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94KM Baron" sheetId="1" r:id="rId3"/>
    <sheet state="visible" name="242ML CJ" sheetId="2" r:id="rId4"/>
    <sheet state="visible" name="Dashboard" sheetId="3" r:id="rId5"/>
    <sheet state="visible" name="94KMInput" sheetId="4" r:id="rId6"/>
    <sheet state="visible" name="242MLInput" sheetId="5" r:id="rId7"/>
    <sheet state="visible" name="CombinedData" sheetId="6" r:id="rId8"/>
    <sheet state="visible" name="Baron Pilot Pay" sheetId="7" r:id="rId9"/>
    <sheet state="visible" name="Brokered" sheetId="8" r:id="rId10"/>
    <sheet state="visible" name="CustomerTracking" sheetId="9" r:id="rId11"/>
    <sheet state="visible" name="Currency" sheetId="10" r:id="rId12"/>
    <sheet state="visible" name="Pilot Pay Data" sheetId="11" r:id="rId13"/>
    <sheet state="visible" name="AppSheet Documentation" sheetId="12" r:id="rId14"/>
    <sheet state="visible" name="KM Hours worksheet" sheetId="13" r:id="rId15"/>
    <sheet state="visible" name="KM Baron Hours Worksheet" sheetId="14" r:id="rId16"/>
    <sheet state="hidden" name="Archive 95KM 14" sheetId="15" r:id="rId17"/>
    <sheet state="hidden" name="Archive 95KM 13 " sheetId="16" r:id="rId18"/>
    <sheet state="hidden" name="Archive 99BM 1314" sheetId="17" r:id="rId19"/>
    <sheet state="hidden" name="Archive 847G 1314" sheetId="18" r:id="rId20"/>
    <sheet state="hidden" name="Sheet1" sheetId="19" r:id="rId21"/>
    <sheet state="hidden" name="Sheet2" sheetId="20" r:id="rId22"/>
    <sheet state="hidden" name="Sheet3" sheetId="21" r:id="rId23"/>
    <sheet state="hidden" name="Form Responses 1" sheetId="22" r:id="rId24"/>
  </sheets>
  <definedNames>
    <definedName localSheetId="13" name="DeluxeBaron">#REF!</definedName>
    <definedName localSheetId="12" name="StandardBaron">#REF!</definedName>
    <definedName name="Total">CombinedData!$A:$M</definedName>
    <definedName name="StandardBaron">'242ML CJ'!$A$1:$M$5</definedName>
    <definedName name="BudgetData">Dashboard!$Q$18:$S$30</definedName>
    <definedName name="DeluxeBaron">'94KM Baron'!$A$1:$M$5</definedName>
    <definedName hidden="1" localSheetId="4" name="_xlnm._FilterDatabase">'242MLInput'!$A$1:$AM$523</definedName>
    <definedName hidden="1" localSheetId="8" name="_xlnm._FilterDatabase">CustomerTracking!$A$1:$O$1003</definedName>
  </definedNames>
  <calcPr/>
  <pivotCaches>
    <pivotCache cacheId="0" r:id="rId25"/>
    <pivotCache cacheId="1" r:id="rId26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3">
      <text>
        <t xml:space="preserve">Difference in price of fuel if Road fuel price is higher than Home Fuel Price</t>
      </text>
    </comment>
    <comment authorId="0" ref="R4">
      <text>
        <t xml:space="preserve">Hobbs Time x $750 or as quoted.</t>
      </text>
    </comment>
    <comment authorId="0" ref="T4">
      <text>
        <t xml:space="preserve">Includes Wait Fees, Overnight Fees,
Reimburseable Expenses such as Cars, Catering, etc.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T3">
      <text>
        <t xml:space="preserve">Difference in price of fuel if Road fuel price is higher than Home Fuel Price</t>
      </text>
    </comment>
    <comment authorId="0" ref="S4">
      <text>
        <t xml:space="preserve">Hobbs Time x $750 or as quoted.</t>
      </text>
    </comment>
    <comment authorId="0" ref="U4">
      <text>
        <t xml:space="preserve">Includes Wait Fees, Overnight Fees,
Reimburseable Expenses such as Cars, Catering, etc.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AppSheet:{"IsRequired":true,"IsEditable":true,"Type":"DateTime","IsKey":true,"IsHidden":true}</t>
      </text>
    </comment>
    <comment authorId="0" ref="B1">
      <text>
        <t xml:space="preserve">AppSheet:{"Description":"Trip Date","IsRequired":false,"Type":"Date"}</t>
      </text>
    </comment>
    <comment authorId="0" ref="D1">
      <text>
        <t xml:space="preserve">AppSheet:{"Description":"Starting Airport","IsRequired":true}</t>
      </text>
    </comment>
    <comment authorId="0" ref="E1">
      <text>
        <t xml:space="preserve">AppSheet:{"Description":"Start Time","IsRequired":true,"Type":"Time"}</t>
      </text>
    </comment>
    <comment authorId="0" ref="F1">
      <text>
        <t xml:space="preserve">AppSheet:{"Description":"Start Hobbs","IsRequired":true}</t>
      </text>
    </comment>
    <comment authorId="0" ref="H1">
      <text>
        <t xml:space="preserve">AppSheet:{"Description":"Ending Airport","IsRequired":true}</t>
      </text>
    </comment>
    <comment authorId="0" ref="I1">
      <text>
        <t xml:space="preserve">AppSheet:{"Description":"Ending Time","IsRequired":true,"Type":"Time"}</t>
      </text>
    </comment>
    <comment authorId="0" ref="K1">
      <text>
        <t xml:space="preserve">AppSheet:{"Description":"End Hobbs","IsRequired":true}</t>
      </text>
    </comment>
    <comment authorId="0" ref="M1">
      <text>
        <t xml:space="preserve">AppSheet:{"Description":"Night or Day Landing?","IsRequired":true,"Type":"Enum","TypeAuxData":"{\"EnumValues\":[\"Night\",\"Day\"],\"AllowOtherValues\":false}"}</t>
      </text>
    </comment>
    <comment authorId="0" ref="N1">
      <text>
        <t xml:space="preserve">AppSheet:{"Title":"Page 3 Header","Description":"Trip Info","IsRequired":false,"Type":"Show","TypeAuxData":"{\"Category\":\"Page_Header\",\"Show_If\":\"\"}"}</t>
      </text>
    </comment>
    <comment authorId="0" ref="O1">
      <text>
        <t xml:space="preserve">AppSheet:{"Description":"PIC","IsRequired":false,"Type":"Enum","TypeAuxData":"{\"EnumValues\":[\"Kevin Mock\",\"Nate Muscavage\",\"David Carr\",\"Carl Chambers\"],\"AllowOtherValues\":false}"}</t>
      </text>
    </comment>
    <comment authorId="0" ref="P1">
      <text>
        <t xml:space="preserve">AppSheet:{"Description":"SIC","IsRequired":false}</t>
      </text>
    </comment>
    <comment authorId="0" ref="Q1">
      <text>
        <t xml:space="preserve">AppSheet:{"Description":"Number of Passengers","IsRequired":false,"Type":"Enum","TypeAuxData":"{\"EnumValues\":[\"0\",\"1\",\"2\",\"3\",\"4\",\"5\"],\"AllowOtherValues\":false}"}</t>
      </text>
    </comment>
    <comment authorId="0" ref="R1">
      <text>
        <t xml:space="preserve">AppSheet:{"Description":"Cargo or Passenger Flight?","IsRequired":false,"Type":"Enum","TypeAuxData":"{\"EnumValues\":[\"Cargo\",\"Passenger\",\"MX\",\"Other\"],\"AllowOtherValues\":false}"}</t>
      </text>
    </comment>
    <comment authorId="0" ref="S1">
      <text>
        <t xml:space="preserve">AppSheet:{"Description":"Customer Name","IsRequired":false}</t>
      </text>
    </comment>
    <comment authorId="0" ref="T1">
      <text>
        <t xml:space="preserve">AppSheet:{"Description":"How many gallons of fuel did you buy?","IsRequired":false}</t>
      </text>
    </comment>
    <comment authorId="0" ref="U1">
      <text>
        <t xml:space="preserve">AppSheet:{"Description":"How much was the ramp fee?","IsRequired":false}</t>
      </text>
    </comment>
    <comment authorId="0" ref="V1">
      <text>
        <t xml:space="preserve">AppSheet:{"Description":"Total $ spent at FBO","IsRequired":false}</t>
      </text>
    </comment>
    <comment authorId="0" ref="W1">
      <text>
        <t xml:space="preserve">AppSheet:{"Description":"Receipt Image","IsRequired":false}</t>
      </text>
    </comment>
    <comment authorId="0" ref="X1">
      <text>
        <t xml:space="preserve">AppSheet:{"Description":"Receipt Image","IsRequired":false}</t>
      </text>
    </comment>
    <comment authorId="0" ref="Y1">
      <text>
        <t xml:space="preserve">AppSheet:{"Description":"Receipt Image","IsRequired":false}</t>
      </text>
    </comment>
    <comment authorId="0" ref="Z1">
      <text>
        <t xml:space="preserve">AppSheet:{"Description":"Receipt Image","IsRequired":false}</t>
      </text>
    </comment>
    <comment authorId="0" ref="AA1">
      <text>
        <t xml:space="preserve">AppSheet:{"Description":"Receipt Image","IsRequired":false}</t>
      </text>
    </comment>
    <comment authorId="0" ref="AB1">
      <text>
        <t xml:space="preserve">AppSheet:{"Description":"Receipt Image","IsRequired":false}</t>
      </text>
    </comment>
    <comment authorId="0" ref="AC1">
      <text>
        <t xml:space="preserve">AppSheet:{"Description":"Receipt Image","IsRequired":false}</t>
      </text>
    </comment>
    <comment authorId="0" ref="AD1">
      <text>
        <t xml:space="preserve">AppSheet:{"Description":"Receipt Image","IsRequired":false}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AppSheet:{"IsRequired":true,"IsEditable":true,"Type":"DateTime","IsKey":true,"IsHidden":true}</t>
      </text>
    </comment>
    <comment authorId="0" ref="B1">
      <text>
        <t xml:space="preserve">AppSheet:{"Description":"Trip Date","IsRequired":false,"Type":"Date"}</t>
      </text>
    </comment>
    <comment authorId="0" ref="D1">
      <text>
        <t xml:space="preserve">AppSheet:{"Description":"Starting Airport","IsRequired":true}</t>
      </text>
    </comment>
    <comment authorId="0" ref="E1">
      <text>
        <t xml:space="preserve">AppSheet:{"Description":"Start Time","IsRequired":true,"Type":"Time"}</t>
      </text>
    </comment>
    <comment authorId="0" ref="F1">
      <text>
        <t xml:space="preserve">AppSheet:{"Description":"Start Hobbs","IsRequired":true}</t>
      </text>
    </comment>
    <comment authorId="0" ref="H1">
      <text>
        <t xml:space="preserve">AppSheet:{"Description":"Ending Airport","IsRequired":true}</t>
      </text>
    </comment>
    <comment authorId="0" ref="I1">
      <text>
        <t xml:space="preserve">AppSheet:{"Description":"Ending Time","IsRequired":true,"Type":"Time"}</t>
      </text>
    </comment>
    <comment authorId="0" ref="K1">
      <text>
        <t xml:space="preserve">AppSheet:{"Description":"End Hobbs","IsRequired":true}</t>
      </text>
    </comment>
    <comment authorId="0" ref="M1">
      <text>
        <t xml:space="preserve">AppSheet:{"Description":"Night or Day Landing?","IsRequired":true,"Type":"Enum","TypeAuxData":"{\"EnumValues\":[\"Night\",\"Day\"],\"AllowOtherValues\":false}"}</t>
      </text>
    </comment>
    <comment authorId="0" ref="N1">
      <text>
        <t xml:space="preserve">AppSheet:{"Description":"PIC","IsRequired":false,"Type":"Enum","TypeAuxData":"{\"EnumValues\":[\"Kevin Mock\",\"Nate Muscavage\",\"David Carr\",\"Carl Chambers\"],\"AllowOtherValues\":false}"}</t>
      </text>
    </comment>
    <comment authorId="0" ref="O1">
      <text>
        <t xml:space="preserve">AppSheet:{"Description":"SIC","IsRequired":false}</t>
      </text>
    </comment>
    <comment authorId="0" ref="P1">
      <text>
        <t xml:space="preserve">AppSheet:{"Description":"Number of Passengers","IsRequired":false,"Type":"Enum","TypeAuxData":"{\"EnumValues\":[\"0\",\"1\",\"2\",\"3\",\"4\",\"5\"],\"AllowOtherValues\":false}"}</t>
      </text>
    </comment>
    <comment authorId="0" ref="Q1">
      <text>
        <t xml:space="preserve">AppSheet:{"Description":"Cargo or Passenger Flight?","IsRequired":false,"Type":"Enum","TypeAuxData":"{\"EnumValues\":[\"Cargo\",\"Passenger\",\"MX\",\"Other\"],\"AllowOtherValues\":false}"}</t>
      </text>
    </comment>
    <comment authorId="0" ref="R1">
      <text>
        <t xml:space="preserve">AppSheet:{"Description":"Customer Name","IsRequired":false}</t>
      </text>
    </comment>
    <comment authorId="0" ref="S1">
      <text>
        <t xml:space="preserve">AppSheet:{"Description":"How many gallons of fuel did you buy?","IsRequired":false}</t>
      </text>
    </comment>
    <comment authorId="0" ref="T1">
      <text>
        <t xml:space="preserve">AppSheet:{"Description":"How much was the ramp fee?","IsRequired":false}</t>
      </text>
    </comment>
    <comment authorId="0" ref="U1">
      <text>
        <t xml:space="preserve">AppSheet:{"Description":"Total $ spent at FBO","IsRequired":false}</t>
      </text>
    </comment>
    <comment authorId="0" ref="V1">
      <text>
        <t xml:space="preserve">AppSheet:{"Description":"Receipt Image","IsRequired":false}</t>
      </text>
    </comment>
    <comment authorId="0" ref="W1">
      <text>
        <t xml:space="preserve">AppSheet:{"Description":"Receipt Image","IsRequired":false}</t>
      </text>
    </comment>
    <comment authorId="0" ref="X1">
      <text>
        <t xml:space="preserve">AppSheet:{"Description":"Receipt Image","IsRequired":false}</t>
      </text>
    </comment>
    <comment authorId="0" ref="Y1">
      <text>
        <t xml:space="preserve">AppSheet:{"Description":"Receipt Image","IsRequired":false}</t>
      </text>
    </comment>
    <comment authorId="0" ref="Z1">
      <text>
        <t xml:space="preserve">AppSheet:{"Description":"Receipt Image","IsRequired":false}</t>
      </text>
    </comment>
    <comment authorId="0" ref="AA1">
      <text>
        <t xml:space="preserve">AppSheet:{"Description":"Receipt Image","IsRequired":false}</t>
      </text>
    </comment>
    <comment authorId="0" ref="AB1">
      <text>
        <t xml:space="preserve">AppSheet:{"Description":"Receipt Image","IsRequired":false}</t>
      </text>
    </comment>
    <comment authorId="0" ref="AC1">
      <text>
        <t xml:space="preserve">AppSheet:{"Description":"Receipt Image","IsRequired":false}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Difference in price of fuel if Road fuel price is higher than Home Fuel Price</t>
      </text>
    </comment>
    <comment authorId="0" ref="H3">
      <text>
        <t xml:space="preserve">Hobbs Time x $750 or as quoted.</t>
      </text>
    </comment>
    <comment authorId="0" ref="J3">
      <text>
        <t xml:space="preserve">Includes Wait Fees, Overnight Fees,
Reimburseable Expenses such as Cars, Catering, etc.</t>
      </text>
    </comment>
    <comment authorId="0" ref="E4">
      <text>
        <t xml:space="preserve">Charter Hours, whether for JRG or others.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Difference in price of fuel if Road fuel price is higher than Home Fuel Price</t>
      </text>
    </comment>
    <comment authorId="0" ref="H3">
      <text>
        <t xml:space="preserve">Hobbs Time x $750 or as quoted.</t>
      </text>
    </comment>
    <comment authorId="0" ref="J3">
      <text>
        <t xml:space="preserve">Includes Wait Fees, Overnight Fees,
Reimburseable Expenses such as Cars, Catering, etc.</t>
      </text>
    </comment>
    <comment authorId="0" ref="E4">
      <text>
        <t xml:space="preserve">Charter Hours, whether for JRG or others.
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2">
      <text>
        <t xml:space="preserve">Difference in price of fuel if Road fuel price is higher than Home Fuel Price</t>
      </text>
    </comment>
    <comment authorId="0" ref="G3">
      <text>
        <t xml:space="preserve">Hobbs Time x $750 or as quoted.</t>
      </text>
    </comment>
    <comment authorId="0" ref="I3">
      <text>
        <t xml:space="preserve">Includes Wait Fees, Overnight Fees,
Reimburseable Expenses such as Cars, Catering, etc.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Difference in price of fuel if Road fuel price is higher than Home Fuel Price</t>
      </text>
    </comment>
    <comment authorId="0" ref="L3">
      <text>
        <t xml:space="preserve">Hobbs Time x $750 or as quoted.</t>
      </text>
    </comment>
    <comment authorId="0" ref="N3">
      <text>
        <t xml:space="preserve">Includes Wait Fees, Overnight Fees,
Reimburseable Expenses such as Cars, Catering, etc.</t>
      </text>
    </comment>
    <comment authorId="0" ref="R4">
      <text>
        <t xml:space="preserve">Katharine:
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4">
      <text>
        <t xml:space="preserve">Difference in price of fuel if Road fuel price is higher than Home Fuel Price</t>
      </text>
    </comment>
    <comment authorId="0" ref="K5">
      <text>
        <t xml:space="preserve">Hobbs Time x $750 or as quoted.</t>
      </text>
    </comment>
    <comment authorId="0" ref="N5">
      <text>
        <t xml:space="preserve">Includes Wait Fees, Overnight Fees,
Reimburseable Expenses such as Cars, Catering, etc.</t>
      </text>
    </comment>
    <comment authorId="0" ref="T9">
      <text>
        <t xml:space="preserve">Katharine Lowery:
Pd Check #3313
</t>
      </text>
    </comment>
    <comment authorId="0" ref="K10">
      <text>
        <t xml:space="preserve">David H:
Not certain on price/gal</t>
      </text>
    </comment>
    <comment authorId="0" ref="T11">
      <text>
        <t xml:space="preserve">David H:
pd ck # 3100</t>
      </text>
    </comment>
    <comment authorId="0" ref="L12">
      <text>
        <t xml:space="preserve">Estimate:
not sure of fuel cost</t>
      </text>
    </comment>
    <comment authorId="0" ref="T13">
      <text>
        <t xml:space="preserve">Katharine Lowery:
pd Check #3313</t>
      </text>
    </comment>
    <comment authorId="0" ref="T17">
      <text>
        <t xml:space="preserve">Katharine Lowery:
Pd check #3313
</t>
      </text>
    </comment>
    <comment authorId="0" ref="T20">
      <text>
        <t xml:space="preserve">UNPAID:
pd Check #</t>
      </text>
    </comment>
    <comment authorId="0" ref="S22">
      <text>
        <t xml:space="preserve">Quote emailed Feb 24: KM
</t>
      </text>
    </comment>
  </commentList>
</comments>
</file>

<file path=xl/sharedStrings.xml><?xml version="1.0" encoding="utf-8"?>
<sst xmlns="http://schemas.openxmlformats.org/spreadsheetml/2006/main" count="14579" uniqueCount="2971">
  <si>
    <t xml:space="preserve"> </t>
  </si>
  <si>
    <t>Aircraft</t>
  </si>
  <si>
    <t>Month</t>
  </si>
  <si>
    <t>Date</t>
  </si>
  <si>
    <t>From</t>
  </si>
  <si>
    <t>To</t>
  </si>
  <si>
    <t>(Last Name)</t>
  </si>
  <si>
    <t>Pax/non-rev</t>
  </si>
  <si>
    <t>Customer Name</t>
  </si>
  <si>
    <t>Pax Note</t>
  </si>
  <si>
    <t>Non-Rev</t>
  </si>
  <si>
    <t>Rev</t>
  </si>
  <si>
    <t>Day</t>
  </si>
  <si>
    <t>Night</t>
  </si>
  <si>
    <t>Trip ID #</t>
  </si>
  <si>
    <t>Name</t>
  </si>
  <si>
    <t>Pay</t>
  </si>
  <si>
    <t>Number</t>
  </si>
  <si>
    <t>94KM</t>
  </si>
  <si>
    <t>Next Baron Inspection Due In:</t>
  </si>
  <si>
    <t>Hours</t>
  </si>
  <si>
    <t>Customer Charges</t>
  </si>
  <si>
    <t>Pilot Pay</t>
  </si>
  <si>
    <t>Fuel</t>
  </si>
  <si>
    <t xml:space="preserve">Next Baron Inspection Due In: </t>
  </si>
  <si>
    <t>Days</t>
  </si>
  <si>
    <t>Charter &amp;</t>
  </si>
  <si>
    <t>Ramp&amp;</t>
  </si>
  <si>
    <t>Sent to</t>
  </si>
  <si>
    <t>Pilot</t>
  </si>
  <si>
    <t xml:space="preserve">Pilot </t>
  </si>
  <si>
    <t>Bill</t>
  </si>
  <si>
    <t>Total</t>
  </si>
  <si>
    <t>Home</t>
  </si>
  <si>
    <t xml:space="preserve">PIC  </t>
  </si>
  <si>
    <t>SIC</t>
  </si>
  <si>
    <t>Type</t>
  </si>
  <si>
    <t>Ctrl+End, Home -&gt; Move to end of sheet</t>
  </si>
  <si>
    <t>Flight Time</t>
  </si>
  <si>
    <t>Landing</t>
  </si>
  <si>
    <t>Invoice #/</t>
  </si>
  <si>
    <t>Hobbs</t>
  </si>
  <si>
    <t>Layover</t>
  </si>
  <si>
    <t>Surch.</t>
  </si>
  <si>
    <t>Wait</t>
  </si>
  <si>
    <t>Other</t>
  </si>
  <si>
    <t>Second Pilot</t>
  </si>
  <si>
    <t>Reimbursed</t>
  </si>
  <si>
    <t>Invoice</t>
  </si>
  <si>
    <t>Customer?</t>
  </si>
  <si>
    <t>Gals.</t>
  </si>
  <si>
    <t>Amount</t>
  </si>
  <si>
    <t>Price</t>
  </si>
  <si>
    <t>Surchrg.</t>
  </si>
  <si>
    <t>Year</t>
  </si>
  <si>
    <t>Crew/Pax/non-rev</t>
  </si>
  <si>
    <t>Note</t>
  </si>
  <si>
    <t>Trip ID</t>
  </si>
  <si>
    <t>Time</t>
  </si>
  <si>
    <t>Fees</t>
  </si>
  <si>
    <t>Fee</t>
  </si>
  <si>
    <t>Expenses</t>
  </si>
  <si>
    <t>TOTAL</t>
  </si>
  <si>
    <t>(Initial)</t>
  </si>
  <si>
    <t>in $$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</si>
  <si>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</si>
  <si>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</si>
  <si>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</si>
  <si>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</si>
  <si>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</si>
  <si>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</si>
  <si>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</si>
  <si>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</si>
  <si>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BUY</t>
  </si>
  <si>
    <t>paid 1/7</t>
  </si>
  <si>
    <t>David Carr</t>
  </si>
  <si>
    <t>0120-DC-1</t>
  </si>
  <si>
    <t>paid 1/9</t>
  </si>
  <si>
    <t>Adam Riddell</t>
  </si>
  <si>
    <t>0120-AR-1</t>
  </si>
  <si>
    <t>3.0@840</t>
  </si>
  <si>
    <t>sent 1/20</t>
  </si>
  <si>
    <t>0120-DC-2</t>
  </si>
  <si>
    <t>Robert Carpenter</t>
  </si>
  <si>
    <t>0120-RC-1</t>
  </si>
  <si>
    <t>0120-DC-3</t>
  </si>
  <si>
    <t>paid 1/18</t>
  </si>
  <si>
    <t>0120-DC-4</t>
  </si>
  <si>
    <t>see</t>
  </si>
  <si>
    <t>0120-DC-5</t>
  </si>
  <si>
    <t>paid 1/17</t>
  </si>
  <si>
    <t>0120-DC-6</t>
  </si>
  <si>
    <t>paid 1/30</t>
  </si>
  <si>
    <t>0120-DC-7</t>
  </si>
  <si>
    <t>Steve Watkins</t>
  </si>
  <si>
    <t>0120-SW-1</t>
  </si>
  <si>
    <t>paid 1/22</t>
  </si>
  <si>
    <t>0120-RC-2</t>
  </si>
  <si>
    <t>paid 1/31</t>
  </si>
  <si>
    <t>0220-AR-1</t>
  </si>
  <si>
    <t>0220-AR-2</t>
  </si>
  <si>
    <t>sent 2/12</t>
  </si>
  <si>
    <t>Kevin Mock</t>
  </si>
  <si>
    <t>0220-KM-1</t>
  </si>
  <si>
    <t>paid 2/13</t>
  </si>
  <si>
    <t>0220-KM-2</t>
  </si>
  <si>
    <t>sent 2/18</t>
  </si>
  <si>
    <t>0220-AR-3</t>
  </si>
  <si>
    <t>sent 2/24</t>
  </si>
  <si>
    <t>0220-KM-3</t>
  </si>
  <si>
    <t>"+.6"</t>
  </si>
  <si>
    <t>3.2@820</t>
  </si>
  <si>
    <t>sent 3/1</t>
  </si>
  <si>
    <t>0220-KM-4</t>
  </si>
  <si>
    <t>sent 2/26</t>
  </si>
  <si>
    <t>0320-RC-1</t>
  </si>
  <si>
    <t>0320-KM-1</t>
  </si>
  <si>
    <t>paid 2/25</t>
  </si>
  <si>
    <t>0320-KM-2</t>
  </si>
  <si>
    <t>paid 3/9</t>
  </si>
  <si>
    <t>0320-KM-3</t>
  </si>
  <si>
    <t>3.0@830</t>
  </si>
  <si>
    <t>sent 5/6</t>
  </si>
  <si>
    <t>0520-KM-2</t>
  </si>
  <si>
    <t>paid 4/30</t>
  </si>
  <si>
    <t>0520-KM-3</t>
  </si>
  <si>
    <t>paid 5/12</t>
  </si>
  <si>
    <t>0520-KM-4</t>
  </si>
  <si>
    <t>3.9@830</t>
  </si>
  <si>
    <t>0520-KM-5</t>
  </si>
  <si>
    <t>paid 5/18</t>
  </si>
  <si>
    <t>0520-KM-9</t>
  </si>
  <si>
    <t>paid 5/20</t>
  </si>
  <si>
    <t>0520-KM-10</t>
  </si>
  <si>
    <t>0620-SW-1</t>
  </si>
  <si>
    <t>see below</t>
  </si>
  <si>
    <t>see 4313</t>
  </si>
  <si>
    <t>Bob Carpenter</t>
  </si>
  <si>
    <t>0620-RC-1</t>
  </si>
  <si>
    <t>3.8@830</t>
  </si>
  <si>
    <t>sent 6/3</t>
  </si>
  <si>
    <t>0620-KM-2</t>
  </si>
  <si>
    <t>4.4@850</t>
  </si>
  <si>
    <t>sent 6/8</t>
  </si>
  <si>
    <t>0620-SW-2</t>
  </si>
  <si>
    <t>0620-RC-2</t>
  </si>
  <si>
    <t>paid 6/15</t>
  </si>
  <si>
    <t>0620-DC-1</t>
  </si>
  <si>
    <t>2.9@830</t>
  </si>
  <si>
    <t>sent 6/23</t>
  </si>
  <si>
    <t>0620-SW-3</t>
  </si>
  <si>
    <t>paid 6/26</t>
  </si>
  <si>
    <t>0620-DC-2</t>
  </si>
  <si>
    <t>0620-DC-3</t>
  </si>
  <si>
    <t>sent 7/6</t>
  </si>
  <si>
    <t>0720-AR-1</t>
  </si>
  <si>
    <t>paid 7/3</t>
  </si>
  <si>
    <t>0720-AR-2</t>
  </si>
  <si>
    <t>2.1@830</t>
  </si>
  <si>
    <t>sent 7/7</t>
  </si>
  <si>
    <t>0720-SW-1</t>
  </si>
  <si>
    <t>paid 7/7</t>
  </si>
  <si>
    <t>0720-AR-3</t>
  </si>
  <si>
    <t>0720-KM-1</t>
  </si>
  <si>
    <t>4.7@830</t>
  </si>
  <si>
    <t>sent 7/20</t>
  </si>
  <si>
    <t>0720-DC-1</t>
  </si>
  <si>
    <t>4.0@830</t>
  </si>
  <si>
    <t>0820-AR-1</t>
  </si>
  <si>
    <t>5.5@830</t>
  </si>
  <si>
    <t>0820-AR-2</t>
  </si>
  <si>
    <t>0820-AR-3</t>
  </si>
  <si>
    <t>0820-AR-4</t>
  </si>
  <si>
    <t>0920-AR-1</t>
  </si>
  <si>
    <t>0920-SW-20</t>
  </si>
  <si>
    <t>0920-RC-1</t>
  </si>
  <si>
    <t>paid 9/17</t>
  </si>
  <si>
    <t>0920-AR-2</t>
  </si>
  <si>
    <t>0920-KM-1</t>
  </si>
  <si>
    <t>0920-KM-2</t>
  </si>
  <si>
    <t>1020-AR-1</t>
  </si>
  <si>
    <t>1020-AR-2</t>
  </si>
  <si>
    <t>1020-KM-10</t>
  </si>
  <si>
    <t>1020-KM-11</t>
  </si>
  <si>
    <t>1020-AR-3</t>
  </si>
  <si>
    <t>1020-RC-1</t>
  </si>
  <si>
    <t>1020-SW-1</t>
  </si>
  <si>
    <t>1020-RC-2</t>
  </si>
  <si>
    <t>1020-SW-2</t>
  </si>
  <si>
    <t>1220-AR-1</t>
  </si>
  <si>
    <t>1220-AR-2</t>
  </si>
  <si>
    <t>1220-AR-3</t>
  </si>
  <si>
    <t>1220-AR-4</t>
  </si>
  <si>
    <t>1220-AR-5</t>
  </si>
  <si>
    <t>Addam Riddell</t>
  </si>
  <si>
    <t>1220-AR-6</t>
  </si>
  <si>
    <t>kdf</t>
  </si>
  <si>
    <t>GSO</t>
  </si>
  <si>
    <t>Cycles</t>
  </si>
  <si>
    <t>242ML</t>
  </si>
  <si>
    <t>Next Baron Inspection/MX Due In:</t>
  </si>
  <si>
    <t xml:space="preserve">Next Baron Inspection/MX Due In: </t>
  </si>
  <si>
    <t xml:space="preserve">Pilot  </t>
  </si>
  <si>
    <t>Type - Cargo/</t>
  </si>
  <si>
    <t>Invoice #</t>
  </si>
  <si>
    <t>0320-KM-4</t>
  </si>
  <si>
    <t>0320-SW-1</t>
  </si>
  <si>
    <t>sent 3/8</t>
  </si>
  <si>
    <t>0320-KM-5</t>
  </si>
  <si>
    <t>0320-SW-2</t>
  </si>
  <si>
    <t>2.8@2300</t>
  </si>
  <si>
    <t>sent 3/12</t>
  </si>
  <si>
    <t>0320-KM-6</t>
  </si>
  <si>
    <t>0320-SW-3</t>
  </si>
  <si>
    <t>2.2@2300</t>
  </si>
  <si>
    <t>sent 3/14</t>
  </si>
  <si>
    <t>0320-KM-7</t>
  </si>
  <si>
    <t>0320-SW-4</t>
  </si>
  <si>
    <t>1.7@2300</t>
  </si>
  <si>
    <t>sent 3/23</t>
  </si>
  <si>
    <t>0320-SW-5</t>
  </si>
  <si>
    <t>0320-KM-8</t>
  </si>
  <si>
    <t>0320-KM-9</t>
  </si>
  <si>
    <t>0320-SW-6</t>
  </si>
  <si>
    <t>2.0@2300</t>
  </si>
  <si>
    <t>sent 3/31</t>
  </si>
  <si>
    <t>0320-SW-7</t>
  </si>
  <si>
    <t>0320-KM-10</t>
  </si>
  <si>
    <t>0420-SW-1</t>
  </si>
  <si>
    <t>paid 4/13</t>
  </si>
  <si>
    <t>0420-KM-1</t>
  </si>
  <si>
    <t>0420-SW-2</t>
  </si>
  <si>
    <t>0420-KM-2</t>
  </si>
  <si>
    <t xml:space="preserve">billed at </t>
  </si>
  <si>
    <t>2.6@2300</t>
  </si>
  <si>
    <t>on 4/19</t>
  </si>
  <si>
    <t>0420-KM-03</t>
  </si>
  <si>
    <t>*500</t>
  </si>
  <si>
    <t>0420-KM-04</t>
  </si>
  <si>
    <t>sent 4/21</t>
  </si>
  <si>
    <t>0420-SW-03</t>
  </si>
  <si>
    <t>paid 4/22</t>
  </si>
  <si>
    <t>0420-KM-05</t>
  </si>
  <si>
    <t>2@2300</t>
  </si>
  <si>
    <t>0420-KM-06</t>
  </si>
  <si>
    <t>0420-SW-04</t>
  </si>
  <si>
    <t>see above</t>
  </si>
  <si>
    <t>paid 4/25</t>
  </si>
  <si>
    <t>1@2300</t>
  </si>
  <si>
    <t>sent 5/4</t>
  </si>
  <si>
    <t>0520-KM-1</t>
  </si>
  <si>
    <t>0520-SW-1</t>
  </si>
  <si>
    <t>3@2300</t>
  </si>
  <si>
    <t>0520-SW-2</t>
  </si>
  <si>
    <t>2.3@2300</t>
  </si>
  <si>
    <t>sent 5/18</t>
  </si>
  <si>
    <t>0520-KM-6</t>
  </si>
  <si>
    <t>0520-SW-3</t>
  </si>
  <si>
    <t>"45"</t>
  </si>
  <si>
    <t>sent 5/19</t>
  </si>
  <si>
    <t>0520-SW-4</t>
  </si>
  <si>
    <t>0520-KM-7</t>
  </si>
  <si>
    <t>sent 5/20</t>
  </si>
  <si>
    <t>0520-SW-5</t>
  </si>
  <si>
    <t>3.0@2300</t>
  </si>
  <si>
    <t>sent 5/26</t>
  </si>
  <si>
    <t>0520-SW-6</t>
  </si>
  <si>
    <t>0520-RC-1</t>
  </si>
  <si>
    <t>2.9@2300</t>
  </si>
  <si>
    <t>0520-SW-7</t>
  </si>
  <si>
    <t>0520-RC-2</t>
  </si>
  <si>
    <t>0520-KM-8</t>
  </si>
  <si>
    <t>3.1@2300</t>
  </si>
  <si>
    <t>sent 6/5</t>
  </si>
  <si>
    <t>0620-KM-1</t>
  </si>
  <si>
    <t>paid 6/10</t>
  </si>
  <si>
    <t>0620-KM-3</t>
  </si>
  <si>
    <t>0620-KM-4</t>
  </si>
  <si>
    <t>1.8@2300</t>
  </si>
  <si>
    <t>sent 6/29</t>
  </si>
  <si>
    <t>0620-SW-4</t>
  </si>
  <si>
    <t>0620-RC-3</t>
  </si>
  <si>
    <t>0720-SW-2</t>
  </si>
  <si>
    <t>paid 6/30</t>
  </si>
  <si>
    <t>0720-RC-1</t>
  </si>
  <si>
    <t>0720-SW-3</t>
  </si>
  <si>
    <t>4.1@2300</t>
  </si>
  <si>
    <t>0720-KM-2</t>
  </si>
  <si>
    <t>2.4@2300</t>
  </si>
  <si>
    <t>sent 7/24</t>
  </si>
  <si>
    <t>0720-KM-3</t>
  </si>
  <si>
    <t>paid 8/1</t>
  </si>
  <si>
    <t>0820-KM-1</t>
  </si>
  <si>
    <t>12.6@2300</t>
  </si>
  <si>
    <t>sent 8/10</t>
  </si>
  <si>
    <t>0820-KM-2</t>
  </si>
  <si>
    <t>0820-SW-1</t>
  </si>
  <si>
    <t>paid 8/10</t>
  </si>
  <si>
    <t>0820-KM-3</t>
  </si>
  <si>
    <t>paid 8/11</t>
  </si>
  <si>
    <t>0820-SW-2</t>
  </si>
  <si>
    <t>paid 8/12</t>
  </si>
  <si>
    <t>0820-KM-4</t>
  </si>
  <si>
    <t>paid 8/13</t>
  </si>
  <si>
    <t>0820-SW-3</t>
  </si>
  <si>
    <t>paid 8/14</t>
  </si>
  <si>
    <t>0820-SW-4</t>
  </si>
  <si>
    <t>paid 8/15</t>
  </si>
  <si>
    <t>0820-KM-5</t>
  </si>
  <si>
    <t>paid 8/16</t>
  </si>
  <si>
    <t>0820-KM-6</t>
  </si>
  <si>
    <t>paid 8/17</t>
  </si>
  <si>
    <t>0820-SW-5</t>
  </si>
  <si>
    <t>paid 8/22</t>
  </si>
  <si>
    <t>0820-KM-7</t>
  </si>
  <si>
    <t>1120-RC-1</t>
  </si>
  <si>
    <t>0820-SW-6</t>
  </si>
  <si>
    <t>0820-SW-7</t>
  </si>
  <si>
    <t>paid 8/28</t>
  </si>
  <si>
    <t>0820-KM-8</t>
  </si>
  <si>
    <t>0820-SW-8</t>
  </si>
  <si>
    <t>paid 8/26</t>
  </si>
  <si>
    <t>0820-SW-9</t>
  </si>
  <si>
    <t>0820-SW-12</t>
  </si>
  <si>
    <t>0820-SW-10</t>
  </si>
  <si>
    <t>0820-SW-11</t>
  </si>
  <si>
    <t>0820-KM-9</t>
  </si>
  <si>
    <t>0820-SW-13</t>
  </si>
  <si>
    <t>0920-SW-1</t>
  </si>
  <si>
    <t>not paid</t>
  </si>
  <si>
    <t>0920-KM-3</t>
  </si>
  <si>
    <t>paid 9/2</t>
  </si>
  <si>
    <t>0920-SW-2</t>
  </si>
  <si>
    <t>0920-KM-4</t>
  </si>
  <si>
    <t>0920-KM-5</t>
  </si>
  <si>
    <t>0920-SW-3</t>
  </si>
  <si>
    <t>paid 9/4</t>
  </si>
  <si>
    <t>0920-SW-4</t>
  </si>
  <si>
    <t>paid 9/8</t>
  </si>
  <si>
    <t>0920-SW-5</t>
  </si>
  <si>
    <t>paid 9/9</t>
  </si>
  <si>
    <t>0920-SW-6</t>
  </si>
  <si>
    <t>0920-KM-6</t>
  </si>
  <si>
    <t>0920-SW-7</t>
  </si>
  <si>
    <t>0920-DC-1</t>
  </si>
  <si>
    <t>paid 9/11</t>
  </si>
  <si>
    <t>0920-KM-7</t>
  </si>
  <si>
    <t>paid 9/12</t>
  </si>
  <si>
    <t>0920-KM-8</t>
  </si>
  <si>
    <t>0920-SW-8</t>
  </si>
  <si>
    <t>0920-KM-9</t>
  </si>
  <si>
    <t>0920-KM-10</t>
  </si>
  <si>
    <t>0920-SW-9</t>
  </si>
  <si>
    <t>0920-KM-11</t>
  </si>
  <si>
    <t>0920-SW-10</t>
  </si>
  <si>
    <t>paid w/credit</t>
  </si>
  <si>
    <t>0920-KM-12</t>
  </si>
  <si>
    <t>0920-SW-11</t>
  </si>
  <si>
    <t>0920-KM-13</t>
  </si>
  <si>
    <t>0920-SW-12</t>
  </si>
  <si>
    <t>0920-KM-14</t>
  </si>
  <si>
    <t>0920-SW-13</t>
  </si>
  <si>
    <t>0920-SW-14</t>
  </si>
  <si>
    <t>0920-SW-15</t>
  </si>
  <si>
    <t>0920-SW-16</t>
  </si>
  <si>
    <t>0920-SW-17</t>
  </si>
  <si>
    <t>0920-SW-18</t>
  </si>
  <si>
    <t>0920-SW-19</t>
  </si>
  <si>
    <t>1020-KM-1</t>
  </si>
  <si>
    <t>1020-SW-3</t>
  </si>
  <si>
    <t>1020-SW-4</t>
  </si>
  <si>
    <t>1020-KM-2</t>
  </si>
  <si>
    <t>1020-SW-5</t>
  </si>
  <si>
    <t>1020-SW-6</t>
  </si>
  <si>
    <t>1020-KM-3</t>
  </si>
  <si>
    <t>Steven Watkins</t>
  </si>
  <si>
    <t>1020-SW-7</t>
  </si>
  <si>
    <t>1020-SW-8</t>
  </si>
  <si>
    <t>1020-KM-4</t>
  </si>
  <si>
    <t>1020-SW-9</t>
  </si>
  <si>
    <t>1020-SW-10</t>
  </si>
  <si>
    <t>1020-DC-0</t>
  </si>
  <si>
    <t>1020-KM-5</t>
  </si>
  <si>
    <t>1020-KM-6</t>
  </si>
  <si>
    <t>1020-SW-11</t>
  </si>
  <si>
    <t>1020-SW-12</t>
  </si>
  <si>
    <t>1020-KM-7</t>
  </si>
  <si>
    <t>1020-DC-1</t>
  </si>
  <si>
    <t>1020-KM-8</t>
  </si>
  <si>
    <t>1020-SW-13</t>
  </si>
  <si>
    <t>1020-DC-2</t>
  </si>
  <si>
    <t>1020-KM-9</t>
  </si>
  <si>
    <t>1020-SW-14</t>
  </si>
  <si>
    <t>1020-DC-3</t>
  </si>
  <si>
    <t>1020-SW-15</t>
  </si>
  <si>
    <t>1120-DC-1</t>
  </si>
  <si>
    <t>1120-SW-1</t>
  </si>
  <si>
    <t>1120-KM-1</t>
  </si>
  <si>
    <t>1120-SW-2</t>
  </si>
  <si>
    <t>1120-KM-2</t>
  </si>
  <si>
    <t>1120-DC-2</t>
  </si>
  <si>
    <t>1120-KM-3</t>
  </si>
  <si>
    <t>1120-DC-3</t>
  </si>
  <si>
    <t>1120-SW-3</t>
  </si>
  <si>
    <t>1120-DC-4</t>
  </si>
  <si>
    <t>1120-SW-4</t>
  </si>
  <si>
    <t>1120-SW-5</t>
  </si>
  <si>
    <t>1120-SW-6</t>
  </si>
  <si>
    <t>1120-SW-7</t>
  </si>
  <si>
    <t>1120-KM-4</t>
  </si>
  <si>
    <t>1120-DC-5</t>
  </si>
  <si>
    <t>1120-DC-6</t>
  </si>
  <si>
    <t>1120-SW-8</t>
  </si>
  <si>
    <t>1120-SW-9</t>
  </si>
  <si>
    <t>1120-SW-10</t>
  </si>
  <si>
    <t>1120-SW-11</t>
  </si>
  <si>
    <t>1120-KM-5</t>
  </si>
  <si>
    <t>1120-DC-7</t>
  </si>
  <si>
    <t>1120-DC-8</t>
  </si>
  <si>
    <t>1120-SW-12</t>
  </si>
  <si>
    <t>1120-SW-13</t>
  </si>
  <si>
    <t>1120-SW-14</t>
  </si>
  <si>
    <t>1120-DC-9</t>
  </si>
  <si>
    <t>1120-DC-10</t>
  </si>
  <si>
    <t>1120-SW-15</t>
  </si>
  <si>
    <t>1120-SW-16</t>
  </si>
  <si>
    <t>1220-SW-1</t>
  </si>
  <si>
    <t>1220-SW-2</t>
  </si>
  <si>
    <t>1220-KM-1</t>
  </si>
  <si>
    <t>1220-SW-3</t>
  </si>
  <si>
    <t>Matt McGuire</t>
  </si>
  <si>
    <t>1220-MM-1</t>
  </si>
  <si>
    <t>1220-DC-1</t>
  </si>
  <si>
    <t>1220-SW-4</t>
  </si>
  <si>
    <t>1220-KM-2</t>
  </si>
  <si>
    <t>KW</t>
  </si>
  <si>
    <t>1220-SW-5</t>
  </si>
  <si>
    <t>1220-SW-6</t>
  </si>
  <si>
    <t>3.2@2300</t>
  </si>
  <si>
    <t>sent 12/16</t>
  </si>
  <si>
    <t>1220-KM-3</t>
  </si>
  <si>
    <t>1220-SW-7</t>
  </si>
  <si>
    <t>Mike Bergman</t>
  </si>
  <si>
    <t>1220-MB-1</t>
  </si>
  <si>
    <t>1220-SW-8</t>
  </si>
  <si>
    <t>1220-MB-2</t>
  </si>
  <si>
    <t>1220-SW-9</t>
  </si>
  <si>
    <t>1220-BC-1</t>
  </si>
  <si>
    <t>1220-SW-10</t>
  </si>
  <si>
    <t>1220-KM-4</t>
  </si>
  <si>
    <t>1220-SW-11</t>
  </si>
  <si>
    <t>1220-SW-12</t>
  </si>
  <si>
    <t>1220-MB-3</t>
  </si>
  <si>
    <t>1220-SW-13</t>
  </si>
  <si>
    <t>1220-MB-4</t>
  </si>
  <si>
    <t>1220-SW-14</t>
  </si>
  <si>
    <t>1220-DC-2</t>
  </si>
  <si>
    <t>1220-KM-5</t>
  </si>
  <si>
    <t>1220-AR-7</t>
  </si>
  <si>
    <t>1220-SW-15</t>
  </si>
  <si>
    <t>1220-AR-8</t>
  </si>
  <si>
    <t>1220-SW-16</t>
  </si>
  <si>
    <t>1220-MB-5</t>
  </si>
  <si>
    <t>1220-SW-17</t>
  </si>
  <si>
    <t>1220-SW-18</t>
  </si>
  <si>
    <t>1220-KM-6</t>
  </si>
  <si>
    <t>Today is:</t>
  </si>
  <si>
    <t>This Month Rev:</t>
  </si>
  <si>
    <t>Month-to-date Goal</t>
  </si>
  <si>
    <t>Budgeted Rev/mo</t>
  </si>
  <si>
    <t>YTD Revenue:</t>
  </si>
  <si>
    <t>Last Month Rev:</t>
  </si>
  <si>
    <t>This Month Hours:</t>
  </si>
  <si>
    <t>Month to Date Goal:</t>
  </si>
  <si>
    <t>Budgeted Hrs/mo</t>
  </si>
  <si>
    <t>YTD Hours</t>
  </si>
  <si>
    <t>This Month Last Year</t>
  </si>
  <si>
    <t>Last Month Hours</t>
  </si>
  <si>
    <t>2020 Aircraft Hours Summary</t>
  </si>
  <si>
    <t>Grand Total</t>
  </si>
  <si>
    <t>2020 Customer List by Revenue</t>
  </si>
  <si>
    <t>SUM of Charter Rev</t>
  </si>
  <si>
    <t>Rev/hour</t>
  </si>
  <si>
    <t>SUM of Total Time</t>
  </si>
  <si>
    <t>Budgeted Data</t>
  </si>
  <si>
    <t>Baron Charter Rev</t>
  </si>
  <si>
    <t>Last Year Data</t>
  </si>
  <si>
    <t>2017 Revenue</t>
  </si>
  <si>
    <t xml:space="preserve"> v </t>
  </si>
  <si>
    <t>Leg Start Date</t>
  </si>
  <si>
    <t>Duty Time Start</t>
  </si>
  <si>
    <t>Starting Airport</t>
  </si>
  <si>
    <t>Start Time</t>
  </si>
  <si>
    <t>Start Hobbs</t>
  </si>
  <si>
    <t>Leg End Date</t>
  </si>
  <si>
    <t>Ending Airport</t>
  </si>
  <si>
    <t>Ending Time</t>
  </si>
  <si>
    <t>Duty Time End</t>
  </si>
  <si>
    <t>End Hobbs</t>
  </si>
  <si>
    <t>Night or Day Landing?</t>
  </si>
  <si>
    <t>Page 3 Header</t>
  </si>
  <si>
    <t>PIC</t>
  </si>
  <si>
    <t>Number of Passengers</t>
  </si>
  <si>
    <t>Cargo or Passenger Flight?</t>
  </si>
  <si>
    <t>How many gallons of fuel did you buy?</t>
  </si>
  <si>
    <t>How much was the ramp fee?</t>
  </si>
  <si>
    <t>Total $ spent at FBO</t>
  </si>
  <si>
    <t>Receipt Image</t>
  </si>
  <si>
    <t>Comment</t>
  </si>
  <si>
    <t>URL 1</t>
  </si>
  <si>
    <t>URL 2</t>
  </si>
  <si>
    <t>URL 3</t>
  </si>
  <si>
    <t>URL 4</t>
  </si>
  <si>
    <t>URL 5</t>
  </si>
  <si>
    <t>URL 6</t>
  </si>
  <si>
    <t>URL 7</t>
  </si>
  <si>
    <t>URL 8</t>
  </si>
  <si>
    <t>TTA</t>
  </si>
  <si>
    <t>Mx</t>
  </si>
  <si>
    <t>Passenger</t>
  </si>
  <si>
    <t>Pierce Group</t>
  </si>
  <si>
    <t>HKY</t>
  </si>
  <si>
    <t>RDG</t>
  </si>
  <si>
    <t>Kirk</t>
  </si>
  <si>
    <t>RDU</t>
  </si>
  <si>
    <t>BC</t>
  </si>
  <si>
    <t>JRG</t>
  </si>
  <si>
    <t>RIC</t>
  </si>
  <si>
    <t>Sanchez</t>
  </si>
  <si>
    <t>ROA</t>
  </si>
  <si>
    <t>MRN</t>
  </si>
  <si>
    <t>Holston</t>
  </si>
  <si>
    <t>15J</t>
  </si>
  <si>
    <t>Lindley</t>
  </si>
  <si>
    <t>VDF</t>
  </si>
  <si>
    <t>Roper</t>
  </si>
  <si>
    <t>JQF</t>
  </si>
  <si>
    <t>Willoughby</t>
  </si>
  <si>
    <t>W22</t>
  </si>
  <si>
    <t>OKV</t>
  </si>
  <si>
    <t>KM</t>
  </si>
  <si>
    <t>Rice</t>
  </si>
  <si>
    <t>Training</t>
  </si>
  <si>
    <t>Wholesale</t>
  </si>
  <si>
    <t>Monarch Air</t>
  </si>
  <si>
    <t>LEX</t>
  </si>
  <si>
    <t>Cargo</t>
  </si>
  <si>
    <t>FDS</t>
  </si>
  <si>
    <t>PNE</t>
  </si>
  <si>
    <t>Forshaw</t>
  </si>
  <si>
    <t>ILM</t>
  </si>
  <si>
    <t>OAJ</t>
  </si>
  <si>
    <t>PGV</t>
  </si>
  <si>
    <t>Koury</t>
  </si>
  <si>
    <t>ILG</t>
  </si>
  <si>
    <t>Lerner</t>
  </si>
  <si>
    <t>JZI</t>
  </si>
  <si>
    <t>MX</t>
  </si>
  <si>
    <t>DuBose</t>
  </si>
  <si>
    <t>CHA</t>
  </si>
  <si>
    <t>SteelFab</t>
  </si>
  <si>
    <t>CLT</t>
  </si>
  <si>
    <t>DBN</t>
  </si>
  <si>
    <t>LZU</t>
  </si>
  <si>
    <t>HXD</t>
  </si>
  <si>
    <t>INT</t>
  </si>
  <si>
    <t>Rome</t>
  </si>
  <si>
    <t>OK</t>
  </si>
  <si>
    <t>IAD</t>
  </si>
  <si>
    <t>AVC</t>
  </si>
  <si>
    <t>Barnard</t>
  </si>
  <si>
    <t>VRB</t>
  </si>
  <si>
    <t>AKR</t>
  </si>
  <si>
    <t>SDF</t>
  </si>
  <si>
    <t>W00</t>
  </si>
  <si>
    <t>Townes</t>
  </si>
  <si>
    <t>ISO</t>
  </si>
  <si>
    <t>Whitely</t>
  </si>
  <si>
    <t>LRO</t>
  </si>
  <si>
    <t>Abrams</t>
  </si>
  <si>
    <t>RC</t>
  </si>
  <si>
    <t>Checkride</t>
  </si>
  <si>
    <t>GAI</t>
  </si>
  <si>
    <t>Pureflow</t>
  </si>
  <si>
    <t>CHS</t>
  </si>
  <si>
    <t>ZZV</t>
  </si>
  <si>
    <t>Tansky</t>
  </si>
  <si>
    <t>ABE</t>
  </si>
  <si>
    <t>CRX</t>
  </si>
  <si>
    <t>Crowell</t>
  </si>
  <si>
    <t>CHO</t>
  </si>
  <si>
    <t>MDW</t>
  </si>
  <si>
    <t>Sasser</t>
  </si>
  <si>
    <t>EQY</t>
  </si>
  <si>
    <t>Bundy</t>
  </si>
  <si>
    <t>BNA</t>
  </si>
  <si>
    <t>PHL</t>
  </si>
  <si>
    <t>PDK</t>
  </si>
  <si>
    <t>HEF</t>
  </si>
  <si>
    <t>Shipman</t>
  </si>
  <si>
    <t>GRD</t>
  </si>
  <si>
    <t>CBE</t>
  </si>
  <si>
    <t>Schenck</t>
  </si>
  <si>
    <t>TRI</t>
  </si>
  <si>
    <t>Fenix Air Charter</t>
  </si>
  <si>
    <t>UZA</t>
  </si>
  <si>
    <t>Vector</t>
  </si>
  <si>
    <t>3J1</t>
  </si>
  <si>
    <t>MTV</t>
  </si>
  <si>
    <t>Shaw</t>
  </si>
  <si>
    <t>EVY</t>
  </si>
  <si>
    <t>UKF</t>
  </si>
  <si>
    <t>Nelson</t>
  </si>
  <si>
    <t>TTN</t>
  </si>
  <si>
    <t>SPA</t>
  </si>
  <si>
    <t>Dixon</t>
  </si>
  <si>
    <t>XSA</t>
  </si>
  <si>
    <t>SOP</t>
  </si>
  <si>
    <t>Foye</t>
  </si>
  <si>
    <t>Hahn</t>
  </si>
  <si>
    <t>VanHorn</t>
  </si>
  <si>
    <t>PHF</t>
  </si>
  <si>
    <t>Timestamp</t>
  </si>
  <si>
    <t>Duty Day Start</t>
  </si>
  <si>
    <t>Duty Day End</t>
  </si>
  <si>
    <t>SW</t>
  </si>
  <si>
    <t>Broker</t>
  </si>
  <si>
    <t>Apollo Jet</t>
  </si>
  <si>
    <t>Abram</t>
  </si>
  <si>
    <t>FXE</t>
  </si>
  <si>
    <t>LUK</t>
  </si>
  <si>
    <t>BWI</t>
  </si>
  <si>
    <t>CAE</t>
  </si>
  <si>
    <t>TUL</t>
  </si>
  <si>
    <t>Fulk</t>
  </si>
  <si>
    <t>TUS</t>
  </si>
  <si>
    <t>ORL</t>
  </si>
  <si>
    <t>Lovvorn</t>
  </si>
  <si>
    <t>TUP</t>
  </si>
  <si>
    <t>Boteler</t>
  </si>
  <si>
    <t>CMH</t>
  </si>
  <si>
    <t>LBT</t>
  </si>
  <si>
    <t>Hunt</t>
  </si>
  <si>
    <t>HAB</t>
  </si>
  <si>
    <t>ORF</t>
  </si>
  <si>
    <t>Baranski</t>
  </si>
  <si>
    <t>MNT</t>
  </si>
  <si>
    <t>BKL</t>
  </si>
  <si>
    <t>CXO</t>
  </si>
  <si>
    <t>FMY</t>
  </si>
  <si>
    <t>SUT</t>
  </si>
  <si>
    <t>CNI</t>
  </si>
  <si>
    <t>MRH</t>
  </si>
  <si>
    <t>Hoffman</t>
  </si>
  <si>
    <t>GCK</t>
  </si>
  <si>
    <t>FAT</t>
  </si>
  <si>
    <t>APA</t>
  </si>
  <si>
    <t>Vector Aeromedical</t>
  </si>
  <si>
    <t>HNZ</t>
  </si>
  <si>
    <t>SLN</t>
  </si>
  <si>
    <t>MKC</t>
  </si>
  <si>
    <t>Schneider</t>
  </si>
  <si>
    <t>IXD</t>
  </si>
  <si>
    <t xml:space="preserve">Personal </t>
  </si>
  <si>
    <t>GLD</t>
  </si>
  <si>
    <t>SGJ</t>
  </si>
  <si>
    <t>Barbee</t>
  </si>
  <si>
    <t>HSP</t>
  </si>
  <si>
    <t>Pierce</t>
  </si>
  <si>
    <t>LGA</t>
  </si>
  <si>
    <t>Duchin</t>
  </si>
  <si>
    <t>PSM</t>
  </si>
  <si>
    <t>BQU</t>
  </si>
  <si>
    <t>Perry</t>
  </si>
  <si>
    <t>ISX</t>
  </si>
  <si>
    <t>SSI</t>
  </si>
  <si>
    <t>K88</t>
  </si>
  <si>
    <t>GPH</t>
  </si>
  <si>
    <t>GLY</t>
  </si>
  <si>
    <t>GSP</t>
  </si>
  <si>
    <t>APF</t>
  </si>
  <si>
    <t>NQA</t>
  </si>
  <si>
    <t>LIH</t>
  </si>
  <si>
    <t>UKL</t>
  </si>
  <si>
    <t>HVC</t>
  </si>
  <si>
    <t>BLF</t>
  </si>
  <si>
    <t>YIP</t>
  </si>
  <si>
    <t>FLL</t>
  </si>
  <si>
    <t>Blackwell</t>
  </si>
  <si>
    <t>VIH</t>
  </si>
  <si>
    <t>Customer</t>
  </si>
  <si>
    <t>Day Landing</t>
  </si>
  <si>
    <t>Night Landing</t>
  </si>
  <si>
    <t>Trip #</t>
  </si>
  <si>
    <t>Charter Rev</t>
  </si>
  <si>
    <t>Total Time</t>
  </si>
  <si>
    <t xml:space="preserve">Baron Pilot Pay Summary </t>
  </si>
  <si>
    <t>* Set Month on Pilot Pay Data tab</t>
  </si>
  <si>
    <t>Data good only back to July 2015</t>
  </si>
  <si>
    <t>Nate Muscavage Trip Count</t>
  </si>
  <si>
    <t>Bonus Pay Amount</t>
  </si>
  <si>
    <t>Brokered Charters</t>
  </si>
  <si>
    <t>SkySouth</t>
  </si>
  <si>
    <t>$4.10</t>
  </si>
  <si>
    <t>as of 1/1/18</t>
  </si>
  <si>
    <t>7.5%</t>
  </si>
  <si>
    <t>person per</t>
  </si>
  <si>
    <t>Charter Operator</t>
  </si>
  <si>
    <t>Passenger(s)</t>
  </si>
  <si>
    <t>Invoiced</t>
  </si>
  <si>
    <t>To Operator</t>
  </si>
  <si>
    <t>Markup</t>
  </si>
  <si>
    <t>FET</t>
  </si>
  <si>
    <t>leg Seg.Tax</t>
  </si>
  <si>
    <t>DAY</t>
  </si>
  <si>
    <t xml:space="preserve">Causey Aviation </t>
  </si>
  <si>
    <t>Sterling Baker + 5</t>
  </si>
  <si>
    <t>Citation V</t>
  </si>
  <si>
    <t>SVH</t>
  </si>
  <si>
    <t>Charlotte Charter Jet</t>
  </si>
  <si>
    <t>Mark Sokal</t>
  </si>
  <si>
    <t>King Air 200</t>
  </si>
  <si>
    <t>OCW</t>
  </si>
  <si>
    <t>Impressions</t>
  </si>
  <si>
    <t>Direct Jet</t>
  </si>
  <si>
    <t>Joe Davis</t>
  </si>
  <si>
    <t>PC-12</t>
  </si>
  <si>
    <t>AGC</t>
  </si>
  <si>
    <t>Time Saver Aviation</t>
  </si>
  <si>
    <t>Tony Delligatti</t>
  </si>
  <si>
    <t>King Air 100</t>
  </si>
  <si>
    <t>TXKF</t>
  </si>
  <si>
    <t xml:space="preserve">Gregg Davis + </t>
  </si>
  <si>
    <t>Venture Aviation</t>
  </si>
  <si>
    <t xml:space="preserve">Scott Trease + </t>
  </si>
  <si>
    <t>NAA</t>
  </si>
  <si>
    <t>Adam</t>
  </si>
  <si>
    <t>Navajo</t>
  </si>
  <si>
    <t>CHA,TYS</t>
  </si>
  <si>
    <t>Ed Harrington</t>
  </si>
  <si>
    <t>JNX</t>
  </si>
  <si>
    <t>EDE</t>
  </si>
  <si>
    <t>Imagine Air</t>
  </si>
  <si>
    <t>Pierce Group Benefits</t>
  </si>
  <si>
    <t>SR 22</t>
  </si>
  <si>
    <t>n/a</t>
  </si>
  <si>
    <t>Gregg Davis + 2</t>
  </si>
  <si>
    <t>Citation VI</t>
  </si>
  <si>
    <t>King Air</t>
  </si>
  <si>
    <t>STL</t>
  </si>
  <si>
    <t>Tom Dimmig</t>
  </si>
  <si>
    <t>OWD</t>
  </si>
  <si>
    <t>BHM</t>
  </si>
  <si>
    <t>Hawthorne</t>
  </si>
  <si>
    <t>RUQ</t>
  </si>
  <si>
    <t>Wallace and Graham</t>
  </si>
  <si>
    <t>AND</t>
  </si>
  <si>
    <t>Landmark Builders</t>
  </si>
  <si>
    <t>William Foster</t>
  </si>
  <si>
    <t>MCD</t>
  </si>
  <si>
    <t>Ed Lee</t>
  </si>
  <si>
    <t>CHA, MBT</t>
  </si>
  <si>
    <t>28</t>
  </si>
  <si>
    <t>AVL</t>
  </si>
  <si>
    <t>Russ Swindell</t>
  </si>
  <si>
    <t>RMG</t>
  </si>
  <si>
    <t>George Johnson</t>
  </si>
  <si>
    <t>ACZ</t>
  </si>
  <si>
    <t>Doug McKee</t>
  </si>
  <si>
    <t>UCP</t>
  </si>
  <si>
    <t>Strategic Moves</t>
  </si>
  <si>
    <t>Scott Sallah</t>
  </si>
  <si>
    <t>Invoiced $8 less - KM fly along</t>
  </si>
  <si>
    <t>GGE</t>
  </si>
  <si>
    <t>Robert Ketner</t>
  </si>
  <si>
    <t>Air Transport of the Carolinas</t>
  </si>
  <si>
    <t>CAE, SAV, LUK</t>
  </si>
  <si>
    <t>GMU, JZI,SAV</t>
  </si>
  <si>
    <t>Ed Harrington + several</t>
  </si>
  <si>
    <t>RBW</t>
  </si>
  <si>
    <t>Debbie Hoffman</t>
  </si>
  <si>
    <t>BED</t>
  </si>
  <si>
    <t>ProAirways</t>
  </si>
  <si>
    <t>Bob Myron</t>
  </si>
  <si>
    <t>Beechjet 400A</t>
  </si>
  <si>
    <t>international fees pd by operator</t>
  </si>
  <si>
    <t>MBT, BNA</t>
  </si>
  <si>
    <t>Charter Jet Transport</t>
  </si>
  <si>
    <t>Phil Payonk</t>
  </si>
  <si>
    <t>King Air C90</t>
  </si>
  <si>
    <t>Keith Marshall</t>
  </si>
  <si>
    <t>na</t>
  </si>
  <si>
    <t>KingAir</t>
  </si>
  <si>
    <t>HXD, CAE, CEU, CLT, GSO</t>
  </si>
  <si>
    <t>Aspen Square</t>
  </si>
  <si>
    <t>Yadkin Bank</t>
  </si>
  <si>
    <t>2013 and 2014 trips are hidden above</t>
  </si>
  <si>
    <t>Sapere Wealth Management</t>
  </si>
  <si>
    <t>Phil Payonk + 1</t>
  </si>
  <si>
    <t>Citation XLS</t>
  </si>
  <si>
    <t>Charged same markup as originally booked King Air flight - this aircraft replaced the King Air last minute for MX</t>
  </si>
  <si>
    <t>CGE</t>
  </si>
  <si>
    <t>MIV, HVS</t>
  </si>
  <si>
    <t>PSI Packing</t>
  </si>
  <si>
    <t>Doug McKee + 2</t>
  </si>
  <si>
    <t>IGX</t>
  </si>
  <si>
    <t>James River Group</t>
  </si>
  <si>
    <t>King Air B100</t>
  </si>
  <si>
    <t>GCY</t>
  </si>
  <si>
    <t>PSI Pack</t>
  </si>
  <si>
    <t>MSL</t>
  </si>
  <si>
    <t>Alan Norton</t>
  </si>
  <si>
    <t>CON</t>
  </si>
  <si>
    <t>MVL</t>
  </si>
  <si>
    <t>MQI</t>
  </si>
  <si>
    <t>Brady Services</t>
  </si>
  <si>
    <t>Smart Choice</t>
  </si>
  <si>
    <t>Player Barefoot</t>
  </si>
  <si>
    <t>sent 12/3 hf</t>
  </si>
  <si>
    <t>OFP</t>
  </si>
  <si>
    <t>sent 12/3</t>
  </si>
  <si>
    <t>BMI</t>
  </si>
  <si>
    <t>Raymond Farrow +3</t>
  </si>
  <si>
    <t>sent 12/9 HF</t>
  </si>
  <si>
    <t>2W5</t>
  </si>
  <si>
    <t>LCI</t>
  </si>
  <si>
    <t>Ken Miller</t>
  </si>
  <si>
    <t>Craig Davis Properties</t>
  </si>
  <si>
    <t>Gregg Davis</t>
  </si>
  <si>
    <t>ONX</t>
  </si>
  <si>
    <t>Donald Pierce</t>
  </si>
  <si>
    <t>Bonanza</t>
  </si>
  <si>
    <t>aircraft weighs less than 6,000 lbs</t>
  </si>
  <si>
    <t>Anne Potterton</t>
  </si>
  <si>
    <t>Adam/Adam+Bob</t>
  </si>
  <si>
    <t>Hap Royster</t>
  </si>
  <si>
    <t xml:space="preserve">King Air </t>
  </si>
  <si>
    <t>GVL</t>
  </si>
  <si>
    <t>Adam Abram</t>
  </si>
  <si>
    <t>MTN</t>
  </si>
  <si>
    <t>Ken Sykes</t>
  </si>
  <si>
    <t>EHO</t>
  </si>
  <si>
    <t>Baron</t>
  </si>
  <si>
    <t>W40</t>
  </si>
  <si>
    <t>Trion-MMA</t>
  </si>
  <si>
    <t>ECG, ORF</t>
  </si>
  <si>
    <t>Adam and Roz Abram</t>
  </si>
  <si>
    <t>ESN</t>
  </si>
  <si>
    <t>HBI, CAE, GCY</t>
  </si>
  <si>
    <t>SBY</t>
  </si>
  <si>
    <t>TEB</t>
  </si>
  <si>
    <t>Tradewind Aviation</t>
  </si>
  <si>
    <t>Harris Crouch</t>
  </si>
  <si>
    <t>Note seg tax increase to $4.10</t>
  </si>
  <si>
    <t>PHX</t>
  </si>
  <si>
    <t>Causey</t>
  </si>
  <si>
    <t>Roger Perry</t>
  </si>
  <si>
    <t>LHW, RDG</t>
  </si>
  <si>
    <t>Koury Aviation</t>
  </si>
  <si>
    <t>Interstate Resources</t>
  </si>
  <si>
    <t>EZK</t>
  </si>
  <si>
    <t>AKH</t>
  </si>
  <si>
    <t>FOK</t>
  </si>
  <si>
    <t>East West Partners</t>
  </si>
  <si>
    <t>CKV</t>
  </si>
  <si>
    <t>Environmental Air Systems</t>
  </si>
  <si>
    <t>CTZ</t>
  </si>
  <si>
    <t>Hawthorne Residential Partners</t>
  </si>
  <si>
    <t>MKS</t>
  </si>
  <si>
    <t>Pilatus</t>
  </si>
  <si>
    <t>paid by cc 1/25 ras</t>
  </si>
  <si>
    <t>SMB</t>
  </si>
  <si>
    <t>MNX</t>
  </si>
  <si>
    <t>Keystone Powdered Metal</t>
  </si>
  <si>
    <t>Aero Commander</t>
  </si>
  <si>
    <t>OYM</t>
  </si>
  <si>
    <t>Aerostar</t>
  </si>
  <si>
    <t>HYX</t>
  </si>
  <si>
    <t>Company</t>
  </si>
  <si>
    <t>Industry</t>
  </si>
  <si>
    <t>Title</t>
  </si>
  <si>
    <t>New/Returning</t>
  </si>
  <si>
    <t>Source</t>
  </si>
  <si>
    <t>Channel</t>
  </si>
  <si>
    <t>Website</t>
  </si>
  <si>
    <t>Email</t>
  </si>
  <si>
    <t>Address</t>
  </si>
  <si>
    <t>First Contact</t>
  </si>
  <si>
    <t>Date Flight Confirmed</t>
  </si>
  <si>
    <t>Trip Quoted</t>
  </si>
  <si>
    <t>Follow up/thank you?</t>
  </si>
  <si>
    <t>Robert Cates</t>
  </si>
  <si>
    <t>Sales Factory + Woodbines</t>
  </si>
  <si>
    <t>Marketing</t>
  </si>
  <si>
    <t>CFO</t>
  </si>
  <si>
    <t xml:space="preserve">New </t>
  </si>
  <si>
    <t>Adwords</t>
  </si>
  <si>
    <t>Web Quote Request</t>
  </si>
  <si>
    <t>sfwresults.com</t>
  </si>
  <si>
    <t>robc@sfwresults.com</t>
  </si>
  <si>
    <t>1301 Carolina St # 106, Greensboro, NC 27401</t>
  </si>
  <si>
    <t>7/26 GSO-Meadville, PA</t>
  </si>
  <si>
    <t>sent 10/2/17</t>
  </si>
  <si>
    <t>Merle Murrain</t>
  </si>
  <si>
    <t>New</t>
  </si>
  <si>
    <t>merlemurrain2@gmail.com</t>
  </si>
  <si>
    <t>8/19 BUY-Miami</t>
  </si>
  <si>
    <t>Brantley White</t>
  </si>
  <si>
    <t>Ardmore Residential</t>
  </si>
  <si>
    <t>Real Estate/Apts</t>
  </si>
  <si>
    <t>President</t>
  </si>
  <si>
    <t>#todo</t>
  </si>
  <si>
    <t>ardmoreresidential.com</t>
  </si>
  <si>
    <t>bwhite@ardmoreresidential.com</t>
  </si>
  <si>
    <t>1400 W Northwood St, Greensboro, NC 27408</t>
  </si>
  <si>
    <t>8/15 GSO-SAV</t>
  </si>
  <si>
    <t>sent 8/18</t>
  </si>
  <si>
    <t>Upsold to multi-stop. Might be why he booked - saw efficiency.</t>
  </si>
  <si>
    <t>Jeffrey Hayes</t>
  </si>
  <si>
    <t>Phone</t>
  </si>
  <si>
    <t>804-314-6402</t>
  </si>
  <si>
    <t>2808 Haylief Hollow Rd, Glen Allen, VA 23060</t>
  </si>
  <si>
    <t>8/12 OFP-BUY-OFP</t>
  </si>
  <si>
    <t>Sent 8/14</t>
  </si>
  <si>
    <t>John Lipscomb</t>
  </si>
  <si>
    <t>johnlipscomb51@gmail.com</t>
  </si>
  <si>
    <t>9/6 VUJ-IND</t>
  </si>
  <si>
    <t>Dan Taylor</t>
  </si>
  <si>
    <t>Kilpatrick Townsend</t>
  </si>
  <si>
    <t>Legal</t>
  </si>
  <si>
    <t>Senior Counsel</t>
  </si>
  <si>
    <t>Returning</t>
  </si>
  <si>
    <t>Flew 1 yr ago</t>
  </si>
  <si>
    <t>www.kilpatricktownsend.com</t>
  </si>
  <si>
    <t>dantaylor@kilpatricktownsend.com</t>
  </si>
  <si>
    <t>1001 West Fourth Street, Winston-Salem, NC 27101-2400</t>
  </si>
  <si>
    <t>7/31 BUY-ORF</t>
  </si>
  <si>
    <t>Sent 8/4</t>
  </si>
  <si>
    <t>Chief Investment Officer</t>
  </si>
  <si>
    <t>Flew 2 yr ago</t>
  </si>
  <si>
    <t>www.hrpliving.com</t>
  </si>
  <si>
    <t>Phil Payonk &lt;ppayonk@hrpliving.com&gt;</t>
  </si>
  <si>
    <t>806 Green Valley Rd #311, Greensboro, NC 27408</t>
  </si>
  <si>
    <t>7/28 BUY-AVL</t>
  </si>
  <si>
    <t>Send 8/8</t>
  </si>
  <si>
    <t>MLC</t>
  </si>
  <si>
    <t>mlc1010@hotmail.com</t>
  </si>
  <si>
    <t>10/23-25 RDU-PDK</t>
  </si>
  <si>
    <t>Andrew Burns</t>
  </si>
  <si>
    <t>Hamilton Point</t>
  </si>
  <si>
    <t>Investment Management</t>
  </si>
  <si>
    <t>CEO</t>
  </si>
  <si>
    <t>hamiltonpoint.com</t>
  </si>
  <si>
    <t>aburns@hamiltonpoint.com</t>
  </si>
  <si>
    <t>100 Timberhill Place Suite 120, Chapel Hill, NC 27514</t>
  </si>
  <si>
    <t>8/3 IGX-RME</t>
  </si>
  <si>
    <t>Lou Gray</t>
  </si>
  <si>
    <t>Durham</t>
  </si>
  <si>
    <t>example RDU-AGC</t>
  </si>
  <si>
    <t>Brad Matthews</t>
  </si>
  <si>
    <t>Matthews Specialty Vehicles</t>
  </si>
  <si>
    <t>Custom Mobile Facilities</t>
  </si>
  <si>
    <t>Owner</t>
  </si>
  <si>
    <t>www.msvehicles.com</t>
  </si>
  <si>
    <t>matthews@msvehicles.com</t>
  </si>
  <si>
    <t>101 South Swing Rd Greensboro, NC 27409</t>
  </si>
  <si>
    <t>8/5 GSO-SBY</t>
  </si>
  <si>
    <t>Larry McManus</t>
  </si>
  <si>
    <t>Team Wealth Investments</t>
  </si>
  <si>
    <t>Quoted 12/2016</t>
  </si>
  <si>
    <t>Jesse Shoffner</t>
  </si>
  <si>
    <t>Daniel Johnson</t>
  </si>
  <si>
    <t>8/8 RDU-JAX</t>
  </si>
  <si>
    <t>Ted Klinck</t>
  </si>
  <si>
    <t>Highwoods Properties (I think)</t>
  </si>
  <si>
    <t>Real Estate</t>
  </si>
  <si>
    <t>EVP, COO, CIO</t>
  </si>
  <si>
    <t>www.highwoods.com</t>
  </si>
  <si>
    <t>ted.klinck@gmail.com</t>
  </si>
  <si>
    <t>9/1 RDU-K3J7 (Greensboro, GA)</t>
  </si>
  <si>
    <t>Duncan Jones</t>
  </si>
  <si>
    <t>Aircraft Intelligence</t>
  </si>
  <si>
    <t>Aviation</t>
  </si>
  <si>
    <t>djones@aircraftintel.com</t>
  </si>
  <si>
    <t>8/11 BUY-HLG</t>
  </si>
  <si>
    <t>Walker Long</t>
  </si>
  <si>
    <t>BUY-RMG</t>
  </si>
  <si>
    <t>Jason Miller</t>
  </si>
  <si>
    <t>BUY-AVL</t>
  </si>
  <si>
    <t>Curt McCaskill</t>
  </si>
  <si>
    <t>Construction</t>
  </si>
  <si>
    <t>RDU-SHD</t>
  </si>
  <si>
    <t>8/25 kaf</t>
  </si>
  <si>
    <t>Jim Brady</t>
  </si>
  <si>
    <t>BUY-JKA</t>
  </si>
  <si>
    <t>Steve Shaw</t>
  </si>
  <si>
    <t>shawandme@bellsouth.net</t>
  </si>
  <si>
    <t>BUY-ROL</t>
  </si>
  <si>
    <t>Greg Sanchez</t>
  </si>
  <si>
    <t>Tri Properties</t>
  </si>
  <si>
    <t>kpollard@triprop.com</t>
  </si>
  <si>
    <t>BUY-ROA</t>
  </si>
  <si>
    <t>9/13 kaf</t>
  </si>
  <si>
    <t>Booked this flight to get his daughter back to college</t>
  </si>
  <si>
    <t>Austin Fisher</t>
  </si>
  <si>
    <t>9/4 BUY-PDK</t>
  </si>
  <si>
    <t>Michael Finnegan</t>
  </si>
  <si>
    <t>mgfinnegan@gmail.com</t>
  </si>
  <si>
    <t>RDU-Beloit, WI</t>
  </si>
  <si>
    <t>John Blackwell</t>
  </si>
  <si>
    <t>10/1 ILM-HXD</t>
  </si>
  <si>
    <t>William Anderson</t>
  </si>
  <si>
    <t>ill@brooksbankvalvesusa.com</t>
  </si>
  <si>
    <t>BUY-BNA</t>
  </si>
  <si>
    <t>Is a pilot, may need help when his plane is down</t>
  </si>
  <si>
    <t>Charleston Hall</t>
  </si>
  <si>
    <t>Frost Converting</t>
  </si>
  <si>
    <t>Machining</t>
  </si>
  <si>
    <t>Logistics Manager</t>
  </si>
  <si>
    <t>9/5 BUY-RIC</t>
  </si>
  <si>
    <t>Neil Aberman</t>
  </si>
  <si>
    <t>The Stone Resource</t>
  </si>
  <si>
    <t>Jack Cantrell</t>
  </si>
  <si>
    <t>Valerie Thornton</t>
  </si>
  <si>
    <t>Duke University</t>
  </si>
  <si>
    <t>Hal Johnson</t>
  </si>
  <si>
    <t>BB&amp;T</t>
  </si>
  <si>
    <t>VP</t>
  </si>
  <si>
    <t>9/12 INT-FLL</t>
  </si>
  <si>
    <t>10/2 kaf</t>
  </si>
  <si>
    <t>Looking for backup for a commercial flight just in case. Glad to know us - will call again.</t>
  </si>
  <si>
    <t>Trent Reed</t>
  </si>
  <si>
    <t>OnQ Financial</t>
  </si>
  <si>
    <t>VP, Sales and Business Development</t>
  </si>
  <si>
    <t>Ken</t>
  </si>
  <si>
    <t>9/16 ILM-PGV</t>
  </si>
  <si>
    <t>Jeff Beach</t>
  </si>
  <si>
    <t>Premiere Finishing and Coating</t>
  </si>
  <si>
    <t>Industrial</t>
  </si>
  <si>
    <t>President/CEO</t>
  </si>
  <si>
    <t>Only Quoted</t>
  </si>
  <si>
    <t>web Quote Request</t>
  </si>
  <si>
    <t>jbeach@premierefinishingandcoating.com</t>
  </si>
  <si>
    <t>10/2 GSO-SCX-GSO</t>
  </si>
  <si>
    <t>Pat Grantham</t>
  </si>
  <si>
    <t>South Atlantic Packaging Corporation</t>
  </si>
  <si>
    <t>pgrantham@triad.rr.com</t>
  </si>
  <si>
    <t>10/3 to Pottstown</t>
  </si>
  <si>
    <t>10/20 kaf</t>
  </si>
  <si>
    <t>Meeting changed but will use in the future</t>
  </si>
  <si>
    <t>Ronald Wrenn</t>
  </si>
  <si>
    <t>Seafood Supply</t>
  </si>
  <si>
    <t>BH?</t>
  </si>
  <si>
    <t>10/25 to New Bern</t>
  </si>
  <si>
    <t>Patrick Woods</t>
  </si>
  <si>
    <t>Lomax Properties</t>
  </si>
  <si>
    <t>phone</t>
  </si>
  <si>
    <t>pwoods@lomaxproperties.com</t>
  </si>
  <si>
    <t>11/10 to Clemson</t>
  </si>
  <si>
    <t>Aubrey LInville</t>
  </si>
  <si>
    <t>Linville Commercial Properties</t>
  </si>
  <si>
    <t>Commercial RE</t>
  </si>
  <si>
    <t>Adwords?</t>
  </si>
  <si>
    <t>Aubrey Linville &lt;Aubrey@ltpcommercial.com&gt;</t>
  </si>
  <si>
    <t>12/13 to Atlanta</t>
  </si>
  <si>
    <t>Jim Himes</t>
  </si>
  <si>
    <t>WGHP</t>
  </si>
  <si>
    <t>Television</t>
  </si>
  <si>
    <t>President/GM</t>
  </si>
  <si>
    <t>referrel</t>
  </si>
  <si>
    <t>jim.himes@wghp.com</t>
  </si>
  <si>
    <t>12/17, 27 p/u at UNV</t>
  </si>
  <si>
    <t>Jim Bodenheimer</t>
  </si>
  <si>
    <t>2/17 BUY-ORL</t>
  </si>
  <si>
    <t>Richard K. Bryant</t>
  </si>
  <si>
    <t>Capital Investment Companies</t>
  </si>
  <si>
    <t>Investing/Finance</t>
  </si>
  <si>
    <t>Founder/Principal</t>
  </si>
  <si>
    <t>web quote request</t>
  </si>
  <si>
    <t>http://www.capital-invest.com</t>
  </si>
  <si>
    <t>rkbryant@capital-invest.com</t>
  </si>
  <si>
    <t>100 E. Six Forks Rd., Ste 200
Raleigh, N.C. 27609</t>
  </si>
  <si>
    <t>12/19 RDU to SAV</t>
  </si>
  <si>
    <t>Randy Hunt</t>
  </si>
  <si>
    <t>Cameron Lumber</t>
  </si>
  <si>
    <t>Lumber/Construction</t>
  </si>
  <si>
    <t>http://www.cameronlumber.com/main.htm</t>
  </si>
  <si>
    <t>Rhunt@cameronlumber.com</t>
  </si>
  <si>
    <t>TBD to RDU to OGB</t>
  </si>
  <si>
    <t>Chad Sharpe</t>
  </si>
  <si>
    <t>Mapleview Realty</t>
  </si>
  <si>
    <t>ctsharpe@gmail.com</t>
  </si>
  <si>
    <t>BUY to FSE</t>
  </si>
  <si>
    <t>Richard Locklear</t>
  </si>
  <si>
    <t>South Electrical Inc</t>
  </si>
  <si>
    <t>Industrial Power</t>
  </si>
  <si>
    <t>kathy@southelectrical.com</t>
  </si>
  <si>
    <t>MEB-MEM</t>
  </si>
  <si>
    <t>94KM Baron</t>
  </si>
  <si>
    <t>Current Baron Hobbs:</t>
  </si>
  <si>
    <t>Phase 10</t>
  </si>
  <si>
    <t>Due at</t>
  </si>
  <si>
    <t>in</t>
  </si>
  <si>
    <t>ELT</t>
  </si>
  <si>
    <t>Due on</t>
  </si>
  <si>
    <t>BARON 95KM</t>
  </si>
  <si>
    <t>PIP 4</t>
  </si>
  <si>
    <t>Seat Belts</t>
  </si>
  <si>
    <t>CITATION</t>
  </si>
  <si>
    <t>Current Citation Hobbs:</t>
  </si>
  <si>
    <t>Citation Offset:</t>
  </si>
  <si>
    <t>Phase 1-4 (with 10%)</t>
  </si>
  <si>
    <t>10.000 HOUR ITEMS</t>
  </si>
  <si>
    <t>OVERHAUL</t>
  </si>
  <si>
    <t>Phase 49/50 Prism Checks</t>
  </si>
  <si>
    <t>Landings</t>
  </si>
  <si>
    <t>Impellers Due at</t>
  </si>
  <si>
    <t>Airframe Cycles</t>
  </si>
  <si>
    <t>Current Engine Cycles:</t>
  </si>
  <si>
    <t>Medical</t>
  </si>
  <si>
    <t xml:space="preserve">Days </t>
  </si>
  <si>
    <t>Annual Groud Training</t>
  </si>
  <si>
    <t>Check Airman Demo FAA</t>
  </si>
  <si>
    <t>Instrument</t>
  </si>
  <si>
    <t>Due Date</t>
  </si>
  <si>
    <t>Rem</t>
  </si>
  <si>
    <t>293/299</t>
  </si>
  <si>
    <t>297 Check</t>
  </si>
  <si>
    <t>Passport ID</t>
  </si>
  <si>
    <t>Exp. Date</t>
  </si>
  <si>
    <t>Kevin Mock:</t>
  </si>
  <si>
    <t>404888889</t>
  </si>
  <si>
    <t>Ty Bullock</t>
  </si>
  <si>
    <t>Dan Mustin</t>
  </si>
  <si>
    <t>Part 91:</t>
  </si>
  <si>
    <t xml:space="preserve">Steve Watkins
</t>
  </si>
  <si>
    <t>SIM Training</t>
  </si>
  <si>
    <t>Last Accomplished</t>
  </si>
  <si>
    <t>Due</t>
  </si>
  <si>
    <t>Cert Number</t>
  </si>
  <si>
    <t>Registration</t>
  </si>
  <si>
    <t>Medical Class 1</t>
  </si>
  <si>
    <t>Dr Woodward Cannon</t>
  </si>
  <si>
    <t>919-784-2732</t>
  </si>
  <si>
    <t>Annual Gnd Trn</t>
  </si>
  <si>
    <t>CJ1 293</t>
  </si>
  <si>
    <t>Baron 293</t>
  </si>
  <si>
    <t>Aug 14, 2020 (pre)</t>
  </si>
  <si>
    <t>Base Month is Sep</t>
  </si>
  <si>
    <t>Date of Birth</t>
  </si>
  <si>
    <t>Inst 297 Check</t>
  </si>
  <si>
    <t>Aug 14, 2020 (post)</t>
  </si>
  <si>
    <t>Base Month is July</t>
  </si>
  <si>
    <t>Line Check 299</t>
  </si>
  <si>
    <t>Passport</t>
  </si>
  <si>
    <t>Classroom Demo</t>
  </si>
  <si>
    <t>Baron Check Airm Demo</t>
  </si>
  <si>
    <t>Jet Simulator</t>
  </si>
  <si>
    <t>Classroom Demo for Check Airman CJ</t>
  </si>
  <si>
    <t>Medical Class I</t>
  </si>
  <si>
    <t>299 Line Check</t>
  </si>
  <si>
    <t>Nate Muscavage</t>
  </si>
  <si>
    <t>Baron 293/299</t>
  </si>
  <si>
    <t>Steve Helinski</t>
  </si>
  <si>
    <t>Carl Chambers</t>
  </si>
  <si>
    <t>467514798</t>
  </si>
  <si>
    <t>90 Day extension per FAA rule</t>
  </si>
  <si>
    <t>Need to Log it in his GradeFolder</t>
  </si>
  <si>
    <t>Medical date</t>
  </si>
  <si>
    <t xml:space="preserve">CJ1 293 </t>
  </si>
  <si>
    <t>New Base Month is Aug</t>
  </si>
  <si>
    <t>Base Month remains Jan</t>
  </si>
  <si>
    <t>?</t>
  </si>
  <si>
    <t>Adam RIddell</t>
  </si>
  <si>
    <t>Medical Class II</t>
  </si>
  <si>
    <t>*Data is summarized on "Baron Pilot Pay" tab</t>
  </si>
  <si>
    <t>95KM</t>
  </si>
  <si>
    <t>Hours Data</t>
  </si>
  <si>
    <t>SUM of Rev</t>
  </si>
  <si>
    <t>SUM of Non-Rev</t>
  </si>
  <si>
    <t>Total Hours</t>
  </si>
  <si>
    <t>99BM</t>
  </si>
  <si>
    <t>As of August 2016:</t>
  </si>
  <si>
    <t xml:space="preserve">AppSheet is used to create an app for the pilots to update Flight Logs directly from a mobile device. </t>
  </si>
  <si>
    <t>Three apps are involved.</t>
  </si>
  <si>
    <t>App "SkySouth Charter" is a very simple app used to launch the following:</t>
  </si>
  <si>
    <t>"94KM Flight Log" updates the Google Sheet "94KMInput" located in this workbook</t>
  </si>
  <si>
    <t>"95KM Flight Log" updates the Google Sheet "95KMInput" located in this workbook</t>
  </si>
  <si>
    <t>Both active Flight Logs, 95KM and 94KM pull in data from the input sheets using simple reference formulas. These formulas can be overwritten at any point.</t>
  </si>
  <si>
    <t>New entries are in red until they have been processed/invoiced</t>
  </si>
  <si>
    <t>The author/editor for AppSheet is currently tied to Katharine's Google Drive account - katharineannefrazier@gmail.com</t>
  </si>
  <si>
    <t>This can be transferred within AppSheet</t>
  </si>
  <si>
    <t>2 Users - katharine@skysouth.com, pilots@skysouth.com</t>
  </si>
  <si>
    <t>Change Log</t>
  </si>
  <si>
    <t>Requests</t>
  </si>
  <si>
    <t>If passengers is greater than zero, default entry for trip type = passenger</t>
  </si>
  <si>
    <t>Note - does not work with other formulas well</t>
  </si>
  <si>
    <t>On iPhone, does not allow to access gallery, only goes to camera</t>
  </si>
  <si>
    <t>https://appsheethelp.zendesk.com/hc/en-us/articles/205803527-Capturing-images</t>
  </si>
  <si>
    <t>Flight log reorder so recent on top</t>
  </si>
  <si>
    <t>it does not like decimal ramp fees</t>
  </si>
  <si>
    <t>More receipt entry options</t>
  </si>
  <si>
    <t>default to show flight log instead of blank screen after entry</t>
  </si>
  <si>
    <t>Create a "note" section</t>
  </si>
  <si>
    <t>Have default start time/date match last ending time/date</t>
  </si>
  <si>
    <t>Baron - 95KM</t>
  </si>
  <si>
    <t>Charter</t>
  </si>
  <si>
    <t>Remarks</t>
  </si>
  <si>
    <t>Revenue</t>
  </si>
  <si>
    <t>JANUARY 2014</t>
  </si>
  <si>
    <t>Solstas Lease:  Christiansen</t>
  </si>
  <si>
    <t>Solstas Lease: Christiansen</t>
  </si>
  <si>
    <t>Solstas Lease: Edmiston</t>
  </si>
  <si>
    <t>124.5 Gallons</t>
  </si>
  <si>
    <t>#2351</t>
  </si>
  <si>
    <t>Mock/ MX repo</t>
  </si>
  <si>
    <t>David Zeyher / MX Repo</t>
  </si>
  <si>
    <t>Mock / Bolt Express</t>
  </si>
  <si>
    <t>#2354</t>
  </si>
  <si>
    <t xml:space="preserve">Mock </t>
  </si>
  <si>
    <t>0114-KM-1</t>
  </si>
  <si>
    <t>EZM</t>
  </si>
  <si>
    <t>Carr</t>
  </si>
  <si>
    <t>Cary Williams</t>
  </si>
  <si>
    <t>#2362</t>
  </si>
  <si>
    <t>Mock</t>
  </si>
  <si>
    <t>Mock / Zeyher Checkride</t>
  </si>
  <si>
    <t>non rev</t>
  </si>
  <si>
    <t xml:space="preserve"> LRO</t>
  </si>
  <si>
    <t>0114-KM-2</t>
  </si>
  <si>
    <t>SHD</t>
  </si>
  <si>
    <t>Loy Stewart + 3</t>
  </si>
  <si>
    <t>#2365</t>
  </si>
  <si>
    <t>Zeyher</t>
  </si>
  <si>
    <t>Paid Check # 4685</t>
  </si>
  <si>
    <t>#2375</t>
  </si>
  <si>
    <t>FEBRUARY 2014</t>
  </si>
  <si>
    <t>Zeyher / Cary Williams</t>
  </si>
  <si>
    <t>#2374</t>
  </si>
  <si>
    <t>Nettles / FDS</t>
  </si>
  <si>
    <t>#2376</t>
  </si>
  <si>
    <t>Solstas Charter</t>
  </si>
  <si>
    <t>no fees or fuel</t>
  </si>
  <si>
    <t>#2379</t>
  </si>
  <si>
    <t>Phase Inspection</t>
  </si>
  <si>
    <t>07FA</t>
  </si>
  <si>
    <t>Ron and Sue Link</t>
  </si>
  <si>
    <t>X51</t>
  </si>
  <si>
    <t>#2386</t>
  </si>
  <si>
    <t>#2387</t>
  </si>
  <si>
    <t>Carr - Solstas Lease</t>
  </si>
  <si>
    <t>VLD</t>
  </si>
  <si>
    <t>Lease</t>
  </si>
  <si>
    <t>Reynolds - Solstas Lease</t>
  </si>
  <si>
    <t>Edmiston - Solstas Lease</t>
  </si>
  <si>
    <t>#2396</t>
  </si>
  <si>
    <t>Zeyher / Harrington</t>
  </si>
  <si>
    <t>#2397</t>
  </si>
  <si>
    <t>Carr - Solstas lease</t>
  </si>
  <si>
    <t>Mock / Gregg Davis</t>
  </si>
  <si>
    <t>#2400</t>
  </si>
  <si>
    <t>Solstas Lease - Mock checkout Eric Russell</t>
  </si>
  <si>
    <t>Solstas Lease - Russell</t>
  </si>
  <si>
    <t>#2403</t>
  </si>
  <si>
    <t xml:space="preserve">Mx input </t>
  </si>
  <si>
    <t>MARCH 2014</t>
  </si>
  <si>
    <t>MX repo</t>
  </si>
  <si>
    <t>Solstas Lease</t>
  </si>
  <si>
    <t>(#2407)</t>
  </si>
  <si>
    <t>Mock / Harrington</t>
  </si>
  <si>
    <t>#2406</t>
  </si>
  <si>
    <t>GMU</t>
  </si>
  <si>
    <t>#2408</t>
  </si>
  <si>
    <t>GKT</t>
  </si>
  <si>
    <t>#2409</t>
  </si>
  <si>
    <t>Chisholm family</t>
  </si>
  <si>
    <t>Mock : Solstas Lease Positioning</t>
  </si>
  <si>
    <t>(#2411)</t>
  </si>
  <si>
    <t>Mock / FDS</t>
  </si>
  <si>
    <t>#2410</t>
  </si>
  <si>
    <t xml:space="preserve">GSO </t>
  </si>
  <si>
    <t>Solstas Lease Lee Smith</t>
  </si>
  <si>
    <t>Solstas Lease Raven Reynolds</t>
  </si>
  <si>
    <t>Solstas Lease Eric Russell</t>
  </si>
  <si>
    <t>#2411</t>
  </si>
  <si>
    <t>Zeyher - FDS</t>
  </si>
  <si>
    <t>#2414</t>
  </si>
  <si>
    <t>CharterSuite says 3.7</t>
  </si>
  <si>
    <t>Not #2415</t>
  </si>
  <si>
    <t>Carr - FDS</t>
  </si>
  <si>
    <t>#2420</t>
  </si>
  <si>
    <t>48I</t>
  </si>
  <si>
    <t>Carr - West Virginia</t>
  </si>
  <si>
    <t>MX input</t>
  </si>
  <si>
    <t>Mock Mx Out</t>
  </si>
  <si>
    <t>#2430</t>
  </si>
  <si>
    <t xml:space="preserve">HEF </t>
  </si>
  <si>
    <t>APRIL 2014</t>
  </si>
  <si>
    <t>Solstas LEase Eric Russell</t>
  </si>
  <si>
    <t>(#2434)</t>
  </si>
  <si>
    <t>Zeyher / FDS</t>
  </si>
  <si>
    <t>0414-DZ-1</t>
  </si>
  <si>
    <t>#2435</t>
  </si>
  <si>
    <t>14A</t>
  </si>
  <si>
    <t>W29</t>
  </si>
  <si>
    <t>Sokal / Bay bridge airport</t>
  </si>
  <si>
    <t>#2437</t>
  </si>
  <si>
    <t>#2434</t>
  </si>
  <si>
    <t>Carr / FDS</t>
  </si>
  <si>
    <t>#2436</t>
  </si>
  <si>
    <t>0414-DC-1</t>
  </si>
  <si>
    <t>#2446</t>
  </si>
  <si>
    <t>Mock / Sallah</t>
  </si>
  <si>
    <t>#2349</t>
  </si>
  <si>
    <t xml:space="preserve">Heater Hobbs: </t>
  </si>
  <si>
    <t>DYB</t>
  </si>
  <si>
    <t>Mock / Sasser</t>
  </si>
  <si>
    <t>#2441</t>
  </si>
  <si>
    <t>Mock / MX</t>
  </si>
  <si>
    <t>MAY 2014</t>
  </si>
  <si>
    <t>Phase Inspection / Overhauled Left Engine</t>
  </si>
  <si>
    <t xml:space="preserve"> MOck / MX</t>
  </si>
  <si>
    <t>Mock / FDS Nettles</t>
  </si>
  <si>
    <t>Let's talk.</t>
  </si>
  <si>
    <t>New 95KM rate $675?</t>
  </si>
  <si>
    <t>#2483</t>
  </si>
  <si>
    <t>0514-DC-10</t>
  </si>
  <si>
    <t>Quest</t>
  </si>
  <si>
    <t>#2496</t>
  </si>
  <si>
    <t>0514-DC-11</t>
  </si>
  <si>
    <t>#2500</t>
  </si>
  <si>
    <t>0514-DC-12</t>
  </si>
  <si>
    <t>0514-DC-13</t>
  </si>
  <si>
    <t>JUNE 2014</t>
  </si>
  <si>
    <t>FDS Nettles</t>
  </si>
  <si>
    <t>#2504</t>
  </si>
  <si>
    <t>No fees or fuel</t>
  </si>
  <si>
    <t>Harrington</t>
  </si>
  <si>
    <t>#2506</t>
  </si>
  <si>
    <t>Sokal</t>
  </si>
  <si>
    <t>Mock personal</t>
  </si>
  <si>
    <t>Rental car (kevin will Pay)</t>
  </si>
  <si>
    <t>Rental car (Needs to be charged to Sokal somehow)</t>
  </si>
  <si>
    <t>Mock Sokal</t>
  </si>
  <si>
    <t>(incl in wait)</t>
  </si>
  <si>
    <t>#2507</t>
  </si>
  <si>
    <t>0614-DC-1</t>
  </si>
  <si>
    <t>#2508</t>
  </si>
  <si>
    <t>Chambers / Chisholm</t>
  </si>
  <si>
    <t>#2511</t>
  </si>
  <si>
    <t>Chambers</t>
  </si>
  <si>
    <t>0614-CC-1</t>
  </si>
  <si>
    <t>0614-DC-2</t>
  </si>
  <si>
    <t>#2509</t>
  </si>
  <si>
    <t>#2510</t>
  </si>
  <si>
    <t>Carr / Quest</t>
  </si>
  <si>
    <t>0614-DC-3</t>
  </si>
  <si>
    <t>#2514</t>
  </si>
  <si>
    <t>0614-CC-2</t>
  </si>
  <si>
    <t>EWN</t>
  </si>
  <si>
    <t>#2513</t>
  </si>
  <si>
    <t>MX/Start Phase. Must finish w/in 10 hours</t>
  </si>
  <si>
    <t>Mock / Quest</t>
  </si>
  <si>
    <t>#2515</t>
  </si>
  <si>
    <t>Mock/ Chambers</t>
  </si>
  <si>
    <t>0614-CC-5</t>
  </si>
  <si>
    <t>MWK</t>
  </si>
  <si>
    <t>Adam Steve Lerner, Dave Brody</t>
  </si>
  <si>
    <t>#2516</t>
  </si>
  <si>
    <t>0614-DC-4</t>
  </si>
  <si>
    <t>#2517</t>
  </si>
  <si>
    <t>Mock/ Complete Phase inspection</t>
  </si>
  <si>
    <t>Phase Inspection / Based at 3730.7 Hobbs Time.  Next Phase due at 3780.7</t>
  </si>
  <si>
    <t>Mock/ MX output</t>
  </si>
  <si>
    <t>Chambers / Hugh Repo home no pay</t>
  </si>
  <si>
    <t>Mock / MX input</t>
  </si>
  <si>
    <t>JULY 2014</t>
  </si>
  <si>
    <t>Bullock / MX out</t>
  </si>
  <si>
    <t>Bullock</t>
  </si>
  <si>
    <t>0714-TB-2</t>
  </si>
  <si>
    <t>Carr / Solstas</t>
  </si>
  <si>
    <t>0714-DC-1</t>
  </si>
  <si>
    <t>#2536</t>
  </si>
  <si>
    <t>0714-DC-2</t>
  </si>
  <si>
    <t>JWN</t>
  </si>
  <si>
    <t>#2537</t>
  </si>
  <si>
    <t>Carr / Nettles</t>
  </si>
  <si>
    <t>0714-DC-3</t>
  </si>
  <si>
    <t>#2538</t>
  </si>
  <si>
    <t>#2539</t>
  </si>
  <si>
    <t>0714-CC-1</t>
  </si>
  <si>
    <t>William Foster, III + wife</t>
  </si>
  <si>
    <t>0714-DC-4</t>
  </si>
  <si>
    <t>#2540</t>
  </si>
  <si>
    <t>0714-DC-5</t>
  </si>
  <si>
    <t>Nettles</t>
  </si>
  <si>
    <t>#2541</t>
  </si>
  <si>
    <t>FAY</t>
  </si>
  <si>
    <t>0714-DC-6</t>
  </si>
  <si>
    <t>#2542</t>
  </si>
  <si>
    <t>0714-DC-7</t>
  </si>
  <si>
    <t>#2543</t>
  </si>
  <si>
    <t>Carr Quest</t>
  </si>
  <si>
    <t>0714-DC-8</t>
  </si>
  <si>
    <t>#2547</t>
  </si>
  <si>
    <t>Mock / Sasser + 1</t>
  </si>
  <si>
    <t>#2548</t>
  </si>
  <si>
    <t>3714-KM-3</t>
  </si>
  <si>
    <t>0714-DC-9</t>
  </si>
  <si>
    <t>#2459</t>
  </si>
  <si>
    <t>Carr / No pay</t>
  </si>
  <si>
    <t xml:space="preserve">Phase Inspection </t>
  </si>
  <si>
    <t>Mock / Quest 206 Run</t>
  </si>
  <si>
    <t>0714-KM-7</t>
  </si>
  <si>
    <t>MQY</t>
  </si>
  <si>
    <t>4.3 @ 675</t>
  </si>
  <si>
    <t>#2562</t>
  </si>
  <si>
    <t>Mock / Personal</t>
  </si>
  <si>
    <t>AUGUST 2014</t>
  </si>
  <si>
    <t>0814-DC-2</t>
  </si>
  <si>
    <t>3.7 @ 675</t>
  </si>
  <si>
    <t>#2570</t>
  </si>
  <si>
    <t>Bullock / Quest</t>
  </si>
  <si>
    <t>0814-TB-1</t>
  </si>
  <si>
    <t>4.8 @ 675</t>
  </si>
  <si>
    <t>#2571</t>
  </si>
  <si>
    <t>0814-DC-3</t>
  </si>
  <si>
    <t>3.6 @ 675</t>
  </si>
  <si>
    <t>#2578</t>
  </si>
  <si>
    <t>0814-DC-4</t>
  </si>
  <si>
    <t>0814-KM-3</t>
  </si>
  <si>
    <t>3.5 @ 675</t>
  </si>
  <si>
    <t>#2579</t>
  </si>
  <si>
    <t>Buy</t>
  </si>
  <si>
    <t>luk</t>
  </si>
  <si>
    <t>Mock/Quest</t>
  </si>
  <si>
    <t>0814-KM-4</t>
  </si>
  <si>
    <t>Gso</t>
  </si>
  <si>
    <t>0814-KM-5</t>
  </si>
  <si>
    <t>#2580</t>
  </si>
  <si>
    <t>0814-KM-6</t>
  </si>
  <si>
    <t>#2581</t>
  </si>
  <si>
    <t>0814-DC-5</t>
  </si>
  <si>
    <t>3.9 @ 675</t>
  </si>
  <si>
    <t>#2583</t>
  </si>
  <si>
    <t>0812-KM-7</t>
  </si>
  <si>
    <t>#2584</t>
  </si>
  <si>
    <t>0814-DC-6</t>
  </si>
  <si>
    <t>#2591</t>
  </si>
  <si>
    <t>Mock / MX Start Phase must finish w/in 10 hours</t>
  </si>
  <si>
    <t>0814-DC-9</t>
  </si>
  <si>
    <t>#2593</t>
  </si>
  <si>
    <t>David Z/Quest</t>
  </si>
  <si>
    <t>0814-DZ-4</t>
  </si>
  <si>
    <t>#2595</t>
  </si>
  <si>
    <t>0814-DC-11</t>
  </si>
  <si>
    <t>#2596</t>
  </si>
  <si>
    <t>EGC</t>
  </si>
  <si>
    <t>0814-KM-11</t>
  </si>
  <si>
    <t>MGW</t>
  </si>
  <si>
    <t>Wx divert for fog</t>
  </si>
  <si>
    <t>4 Hours Wait time for fog</t>
  </si>
  <si>
    <t>5.5 @ 675</t>
  </si>
  <si>
    <t>#2597</t>
  </si>
  <si>
    <t>ON KEVIN's PERSONAL CC</t>
  </si>
  <si>
    <t>0814-KM-12</t>
  </si>
  <si>
    <t>#2598</t>
  </si>
  <si>
    <t>0814-DC-12</t>
  </si>
  <si>
    <t>#2600</t>
  </si>
  <si>
    <t>Carr / FDS Nettles</t>
  </si>
  <si>
    <t>0814-DC-13</t>
  </si>
  <si>
    <t>4.0 @ 675</t>
  </si>
  <si>
    <t>#2604</t>
  </si>
  <si>
    <t>SEPTEMBER 2014</t>
  </si>
  <si>
    <t>Mock / Bullock</t>
  </si>
  <si>
    <t>0914-KM-1</t>
  </si>
  <si>
    <t>Louise Foster</t>
  </si>
  <si>
    <t>No fees or Fuel</t>
  </si>
  <si>
    <t>#2606</t>
  </si>
  <si>
    <t>0914-TB-3</t>
  </si>
  <si>
    <t>Mock  MX</t>
  </si>
  <si>
    <t>0914-DC-1</t>
  </si>
  <si>
    <t>#2612</t>
  </si>
  <si>
    <t>.5 @ 675</t>
  </si>
  <si>
    <t>#2620</t>
  </si>
  <si>
    <t>0914-KM-8</t>
  </si>
  <si>
    <t>0914-DC-2</t>
  </si>
  <si>
    <t>#2619</t>
  </si>
  <si>
    <t>Mock / Kevin Sasser</t>
  </si>
  <si>
    <t>#2523</t>
  </si>
  <si>
    <t>0914-KM-2</t>
  </si>
  <si>
    <t>0914-DC-3</t>
  </si>
  <si>
    <t>#2626</t>
  </si>
  <si>
    <t>BKW</t>
  </si>
  <si>
    <t>0914-DC-4</t>
  </si>
  <si>
    <t>3.4 @ 675</t>
  </si>
  <si>
    <t>#2627</t>
  </si>
  <si>
    <t>Mock / Daniel Johnson</t>
  </si>
  <si>
    <t>#2630</t>
  </si>
  <si>
    <t>0914-KM-3</t>
  </si>
  <si>
    <t>No fees or fuel or lunch</t>
  </si>
  <si>
    <t>Mock / MX input for Phase</t>
  </si>
  <si>
    <t>OCTOBER 2014</t>
  </si>
  <si>
    <t>1014-TB-1</t>
  </si>
  <si>
    <t>4.1 @ 675</t>
  </si>
  <si>
    <t>#2643</t>
  </si>
  <si>
    <t>CS</t>
  </si>
  <si>
    <t>1014-CC-1</t>
  </si>
  <si>
    <t>3.8 @ 675</t>
  </si>
  <si>
    <t>#2652</t>
  </si>
  <si>
    <t>1014-DC-2</t>
  </si>
  <si>
    <t>Quest 230</t>
  </si>
  <si>
    <t>#2653</t>
  </si>
  <si>
    <t>Carr, Mock</t>
  </si>
  <si>
    <t>1014-DC-3</t>
  </si>
  <si>
    <t>Adam and Roz</t>
  </si>
  <si>
    <t>1014-KM-3</t>
  </si>
  <si>
    <t>2.8 @ 675</t>
  </si>
  <si>
    <t>#2654</t>
  </si>
  <si>
    <t>Mock / Hoffman</t>
  </si>
  <si>
    <t>1014-KM-6</t>
  </si>
  <si>
    <t>2.5 @ 675</t>
  </si>
  <si>
    <t>#2658</t>
  </si>
  <si>
    <t>1014-TB-2</t>
  </si>
  <si>
    <t>not charged due to extra flight hour</t>
  </si>
  <si>
    <t>Extra due to weather</t>
  </si>
  <si>
    <t>#2656</t>
  </si>
  <si>
    <t>Mock/ Sokal gang: Bryan Robert Melissa Amy</t>
  </si>
  <si>
    <t>original entry into flight logs incorrect.  based on 3.6 (original entry), CS said 3.5, padded .1 to get 3.7</t>
  </si>
  <si>
    <t>#2659</t>
  </si>
  <si>
    <t>1014-KM-7</t>
  </si>
  <si>
    <t>1014-TB-3</t>
  </si>
  <si>
    <t>WX again - extra .1 covers fuel surcharge</t>
  </si>
  <si>
    <t>4.4 @ 675</t>
  </si>
  <si>
    <t>#2660</t>
  </si>
  <si>
    <t>1014-DC-4</t>
  </si>
  <si>
    <t>4.5 @ 675</t>
  </si>
  <si>
    <t>#2662</t>
  </si>
  <si>
    <t>Mock /FDS</t>
  </si>
  <si>
    <t>1014-KM-8</t>
  </si>
  <si>
    <t>#2663</t>
  </si>
  <si>
    <t>1014-DC-5</t>
  </si>
  <si>
    <t>#2664</t>
  </si>
  <si>
    <t>1014-KM-9</t>
  </si>
  <si>
    <t>CEU</t>
  </si>
  <si>
    <t>Player Barefoot and Mrs.</t>
  </si>
  <si>
    <t>#2665</t>
  </si>
  <si>
    <t>1014-KM-10</t>
  </si>
  <si>
    <t>#2666</t>
  </si>
  <si>
    <t>1014-KM-16</t>
  </si>
  <si>
    <t>226.29+.11+.28</t>
  </si>
  <si>
    <t>&lt;stupid self serve pump at TTA kept shutting down</t>
  </si>
  <si>
    <t>Ken Haenlein</t>
  </si>
  <si>
    <t>1.7 @ 600</t>
  </si>
  <si>
    <t>#2681</t>
  </si>
  <si>
    <t>1014-KM-17</t>
  </si>
  <si>
    <t>3.3 @ 675</t>
  </si>
  <si>
    <t>#2682</t>
  </si>
  <si>
    <t>1014-DC-11</t>
  </si>
  <si>
    <t>#2683</t>
  </si>
  <si>
    <t>Carr FDS (drove from INT)</t>
  </si>
  <si>
    <t>3.1 @ 675</t>
  </si>
  <si>
    <t>#2688</t>
  </si>
  <si>
    <t>1014-DC-12</t>
  </si>
  <si>
    <t>1014-CC-5</t>
  </si>
  <si>
    <t>Frank Nash</t>
  </si>
  <si>
    <t>CS total less fees</t>
  </si>
  <si>
    <t>#2687</t>
  </si>
  <si>
    <t>1014-KM-20</t>
  </si>
  <si>
    <t>No Fees or Fuel</t>
  </si>
  <si>
    <t>#2690</t>
  </si>
  <si>
    <t>1014-DC-14</t>
  </si>
  <si>
    <t>#2693</t>
  </si>
  <si>
    <t>NOVEMBER 2014</t>
  </si>
  <si>
    <t>1114-TB-1</t>
  </si>
  <si>
    <t>#2694</t>
  </si>
  <si>
    <t>1114-TB-2</t>
  </si>
  <si>
    <t>#2695</t>
  </si>
  <si>
    <t>1114-KM-1</t>
  </si>
  <si>
    <t>FFA</t>
  </si>
  <si>
    <t>Bill Smith / Trust Company of the South</t>
  </si>
  <si>
    <t>Quoted</t>
  </si>
  <si>
    <t>3 hrs</t>
  </si>
  <si>
    <t>#2696</t>
  </si>
  <si>
    <t>1114-KM-2</t>
  </si>
  <si>
    <t>#2704</t>
  </si>
  <si>
    <t>1114-TB-3</t>
  </si>
  <si>
    <t>#2703</t>
  </si>
  <si>
    <t>1114-KM-8</t>
  </si>
  <si>
    <t>#2710</t>
  </si>
  <si>
    <t>1114-CC-3</t>
  </si>
  <si>
    <t>#2711</t>
  </si>
  <si>
    <t>1114-KM-9</t>
  </si>
  <si>
    <t>3.4@675</t>
  </si>
  <si>
    <t>#2716</t>
  </si>
  <si>
    <t>mx input</t>
  </si>
  <si>
    <t>Phase Inspection PIP#10</t>
  </si>
  <si>
    <t>1114-CC-5</t>
  </si>
  <si>
    <t>3.9@675</t>
  </si>
  <si>
    <t>#2722</t>
  </si>
  <si>
    <t>1114-CC-6</t>
  </si>
  <si>
    <t>#2724</t>
  </si>
  <si>
    <t>1114-CC-7</t>
  </si>
  <si>
    <t>#2723</t>
  </si>
  <si>
    <t>DECEMBER 2014</t>
  </si>
  <si>
    <t>5.0 @ 675</t>
  </si>
  <si>
    <t>#2729</t>
  </si>
  <si>
    <t>Carr / MX</t>
  </si>
  <si>
    <t>3.8@675</t>
  </si>
  <si>
    <t>#2733</t>
  </si>
  <si>
    <t>#2738</t>
  </si>
  <si>
    <t>Plane to INT for GPS survey</t>
  </si>
  <si>
    <t>Part 91</t>
  </si>
  <si>
    <t>1214-DC-4</t>
  </si>
  <si>
    <t>#2747</t>
  </si>
  <si>
    <t>1214-CC-2</t>
  </si>
  <si>
    <t>4.0@675</t>
  </si>
  <si>
    <t>#2746</t>
  </si>
  <si>
    <t>1214-DC-7</t>
  </si>
  <si>
    <t>4.9 @ 675</t>
  </si>
  <si>
    <t>#2756</t>
  </si>
  <si>
    <t>1214-DC-10</t>
  </si>
  <si>
    <t>CRW</t>
  </si>
  <si>
    <t>3.6 @ 675 (like usual RDU-AGC)</t>
  </si>
  <si>
    <t>#2757</t>
  </si>
  <si>
    <t>3.6 @ 675(like usual RDU-AGC)</t>
  </si>
  <si>
    <t>#2758</t>
  </si>
  <si>
    <t>1214-DC-11</t>
  </si>
  <si>
    <t>1214-DC-12</t>
  </si>
  <si>
    <t>#2759</t>
  </si>
  <si>
    <t>KMchanged this</t>
  </si>
  <si>
    <t>Check</t>
  </si>
  <si>
    <t>ARCHIVE ONLY</t>
  </si>
  <si>
    <t>February 2013</t>
  </si>
  <si>
    <t>Carr / Nettles (Flight Dispatch Services)</t>
  </si>
  <si>
    <t>#2120</t>
  </si>
  <si>
    <t>#2121</t>
  </si>
  <si>
    <t>Donnelly Practice</t>
  </si>
  <si>
    <t>Carr / Trease</t>
  </si>
  <si>
    <t>#2122</t>
  </si>
  <si>
    <t>Mock / Donnelly Practice</t>
  </si>
  <si>
    <t xml:space="preserve">Mock   </t>
  </si>
  <si>
    <t>Sallah</t>
  </si>
  <si>
    <t>Re</t>
  </si>
  <si>
    <t xml:space="preserve">Sallah </t>
  </si>
  <si>
    <t>Sallah Management</t>
  </si>
  <si>
    <t>#2126</t>
  </si>
  <si>
    <t>Donnelly / MX</t>
  </si>
  <si>
    <t>PIT</t>
  </si>
  <si>
    <t>Carr / Delligatti</t>
  </si>
  <si>
    <t>#2127</t>
  </si>
  <si>
    <t>CPK</t>
  </si>
  <si>
    <t>#2131</t>
  </si>
  <si>
    <t>Mock, Donnelly</t>
  </si>
  <si>
    <t>Solstas</t>
  </si>
  <si>
    <t>114 gal @ $6</t>
  </si>
  <si>
    <t>#2133</t>
  </si>
  <si>
    <t>Mock / Donnelly Training</t>
  </si>
  <si>
    <t>PVD</t>
  </si>
  <si>
    <t>#2134</t>
  </si>
  <si>
    <t>Sokal's daughter</t>
  </si>
  <si>
    <t>daughter, grandmother</t>
  </si>
  <si>
    <t>#2135</t>
  </si>
  <si>
    <t>Mock / Donnelly</t>
  </si>
  <si>
    <t>AHN</t>
  </si>
  <si>
    <t>Barefoot</t>
  </si>
  <si>
    <t>#2136</t>
  </si>
  <si>
    <t>Couch</t>
  </si>
  <si>
    <t>#2137</t>
  </si>
  <si>
    <t>Basnight/ Davere Construction</t>
  </si>
  <si>
    <t>#2139</t>
  </si>
  <si>
    <t>#2144</t>
  </si>
  <si>
    <t>80 gal @ HEF</t>
  </si>
  <si>
    <t>Mock / Pierce Group Benefits</t>
  </si>
  <si>
    <t>#2138</t>
  </si>
  <si>
    <t>Mock / FSDO visit</t>
  </si>
  <si>
    <t>Mock / pre</t>
  </si>
  <si>
    <t>Krumsick + 2</t>
  </si>
  <si>
    <t>#2140</t>
  </si>
  <si>
    <t>MARCH 2013</t>
  </si>
  <si>
    <t>Mark w Solstas</t>
  </si>
  <si>
    <t>#2145</t>
  </si>
  <si>
    <t>111 gal</t>
  </si>
  <si>
    <t>Mock / MX repo</t>
  </si>
  <si>
    <t>Carr/ MX repo / Solstas Lease</t>
  </si>
  <si>
    <t>Charge only .2 of this repo to Solstas</t>
  </si>
  <si>
    <t>Carr / White check out</t>
  </si>
  <si>
    <t>White / Solstas Lease</t>
  </si>
  <si>
    <t>White Solstas Lease</t>
  </si>
  <si>
    <t>Mark E. Solstas Lease</t>
  </si>
  <si>
    <t>Charge for 117 Gallons at the HEF -.30 rate</t>
  </si>
  <si>
    <t>#2154</t>
  </si>
  <si>
    <t>Airplane says it has 48.8 gallons on board upon return</t>
  </si>
  <si>
    <t>FTY</t>
  </si>
  <si>
    <t>Trease</t>
  </si>
  <si>
    <t>#2161</t>
  </si>
  <si>
    <t>Hoffman + 3</t>
  </si>
  <si>
    <t>#2163</t>
  </si>
  <si>
    <t>APRIL 2013</t>
  </si>
  <si>
    <t>#2166</t>
  </si>
  <si>
    <t>Reposition for Runway Closure</t>
  </si>
  <si>
    <t>#2170</t>
  </si>
  <si>
    <t>LYH</t>
  </si>
  <si>
    <t>Mock Pre</t>
  </si>
  <si>
    <t>IND</t>
  </si>
  <si>
    <t>Blair</t>
  </si>
  <si>
    <t>#2172</t>
  </si>
  <si>
    <t>Soltas Lease</t>
  </si>
  <si>
    <t>117.5@5.95</t>
  </si>
  <si>
    <t>#2184</t>
  </si>
  <si>
    <t>#2185</t>
  </si>
  <si>
    <t>MEM</t>
  </si>
  <si>
    <t>Don White</t>
  </si>
  <si>
    <t>#2187</t>
  </si>
  <si>
    <t>David Couch + 3</t>
  </si>
  <si>
    <t>#2186</t>
  </si>
  <si>
    <t>MX - Mock</t>
  </si>
  <si>
    <t>MAY 2013</t>
  </si>
  <si>
    <t>MX - Carr</t>
  </si>
  <si>
    <t>#2195</t>
  </si>
  <si>
    <t>$17.32 Lunch</t>
  </si>
  <si>
    <t>#2196</t>
  </si>
  <si>
    <t>#2198</t>
  </si>
  <si>
    <t>7A8</t>
  </si>
  <si>
    <t>Mock / Chris Pierce and staff</t>
  </si>
  <si>
    <t>$20 Courtesy car</t>
  </si>
  <si>
    <t>#2199</t>
  </si>
  <si>
    <t>PVG</t>
  </si>
  <si>
    <t>Mock / Joe Davis</t>
  </si>
  <si>
    <t>#2200</t>
  </si>
  <si>
    <t>$13 Lunch</t>
  </si>
  <si>
    <t>Mock / Sierra</t>
  </si>
  <si>
    <t>$25 Ramp</t>
  </si>
  <si>
    <t>Mitchell w/ Sokal</t>
  </si>
  <si>
    <t>#2201</t>
  </si>
  <si>
    <t>JUNE 2013</t>
  </si>
  <si>
    <t>Mock / Chris Pierce</t>
  </si>
  <si>
    <t>$20 Ramp</t>
  </si>
  <si>
    <t>#2207</t>
  </si>
  <si>
    <t>Carr / Repo from Sanford</t>
  </si>
  <si>
    <t>No pay</t>
  </si>
  <si>
    <t>9 gal fuel</t>
  </si>
  <si>
    <t>#2211</t>
  </si>
  <si>
    <t>Chris Dunbar</t>
  </si>
  <si>
    <t>#2216</t>
  </si>
  <si>
    <t>Mock / Haenlein for Fastenal</t>
  </si>
  <si>
    <t>DWH</t>
  </si>
  <si>
    <t>TCL</t>
  </si>
  <si>
    <t>#2226</t>
  </si>
  <si>
    <t>JULY 2013</t>
  </si>
  <si>
    <t>MX Repo</t>
  </si>
  <si>
    <t>#2234</t>
  </si>
  <si>
    <t>Inv w/99BM</t>
  </si>
  <si>
    <t>#2237</t>
  </si>
  <si>
    <t>Auman</t>
  </si>
  <si>
    <t>Aug 2013</t>
  </si>
  <si>
    <t xml:space="preserve">BUY </t>
  </si>
  <si>
    <t>FRG</t>
  </si>
  <si>
    <t>Ventura Air - 3 pax</t>
  </si>
  <si>
    <t>(#2250)</t>
  </si>
  <si>
    <t>Chris Dunbar + 1</t>
  </si>
  <si>
    <t>#2246</t>
  </si>
  <si>
    <t>1A5</t>
  </si>
  <si>
    <t>Mock / Sewell Medicine drop</t>
  </si>
  <si>
    <t>#2249</t>
  </si>
  <si>
    <t>BIU</t>
  </si>
  <si>
    <t>MBT</t>
  </si>
  <si>
    <t>Ken Heinlein</t>
  </si>
  <si>
    <t>#2254</t>
  </si>
  <si>
    <t>#2250</t>
  </si>
  <si>
    <t>40 Rental Car</t>
  </si>
  <si>
    <t>BWG</t>
  </si>
  <si>
    <t>Causey/ Kangaroo folks 4 pax</t>
  </si>
  <si>
    <t>20 Rental car gas</t>
  </si>
  <si>
    <t>#2253</t>
  </si>
  <si>
    <t>$42.72 Margaritaville nashville</t>
  </si>
  <si>
    <t>$14.10 Double Dogs</t>
  </si>
  <si>
    <t>on Visa card</t>
  </si>
  <si>
    <t>#2257</t>
  </si>
  <si>
    <t>Mock / MNX</t>
  </si>
  <si>
    <t>#2256</t>
  </si>
  <si>
    <t>B. Sewell</t>
  </si>
  <si>
    <t>#2258</t>
  </si>
  <si>
    <t>Carr/ Bobby Solstas</t>
  </si>
  <si>
    <t>lease</t>
  </si>
  <si>
    <t>TRI/ HEF</t>
  </si>
  <si>
    <t>Mark Edmiston / Solstas</t>
  </si>
  <si>
    <t>#2260</t>
  </si>
  <si>
    <t>Raven Reynolds / Solstas</t>
  </si>
  <si>
    <t>75 gal @ 6.00/gal</t>
  </si>
  <si>
    <t>MX - Roger PHASE INSPECTION</t>
  </si>
  <si>
    <t>David Carr - Lease for Solstas</t>
  </si>
  <si>
    <t>EXX</t>
  </si>
  <si>
    <t>Plus another .3 home from GSO on 8/24</t>
  </si>
  <si>
    <t>Tri</t>
  </si>
  <si>
    <t>Hef</t>
  </si>
  <si>
    <t>B. Christ / Solstas</t>
  </si>
  <si>
    <t>#2264</t>
  </si>
  <si>
    <t>Tri only</t>
  </si>
  <si>
    <t>SEP 2013</t>
  </si>
  <si>
    <t>Raven / Solstas</t>
  </si>
  <si>
    <t>#2267</t>
  </si>
  <si>
    <t>David Carr / Business</t>
  </si>
  <si>
    <t>Raven/ Solstas</t>
  </si>
  <si>
    <t>Christiansen/ Solstas</t>
  </si>
  <si>
    <t>Carr / Solstas Lease</t>
  </si>
  <si>
    <t>Bobby C. / Solstas Lease</t>
  </si>
  <si>
    <t>#2268</t>
  </si>
  <si>
    <t>Mock / Repo</t>
  </si>
  <si>
    <t xml:space="preserve">Chambers </t>
  </si>
  <si>
    <t>#2270</t>
  </si>
  <si>
    <t xml:space="preserve">Auman   </t>
  </si>
  <si>
    <t>Chambers repo Solstas</t>
  </si>
  <si>
    <t>Solstas Lease / White</t>
  </si>
  <si>
    <t>#2280</t>
  </si>
  <si>
    <t>PHASE INSPECTION</t>
  </si>
  <si>
    <t>Solstas lease / Mark Edmiston</t>
  </si>
  <si>
    <t>Mock / Linkous FAA checkride</t>
  </si>
  <si>
    <t>Solstas Lease / B. Christiansen</t>
  </si>
  <si>
    <t>#2288</t>
  </si>
  <si>
    <t>Mock / Debbie Hoffman</t>
  </si>
  <si>
    <t>95 gallons burned</t>
  </si>
  <si>
    <t>117 gallons added</t>
  </si>
  <si>
    <t>#2284</t>
  </si>
  <si>
    <t>23 gallons net ahead</t>
  </si>
  <si>
    <t>Mock / Kevin Sasser + 1</t>
  </si>
  <si>
    <t>74.5 gal burned</t>
  </si>
  <si>
    <t>50 gal added</t>
  </si>
  <si>
    <t>24.5 gallons net behind</t>
  </si>
  <si>
    <t>#2274</t>
  </si>
  <si>
    <t>Solstas Lease / Keith White</t>
  </si>
  <si>
    <t>Topped out, 89 gallons in (77 Burned)</t>
  </si>
  <si>
    <t>CUB</t>
  </si>
  <si>
    <t>Jason Caskey</t>
  </si>
  <si>
    <t>#2287</t>
  </si>
  <si>
    <t>OCTOBER 2013</t>
  </si>
  <si>
    <t>Total Hours 2013: Feb-Oct '13</t>
  </si>
  <si>
    <t>Total Hours 2013: Oct-Dec '13</t>
  </si>
  <si>
    <t>Total Hours 2013</t>
  </si>
  <si>
    <t>Fuel GSO 75.2</t>
  </si>
  <si>
    <t>Fuel HEF 80</t>
  </si>
  <si>
    <t>awaiting a fuel level</t>
  </si>
  <si>
    <t>Fuel GSO 60.9</t>
  </si>
  <si>
    <t>#2293</t>
  </si>
  <si>
    <t>Solstas Lease / Raven Reynolds</t>
  </si>
  <si>
    <t>79.1 Gallons added at Landmark GSO on Solstas' account.</t>
  </si>
  <si>
    <t>Chris Shepard + 1</t>
  </si>
  <si>
    <t>#2295</t>
  </si>
  <si>
    <t xml:space="preserve">PHASE INSPECTION STARTED - </t>
  </si>
  <si>
    <t>Chambers, Middleton</t>
  </si>
  <si>
    <t>Middleton</t>
  </si>
  <si>
    <t>#2300</t>
  </si>
  <si>
    <t xml:space="preserve">PHASE INSPECTION ENDED - </t>
  </si>
  <si>
    <t>MIV</t>
  </si>
  <si>
    <t>#2303</t>
  </si>
  <si>
    <t>Mock/ Carr Checkride</t>
  </si>
  <si>
    <t>Mock drop BM at TTA</t>
  </si>
  <si>
    <t>Mock home</t>
  </si>
  <si>
    <t>NOVEMBER 2013</t>
  </si>
  <si>
    <t>Carr / Frank Auman + 1</t>
  </si>
  <si>
    <t>+1 Pax</t>
  </si>
  <si>
    <t>#2310</t>
  </si>
  <si>
    <t>MOck</t>
  </si>
  <si>
    <t>James Delligatti</t>
  </si>
  <si>
    <t>#2309</t>
  </si>
  <si>
    <t xml:space="preserve">Carr </t>
  </si>
  <si>
    <t>Frank Auman</t>
  </si>
  <si>
    <t>No fuel or fees</t>
  </si>
  <si>
    <t>#2311</t>
  </si>
  <si>
    <t>Chris Dunbar  + Bill</t>
  </si>
  <si>
    <t>#2312</t>
  </si>
  <si>
    <t>#2314</t>
  </si>
  <si>
    <t>Chris Pierce + 1</t>
  </si>
  <si>
    <t>Carr, Carroll</t>
  </si>
  <si>
    <t>Adam + 2</t>
  </si>
  <si>
    <t>Carroll</t>
  </si>
  <si>
    <t>(invoce to Adam personal)</t>
  </si>
  <si>
    <t>#2322</t>
  </si>
  <si>
    <t>Scott Trease</t>
  </si>
  <si>
    <t>(inv below)</t>
  </si>
  <si>
    <t>(#2321)</t>
  </si>
  <si>
    <t>#2323</t>
  </si>
  <si>
    <t>#2321</t>
  </si>
  <si>
    <t>Mock / Auman (2 pax)</t>
  </si>
  <si>
    <t>(#2326)</t>
  </si>
  <si>
    <t>Sophie the dog</t>
  </si>
  <si>
    <t>Lorie (Auman)</t>
  </si>
  <si>
    <t>Frank and Lindsey Auman</t>
  </si>
  <si>
    <t>#2330</t>
  </si>
  <si>
    <t>split w/99BM</t>
  </si>
  <si>
    <t>w/99BM</t>
  </si>
  <si>
    <t>DECEMBER 2013</t>
  </si>
  <si>
    <t xml:space="preserve"> Mock / MX check flight</t>
  </si>
  <si>
    <t>#2340</t>
  </si>
  <si>
    <t>ABY</t>
  </si>
  <si>
    <t>#2342</t>
  </si>
  <si>
    <t>Mock MX repo</t>
  </si>
  <si>
    <t>Mock / Daniel Johnson (Pureflow)</t>
  </si>
  <si>
    <t>#2344</t>
  </si>
  <si>
    <t>Kevin Sasser</t>
  </si>
  <si>
    <t>#2345</t>
  </si>
  <si>
    <t>Solstas Lease: Carr</t>
  </si>
  <si>
    <t>124.6 Gallons</t>
  </si>
  <si>
    <t>Total Hrs. for 2013:</t>
  </si>
  <si>
    <t>1214-KM-3</t>
  </si>
  <si>
    <t>1214-DC-3</t>
  </si>
  <si>
    <t>1214-KM-6</t>
  </si>
  <si>
    <t>#2143</t>
  </si>
  <si>
    <t>Carr / Sokal</t>
  </si>
  <si>
    <t>#2142</t>
  </si>
  <si>
    <t>Carr / Mock training</t>
  </si>
  <si>
    <t>??????</t>
  </si>
  <si>
    <t>Carr Practice</t>
  </si>
  <si>
    <t>Carr / Mock repo</t>
  </si>
  <si>
    <t>Carr 293/297/299/ Mock Check Airman ride w/ Victoria Linkous</t>
  </si>
  <si>
    <t>Mock / Carr Repo</t>
  </si>
  <si>
    <t>Trip #4613269</t>
  </si>
  <si>
    <t>TLH</t>
  </si>
  <si>
    <t>#2147</t>
  </si>
  <si>
    <t>Jay Faison, Spark Foundation</t>
  </si>
  <si>
    <t>#2150</t>
  </si>
  <si>
    <t>Tom Townes, Hap Royster</t>
  </si>
  <si>
    <t>#2151</t>
  </si>
  <si>
    <t>(stop in CRW non-rev)</t>
  </si>
  <si>
    <t>#2152</t>
  </si>
  <si>
    <t>JAX</t>
  </si>
  <si>
    <t>#2153</t>
  </si>
  <si>
    <t>51J</t>
  </si>
  <si>
    <t>Mock/ Murrays 3</t>
  </si>
  <si>
    <t>#2156</t>
  </si>
  <si>
    <t>TDF</t>
  </si>
  <si>
    <t>Mrs. Dimmig</t>
  </si>
  <si>
    <t>paid by check</t>
  </si>
  <si>
    <t>#2157</t>
  </si>
  <si>
    <t>DKX</t>
  </si>
  <si>
    <t>Harris</t>
  </si>
  <si>
    <t>Catering</t>
  </si>
  <si>
    <t>David says don't pay.</t>
  </si>
  <si>
    <t>FGU</t>
  </si>
  <si>
    <t>So June Check will be short.</t>
  </si>
  <si>
    <t>#2160</t>
  </si>
  <si>
    <t>#2162</t>
  </si>
  <si>
    <t>Festa checkride</t>
  </si>
  <si>
    <t>2A5</t>
  </si>
  <si>
    <t>Mock / Craig Stephenson and Brother</t>
  </si>
  <si>
    <t>#2171</t>
  </si>
  <si>
    <t>Mock / Auman + 3</t>
  </si>
  <si>
    <t>(#2173)</t>
  </si>
  <si>
    <t>Mock / Donald Pierce</t>
  </si>
  <si>
    <t>#2174</t>
  </si>
  <si>
    <t>Carr / Auman + 3</t>
  </si>
  <si>
    <t>#2173</t>
  </si>
  <si>
    <t>Mock / Jenkins + 2</t>
  </si>
  <si>
    <t>catering</t>
  </si>
  <si>
    <t>SME</t>
  </si>
  <si>
    <t>N68</t>
  </si>
  <si>
    <t>MDT</t>
  </si>
  <si>
    <t>#2175</t>
  </si>
  <si>
    <t>Auman +1 +1 DOG</t>
  </si>
  <si>
    <t>Landing Fee CHS</t>
  </si>
  <si>
    <t>#2176</t>
  </si>
  <si>
    <t>Reposition to RDU for runway closure</t>
  </si>
  <si>
    <t>Mock, Chambers</t>
  </si>
  <si>
    <t>Prive Jets (Jeff Rowan, Richard Tugman)</t>
  </si>
  <si>
    <t>#2177</t>
  </si>
  <si>
    <t>Mock / Pureflow</t>
  </si>
  <si>
    <t>#2179</t>
  </si>
  <si>
    <t>RWI</t>
  </si>
  <si>
    <t>Causey (Bob Moore)</t>
  </si>
  <si>
    <t>#2180</t>
  </si>
  <si>
    <t>116.8@5.95</t>
  </si>
  <si>
    <t>#2183</t>
  </si>
  <si>
    <t>Mock / Time Saver Aviation</t>
  </si>
  <si>
    <t>ECG</t>
  </si>
  <si>
    <t>#2182</t>
  </si>
  <si>
    <t>MNX trip number 4657836 - Two Boxes</t>
  </si>
  <si>
    <t>#2188</t>
  </si>
  <si>
    <t>#2189</t>
  </si>
  <si>
    <t xml:space="preserve"> May 2013</t>
  </si>
  <si>
    <t>#2190</t>
  </si>
  <si>
    <t>#2192</t>
  </si>
  <si>
    <t>#2194</t>
  </si>
  <si>
    <t>MX output</t>
  </si>
  <si>
    <t>Carr stuff</t>
  </si>
  <si>
    <t>(#2203)</t>
  </si>
  <si>
    <t>SYR</t>
  </si>
  <si>
    <t>#2202</t>
  </si>
  <si>
    <t>#2203</t>
  </si>
  <si>
    <t>Mock / Lindsey Auman + DOG</t>
  </si>
  <si>
    <t>Ramp ILM</t>
  </si>
  <si>
    <t>#2204</t>
  </si>
  <si>
    <t>Ramp</t>
  </si>
  <si>
    <t>#2205</t>
  </si>
  <si>
    <t>Mock  / Nettles</t>
  </si>
  <si>
    <t>#2206</t>
  </si>
  <si>
    <t>(#2205)</t>
  </si>
  <si>
    <t>June 2013</t>
  </si>
  <si>
    <t>Trease drop</t>
  </si>
  <si>
    <t>(#2209)</t>
  </si>
  <si>
    <t>#2208</t>
  </si>
  <si>
    <t>Trease p/u</t>
  </si>
  <si>
    <t>#2209</t>
  </si>
  <si>
    <t>Mock / Joe Davis + 1</t>
  </si>
  <si>
    <t>#2217</t>
  </si>
  <si>
    <t>#2218</t>
  </si>
  <si>
    <t>Mock / Carroll</t>
  </si>
  <si>
    <t>ramp fee</t>
  </si>
  <si>
    <t>ZEF</t>
  </si>
  <si>
    <t>Billy Sewell</t>
  </si>
  <si>
    <t>#2219</t>
  </si>
  <si>
    <t>Mock / Carroll- Trease</t>
  </si>
  <si>
    <t>#2220</t>
  </si>
  <si>
    <t>Mock / Carroll - Auman</t>
  </si>
  <si>
    <t>divert for door</t>
  </si>
  <si>
    <t>(#2222)</t>
  </si>
  <si>
    <t>Carr / Causey</t>
  </si>
  <si>
    <t>#2221</t>
  </si>
  <si>
    <t>Carr / Auman</t>
  </si>
  <si>
    <t>Oil</t>
  </si>
  <si>
    <t>#2222</t>
  </si>
  <si>
    <t>Mock / Carroll Training</t>
  </si>
  <si>
    <t>Carroll Training</t>
  </si>
  <si>
    <t>JYO</t>
  </si>
  <si>
    <t>B. Sewell Sister</t>
  </si>
  <si>
    <t>#2229</t>
  </si>
  <si>
    <t>$25 ramp fee</t>
  </si>
  <si>
    <t>(#2231)</t>
  </si>
  <si>
    <t>Mock / Dimmig</t>
  </si>
  <si>
    <t>pd chk 1405</t>
  </si>
  <si>
    <t>#2228</t>
  </si>
  <si>
    <t>July 2013</t>
  </si>
  <si>
    <t>#2231</t>
  </si>
  <si>
    <t>Kettner</t>
  </si>
  <si>
    <t>#2232</t>
  </si>
  <si>
    <t>#2235</t>
  </si>
  <si>
    <t>(#2237)</t>
  </si>
  <si>
    <t>inv. w/return 95KM</t>
  </si>
  <si>
    <t>#2236</t>
  </si>
  <si>
    <t>Carr / Carroll</t>
  </si>
  <si>
    <t>(#2241)</t>
  </si>
  <si>
    <t xml:space="preserve">Carroll </t>
  </si>
  <si>
    <t>#2238</t>
  </si>
  <si>
    <t>#2241</t>
  </si>
  <si>
    <t>#2242</t>
  </si>
  <si>
    <t>CJR</t>
  </si>
  <si>
    <t>Priority One Jets/ Continental Auto Engineers</t>
  </si>
  <si>
    <t>#2243</t>
  </si>
  <si>
    <t>August 2013</t>
  </si>
  <si>
    <t>Mark Sokal + Brian</t>
  </si>
  <si>
    <t>#2244</t>
  </si>
  <si>
    <t>OXB</t>
  </si>
  <si>
    <t>Mock    Triad Commercial Tom Townes</t>
  </si>
  <si>
    <t>$39 at Sunset Grill</t>
  </si>
  <si>
    <t>#2247</t>
  </si>
  <si>
    <t>Tom Townes</t>
  </si>
  <si>
    <t>BUY IGX BUY</t>
  </si>
  <si>
    <t>Mock / Louis Sewell</t>
  </si>
  <si>
    <t>#2248</t>
  </si>
  <si>
    <t>Mock / Carroll Checkride</t>
  </si>
  <si>
    <t>Carroll / Chambers</t>
  </si>
  <si>
    <t>#2251</t>
  </si>
  <si>
    <t>Mock / Jackson Mock</t>
  </si>
  <si>
    <t>Carr - 2 pax</t>
  </si>
  <si>
    <t>Lewis Sewell + wife</t>
  </si>
  <si>
    <t>#2255</t>
  </si>
  <si>
    <t>Mock/ Chambers Training</t>
  </si>
  <si>
    <t>EACS / :Kettner</t>
  </si>
  <si>
    <t>(#2259)</t>
  </si>
  <si>
    <t>#2259</t>
  </si>
  <si>
    <t>BUy</t>
  </si>
  <si>
    <t>Carr / Solstas Charter</t>
  </si>
  <si>
    <t>@ 675</t>
  </si>
  <si>
    <t>#2261</t>
  </si>
  <si>
    <t>Mock / Daniel Johnson Pureflow</t>
  </si>
  <si>
    <t>LAL</t>
  </si>
  <si>
    <t>#2262</t>
  </si>
  <si>
    <t>Sep 2013</t>
  </si>
  <si>
    <t>Mock / Chambers Train</t>
  </si>
  <si>
    <t>UNV</t>
  </si>
  <si>
    <t>Anthony Delligatti + 3</t>
  </si>
  <si>
    <t>#2265</t>
  </si>
  <si>
    <t>VJI</t>
  </si>
  <si>
    <t>Carroll / Frank Auman + 3</t>
  </si>
  <si>
    <t>not subject to daily mins with second ILM leg same day</t>
  </si>
  <si>
    <t>#2269</t>
  </si>
  <si>
    <t>Frank Auman + 3</t>
  </si>
  <si>
    <t>Frank Auman + 1 and Dog</t>
  </si>
  <si>
    <t>Dunbar</t>
  </si>
  <si>
    <t>#2271</t>
  </si>
  <si>
    <t>#2277</t>
  </si>
  <si>
    <t>Carr / Alan Norton</t>
  </si>
  <si>
    <t>#2276</t>
  </si>
  <si>
    <t>#2278</t>
  </si>
  <si>
    <t>BCB</t>
  </si>
  <si>
    <t>Carr/ Personal/ Checkride Practice</t>
  </si>
  <si>
    <t>#2281</t>
  </si>
  <si>
    <t>Carr Solstas</t>
  </si>
  <si>
    <t>#2283</t>
  </si>
  <si>
    <t>Carroll / Ram 3</t>
  </si>
  <si>
    <t>33N</t>
  </si>
  <si>
    <t>Carroll / Alan Norton</t>
  </si>
  <si>
    <t>#2290</t>
  </si>
  <si>
    <t>Chambers / Rusty Hoffman</t>
  </si>
  <si>
    <t>TYS</t>
  </si>
  <si>
    <t>#2285</t>
  </si>
  <si>
    <t>Chris Shepherd + 1</t>
  </si>
  <si>
    <t>#2292</t>
  </si>
  <si>
    <t>#2294</t>
  </si>
  <si>
    <t>Mock / Ed Shepherd's guys</t>
  </si>
  <si>
    <t>#2299</t>
  </si>
  <si>
    <t>JFK</t>
  </si>
  <si>
    <t>#2298</t>
  </si>
  <si>
    <t>`</t>
  </si>
  <si>
    <t>Carr / Ed Shepherd</t>
  </si>
  <si>
    <t>#2302</t>
  </si>
  <si>
    <t>ATL</t>
  </si>
  <si>
    <t>MNX Trip # 4805483 Caleb</t>
  </si>
  <si>
    <t>#2304</t>
  </si>
  <si>
    <t>#2306</t>
  </si>
  <si>
    <t>Sallah + 2</t>
  </si>
  <si>
    <t>SAV</t>
  </si>
  <si>
    <t>#2305</t>
  </si>
  <si>
    <t>Shepherd</t>
  </si>
  <si>
    <t>#2316</t>
  </si>
  <si>
    <t>Carroll, Mock</t>
  </si>
  <si>
    <t>#2315</t>
  </si>
  <si>
    <t>Mock, Carroll</t>
  </si>
  <si>
    <t>#2319</t>
  </si>
  <si>
    <t>VUJ</t>
  </si>
  <si>
    <t xml:space="preserve">MOck </t>
  </si>
  <si>
    <t>LIT</t>
  </si>
  <si>
    <t>Bob for Ken Haenlein</t>
  </si>
  <si>
    <t>#2320</t>
  </si>
  <si>
    <t>Mock / Frank Auman + Lindsey + Sophie K9</t>
  </si>
  <si>
    <t>Carroll, Middleton</t>
  </si>
  <si>
    <t>Adam (JRG) inv. as if BUY-IGX-RIC-IGX-BUY</t>
  </si>
  <si>
    <t>Bob Myron +</t>
  </si>
  <si>
    <t>Steve Lerner</t>
  </si>
  <si>
    <t>Steve Lerner + 3</t>
  </si>
  <si>
    <t>#2325</t>
  </si>
  <si>
    <t>DYL</t>
  </si>
  <si>
    <t>Carr / Steve Krumm + 1</t>
  </si>
  <si>
    <t>#2327</t>
  </si>
  <si>
    <t>Carr Nettles</t>
  </si>
  <si>
    <t>split w/95KM</t>
  </si>
  <si>
    <t>w/95KM</t>
  </si>
  <si>
    <t>Mock Nettles</t>
  </si>
  <si>
    <t>#2334</t>
  </si>
  <si>
    <t>GAD</t>
  </si>
  <si>
    <t>Nellis and Elsie Klein</t>
  </si>
  <si>
    <t>#2333</t>
  </si>
  <si>
    <t>Gregg Davis, Mike, Todd</t>
  </si>
  <si>
    <t>#2339</t>
  </si>
  <si>
    <t>per Judy invoice to JRG</t>
  </si>
  <si>
    <t xml:space="preserve"> RDU</t>
  </si>
  <si>
    <t>#2341</t>
  </si>
  <si>
    <t>Mock / Middleton</t>
  </si>
  <si>
    <t>Adam Personal + 3</t>
  </si>
  <si>
    <t>Extra Pilot</t>
  </si>
  <si>
    <t>#2346</t>
  </si>
  <si>
    <t>#2347</t>
  </si>
  <si>
    <t>Mock MNX #4865303</t>
  </si>
  <si>
    <t>Carr MX</t>
  </si>
  <si>
    <t>Mock/ David Z</t>
  </si>
  <si>
    <t>(#2353)</t>
  </si>
  <si>
    <t>Mock / David Z</t>
  </si>
  <si>
    <t>Adam + 4</t>
  </si>
  <si>
    <t>(#2355)</t>
  </si>
  <si>
    <t>Mock / Billy Sewell Part 2</t>
  </si>
  <si>
    <t>#2353</t>
  </si>
  <si>
    <t>Adam + 1</t>
  </si>
  <si>
    <t>#2355</t>
  </si>
  <si>
    <t>#2356</t>
  </si>
  <si>
    <t>#2357</t>
  </si>
  <si>
    <t>Carr Personal</t>
  </si>
  <si>
    <t>non-rev</t>
  </si>
  <si>
    <t>#2358</t>
  </si>
  <si>
    <t>Mock (Zeyher)</t>
  </si>
  <si>
    <t>Kevin Sasser + 1</t>
  </si>
  <si>
    <t>#2361</t>
  </si>
  <si>
    <t>Mock/ Zeyher Checkride</t>
  </si>
  <si>
    <t>#2364</t>
  </si>
  <si>
    <t>Bryan Fisher</t>
  </si>
  <si>
    <t>#2366</t>
  </si>
  <si>
    <t>#2371</t>
  </si>
  <si>
    <t>#2372</t>
  </si>
  <si>
    <t>#2373</t>
  </si>
  <si>
    <t>#2377</t>
  </si>
  <si>
    <t>#2380</t>
  </si>
  <si>
    <t>#2382</t>
  </si>
  <si>
    <t>#2383</t>
  </si>
  <si>
    <t>4.79 - new home price</t>
  </si>
  <si>
    <t>Zeyher / MOCK</t>
  </si>
  <si>
    <t>#2393</t>
  </si>
  <si>
    <t>#2392</t>
  </si>
  <si>
    <t>#2390</t>
  </si>
  <si>
    <t>#2394</t>
  </si>
  <si>
    <t>Carr / Mock</t>
  </si>
  <si>
    <t>#2395</t>
  </si>
  <si>
    <t>Wallace Cheves</t>
  </si>
  <si>
    <t>FCI</t>
  </si>
  <si>
    <t>#2399</t>
  </si>
  <si>
    <t>Mock  - Sokal</t>
  </si>
  <si>
    <t>MYR</t>
  </si>
  <si>
    <t>#2401</t>
  </si>
  <si>
    <t>Krebs</t>
  </si>
  <si>
    <t>#2402</t>
  </si>
  <si>
    <t>Carr/ Zeyher (training) Solstas Friday night</t>
  </si>
  <si>
    <t>#2404</t>
  </si>
  <si>
    <t>Carr / Repo for Solstas - no charge.  No pay for DC</t>
  </si>
  <si>
    <t>on next inv</t>
  </si>
  <si>
    <t>#2412</t>
  </si>
  <si>
    <t>Carr / mx input</t>
  </si>
  <si>
    <t>#2413</t>
  </si>
  <si>
    <t>#2415</t>
  </si>
  <si>
    <t>Not#2414</t>
  </si>
  <si>
    <t>David Zeyher / mx repo</t>
  </si>
  <si>
    <t>David Zeyher</t>
  </si>
  <si>
    <t>#2419</t>
  </si>
  <si>
    <t>#2422</t>
  </si>
  <si>
    <t>#2423</t>
  </si>
  <si>
    <t>DC repo</t>
  </si>
  <si>
    <t>#2425</t>
  </si>
  <si>
    <t>Billy Sewell Sister</t>
  </si>
  <si>
    <t>#2426</t>
  </si>
  <si>
    <t>Zeyher for Solstas Charter</t>
  </si>
  <si>
    <t>#2427</t>
  </si>
  <si>
    <t>Mock FDS</t>
  </si>
  <si>
    <t>#2428</t>
  </si>
  <si>
    <t>#2431</t>
  </si>
  <si>
    <t>April 2014</t>
  </si>
  <si>
    <t>GWW</t>
  </si>
  <si>
    <t>#2433</t>
  </si>
  <si>
    <t>Mock 0.4</t>
  </si>
  <si>
    <t>#2442</t>
  </si>
  <si>
    <t>0414-DC-2</t>
  </si>
  <si>
    <t xml:space="preserve">Zeyher </t>
  </si>
  <si>
    <t>0414-DZ-2</t>
  </si>
  <si>
    <t>#2445</t>
  </si>
  <si>
    <t>0414-DC-3</t>
  </si>
  <si>
    <t>HSV</t>
  </si>
  <si>
    <t>#2447</t>
  </si>
  <si>
    <t>0414-DC-4</t>
  </si>
  <si>
    <t>#2448</t>
  </si>
  <si>
    <t>#2449</t>
  </si>
  <si>
    <t>W03</t>
  </si>
  <si>
    <t>Mock / Ty Bullock</t>
  </si>
  <si>
    <t>Gov Hunt</t>
  </si>
  <si>
    <t>#2440</t>
  </si>
  <si>
    <t>#2450</t>
  </si>
  <si>
    <t>#2454</t>
  </si>
  <si>
    <t>#2455</t>
  </si>
  <si>
    <t>0414-DZ-3</t>
  </si>
  <si>
    <t>#2452</t>
  </si>
  <si>
    <t>0414-DC-5</t>
  </si>
  <si>
    <t>#2453</t>
  </si>
  <si>
    <t>Checkride Vic Linkous</t>
  </si>
  <si>
    <t xml:space="preserve">Mock / Ty Bullock </t>
  </si>
  <si>
    <t>#2456</t>
  </si>
  <si>
    <t>0414-DC-6</t>
  </si>
  <si>
    <t>#2457</t>
  </si>
  <si>
    <t>Carr - no pay</t>
  </si>
  <si>
    <t>#2458</t>
  </si>
  <si>
    <t>0414-DC-7</t>
  </si>
  <si>
    <t>Quest / Solstas</t>
  </si>
  <si>
    <t>#2460</t>
  </si>
  <si>
    <t>Powell</t>
  </si>
  <si>
    <t>#2461</t>
  </si>
  <si>
    <t>0514-DC-1</t>
  </si>
  <si>
    <t>#2462</t>
  </si>
  <si>
    <t>#2464</t>
  </si>
  <si>
    <t>0514-DC-2</t>
  </si>
  <si>
    <t>#2463</t>
  </si>
  <si>
    <t>0514-DC-3</t>
  </si>
  <si>
    <t>CS says 4.1</t>
  </si>
  <si>
    <t>#2465</t>
  </si>
  <si>
    <t>0514-DC-4</t>
  </si>
  <si>
    <t>#2466</t>
  </si>
  <si>
    <t>3.6 reported to Quest</t>
  </si>
  <si>
    <t>#2467</t>
  </si>
  <si>
    <t>Will need to fuel at GSO before Wednesday flight</t>
  </si>
  <si>
    <t>3.7 reported to Quest</t>
  </si>
  <si>
    <t>#2468</t>
  </si>
  <si>
    <t>#2469</t>
  </si>
  <si>
    <t>Mock / Frank Auman and daughter</t>
  </si>
  <si>
    <t>#2472</t>
  </si>
  <si>
    <t>#2473</t>
  </si>
  <si>
    <t>~45</t>
  </si>
  <si>
    <t>#2474</t>
  </si>
  <si>
    <t>Carr (partial personal)</t>
  </si>
  <si>
    <t>0514-DC-5</t>
  </si>
  <si>
    <t>Frank Auman and daughter</t>
  </si>
  <si>
    <t>(#2472)</t>
  </si>
  <si>
    <t>0514-DC-6</t>
  </si>
  <si>
    <t>#2477</t>
  </si>
  <si>
    <t xml:space="preserve"> Sallah</t>
  </si>
  <si>
    <t>#2478</t>
  </si>
  <si>
    <t>0514-DC-7</t>
  </si>
  <si>
    <t>#2479</t>
  </si>
  <si>
    <t>0514-DC-8</t>
  </si>
  <si>
    <t>#2480</t>
  </si>
  <si>
    <t>Ten Oakes</t>
  </si>
  <si>
    <t>0514-HM-1</t>
  </si>
  <si>
    <t>#2481</t>
  </si>
  <si>
    <t>0514-DC-9</t>
  </si>
  <si>
    <t>#2482</t>
  </si>
  <si>
    <t>FDS / Nettles</t>
  </si>
  <si>
    <t>#2484</t>
  </si>
  <si>
    <t>Aircare</t>
  </si>
  <si>
    <t>#2487</t>
  </si>
  <si>
    <t>Mock/ Sasser</t>
  </si>
  <si>
    <t>#2488</t>
  </si>
  <si>
    <t>Mock / Bullock / Nat Harris</t>
  </si>
  <si>
    <t>#2489</t>
  </si>
  <si>
    <t>0514-TB-1</t>
  </si>
  <si>
    <t>Mock / Chambers Training</t>
  </si>
  <si>
    <t>Mock / Chambers Checkride</t>
  </si>
  <si>
    <t>0514-CC-1</t>
  </si>
  <si>
    <t>#2497</t>
  </si>
  <si>
    <t>0514-CC-2</t>
  </si>
  <si>
    <t>#2498</t>
  </si>
  <si>
    <t>#2499</t>
  </si>
  <si>
    <t>0514-DC-14</t>
  </si>
  <si>
    <t>#2501</t>
  </si>
  <si>
    <t>#2502</t>
  </si>
  <si>
    <t>Mock / Ken Haenlein</t>
  </si>
  <si>
    <t>#2503</t>
  </si>
  <si>
    <t xml:space="preserve">Phase Inspection / Props resealed </t>
  </si>
  <si>
    <t>Mock / MX output</t>
  </si>
  <si>
    <t>Mock Ty Bullock</t>
  </si>
  <si>
    <t>No Fees</t>
  </si>
  <si>
    <t>Or Fuel</t>
  </si>
  <si>
    <t xml:space="preserve"> BUY</t>
  </si>
  <si>
    <t>Chambers / Bullock</t>
  </si>
  <si>
    <t>0614-CC-3</t>
  </si>
  <si>
    <t>0614-TB-1</t>
  </si>
  <si>
    <t>0614-DC-5</t>
  </si>
  <si>
    <t>Steve Johnson</t>
  </si>
  <si>
    <t>0614-DC-6</t>
  </si>
  <si>
    <t>Causey Aviation</t>
  </si>
  <si>
    <t>HSE</t>
  </si>
  <si>
    <t>Mock / Bob Newell + 1</t>
  </si>
  <si>
    <t>#2520</t>
  </si>
  <si>
    <t>3.5 hours - compared to full trips</t>
  </si>
  <si>
    <t>#2521</t>
  </si>
  <si>
    <t>0614-DC-7</t>
  </si>
  <si>
    <t>3.6 hr</t>
  </si>
  <si>
    <t>#2522</t>
  </si>
  <si>
    <t>0614-CC-6</t>
  </si>
  <si>
    <t>Bob Newell</t>
  </si>
  <si>
    <t>Mock / Ty Bullock Training</t>
  </si>
  <si>
    <t>Mock / Ty Bullock Checkride</t>
  </si>
  <si>
    <t>4.1 hr</t>
  </si>
  <si>
    <t>#2524</t>
  </si>
  <si>
    <t>#2527</t>
  </si>
  <si>
    <t>Chambers / Middleton</t>
  </si>
  <si>
    <t>extra pilot</t>
  </si>
  <si>
    <t>#2526</t>
  </si>
  <si>
    <t>0614-CC-7</t>
  </si>
  <si>
    <t>Governor Hunt</t>
  </si>
  <si>
    <t>0614-HM-2</t>
  </si>
  <si>
    <t>0614-TB-2</t>
  </si>
  <si>
    <t xml:space="preserve">3.5 hr? </t>
  </si>
  <si>
    <t>#2528</t>
  </si>
  <si>
    <t>0614-DC-8</t>
  </si>
  <si>
    <t>#2534</t>
  </si>
  <si>
    <t>Bullock / Solstas</t>
  </si>
  <si>
    <t>0714-TB-1</t>
  </si>
  <si>
    <t>HTS</t>
  </si>
  <si>
    <t>#2535</t>
  </si>
  <si>
    <t>Carr / no pay</t>
  </si>
  <si>
    <t>Mock / Payonk</t>
  </si>
  <si>
    <t>#2545</t>
  </si>
  <si>
    <t>0714-KM-1</t>
  </si>
  <si>
    <t>0714-KM-2</t>
  </si>
  <si>
    <t>#2546</t>
  </si>
  <si>
    <t>0714-KM-4</t>
  </si>
  <si>
    <t>1H0</t>
  </si>
  <si>
    <t>#2552</t>
  </si>
  <si>
    <t>0714-DC-10</t>
  </si>
  <si>
    <t>3.4 @ 750</t>
  </si>
  <si>
    <t>#2553</t>
  </si>
  <si>
    <t>#2554</t>
  </si>
  <si>
    <t>0714-KM-5</t>
  </si>
  <si>
    <t>Davies Group - Stephen Davies + 1</t>
  </si>
  <si>
    <t>0714-DC-11</t>
  </si>
  <si>
    <t>4.4 @ 750</t>
  </si>
  <si>
    <t>#2555</t>
  </si>
  <si>
    <t>Mock / Mrs. Chisholm + 2</t>
  </si>
  <si>
    <t>#2557</t>
  </si>
  <si>
    <t>0714-KM-6</t>
  </si>
  <si>
    <t>Carr / FDS cancelled flight</t>
  </si>
  <si>
    <t>#2558</t>
  </si>
  <si>
    <t>0714-DC-12</t>
  </si>
  <si>
    <t>0714-DC-13</t>
  </si>
  <si>
    <t>3.3 @ 750</t>
  </si>
  <si>
    <t>#2560</t>
  </si>
  <si>
    <t>0714-TB-3</t>
  </si>
  <si>
    <t>3.7 @ 750</t>
  </si>
  <si>
    <t>#2561</t>
  </si>
  <si>
    <t>0714-DC-14</t>
  </si>
  <si>
    <t>#2563</t>
  </si>
  <si>
    <t>0814-DC-1</t>
  </si>
  <si>
    <t>3.6 @ 750</t>
  </si>
  <si>
    <t>#2569</t>
  </si>
  <si>
    <t>0814-KM-1</t>
  </si>
  <si>
    <t>#2572</t>
  </si>
  <si>
    <t>Mock / Zeyher</t>
  </si>
  <si>
    <t xml:space="preserve">ILM
</t>
  </si>
  <si>
    <t>Mock /fds nettles</t>
  </si>
  <si>
    <t>0814-KM-2</t>
  </si>
  <si>
    <t>#2573</t>
  </si>
  <si>
    <t>Zeyher/ Sasser</t>
  </si>
  <si>
    <t>2.4 @ 675</t>
  </si>
  <si>
    <t>#2577</t>
  </si>
  <si>
    <t>0814-DZ-1</t>
  </si>
  <si>
    <t>Zeyher / MX</t>
  </si>
  <si>
    <t>0814-DZ-2</t>
  </si>
  <si>
    <t>Phase Inspection Started.  DUE to BE COMPLETE BY 2997.6</t>
  </si>
  <si>
    <t>0814-DC-7</t>
  </si>
  <si>
    <t>Ventura</t>
  </si>
  <si>
    <t>#2582</t>
  </si>
  <si>
    <t>Phase Inspection completed.  Next phase at 3037.6</t>
  </si>
  <si>
    <t>0814-KM-8</t>
  </si>
  <si>
    <t>#2585</t>
  </si>
  <si>
    <t>Bullock / Quest 230</t>
  </si>
  <si>
    <t>0814-TB-2</t>
  </si>
  <si>
    <t>3.8 @ 750</t>
  </si>
  <si>
    <t>#2586</t>
  </si>
  <si>
    <t>0814-DC-8</t>
  </si>
  <si>
    <t>#2587</t>
  </si>
  <si>
    <t>Mock / FDS nettles</t>
  </si>
  <si>
    <t>0814-KM-9</t>
  </si>
  <si>
    <t>Just charge this like a regular PGV run</t>
  </si>
  <si>
    <t>1N7</t>
  </si>
  <si>
    <t>3.9 @ 750</t>
  </si>
  <si>
    <t>#2589</t>
  </si>
  <si>
    <t>0814-KM-10</t>
  </si>
  <si>
    <t>4.2 @ 750</t>
  </si>
  <si>
    <t>#2590</t>
  </si>
  <si>
    <t>0814-DZ-3</t>
  </si>
  <si>
    <t>#2592</t>
  </si>
  <si>
    <t>0814-DC-10</t>
  </si>
  <si>
    <t>3.5 @ 750</t>
  </si>
  <si>
    <t>#2599</t>
  </si>
  <si>
    <t>Mock / PSI</t>
  </si>
  <si>
    <t>0814-KM-13</t>
  </si>
  <si>
    <t>MGM</t>
  </si>
  <si>
    <t>2M4</t>
  </si>
  <si>
    <t>MPE</t>
  </si>
  <si>
    <t>repo for fuel</t>
  </si>
  <si>
    <t>All receipts and fuel in envelope.</t>
  </si>
  <si>
    <t>MOR</t>
  </si>
  <si>
    <t>#2602</t>
  </si>
  <si>
    <t>Chambers, Bullock</t>
  </si>
  <si>
    <t>#2603</t>
  </si>
  <si>
    <t>0914-CC-1</t>
  </si>
  <si>
    <t>0914-TB-1</t>
  </si>
  <si>
    <t>already paid today</t>
  </si>
  <si>
    <t>#2605</t>
  </si>
  <si>
    <t>0914-DC-5</t>
  </si>
  <si>
    <t>2.9 @ 750</t>
  </si>
  <si>
    <t>#2609</t>
  </si>
  <si>
    <t>0914-CC-2</t>
  </si>
  <si>
    <t>0914-TB-2</t>
  </si>
  <si>
    <t>#2615</t>
  </si>
  <si>
    <t>#2616</t>
  </si>
  <si>
    <t>0914-KM-4</t>
  </si>
  <si>
    <t>#2617, 2618</t>
  </si>
  <si>
    <t>Rives</t>
  </si>
  <si>
    <t>Chambers / Auman</t>
  </si>
  <si>
    <t>0914-CC-3</t>
  </si>
  <si>
    <t>Chambers / FDS</t>
  </si>
  <si>
    <t>0914-CC-4</t>
  </si>
  <si>
    <t>0914-CC-5</t>
  </si>
  <si>
    <t>Mrs. Sokal (Cindy)</t>
  </si>
  <si>
    <t>Need to Account for extra pilot pay somehow</t>
  </si>
  <si>
    <t>Actual flight time + 325</t>
  </si>
  <si>
    <t>#2622</t>
  </si>
  <si>
    <t>0914-KM-5</t>
  </si>
  <si>
    <t>0914-KM-6</t>
  </si>
  <si>
    <t>#2628</t>
  </si>
  <si>
    <t>0914-KM-7</t>
  </si>
  <si>
    <t>#2629</t>
  </si>
  <si>
    <t>0914-KM-9</t>
  </si>
  <si>
    <t>#2634</t>
  </si>
  <si>
    <t>0914-DC-15</t>
  </si>
  <si>
    <t>#2631</t>
  </si>
  <si>
    <t>0914-DC-16</t>
  </si>
  <si>
    <t>#2632</t>
  </si>
  <si>
    <t xml:space="preserve">GSO
</t>
  </si>
  <si>
    <t>0914-DC-17</t>
  </si>
  <si>
    <t>#2635</t>
  </si>
  <si>
    <t>charged as last one flown in 95KM</t>
  </si>
  <si>
    <t>#2640</t>
  </si>
  <si>
    <t>0914-KM-10</t>
  </si>
  <si>
    <t>0914-DC-18</t>
  </si>
  <si>
    <t>0914-KM-11</t>
  </si>
  <si>
    <t>#2641</t>
  </si>
  <si>
    <t>Checkride with Roy Henry</t>
  </si>
  <si>
    <t>1014-DC-1</t>
  </si>
  <si>
    <t>#2642</t>
  </si>
  <si>
    <t>1014-CC-2</t>
  </si>
  <si>
    <t>Adam / ROz</t>
  </si>
  <si>
    <t>1014-KM-1</t>
  </si>
  <si>
    <t>1014-KM-2</t>
  </si>
  <si>
    <t>Rusty and Debbie Hoffman</t>
  </si>
  <si>
    <t>2.5 @ 750</t>
  </si>
  <si>
    <t xml:space="preserve">MRH </t>
  </si>
  <si>
    <t>charged as last time</t>
  </si>
  <si>
    <t>#2655</t>
  </si>
  <si>
    <t>1015-KM-11</t>
  </si>
  <si>
    <t>Mr and Mrs. Barefoot</t>
  </si>
  <si>
    <t>Used BM because KM in shop</t>
  </si>
  <si>
    <t>1014-DC-6</t>
  </si>
  <si>
    <t>#2667</t>
  </si>
  <si>
    <t>Chambers / Kevin Sasser</t>
  </si>
  <si>
    <t>95KM rate</t>
  </si>
  <si>
    <t>#2670</t>
  </si>
  <si>
    <t>1014-CC-3</t>
  </si>
  <si>
    <t>Mock / Quest 206</t>
  </si>
  <si>
    <t>1014-KM-12</t>
  </si>
  <si>
    <t>4.8 @ 750</t>
  </si>
  <si>
    <t>#2671</t>
  </si>
  <si>
    <t>1014-KM-13</t>
  </si>
  <si>
    <t>LDJ</t>
  </si>
  <si>
    <t>Bob Allen + 2</t>
  </si>
  <si>
    <t>#2673</t>
  </si>
  <si>
    <t xml:space="preserve">LUK
</t>
  </si>
  <si>
    <t>1014-DC-7</t>
  </si>
  <si>
    <t>#2674</t>
  </si>
  <si>
    <t>1014-KM-14</t>
  </si>
  <si>
    <t>2.1 @ 600</t>
  </si>
  <si>
    <t>No fees/Fuel</t>
  </si>
  <si>
    <t>#2680</t>
  </si>
  <si>
    <t>1014-KM-15</t>
  </si>
  <si>
    <t>#2675</t>
  </si>
  <si>
    <t>1014-DC-8</t>
  </si>
  <si>
    <t>#2676</t>
  </si>
  <si>
    <t>1014-KM-18</t>
  </si>
  <si>
    <t>Jet Air</t>
  </si>
  <si>
    <t>#2677</t>
  </si>
  <si>
    <t>Carr / Jim</t>
  </si>
  <si>
    <t>1014-DC-9</t>
  </si>
  <si>
    <t>#2678</t>
  </si>
  <si>
    <t>#2679</t>
  </si>
  <si>
    <t>1014-DC-10</t>
  </si>
  <si>
    <t>1014-KM-19</t>
  </si>
  <si>
    <t>HKS</t>
  </si>
  <si>
    <t>Doug McKee and Scott Sallah PSI</t>
  </si>
  <si>
    <t>#2689</t>
  </si>
  <si>
    <t>95KM Rate</t>
  </si>
  <si>
    <t>#2691</t>
  </si>
  <si>
    <t>1014-KM-21</t>
  </si>
  <si>
    <t>1014-DC-13</t>
  </si>
  <si>
    <t>like previous</t>
  </si>
  <si>
    <t>#2692</t>
  </si>
  <si>
    <t>1114-CC-1</t>
  </si>
  <si>
    <t>Carl / HUGH - We need to talk about this</t>
  </si>
  <si>
    <t>Adam / Roz</t>
  </si>
  <si>
    <t>CS - 2.9 @ 750</t>
  </si>
  <si>
    <t>#2698</t>
  </si>
  <si>
    <t>tta/BUY</t>
  </si>
  <si>
    <t>drop Hugh</t>
  </si>
  <si>
    <t>Kevin / HUGH - we need to talk</t>
  </si>
  <si>
    <t>1114-KM-3</t>
  </si>
  <si>
    <t>CS - 2.8 @ 750</t>
  </si>
  <si>
    <t>1114-KM-4</t>
  </si>
  <si>
    <t>#2700</t>
  </si>
  <si>
    <t>1114-TB-4</t>
  </si>
  <si>
    <t>#2705</t>
  </si>
  <si>
    <t>1114-KM-5</t>
  </si>
  <si>
    <t>Jim Morgan</t>
  </si>
  <si>
    <t>9D4</t>
  </si>
  <si>
    <t>Deck PA</t>
  </si>
  <si>
    <t>CS 8.2</t>
  </si>
  <si>
    <t>talk about this</t>
  </si>
  <si>
    <t>#2706</t>
  </si>
  <si>
    <t>1114-KM-6</t>
  </si>
  <si>
    <t>Chris Pierce / Pierce Group Benefits</t>
  </si>
  <si>
    <t>CS 2.9 @ 625</t>
  </si>
  <si>
    <t>#2707</t>
  </si>
  <si>
    <t>1114-CC-2</t>
  </si>
  <si>
    <t>#2708</t>
  </si>
  <si>
    <t>TPA</t>
  </si>
  <si>
    <t>MOck / Dixon Hughes</t>
  </si>
  <si>
    <t>#2709</t>
  </si>
  <si>
    <t>1114-KM-7</t>
  </si>
  <si>
    <t>1114-CC-4</t>
  </si>
  <si>
    <t>#2714</t>
  </si>
  <si>
    <t>3.6@750</t>
  </si>
  <si>
    <t>#2715</t>
  </si>
  <si>
    <t>1114-KM-10</t>
  </si>
  <si>
    <t>wx/atc/mx divert</t>
  </si>
  <si>
    <t>Mock mx repo</t>
  </si>
  <si>
    <t>#2720</t>
  </si>
  <si>
    <t>1114-TB-5</t>
  </si>
  <si>
    <t>4.6 @ 750</t>
  </si>
  <si>
    <t>1114-KM-11</t>
  </si>
  <si>
    <t>#2721</t>
  </si>
  <si>
    <t xml:space="preserve">TTA </t>
  </si>
  <si>
    <t>Phase Inspection PIP#2</t>
  </si>
  <si>
    <t>1214-KM-1</t>
  </si>
  <si>
    <t># 2726</t>
  </si>
  <si>
    <t>1214-DC-1</t>
  </si>
  <si>
    <t>3.4@750</t>
  </si>
  <si>
    <t>#2725</t>
  </si>
  <si>
    <t>1214-KM-2</t>
  </si>
  <si>
    <t>4@750</t>
  </si>
  <si>
    <t>#2727</t>
  </si>
  <si>
    <t>1214-DC-2</t>
  </si>
  <si>
    <t>#2728</t>
  </si>
  <si>
    <t>1214-KM-4</t>
  </si>
  <si>
    <t>Chisholm</t>
  </si>
  <si>
    <t>#2731</t>
  </si>
  <si>
    <t>1214-KM-5</t>
  </si>
  <si>
    <t>T.Bullock</t>
  </si>
  <si>
    <t>1214-TB-1</t>
  </si>
  <si>
    <t>3.9@750</t>
  </si>
  <si>
    <t>#2730</t>
  </si>
  <si>
    <t>#2732</t>
  </si>
  <si>
    <t>1214-CC-1</t>
  </si>
  <si>
    <t>Bill Smith</t>
  </si>
  <si>
    <t>Carr / Pay? talk to Kevin</t>
  </si>
  <si>
    <t>1214-KM-7</t>
  </si>
  <si>
    <t>#2736</t>
  </si>
  <si>
    <t>1214-KM-8</t>
  </si>
  <si>
    <t>Direct Jet/ Dr. Kilpatrick</t>
  </si>
  <si>
    <t>KM put in these numbers:</t>
  </si>
  <si>
    <t>#2742</t>
  </si>
  <si>
    <t>1214-KM-9</t>
  </si>
  <si>
    <t>#2743</t>
  </si>
  <si>
    <t>1214-CC-5</t>
  </si>
  <si>
    <t>#2749</t>
  </si>
  <si>
    <t>1214-DC-5</t>
  </si>
  <si>
    <t>4.3@750</t>
  </si>
  <si>
    <t>#2744</t>
  </si>
  <si>
    <t>1214-DC-6</t>
  </si>
  <si>
    <t>3.3@750</t>
  </si>
  <si>
    <t>#2475</t>
  </si>
  <si>
    <t>Carr/Mx</t>
  </si>
  <si>
    <t>Phase Inspection Started.  Due to be complete by 3240.7</t>
  </si>
  <si>
    <t>1214-KM-10</t>
  </si>
  <si>
    <t>#2748</t>
  </si>
  <si>
    <t>Phase Inspection Continues.  Oil samples taken and Filters changed.</t>
  </si>
  <si>
    <t>3.4 - like past BUY-RDU-AGC-BUY</t>
  </si>
  <si>
    <t>#2752</t>
  </si>
  <si>
    <t>1214-KM-11</t>
  </si>
  <si>
    <t>Phase Inspection Complete</t>
  </si>
  <si>
    <t>#2753</t>
  </si>
  <si>
    <t>1214-DC-8</t>
  </si>
  <si>
    <t>1214-DC-9</t>
  </si>
  <si>
    <t>#2754</t>
  </si>
  <si>
    <t>#2755</t>
  </si>
  <si>
    <t>Hrs/landings ratio</t>
  </si>
  <si>
    <t>Hrs</t>
  </si>
  <si>
    <t>Next Inspection Due</t>
  </si>
  <si>
    <t>Flight Category</t>
  </si>
  <si>
    <t>Taxes</t>
  </si>
  <si>
    <t>Fee Split</t>
  </si>
  <si>
    <t>Landing&amp;</t>
  </si>
  <si>
    <t>$3.80</t>
  </si>
  <si>
    <t>St. Bluffs</t>
  </si>
  <si>
    <t>Ending</t>
  </si>
  <si>
    <t>landings Remaining</t>
  </si>
  <si>
    <t>Hours to overhaul</t>
  </si>
  <si>
    <t>Segment</t>
  </si>
  <si>
    <t>Share</t>
  </si>
  <si>
    <t xml:space="preserve">Engine </t>
  </si>
  <si>
    <t>N847G</t>
  </si>
  <si>
    <t>FH</t>
  </si>
  <si>
    <t>Pers.</t>
  </si>
  <si>
    <t>Expense</t>
  </si>
  <si>
    <t>Tax</t>
  </si>
  <si>
    <t>Columbia</t>
  </si>
  <si>
    <t>PGv</t>
  </si>
  <si>
    <t>X14</t>
  </si>
  <si>
    <t>Nat Harris</t>
  </si>
  <si>
    <t>#2103</t>
  </si>
  <si>
    <t>Chambers, Zeigler</t>
  </si>
  <si>
    <t>Meals</t>
  </si>
  <si>
    <t>Hotel</t>
  </si>
  <si>
    <t>#2107</t>
  </si>
  <si>
    <t>BOS</t>
  </si>
  <si>
    <t>Meal</t>
  </si>
  <si>
    <t>drop off Adam and Roz</t>
  </si>
  <si>
    <t>RSW</t>
  </si>
  <si>
    <t>Bob Myron to Naples</t>
  </si>
  <si>
    <t>#2110</t>
  </si>
  <si>
    <t>room</t>
  </si>
  <si>
    <t>#2112</t>
  </si>
  <si>
    <t>meals</t>
  </si>
  <si>
    <t>#2115</t>
  </si>
  <si>
    <t>#2118</t>
  </si>
  <si>
    <t>rental car estimate</t>
  </si>
  <si>
    <t>(Invoiced Separately)</t>
  </si>
  <si>
    <t>Gregg</t>
  </si>
  <si>
    <t>Food</t>
  </si>
  <si>
    <t>#2123</t>
  </si>
  <si>
    <t>TIST</t>
  </si>
  <si>
    <t>Adam, Roz + 2</t>
  </si>
  <si>
    <t>Taxi</t>
  </si>
  <si>
    <t>Mock, Giri Training</t>
  </si>
  <si>
    <t>Mock, Middleton / Link</t>
  </si>
  <si>
    <t>#2129</t>
  </si>
  <si>
    <t>Repo</t>
  </si>
  <si>
    <t>Middleton, Giri</t>
  </si>
  <si>
    <t>Giri</t>
  </si>
  <si>
    <t>FBO Tips</t>
  </si>
  <si>
    <t>SMS</t>
  </si>
  <si>
    <t>1 of 3</t>
  </si>
  <si>
    <t>#2141</t>
  </si>
  <si>
    <t>May</t>
  </si>
  <si>
    <t>March 2013</t>
  </si>
  <si>
    <t>IFR Plates</t>
  </si>
  <si>
    <t>YYZ</t>
  </si>
  <si>
    <t>2 of 3</t>
  </si>
  <si>
    <t>#2146</t>
  </si>
  <si>
    <t>Mock, Middleton</t>
  </si>
  <si>
    <t>Adam and Gregg</t>
  </si>
  <si>
    <t>food</t>
  </si>
  <si>
    <t>#2155</t>
  </si>
  <si>
    <t>Adam, Roz, Ben</t>
  </si>
  <si>
    <t xml:space="preserve">Adam  </t>
  </si>
  <si>
    <t>#2164</t>
  </si>
  <si>
    <t>CYHM</t>
  </si>
  <si>
    <t>3 of 3</t>
  </si>
  <si>
    <t>billed in June</t>
  </si>
  <si>
    <t>#2165</t>
  </si>
  <si>
    <t xml:space="preserve">FH - </t>
  </si>
  <si>
    <t xml:space="preserve">JRG - </t>
  </si>
  <si>
    <t>April 2013</t>
  </si>
  <si>
    <t>Chambers, MIddleton</t>
  </si>
  <si>
    <t>rental car</t>
  </si>
  <si>
    <t>snacks</t>
  </si>
  <si>
    <t>rental car fuel</t>
  </si>
  <si>
    <t>hotel</t>
  </si>
  <si>
    <t>May 2103</t>
  </si>
  <si>
    <t>Adam (JRG Trip)</t>
  </si>
  <si>
    <t>Adam + 3</t>
  </si>
  <si>
    <t>#2191</t>
  </si>
  <si>
    <t>EXIT Tax on Causey Bermuda Charter</t>
  </si>
  <si>
    <t>#2197</t>
  </si>
  <si>
    <t>Adam, Roz, Bob Myron</t>
  </si>
  <si>
    <t>limo</t>
  </si>
  <si>
    <t>Adam + 5</t>
  </si>
  <si>
    <t>#2214</t>
  </si>
  <si>
    <t>Adam, Roz, Gregg Davis</t>
  </si>
  <si>
    <t>Adam Farina</t>
  </si>
  <si>
    <t>#2227</t>
  </si>
  <si>
    <t>.</t>
  </si>
  <si>
    <t xml:space="preserve"> Chambers, Middleton</t>
  </si>
  <si>
    <t>Pattern check of AOA.</t>
  </si>
  <si>
    <t>Chambers, Mock</t>
  </si>
  <si>
    <t>Landing Currency</t>
  </si>
  <si>
    <t>CPS</t>
  </si>
  <si>
    <t>Rooms</t>
  </si>
  <si>
    <t>Rental Car Fuel</t>
  </si>
  <si>
    <t xml:space="preserve">Rental Car  </t>
  </si>
  <si>
    <t>meal</t>
  </si>
  <si>
    <t>#2272</t>
  </si>
  <si>
    <t>BDA</t>
  </si>
  <si>
    <t>next Bermuda trip, bill CYHM $111.29 to FH from 3/29</t>
  </si>
  <si>
    <t>#2275</t>
  </si>
  <si>
    <t>#2279</t>
  </si>
  <si>
    <t>PSF</t>
  </si>
  <si>
    <t>(Multiservice)</t>
  </si>
  <si>
    <t>rental car?</t>
  </si>
  <si>
    <t>#2282</t>
  </si>
  <si>
    <t>VOIDED:</t>
  </si>
  <si>
    <t>#2301</t>
  </si>
  <si>
    <t>parking</t>
  </si>
  <si>
    <t>Charge of 3,338.69 was invoiced by TAC Air then replaced by 2,804.94</t>
  </si>
  <si>
    <t>Adam + Jim Hunt</t>
  </si>
  <si>
    <t>Personal</t>
  </si>
  <si>
    <t>rooms</t>
  </si>
  <si>
    <t>#2317</t>
  </si>
  <si>
    <t xml:space="preserve">Adam </t>
  </si>
  <si>
    <t>#2328</t>
  </si>
  <si>
    <t>Adam + 7</t>
  </si>
  <si>
    <t>Parking</t>
  </si>
  <si>
    <t>CYYZ</t>
  </si>
  <si>
    <t>bill on next FH trip</t>
  </si>
  <si>
    <t>#2343</t>
  </si>
  <si>
    <t>Canadian</t>
  </si>
  <si>
    <t>meals/parking</t>
  </si>
  <si>
    <t>Hugh, Chris MIchael</t>
  </si>
  <si>
    <t>#2350</t>
  </si>
  <si>
    <t>Hugh, Carl</t>
  </si>
  <si>
    <t>car fuel</t>
  </si>
  <si>
    <t>fruit</t>
  </si>
  <si>
    <t>car</t>
  </si>
  <si>
    <t>MIA</t>
  </si>
  <si>
    <t>Mock, Chambers, Adam, Roz</t>
  </si>
  <si>
    <t>car gas</t>
  </si>
  <si>
    <t>#2367</t>
  </si>
  <si>
    <t>Mock, Baird</t>
  </si>
  <si>
    <t>Cabs/tips</t>
  </si>
  <si>
    <t>Drop Schmitzer</t>
  </si>
  <si>
    <t>#2370</t>
  </si>
  <si>
    <t>Baird</t>
  </si>
  <si>
    <t>Adam, Roz, Gregg</t>
  </si>
  <si>
    <t>#2384</t>
  </si>
  <si>
    <t>Chambers, Watkins</t>
  </si>
  <si>
    <t>#2398</t>
  </si>
  <si>
    <t>DFW</t>
  </si>
  <si>
    <t>Mock, Middleton / Adam</t>
  </si>
  <si>
    <t>#2416</t>
  </si>
  <si>
    <t>Chamber, Middleton / Adam +</t>
  </si>
  <si>
    <t>#2421</t>
  </si>
  <si>
    <t>charts</t>
  </si>
  <si>
    <t>3% foreign xaction fee</t>
  </si>
  <si>
    <t>#2424</t>
  </si>
  <si>
    <t>Cab</t>
  </si>
  <si>
    <t>Hotel/Meals</t>
  </si>
  <si>
    <t>#2443</t>
  </si>
  <si>
    <t>0414-HM-1</t>
  </si>
  <si>
    <t>0414-CC-1</t>
  </si>
  <si>
    <t>Chambers, Midleton</t>
  </si>
  <si>
    <t>0414-HM-2</t>
  </si>
  <si>
    <t>0414-CC-2</t>
  </si>
  <si>
    <t>Rental Car</t>
  </si>
  <si>
    <t>0414-HM-3</t>
  </si>
  <si>
    <t>0414-HM-4</t>
  </si>
  <si>
    <t>0414-CC-3</t>
  </si>
  <si>
    <t>0414-HM-5</t>
  </si>
  <si>
    <t>0414-CC-4</t>
  </si>
  <si>
    <t>Meals/Car</t>
  </si>
  <si>
    <t>0614-CC-4</t>
  </si>
  <si>
    <t>0614-HM-1</t>
  </si>
  <si>
    <t>0614-CC-8</t>
  </si>
  <si>
    <t>0614-HM-3</t>
  </si>
  <si>
    <t>July 2014</t>
  </si>
  <si>
    <t>Adam and Bob Myron</t>
  </si>
  <si>
    <t>4.0@3,750</t>
  </si>
  <si>
    <t>#2551</t>
  </si>
  <si>
    <t>2.8 @ 3,750</t>
  </si>
  <si>
    <t>#2556</t>
  </si>
  <si>
    <t>August 2014</t>
  </si>
  <si>
    <t>2.7 @ 3,750</t>
  </si>
  <si>
    <t>#2575</t>
  </si>
  <si>
    <t>4.0 @ 3750</t>
  </si>
  <si>
    <t>#2588</t>
  </si>
  <si>
    <t>2.9@3,750</t>
  </si>
  <si>
    <t>#2594</t>
  </si>
  <si>
    <t>2.8 @ 3750</t>
  </si>
  <si>
    <t>credit</t>
  </si>
  <si>
    <t>#2610</t>
  </si>
  <si>
    <t>September 2014</t>
  </si>
  <si>
    <t>2.9 @ 3750</t>
  </si>
  <si>
    <t>#2613</t>
  </si>
  <si>
    <t>3.2 @ 3750</t>
  </si>
  <si>
    <t>#2621</t>
  </si>
  <si>
    <t>#2633</t>
  </si>
  <si>
    <t>Mock, Chambers. Adam and Gregg</t>
  </si>
  <si>
    <t>4.9 @ 3750</t>
  </si>
  <si>
    <t>#2638</t>
  </si>
  <si>
    <t>Adam Gregg Mike O.</t>
  </si>
  <si>
    <t>0914-CC-6</t>
  </si>
  <si>
    <t>0914-HM-1</t>
  </si>
  <si>
    <t xml:space="preserve"> October</t>
  </si>
  <si>
    <t>1014-CC-4</t>
  </si>
  <si>
    <t>Watkins</t>
  </si>
  <si>
    <t>1014-SW-1</t>
  </si>
  <si>
    <t>1014-CC-6</t>
  </si>
  <si>
    <t>1014-SW-2</t>
  </si>
  <si>
    <t xml:space="preserve"> November</t>
  </si>
  <si>
    <t>Chambers, Baird</t>
  </si>
  <si>
    <t>JRGH</t>
  </si>
  <si>
    <t>JRG Holdings</t>
  </si>
  <si>
    <t>5.8 @ 3750</t>
  </si>
  <si>
    <t>#2701</t>
  </si>
  <si>
    <t>5.3 @ 3750</t>
  </si>
  <si>
    <t>#2713</t>
  </si>
  <si>
    <t>Mock, Watkins</t>
  </si>
  <si>
    <t>3.4 @ 3750</t>
  </si>
  <si>
    <t>#2719</t>
  </si>
  <si>
    <t>Adam Gregg Bob Myron (south only)</t>
  </si>
  <si>
    <t xml:space="preserve"> December</t>
  </si>
  <si>
    <t>Part 91?</t>
  </si>
  <si>
    <t>Airfare</t>
  </si>
  <si>
    <t>King Air 208TC Flights - February 2008</t>
  </si>
  <si>
    <t>3.40/PAX</t>
  </si>
  <si>
    <t xml:space="preserve">Left </t>
  </si>
  <si>
    <t>Right</t>
  </si>
  <si>
    <t>CTS</t>
  </si>
  <si>
    <t>&amp; Parking</t>
  </si>
  <si>
    <t>Per Leg</t>
  </si>
  <si>
    <t>Work Sheet</t>
  </si>
  <si>
    <t>Airframe</t>
  </si>
  <si>
    <t>(E1C)</t>
  </si>
  <si>
    <t>(E2C)</t>
  </si>
  <si>
    <t>15% of</t>
  </si>
  <si>
    <t>85% of</t>
  </si>
  <si>
    <t>MX/Trng</t>
  </si>
  <si>
    <t>FET Tax</t>
  </si>
  <si>
    <t>Seg. Tax</t>
  </si>
  <si>
    <t>Ch. Fees</t>
  </si>
  <si>
    <t>February '08</t>
  </si>
  <si>
    <t>Fittante / Pre</t>
  </si>
  <si>
    <t>TPF</t>
  </si>
  <si>
    <t>Mock / Lerners, Abrams, Tulskys, Frances</t>
  </si>
  <si>
    <t>(TPF) 333 gal @ 4.99 = 1661.67</t>
  </si>
  <si>
    <t>Fittante</t>
  </si>
  <si>
    <t>MBPV</t>
  </si>
  <si>
    <t>(MBPV) 345 gal@ 5.40 = 1863.00</t>
  </si>
  <si>
    <t>Inv #1034</t>
  </si>
  <si>
    <t>Fittante / Chambers Pre</t>
  </si>
  <si>
    <t>Fittante / Direct Jet (Roe)</t>
  </si>
  <si>
    <t>Inv #1029</t>
  </si>
  <si>
    <t>Fittante / Repo</t>
  </si>
  <si>
    <t>N/A</t>
  </si>
  <si>
    <t>ARB</t>
  </si>
  <si>
    <t>Fittante / Flightgest / UNC Dept Perf Arts</t>
  </si>
  <si>
    <t>(ARB) 220 @ 3.98 = 875.60</t>
  </si>
  <si>
    <t xml:space="preserve">Fittante </t>
  </si>
  <si>
    <t>Fittante / Flightgest / Emil Kang+7</t>
  </si>
  <si>
    <t>(ARB Hangar)</t>
  </si>
  <si>
    <t>Inv #1032</t>
  </si>
  <si>
    <t>(LGA) 120@ 7.066 = 847.93</t>
  </si>
  <si>
    <t>(LGA) Landing</t>
  </si>
  <si>
    <t>Fittante / Adam Abram + 1</t>
  </si>
  <si>
    <t>Fittante / Adam Abram</t>
  </si>
  <si>
    <t>(RDU) 60@ 5.378 = 322.68</t>
  </si>
  <si>
    <t>(LGA) Ramp Fees/Parking</t>
  </si>
  <si>
    <t>Inv #1033</t>
  </si>
  <si>
    <t>Coble / Wing Bolts</t>
  </si>
  <si>
    <t>(SSI) 150 gal @ 5.32 = 798.44</t>
  </si>
  <si>
    <t>Fittante / Ellison + 1 (Direct Jet)</t>
  </si>
  <si>
    <t xml:space="preserve">SSI </t>
  </si>
  <si>
    <t>27 hrs + 2 ovnt</t>
  </si>
  <si>
    <t>Inv#1040</t>
  </si>
  <si>
    <t>Coble</t>
  </si>
  <si>
    <t>February Trips Totals</t>
  </si>
  <si>
    <t>Total Charter Hours:</t>
  </si>
  <si>
    <t>Total Non-Revenue Hours:</t>
  </si>
  <si>
    <t>Total Hours:</t>
  </si>
  <si>
    <t>Phase 9 inspection - both engines (due by 02/28/09)  Oil Change</t>
  </si>
  <si>
    <t>Oil Change</t>
  </si>
  <si>
    <t>Life Raft 12 month inspection (due by 02/28/09)</t>
  </si>
  <si>
    <t>Recertification charges only</t>
  </si>
  <si>
    <t>~$500</t>
  </si>
  <si>
    <t>Phase B inspection (due at 9203 hrs)</t>
  </si>
  <si>
    <t>Flow control valves, ACM oil level, brake wear, igniters, TRs.</t>
  </si>
  <si>
    <t>1 year life vest inspection (due by 03/31/09)</t>
  </si>
  <si>
    <t>Phase 8 Inspection (due by 03/31/09) aft</t>
  </si>
  <si>
    <t>Portable Fire Extinguishers</t>
  </si>
  <si>
    <t>Phase 8 Inspection (due by 03/31/09) fwd</t>
  </si>
  <si>
    <t>Phase 11 Inspection (due by 03/31/09)</t>
  </si>
  <si>
    <t>Stby Gyro</t>
  </si>
  <si>
    <t>Phase 18 Inspection (due by 03/31/09)</t>
  </si>
  <si>
    <t>Underfloor inspection, O2 masks</t>
  </si>
  <si>
    <t>Phase 52 Inspection (due by 03/31/09)</t>
  </si>
  <si>
    <t>Phase 22 Inspection – gear bottle (due by 05/31/09)</t>
  </si>
  <si>
    <t>Hydro Gear Bottle</t>
  </si>
  <si>
    <t xml:space="preserve"> - 4 day down period</t>
  </si>
  <si>
    <t>Clock battery replacement (due by 05/31/09) L &amp; R</t>
  </si>
  <si>
    <t>Phase 23 Inspection (due by 08/31/09)</t>
  </si>
  <si>
    <t>Engine Fire Bottle</t>
  </si>
  <si>
    <t>CVR underwater locator 72 mo. insp. (due by 08/31/09)</t>
  </si>
  <si>
    <t>Phase 27 Inspection (due at 9250 hrs.)</t>
  </si>
  <si>
    <t>Battery Cap check</t>
  </si>
  <si>
    <t>Phase 8 Inspection (due by 09/30/09) aft</t>
  </si>
  <si>
    <t>Phase 8 Inspection (due by 09/30/09) fwd</t>
  </si>
  <si>
    <t>Phase 11 Inspection (due by 09/30/09)</t>
  </si>
  <si>
    <t>Phase 26 Inspection (due by 09/30/08)</t>
  </si>
  <si>
    <t xml:space="preserve">TKS strainer - </t>
  </si>
  <si>
    <t>Carr - Spectrum</t>
  </si>
  <si>
    <t>Mock - Trease</t>
  </si>
  <si>
    <t>Carr - Spectrum?</t>
  </si>
  <si>
    <t>Untitled Question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</si>
</sst>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7">
    <numFmt numFmtId="164" formatCode="m/d/yyyy h:mm:ss"/>
    <numFmt numFmtId="165" formatCode="#,##0.0"/>
    <numFmt numFmtId="166" formatCode="$#,##0.00"/>
    <numFmt numFmtId="167" formatCode="#,##0.00;(#,##0.00)"/>
    <numFmt numFmtId="168" formatCode="0.0"/>
    <numFmt numFmtId="169" formatCode="m/d"/>
    <numFmt numFmtId="170" formatCode="&quot;$&quot;#,##0"/>
    <numFmt numFmtId="171" formatCode="M/d/yyyy"/>
    <numFmt numFmtId="172" formatCode="m/d/yyyy"/>
    <numFmt numFmtId="173" formatCode="&quot;$&quot;#,##0.00"/>
    <numFmt numFmtId="174" formatCode="$#,##0"/>
    <numFmt numFmtId="175" formatCode="d-MMM-yy"/>
    <numFmt numFmtId="176" formatCode="m/d/yy"/>
    <numFmt numFmtId="177" formatCode="dd-MMM-yy"/>
    <numFmt numFmtId="178" formatCode="mmmm yyyy"/>
    <numFmt numFmtId="179" formatCode="d mmm yyyy"/>
    <numFmt numFmtId="180" formatCode="mmm yyyy"/>
    <numFmt numFmtId="181" formatCode="mmm d, yyyy"/>
    <numFmt numFmtId="182" formatCode="mmm d,yyyy"/>
    <numFmt numFmtId="183" formatCode="mmm d yyyy"/>
    <numFmt numFmtId="184" formatCode="mm/dd/yyyy"/>
    <numFmt numFmtId="185" formatCode="0.00000"/>
    <numFmt numFmtId="186" formatCode="$#,##0.00;($#,##0.00)"/>
    <numFmt numFmtId="187" formatCode="&quot;$&quot;#,##0.0"/>
    <numFmt numFmtId="188" formatCode="d-MMM-yyyy"/>
    <numFmt numFmtId="189" formatCode="$#,##0 ;($#,##0)"/>
    <numFmt numFmtId="190" formatCode="$#,##0.00 ;($#,##0.00)"/>
  </numFmts>
  <fonts count="110">
    <font>
      <sz val="10.0"/>
      <color rgb="FF000000"/>
      <name val="Arial"/>
    </font>
    <font>
      <b/>
      <sz val="6.0"/>
    </font>
    <font>
      <b/>
      <sz val="6.0"/>
      <color rgb="FF000000"/>
    </font>
    <font>
      <sz val="6.0"/>
      <color rgb="FF000000"/>
    </font>
    <font/>
    <font>
      <color rgb="FF000000"/>
    </font>
    <font>
      <sz val="6.0"/>
    </font>
    <font>
      <b/>
      <sz val="20.0"/>
    </font>
    <font>
      <b/>
      <sz val="24.0"/>
      <color rgb="FF000000"/>
    </font>
    <font>
      <b/>
      <sz val="10.0"/>
      <color rgb="FF000000"/>
    </font>
    <font>
      <sz val="10.0"/>
      <color rgb="FF000000"/>
    </font>
    <font>
      <b/>
      <color rgb="FF000000"/>
    </font>
    <font>
      <b/>
    </font>
    <font>
      <u/>
      <sz val="10.0"/>
      <color rgb="FF000000"/>
    </font>
    <font>
      <color rgb="FFFF0000"/>
    </font>
    <font>
      <sz val="10.0"/>
      <color rgb="FFFF0000"/>
    </font>
    <font>
      <i/>
      <sz val="10.0"/>
      <color rgb="FFFF0000"/>
    </font>
    <font>
      <b/>
      <u/>
      <sz val="10.0"/>
      <color rgb="FFFF0000"/>
    </font>
    <font>
      <b/>
      <color rgb="FFFF0000"/>
    </font>
    <font>
      <i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sz val="9.0"/>
      <color rgb="FF000000"/>
    </font>
    <font>
      <b/>
      <i/>
      <sz val="6.0"/>
      <color rgb="FF666666"/>
    </font>
    <font>
      <b/>
      <sz val="6.0"/>
      <color rgb="FF666666"/>
    </font>
    <font>
      <b/>
      <i/>
      <sz val="10.0"/>
      <color rgb="FF666666"/>
    </font>
    <font>
      <i/>
      <sz val="10.0"/>
      <color rgb="FF666666"/>
    </font>
    <font>
      <b/>
      <sz val="10.0"/>
      <color rgb="FF666666"/>
    </font>
    <font>
      <color rgb="FF000000"/>
      <name val="Arial"/>
    </font>
    <font>
      <name val="Arial"/>
    </font>
    <font>
      <sz val="11.0"/>
      <color rgb="FF000000"/>
      <name val="Inconsolata"/>
    </font>
    <font>
      <b/>
      <u/>
      <sz val="10.0"/>
      <color rgb="FF000000"/>
    </font>
    <font>
      <b/>
      <sz val="10.0"/>
      <color rgb="FFFF0000"/>
    </font>
    <font>
      <b/>
      <u/>
      <sz val="10.0"/>
      <color rgb="FFFF0000"/>
    </font>
    <font>
      <b/>
      <sz val="12.0"/>
    </font>
    <font>
      <b/>
      <sz val="14.0"/>
    </font>
    <font>
      <sz val="14.0"/>
    </font>
    <font>
      <sz val="12.0"/>
      <color rgb="FF000000"/>
      <name val="Arial"/>
    </font>
    <font>
      <sz val="12.0"/>
      <color rgb="FF000000"/>
      <name val="Calibri"/>
    </font>
    <font>
      <color rgb="FF999999"/>
      <name val="Arial"/>
    </font>
    <font>
      <i/>
    </font>
    <font>
      <b/>
      <sz val="14.0"/>
      <color rgb="FF000000"/>
    </font>
    <font>
      <b/>
      <u/>
      <sz val="10.0"/>
      <color rgb="FF000000"/>
    </font>
    <font>
      <b/>
      <u/>
      <sz val="10.0"/>
      <color rgb="FF000000"/>
    </font>
    <font>
      <sz val="10.0"/>
    </font>
    <font>
      <b/>
      <u/>
      <sz val="10.0"/>
      <color rgb="FF000000"/>
    </font>
    <font>
      <u/>
      <sz val="10.0"/>
      <color rgb="FF000000"/>
    </font>
    <font>
      <sz val="9.0"/>
      <color rgb="FF0A0A0A"/>
      <name val="Helvetica"/>
    </font>
    <font>
      <b/>
      <u/>
    </font>
    <font>
      <b/>
      <u/>
    </font>
    <font>
      <u/>
      <color rgb="FF0000FF"/>
    </font>
    <font>
      <color rgb="FF000000"/>
      <name val="Roboto"/>
    </font>
    <font>
      <sz val="13.0"/>
      <color rgb="FF333333"/>
      <name val="Wf_segoe-ui_normal"/>
    </font>
    <font>
      <b/>
      <sz val="14.0"/>
      <color rgb="FFFF0000"/>
      <name val="Arial"/>
    </font>
    <font>
      <b/>
      <sz val="13.0"/>
      <color rgb="FFFF0000"/>
      <name val="Arial"/>
    </font>
    <font>
      <sz val="11.0"/>
      <name val="Arial"/>
    </font>
    <font>
      <b/>
      <color rgb="FF000000"/>
      <name val="Arial"/>
    </font>
    <font>
      <u/>
    </font>
    <font>
      <u/>
      <color rgb="FF0000FF"/>
    </font>
    <font>
      <b/>
      <sz val="18.0"/>
      <color rgb="FF000000"/>
    </font>
    <font>
      <u/>
      <sz val="10.0"/>
      <color rgb="FF000000"/>
    </font>
    <font>
      <u/>
      <sz val="10.0"/>
      <color rgb="FF000000"/>
    </font>
    <font>
      <b/>
      <u/>
      <sz val="10.0"/>
      <color rgb="FF000000"/>
    </font>
    <font>
      <b/>
      <sz val="10.0"/>
    </font>
    <font>
      <b/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b/>
      <u/>
      <sz val="10.0"/>
    </font>
    <font>
      <u/>
      <sz val="10.0"/>
      <color rgb="FF000000"/>
    </font>
    <font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b/>
      <sz val="16.0"/>
      <color rgb="FF000000"/>
    </font>
    <font>
      <b/>
      <u/>
      <sz val="10.0"/>
      <color rgb="FF000000"/>
    </font>
    <font>
      <b/>
      <u/>
      <sz val="10.0"/>
      <color rgb="FF000000"/>
    </font>
    <font>
      <b/>
      <sz val="8.0"/>
      <color rgb="FF000000"/>
    </font>
    <font>
      <u/>
      <sz val="10.0"/>
      <color rgb="FF000000"/>
    </font>
    <font>
      <u/>
      <sz val="10.0"/>
      <color rgb="FF000000"/>
    </font>
    <font>
      <sz val="11.0"/>
      <color rgb="FF000000"/>
      <name val="Calibri"/>
    </font>
    <font>
      <u/>
      <sz val="10.0"/>
      <color rgb="FF000000"/>
    </font>
    <font>
      <u/>
      <sz val="10.0"/>
      <color rgb="FF000000"/>
    </font>
    <font>
      <b/>
      <u/>
      <sz val="14.0"/>
      <color rgb="FF000000"/>
    </font>
    <font>
      <b/>
      <sz val="11.0"/>
      <color rgb="FF000000"/>
    </font>
    <font>
      <b/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sz val="10.0"/>
      <color rgb="FF980000"/>
    </font>
    <font>
      <b/>
      <u/>
      <sz val="10.0"/>
      <color rgb="FF000000"/>
    </font>
    <font>
      <b/>
      <u/>
      <sz val="10.0"/>
    </font>
    <font>
      <b/>
      <u/>
      <sz val="10.0"/>
      <color rgb="FF000000"/>
    </font>
    <font>
      <sz val="20.0"/>
      <color rgb="FF000000"/>
    </font>
    <font>
      <u/>
      <sz val="10.0"/>
      <color rgb="FF000000"/>
    </font>
    <font>
      <u/>
      <sz val="10.0"/>
      <color rgb="FF000000"/>
    </font>
    <font>
      <u/>
      <sz val="10.0"/>
      <color rgb="FF000000"/>
    </font>
    <font>
      <u/>
      <sz val="10.0"/>
      <color rgb="FF000000"/>
    </font>
    <font>
      <b/>
      <sz val="12.0"/>
      <color rgb="FFFFFFFF"/>
    </font>
    <font>
      <b/>
      <u/>
      <sz val="10.0"/>
      <color rgb="FF000000"/>
    </font>
    <font>
      <u/>
      <sz val="10.0"/>
      <color rgb="FF000000"/>
    </font>
    <font>
      <u/>
      <sz val="10.0"/>
      <color rgb="FF000000"/>
    </font>
    <font>
      <b/>
      <u/>
      <sz val="10.0"/>
      <color rgb="FF000000"/>
    </font>
    <font>
      <b/>
      <u/>
      <sz val="10.0"/>
      <color rgb="FF000000"/>
    </font>
    <font>
      <sz val="9.0"/>
      <color rgb="FF000000"/>
      <name val="Arial narrow"/>
    </font>
    <font>
      <b/>
      <u/>
      <sz val="10.0"/>
      <color rgb="FF000000"/>
    </font>
    <font>
      <b/>
      <u/>
      <sz val="10.0"/>
      <color rgb="FF000000"/>
    </font>
  </fonts>
  <fills count="52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CCFFCC"/>
        <bgColor rgb="FFCCFFCC"/>
      </patternFill>
    </fill>
    <fill>
      <patternFill patternType="solid">
        <fgColor rgb="FFEAD1DC"/>
        <bgColor rgb="FFEAD1DC"/>
      </patternFill>
    </fill>
    <fill>
      <patternFill patternType="solid">
        <fgColor rgb="FFDDD9C3"/>
        <bgColor rgb="FFDDD9C3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66"/>
        <bgColor rgb="FFFFFF66"/>
      </patternFill>
    </fill>
    <fill>
      <patternFill patternType="solid">
        <fgColor rgb="FFFBD4B4"/>
        <bgColor rgb="FFFBD4B4"/>
      </patternFill>
    </fill>
    <fill>
      <patternFill patternType="solid">
        <fgColor rgb="FFD9D9D9"/>
        <bgColor rgb="FFD9D9D9"/>
      </patternFill>
    </fill>
    <fill>
      <patternFill patternType="solid">
        <fgColor rgb="FFDAEEF3"/>
        <bgColor rgb="FFDAEEF3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CCFFFF"/>
        <bgColor rgb="FFCCFFFF"/>
      </patternFill>
    </fill>
    <fill>
      <patternFill patternType="solid">
        <fgColor rgb="FFF6B26B"/>
        <bgColor rgb="FFF6B26B"/>
      </patternFill>
    </fill>
    <fill>
      <patternFill patternType="solid">
        <fgColor rgb="FFC4BD97"/>
        <bgColor rgb="FFC4BD97"/>
      </patternFill>
    </fill>
    <fill>
      <patternFill patternType="solid">
        <fgColor rgb="FFBFBFBF"/>
        <bgColor rgb="FFBFBFBF"/>
      </patternFill>
    </fill>
    <fill>
      <patternFill patternType="solid">
        <fgColor rgb="FFD6E3BC"/>
        <bgColor rgb="FFD6E3BC"/>
      </patternFill>
    </fill>
    <fill>
      <patternFill patternType="solid">
        <fgColor rgb="FF6D9EEB"/>
        <bgColor rgb="FF6D9EEB"/>
      </patternFill>
    </fill>
    <fill>
      <patternFill patternType="solid">
        <fgColor rgb="FF4A86E8"/>
        <bgColor rgb="FF4A86E8"/>
      </patternFill>
    </fill>
    <fill>
      <patternFill patternType="solid">
        <fgColor rgb="FFE5B8B7"/>
        <bgColor rgb="FFE5B8B7"/>
      </patternFill>
    </fill>
    <fill>
      <patternFill patternType="solid">
        <fgColor rgb="FFB6DDE8"/>
        <bgColor rgb="FFB6DDE8"/>
      </patternFill>
    </fill>
    <fill>
      <patternFill patternType="solid">
        <fgColor rgb="FFFFFFCC"/>
        <bgColor rgb="FFFFFFCC"/>
      </patternFill>
    </fill>
    <fill>
      <patternFill patternType="solid">
        <fgColor rgb="FFF2DBDB"/>
        <bgColor rgb="FFF2DBDB"/>
      </patternFill>
    </fill>
    <fill>
      <patternFill patternType="solid">
        <fgColor rgb="FFE6B8AF"/>
        <bgColor rgb="FFE6B8AF"/>
      </patternFill>
    </fill>
    <fill>
      <patternFill patternType="solid">
        <fgColor rgb="FFFFF2CC"/>
        <bgColor rgb="FFFFF2CC"/>
      </patternFill>
    </fill>
    <fill>
      <patternFill patternType="solid">
        <fgColor rgb="FFC0C0C0"/>
        <bgColor rgb="FFC0C0C0"/>
      </patternFill>
    </fill>
    <fill>
      <patternFill patternType="solid">
        <fgColor rgb="FFFFFF99"/>
        <bgColor rgb="FFFFFF99"/>
      </patternFill>
    </fill>
    <fill>
      <patternFill patternType="solid">
        <fgColor rgb="FFFDE9D9"/>
        <bgColor rgb="FFFDE9D9"/>
      </patternFill>
    </fill>
    <fill>
      <patternFill patternType="solid">
        <fgColor rgb="FFBF9000"/>
        <bgColor rgb="FFBF9000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EA9999"/>
        <bgColor rgb="FFEA9999"/>
      </patternFill>
    </fill>
    <fill>
      <patternFill patternType="solid">
        <fgColor rgb="FF938953"/>
        <bgColor rgb="FF938953"/>
      </patternFill>
    </fill>
    <fill>
      <patternFill patternType="solid">
        <fgColor rgb="FFD8D8D8"/>
        <bgColor rgb="FFD8D8D8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rgb="FF000000"/>
        <bgColor rgb="FF000000"/>
      </patternFill>
    </fill>
    <fill>
      <patternFill patternType="solid">
        <fgColor rgb="FF7F6000"/>
        <bgColor rgb="FF7F6000"/>
      </patternFill>
    </fill>
    <fill>
      <patternFill patternType="solid">
        <fgColor rgb="FF808080"/>
        <bgColor rgb="FF808080"/>
      </patternFill>
    </fill>
    <fill>
      <patternFill patternType="solid">
        <fgColor rgb="FF7F7F7F"/>
        <bgColor rgb="FF7F7F7F"/>
      </patternFill>
    </fill>
    <fill>
      <patternFill patternType="solid">
        <fgColor rgb="FFDDDDDD"/>
        <bgColor rgb="FFDDDDDD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62">
    <xf borderId="0" fillId="0" fontId="0" numFmtId="0" xfId="0" applyAlignment="1" applyFont="1">
      <alignment readingOrder="0" shrinkToFit="0" vertical="bottom" wrapText="1"/>
    </xf>
    <xf borderId="0" fillId="2" fontId="1" numFmtId="0" xfId="0" applyAlignment="1" applyFill="1" applyFont="1">
      <alignment readingOrder="0" shrinkToFit="0" wrapText="0"/>
    </xf>
    <xf borderId="0" fillId="2" fontId="1" numFmtId="0" xfId="0" applyAlignment="1" applyFont="1">
      <alignment readingOrder="0" shrinkToFit="0" wrapText="0"/>
    </xf>
    <xf borderId="1" fillId="2" fontId="2" numFmtId="164" xfId="0" applyAlignment="1" applyBorder="1" applyFont="1" applyNumberFormat="1">
      <alignment horizontal="left" readingOrder="0" shrinkToFit="0" vertical="bottom" wrapText="0"/>
    </xf>
    <xf borderId="1" fillId="2" fontId="3" numFmtId="164" xfId="0" applyAlignment="1" applyBorder="1" applyFont="1" applyNumberFormat="1">
      <alignment readingOrder="0" shrinkToFit="0" vertical="bottom" wrapText="0"/>
    </xf>
    <xf borderId="1" fillId="2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ill="1" applyFont="1">
      <alignment readingOrder="0" shrinkToFit="0" vertical="bottom" wrapText="0"/>
    </xf>
    <xf borderId="1" fillId="0" fontId="4" numFmtId="0" xfId="0" applyAlignment="1" applyBorder="1" applyFont="1">
      <alignment shrinkToFit="0" wrapText="1"/>
    </xf>
    <xf borderId="1" fillId="3" fontId="3" numFmtId="0" xfId="0" applyAlignment="1" applyBorder="1" applyFont="1">
      <alignment horizontal="center" readingOrder="0" shrinkToFit="0" vertical="bottom" wrapText="0"/>
    </xf>
    <xf borderId="1" fillId="3" fontId="3" numFmtId="0" xfId="0" applyAlignment="1" applyBorder="1" applyFont="1">
      <alignment horizontal="center" readingOrder="0" shrinkToFit="0" vertical="bottom" wrapText="0"/>
    </xf>
    <xf borderId="1" fillId="3" fontId="3" numFmtId="165" xfId="0" applyAlignment="1" applyBorder="1" applyFont="1" applyNumberFormat="1">
      <alignment horizontal="center" readingOrder="0" shrinkToFit="0" vertical="bottom" wrapText="0"/>
    </xf>
    <xf borderId="1" fillId="4" fontId="3" numFmtId="0" xfId="0" applyAlignment="1" applyBorder="1" applyFill="1" applyFont="1">
      <alignment horizontal="center" readingOrder="0" shrinkToFit="0" vertical="bottom" wrapText="0"/>
    </xf>
    <xf borderId="0" fillId="0" fontId="5" numFmtId="0" xfId="0" applyAlignment="1" applyFont="1">
      <alignment shrinkToFit="0" wrapText="0"/>
    </xf>
    <xf borderId="0" fillId="5" fontId="2" numFmtId="3" xfId="0" applyAlignment="1" applyFill="1" applyFont="1" applyNumberFormat="1">
      <alignment horizontal="center" readingOrder="0" shrinkToFit="0" vertical="bottom" wrapText="0"/>
    </xf>
    <xf borderId="0" fillId="5" fontId="2" numFmtId="3" xfId="0" applyAlignment="1" applyFont="1" applyNumberFormat="1">
      <alignment horizontal="center" shrinkToFit="0" vertical="bottom" wrapText="0"/>
    </xf>
    <xf borderId="0" fillId="5" fontId="3" numFmtId="4" xfId="0" applyAlignment="1" applyFont="1" applyNumberFormat="1">
      <alignment horizontal="center" shrinkToFit="0" vertical="bottom" wrapText="0"/>
    </xf>
    <xf borderId="2" fillId="6" fontId="3" numFmtId="166" xfId="0" applyAlignment="1" applyBorder="1" applyFill="1" applyFont="1" applyNumberFormat="1">
      <alignment horizontal="center" readingOrder="0" shrinkToFit="0" vertical="bottom" wrapText="0"/>
    </xf>
    <xf borderId="3" fillId="6" fontId="3" numFmtId="4" xfId="0" applyAlignment="1" applyBorder="1" applyFont="1" applyNumberFormat="1">
      <alignment horizontal="center" readingOrder="0" shrinkToFit="0" vertical="bottom" wrapText="0"/>
    </xf>
    <xf borderId="4" fillId="6" fontId="3" numFmtId="166" xfId="0" applyAlignment="1" applyBorder="1" applyFont="1" applyNumberFormat="1">
      <alignment horizontal="center" readingOrder="0" shrinkToFit="0" vertical="bottom" wrapText="0"/>
    </xf>
    <xf borderId="0" fillId="7" fontId="2" numFmtId="0" xfId="0" applyAlignment="1" applyFill="1" applyFont="1">
      <alignment horizontal="center" readingOrder="0" shrinkToFit="0" vertical="bottom" wrapText="0"/>
    </xf>
    <xf borderId="0" fillId="7" fontId="2" numFmtId="167" xfId="0" applyAlignment="1" applyFont="1" applyNumberFormat="1">
      <alignment horizontal="center"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shrinkToFit="0" wrapText="0"/>
    </xf>
    <xf borderId="0" fillId="0" fontId="1" numFmtId="0" xfId="0" applyAlignment="1" applyFont="1">
      <alignment shrinkToFit="0" wrapText="0"/>
    </xf>
    <xf borderId="0" fillId="0" fontId="6" numFmtId="0" xfId="0" applyAlignment="1" applyFont="1">
      <alignment shrinkToFit="0" wrapText="0"/>
    </xf>
    <xf borderId="0" fillId="2" fontId="7" numFmtId="0" xfId="0" applyAlignment="1" applyFont="1">
      <alignment readingOrder="0" shrinkToFit="0" wrapText="0"/>
    </xf>
    <xf borderId="0" fillId="2" fontId="8" numFmtId="0" xfId="0" applyAlignment="1" applyFont="1">
      <alignment horizontal="center" readingOrder="0" shrinkToFit="0" vertical="center" wrapText="0"/>
    </xf>
    <xf borderId="0" fillId="8" fontId="9" numFmtId="4" xfId="0" applyAlignment="1" applyFill="1" applyFont="1" applyNumberFormat="1">
      <alignment readingOrder="0" shrinkToFit="0" vertical="bottom" wrapText="0"/>
    </xf>
    <xf borderId="0" fillId="8" fontId="9" numFmtId="168" xfId="0" applyAlignment="1" applyFont="1" applyNumberFormat="1">
      <alignment horizontal="center" shrinkToFit="0" vertical="bottom" wrapText="0"/>
    </xf>
    <xf borderId="0" fillId="8" fontId="9" numFmtId="4" xfId="0" applyAlignment="1" applyFont="1" applyNumberFormat="1">
      <alignment horizontal="center" readingOrder="0" shrinkToFit="0" vertical="bottom" wrapText="0"/>
    </xf>
    <xf borderId="0" fillId="9" fontId="4" numFmtId="0" xfId="0" applyAlignment="1" applyFill="1" applyFont="1">
      <alignment shrinkToFit="0" wrapText="0"/>
    </xf>
    <xf borderId="0" fillId="0" fontId="4" numFmtId="0" xfId="0" applyAlignment="1" applyFont="1">
      <alignment shrinkToFit="0" wrapText="0"/>
    </xf>
    <xf borderId="4" fillId="0" fontId="4" numFmtId="0" xfId="0" applyAlignment="1" applyBorder="1" applyFont="1">
      <alignment shrinkToFit="0" wrapText="0"/>
    </xf>
    <xf borderId="4" fillId="4" fontId="9" numFmtId="0" xfId="0" applyAlignment="1" applyBorder="1" applyFont="1">
      <alignment horizontal="center" shrinkToFit="0" vertical="bottom" wrapText="0"/>
    </xf>
    <xf borderId="3" fillId="9" fontId="9" numFmtId="0" xfId="0" applyAlignment="1" applyBorder="1" applyFont="1">
      <alignment horizontal="center" shrinkToFit="0" vertical="bottom" wrapText="0"/>
    </xf>
    <xf borderId="3" fillId="5" fontId="9" numFmtId="3" xfId="0" applyAlignment="1" applyBorder="1" applyFont="1" applyNumberFormat="1">
      <alignment horizontal="center" readingOrder="0" shrinkToFit="0" vertical="bottom" wrapText="0"/>
    </xf>
    <xf borderId="0" fillId="5" fontId="9" numFmtId="3" xfId="0" applyAlignment="1" applyFont="1" applyNumberFormat="1">
      <alignment horizontal="center" shrinkToFit="0" vertical="bottom" wrapText="0"/>
    </xf>
    <xf borderId="0" fillId="5" fontId="10" numFmtId="4" xfId="0" applyAlignment="1" applyFont="1" applyNumberFormat="1">
      <alignment horizontal="center" shrinkToFit="0" vertical="bottom" wrapText="0"/>
    </xf>
    <xf borderId="4" fillId="10" fontId="10" numFmtId="0" xfId="0" applyAlignment="1" applyBorder="1" applyFill="1" applyFont="1">
      <alignment horizontal="center" shrinkToFit="0" vertical="bottom" wrapText="0"/>
    </xf>
    <xf borderId="2" fillId="6" fontId="9" numFmtId="0" xfId="0" applyAlignment="1" applyBorder="1" applyFont="1">
      <alignment horizontal="center" readingOrder="0" shrinkToFit="0" vertical="bottom" wrapText="0"/>
    </xf>
    <xf borderId="2" fillId="6" fontId="9" numFmtId="4" xfId="0" applyAlignment="1" applyBorder="1" applyFont="1" applyNumberFormat="1">
      <alignment horizontal="center" shrinkToFit="0" vertical="bottom" wrapText="0"/>
    </xf>
    <xf borderId="2" fillId="6" fontId="9" numFmtId="0" xfId="0" applyAlignment="1" applyBorder="1" applyFont="1">
      <alignment horizontal="center" shrinkToFit="0" vertical="bottom" wrapText="0"/>
    </xf>
    <xf borderId="3" fillId="7" fontId="9" numFmtId="0" xfId="0" applyAlignment="1" applyBorder="1" applyFont="1">
      <alignment horizontal="center" shrinkToFit="0" vertical="bottom" wrapText="0"/>
    </xf>
    <xf borderId="0" fillId="7" fontId="9" numFmtId="4" xfId="0" applyAlignment="1" applyFont="1" applyNumberFormat="1">
      <alignment horizontal="center" shrinkToFit="0" vertical="top" wrapText="0"/>
    </xf>
    <xf borderId="0" fillId="7" fontId="9" numFmtId="167" xfId="0" applyAlignment="1" applyFont="1" applyNumberFormat="1">
      <alignment horizontal="center" readingOrder="0" shrinkToFit="0" vertical="top" wrapText="0"/>
    </xf>
    <xf borderId="0" fillId="7" fontId="9" numFmtId="2" xfId="0" applyAlignment="1" applyFont="1" applyNumberFormat="1">
      <alignment horizontal="center" shrinkToFit="0" vertical="top" wrapText="0"/>
    </xf>
    <xf borderId="0" fillId="7" fontId="9" numFmtId="0" xfId="0" applyAlignment="1" applyFont="1">
      <alignment horizontal="center" shrinkToFit="0" vertical="top" wrapText="0"/>
    </xf>
    <xf borderId="0" fillId="0" fontId="11" numFmtId="0" xfId="0" applyAlignment="1" applyFont="1">
      <alignment shrinkToFit="0" wrapText="0"/>
    </xf>
    <xf borderId="0" fillId="0" fontId="12" numFmtId="0" xfId="0" applyAlignment="1" applyFont="1">
      <alignment shrinkToFit="0" wrapText="0"/>
    </xf>
    <xf borderId="0" fillId="8" fontId="9" numFmtId="0" xfId="0" applyAlignment="1" applyFont="1">
      <alignment readingOrder="0" shrinkToFit="0" vertical="bottom" wrapText="0"/>
    </xf>
    <xf borderId="0" fillId="8" fontId="9" numFmtId="1" xfId="0" applyAlignment="1" applyFont="1" applyNumberFormat="1">
      <alignment horizontal="center" shrinkToFit="0" vertical="bottom" wrapText="0"/>
    </xf>
    <xf borderId="4" fillId="4" fontId="10" numFmtId="0" xfId="0" applyAlignment="1" applyBorder="1" applyFont="1">
      <alignment shrinkToFit="0" vertical="bottom" wrapText="0"/>
    </xf>
    <xf borderId="0" fillId="9" fontId="10" numFmtId="0" xfId="0" applyAlignment="1" applyFont="1">
      <alignment shrinkToFit="0" vertical="bottom" wrapText="0"/>
    </xf>
    <xf borderId="3" fillId="5" fontId="9" numFmtId="4" xfId="0" applyAlignment="1" applyBorder="1" applyFont="1" applyNumberFormat="1">
      <alignment readingOrder="0" shrinkToFit="0" vertical="bottom" wrapText="0"/>
    </xf>
    <xf borderId="0" fillId="5" fontId="10" numFmtId="4" xfId="0" applyAlignment="1" applyFont="1" applyNumberFormat="1">
      <alignment horizontal="center" readingOrder="0" shrinkToFit="0" vertical="bottom" wrapText="0"/>
    </xf>
    <xf borderId="4" fillId="10" fontId="10" numFmtId="0" xfId="0" applyAlignment="1" applyBorder="1" applyFont="1">
      <alignment horizontal="center" readingOrder="0" shrinkToFit="0" vertical="bottom" wrapText="0"/>
    </xf>
    <xf borderId="2" fillId="6" fontId="10" numFmtId="0" xfId="0" applyAlignment="1" applyBorder="1" applyFont="1">
      <alignment horizontal="center" readingOrder="0" shrinkToFit="0" vertical="bottom" wrapText="0"/>
    </xf>
    <xf borderId="3" fillId="6" fontId="10" numFmtId="4" xfId="0" applyAlignment="1" applyBorder="1" applyFont="1" applyNumberFormat="1">
      <alignment horizontal="center" readingOrder="0" shrinkToFit="0" vertical="bottom" wrapText="0"/>
    </xf>
    <xf borderId="4" fillId="6" fontId="10" numFmtId="0" xfId="0" applyAlignment="1" applyBorder="1" applyFont="1">
      <alignment horizontal="center" readingOrder="0" shrinkToFit="0" vertical="bottom" wrapText="0"/>
    </xf>
    <xf borderId="3" fillId="7" fontId="10" numFmtId="0" xfId="0" applyAlignment="1" applyBorder="1" applyFont="1">
      <alignment horizontal="center" shrinkToFit="0" vertical="top" wrapText="0"/>
    </xf>
    <xf borderId="0" fillId="7" fontId="9" numFmtId="166" xfId="0" applyAlignment="1" applyFont="1" applyNumberFormat="1">
      <alignment horizontal="center" readingOrder="0" shrinkToFit="0" vertical="top" wrapText="0"/>
    </xf>
    <xf borderId="0" fillId="7" fontId="9" numFmtId="167" xfId="0" applyAlignment="1" applyFont="1" applyNumberFormat="1">
      <alignment horizontal="center" shrinkToFit="0" vertical="top" wrapText="0"/>
    </xf>
    <xf borderId="0" fillId="7" fontId="9" numFmtId="2" xfId="0" applyAlignment="1" applyFont="1" applyNumberFormat="1">
      <alignment horizontal="center" readingOrder="0" shrinkToFit="0" vertical="top" wrapText="0"/>
    </xf>
    <xf borderId="0" fillId="7" fontId="9" numFmtId="0" xfId="0" applyAlignment="1" applyFont="1">
      <alignment horizontal="center" readingOrder="0" shrinkToFit="0" vertical="top" wrapText="0"/>
    </xf>
    <xf borderId="0" fillId="0" fontId="10" numFmtId="0" xfId="0" applyAlignment="1" applyFont="1">
      <alignment shrinkToFit="0" vertical="bottom" wrapText="0"/>
    </xf>
    <xf borderId="0" fillId="0" fontId="10" numFmtId="164" xfId="0" applyAlignment="1" applyFont="1" applyNumberFormat="1">
      <alignment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3" numFmtId="0" xfId="0" applyAlignment="1" applyFont="1">
      <alignment horizontal="center" readingOrder="0" shrinkToFit="0" vertical="bottom" wrapText="0"/>
    </xf>
    <xf borderId="4" fillId="4" fontId="10" numFmtId="0" xfId="0" applyAlignment="1" applyBorder="1" applyFont="1">
      <alignment horizontal="center" readingOrder="0" shrinkToFit="0" vertical="bottom" wrapText="0"/>
    </xf>
    <xf borderId="0" fillId="9" fontId="10" numFmtId="0" xfId="0" applyAlignment="1" applyFont="1">
      <alignment horizontal="center" readingOrder="0" shrinkToFit="0" vertical="bottom" wrapText="0"/>
    </xf>
    <xf borderId="3" fillId="5" fontId="9" numFmtId="4" xfId="0" applyAlignment="1" applyBorder="1" applyFont="1" applyNumberFormat="1">
      <alignment horizontal="center" readingOrder="0" shrinkToFit="0" vertical="bottom" wrapText="0"/>
    </xf>
    <xf borderId="2" fillId="6" fontId="10" numFmtId="166" xfId="0" applyAlignment="1" applyBorder="1" applyFont="1" applyNumberFormat="1">
      <alignment horizontal="center" readingOrder="0" shrinkToFit="0" vertical="bottom" wrapText="0"/>
    </xf>
    <xf borderId="4" fillId="6" fontId="10" numFmtId="166" xfId="0" applyAlignment="1" applyBorder="1" applyFont="1" applyNumberFormat="1">
      <alignment horizontal="center" readingOrder="0" shrinkToFit="0" vertical="bottom" wrapText="0"/>
    </xf>
    <xf borderId="3" fillId="7" fontId="9" numFmtId="166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0" fontId="9" numFmtId="164" xfId="0" applyAlignment="1" applyFont="1" applyNumberFormat="1">
      <alignment horizontal="left" readingOrder="0" shrinkToFit="0" vertical="bottom" wrapText="0"/>
    </xf>
    <xf borderId="0" fillId="0" fontId="10" numFmtId="164" xfId="0" applyAlignment="1" applyFont="1" applyNumberFormat="1">
      <alignment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10" numFmtId="165" xfId="0" applyAlignment="1" applyFont="1" applyNumberFormat="1">
      <alignment horizontal="center" readingOrder="0" shrinkToFit="0" vertical="bottom" wrapText="0"/>
    </xf>
    <xf borderId="2" fillId="6" fontId="10" numFmtId="166" xfId="0" applyAlignment="1" applyBorder="1" applyFont="1" applyNumberFormat="1">
      <alignment horizontal="center" shrinkToFit="0" vertical="bottom" wrapText="0"/>
    </xf>
    <xf borderId="3" fillId="6" fontId="10" numFmtId="4" xfId="0" applyAlignment="1" applyBorder="1" applyFont="1" applyNumberFormat="1">
      <alignment horizontal="center" shrinkToFit="0" vertical="bottom" wrapText="0"/>
    </xf>
    <xf borderId="4" fillId="6" fontId="10" numFmtId="166" xfId="0" applyAlignment="1" applyBorder="1" applyFont="1" applyNumberFormat="1">
      <alignment horizontal="center" shrinkToFit="0" vertical="bottom" wrapText="0"/>
    </xf>
    <xf borderId="3" fillId="7" fontId="9" numFmtId="166" xfId="0" applyAlignment="1" applyBorder="1" applyFont="1" applyNumberFormat="1">
      <alignment horizontal="center" shrinkToFit="0" vertical="bottom" wrapText="0"/>
    </xf>
    <xf borderId="0" fillId="7" fontId="9" numFmtId="166" xfId="0" applyAlignment="1" applyFont="1" applyNumberFormat="1">
      <alignment horizontal="center" shrinkToFit="0" vertical="top" wrapText="0"/>
    </xf>
    <xf borderId="1" fillId="0" fontId="5" numFmtId="0" xfId="0" applyAlignment="1" applyBorder="1" applyFont="1">
      <alignment readingOrder="0" shrinkToFit="0" wrapText="0"/>
    </xf>
    <xf borderId="1" fillId="0" fontId="11" numFmtId="0" xfId="0" applyAlignment="1" applyBorder="1" applyFont="1">
      <alignment readingOrder="0" shrinkToFit="0" wrapText="0"/>
    </xf>
    <xf borderId="0" fillId="0" fontId="14" numFmtId="0" xfId="0" applyAlignment="1" applyFont="1">
      <alignment readingOrder="0" shrinkToFit="0" wrapText="0"/>
    </xf>
    <xf borderId="0" fillId="0" fontId="14" numFmtId="0" xfId="0" applyAlignment="1" applyFont="1">
      <alignment shrinkToFit="0" wrapText="0"/>
    </xf>
    <xf borderId="0" fillId="11" fontId="15" numFmtId="14" xfId="0" applyAlignment="1" applyFill="1" applyFont="1" applyNumberFormat="1">
      <alignment shrinkToFit="0" vertical="bottom" wrapText="0"/>
    </xf>
    <xf borderId="0" fillId="11" fontId="15" numFmtId="0" xfId="0" applyAlignment="1" applyFont="1">
      <alignment shrinkToFit="0" vertical="bottom" wrapText="0"/>
    </xf>
    <xf borderId="0" fillId="11" fontId="15" numFmtId="0" xfId="0" applyAlignment="1" applyFont="1">
      <alignment readingOrder="0" shrinkToFit="0" vertical="bottom" wrapText="0"/>
    </xf>
    <xf borderId="0" fillId="11" fontId="15" numFmtId="0" xfId="0" applyAlignment="1" applyFont="1">
      <alignment horizontal="center" shrinkToFit="0" vertical="bottom" wrapText="0"/>
    </xf>
    <xf borderId="0" fillId="11" fontId="15" numFmtId="0" xfId="0" applyAlignment="1" applyFont="1">
      <alignment horizontal="center" readingOrder="0" shrinkToFit="0" vertical="bottom" wrapText="0"/>
    </xf>
    <xf borderId="0" fillId="11" fontId="15" numFmtId="165" xfId="0" applyAlignment="1" applyFont="1" applyNumberFormat="1">
      <alignment horizontal="center" readingOrder="0" shrinkToFit="0" vertical="bottom" wrapText="0"/>
    </xf>
    <xf borderId="0" fillId="0" fontId="15" numFmtId="0" xfId="0" applyAlignment="1" applyFont="1">
      <alignment shrinkToFit="0" vertical="bottom" wrapText="0"/>
    </xf>
    <xf borderId="0" fillId="4" fontId="15" numFmtId="0" xfId="0" applyAlignment="1" applyFont="1">
      <alignment readingOrder="0" shrinkToFit="0" vertical="bottom" wrapText="0"/>
    </xf>
    <xf borderId="0" fillId="9" fontId="10" numFmtId="0" xfId="0" applyAlignment="1" applyFont="1">
      <alignment horizontal="center" readingOrder="0" shrinkToFit="0" vertical="bottom" wrapText="0"/>
    </xf>
    <xf borderId="0" fillId="5" fontId="15" numFmtId="4" xfId="0" applyAlignment="1" applyFont="1" applyNumberFormat="1">
      <alignment readingOrder="0" shrinkToFit="0" vertical="bottom" wrapText="0"/>
    </xf>
    <xf borderId="0" fillId="5" fontId="16" numFmtId="4" xfId="0" applyAlignment="1" applyFont="1" applyNumberFormat="1">
      <alignment readingOrder="0" shrinkToFit="0" vertical="bottom" wrapText="0"/>
    </xf>
    <xf borderId="0" fillId="5" fontId="15" numFmtId="4" xfId="0" applyAlignment="1" applyFont="1" applyNumberFormat="1">
      <alignment shrinkToFit="0" vertical="bottom" wrapText="0"/>
    </xf>
    <xf borderId="0" fillId="10" fontId="15" numFmtId="0" xfId="0" applyAlignment="1" applyFont="1">
      <alignment readingOrder="0" shrinkToFit="0" vertical="bottom" wrapText="0"/>
    </xf>
    <xf borderId="0" fillId="6" fontId="17" numFmtId="0" xfId="0" applyAlignment="1" applyFont="1">
      <alignment horizontal="center" readingOrder="0" shrinkToFit="0" vertical="bottom" wrapText="0"/>
    </xf>
    <xf borderId="0" fillId="7" fontId="16" numFmtId="0" xfId="0" applyAlignment="1" applyFont="1">
      <alignment shrinkToFit="0" vertical="bottom" wrapText="0"/>
    </xf>
    <xf borderId="0" fillId="7" fontId="16" numFmtId="2" xfId="0" applyAlignment="1" applyFont="1" applyNumberFormat="1">
      <alignment shrinkToFit="0" vertical="bottom" wrapText="0"/>
    </xf>
    <xf borderId="0" fillId="7" fontId="16" numFmtId="167" xfId="0" applyAlignment="1" applyFont="1" applyNumberFormat="1">
      <alignment shrinkToFit="0" vertical="bottom" wrapText="0"/>
    </xf>
    <xf borderId="0" fillId="7" fontId="15" numFmtId="2" xfId="0" applyAlignment="1" applyFont="1" applyNumberFormat="1">
      <alignment shrinkToFit="0" vertical="bottom" wrapText="0"/>
    </xf>
    <xf borderId="0" fillId="7" fontId="15" numFmtId="0" xfId="0" applyAlignment="1" applyFont="1">
      <alignment shrinkToFit="0" vertical="bottom" wrapText="0"/>
    </xf>
    <xf borderId="0" fillId="11" fontId="18" numFmtId="0" xfId="0" applyAlignment="1" applyFont="1">
      <alignment shrinkToFit="0" wrapText="0"/>
    </xf>
    <xf borderId="0" fillId="0" fontId="5" numFmtId="0" xfId="0" applyAlignment="1" applyFont="1">
      <alignment readingOrder="0" shrinkToFit="0" wrapText="0"/>
    </xf>
    <xf borderId="0" fillId="11" fontId="10" numFmtId="14" xfId="0" applyAlignment="1" applyFont="1" applyNumberFormat="1">
      <alignment shrinkToFit="0" vertical="bottom" wrapText="0"/>
    </xf>
    <xf borderId="0" fillId="11" fontId="10" numFmtId="0" xfId="0" applyAlignment="1" applyFont="1">
      <alignment shrinkToFit="0" vertical="bottom" wrapText="0"/>
    </xf>
    <xf borderId="0" fillId="11" fontId="10" numFmtId="0" xfId="0" applyAlignment="1" applyFont="1">
      <alignment readingOrder="0" shrinkToFit="0" vertical="bottom" wrapText="0"/>
    </xf>
    <xf borderId="0" fillId="11" fontId="10" numFmtId="0" xfId="0" applyAlignment="1" applyFont="1">
      <alignment horizontal="center" shrinkToFit="0" vertical="bottom" wrapText="0"/>
    </xf>
    <xf borderId="0" fillId="11" fontId="10" numFmtId="0" xfId="0" applyAlignment="1" applyFont="1">
      <alignment horizontal="center" readingOrder="0" shrinkToFit="0" vertical="bottom" wrapText="0"/>
    </xf>
    <xf borderId="0" fillId="11" fontId="10" numFmtId="165" xfId="0" applyAlignment="1" applyFont="1" applyNumberFormat="1">
      <alignment horizontal="center" readingOrder="0" shrinkToFit="0" vertical="bottom" wrapText="0"/>
    </xf>
    <xf borderId="0" fillId="9" fontId="10" numFmtId="165" xfId="0" applyAlignment="1" applyFont="1" applyNumberFormat="1">
      <alignment horizontal="center" readingOrder="0" shrinkToFit="0" vertical="bottom" wrapText="0"/>
    </xf>
    <xf borderId="0" fillId="12" fontId="5" numFmtId="0" xfId="0" applyAlignment="1" applyFill="1" applyFont="1">
      <alignment readingOrder="0" shrinkToFit="0" wrapText="0"/>
    </xf>
    <xf borderId="0" fillId="12" fontId="5" numFmtId="0" xfId="0" applyAlignment="1" applyFont="1">
      <alignment shrinkToFit="0" wrapText="0"/>
    </xf>
    <xf borderId="0" fillId="12" fontId="10" numFmtId="14" xfId="0" applyAlignment="1" applyFont="1" applyNumberFormat="1">
      <alignment shrinkToFit="0" vertical="bottom" wrapText="0"/>
    </xf>
    <xf borderId="0" fillId="12" fontId="10" numFmtId="0" xfId="0" applyAlignment="1" applyFont="1">
      <alignment shrinkToFit="0" vertical="bottom" wrapText="0"/>
    </xf>
    <xf borderId="0" fillId="12" fontId="10" numFmtId="0" xfId="0" applyAlignment="1" applyFont="1">
      <alignment readingOrder="0" shrinkToFit="0" vertical="bottom" wrapText="0"/>
    </xf>
    <xf borderId="0" fillId="12" fontId="10" numFmtId="0" xfId="0" applyAlignment="1" applyFont="1">
      <alignment horizontal="center" shrinkToFit="0" vertical="bottom" wrapText="0"/>
    </xf>
    <xf borderId="0" fillId="12" fontId="10" numFmtId="0" xfId="0" applyAlignment="1" applyFont="1">
      <alignment horizontal="center" readingOrder="0" shrinkToFit="0" vertical="bottom" wrapText="0"/>
    </xf>
    <xf borderId="0" fillId="12" fontId="10" numFmtId="165" xfId="0" applyAlignment="1" applyFont="1" applyNumberFormat="1">
      <alignment horizontal="center" readingOrder="0" shrinkToFit="0" vertical="bottom" wrapText="0"/>
    </xf>
    <xf borderId="0" fillId="12" fontId="10" numFmtId="4" xfId="0" applyAlignment="1" applyFont="1" applyNumberFormat="1">
      <alignment readingOrder="0" shrinkToFit="0" vertical="bottom" wrapText="0"/>
    </xf>
    <xf borderId="0" fillId="12" fontId="19" numFmtId="4" xfId="0" applyAlignment="1" applyFont="1" applyNumberFormat="1">
      <alignment readingOrder="0" shrinkToFit="0" vertical="bottom" wrapText="0"/>
    </xf>
    <xf borderId="0" fillId="12" fontId="10" numFmtId="4" xfId="0" applyAlignment="1" applyFont="1" applyNumberFormat="1">
      <alignment shrinkToFit="0" vertical="bottom" wrapText="0"/>
    </xf>
    <xf borderId="0" fillId="12" fontId="20" numFmtId="0" xfId="0" applyAlignment="1" applyFont="1">
      <alignment horizontal="center" readingOrder="0" shrinkToFit="0" vertical="bottom" wrapText="0"/>
    </xf>
    <xf borderId="0" fillId="12" fontId="19" numFmtId="0" xfId="0" applyAlignment="1" applyFont="1">
      <alignment shrinkToFit="0" vertical="bottom" wrapText="0"/>
    </xf>
    <xf borderId="0" fillId="12" fontId="19" numFmtId="2" xfId="0" applyAlignment="1" applyFont="1" applyNumberFormat="1">
      <alignment shrinkToFit="0" vertical="bottom" wrapText="0"/>
    </xf>
    <xf borderId="0" fillId="12" fontId="10" numFmtId="2" xfId="0" applyAlignment="1" applyFont="1" applyNumberFormat="1">
      <alignment shrinkToFit="0" vertical="bottom" wrapText="0"/>
    </xf>
    <xf borderId="0" fillId="12" fontId="11" numFmtId="0" xfId="0" applyAlignment="1" applyFont="1">
      <alignment shrinkToFit="0" wrapText="0"/>
    </xf>
    <xf borderId="0" fillId="4" fontId="10" numFmtId="0" xfId="0" applyAlignment="1" applyFont="1">
      <alignment readingOrder="0" shrinkToFit="0" vertical="bottom" wrapText="0"/>
    </xf>
    <xf borderId="0" fillId="5" fontId="10" numFmtId="4" xfId="0" applyAlignment="1" applyFont="1" applyNumberFormat="1">
      <alignment readingOrder="0" shrinkToFit="0" vertical="bottom" wrapText="0"/>
    </xf>
    <xf borderId="0" fillId="5" fontId="19" numFmtId="4" xfId="0" applyAlignment="1" applyFont="1" applyNumberFormat="1">
      <alignment readingOrder="0" shrinkToFit="0" vertical="bottom" wrapText="0"/>
    </xf>
    <xf borderId="0" fillId="10" fontId="10" numFmtId="0" xfId="0" applyAlignment="1" applyFont="1">
      <alignment readingOrder="0" shrinkToFit="0" vertical="bottom" wrapText="0"/>
    </xf>
    <xf borderId="0" fillId="6" fontId="21" numFmtId="0" xfId="0" applyAlignment="1" applyFont="1">
      <alignment horizontal="center" readingOrder="0" shrinkToFit="0" vertical="bottom" wrapText="0"/>
    </xf>
    <xf borderId="0" fillId="7" fontId="19" numFmtId="0" xfId="0" applyAlignment="1" applyFont="1">
      <alignment readingOrder="0" shrinkToFit="0" vertical="bottom" wrapText="0"/>
    </xf>
    <xf borderId="0" fillId="7" fontId="19" numFmtId="2" xfId="0" applyAlignment="1" applyFont="1" applyNumberFormat="1">
      <alignment readingOrder="0" shrinkToFit="0" vertical="bottom" wrapText="0"/>
    </xf>
    <xf borderId="0" fillId="7" fontId="19" numFmtId="167" xfId="0" applyAlignment="1" applyFont="1" applyNumberFormat="1">
      <alignment shrinkToFit="0" vertical="bottom" wrapText="0"/>
    </xf>
    <xf borderId="0" fillId="7" fontId="10" numFmtId="2" xfId="0" applyAlignment="1" applyFont="1" applyNumberFormat="1">
      <alignment shrinkToFit="0" vertical="bottom" wrapText="0"/>
    </xf>
    <xf borderId="0" fillId="7" fontId="10" numFmtId="0" xfId="0" applyAlignment="1" applyFont="1">
      <alignment shrinkToFit="0" vertical="bottom" wrapText="0"/>
    </xf>
    <xf borderId="0" fillId="12" fontId="19" numFmtId="0" xfId="0" applyAlignment="1" applyFont="1">
      <alignment readingOrder="0" shrinkToFit="0" vertical="bottom" wrapText="0"/>
    </xf>
    <xf borderId="0" fillId="12" fontId="19" numFmtId="2" xfId="0" applyAlignment="1" applyFont="1" applyNumberFormat="1">
      <alignment readingOrder="0" shrinkToFit="0" vertical="bottom" wrapText="0"/>
    </xf>
    <xf borderId="0" fillId="11" fontId="10" numFmtId="0" xfId="0" applyAlignment="1" applyFont="1">
      <alignment shrinkToFit="0" vertical="bottom" wrapText="0"/>
    </xf>
    <xf borderId="0" fillId="13" fontId="1" numFmtId="0" xfId="0" applyAlignment="1" applyFill="1" applyFont="1">
      <alignment readingOrder="0" shrinkToFit="0" wrapText="0"/>
    </xf>
    <xf borderId="0" fillId="13" fontId="1" numFmtId="0" xfId="0" applyAlignment="1" applyFont="1">
      <alignment readingOrder="0" shrinkToFit="0" wrapText="0"/>
    </xf>
    <xf borderId="1" fillId="13" fontId="2" numFmtId="164" xfId="0" applyAlignment="1" applyBorder="1" applyFont="1" applyNumberFormat="1">
      <alignment horizontal="left" readingOrder="0" shrinkToFit="0" vertical="bottom" wrapText="0"/>
    </xf>
    <xf borderId="1" fillId="13" fontId="3" numFmtId="164" xfId="0" applyAlignment="1" applyBorder="1" applyFont="1" applyNumberFormat="1">
      <alignment readingOrder="0" shrinkToFit="0" vertical="bottom" wrapText="0"/>
    </xf>
    <xf borderId="1" fillId="13" fontId="3" numFmtId="0" xfId="0" applyAlignment="1" applyBorder="1" applyFont="1">
      <alignment readingOrder="0" shrinkToFit="0" vertical="bottom" wrapText="0"/>
    </xf>
    <xf borderId="1" fillId="5" fontId="3" numFmtId="0" xfId="0" applyAlignment="1" applyBorder="1" applyFont="1">
      <alignment readingOrder="0" shrinkToFit="0" vertical="bottom" wrapText="0"/>
    </xf>
    <xf borderId="1" fillId="5" fontId="3" numFmtId="0" xfId="0" applyAlignment="1" applyBorder="1" applyFont="1">
      <alignment horizontal="center" readingOrder="0" shrinkToFit="0" vertical="bottom" wrapText="0"/>
    </xf>
    <xf borderId="1" fillId="5" fontId="3" numFmtId="0" xfId="0" applyAlignment="1" applyBorder="1" applyFont="1">
      <alignment horizontal="center" readingOrder="0" shrinkToFit="0" vertical="bottom" wrapText="0"/>
    </xf>
    <xf borderId="1" fillId="5" fontId="3" numFmtId="165" xfId="0" applyAlignment="1" applyBorder="1" applyFont="1" applyNumberFormat="1">
      <alignment horizontal="center" readingOrder="0" shrinkToFit="0" vertical="bottom" wrapText="0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22" numFmtId="0" xfId="0" applyAlignment="1" applyBorder="1" applyFont="1">
      <alignment horizontal="center" readingOrder="0" shrinkToFit="0" vertical="bottom" wrapText="0"/>
    </xf>
    <xf borderId="0" fillId="14" fontId="2" numFmtId="0" xfId="0" applyAlignment="1" applyFill="1" applyFont="1">
      <alignment horizontal="center" shrinkToFit="0" vertical="bottom" wrapText="0"/>
    </xf>
    <xf borderId="0" fillId="5" fontId="23" numFmtId="3" xfId="0" applyAlignment="1" applyFont="1" applyNumberFormat="1">
      <alignment horizontal="center" readingOrder="0" shrinkToFit="0" vertical="bottom" wrapText="0"/>
    </xf>
    <xf borderId="0" fillId="10" fontId="3" numFmtId="0" xfId="0" applyAlignment="1" applyFont="1">
      <alignment horizontal="center" shrinkToFit="0" vertical="bottom" wrapText="0"/>
    </xf>
    <xf borderId="0" fillId="7" fontId="23" numFmtId="0" xfId="0" applyAlignment="1" applyFont="1">
      <alignment horizontal="center" readingOrder="0" shrinkToFit="0" vertical="bottom" wrapText="0"/>
    </xf>
    <xf borderId="0" fillId="7" fontId="24" numFmtId="0" xfId="0" applyAlignment="1" applyFont="1">
      <alignment horizontal="center" readingOrder="0" shrinkToFit="0" vertical="bottom" wrapText="0"/>
    </xf>
    <xf borderId="0" fillId="11" fontId="2" numFmtId="0" xfId="0" applyAlignment="1" applyFont="1">
      <alignment horizontal="left" readingOrder="0" shrinkToFit="0" vertical="bottom" wrapText="0"/>
    </xf>
    <xf borderId="0" fillId="11" fontId="2" numFmtId="0" xfId="0" applyAlignment="1" applyFont="1">
      <alignment shrinkToFit="0" wrapText="0"/>
    </xf>
    <xf borderId="0" fillId="13" fontId="7" numFmtId="0" xfId="0" applyAlignment="1" applyFont="1">
      <alignment readingOrder="0" shrinkToFit="0" wrapText="0"/>
    </xf>
    <xf borderId="0" fillId="13" fontId="8" numFmtId="0" xfId="0" applyAlignment="1" applyFont="1">
      <alignment horizontal="center" readingOrder="0" shrinkToFit="0" vertical="center" wrapText="0"/>
    </xf>
    <xf borderId="0" fillId="15" fontId="9" numFmtId="4" xfId="0" applyAlignment="1" applyFill="1" applyFont="1" applyNumberFormat="1">
      <alignment readingOrder="0" shrinkToFit="0" vertical="bottom" wrapText="0"/>
    </xf>
    <xf borderId="0" fillId="15" fontId="9" numFmtId="168" xfId="0" applyAlignment="1" applyFont="1" applyNumberFormat="1">
      <alignment horizontal="center" shrinkToFit="0" vertical="bottom" wrapText="0"/>
    </xf>
    <xf borderId="0" fillId="15" fontId="9" numFmtId="4" xfId="0" applyAlignment="1" applyFont="1" applyNumberFormat="1">
      <alignment horizontal="center" readingOrder="0" shrinkToFit="0" vertical="bottom" wrapText="0"/>
    </xf>
    <xf borderId="0" fillId="4" fontId="9" numFmtId="0" xfId="0" applyAlignment="1" applyFont="1">
      <alignment horizontal="center" shrinkToFit="0" vertical="bottom" wrapText="0"/>
    </xf>
    <xf borderId="0" fillId="14" fontId="9" numFmtId="0" xfId="0" applyAlignment="1" applyFont="1">
      <alignment horizontal="center" shrinkToFit="0" vertical="bottom" wrapText="0"/>
    </xf>
    <xf borderId="0" fillId="5" fontId="9" numFmtId="3" xfId="0" applyAlignment="1" applyFont="1" applyNumberFormat="1">
      <alignment horizontal="center" readingOrder="0" shrinkToFit="0" vertical="bottom" wrapText="0"/>
    </xf>
    <xf borderId="5" fillId="6" fontId="9" numFmtId="0" xfId="0" applyAlignment="1" applyBorder="1" applyFont="1">
      <alignment horizontal="center" readingOrder="0" shrinkToFit="0" vertical="bottom" wrapText="0"/>
    </xf>
    <xf borderId="6" fillId="0" fontId="4" numFmtId="0" xfId="0" applyAlignment="1" applyBorder="1" applyFont="1">
      <alignment shrinkToFit="0" wrapText="1"/>
    </xf>
    <xf borderId="5" fillId="7" fontId="25" numFmtId="0" xfId="0" applyAlignment="1" applyBorder="1" applyFont="1">
      <alignment horizontal="center" readingOrder="0" shrinkToFit="0" vertical="bottom" wrapText="0"/>
    </xf>
    <xf borderId="0" fillId="11" fontId="11" numFmtId="0" xfId="0" applyAlignment="1" applyFont="1">
      <alignment horizontal="left" shrinkToFit="0" wrapText="0"/>
    </xf>
    <xf borderId="0" fillId="11" fontId="11" numFmtId="0" xfId="0" applyAlignment="1" applyFont="1">
      <alignment shrinkToFit="0" wrapText="0"/>
    </xf>
    <xf borderId="0" fillId="15" fontId="9" numFmtId="0" xfId="0" applyAlignment="1" applyFont="1">
      <alignment readingOrder="0" shrinkToFit="0" vertical="bottom" wrapText="0"/>
    </xf>
    <xf borderId="0" fillId="15" fontId="9" numFmtId="1" xfId="0" applyAlignment="1" applyFont="1" applyNumberFormat="1">
      <alignment horizontal="center" shrinkToFit="0" vertical="bottom" wrapText="0"/>
    </xf>
    <xf borderId="0" fillId="4" fontId="10" numFmtId="0" xfId="0" applyAlignment="1" applyFont="1">
      <alignment shrinkToFit="0" vertical="bottom" wrapText="0"/>
    </xf>
    <xf borderId="0" fillId="14" fontId="10" numFmtId="0" xfId="0" applyAlignment="1" applyFont="1">
      <alignment shrinkToFit="0" vertical="bottom" wrapText="0"/>
    </xf>
    <xf borderId="0" fillId="5" fontId="9" numFmtId="4" xfId="0" applyAlignment="1" applyFont="1" applyNumberFormat="1">
      <alignment readingOrder="0" shrinkToFit="0" vertical="bottom" wrapText="0"/>
    </xf>
    <xf borderId="0" fillId="5" fontId="26" numFmtId="4" xfId="0" applyAlignment="1" applyFont="1" applyNumberFormat="1">
      <alignment horizontal="center" readingOrder="0" shrinkToFit="0" vertical="bottom" wrapText="0"/>
    </xf>
    <xf borderId="7" fillId="6" fontId="10" numFmtId="0" xfId="0" applyAlignment="1" applyBorder="1" applyFont="1">
      <alignment horizontal="center" readingOrder="0" shrinkToFit="0" vertical="bottom" wrapText="0"/>
    </xf>
    <xf borderId="8" fillId="6" fontId="10" numFmtId="4" xfId="0" applyAlignment="1" applyBorder="1" applyFont="1" applyNumberFormat="1">
      <alignment horizontal="center" readingOrder="0" shrinkToFit="0" vertical="bottom" wrapText="0"/>
    </xf>
    <xf borderId="9" fillId="6" fontId="10" numFmtId="0" xfId="0" applyAlignment="1" applyBorder="1" applyFont="1">
      <alignment horizontal="center" readingOrder="0" shrinkToFit="0" vertical="bottom" wrapText="0"/>
    </xf>
    <xf borderId="8" fillId="7" fontId="26" numFmtId="0" xfId="0" applyAlignment="1" applyBorder="1" applyFont="1">
      <alignment horizontal="center" shrinkToFit="0" vertical="top" wrapText="0"/>
    </xf>
    <xf borderId="10" fillId="7" fontId="25" numFmtId="166" xfId="0" applyAlignment="1" applyBorder="1" applyFont="1" applyNumberFormat="1">
      <alignment horizontal="center" readingOrder="0" shrinkToFit="0" vertical="top" wrapText="0"/>
    </xf>
    <xf borderId="10" fillId="7" fontId="27" numFmtId="4" xfId="0" applyAlignment="1" applyBorder="1" applyFont="1" applyNumberFormat="1">
      <alignment horizontal="center" shrinkToFit="0" vertical="top" wrapText="0"/>
    </xf>
    <xf borderId="10" fillId="7" fontId="27" numFmtId="2" xfId="0" applyAlignment="1" applyBorder="1" applyFont="1" applyNumberFormat="1">
      <alignment horizontal="center" readingOrder="0" shrinkToFit="0" vertical="top" wrapText="0"/>
    </xf>
    <xf borderId="10" fillId="7" fontId="27" numFmtId="0" xfId="0" applyAlignment="1" applyBorder="1" applyFont="1">
      <alignment horizontal="center" readingOrder="0" shrinkToFit="0" vertical="top" wrapText="0"/>
    </xf>
    <xf borderId="0" fillId="4" fontId="10" numFmtId="0" xfId="0" applyAlignment="1" applyFont="1">
      <alignment horizontal="center" readingOrder="0" shrinkToFit="0" vertical="bottom" wrapText="0"/>
    </xf>
    <xf borderId="0" fillId="14" fontId="10" numFmtId="0" xfId="0" applyAlignment="1" applyFont="1">
      <alignment horizontal="center" readingOrder="0" shrinkToFit="0" vertical="bottom" wrapText="0"/>
    </xf>
    <xf borderId="0" fillId="5" fontId="9" numFmtId="4" xfId="0" applyAlignment="1" applyFont="1" applyNumberFormat="1">
      <alignment horizontal="center" readingOrder="0" shrinkToFit="0" vertical="bottom" wrapText="0"/>
    </xf>
    <xf borderId="3" fillId="7" fontId="25" numFmtId="166" xfId="0" applyAlignment="1" applyBorder="1" applyFont="1" applyNumberFormat="1">
      <alignment horizontal="center" readingOrder="0" shrinkToFit="0" vertical="bottom" wrapText="0"/>
    </xf>
    <xf borderId="0" fillId="7" fontId="25" numFmtId="166" xfId="0" applyAlignment="1" applyFont="1" applyNumberFormat="1">
      <alignment horizontal="center" readingOrder="0" shrinkToFit="0" vertical="top" wrapText="0"/>
    </xf>
    <xf borderId="0" fillId="7" fontId="27" numFmtId="4" xfId="0" applyAlignment="1" applyFont="1" applyNumberFormat="1">
      <alignment horizontal="center" readingOrder="0" shrinkToFit="0" vertical="top" wrapText="0"/>
    </xf>
    <xf borderId="0" fillId="7" fontId="27" numFmtId="2" xfId="0" applyAlignment="1" applyFont="1" applyNumberFormat="1">
      <alignment horizontal="center" readingOrder="0" shrinkToFit="0" vertical="top" wrapText="0"/>
    </xf>
    <xf borderId="0" fillId="7" fontId="27" numFmtId="166" xfId="0" applyAlignment="1" applyFont="1" applyNumberFormat="1">
      <alignment horizontal="center" readingOrder="0" shrinkToFit="0" vertical="top" wrapText="0"/>
    </xf>
    <xf borderId="1" fillId="0" fontId="4" numFmtId="0" xfId="0" applyAlignment="1" applyBorder="1" applyFont="1">
      <alignment readingOrder="0" shrinkToFit="0" wrapText="0"/>
    </xf>
    <xf borderId="1" fillId="0" fontId="9" numFmtId="164" xfId="0" applyAlignment="1" applyBorder="1" applyFont="1" applyNumberFormat="1">
      <alignment horizontal="left" readingOrder="0" shrinkToFit="0" vertical="bottom" wrapText="0"/>
    </xf>
    <xf borderId="1" fillId="0" fontId="10" numFmtId="164" xfId="0" applyAlignment="1" applyBorder="1" applyFont="1" applyNumberFormat="1">
      <alignment readingOrder="0"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1" fillId="0" fontId="10" numFmtId="0" xfId="0" applyAlignment="1" applyBorder="1" applyFont="1">
      <alignment horizontal="center" readingOrder="0" shrinkToFit="0" vertical="bottom" wrapText="0"/>
    </xf>
    <xf borderId="1" fillId="0" fontId="10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readingOrder="0" shrinkToFit="0" vertical="bottom" wrapText="0"/>
    </xf>
    <xf borderId="1" fillId="4" fontId="10" numFmtId="0" xfId="0" applyAlignment="1" applyBorder="1" applyFont="1">
      <alignment horizontal="center" readingOrder="0" shrinkToFit="0" vertical="bottom" wrapText="0"/>
    </xf>
    <xf borderId="1" fillId="14" fontId="10" numFmtId="0" xfId="0" applyAlignment="1" applyBorder="1" applyFont="1">
      <alignment horizontal="center" readingOrder="0" shrinkToFit="0" vertical="bottom" wrapText="0"/>
    </xf>
    <xf borderId="1" fillId="5" fontId="9" numFmtId="4" xfId="0" applyAlignment="1" applyBorder="1" applyFont="1" applyNumberFormat="1">
      <alignment horizontal="center" readingOrder="0" shrinkToFit="0" vertical="bottom" wrapText="0"/>
    </xf>
    <xf borderId="1" fillId="5" fontId="10" numFmtId="4" xfId="0" applyAlignment="1" applyBorder="1" applyFont="1" applyNumberFormat="1">
      <alignment horizontal="center" readingOrder="0" shrinkToFit="0" vertical="bottom" wrapText="0"/>
    </xf>
    <xf borderId="1" fillId="5" fontId="26" numFmtId="4" xfId="0" applyAlignment="1" applyBorder="1" applyFont="1" applyNumberFormat="1">
      <alignment horizontal="center" readingOrder="0" shrinkToFit="0" vertical="bottom" wrapText="0"/>
    </xf>
    <xf borderId="6" fillId="10" fontId="10" numFmtId="0" xfId="0" applyAlignment="1" applyBorder="1" applyFont="1">
      <alignment horizontal="center" readingOrder="0" shrinkToFit="0" vertical="bottom" wrapText="0"/>
    </xf>
    <xf borderId="11" fillId="6" fontId="10" numFmtId="166" xfId="0" applyAlignment="1" applyBorder="1" applyFont="1" applyNumberFormat="1">
      <alignment horizontal="center" shrinkToFit="0" vertical="bottom" wrapText="0"/>
    </xf>
    <xf borderId="5" fillId="6" fontId="10" numFmtId="4" xfId="0" applyAlignment="1" applyBorder="1" applyFont="1" applyNumberFormat="1">
      <alignment horizontal="center" shrinkToFit="0" vertical="bottom" wrapText="0"/>
    </xf>
    <xf borderId="6" fillId="6" fontId="10" numFmtId="166" xfId="0" applyAlignment="1" applyBorder="1" applyFont="1" applyNumberFormat="1">
      <alignment horizontal="center" shrinkToFit="0" vertical="bottom" wrapText="0"/>
    </xf>
    <xf borderId="5" fillId="7" fontId="25" numFmtId="166" xfId="0" applyAlignment="1" applyBorder="1" applyFont="1" applyNumberFormat="1">
      <alignment horizontal="center" shrinkToFit="0" vertical="bottom" wrapText="0"/>
    </xf>
    <xf borderId="1" fillId="7" fontId="25" numFmtId="166" xfId="0" applyAlignment="1" applyBorder="1" applyFont="1" applyNumberFormat="1">
      <alignment horizontal="center" readingOrder="0" shrinkToFit="0" vertical="top" wrapText="0"/>
    </xf>
    <xf borderId="1" fillId="7" fontId="27" numFmtId="4" xfId="0" applyAlignment="1" applyBorder="1" applyFont="1" applyNumberFormat="1">
      <alignment horizontal="center" shrinkToFit="0" vertical="top" wrapText="0"/>
    </xf>
    <xf borderId="1" fillId="7" fontId="27" numFmtId="2" xfId="0" applyAlignment="1" applyBorder="1" applyFont="1" applyNumberFormat="1">
      <alignment horizontal="center" shrinkToFit="0" vertical="top" wrapText="0"/>
    </xf>
    <xf borderId="1" fillId="7" fontId="27" numFmtId="166" xfId="0" applyAlignment="1" applyBorder="1" applyFont="1" applyNumberFormat="1">
      <alignment horizontal="center" shrinkToFit="0" vertical="top" wrapText="0"/>
    </xf>
    <xf borderId="1" fillId="11" fontId="11" numFmtId="0" xfId="0" applyAlignment="1" applyBorder="1" applyFont="1">
      <alignment horizontal="left" readingOrder="0" shrinkToFit="0" wrapText="0"/>
    </xf>
    <xf borderId="1" fillId="11" fontId="11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shrinkToFit="0" wrapText="0"/>
    </xf>
    <xf borderId="6" fillId="0" fontId="4" numFmtId="0" xfId="0" applyAlignment="1" applyBorder="1" applyFont="1">
      <alignment shrinkToFit="0" wrapText="0"/>
    </xf>
    <xf borderId="0" fillId="14" fontId="10" numFmtId="168" xfId="0" applyAlignment="1" applyFont="1" applyNumberFormat="1">
      <alignment shrinkToFit="0" vertical="bottom" wrapText="0"/>
    </xf>
    <xf borderId="0" fillId="5" fontId="28" numFmtId="4" xfId="0" applyAlignment="1" applyFont="1" applyNumberFormat="1">
      <alignment horizontal="right" readingOrder="0" shrinkToFit="0" vertical="bottom" wrapText="0"/>
    </xf>
    <xf borderId="0" fillId="5" fontId="29" numFmtId="4" xfId="0" applyAlignment="1" applyFont="1" applyNumberFormat="1">
      <alignment readingOrder="0" shrinkToFit="0" vertical="bottom" wrapText="1"/>
    </xf>
    <xf borderId="0" fillId="5" fontId="29" numFmtId="4" xfId="0" applyAlignment="1" applyFont="1" applyNumberFormat="1">
      <alignment shrinkToFit="0" vertical="bottom" wrapText="1"/>
    </xf>
    <xf borderId="0" fillId="6" fontId="9" numFmtId="0" xfId="0" applyAlignment="1" applyFont="1">
      <alignment horizontal="center" readingOrder="0" shrinkToFit="0" vertical="bottom" wrapText="0"/>
    </xf>
    <xf borderId="0" fillId="6" fontId="10" numFmtId="0" xfId="0" applyAlignment="1" applyFont="1">
      <alignment horizontal="center" readingOrder="0" shrinkToFit="0" vertical="bottom" wrapText="0"/>
    </xf>
    <xf borderId="0" fillId="11" fontId="10" numFmtId="14" xfId="0" applyAlignment="1" applyFont="1" applyNumberFormat="1">
      <alignment readingOrder="0" shrinkToFit="0" vertical="bottom" wrapText="0"/>
    </xf>
    <xf borderId="0" fillId="7" fontId="10" numFmtId="2" xfId="0" applyAlignment="1" applyFont="1" applyNumberFormat="1">
      <alignment readingOrder="0" shrinkToFit="0" vertical="bottom" wrapText="0"/>
    </xf>
    <xf borderId="0" fillId="11" fontId="30" numFmtId="0" xfId="0" applyAlignment="1" applyFont="1">
      <alignment readingOrder="0" shrinkToFit="0" wrapText="0"/>
    </xf>
    <xf borderId="0" fillId="11" fontId="5" numFmtId="0" xfId="0" applyAlignment="1" applyFont="1">
      <alignment shrinkToFit="0" wrapText="0"/>
    </xf>
    <xf borderId="0" fillId="12" fontId="9" numFmtId="0" xfId="0" applyAlignment="1" applyFont="1">
      <alignment horizontal="center" readingOrder="0" shrinkToFit="0" vertical="bottom" wrapText="0"/>
    </xf>
    <xf borderId="0" fillId="16" fontId="30" numFmtId="0" xfId="0" applyAlignment="1" applyFill="1" applyFont="1">
      <alignment readingOrder="0" shrinkToFit="0" wrapText="0"/>
    </xf>
    <xf borderId="0" fillId="16" fontId="5" numFmtId="0" xfId="0" applyAlignment="1" applyFont="1">
      <alignment shrinkToFit="0" wrapText="0"/>
    </xf>
    <xf borderId="0" fillId="16" fontId="11" numFmtId="0" xfId="0" applyAlignment="1" applyFont="1">
      <alignment shrinkToFit="0" wrapText="0"/>
    </xf>
    <xf borderId="0" fillId="16" fontId="5" numFmtId="0" xfId="0" applyAlignment="1" applyFont="1">
      <alignment shrinkToFit="0" wrapText="0"/>
    </xf>
    <xf borderId="0" fillId="12" fontId="31" numFmtId="169" xfId="0" applyAlignment="1" applyFont="1" applyNumberFormat="1">
      <alignment horizontal="center" readingOrder="0" shrinkToFit="0" vertical="bottom" wrapText="0"/>
    </xf>
    <xf borderId="0" fillId="12" fontId="32" numFmtId="0" xfId="0" applyAlignment="1" applyFont="1">
      <alignment horizontal="center" readingOrder="0" shrinkToFit="0" vertical="bottom" wrapText="0"/>
    </xf>
    <xf borderId="0" fillId="12" fontId="33" numFmtId="0" xfId="0" applyAlignment="1" applyFont="1">
      <alignment horizontal="center" readingOrder="0" shrinkToFit="0" vertical="bottom" wrapText="0"/>
    </xf>
    <xf borderId="0" fillId="11" fontId="4" numFmtId="0" xfId="0" applyAlignment="1" applyFont="1">
      <alignment shrinkToFit="0" wrapText="1"/>
    </xf>
    <xf borderId="0" fillId="11" fontId="4" numFmtId="168" xfId="0" applyAlignment="1" applyFont="1" applyNumberFormat="1">
      <alignment shrinkToFit="0" wrapText="1"/>
    </xf>
    <xf borderId="0" fillId="11" fontId="4" numFmtId="3" xfId="0" applyAlignment="1" applyFont="1" applyNumberFormat="1">
      <alignment shrinkToFit="0" wrapText="1"/>
    </xf>
    <xf borderId="0" fillId="11" fontId="34" numFmtId="0" xfId="0" applyAlignment="1" applyFont="1">
      <alignment horizontal="right" readingOrder="0" shrinkToFit="0" wrapText="1"/>
    </xf>
    <xf borderId="0" fillId="11" fontId="34" numFmtId="14" xfId="0" applyAlignment="1" applyFont="1" applyNumberFormat="1">
      <alignment shrinkToFit="0" wrapText="1"/>
    </xf>
    <xf borderId="0" fillId="11" fontId="35" numFmtId="0" xfId="0" applyAlignment="1" applyFont="1">
      <alignment readingOrder="0" shrinkToFit="0" wrapText="1"/>
    </xf>
    <xf borderId="0" fillId="11" fontId="35" numFmtId="170" xfId="0" applyAlignment="1" applyFont="1" applyNumberFormat="1">
      <alignment shrinkToFit="0" wrapText="1"/>
    </xf>
    <xf borderId="0" fillId="11" fontId="34" numFmtId="0" xfId="0" applyAlignment="1" applyFont="1">
      <alignment shrinkToFit="0" wrapText="1"/>
    </xf>
    <xf borderId="0" fillId="11" fontId="36" numFmtId="0" xfId="0" applyAlignment="1" applyFont="1">
      <alignment readingOrder="0" shrinkToFit="0" wrapText="1"/>
    </xf>
    <xf borderId="0" fillId="0" fontId="35" numFmtId="170" xfId="0" applyAlignment="1" applyFont="1" applyNumberFormat="1">
      <alignment shrinkToFit="0" wrapText="1"/>
    </xf>
    <xf borderId="0" fillId="0" fontId="36" numFmtId="170" xfId="0" applyAlignment="1" applyFont="1" applyNumberFormat="1">
      <alignment readingOrder="0" shrinkToFit="0" wrapText="1"/>
    </xf>
    <xf borderId="0" fillId="0" fontId="36" numFmtId="170" xfId="0" applyAlignment="1" applyFont="1" applyNumberFormat="1">
      <alignment shrinkToFit="0" wrapText="1"/>
    </xf>
    <xf borderId="0" fillId="11" fontId="35" numFmtId="165" xfId="0" applyAlignment="1" applyFont="1" applyNumberFormat="1">
      <alignment shrinkToFit="0" wrapText="1"/>
    </xf>
    <xf borderId="0" fillId="11" fontId="36" numFmtId="168" xfId="0" applyAlignment="1" applyFont="1" applyNumberFormat="1">
      <alignment readingOrder="0" shrinkToFit="0" wrapText="1"/>
    </xf>
    <xf borderId="0" fillId="11" fontId="34" numFmtId="0" xfId="0" applyAlignment="1" applyFont="1">
      <alignment readingOrder="0" shrinkToFit="0" wrapText="1"/>
    </xf>
    <xf borderId="0" fillId="11" fontId="35" numFmtId="168" xfId="0" applyAlignment="1" applyFont="1" applyNumberFormat="1">
      <alignment readingOrder="0" shrinkToFit="0" wrapText="1"/>
    </xf>
    <xf borderId="0" fillId="11" fontId="4" numFmtId="0" xfId="0" applyAlignment="1" applyFont="1">
      <alignment readingOrder="0" shrinkToFit="0" wrapText="0"/>
    </xf>
    <xf borderId="0" fillId="11" fontId="12" numFmtId="0" xfId="0" applyAlignment="1" applyFont="1">
      <alignment readingOrder="0" shrinkToFit="0" wrapText="0"/>
    </xf>
    <xf borderId="0" fillId="0" fontId="4" numFmtId="168" xfId="0" applyAlignment="1" applyFont="1" applyNumberFormat="1">
      <alignment shrinkToFit="0" wrapText="1"/>
    </xf>
    <xf borderId="0" fillId="0" fontId="4" numFmtId="3" xfId="0" applyAlignment="1" applyFont="1" applyNumberFormat="1">
      <alignment shrinkToFit="0" wrapText="1"/>
    </xf>
    <xf borderId="0" fillId="0" fontId="4" numFmtId="165" xfId="0" applyAlignment="1" applyFont="1" applyNumberFormat="1">
      <alignment shrinkToFit="0" wrapText="1"/>
    </xf>
    <xf borderId="7" fillId="0" fontId="12" numFmtId="3" xfId="0" applyAlignment="1" applyBorder="1" applyFont="1" applyNumberFormat="1">
      <alignment readingOrder="0" shrinkToFit="0" wrapText="1"/>
    </xf>
    <xf borderId="7" fillId="0" fontId="4" numFmtId="3" xfId="0" applyAlignment="1" applyBorder="1" applyFont="1" applyNumberFormat="1">
      <alignment readingOrder="0" shrinkToFit="0" wrapText="1"/>
    </xf>
    <xf borderId="7" fillId="0" fontId="4" numFmtId="3" xfId="0" applyAlignment="1" applyBorder="1" applyFont="1" applyNumberFormat="1">
      <alignment shrinkToFit="0" wrapText="1"/>
    </xf>
    <xf borderId="2" fillId="0" fontId="4" numFmtId="3" xfId="0" applyAlignment="1" applyBorder="1" applyFont="1" applyNumberFormat="1">
      <alignment readingOrder="0" shrinkToFit="0" wrapText="1"/>
    </xf>
    <xf borderId="2" fillId="0" fontId="4" numFmtId="3" xfId="0" applyAlignment="1" applyBorder="1" applyFont="1" applyNumberFormat="1">
      <alignment shrinkToFit="0" wrapText="1"/>
    </xf>
    <xf borderId="0" fillId="17" fontId="37" numFmtId="3" xfId="0" applyAlignment="1" applyFill="1" applyFont="1" applyNumberFormat="1">
      <alignment horizontal="right" readingOrder="0" shrinkToFit="0" vertical="bottom" wrapText="0"/>
    </xf>
    <xf borderId="0" fillId="17" fontId="38" numFmtId="3" xfId="0" applyAlignment="1" applyFont="1" applyNumberFormat="1">
      <alignment horizontal="right" readingOrder="0" shrinkToFit="0" vertical="bottom" wrapText="0"/>
    </xf>
    <xf borderId="0" fillId="17" fontId="38" numFmtId="0" xfId="0" applyAlignment="1" applyFont="1">
      <alignment horizontal="right" readingOrder="0" shrinkToFit="0" vertical="bottom" wrapText="0"/>
    </xf>
    <xf borderId="0" fillId="17" fontId="37" numFmtId="0" xfId="0" applyAlignment="1" applyFont="1">
      <alignment horizontal="right" readingOrder="0" shrinkToFit="0" vertical="bottom" wrapText="0"/>
    </xf>
    <xf borderId="11" fillId="0" fontId="4" numFmtId="3" xfId="0" applyAlignment="1" applyBorder="1" applyFont="1" applyNumberFormat="1">
      <alignment readingOrder="0" shrinkToFit="0" wrapText="1"/>
    </xf>
    <xf borderId="11" fillId="0" fontId="4" numFmtId="3" xfId="0" applyAlignment="1" applyBorder="1" applyFont="1" applyNumberFormat="1">
      <alignment shrinkToFit="0" wrapText="1"/>
    </xf>
    <xf borderId="12" fillId="0" fontId="12" numFmtId="3" xfId="0" applyAlignment="1" applyBorder="1" applyFont="1" applyNumberFormat="1">
      <alignment readingOrder="0" shrinkToFit="0" wrapText="1"/>
    </xf>
    <xf borderId="12" fillId="0" fontId="4" numFmtId="3" xfId="0" applyAlignment="1" applyBorder="1" applyFont="1" applyNumberFormat="1">
      <alignment shrinkToFit="0" wrapText="1"/>
    </xf>
    <xf borderId="12" fillId="0" fontId="4" numFmtId="3" xfId="0" applyAlignment="1" applyBorder="1" applyFont="1" applyNumberFormat="1">
      <alignment readingOrder="0" shrinkToFit="0" wrapText="1"/>
    </xf>
    <xf borderId="7" fillId="0" fontId="29" numFmtId="3" xfId="0" applyAlignment="1" applyBorder="1" applyFont="1" applyNumberFormat="1">
      <alignment horizontal="right" shrinkToFit="0" vertical="bottom" wrapText="1"/>
    </xf>
    <xf borderId="2" fillId="0" fontId="29" numFmtId="3" xfId="0" applyAlignment="1" applyBorder="1" applyFont="1" applyNumberFormat="1">
      <alignment horizontal="right" shrinkToFit="0" vertical="bottom" wrapText="1"/>
    </xf>
    <xf borderId="0" fillId="11" fontId="4" numFmtId="2" xfId="0" applyAlignment="1" applyFont="1" applyNumberFormat="1">
      <alignment shrinkToFit="0" wrapText="1"/>
    </xf>
    <xf borderId="0" fillId="0" fontId="4" numFmtId="2" xfId="0" applyAlignment="1" applyFont="1" applyNumberFormat="1">
      <alignment shrinkToFit="0" wrapText="1"/>
    </xf>
    <xf borderId="0" fillId="0" fontId="4" numFmtId="1" xfId="0" applyAlignment="1" applyFont="1" applyNumberFormat="1">
      <alignment shrinkToFit="0" wrapText="1"/>
    </xf>
    <xf borderId="0" fillId="0" fontId="38" numFmtId="4" xfId="0" applyAlignment="1" applyFont="1" applyNumberFormat="1">
      <alignment readingOrder="0" shrinkToFit="0" vertical="bottom" wrapText="0"/>
    </xf>
    <xf borderId="2" fillId="0" fontId="29" numFmtId="0" xfId="0" applyAlignment="1" applyBorder="1" applyFont="1">
      <alignment horizontal="right" shrinkToFit="0" vertical="bottom" wrapText="1"/>
    </xf>
    <xf borderId="11" fillId="0" fontId="29" numFmtId="0" xfId="0" applyAlignment="1" applyBorder="1" applyFont="1">
      <alignment horizontal="right" shrinkToFit="0" vertical="bottom" wrapText="1"/>
    </xf>
    <xf borderId="0" fillId="0" fontId="29" numFmtId="0" xfId="0" applyAlignment="1" applyFont="1">
      <alignment readingOrder="0" shrinkToFit="0" vertical="bottom" wrapText="0"/>
    </xf>
    <xf borderId="0" fillId="18" fontId="29" numFmtId="171" xfId="0" applyAlignment="1" applyFill="1" applyFont="1" applyNumberFormat="1">
      <alignment readingOrder="0" shrinkToFit="0" vertical="bottom" wrapText="0"/>
    </xf>
    <xf borderId="0" fillId="18" fontId="29" numFmtId="0" xfId="0" applyAlignment="1" applyFont="1">
      <alignment readingOrder="0" shrinkToFit="0" vertical="bottom" wrapText="0"/>
    </xf>
    <xf borderId="0" fillId="18" fontId="39" numFmtId="0" xfId="0" applyAlignment="1" applyFont="1">
      <alignment shrinkToFit="0" vertical="bottom" wrapText="0"/>
    </xf>
    <xf borderId="0" fillId="18" fontId="29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18" fontId="4" numFmtId="171" xfId="0" applyAlignment="1" applyFont="1" applyNumberFormat="1">
      <alignment readingOrder="0" shrinkToFit="0" wrapText="0"/>
    </xf>
    <xf borderId="0" fillId="18" fontId="4" numFmtId="0" xfId="0" applyAlignment="1" applyFont="1">
      <alignment shrinkToFit="0" wrapText="0"/>
    </xf>
    <xf borderId="0" fillId="18" fontId="39" numFmtId="0" xfId="0" applyAlignment="1" applyFont="1">
      <alignment readingOrder="0" shrinkToFit="0" vertical="bottom" wrapText="0"/>
    </xf>
    <xf borderId="0" fillId="18" fontId="29" numFmtId="20" xfId="0" applyAlignment="1" applyFont="1" applyNumberFormat="1">
      <alignment readingOrder="0" shrinkToFit="0" vertical="bottom" wrapText="0"/>
    </xf>
    <xf borderId="0" fillId="18" fontId="4" numFmtId="0" xfId="0" applyAlignment="1" applyFont="1">
      <alignment readingOrder="0" shrinkToFit="0" wrapText="0"/>
    </xf>
    <xf borderId="0" fillId="18" fontId="29" numFmtId="21" xfId="0" applyAlignment="1" applyFont="1" applyNumberFormat="1">
      <alignment readingOrder="0" shrinkToFit="0" vertical="bottom" wrapText="0"/>
    </xf>
    <xf borderId="0" fillId="0" fontId="4" numFmtId="0" xfId="0" applyAlignment="1" applyFont="1">
      <alignment readingOrder="0" shrinkToFit="0" wrapText="0"/>
    </xf>
    <xf borderId="0" fillId="18" fontId="4" numFmtId="20" xfId="0" applyAlignment="1" applyFont="1" applyNumberFormat="1">
      <alignment readingOrder="0" shrinkToFit="0" wrapText="0"/>
    </xf>
    <xf borderId="0" fillId="0" fontId="4" numFmtId="0" xfId="0" applyAlignment="1" applyFont="1">
      <alignment readingOrder="0" shrinkToFit="0" wrapText="1"/>
    </xf>
    <xf borderId="0" fillId="18" fontId="4" numFmtId="171" xfId="0" applyAlignment="1" applyFont="1" applyNumberFormat="1">
      <alignment shrinkToFit="0" wrapText="0"/>
    </xf>
    <xf borderId="0" fillId="18" fontId="39" numFmtId="0" xfId="0" applyAlignment="1" applyFont="1">
      <alignment shrinkToFit="0" vertical="bottom" wrapText="0"/>
    </xf>
    <xf borderId="0" fillId="18" fontId="29" numFmtId="21" xfId="0" applyAlignment="1" applyFont="1" applyNumberFormat="1">
      <alignment shrinkToFit="0" vertical="bottom" wrapText="0"/>
    </xf>
    <xf borderId="0" fillId="18" fontId="4" numFmtId="0" xfId="0" applyAlignment="1" applyFont="1">
      <alignment shrinkToFit="0" wrapText="0"/>
    </xf>
    <xf borderId="0" fillId="0" fontId="29" numFmtId="0" xfId="0" applyAlignment="1" applyFont="1">
      <alignment shrinkToFit="0" vertical="bottom" wrapText="0"/>
    </xf>
    <xf borderId="0" fillId="0" fontId="4" numFmtId="0" xfId="0" applyAlignment="1" applyFont="1">
      <alignment shrinkToFit="0" wrapText="0"/>
    </xf>
    <xf borderId="0" fillId="18" fontId="4" numFmtId="172" xfId="0" applyAlignment="1" applyFont="1" applyNumberFormat="1">
      <alignment readingOrder="0" shrinkToFit="0" wrapText="0"/>
    </xf>
    <xf borderId="0" fillId="18" fontId="29" numFmtId="171" xfId="0" applyAlignment="1" applyFont="1" applyNumberFormat="1">
      <alignment horizontal="right" shrinkToFit="0" vertical="bottom" wrapText="0"/>
    </xf>
    <xf borderId="0" fillId="0" fontId="29" numFmtId="0" xfId="0" applyAlignment="1" applyFont="1">
      <alignment shrinkToFit="0" vertical="bottom" wrapText="1"/>
    </xf>
    <xf borderId="0" fillId="18" fontId="29" numFmtId="171" xfId="0" applyAlignment="1" applyFont="1" applyNumberFormat="1">
      <alignment readingOrder="0" shrinkToFit="0" vertical="bottom" wrapText="1"/>
    </xf>
    <xf borderId="0" fillId="18" fontId="29" numFmtId="0" xfId="0" applyAlignment="1" applyFont="1">
      <alignment readingOrder="0" shrinkToFit="0" vertical="bottom" wrapText="1"/>
    </xf>
    <xf borderId="0" fillId="18" fontId="29" numFmtId="0" xfId="0" applyAlignment="1" applyFont="1">
      <alignment shrinkToFit="0" vertical="bottom" wrapText="1"/>
    </xf>
    <xf borderId="0" fillId="0" fontId="29" numFmtId="0" xfId="0" applyAlignment="1" applyFont="1">
      <alignment readingOrder="0" shrinkToFit="0" vertical="bottom" wrapText="1"/>
    </xf>
    <xf borderId="0" fillId="0" fontId="29" numFmtId="168" xfId="0" applyAlignment="1" applyFont="1" applyNumberFormat="1">
      <alignment shrinkToFit="0" vertical="bottom" wrapText="1"/>
    </xf>
    <xf borderId="0" fillId="11" fontId="30" numFmtId="0" xfId="0" applyAlignment="1" applyFont="1">
      <alignment readingOrder="0" shrinkToFit="0" wrapText="1"/>
    </xf>
    <xf borderId="0" fillId="11" fontId="30" numFmtId="0" xfId="0" applyAlignment="1" applyFont="1">
      <alignment shrinkToFit="0" wrapText="1"/>
    </xf>
    <xf borderId="0" fillId="0" fontId="34" numFmtId="0" xfId="0" applyAlignment="1" applyFont="1">
      <alignment readingOrder="0" shrinkToFit="0" wrapText="1"/>
    </xf>
    <xf borderId="0" fillId="0" fontId="40" numFmtId="0" xfId="0" applyAlignment="1" applyFont="1">
      <alignment readingOrder="0" shrinkToFit="0" wrapText="1"/>
    </xf>
    <xf borderId="0" fillId="0" fontId="4" numFmtId="173" xfId="0" applyAlignment="1" applyFont="1" applyNumberFormat="1">
      <alignment shrinkToFit="0" wrapText="1"/>
    </xf>
    <xf borderId="0" fillId="0" fontId="12" numFmtId="0" xfId="0" applyAlignment="1" applyFont="1">
      <alignment readingOrder="0" shrinkToFit="0" wrapText="1"/>
    </xf>
    <xf borderId="0" fillId="19" fontId="12" numFmtId="0" xfId="0" applyAlignment="1" applyFill="1" applyFont="1">
      <alignment horizontal="center" shrinkToFit="0" wrapText="1"/>
    </xf>
    <xf borderId="0" fillId="0" fontId="10" numFmtId="0" xfId="0" applyAlignment="1" applyFont="1">
      <alignment shrinkToFit="0" vertical="bottom" wrapText="0"/>
    </xf>
    <xf borderId="0" fillId="0" fontId="10" numFmtId="164" xfId="0" applyAlignment="1" applyFont="1" applyNumberFormat="1">
      <alignment shrinkToFit="0" vertical="bottom" wrapText="0"/>
    </xf>
    <xf borderId="0" fillId="0" fontId="41" numFmtId="0" xfId="0" applyAlignment="1" applyFont="1">
      <alignment readingOrder="0" shrinkToFit="0" vertical="bottom" wrapText="0"/>
    </xf>
    <xf borderId="4" fillId="0" fontId="10" numFmtId="0" xfId="0" applyAlignment="1" applyBorder="1" applyFont="1">
      <alignment shrinkToFit="0" vertical="bottom" wrapText="0"/>
    </xf>
    <xf borderId="3" fillId="20" fontId="10" numFmtId="173" xfId="0" applyAlignment="1" applyBorder="1" applyFill="1" applyFont="1" applyNumberFormat="1">
      <alignment horizontal="center" readingOrder="0" shrinkToFit="0" vertical="bottom" wrapText="0"/>
    </xf>
    <xf borderId="4" fillId="20" fontId="10" numFmtId="1" xfId="0" applyAlignment="1" applyBorder="1" applyFont="1" applyNumberFormat="1">
      <alignment shrinkToFit="0" vertical="bottom" wrapText="0"/>
    </xf>
    <xf borderId="2" fillId="20" fontId="10" numFmtId="173" xfId="0" applyAlignment="1" applyBorder="1" applyFont="1" applyNumberFormat="1">
      <alignment horizontal="center" shrinkToFit="0" vertical="bottom" wrapText="0"/>
    </xf>
    <xf borderId="3" fillId="20" fontId="10" numFmtId="174" xfId="0" applyAlignment="1" applyBorder="1" applyFont="1" applyNumberFormat="1">
      <alignment shrinkToFit="0" vertical="bottom" wrapText="0"/>
    </xf>
    <xf borderId="0" fillId="20" fontId="10" numFmtId="174" xfId="0" applyAlignment="1" applyFont="1" applyNumberFormat="1">
      <alignment shrinkToFit="0" vertical="bottom" wrapText="0"/>
    </xf>
    <xf borderId="4" fillId="20" fontId="10" numFmtId="49" xfId="0" applyAlignment="1" applyBorder="1" applyFont="1" applyNumberFormat="1">
      <alignment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4" fillId="20" fontId="10" numFmtId="1" xfId="0" applyAlignment="1" applyBorder="1" applyFont="1" applyNumberFormat="1">
      <alignment horizontal="center" shrinkToFit="0" vertical="bottom" wrapText="0"/>
    </xf>
    <xf borderId="2" fillId="20" fontId="10" numFmtId="173" xfId="0" applyAlignment="1" applyBorder="1" applyFont="1" applyNumberFormat="1">
      <alignment horizontal="center" readingOrder="0" shrinkToFit="0" vertical="bottom" wrapText="0"/>
    </xf>
    <xf borderId="3" fillId="20" fontId="10" numFmtId="174" xfId="0" applyAlignment="1" applyBorder="1" applyFont="1" applyNumberFormat="1">
      <alignment horizontal="center" readingOrder="0" shrinkToFit="0" vertical="bottom" wrapText="0"/>
    </xf>
    <xf borderId="0" fillId="20" fontId="10" numFmtId="174" xfId="0" applyAlignment="1" applyFont="1" applyNumberFormat="1">
      <alignment horizontal="center" readingOrder="0" shrinkToFit="0" vertical="bottom" wrapText="0"/>
    </xf>
    <xf borderId="4" fillId="20" fontId="10" numFmtId="174" xfId="0" applyAlignment="1" applyBorder="1" applyFont="1" applyNumberFormat="1">
      <alignment horizontal="center" readingOrder="0" shrinkToFit="0" vertical="bottom" wrapText="0"/>
    </xf>
    <xf borderId="3" fillId="0" fontId="10" numFmtId="0" xfId="0" applyAlignment="1" applyBorder="1" applyFont="1">
      <alignment shrinkToFit="0" vertical="bottom" wrapText="0"/>
    </xf>
    <xf borderId="1" fillId="0" fontId="9" numFmtId="164" xfId="0" applyAlignment="1" applyBorder="1" applyFont="1" applyNumberFormat="1">
      <alignment horizontal="left" shrinkToFit="0" vertical="bottom" wrapText="0"/>
    </xf>
    <xf borderId="1" fillId="0" fontId="9" numFmtId="164" xfId="0" applyAlignment="1" applyBorder="1" applyFont="1" applyNumberFormat="1">
      <alignment readingOrder="0" shrinkToFit="0" vertical="bottom" wrapText="0"/>
    </xf>
    <xf borderId="1" fillId="0" fontId="9" numFmtId="0" xfId="0" applyAlignment="1" applyBorder="1" applyFont="1">
      <alignment readingOrder="0" shrinkToFit="0" vertical="bottom" wrapText="0"/>
    </xf>
    <xf borderId="6" fillId="0" fontId="9" numFmtId="0" xfId="0" applyAlignment="1" applyBorder="1" applyFont="1">
      <alignment readingOrder="0" shrinkToFit="0" vertical="bottom" wrapText="0"/>
    </xf>
    <xf borderId="5" fillId="20" fontId="10" numFmtId="173" xfId="0" applyAlignment="1" applyBorder="1" applyFont="1" applyNumberFormat="1">
      <alignment horizontal="center" readingOrder="0" shrinkToFit="0" vertical="bottom" wrapText="0"/>
    </xf>
    <xf borderId="6" fillId="20" fontId="10" numFmtId="1" xfId="0" applyAlignment="1" applyBorder="1" applyFont="1" applyNumberFormat="1">
      <alignment horizontal="center" readingOrder="0" shrinkToFit="0" vertical="bottom" wrapText="0"/>
    </xf>
    <xf borderId="11" fillId="20" fontId="10" numFmtId="173" xfId="0" applyAlignment="1" applyBorder="1" applyFont="1" applyNumberFormat="1">
      <alignment horizontal="center" readingOrder="0" shrinkToFit="0" vertical="bottom" wrapText="0"/>
    </xf>
    <xf borderId="5" fillId="20" fontId="10" numFmtId="174" xfId="0" applyAlignment="1" applyBorder="1" applyFont="1" applyNumberFormat="1">
      <alignment horizontal="center" readingOrder="0" shrinkToFit="0" vertical="bottom" wrapText="0"/>
    </xf>
    <xf borderId="1" fillId="20" fontId="10" numFmtId="174" xfId="0" applyAlignment="1" applyBorder="1" applyFont="1" applyNumberFormat="1">
      <alignment horizontal="center" readingOrder="0" shrinkToFit="0" vertical="bottom" wrapText="0"/>
    </xf>
    <xf borderId="6" fillId="20" fontId="10" numFmtId="174" xfId="0" applyAlignment="1" applyBorder="1" applyFont="1" applyNumberFormat="1">
      <alignment horizontal="center" readingOrder="0" shrinkToFit="0" vertical="bottom" wrapText="0"/>
    </xf>
    <xf borderId="10" fillId="0" fontId="10" numFmtId="0" xfId="0" applyAlignment="1" applyBorder="1" applyFont="1">
      <alignment shrinkToFit="0" vertical="bottom" wrapText="0"/>
    </xf>
    <xf borderId="10" fillId="0" fontId="9" numFmtId="173" xfId="0" applyAlignment="1" applyBorder="1" applyFont="1" applyNumberFormat="1">
      <alignment shrinkToFit="0" vertical="bottom" wrapText="0"/>
    </xf>
    <xf borderId="10" fillId="0" fontId="9" numFmtId="1" xfId="0" applyAlignment="1" applyBorder="1" applyFont="1" applyNumberFormat="1">
      <alignment shrinkToFit="0" vertical="bottom" wrapText="0"/>
    </xf>
    <xf borderId="10" fillId="0" fontId="10" numFmtId="173" xfId="0" applyAlignment="1" applyBorder="1" applyFont="1" applyNumberFormat="1">
      <alignment shrinkToFit="0" vertical="bottom" wrapText="0"/>
    </xf>
    <xf borderId="10" fillId="0" fontId="10" numFmtId="2" xfId="0" applyAlignment="1" applyBorder="1" applyFont="1" applyNumberFormat="1">
      <alignment shrinkToFit="0" vertical="bottom" wrapText="0"/>
    </xf>
    <xf borderId="0" fillId="0" fontId="10" numFmtId="175" xfId="0" applyAlignment="1" applyFont="1" applyNumberForma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9" numFmtId="173" xfId="0" applyAlignment="1" applyFont="1" applyNumberFormat="1">
      <alignment readingOrder="0" shrinkToFit="0" vertical="bottom" wrapText="0"/>
    </xf>
    <xf borderId="0" fillId="0" fontId="9" numFmtId="1" xfId="0" applyAlignment="1" applyFont="1" applyNumberFormat="1">
      <alignment readingOrder="0" shrinkToFit="0" vertical="bottom" wrapText="0"/>
    </xf>
    <xf borderId="0" fillId="0" fontId="10" numFmtId="173" xfId="0" applyAlignment="1" applyFont="1" applyNumberFormat="1">
      <alignment readingOrder="0" shrinkToFit="0" vertical="bottom" wrapText="0"/>
    </xf>
    <xf borderId="0" fillId="0" fontId="10" numFmtId="2" xfId="0" applyAlignment="1" applyFont="1" applyNumberFormat="1">
      <alignment readingOrder="0" shrinkToFit="0" vertical="bottom" wrapText="0"/>
    </xf>
    <xf borderId="0" fillId="0" fontId="10" numFmtId="14" xfId="0" applyAlignment="1" applyFont="1" applyNumberFormat="1">
      <alignment readingOrder="0" shrinkToFit="0" vertical="bottom" wrapText="0"/>
    </xf>
    <xf borderId="0" fillId="0" fontId="10" numFmtId="2" xfId="0" applyAlignment="1" applyFont="1" applyNumberFormat="1">
      <alignment shrinkToFit="0" vertical="bottom" wrapText="0"/>
    </xf>
    <xf borderId="0" fillId="0" fontId="42" numFmtId="2" xfId="0" applyAlignment="1" applyFont="1" applyNumberFormat="1">
      <alignment readingOrder="0" shrinkToFit="0" vertical="bottom" wrapText="0"/>
    </xf>
    <xf borderId="0" fillId="0" fontId="9" numFmtId="173" xfId="0" applyAlignment="1" applyFont="1" applyNumberFormat="1">
      <alignment shrinkToFit="0" vertical="bottom" wrapText="0"/>
    </xf>
    <xf borderId="0" fillId="0" fontId="10" numFmtId="1" xfId="0" applyAlignment="1" applyFont="1" applyNumberFormat="1">
      <alignment readingOrder="0" shrinkToFit="0" vertical="bottom" wrapText="0"/>
    </xf>
    <xf borderId="0" fillId="0" fontId="43" numFmtId="173" xfId="0" applyAlignment="1" applyFont="1" applyNumberFormat="1">
      <alignment readingOrder="0" shrinkToFit="0" vertical="bottom" wrapText="0"/>
    </xf>
    <xf borderId="0" fillId="0" fontId="10" numFmtId="4" xfId="0" applyAlignment="1" applyFont="1" applyNumberFormat="1">
      <alignment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173" xfId="0" applyAlignment="1" applyFont="1" applyNumberFormat="1">
      <alignment shrinkToFit="0" vertical="bottom" wrapText="0"/>
    </xf>
    <xf borderId="0" fillId="0" fontId="10" numFmtId="164" xfId="0" applyAlignment="1" applyFont="1" applyNumberFormat="1">
      <alignment readingOrder="0" shrinkToFit="0" vertical="bottom" wrapText="0"/>
    </xf>
    <xf borderId="0" fillId="0" fontId="10" numFmtId="4" xfId="0" applyAlignment="1" applyFont="1" applyNumberFormat="1">
      <alignment readingOrder="0" shrinkToFit="0" vertical="bottom" wrapText="0"/>
    </xf>
    <xf borderId="0" fillId="0" fontId="10" numFmtId="1" xfId="0" applyAlignment="1" applyFont="1" applyNumberFormat="1">
      <alignment horizontal="right" readingOrder="0" shrinkToFit="0" vertical="bottom" wrapText="0"/>
    </xf>
    <xf borderId="0" fillId="0" fontId="10" numFmtId="49" xfId="0" applyAlignment="1" applyFont="1" applyNumberFormat="1">
      <alignment horizontal="right" readingOrder="0" shrinkToFit="0" vertical="bottom" wrapText="0"/>
    </xf>
    <xf borderId="0" fillId="0" fontId="4" numFmtId="14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173" xfId="0" applyAlignment="1" applyFont="1" applyNumberFormat="1">
      <alignment readingOrder="0" shrinkToFit="0" wrapText="1"/>
    </xf>
    <xf borderId="0" fillId="21" fontId="44" numFmtId="0" xfId="0" applyAlignment="1" applyFill="1" applyFont="1">
      <alignment readingOrder="0" shrinkToFit="0" vertical="bottom" wrapText="0"/>
    </xf>
    <xf borderId="0" fillId="21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45" numFmtId="0" xfId="0" applyAlignment="1" applyFont="1">
      <alignment shrinkToFit="0" vertical="bottom" wrapText="0"/>
    </xf>
    <xf borderId="0" fillId="4" fontId="10" numFmtId="2" xfId="0" applyAlignment="1" applyFont="1" applyNumberFormat="1">
      <alignment shrinkToFit="0" vertical="bottom" wrapText="0"/>
    </xf>
    <xf borderId="0" fillId="4" fontId="10" numFmtId="2" xfId="0" applyAlignment="1" applyFont="1" applyNumberFormat="1">
      <alignment readingOrder="0" shrinkToFit="0" vertical="bottom" wrapText="0"/>
    </xf>
    <xf borderId="0" fillId="0" fontId="46" numFmtId="0" xfId="0" applyAlignment="1" applyFont="1">
      <alignment readingOrder="0" shrinkToFit="0" vertical="bottom" wrapText="0"/>
    </xf>
    <xf borderId="0" fillId="0" fontId="10" numFmtId="1" xfId="0" applyAlignment="1" applyFont="1" applyNumberFormat="1">
      <alignment horizontal="right" shrinkToFit="0" vertical="bottom" wrapText="0"/>
    </xf>
    <xf borderId="0" fillId="0" fontId="10" numFmtId="169" xfId="0" applyAlignment="1" applyFont="1" applyNumberFormat="1">
      <alignment readingOrder="0" shrinkToFit="0" vertical="bottom" wrapText="0"/>
    </xf>
    <xf borderId="0" fillId="0" fontId="10" numFmtId="4" xfId="0" applyAlignment="1" applyFont="1" applyNumberFormat="1">
      <alignment shrinkToFit="0" vertical="bottom" wrapText="0"/>
    </xf>
    <xf borderId="0" fillId="0" fontId="10" numFmtId="172" xfId="0" applyAlignment="1" applyFont="1" applyNumberFormat="1">
      <alignment readingOrder="0" shrinkToFit="0" vertical="bottom" wrapText="0"/>
    </xf>
    <xf borderId="0" fillId="11" fontId="47" numFmtId="0" xfId="0" applyAlignment="1" applyFont="1">
      <alignment horizontal="right" readingOrder="0" shrinkToFit="0" wrapText="1"/>
    </xf>
    <xf borderId="0" fillId="0" fontId="10" numFmtId="9" xfId="0" applyAlignment="1" applyFont="1" applyNumberFormat="1">
      <alignment readingOrder="0" shrinkToFit="0" vertical="bottom" wrapText="0"/>
    </xf>
    <xf borderId="0" fillId="0" fontId="48" numFmtId="0" xfId="0" applyAlignment="1" applyFont="1">
      <alignment readingOrder="0" shrinkToFit="0" wrapText="1"/>
    </xf>
    <xf borderId="0" fillId="0" fontId="49" numFmtId="0" xfId="0" applyAlignment="1" applyFont="1">
      <alignment shrinkToFit="0" wrapText="1"/>
    </xf>
    <xf borderId="0" fillId="0" fontId="50" numFmtId="0" xfId="0" applyAlignment="1" applyFont="1">
      <alignment readingOrder="0" shrinkToFit="0" wrapText="1"/>
    </xf>
    <xf borderId="0" fillId="0" fontId="4" numFmtId="176" xfId="0" applyAlignment="1" applyFont="1" applyNumberFormat="1">
      <alignment readingOrder="0" shrinkToFit="0" wrapText="1"/>
    </xf>
    <xf borderId="0" fillId="11" fontId="51" numFmtId="0" xfId="0" applyAlignment="1" applyFont="1">
      <alignment horizontal="left" readingOrder="0" shrinkToFit="0" wrapText="1"/>
    </xf>
    <xf borderId="0" fillId="0" fontId="4" numFmtId="169" xfId="0" applyAlignment="1" applyFont="1" applyNumberFormat="1">
      <alignment readingOrder="0" shrinkToFit="0" wrapText="1"/>
    </xf>
    <xf borderId="0" fillId="11" fontId="52" numFmtId="0" xfId="0" applyAlignment="1" applyFont="1">
      <alignment horizontal="left" readingOrder="0" shrinkToFit="0" wrapText="0"/>
    </xf>
    <xf borderId="0" fillId="22" fontId="9" numFmtId="0" xfId="0" applyAlignment="1" applyFill="1" applyFont="1">
      <alignment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23" fontId="9" numFmtId="168" xfId="0" applyAlignment="1" applyFill="1" applyFont="1" applyNumberFormat="1">
      <alignment horizontal="center" shrinkToFit="0" vertical="bottom" wrapText="0"/>
    </xf>
    <xf borderId="0" fillId="0" fontId="10" numFmtId="168" xfId="0" applyAlignment="1" applyFont="1" applyNumberFormat="1">
      <alignment shrinkToFit="0" vertical="bottom" wrapText="0"/>
    </xf>
    <xf borderId="13" fillId="0" fontId="53" numFmtId="165" xfId="0" applyAlignment="1" applyBorder="1" applyFont="1" applyNumberFormat="1">
      <alignment horizontal="center" readingOrder="0" shrinkToFit="0" vertical="bottom" wrapText="0"/>
    </xf>
    <xf borderId="0" fillId="9" fontId="9" numFmtId="168" xfId="0" applyAlignment="1" applyFont="1" applyNumberFormat="1">
      <alignment horizontal="center"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24" fontId="10" numFmtId="177" xfId="0" applyAlignment="1" applyFill="1" applyFont="1" applyNumberFormat="1">
      <alignment horizontal="center" readingOrder="0" shrinkToFit="0" vertical="bottom" wrapText="0"/>
    </xf>
    <xf borderId="0" fillId="9" fontId="9" numFmtId="1" xfId="0" applyAlignment="1" applyFont="1" applyNumberFormat="1">
      <alignment horizontal="center" shrinkToFit="0" vertical="bottom" wrapText="0"/>
    </xf>
    <xf borderId="0" fillId="24" fontId="10" numFmtId="164" xfId="0" applyAlignment="1" applyFont="1" applyNumberFormat="1">
      <alignment horizontal="center" shrinkToFit="0" vertical="bottom" wrapText="0"/>
    </xf>
    <xf borderId="0" fillId="25" fontId="10" numFmtId="0" xfId="0" applyAlignment="1" applyFill="1" applyFont="1">
      <alignment shrinkToFit="0" vertical="bottom" wrapText="0"/>
    </xf>
    <xf borderId="0" fillId="25" fontId="10" numFmtId="168" xfId="0" applyAlignment="1" applyFont="1" applyNumberFormat="1">
      <alignment shrinkToFit="0" vertical="bottom" wrapText="0"/>
    </xf>
    <xf borderId="0" fillId="15" fontId="9" numFmtId="0" xfId="0" applyAlignment="1" applyFont="1">
      <alignment readingOrder="0" shrinkToFit="0" vertical="bottom" wrapText="0"/>
    </xf>
    <xf borderId="13" fillId="11" fontId="54" numFmtId="165" xfId="0" applyAlignment="1" applyBorder="1" applyFont="1" applyNumberFormat="1">
      <alignment horizontal="center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14" fillId="0" fontId="55" numFmtId="178" xfId="0" applyAlignment="1" applyBorder="1" applyFont="1" applyNumberFormat="1">
      <alignment horizontal="center" readingOrder="0" shrinkToFit="0" wrapText="1"/>
    </xf>
    <xf borderId="0" fillId="26" fontId="10" numFmtId="0" xfId="0" applyAlignment="1" applyFill="1" applyFont="1">
      <alignment shrinkToFit="0" vertical="bottom" wrapText="0"/>
    </xf>
    <xf borderId="0" fillId="27" fontId="9" numFmtId="0" xfId="0" applyAlignment="1" applyFill="1" applyFont="1">
      <alignment readingOrder="0" shrinkToFit="0" vertical="bottom" wrapText="0"/>
    </xf>
    <xf borderId="0" fillId="0" fontId="9" numFmtId="1" xfId="0" applyAlignment="1" applyFont="1" applyNumberFormat="1">
      <alignment horizontal="right" shrinkToFit="0" vertical="bottom" wrapText="0"/>
    </xf>
    <xf borderId="0" fillId="0" fontId="10" numFmtId="1" xfId="0" applyAlignment="1" applyFont="1" applyNumberFormat="1">
      <alignment horizontal="right" readingOrder="0" shrinkToFit="0" vertical="bottom" wrapText="0"/>
    </xf>
    <xf borderId="0" fillId="28" fontId="10" numFmtId="168" xfId="0" applyAlignment="1" applyFill="1" applyFont="1" applyNumberFormat="1">
      <alignment readingOrder="0" shrinkToFit="0" vertical="bottom" wrapText="0"/>
    </xf>
    <xf borderId="0" fillId="0" fontId="10" numFmtId="168" xfId="0" applyAlignment="1" applyFont="1" applyNumberFormat="1">
      <alignment horizontal="left" readingOrder="0" shrinkToFit="0" vertical="bottom" wrapText="0"/>
    </xf>
    <xf borderId="0" fillId="0" fontId="10" numFmtId="168" xfId="0" applyAlignment="1" applyFont="1" applyNumberFormat="1">
      <alignment readingOrder="0" shrinkToFit="0" vertical="bottom" wrapText="0"/>
    </xf>
    <xf borderId="0" fillId="0" fontId="10" numFmtId="1" xfId="0" applyAlignment="1" applyFont="1" applyNumberFormat="1">
      <alignment horizontal="right" shrinkToFit="0" vertical="bottom" wrapText="0"/>
    </xf>
    <xf borderId="0" fillId="0" fontId="9" numFmtId="168" xfId="0" applyAlignment="1" applyFont="1" applyNumberFormat="1">
      <alignment horizontal="center"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23" fontId="9" numFmtId="1" xfId="0" applyAlignment="1" applyFont="1" applyNumberFormat="1">
      <alignment horizontal="center" shrinkToFit="0" vertical="bottom" wrapText="0"/>
    </xf>
    <xf borderId="0" fillId="24" fontId="10" numFmtId="1" xfId="0" applyAlignment="1" applyFont="1" applyNumberFormat="1">
      <alignment horizontal="center" readingOrder="0" shrinkToFit="0" vertical="bottom" wrapText="0"/>
    </xf>
    <xf borderId="0" fillId="0" fontId="10" numFmtId="0" xfId="0" applyAlignment="1" applyFont="1">
      <alignment horizontal="center"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1" fillId="0" fontId="10" numFmtId="2" xfId="0" applyAlignment="1" applyBorder="1" applyFont="1" applyNumberFormat="1">
      <alignment horizontal="right" shrinkToFit="0" vertical="bottom" wrapText="0"/>
    </xf>
    <xf borderId="1" fillId="23" fontId="9" numFmtId="168" xfId="0" applyAlignment="1" applyBorder="1" applyFont="1" applyNumberFormat="1">
      <alignment horizontal="center" readingOrder="0" shrinkToFit="0" vertical="bottom" wrapText="0"/>
    </xf>
    <xf borderId="13" fillId="29" fontId="9" numFmtId="1" xfId="0" applyAlignment="1" applyBorder="1" applyFill="1" applyFont="1" applyNumberFormat="1">
      <alignment shrinkToFit="0" vertical="bottom" wrapText="0"/>
    </xf>
    <xf borderId="15" fillId="29" fontId="9" numFmtId="1" xfId="0" applyAlignment="1" applyBorder="1" applyFont="1" applyNumberFormat="1">
      <alignment shrinkToFit="0" vertical="bottom" wrapText="0"/>
    </xf>
    <xf borderId="15" fillId="29" fontId="9" numFmtId="1" xfId="0" applyAlignment="1" applyBorder="1" applyFont="1" applyNumberFormat="1">
      <alignment readingOrder="0" shrinkToFit="0" vertical="bottom" wrapText="0"/>
    </xf>
    <xf borderId="14" fillId="29" fontId="9" numFmtId="1" xfId="0" applyAlignment="1" applyBorder="1" applyFont="1" applyNumberFormat="1">
      <alignment horizontal="center" readingOrder="0" shrinkToFit="0" vertical="bottom" wrapText="0"/>
    </xf>
    <xf borderId="13" fillId="29" fontId="9" numFmtId="1" xfId="0" applyAlignment="1" applyBorder="1" applyFont="1" applyNumberFormat="1">
      <alignment horizontal="center" readingOrder="0" shrinkToFit="0" vertical="bottom" wrapText="0"/>
    </xf>
    <xf borderId="14" fillId="0" fontId="4" numFmtId="0" xfId="0" applyAlignment="1" applyBorder="1" applyFont="1">
      <alignment shrinkToFit="0" wrapText="1"/>
    </xf>
    <xf borderId="13" fillId="29" fontId="9" numFmtId="1" xfId="0" applyAlignment="1" applyBorder="1" applyFont="1" applyNumberFormat="1">
      <alignment readingOrder="0" shrinkToFit="0" vertical="bottom" wrapText="0"/>
    </xf>
    <xf borderId="13" fillId="29" fontId="10" numFmtId="0" xfId="0" applyAlignment="1" applyBorder="1" applyFont="1">
      <alignment shrinkToFit="0" vertical="bottom" wrapText="0"/>
    </xf>
    <xf borderId="15" fillId="29" fontId="10" numFmtId="0" xfId="0" applyAlignment="1" applyBorder="1" applyFont="1">
      <alignment shrinkToFit="0" vertical="bottom" wrapText="0"/>
    </xf>
    <xf borderId="14" fillId="29" fontId="9" numFmtId="1" xfId="0" applyAlignment="1" applyBorder="1" applyFont="1" applyNumberFormat="1">
      <alignment horizontal="center" readingOrder="0" shrinkToFit="0" vertical="top" wrapText="0"/>
    </xf>
    <xf borderId="8" fillId="29" fontId="9" numFmtId="1" xfId="0" applyAlignment="1" applyBorder="1" applyFont="1" applyNumberFormat="1">
      <alignment shrinkToFit="0" vertical="bottom" wrapText="0"/>
    </xf>
    <xf borderId="10" fillId="29" fontId="9" numFmtId="1" xfId="0" applyAlignment="1" applyBorder="1" applyFont="1" applyNumberFormat="1">
      <alignment shrinkToFit="0" vertical="bottom" wrapText="0"/>
    </xf>
    <xf borderId="10" fillId="29" fontId="9" numFmtId="1" xfId="0" applyAlignment="1" applyBorder="1" applyFont="1" applyNumberFormat="1">
      <alignment readingOrder="0" shrinkToFit="0" vertical="bottom" wrapText="0"/>
    </xf>
    <xf borderId="9" fillId="29" fontId="9" numFmtId="1" xfId="0" applyAlignment="1" applyBorder="1" applyFont="1" applyNumberFormat="1">
      <alignment horizontal="center" readingOrder="0" shrinkToFit="0" vertical="bottom" wrapText="0"/>
    </xf>
    <xf borderId="8" fillId="29" fontId="9" numFmtId="1" xfId="0" applyAlignment="1" applyBorder="1" applyFont="1" applyNumberFormat="1">
      <alignment horizontal="center" shrinkToFit="0" vertical="bottom" wrapText="0"/>
    </xf>
    <xf borderId="9" fillId="29" fontId="9" numFmtId="1" xfId="0" applyAlignment="1" applyBorder="1" applyFont="1" applyNumberFormat="1">
      <alignment horizontal="center" shrinkToFit="0" vertical="bottom" wrapText="0"/>
    </xf>
    <xf borderId="8" fillId="29" fontId="9" numFmtId="1" xfId="0" applyAlignment="1" applyBorder="1" applyFont="1" applyNumberFormat="1">
      <alignment horizontal="center" readingOrder="0" shrinkToFit="0" vertical="bottom" wrapText="0"/>
    </xf>
    <xf borderId="8" fillId="29" fontId="9" numFmtId="1" xfId="0" applyAlignment="1" applyBorder="1" applyFont="1" applyNumberFormat="1">
      <alignment readingOrder="0" shrinkToFit="0" vertical="bottom" wrapText="0"/>
    </xf>
    <xf borderId="12" fillId="29" fontId="9" numFmtId="1" xfId="0" applyAlignment="1" applyBorder="1" applyFont="1" applyNumberFormat="1">
      <alignment horizontal="center" readingOrder="0" shrinkToFit="0" vertical="bottom" wrapText="0"/>
    </xf>
    <xf borderId="7" fillId="29" fontId="9" numFmtId="1" xfId="0" applyAlignment="1" applyBorder="1" applyFont="1" applyNumberFormat="1">
      <alignment horizontal="center" readingOrder="0" shrinkToFit="0" vertical="top" wrapText="0"/>
    </xf>
    <xf borderId="3" fillId="29" fontId="9" numFmtId="1" xfId="0" applyAlignment="1" applyBorder="1" applyFont="1" applyNumberFormat="1">
      <alignment shrinkToFit="0" vertical="bottom" wrapText="0"/>
    </xf>
    <xf borderId="0" fillId="29" fontId="9" numFmtId="1" xfId="0" applyAlignment="1" applyFont="1" applyNumberFormat="1">
      <alignment horizontal="right" readingOrder="0" shrinkToFit="0" vertical="bottom" wrapText="0"/>
    </xf>
    <xf borderId="0" fillId="6" fontId="10" numFmtId="177" xfId="0" applyAlignment="1" applyFont="1" applyNumberFormat="1">
      <alignment horizontal="left" readingOrder="0" shrinkToFit="0" vertical="bottom" wrapText="0"/>
    </xf>
    <xf borderId="4" fillId="20" fontId="10" numFmtId="1" xfId="0" applyAlignment="1" applyBorder="1" applyFont="1" applyNumberFormat="1">
      <alignment horizontal="center" shrinkToFit="0" vertical="bottom" wrapText="0"/>
    </xf>
    <xf borderId="5" fillId="6" fontId="10" numFmtId="175" xfId="0" applyAlignment="1" applyBorder="1" applyFont="1" applyNumberFormat="1">
      <alignment readingOrder="0" shrinkToFit="0" vertical="bottom" wrapText="0"/>
    </xf>
    <xf borderId="3" fillId="6" fontId="10" numFmtId="175" xfId="0" applyAlignment="1" applyBorder="1" applyFont="1" applyNumberFormat="1">
      <alignment horizontal="center" readingOrder="0" shrinkToFit="0" vertical="bottom" wrapText="0"/>
    </xf>
    <xf borderId="7" fillId="30" fontId="10" numFmtId="1" xfId="0" applyAlignment="1" applyBorder="1" applyFill="1" applyFont="1" applyNumberFormat="1">
      <alignment horizontal="center" readingOrder="0" shrinkToFit="0" vertical="bottom" wrapText="0"/>
    </xf>
    <xf borderId="7" fillId="30" fontId="10" numFmtId="175" xfId="0" applyAlignment="1" applyBorder="1" applyFont="1" applyNumberFormat="1">
      <alignment horizontal="center" readingOrder="0" shrinkToFit="0" vertical="bottom" wrapText="0"/>
    </xf>
    <xf borderId="2" fillId="20" fontId="10" numFmtId="1" xfId="0" applyAlignment="1" applyBorder="1" applyFont="1" applyNumberFormat="1">
      <alignment horizontal="center" shrinkToFit="0" vertical="bottom" wrapText="0"/>
    </xf>
    <xf borderId="3" fillId="29" fontId="10" numFmtId="0" xfId="0" applyAlignment="1" applyBorder="1" applyFont="1">
      <alignment shrinkToFit="0" vertical="bottom" wrapText="0"/>
    </xf>
    <xf borderId="0" fillId="6" fontId="10" numFmtId="175" xfId="0" applyAlignment="1" applyFont="1" applyNumberFormat="1">
      <alignment horizontal="left" readingOrder="0" shrinkToFit="0" vertical="bottom" wrapText="0"/>
    </xf>
    <xf borderId="5" fillId="6" fontId="10" numFmtId="0" xfId="0" applyAlignment="1" applyBorder="1" applyFont="1">
      <alignment readingOrder="0" shrinkToFit="0" vertical="bottom" wrapText="0"/>
    </xf>
    <xf borderId="5" fillId="6" fontId="10" numFmtId="164" xfId="0" applyAlignment="1" applyBorder="1" applyFont="1" applyNumberFormat="1">
      <alignment shrinkToFit="0" vertical="bottom" wrapText="0"/>
    </xf>
    <xf borderId="3" fillId="6" fontId="10" numFmtId="175" xfId="0" applyAlignment="1" applyBorder="1" applyFont="1" applyNumberFormat="1">
      <alignment horizontal="center" readingOrder="0" shrinkToFit="0" vertical="top" wrapText="0"/>
    </xf>
    <xf borderId="2" fillId="30" fontId="10" numFmtId="49" xfId="0" applyAlignment="1" applyBorder="1" applyFont="1" applyNumberFormat="1">
      <alignment horizontal="center" readingOrder="0" shrinkToFit="0" vertical="bottom" wrapText="0"/>
    </xf>
    <xf borderId="2" fillId="30" fontId="10" numFmtId="175" xfId="0" applyAlignment="1" applyBorder="1" applyFont="1" applyNumberFormat="1">
      <alignment horizontal="center" readingOrder="0" shrinkToFit="0" vertical="bottom" wrapText="0"/>
    </xf>
    <xf borderId="15" fillId="29" fontId="9" numFmtId="1" xfId="0" applyAlignment="1" applyBorder="1" applyFont="1" applyNumberFormat="1">
      <alignment horizontal="right" readingOrder="0" shrinkToFit="0" vertical="bottom" wrapText="0"/>
    </xf>
    <xf borderId="15" fillId="6" fontId="10" numFmtId="175" xfId="0" applyAlignment="1" applyBorder="1" applyFont="1" applyNumberFormat="1">
      <alignment horizontal="left" readingOrder="0" shrinkToFit="0" vertical="bottom" wrapText="0"/>
    </xf>
    <xf borderId="6" fillId="20" fontId="10" numFmtId="1" xfId="0" applyAlignment="1" applyBorder="1" applyFont="1" applyNumberFormat="1">
      <alignment horizontal="center" shrinkToFit="0" vertical="bottom" wrapText="0"/>
    </xf>
    <xf borderId="13" fillId="6" fontId="10" numFmtId="14" xfId="0" applyAlignment="1" applyBorder="1" applyFont="1" applyNumberFormat="1">
      <alignment readingOrder="0" shrinkToFit="0" vertical="bottom" wrapText="0"/>
    </xf>
    <xf borderId="13" fillId="6" fontId="10" numFmtId="0" xfId="0" applyAlignment="1" applyBorder="1" applyFont="1">
      <alignment shrinkToFit="0" vertical="bottom" wrapText="0"/>
    </xf>
    <xf borderId="12" fillId="30" fontId="10" numFmtId="49" xfId="0" applyAlignment="1" applyBorder="1" applyFont="1" applyNumberFormat="1">
      <alignment horizontal="center" readingOrder="0" shrinkToFit="0" vertical="bottom" wrapText="0"/>
    </xf>
    <xf borderId="12" fillId="30" fontId="10" numFmtId="175" xfId="0" applyAlignment="1" applyBorder="1" applyFont="1" applyNumberFormat="1">
      <alignment horizontal="center" readingOrder="0" shrinkToFit="0" vertical="bottom" wrapText="0"/>
    </xf>
    <xf borderId="12" fillId="20" fontId="10" numFmtId="1" xfId="0" applyAlignment="1" applyBorder="1" applyFont="1" applyNumberFormat="1">
      <alignment horizontal="center" shrinkToFit="0" vertical="bottom" wrapText="0"/>
    </xf>
    <xf borderId="13" fillId="6" fontId="10" numFmtId="175" xfId="0" applyAlignment="1" applyBorder="1" applyFont="1" applyNumberFormat="1">
      <alignment horizontal="center" readingOrder="0" shrinkToFit="0" vertical="bottom" wrapText="0"/>
    </xf>
    <xf borderId="12" fillId="30" fontId="10" numFmtId="49" xfId="0" applyAlignment="1" applyBorder="1" applyFont="1" applyNumberFormat="1">
      <alignment horizontal="center" shrinkToFit="0" vertical="bottom" wrapText="0"/>
    </xf>
    <xf borderId="12" fillId="30" fontId="10" numFmtId="164" xfId="0" applyAlignment="1" applyBorder="1" applyFont="1" applyNumberFormat="1">
      <alignment horizontal="center" shrinkToFit="0" vertical="bottom" wrapText="0"/>
    </xf>
    <xf borderId="12" fillId="20" fontId="10" numFmtId="1" xfId="0" applyAlignment="1" applyBorder="1" applyFont="1" applyNumberFormat="1">
      <alignment horizontal="center" readingOrder="0" shrinkToFit="0" vertical="bottom" wrapText="0"/>
    </xf>
    <xf borderId="8" fillId="29" fontId="10" numFmtId="0" xfId="0" applyAlignment="1" applyBorder="1" applyFont="1">
      <alignment readingOrder="0" shrinkToFit="0" vertical="bottom" wrapText="0"/>
    </xf>
    <xf borderId="10" fillId="29" fontId="9" numFmtId="1" xfId="0" applyAlignment="1" applyBorder="1" applyFont="1" applyNumberFormat="1">
      <alignment horizontal="right" readingOrder="0" shrinkToFit="0" vertical="bottom" wrapText="0"/>
    </xf>
    <xf borderId="10" fillId="6" fontId="10" numFmtId="164" xfId="0" applyAlignment="1" applyBorder="1" applyFont="1" applyNumberFormat="1">
      <alignment horizontal="left" shrinkToFit="0" vertical="bottom" wrapText="0"/>
    </xf>
    <xf borderId="8" fillId="6" fontId="10" numFmtId="14" xfId="0" applyAlignment="1" applyBorder="1" applyFont="1" applyNumberFormat="1">
      <alignment readingOrder="0" shrinkToFit="0" vertical="bottom" wrapText="0"/>
    </xf>
    <xf borderId="8" fillId="6" fontId="10" numFmtId="0" xfId="0" applyAlignment="1" applyBorder="1" applyFont="1">
      <alignment readingOrder="0" shrinkToFit="0" vertical="bottom" wrapText="0"/>
    </xf>
    <xf borderId="3" fillId="6" fontId="10" numFmtId="164" xfId="0" applyAlignment="1" applyBorder="1" applyFont="1" applyNumberFormat="1">
      <alignment horizontal="center" shrinkToFit="0" vertical="bottom" wrapText="0"/>
    </xf>
    <xf borderId="8" fillId="6" fontId="10" numFmtId="164" xfId="0" applyAlignment="1" applyBorder="1" applyFont="1" applyNumberFormat="1">
      <alignment horizontal="center" shrinkToFit="0" vertical="bottom" wrapText="0"/>
    </xf>
    <xf borderId="7" fillId="30" fontId="10" numFmtId="49" xfId="0" applyAlignment="1" applyBorder="1" applyFont="1" applyNumberFormat="1">
      <alignment horizontal="center" shrinkToFit="0" vertical="bottom" wrapText="0"/>
    </xf>
    <xf borderId="7" fillId="30" fontId="10" numFmtId="164" xfId="0" applyAlignment="1" applyBorder="1" applyFont="1" applyNumberFormat="1">
      <alignment horizontal="center" shrinkToFit="0" vertical="bottom" wrapText="0"/>
    </xf>
    <xf borderId="7" fillId="20" fontId="10" numFmtId="1" xfId="0" applyAlignment="1" applyBorder="1" applyFont="1" applyNumberFormat="1">
      <alignment horizontal="center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12" numFmtId="0" xfId="0" applyAlignment="1" applyFont="1">
      <alignment horizontal="center" readingOrder="0" shrinkToFit="0" wrapText="1"/>
    </xf>
    <xf borderId="0" fillId="11" fontId="4" numFmtId="177" xfId="0" applyAlignment="1" applyFont="1" applyNumberFormat="1">
      <alignment horizontal="left" readingOrder="0" shrinkToFit="0" vertical="bottom" wrapText="1"/>
    </xf>
    <xf borderId="0" fillId="20" fontId="10" numFmtId="1" xfId="0" applyAlignment="1" applyFont="1" applyNumberFormat="1">
      <alignment horizontal="center" shrinkToFit="0" vertical="bottom" wrapText="0"/>
    </xf>
    <xf borderId="0" fillId="0" fontId="4" numFmtId="179" xfId="0" applyAlignment="1" applyFont="1" applyNumberFormat="1">
      <alignment horizontal="center" readingOrder="0" shrinkToFit="0" wrapText="1"/>
    </xf>
    <xf borderId="0" fillId="11" fontId="4" numFmtId="177" xfId="0" applyAlignment="1" applyFont="1" applyNumberFormat="1">
      <alignment horizontal="center" readingOrder="0" shrinkToFit="0" vertical="bottom" wrapText="1"/>
    </xf>
    <xf borderId="0" fillId="0" fontId="4" numFmtId="180" xfId="0" applyAlignment="1" applyFont="1" applyNumberFormat="1">
      <alignment horizontal="center" readingOrder="0" shrinkToFit="0" wrapText="1"/>
    </xf>
    <xf borderId="0" fillId="11" fontId="10" numFmtId="175" xfId="0" applyAlignment="1" applyFont="1" applyNumberFormat="1">
      <alignment horizontal="center" readingOrder="0" shrinkToFit="0" vertical="bottom" wrapText="0"/>
    </xf>
    <xf borderId="0" fillId="0" fontId="10" numFmtId="181" xfId="0" applyAlignment="1" applyFont="1" applyNumberFormat="1">
      <alignment readingOrder="0" shrinkToFit="0" vertical="bottom" wrapText="0"/>
    </xf>
    <xf borderId="0" fillId="0" fontId="4" numFmtId="0" xfId="0" applyAlignment="1" applyFont="1">
      <alignment horizontal="center" readingOrder="0" shrinkToFit="0" wrapText="1"/>
    </xf>
    <xf borderId="0" fillId="11" fontId="4" numFmtId="180" xfId="0" applyAlignment="1" applyFont="1" applyNumberFormat="1">
      <alignment horizontal="center" readingOrder="0" shrinkToFit="0" wrapText="1"/>
    </xf>
    <xf borderId="0" fillId="30" fontId="10" numFmtId="1" xfId="0" applyAlignment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wrapText="1"/>
    </xf>
    <xf borderId="0" fillId="0" fontId="28" numFmtId="0" xfId="0" applyAlignment="1" applyFont="1">
      <alignment readingOrder="0" shrinkToFit="0" vertical="bottom" wrapText="0"/>
    </xf>
    <xf borderId="0" fillId="0" fontId="4" numFmtId="182" xfId="0" applyAlignment="1" applyFont="1" applyNumberFormat="1">
      <alignment horizontal="center" readingOrder="0" shrinkToFit="0" wrapText="1"/>
    </xf>
    <xf borderId="0" fillId="11" fontId="28" numFmtId="175" xfId="0" applyAlignment="1" applyFont="1" applyNumberFormat="1">
      <alignment horizontal="center" readingOrder="0" shrinkToFit="0" vertical="bottom" wrapText="0"/>
    </xf>
    <xf borderId="0" fillId="0" fontId="28" numFmtId="0" xfId="0" applyAlignment="1" applyFont="1">
      <alignment readingOrder="0" shrinkToFit="0" vertical="bottom" wrapText="0"/>
    </xf>
    <xf borderId="0" fillId="0" fontId="4" numFmtId="181" xfId="0" applyAlignment="1" applyFont="1" applyNumberFormat="1">
      <alignment horizontal="center" readingOrder="0" shrinkToFit="0" wrapText="1"/>
    </xf>
    <xf borderId="0" fillId="11" fontId="28" numFmtId="175" xfId="0" applyAlignment="1" applyFont="1" applyNumberFormat="1">
      <alignment horizontal="center" readingOrder="0" shrinkToFit="0" vertical="bottom" wrapText="0"/>
    </xf>
    <xf borderId="0" fillId="6" fontId="10" numFmtId="175" xfId="0" applyAlignment="1" applyFont="1" applyNumberFormat="1">
      <alignment horizontal="center" readingOrder="0" shrinkToFit="0" vertical="bottom" wrapText="0"/>
    </xf>
    <xf borderId="0" fillId="0" fontId="4" numFmtId="183" xfId="0" applyAlignment="1" applyFont="1" applyNumberFormat="1">
      <alignment horizontal="center" readingOrder="0" shrinkToFit="0" wrapText="1"/>
    </xf>
    <xf borderId="0" fillId="0" fontId="9" numFmtId="0" xfId="0" applyAlignment="1" applyFont="1">
      <alignment horizontal="center" readingOrder="0" shrinkToFit="0" vertical="bottom" wrapText="0"/>
    </xf>
    <xf borderId="0" fillId="11" fontId="10" numFmtId="0" xfId="0" applyAlignment="1" applyFont="1">
      <alignment readingOrder="0" shrinkToFit="0" vertical="bottom" wrapText="0"/>
    </xf>
    <xf borderId="0" fillId="11" fontId="10" numFmtId="0" xfId="0" applyAlignment="1" applyFont="1">
      <alignment shrinkToFit="0" vertical="bottom" wrapText="0"/>
    </xf>
    <xf borderId="0" fillId="29" fontId="56" numFmtId="1" xfId="0" applyAlignment="1" applyFont="1" applyNumberFormat="1">
      <alignment horizontal="right" readingOrder="0" shrinkToFit="0" vertical="bottom" wrapText="0"/>
    </xf>
    <xf borderId="0" fillId="11" fontId="29" numFmtId="0" xfId="0" applyAlignment="1" applyFont="1">
      <alignment horizontal="center" shrinkToFit="0" vertical="bottom" wrapText="1"/>
    </xf>
    <xf borderId="0" fillId="0" fontId="28" numFmtId="1" xfId="0" applyAlignment="1" applyFont="1" applyNumberFormat="1">
      <alignment shrinkToFit="0" vertical="bottom" wrapText="0"/>
    </xf>
    <xf borderId="0" fillId="20" fontId="28" numFmtId="1" xfId="0" applyAlignment="1" applyFont="1" applyNumberFormat="1">
      <alignment horizontal="center" shrinkToFit="0" vertical="bottom" wrapText="0"/>
    </xf>
    <xf borderId="0" fillId="0" fontId="28" numFmtId="0" xfId="0" applyAlignment="1" applyFont="1">
      <alignment shrinkToFit="0" vertical="bottom" wrapText="0"/>
    </xf>
    <xf borderId="0" fillId="9" fontId="28" numFmtId="1" xfId="0" applyAlignment="1" applyFont="1" applyNumberFormat="1">
      <alignment horizontal="center" shrinkToFit="0" vertical="bottom" wrapText="0"/>
    </xf>
    <xf borderId="0" fillId="29" fontId="56" numFmtId="1" xfId="0" applyAlignment="1" applyFont="1" applyNumberFormat="1">
      <alignment horizontal="right" shrinkToFit="0" vertical="bottom" wrapText="0"/>
    </xf>
    <xf borderId="0" fillId="11" fontId="28" numFmtId="175" xfId="0" applyAlignment="1" applyFont="1" applyNumberFormat="1">
      <alignment horizontal="center" shrinkToFit="0" vertical="bottom" wrapText="0"/>
    </xf>
    <xf borderId="0" fillId="29" fontId="29" numFmtId="1" xfId="0" applyAlignment="1" applyFont="1" applyNumberFormat="1">
      <alignment readingOrder="0" shrinkToFit="0" vertical="bottom" wrapText="1"/>
    </xf>
    <xf borderId="0" fillId="0" fontId="4" numFmtId="172" xfId="0" applyAlignment="1" applyFont="1" applyNumberFormat="1">
      <alignment horizontal="center" readingOrder="0" shrinkToFit="0" wrapText="1"/>
    </xf>
    <xf borderId="0" fillId="11" fontId="29" numFmtId="175" xfId="0" applyAlignment="1" applyFont="1" applyNumberFormat="1">
      <alignment horizontal="center" readingOrder="0" shrinkToFit="0" vertical="bottom" wrapText="1"/>
    </xf>
    <xf borderId="0" fillId="29" fontId="29" numFmtId="1" xfId="0" applyAlignment="1" applyFont="1" applyNumberFormat="1">
      <alignment shrinkToFit="0" vertical="bottom" wrapText="1"/>
    </xf>
    <xf borderId="0" fillId="11" fontId="10" numFmtId="0" xfId="0" applyAlignment="1" applyFont="1">
      <alignment horizontal="center" shrinkToFit="0" vertical="bottom" wrapText="0"/>
    </xf>
    <xf borderId="0" fillId="11" fontId="10" numFmtId="175" xfId="0" applyAlignment="1" applyFont="1" applyNumberFormat="1">
      <alignment horizontal="center" readingOrder="0" shrinkToFit="0" vertical="top" wrapText="0"/>
    </xf>
    <xf borderId="0" fillId="11" fontId="4" numFmtId="175" xfId="0" applyAlignment="1" applyFont="1" applyNumberFormat="1">
      <alignment horizontal="center" shrinkToFit="0" vertical="bottom" wrapText="1"/>
    </xf>
    <xf borderId="0" fillId="20" fontId="4" numFmtId="1" xfId="0" applyAlignment="1" applyFont="1" applyNumberFormat="1">
      <alignment horizontal="center" shrinkToFit="0" vertical="bottom" wrapText="1"/>
    </xf>
    <xf borderId="0" fillId="30" fontId="4" numFmtId="49" xfId="0" applyAlignment="1" applyFont="1" applyNumberFormat="1">
      <alignment horizontal="center" shrinkToFit="0" vertical="bottom" wrapText="1"/>
    </xf>
    <xf borderId="0" fillId="0" fontId="4" numFmtId="0" xfId="0" applyAlignment="1" applyFont="1">
      <alignment shrinkToFit="0" vertical="bottom" wrapText="1"/>
    </xf>
    <xf borderId="0" fillId="11" fontId="10" numFmtId="14" xfId="0" applyAlignment="1" applyFont="1" applyNumberFormat="1">
      <alignment horizontal="center" readingOrder="0" shrinkToFit="0" vertical="bottom" wrapText="0"/>
    </xf>
    <xf borderId="0" fillId="11" fontId="9" numFmtId="0" xfId="0" applyAlignment="1" applyFont="1">
      <alignment horizontal="center" readingOrder="0" shrinkToFit="0" vertical="bottom" wrapText="0"/>
    </xf>
    <xf borderId="0" fillId="0" fontId="10" numFmtId="184" xfId="0" applyAlignment="1" applyFont="1" applyNumberFormat="1">
      <alignment readingOrder="0" shrinkToFit="0" vertical="bottom" wrapText="0"/>
    </xf>
    <xf borderId="0" fillId="11" fontId="10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6" numFmtId="2" xfId="0" applyAlignment="1" applyFont="1" applyNumberFormat="1">
      <alignment shrinkToFit="0" wrapText="1"/>
    </xf>
    <xf borderId="0" fillId="31" fontId="34" numFmtId="0" xfId="0" applyAlignment="1" applyFill="1" applyFont="1">
      <alignment readingOrder="0" shrinkToFit="0" wrapText="1"/>
    </xf>
    <xf borderId="0" fillId="0" fontId="57" numFmtId="0" xfId="0" applyAlignment="1" applyFont="1">
      <alignment readingOrder="0" shrinkToFit="0" wrapText="1"/>
    </xf>
    <xf borderId="0" fillId="31" fontId="4" numFmtId="0" xfId="0" applyAlignment="1" applyFont="1">
      <alignment shrinkToFit="0" wrapText="1"/>
    </xf>
    <xf borderId="0" fillId="31" fontId="4" numFmtId="2" xfId="0" applyAlignment="1" applyFont="1" applyNumberFormat="1">
      <alignment shrinkToFit="0" wrapText="1"/>
    </xf>
    <xf borderId="0" fillId="31" fontId="4" numFmtId="0" xfId="0" applyAlignment="1" applyFont="1">
      <alignment readingOrder="0" shrinkToFit="0" wrapText="1"/>
    </xf>
    <xf borderId="0" fillId="32" fontId="4" numFmtId="0" xfId="0" applyAlignment="1" applyFill="1" applyFont="1">
      <alignment shrinkToFit="0" wrapText="1"/>
    </xf>
    <xf borderId="0" fillId="32" fontId="4" numFmtId="2" xfId="0" applyAlignment="1" applyFont="1" applyNumberFormat="1">
      <alignment shrinkToFit="0" wrapText="1"/>
    </xf>
    <xf borderId="0" fillId="32" fontId="34" numFmtId="0" xfId="0" applyAlignment="1" applyFont="1">
      <alignment readingOrder="0" shrinkToFit="0" wrapText="1"/>
    </xf>
    <xf borderId="0" fillId="11" fontId="6" numFmtId="0" xfId="0" applyAlignment="1" applyFont="1">
      <alignment shrinkToFit="0" wrapText="1"/>
    </xf>
    <xf borderId="0" fillId="11" fontId="4" numFmtId="0" xfId="0" applyAlignment="1" applyFont="1">
      <alignment readingOrder="0" shrinkToFit="0" wrapText="1"/>
    </xf>
    <xf borderId="0" fillId="11" fontId="12" numFmtId="0" xfId="0" applyAlignment="1" applyFont="1">
      <alignment readingOrder="0" shrinkToFit="0" wrapText="1"/>
    </xf>
    <xf borderId="0" fillId="11" fontId="12" numFmtId="0" xfId="0" applyAlignment="1" applyFont="1">
      <alignment shrinkToFit="0" wrapText="1"/>
    </xf>
    <xf borderId="0" fillId="31" fontId="4" numFmtId="165" xfId="0" applyAlignment="1" applyFont="1" applyNumberFormat="1">
      <alignment shrinkToFit="0" wrapText="1"/>
    </xf>
    <xf borderId="0" fillId="32" fontId="4" numFmtId="165" xfId="0" applyAlignment="1" applyFont="1" applyNumberFormat="1">
      <alignment shrinkToFit="0" wrapText="1"/>
    </xf>
    <xf borderId="0" fillId="0" fontId="34" numFmtId="165" xfId="0" applyAlignment="1" applyFont="1" applyNumberFormat="1">
      <alignment shrinkToFit="0" wrapText="1"/>
    </xf>
    <xf borderId="0" fillId="0" fontId="12" numFmtId="0" xfId="0" applyAlignment="1" applyFont="1">
      <alignment readingOrder="0" shrinkToFit="0" wrapText="0"/>
    </xf>
    <xf borderId="0" fillId="0" fontId="58" numFmtId="0" xfId="0" applyAlignment="1" applyFont="1">
      <alignment readingOrder="0" shrinkToFit="0" wrapText="0"/>
    </xf>
    <xf borderId="0" fillId="0" fontId="4" numFmtId="169" xfId="0" applyAlignment="1" applyFont="1" applyNumberFormat="1">
      <alignment readingOrder="0" shrinkToFit="0" wrapText="0"/>
    </xf>
    <xf borderId="0" fillId="13" fontId="59" numFmtId="0" xfId="0" applyAlignment="1" applyFont="1">
      <alignment horizontal="center" readingOrder="0" shrinkToFit="0" vertical="center" wrapText="0"/>
    </xf>
    <xf borderId="0" fillId="15" fontId="9" numFmtId="4" xfId="0" applyAlignment="1" applyFont="1" applyNumberFormat="1">
      <alignment readingOrder="0" shrinkToFit="0" vertical="bottom" wrapText="0"/>
    </xf>
    <xf borderId="0" fillId="15" fontId="10" numFmtId="4" xfId="0" applyAlignment="1" applyFont="1" applyNumberFormat="1">
      <alignment shrinkToFit="0" vertical="bottom" wrapText="0"/>
    </xf>
    <xf borderId="0" fillId="15" fontId="9" numFmtId="168" xfId="0" applyAlignment="1" applyFont="1" applyNumberFormat="1">
      <alignment horizontal="center" shrinkToFit="0" vertical="bottom" wrapText="0"/>
    </xf>
    <xf borderId="0" fillId="15" fontId="9" numFmtId="4" xfId="0" applyAlignment="1" applyFont="1" applyNumberFormat="1">
      <alignment horizontal="center" readingOrder="0" shrinkToFit="0" vertical="bottom" wrapText="0"/>
    </xf>
    <xf borderId="0" fillId="33" fontId="9" numFmtId="3" xfId="0" applyAlignment="1" applyFill="1" applyFont="1" applyNumberFormat="1">
      <alignment horizontal="center" readingOrder="0" shrinkToFit="0" vertical="bottom" wrapText="0"/>
    </xf>
    <xf borderId="0" fillId="33" fontId="9" numFmtId="3" xfId="0" applyAlignment="1" applyFont="1" applyNumberFormat="1">
      <alignment horizontal="center" shrinkToFit="0" vertical="bottom" wrapText="0"/>
    </xf>
    <xf borderId="4" fillId="33" fontId="10" numFmtId="4" xfId="0" applyAlignment="1" applyBorder="1" applyFont="1" applyNumberFormat="1">
      <alignment horizontal="center" shrinkToFit="0" vertical="bottom" wrapText="0"/>
    </xf>
    <xf borderId="2" fillId="33" fontId="9" numFmtId="0" xfId="0" applyAlignment="1" applyBorder="1" applyFont="1">
      <alignment horizontal="center" readingOrder="0" shrinkToFit="0" vertical="bottom" wrapText="0"/>
    </xf>
    <xf borderId="2" fillId="33" fontId="9" numFmtId="4" xfId="0" applyAlignment="1" applyBorder="1" applyFont="1" applyNumberFormat="1">
      <alignment horizontal="center" shrinkToFit="0" vertical="bottom" wrapText="0"/>
    </xf>
    <xf borderId="2" fillId="33" fontId="9" numFmtId="0" xfId="0" applyAlignment="1" applyBorder="1" applyFont="1">
      <alignment horizontal="center" shrinkToFit="0" vertical="bottom" wrapText="0"/>
    </xf>
    <xf borderId="2" fillId="33" fontId="9" numFmtId="165" xfId="0" applyAlignment="1" applyBorder="1" applyFont="1" applyNumberFormat="1">
      <alignment horizontal="center" shrinkToFit="0" vertical="bottom" wrapText="0"/>
    </xf>
    <xf borderId="3" fillId="33" fontId="9" numFmtId="0" xfId="0" applyAlignment="1" applyBorder="1" applyFont="1">
      <alignment horizontal="center" shrinkToFit="0" vertical="bottom" wrapText="0"/>
    </xf>
    <xf borderId="0" fillId="33" fontId="9" numFmtId="2" xfId="0" applyAlignment="1" applyFont="1" applyNumberFormat="1">
      <alignment horizontal="center" shrinkToFit="0" vertical="top" wrapText="0"/>
    </xf>
    <xf borderId="0" fillId="33" fontId="9" numFmtId="185" xfId="0" applyAlignment="1" applyFont="1" applyNumberFormat="1">
      <alignment horizontal="center" readingOrder="0" shrinkToFit="0" vertical="top" wrapText="0"/>
    </xf>
    <xf borderId="0" fillId="33" fontId="9" numFmtId="0" xfId="0" applyAlignment="1" applyFont="1">
      <alignment horizontal="center" shrinkToFit="0" vertical="top" wrapText="0"/>
    </xf>
    <xf borderId="4" fillId="0" fontId="4" numFmtId="0" xfId="0" applyAlignment="1" applyBorder="1" applyFont="1">
      <alignment shrinkToFit="0" wrapText="1"/>
    </xf>
    <xf borderId="0" fillId="15" fontId="9" numFmtId="1" xfId="0" applyAlignment="1" applyFont="1" applyNumberFormat="1">
      <alignment horizontal="center" shrinkToFit="0" vertical="bottom" wrapText="0"/>
    </xf>
    <xf borderId="0" fillId="6" fontId="9" numFmtId="4" xfId="0" applyAlignment="1" applyFont="1" applyNumberFormat="1">
      <alignment readingOrder="0" shrinkToFit="0" vertical="bottom" wrapText="0"/>
    </xf>
    <xf borderId="0" fillId="6" fontId="10" numFmtId="4" xfId="0" applyAlignment="1" applyFont="1" applyNumberFormat="1">
      <alignment horizontal="center" readingOrder="0" shrinkToFit="0" vertical="bottom" wrapText="0"/>
    </xf>
    <xf borderId="0" fillId="20" fontId="10" numFmtId="4" xfId="0" applyAlignment="1" applyFont="1" applyNumberFormat="1">
      <alignment horizontal="center" shrinkToFit="0" vertical="bottom" wrapText="0"/>
    </xf>
    <xf borderId="0" fillId="20" fontId="10" numFmtId="4" xfId="0" applyAlignment="1" applyFont="1" applyNumberFormat="1">
      <alignment horizontal="center" readingOrder="0" shrinkToFit="0" vertical="bottom" wrapText="0"/>
    </xf>
    <xf borderId="4" fillId="6" fontId="9" numFmtId="4" xfId="0" applyAlignment="1" applyBorder="1" applyFont="1" applyNumberFormat="1">
      <alignment horizontal="center" shrinkToFit="0" vertical="bottom" wrapText="0"/>
    </xf>
    <xf borderId="2" fillId="9" fontId="10" numFmtId="0" xfId="0" applyAlignment="1" applyBorder="1" applyFont="1">
      <alignment horizontal="center" readingOrder="0" shrinkToFit="0" vertical="bottom" wrapText="0"/>
    </xf>
    <xf borderId="3" fillId="6" fontId="10" numFmtId="4" xfId="0" applyAlignment="1" applyBorder="1" applyFont="1" applyNumberFormat="1">
      <alignment horizontal="center" readingOrder="0" shrinkToFit="0" vertical="bottom" wrapText="0"/>
    </xf>
    <xf borderId="0" fillId="6" fontId="10" numFmtId="0" xfId="0" applyAlignment="1" applyFont="1">
      <alignment horizontal="center" readingOrder="0" shrinkToFit="0" vertical="bottom" wrapText="0"/>
    </xf>
    <xf borderId="4" fillId="34" fontId="10" numFmtId="165" xfId="0" applyAlignment="1" applyBorder="1" applyFill="1" applyFont="1" applyNumberFormat="1">
      <alignment horizontal="center" shrinkToFit="0" vertical="bottom" wrapText="0"/>
    </xf>
    <xf borderId="3" fillId="35" fontId="10" numFmtId="0" xfId="0" applyAlignment="1" applyBorder="1" applyFill="1" applyFont="1">
      <alignment horizontal="center" shrinkToFit="0" vertical="top" wrapText="0"/>
    </xf>
    <xf borderId="0" fillId="35" fontId="9" numFmtId="166" xfId="0" applyAlignment="1" applyFont="1" applyNumberFormat="1">
      <alignment horizontal="center" readingOrder="0" shrinkToFit="0" vertical="top" wrapText="0"/>
    </xf>
    <xf borderId="0" fillId="35" fontId="9" numFmtId="166" xfId="0" applyAlignment="1" applyFont="1" applyNumberFormat="1">
      <alignment horizontal="center" shrinkToFit="0" vertical="top" wrapText="0"/>
    </xf>
    <xf borderId="0" fillId="35" fontId="9" numFmtId="2" xfId="0" applyAlignment="1" applyFont="1" applyNumberFormat="1">
      <alignment horizontal="center" readingOrder="0" shrinkToFit="0" vertical="top" wrapText="0"/>
    </xf>
    <xf borderId="0" fillId="35" fontId="9" numFmtId="0" xfId="0" applyAlignment="1" applyFont="1">
      <alignment horizontal="center" readingOrder="0" shrinkToFit="0" vertical="top" wrapText="0"/>
    </xf>
    <xf borderId="0" fillId="13" fontId="10" numFmtId="0" xfId="0" applyAlignment="1" applyFont="1">
      <alignment shrinkToFit="0" vertical="bottom" wrapText="0"/>
    </xf>
    <xf borderId="0" fillId="0" fontId="60" numFmtId="0" xfId="0" applyAlignment="1" applyFont="1">
      <alignment horizontal="center" readingOrder="0" shrinkToFit="0" vertical="bottom" wrapText="0"/>
    </xf>
    <xf borderId="0" fillId="0" fontId="61" numFmtId="165" xfId="0" applyAlignment="1" applyFont="1" applyNumberFormat="1">
      <alignment horizontal="center" readingOrder="0" shrinkToFit="0" vertical="bottom" wrapText="0"/>
    </xf>
    <xf borderId="3" fillId="6" fontId="9" numFmtId="4" xfId="0" applyAlignment="1" applyBorder="1" applyFont="1" applyNumberFormat="1">
      <alignment horizontal="center" readingOrder="0" shrinkToFit="0" vertical="bottom" wrapText="0"/>
    </xf>
    <xf borderId="4" fillId="6" fontId="9" numFmtId="4" xfId="0" applyAlignment="1" applyBorder="1" applyFont="1" applyNumberFormat="1">
      <alignment horizontal="center" readingOrder="0" shrinkToFit="0" vertical="bottom" wrapText="0"/>
    </xf>
    <xf borderId="2" fillId="6" fontId="10" numFmtId="166" xfId="0" applyAlignment="1" applyBorder="1" applyFont="1" applyNumberFormat="1">
      <alignment horizontal="center" readingOrder="0" shrinkToFit="0" vertical="bottom" wrapText="0"/>
    </xf>
    <xf borderId="0" fillId="6" fontId="10" numFmtId="166" xfId="0" applyAlignment="1" applyFont="1" applyNumberFormat="1">
      <alignment horizontal="center" readingOrder="0" shrinkToFit="0" vertical="bottom" wrapText="0"/>
    </xf>
    <xf borderId="4" fillId="34" fontId="10" numFmtId="165" xfId="0" applyAlignment="1" applyBorder="1" applyFont="1" applyNumberFormat="1">
      <alignment horizontal="center" readingOrder="0" shrinkToFit="0" vertical="bottom" wrapText="0"/>
    </xf>
    <xf borderId="3" fillId="35" fontId="9" numFmtId="166" xfId="0" applyAlignment="1" applyBorder="1" applyFont="1" applyNumberFormat="1">
      <alignment horizontal="center" readingOrder="0" shrinkToFit="0" vertical="bottom" wrapText="0"/>
    </xf>
    <xf borderId="0" fillId="13" fontId="9" numFmtId="164" xfId="0" applyAlignment="1" applyFont="1" applyNumberFormat="1">
      <alignment horizontal="left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10" numFmtId="165" xfId="0" applyAlignment="1" applyFont="1" applyNumberFormat="1">
      <alignment horizontal="center" readingOrder="0" shrinkToFit="0" vertical="bottom" wrapText="0"/>
    </xf>
    <xf borderId="4" fillId="0" fontId="10" numFmtId="165" xfId="0" applyAlignment="1" applyBorder="1" applyFont="1" applyNumberFormat="1">
      <alignment horizontal="center" readingOrder="0" shrinkToFit="0" vertical="bottom" wrapText="0"/>
    </xf>
    <xf borderId="2" fillId="6" fontId="10" numFmtId="166" xfId="0" applyAlignment="1" applyBorder="1" applyFont="1" applyNumberFormat="1">
      <alignment horizontal="center" shrinkToFit="0" vertical="bottom" wrapText="0"/>
    </xf>
    <xf borderId="3" fillId="6" fontId="10" numFmtId="4" xfId="0" applyAlignment="1" applyBorder="1" applyFont="1" applyNumberFormat="1">
      <alignment horizontal="center" shrinkToFit="0" vertical="bottom" wrapText="0"/>
    </xf>
    <xf borderId="0" fillId="6" fontId="10" numFmtId="166" xfId="0" applyAlignment="1" applyFont="1" applyNumberFormat="1">
      <alignment horizontal="center" shrinkToFit="0" vertical="bottom" wrapText="0"/>
    </xf>
    <xf borderId="3" fillId="35" fontId="9" numFmtId="166" xfId="0" applyAlignment="1" applyBorder="1" applyFont="1" applyNumberFormat="1">
      <alignment horizontal="center" shrinkToFit="0" vertical="bottom" wrapText="0"/>
    </xf>
    <xf borderId="0" fillId="35" fontId="9" numFmtId="2" xfId="0" applyAlignment="1" applyFont="1" applyNumberFormat="1">
      <alignment horizontal="center" shrinkToFit="0" vertical="top" wrapText="0"/>
    </xf>
    <xf borderId="0" fillId="13" fontId="9" numFmtId="0" xfId="0" applyAlignment="1" applyFont="1">
      <alignment readingOrder="0" shrinkToFit="0" vertical="bottom" wrapText="0"/>
    </xf>
    <xf borderId="0" fillId="36" fontId="10" numFmtId="0" xfId="0" applyAlignment="1" applyFill="1" applyFont="1">
      <alignment shrinkToFit="0" vertical="bottom" wrapText="0"/>
    </xf>
    <xf borderId="0" fillId="36" fontId="62" numFmtId="0" xfId="0" applyAlignment="1" applyFont="1">
      <alignment shrinkToFit="0" vertical="bottom" wrapText="0"/>
    </xf>
    <xf borderId="0" fillId="36" fontId="10" numFmtId="165" xfId="0" applyAlignment="1" applyFont="1" applyNumberFormat="1">
      <alignment horizontal="center" shrinkToFit="0" vertical="bottom" wrapText="0"/>
    </xf>
    <xf borderId="0" fillId="36" fontId="10" numFmtId="4" xfId="0" applyAlignment="1" applyFont="1" applyNumberFormat="1">
      <alignment shrinkToFit="0" vertical="bottom" wrapText="0"/>
    </xf>
    <xf borderId="4" fillId="0" fontId="10" numFmtId="0" xfId="0" applyAlignment="1" applyBorder="1" applyFont="1">
      <alignment horizontal="center" shrinkToFit="0" vertical="bottom" wrapText="0"/>
    </xf>
    <xf borderId="2" fillId="0" fontId="4" numFmtId="165" xfId="0" applyAlignment="1" applyBorder="1" applyFont="1" applyNumberFormat="1">
      <alignment horizontal="center" readingOrder="0" shrinkToFit="0" vertical="bottom" wrapText="1"/>
    </xf>
    <xf borderId="0" fillId="13" fontId="10" numFmtId="14" xfId="0" applyAlignment="1" applyFont="1" applyNumberFormat="1">
      <alignment readingOrder="0" shrinkToFit="0" vertical="bottom" wrapText="0"/>
    </xf>
    <xf borderId="0" fillId="0" fontId="10" numFmtId="165" xfId="0" applyAlignment="1" applyFont="1" applyNumberFormat="1">
      <alignment horizontal="center" shrinkToFit="0" vertical="bottom" wrapText="0"/>
    </xf>
    <xf borderId="2" fillId="0" fontId="4" numFmtId="165" xfId="0" applyAlignment="1" applyBorder="1" applyFont="1" applyNumberFormat="1">
      <alignment horizontal="center" shrinkToFit="0" vertical="bottom" wrapText="1"/>
    </xf>
    <xf borderId="0" fillId="13" fontId="4" numFmtId="14" xfId="0" applyAlignment="1" applyFont="1" applyNumberFormat="1">
      <alignment readingOrder="0" shrinkToFit="0" wrapText="1"/>
    </xf>
    <xf borderId="0" fillId="0" fontId="4" numFmtId="0" xfId="0" applyAlignment="1" applyFont="1">
      <alignment horizontal="center" readingOrder="0" shrinkToFit="0" vertical="bottom" wrapText="1"/>
    </xf>
    <xf borderId="0" fillId="0" fontId="9" numFmtId="4" xfId="0" applyAlignment="1" applyFont="1" applyNumberFormat="1">
      <alignment readingOrder="0" shrinkToFit="0" vertical="bottom" wrapText="0"/>
    </xf>
    <xf borderId="0" fillId="0" fontId="63" numFmtId="173" xfId="0" applyAlignment="1" applyFont="1" applyNumberFormat="1">
      <alignment readingOrder="0" shrinkToFit="0" wrapText="1"/>
    </xf>
    <xf borderId="0" fillId="16" fontId="10" numFmtId="0" xfId="0" applyAlignment="1" applyFont="1">
      <alignment readingOrder="0" shrinkToFit="0" vertical="bottom" wrapText="0"/>
    </xf>
    <xf borderId="0" fillId="16" fontId="10" numFmtId="0" xfId="0" applyAlignment="1" applyFont="1">
      <alignment shrinkToFit="0" vertical="bottom" wrapText="0"/>
    </xf>
    <xf borderId="0" fillId="16" fontId="10" numFmtId="165" xfId="0" applyAlignment="1" applyFont="1" applyNumberFormat="1">
      <alignment horizontal="center" shrinkToFit="0" vertical="bottom" wrapText="0"/>
    </xf>
    <xf borderId="0" fillId="16" fontId="10" numFmtId="165" xfId="0" applyAlignment="1" applyFont="1" applyNumberFormat="1">
      <alignment horizontal="center" readingOrder="0" shrinkToFit="0" vertical="bottom" wrapText="0"/>
    </xf>
    <xf borderId="0" fillId="16" fontId="10" numFmtId="4" xfId="0" applyAlignment="1" applyFont="1" applyNumberFormat="1">
      <alignment shrinkToFit="0" vertical="bottom" wrapText="0"/>
    </xf>
    <xf borderId="0" fillId="16" fontId="10" numFmtId="4" xfId="0" applyAlignment="1" applyFont="1" applyNumberFormat="1">
      <alignment readingOrder="0" shrinkToFit="0" vertical="bottom" wrapText="0"/>
    </xf>
    <xf borderId="0" fillId="31" fontId="10" numFmtId="0" xfId="0" applyAlignment="1" applyFont="1">
      <alignment horizontal="center" readingOrder="0" shrinkToFit="0" vertical="bottom" wrapText="0"/>
    </xf>
    <xf borderId="4" fillId="0" fontId="10" numFmtId="0" xfId="0" applyAlignment="1" applyBorder="1" applyFont="1">
      <alignment horizontal="center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0" fillId="0" fontId="10" numFmtId="186" xfId="0" applyAlignment="1" applyFont="1" applyNumberFormat="1">
      <alignment shrinkToFit="0" vertical="bottom" wrapText="0"/>
    </xf>
    <xf borderId="0" fillId="0" fontId="4" numFmtId="0" xfId="0" applyAlignment="1" applyFont="1">
      <alignment horizontal="center" shrinkToFit="0" vertical="bottom" wrapText="1"/>
    </xf>
    <xf borderId="0" fillId="4" fontId="9" numFmtId="0" xfId="0" applyAlignment="1" applyFont="1">
      <alignment horizontal="center" readingOrder="0" shrinkToFit="0" vertical="bottom" wrapText="0"/>
    </xf>
    <xf borderId="0" fillId="13" fontId="4" numFmtId="0" xfId="0" applyAlignment="1" applyFont="1">
      <alignment shrinkToFit="0" wrapText="1"/>
    </xf>
    <xf borderId="0" fillId="16" fontId="4" numFmtId="0" xfId="0" applyAlignment="1" applyFont="1">
      <alignment readingOrder="0" shrinkToFit="0" wrapText="1"/>
    </xf>
    <xf borderId="0" fillId="16" fontId="4" numFmtId="0" xfId="0" applyAlignment="1" applyFont="1">
      <alignment shrinkToFit="0" wrapText="1"/>
    </xf>
    <xf borderId="0" fillId="16" fontId="4" numFmtId="0" xfId="0" applyAlignment="1" applyFont="1">
      <alignment horizontal="center" readingOrder="0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1" fontId="10" numFmtId="0" xfId="0" applyAlignment="1" applyFont="1">
      <alignment readingOrder="0" shrinkToFit="0" vertical="bottom" wrapText="0"/>
    </xf>
    <xf borderId="0" fillId="11" fontId="10" numFmtId="165" xfId="0" applyAlignment="1" applyFont="1" applyNumberFormat="1">
      <alignment horizontal="center" readingOrder="0" shrinkToFit="0" vertical="bottom" wrapText="0"/>
    </xf>
    <xf borderId="0" fillId="11" fontId="10" numFmtId="4" xfId="0" applyAlignment="1" applyFont="1" applyNumberFormat="1">
      <alignment shrinkToFit="0" vertical="bottom" wrapText="0"/>
    </xf>
    <xf borderId="0" fillId="11" fontId="10" numFmtId="4" xfId="0" applyAlignment="1" applyFont="1" applyNumberFormat="1">
      <alignment readingOrder="0" shrinkToFit="0" vertical="bottom" wrapText="0"/>
    </xf>
    <xf borderId="0" fillId="0" fontId="64" numFmtId="0" xfId="0" applyAlignment="1" applyFont="1">
      <alignment horizontal="center" shrinkToFit="0" vertical="bottom" wrapText="0"/>
    </xf>
    <xf borderId="0" fillId="9" fontId="10" numFmtId="0" xfId="0" applyAlignment="1" applyFont="1">
      <alignment horizontal="center" readingOrder="0" shrinkToFit="0" vertical="bottom" wrapText="0"/>
    </xf>
    <xf borderId="3" fillId="0" fontId="4" numFmtId="0" xfId="0" applyAlignment="1" applyBorder="1" applyFont="1">
      <alignment shrinkToFit="0" wrapText="1"/>
    </xf>
    <xf borderId="3" fillId="0" fontId="4" numFmtId="0" xfId="0" applyAlignment="1" applyBorder="1" applyFont="1">
      <alignment readingOrder="0" shrinkToFit="0" wrapText="1"/>
    </xf>
    <xf borderId="0" fillId="31" fontId="10" numFmtId="0" xfId="0" applyAlignment="1" applyFont="1">
      <alignment horizontal="center" shrinkToFit="0" vertical="bottom" wrapText="0"/>
    </xf>
    <xf borderId="0" fillId="18" fontId="10" numFmtId="0" xfId="0" applyAlignment="1" applyFont="1">
      <alignment readingOrder="0" shrinkToFit="0" vertical="bottom" wrapText="0"/>
    </xf>
    <xf borderId="0" fillId="18" fontId="10" numFmtId="0" xfId="0" applyAlignment="1" applyFont="1">
      <alignment shrinkToFit="0" vertical="bottom" wrapText="0"/>
    </xf>
    <xf borderId="0" fillId="18" fontId="10" numFmtId="165" xfId="0" applyAlignment="1" applyFont="1" applyNumberFormat="1">
      <alignment horizontal="center" shrinkToFit="0" vertical="bottom" wrapText="0"/>
    </xf>
    <xf borderId="0" fillId="18" fontId="10" numFmtId="165" xfId="0" applyAlignment="1" applyFont="1" applyNumberFormat="1">
      <alignment horizontal="center" readingOrder="0" shrinkToFit="0" vertical="bottom" wrapText="0"/>
    </xf>
    <xf borderId="0" fillId="18" fontId="10" numFmtId="4" xfId="0" applyAlignment="1" applyFont="1" applyNumberFormat="1">
      <alignment shrinkToFit="0" vertical="bottom" wrapText="0"/>
    </xf>
    <xf borderId="0" fillId="18" fontId="10" numFmtId="4" xfId="0" applyAlignment="1" applyFont="1" applyNumberFormat="1">
      <alignment readingOrder="0" shrinkToFit="0" vertical="bottom" wrapText="0"/>
    </xf>
    <xf borderId="0" fillId="37" fontId="10" numFmtId="0" xfId="0" applyAlignment="1" applyFill="1" applyFont="1">
      <alignment shrinkToFit="0" vertical="bottom" wrapText="0"/>
    </xf>
    <xf borderId="0" fillId="37" fontId="65" numFmtId="0" xfId="0" applyAlignment="1" applyFont="1">
      <alignment shrinkToFit="0" vertical="bottom" wrapText="0"/>
    </xf>
    <xf borderId="0" fillId="37" fontId="10" numFmtId="165" xfId="0" applyAlignment="1" applyFont="1" applyNumberFormat="1">
      <alignment horizontal="center" shrinkToFit="0" vertical="bottom" wrapText="0"/>
    </xf>
    <xf borderId="0" fillId="4" fontId="10" numFmtId="0" xfId="0" applyAlignment="1" applyFont="1">
      <alignment horizontal="center" readingOrder="0" shrinkToFit="0" vertical="bottom" wrapText="0"/>
    </xf>
    <xf borderId="0" fillId="4" fontId="9" numFmtId="0" xfId="0" applyAlignment="1" applyFont="1">
      <alignment horizontal="center" shrinkToFit="0" vertical="bottom" wrapText="0"/>
    </xf>
    <xf borderId="0" fillId="11" fontId="9" numFmtId="0" xfId="0" applyAlignment="1" applyFont="1">
      <alignment horizontal="center" shrinkToFit="0" vertical="bottom" wrapText="0"/>
    </xf>
    <xf borderId="0" fillId="13" fontId="19" numFmtId="0" xfId="0" applyAlignment="1" applyFont="1">
      <alignment shrinkToFit="0" vertical="bottom" wrapText="0"/>
    </xf>
    <xf borderId="0" fillId="16" fontId="19" numFmtId="0" xfId="0" applyAlignment="1" applyFont="1">
      <alignment readingOrder="0" shrinkToFit="0" vertical="bottom" wrapText="0"/>
    </xf>
    <xf borderId="0" fillId="16" fontId="19" numFmtId="0" xfId="0" applyAlignment="1" applyFont="1">
      <alignment shrinkToFit="0" vertical="bottom" wrapText="0"/>
    </xf>
    <xf borderId="0" fillId="16" fontId="19" numFmtId="165" xfId="0" applyAlignment="1" applyFont="1" applyNumberFormat="1">
      <alignment horizontal="center" shrinkToFit="0" vertical="bottom" wrapText="0"/>
    </xf>
    <xf borderId="0" fillId="12" fontId="10" numFmtId="0" xfId="0" applyAlignment="1" applyFont="1">
      <alignment readingOrder="0" shrinkToFit="0" vertical="bottom" wrapText="0"/>
    </xf>
    <xf borderId="0" fillId="12" fontId="4" numFmtId="0" xfId="0" applyAlignment="1" applyFont="1">
      <alignment readingOrder="0" shrinkToFit="0" wrapText="1"/>
    </xf>
    <xf borderId="0" fillId="12" fontId="10" numFmtId="0" xfId="0" applyAlignment="1" applyFont="1">
      <alignment shrinkToFit="0" vertical="bottom" wrapText="0"/>
    </xf>
    <xf borderId="0" fillId="12" fontId="10" numFmtId="165" xfId="0" applyAlignment="1" applyFont="1" applyNumberFormat="1">
      <alignment horizontal="center" shrinkToFit="0" vertical="bottom" wrapText="0"/>
    </xf>
    <xf borderId="0" fillId="12" fontId="10" numFmtId="165" xfId="0" applyAlignment="1" applyFont="1" applyNumberFormat="1">
      <alignment horizontal="center" readingOrder="0" shrinkToFit="0" vertical="bottom" wrapText="0"/>
    </xf>
    <xf borderId="0" fillId="12" fontId="10" numFmtId="4" xfId="0" applyAlignment="1" applyFont="1" applyNumberFormat="1">
      <alignment shrinkToFit="0" vertical="bottom" wrapText="0"/>
    </xf>
    <xf borderId="0" fillId="13" fontId="19" numFmtId="14" xfId="0" applyAlignment="1" applyFont="1" applyNumberFormat="1">
      <alignment readingOrder="0" shrinkToFit="0" vertical="bottom" wrapText="0"/>
    </xf>
    <xf borderId="0" fillId="0" fontId="19" numFmtId="0" xfId="0" applyAlignment="1" applyFont="1">
      <alignment shrinkToFit="0" vertical="bottom" wrapText="0"/>
    </xf>
    <xf borderId="3" fillId="9" fontId="10" numFmtId="0" xfId="0" applyAlignment="1" applyBorder="1" applyFont="1">
      <alignment readingOrder="0" shrinkToFit="0" vertical="bottom" wrapText="0"/>
    </xf>
    <xf borderId="0" fillId="11" fontId="9" numFmtId="4" xfId="0" applyAlignment="1" applyFont="1" applyNumberFormat="1">
      <alignment readingOrder="0" shrinkToFit="0" vertical="bottom" wrapText="0"/>
    </xf>
    <xf borderId="0" fillId="10" fontId="10" numFmtId="0" xfId="0" applyAlignment="1" applyFont="1">
      <alignment horizontal="center" readingOrder="0" shrinkToFit="0" vertical="bottom" wrapText="0"/>
    </xf>
    <xf borderId="0" fillId="38" fontId="10" numFmtId="0" xfId="0" applyAlignment="1" applyFill="1" applyFont="1">
      <alignment readingOrder="0" shrinkToFit="0" vertical="bottom" wrapText="0"/>
    </xf>
    <xf borderId="0" fillId="10" fontId="9" numFmtId="0" xfId="0" applyAlignment="1" applyFont="1">
      <alignment horizontal="center" readingOrder="0" shrinkToFit="0" vertical="bottom" wrapText="0"/>
    </xf>
    <xf borderId="0" fillId="11" fontId="10" numFmtId="165" xfId="0" applyAlignment="1" applyFont="1" applyNumberFormat="1">
      <alignment horizontal="center" shrinkToFit="0" vertical="bottom" wrapText="0"/>
    </xf>
    <xf borderId="0" fillId="16" fontId="10" numFmtId="0" xfId="0" applyAlignment="1" applyFont="1">
      <alignment horizontal="center" shrinkToFit="0" vertical="bottom" wrapText="0"/>
    </xf>
    <xf borderId="0" fillId="39" fontId="10" numFmtId="0" xfId="0" applyAlignment="1" applyFill="1" applyFont="1">
      <alignment readingOrder="0" shrinkToFit="0" vertical="bottom" wrapText="0"/>
    </xf>
    <xf borderId="3" fillId="0" fontId="66" numFmtId="0" xfId="0" applyAlignment="1" applyBorder="1" applyFont="1">
      <alignment readingOrder="0" shrinkToFit="0" vertical="bottom" wrapText="0"/>
    </xf>
    <xf borderId="0" fillId="11" fontId="4" numFmtId="0" xfId="0" applyAlignment="1" applyFont="1">
      <alignment readingOrder="0" shrinkToFit="0" wrapText="1"/>
    </xf>
    <xf borderId="0" fillId="11" fontId="4" numFmtId="0" xfId="0" applyAlignment="1" applyFont="1">
      <alignment horizontal="center" readingOrder="0" shrinkToFit="0" vertical="bottom" wrapText="1"/>
    </xf>
    <xf borderId="0" fillId="11" fontId="19" numFmtId="165" xfId="0" applyAlignment="1" applyFont="1" applyNumberFormat="1">
      <alignment horizontal="center" shrinkToFit="0" vertical="bottom" wrapText="0"/>
    </xf>
    <xf borderId="0" fillId="0" fontId="19" numFmtId="0" xfId="0" applyAlignment="1" applyFont="1">
      <alignment horizontal="center" shrinkToFit="0" vertical="bottom" wrapText="0"/>
    </xf>
    <xf borderId="0" fillId="37" fontId="10" numFmtId="0" xfId="0" applyAlignment="1" applyFont="1">
      <alignment readingOrder="0" shrinkToFit="0" vertical="bottom" wrapText="0"/>
    </xf>
    <xf borderId="0" fillId="37" fontId="10" numFmtId="0" xfId="0" applyAlignment="1" applyFont="1">
      <alignment horizontal="center" readingOrder="0" shrinkToFit="0" vertical="bottom" wrapText="0"/>
    </xf>
    <xf borderId="0" fillId="31" fontId="67" numFmtId="0" xfId="0" applyAlignment="1" applyFont="1">
      <alignment horizontal="center" shrinkToFit="0" vertical="bottom" wrapText="0"/>
    </xf>
    <xf borderId="0" fillId="9" fontId="10" numFmtId="0" xfId="0" applyAlignment="1" applyFont="1">
      <alignment readingOrder="0" shrinkToFit="0" vertical="bottom" wrapText="0"/>
    </xf>
    <xf borderId="4" fillId="0" fontId="68" numFmtId="0" xfId="0" applyAlignment="1" applyBorder="1" applyFont="1">
      <alignment horizontal="center" readingOrder="0" shrinkToFit="0" vertical="bottom" wrapText="0"/>
    </xf>
    <xf borderId="0" fillId="11" fontId="9" numFmtId="0" xfId="0" applyAlignment="1" applyFont="1">
      <alignment shrinkToFit="0" vertical="bottom" wrapText="0"/>
    </xf>
    <xf borderId="0" fillId="11" fontId="9" numFmtId="0" xfId="0" applyAlignment="1" applyFont="1">
      <alignment readingOrder="0" shrinkToFit="0" vertical="bottom" wrapText="0"/>
    </xf>
    <xf borderId="0" fillId="16" fontId="9" numFmtId="0" xfId="0" applyAlignment="1" applyFont="1">
      <alignment shrinkToFit="0" vertical="bottom" wrapText="0"/>
    </xf>
    <xf borderId="0" fillId="16" fontId="9" numFmtId="0" xfId="0" applyAlignment="1" applyFont="1">
      <alignment readingOrder="0" shrinkToFit="0" vertical="bottom" wrapText="0"/>
    </xf>
    <xf borderId="0" fillId="0" fontId="10" numFmtId="186" xfId="0" applyAlignment="1" applyFont="1" applyNumberFormat="1">
      <alignment readingOrder="0" shrinkToFit="0" vertical="bottom" wrapText="0"/>
    </xf>
    <xf borderId="0" fillId="12" fontId="4" numFmtId="0" xfId="0" applyAlignment="1" applyFont="1">
      <alignment shrinkToFit="0" wrapText="1"/>
    </xf>
    <xf borderId="0" fillId="39" fontId="10" numFmtId="0" xfId="0" applyAlignment="1" applyFont="1">
      <alignment horizontal="center" readingOrder="0" shrinkToFit="0" vertical="bottom" wrapText="0"/>
    </xf>
    <xf borderId="0" fillId="11" fontId="69" numFmtId="0" xfId="0" applyAlignment="1" applyFont="1">
      <alignment shrinkToFit="0" vertical="bottom" wrapText="0"/>
    </xf>
    <xf borderId="0" fillId="12" fontId="10" numFmtId="4" xfId="0" applyAlignment="1" applyFont="1" applyNumberFormat="1">
      <alignment readingOrder="0" shrinkToFit="0" vertical="bottom" wrapText="0"/>
    </xf>
    <xf borderId="0" fillId="39" fontId="70" numFmtId="0" xfId="0" applyAlignment="1" applyFont="1">
      <alignment horizontal="center" readingOrder="0" shrinkToFit="0" vertical="bottom" wrapText="0"/>
    </xf>
    <xf borderId="0" fillId="12" fontId="4" numFmtId="0" xfId="0" applyAlignment="1" applyFont="1">
      <alignment horizontal="center" readingOrder="0" shrinkToFit="0" vertical="bottom" wrapText="1"/>
    </xf>
    <xf borderId="0" fillId="39" fontId="71" numFmtId="0" xfId="0" applyAlignment="1" applyFont="1">
      <alignment readingOrder="0" shrinkToFit="0" wrapText="1"/>
    </xf>
    <xf borderId="0" fillId="0" fontId="10" numFmtId="187" xfId="0" applyAlignment="1" applyFont="1" applyNumberFormat="1">
      <alignment readingOrder="0" shrinkToFit="0" vertical="bottom" wrapText="0"/>
    </xf>
    <xf borderId="2" fillId="6" fontId="10" numFmtId="0" xfId="0" applyAlignment="1" applyBorder="1" applyFont="1">
      <alignment horizontal="center" readingOrder="0" shrinkToFit="0" vertical="bottom" wrapText="0"/>
    </xf>
    <xf borderId="0" fillId="13" fontId="10" numFmtId="164" xfId="0" applyAlignment="1" applyFont="1" applyNumberFormat="1">
      <alignment shrinkToFit="0" vertical="bottom" wrapText="0"/>
    </xf>
    <xf borderId="0" fillId="13" fontId="72" numFmtId="0" xfId="0" applyAlignment="1" applyFont="1">
      <alignment horizontal="center" readingOrder="0" shrinkToFit="0" vertical="bottom" wrapText="0"/>
    </xf>
    <xf borderId="0" fillId="13" fontId="73" numFmtId="165" xfId="0" applyAlignment="1" applyFont="1" applyNumberFormat="1">
      <alignment horizontal="center" readingOrder="0" shrinkToFit="0" vertical="bottom" wrapText="0"/>
    </xf>
    <xf borderId="1" fillId="13" fontId="10" numFmtId="164" xfId="0" applyAlignment="1" applyBorder="1" applyFont="1" applyNumberFormat="1">
      <alignment readingOrder="0" shrinkToFit="0" vertical="bottom" wrapText="0"/>
    </xf>
    <xf borderId="1" fillId="13" fontId="10" numFmtId="0" xfId="0" applyAlignment="1" applyBorder="1" applyFont="1">
      <alignment readingOrder="0" shrinkToFit="0" vertical="bottom" wrapText="0"/>
    </xf>
    <xf borderId="1" fillId="13" fontId="10" numFmtId="0" xfId="0" applyAlignment="1" applyBorder="1" applyFont="1">
      <alignment horizontal="center" readingOrder="0" shrinkToFit="0" vertical="bottom" wrapText="0"/>
    </xf>
    <xf borderId="1" fillId="13" fontId="10" numFmtId="165" xfId="0" applyAlignment="1" applyBorder="1" applyFont="1" applyNumberFormat="1">
      <alignment horizontal="center" readingOrder="0" shrinkToFit="0" vertical="bottom" wrapText="0"/>
    </xf>
    <xf borderId="4" fillId="13" fontId="10" numFmtId="165" xfId="0" applyAlignment="1" applyBorder="1" applyFont="1" applyNumberFormat="1">
      <alignment horizontal="center" readingOrder="0" shrinkToFit="0" vertical="bottom" wrapText="0"/>
    </xf>
    <xf borderId="0" fillId="40" fontId="9" numFmtId="164" xfId="0" applyAlignment="1" applyFill="1" applyFont="1" applyNumberFormat="1">
      <alignment readingOrder="0" shrinkToFit="0" vertical="bottom" wrapText="0"/>
    </xf>
    <xf borderId="10" fillId="40" fontId="10" numFmtId="0" xfId="0" applyAlignment="1" applyBorder="1" applyFont="1">
      <alignment shrinkToFit="0" vertical="bottom" wrapText="0"/>
    </xf>
    <xf borderId="10" fillId="40" fontId="10" numFmtId="165" xfId="0" applyAlignment="1" applyBorder="1" applyFont="1" applyNumberFormat="1">
      <alignment horizontal="center" shrinkToFit="0" vertical="bottom" wrapText="0"/>
    </xf>
    <xf borderId="4" fillId="0" fontId="10" numFmtId="4" xfId="0" applyAlignment="1" applyBorder="1" applyFont="1" applyNumberFormat="1">
      <alignment shrinkToFit="0" vertical="bottom" wrapText="0"/>
    </xf>
    <xf borderId="3" fillId="0" fontId="10" numFmtId="0" xfId="0" applyAlignment="1" applyBorder="1" applyFont="1">
      <alignment horizontal="center" shrinkToFit="0" vertical="bottom" wrapText="0"/>
    </xf>
    <xf borderId="3" fillId="0" fontId="10" numFmtId="0" xfId="0" applyAlignment="1" applyBorder="1" applyFont="1">
      <alignment horizontal="center" readingOrder="0" shrinkToFit="0" vertical="bottom" wrapText="0"/>
    </xf>
    <xf borderId="0" fillId="0" fontId="10" numFmtId="166" xfId="0" applyAlignment="1" applyFont="1" applyNumberFormat="1">
      <alignment readingOrder="0" shrinkToFit="0" vertical="bottom" wrapText="0"/>
    </xf>
    <xf borderId="4" fillId="0" fontId="10" numFmtId="186" xfId="0" applyAlignment="1" applyBorder="1" applyFont="1" applyNumberFormat="1">
      <alignment shrinkToFit="0" vertical="bottom" wrapText="0"/>
    </xf>
    <xf borderId="4" fillId="0" fontId="10" numFmtId="4" xfId="0" applyAlignment="1" applyBorder="1" applyFont="1" applyNumberFormat="1">
      <alignment readingOrder="0" shrinkToFit="0" vertical="bottom" wrapText="0"/>
    </xf>
    <xf borderId="0" fillId="16" fontId="10" numFmtId="14" xfId="0" applyAlignment="1" applyFont="1" applyNumberFormat="1">
      <alignment readingOrder="0" shrinkToFit="0" vertical="bottom" wrapText="0"/>
    </xf>
    <xf borderId="4" fillId="16" fontId="10" numFmtId="4" xfId="0" applyAlignment="1" applyBorder="1" applyFont="1" applyNumberFormat="1">
      <alignment shrinkToFit="0" vertical="bottom" wrapText="0"/>
    </xf>
    <xf borderId="4" fillId="16" fontId="10" numFmtId="4" xfId="0" applyAlignment="1" applyBorder="1" applyFont="1" applyNumberFormat="1">
      <alignment readingOrder="0" shrinkToFit="0" vertical="bottom" wrapText="0"/>
    </xf>
    <xf borderId="0" fillId="41" fontId="10" numFmtId="14" xfId="0" applyAlignment="1" applyFill="1" applyFont="1" applyNumberFormat="1">
      <alignment readingOrder="0" shrinkToFit="0" vertical="bottom" wrapText="0"/>
    </xf>
    <xf borderId="0" fillId="41" fontId="10" numFmtId="0" xfId="0" applyAlignment="1" applyFont="1">
      <alignment readingOrder="0" shrinkToFit="0" vertical="bottom" wrapText="0"/>
    </xf>
    <xf borderId="0" fillId="41" fontId="10" numFmtId="0" xfId="0" applyAlignment="1" applyFont="1">
      <alignment shrinkToFit="0" vertical="bottom" wrapText="0"/>
    </xf>
    <xf borderId="0" fillId="41" fontId="10" numFmtId="165" xfId="0" applyAlignment="1" applyFont="1" applyNumberFormat="1">
      <alignment horizontal="center" shrinkToFit="0" vertical="bottom" wrapText="0"/>
    </xf>
    <xf borderId="0" fillId="41" fontId="10" numFmtId="165" xfId="0" applyAlignment="1" applyFont="1" applyNumberFormat="1">
      <alignment horizontal="center" readingOrder="0" shrinkToFit="0" vertical="bottom" wrapText="0"/>
    </xf>
    <xf borderId="0" fillId="41" fontId="10" numFmtId="4" xfId="0" applyAlignment="1" applyFont="1" applyNumberFormat="1">
      <alignment shrinkToFit="0" vertical="bottom" wrapText="0"/>
    </xf>
    <xf borderId="4" fillId="41" fontId="10" numFmtId="4" xfId="0" applyAlignment="1" applyBorder="1" applyFont="1" applyNumberFormat="1">
      <alignment shrinkToFit="0" vertical="bottom" wrapText="0"/>
    </xf>
    <xf borderId="4" fillId="41" fontId="9" numFmtId="4" xfId="0" applyAlignment="1" applyBorder="1" applyFont="1" applyNumberFormat="1">
      <alignment shrinkToFit="0" vertical="bottom" wrapText="0"/>
    </xf>
    <xf borderId="4" fillId="41" fontId="10" numFmtId="4" xfId="0" applyAlignment="1" applyBorder="1" applyFont="1" applyNumberFormat="1">
      <alignment readingOrder="0" shrinkToFit="0" vertical="bottom" wrapText="0"/>
    </xf>
    <xf borderId="0" fillId="41" fontId="10" numFmtId="4" xfId="0" applyAlignment="1" applyFont="1" applyNumberFormat="1">
      <alignment readingOrder="0" shrinkToFit="0" vertical="bottom" wrapText="0"/>
    </xf>
    <xf borderId="0" fillId="12" fontId="10" numFmtId="14" xfId="0" applyAlignment="1" applyFont="1" applyNumberFormat="1">
      <alignment readingOrder="0" shrinkToFit="0" vertical="bottom" wrapText="0"/>
    </xf>
    <xf borderId="4" fillId="12" fontId="10" numFmtId="4" xfId="0" applyAlignment="1" applyBorder="1" applyFont="1" applyNumberFormat="1">
      <alignment shrinkToFit="0" vertical="bottom" wrapText="0"/>
    </xf>
    <xf borderId="3" fillId="0" fontId="4" numFmtId="165" xfId="0" applyAlignment="1" applyBorder="1" applyFont="1" applyNumberFormat="1">
      <alignment horizontal="center" shrinkToFit="0" vertical="bottom" wrapText="1"/>
    </xf>
    <xf borderId="0" fillId="12" fontId="74" numFmtId="4" xfId="0" applyAlignment="1" applyFont="1" applyNumberFormat="1">
      <alignment shrinkToFit="0" vertical="bottom" wrapText="0"/>
    </xf>
    <xf borderId="0" fillId="18" fontId="10" numFmtId="14" xfId="0" applyAlignment="1" applyFont="1" applyNumberFormat="1">
      <alignment readingOrder="0" shrinkToFit="0" vertical="bottom" wrapText="0"/>
    </xf>
    <xf borderId="0" fillId="11" fontId="10" numFmtId="14" xfId="0" applyAlignment="1" applyFont="1" applyNumberFormat="1">
      <alignment readingOrder="0" shrinkToFit="0" vertical="bottom" wrapText="0"/>
    </xf>
    <xf borderId="0" fillId="36" fontId="10" numFmtId="0" xfId="0" applyAlignment="1" applyFont="1">
      <alignment readingOrder="0" shrinkToFit="0" vertical="bottom" wrapText="0"/>
    </xf>
    <xf borderId="0" fillId="16" fontId="9" numFmtId="4" xfId="0" applyAlignment="1" applyFont="1" applyNumberFormat="1">
      <alignment readingOrder="0" shrinkToFit="0" vertical="bottom" wrapText="0"/>
    </xf>
    <xf borderId="0" fillId="0" fontId="9" numFmtId="4" xfId="0" applyAlignment="1" applyFont="1" applyNumberFormat="1">
      <alignment shrinkToFit="0" vertical="bottom" wrapText="0"/>
    </xf>
    <xf borderId="0" fillId="11" fontId="10" numFmtId="0" xfId="0" applyAlignment="1" applyFont="1">
      <alignment horizontal="center" readingOrder="0" shrinkToFit="0" vertical="bottom" wrapText="0"/>
    </xf>
    <xf borderId="4" fillId="11" fontId="10" numFmtId="0" xfId="0" applyAlignment="1" applyBorder="1" applyFont="1">
      <alignment horizontal="center" readingOrder="0" shrinkToFit="0" vertical="bottom" wrapText="0"/>
    </xf>
    <xf borderId="0" fillId="16" fontId="10" numFmtId="170" xfId="0" applyAlignment="1" applyFont="1" applyNumberFormat="1">
      <alignment readingOrder="0" shrinkToFit="0" vertical="bottom" wrapText="0"/>
    </xf>
    <xf borderId="0" fillId="0" fontId="9" numFmtId="170" xfId="0" applyAlignment="1" applyFont="1" applyNumberFormat="1">
      <alignment readingOrder="0" shrinkToFit="0" vertical="bottom" wrapText="0"/>
    </xf>
    <xf borderId="0" fillId="12" fontId="9" numFmtId="4" xfId="0" applyAlignment="1" applyFont="1" applyNumberFormat="1">
      <alignment readingOrder="0" shrinkToFit="0" vertical="bottom" wrapText="0"/>
    </xf>
    <xf borderId="0" fillId="4" fontId="10" numFmtId="0" xfId="0" applyAlignment="1" applyFont="1">
      <alignment shrinkToFit="0" vertical="bottom" wrapText="0"/>
    </xf>
    <xf borderId="0" fillId="4" fontId="10" numFmtId="0" xfId="0" applyAlignment="1" applyFont="1">
      <alignment readingOrder="0" shrinkToFit="0" vertical="bottom" wrapText="0"/>
    </xf>
    <xf borderId="0" fillId="4" fontId="10" numFmtId="165" xfId="0" applyAlignment="1" applyFont="1" applyNumberFormat="1">
      <alignment horizontal="center" shrinkToFit="0" vertical="bottom" wrapText="0"/>
    </xf>
    <xf borderId="0" fillId="4" fontId="10" numFmtId="165" xfId="0" applyAlignment="1" applyFont="1" applyNumberFormat="1">
      <alignment horizontal="center" readingOrder="0" shrinkToFit="0" vertical="bottom" wrapText="0"/>
    </xf>
    <xf borderId="0" fillId="4" fontId="10" numFmtId="4" xfId="0" applyAlignment="1" applyFont="1" applyNumberFormat="1">
      <alignment shrinkToFit="0" vertical="bottom" wrapText="0"/>
    </xf>
    <xf borderId="0" fillId="4" fontId="75" numFmtId="0" xfId="0" applyAlignment="1" applyFont="1">
      <alignment shrinkToFit="0" vertical="bottom" wrapText="0"/>
    </xf>
    <xf borderId="0" fillId="4" fontId="10" numFmtId="4" xfId="0" applyAlignment="1" applyFont="1" applyNumberFormat="1">
      <alignment readingOrder="0" shrinkToFit="0" vertical="bottom" wrapText="0"/>
    </xf>
    <xf borderId="0" fillId="4" fontId="10" numFmtId="14" xfId="0" applyAlignment="1" applyFont="1" applyNumberFormat="1">
      <alignment readingOrder="0" shrinkToFit="0" vertical="bottom" wrapText="0"/>
    </xf>
    <xf borderId="0" fillId="4" fontId="9" numFmtId="4" xfId="0" applyAlignment="1" applyFont="1" applyNumberFormat="1">
      <alignment readingOrder="0" shrinkToFit="0" vertical="bottom" wrapText="0"/>
    </xf>
    <xf borderId="0" fillId="42" fontId="10" numFmtId="14" xfId="0" applyAlignment="1" applyFill="1" applyFont="1" applyNumberFormat="1">
      <alignment readingOrder="0" shrinkToFit="0" vertical="bottom" wrapText="0"/>
    </xf>
    <xf borderId="0" fillId="42" fontId="10" numFmtId="0" xfId="0" applyAlignment="1" applyFont="1">
      <alignment readingOrder="0" shrinkToFit="0" vertical="bottom" wrapText="0"/>
    </xf>
    <xf borderId="0" fillId="42" fontId="10" numFmtId="0" xfId="0" applyAlignment="1" applyFont="1">
      <alignment shrinkToFit="0" vertical="bottom" wrapText="0"/>
    </xf>
    <xf borderId="0" fillId="42" fontId="10" numFmtId="165" xfId="0" applyAlignment="1" applyFont="1" applyNumberFormat="1">
      <alignment horizontal="center" shrinkToFit="0" vertical="bottom" wrapText="0"/>
    </xf>
    <xf borderId="0" fillId="42" fontId="10" numFmtId="165" xfId="0" applyAlignment="1" applyFont="1" applyNumberFormat="1">
      <alignment horizontal="center" readingOrder="0" shrinkToFit="0" vertical="bottom" wrapText="0"/>
    </xf>
    <xf borderId="0" fillId="42" fontId="10" numFmtId="4" xfId="0" applyAlignment="1" applyFont="1" applyNumberFormat="1">
      <alignment shrinkToFit="0" vertical="bottom" wrapText="0"/>
    </xf>
    <xf borderId="0" fillId="42" fontId="10" numFmtId="4" xfId="0" applyAlignment="1" applyFont="1" applyNumberFormat="1">
      <alignment readingOrder="0" shrinkToFit="0" vertical="bottom" wrapText="0"/>
    </xf>
    <xf borderId="0" fillId="7" fontId="10" numFmtId="14" xfId="0" applyAlignment="1" applyFont="1" applyNumberFormat="1">
      <alignment readingOrder="0" shrinkToFit="0" vertical="bottom" wrapText="0"/>
    </xf>
    <xf borderId="0" fillId="7" fontId="10" numFmtId="0" xfId="0" applyAlignment="1" applyFont="1">
      <alignment readingOrder="0" shrinkToFit="0" vertical="bottom" wrapText="0"/>
    </xf>
    <xf borderId="0" fillId="7" fontId="10" numFmtId="0" xfId="0" applyAlignment="1" applyFont="1">
      <alignment shrinkToFit="0" vertical="bottom" wrapText="0"/>
    </xf>
    <xf borderId="0" fillId="7" fontId="10" numFmtId="165" xfId="0" applyAlignment="1" applyFont="1" applyNumberFormat="1">
      <alignment horizontal="center" shrinkToFit="0" vertical="bottom" wrapText="0"/>
    </xf>
    <xf borderId="0" fillId="7" fontId="10" numFmtId="165" xfId="0" applyAlignment="1" applyFont="1" applyNumberFormat="1">
      <alignment horizontal="center" readingOrder="0" shrinkToFit="0" vertical="bottom" wrapText="0"/>
    </xf>
    <xf borderId="0" fillId="7" fontId="10" numFmtId="4" xfId="0" applyAlignment="1" applyFont="1" applyNumberFormat="1">
      <alignment shrinkToFit="0" vertical="bottom" wrapText="0"/>
    </xf>
    <xf borderId="0" fillId="42" fontId="9" numFmtId="170" xfId="0" applyAlignment="1" applyFont="1" applyNumberFormat="1">
      <alignment readingOrder="0" shrinkToFit="0" vertical="bottom" wrapText="0"/>
    </xf>
    <xf borderId="0" fillId="43" fontId="10" numFmtId="14" xfId="0" applyAlignment="1" applyFill="1" applyFont="1" applyNumberFormat="1">
      <alignment readingOrder="0" shrinkToFit="0" vertical="bottom" wrapText="0"/>
    </xf>
    <xf borderId="0" fillId="43" fontId="10" numFmtId="0" xfId="0" applyAlignment="1" applyFont="1">
      <alignment readingOrder="0" shrinkToFit="0" vertical="bottom" wrapText="0"/>
    </xf>
    <xf borderId="0" fillId="43" fontId="10" numFmtId="0" xfId="0" applyAlignment="1" applyFont="1">
      <alignment shrinkToFit="0" vertical="bottom" wrapText="0"/>
    </xf>
    <xf borderId="0" fillId="43" fontId="10" numFmtId="165" xfId="0" applyAlignment="1" applyFont="1" applyNumberFormat="1">
      <alignment horizontal="center" shrinkToFit="0" vertical="bottom" wrapText="0"/>
    </xf>
    <xf borderId="0" fillId="43" fontId="10" numFmtId="165" xfId="0" applyAlignment="1" applyFont="1" applyNumberFormat="1">
      <alignment horizontal="center" readingOrder="0" shrinkToFit="0" vertical="bottom" wrapText="0"/>
    </xf>
    <xf borderId="0" fillId="43" fontId="10" numFmtId="4" xfId="0" applyAlignment="1" applyFont="1" applyNumberFormat="1">
      <alignment shrinkToFit="0" vertical="bottom" wrapText="0"/>
    </xf>
    <xf borderId="0" fillId="43" fontId="9" numFmtId="4" xfId="0" applyAlignment="1" applyFont="1" applyNumberFormat="1">
      <alignment readingOrder="0" shrinkToFit="0" vertical="bottom" wrapText="0"/>
    </xf>
    <xf borderId="0" fillId="44" fontId="10" numFmtId="14" xfId="0" applyAlignment="1" applyFill="1" applyFont="1" applyNumberFormat="1">
      <alignment readingOrder="0" shrinkToFit="0" vertical="bottom" wrapText="0"/>
    </xf>
    <xf borderId="0" fillId="44" fontId="10" numFmtId="0" xfId="0" applyAlignment="1" applyFont="1">
      <alignment readingOrder="0" shrinkToFit="0" vertical="bottom" wrapText="0"/>
    </xf>
    <xf borderId="0" fillId="44" fontId="10" numFmtId="0" xfId="0" applyAlignment="1" applyFont="1">
      <alignment shrinkToFit="0" vertical="bottom" wrapText="0"/>
    </xf>
    <xf borderId="0" fillId="44" fontId="10" numFmtId="165" xfId="0" applyAlignment="1" applyFont="1" applyNumberFormat="1">
      <alignment horizontal="center" shrinkToFit="0" vertical="bottom" wrapText="0"/>
    </xf>
    <xf borderId="0" fillId="44" fontId="10" numFmtId="165" xfId="0" applyAlignment="1" applyFont="1" applyNumberFormat="1">
      <alignment horizontal="center" readingOrder="0" shrinkToFit="0" vertical="bottom" wrapText="0"/>
    </xf>
    <xf borderId="0" fillId="44" fontId="10" numFmtId="4" xfId="0" applyAlignment="1" applyFont="1" applyNumberFormat="1">
      <alignment shrinkToFit="0" vertical="bottom" wrapText="0"/>
    </xf>
    <xf borderId="0" fillId="44" fontId="9" numFmtId="4" xfId="0" applyAlignment="1" applyFont="1" applyNumberFormat="1">
      <alignment readingOrder="0" shrinkToFit="0" vertical="bottom" wrapText="0"/>
    </xf>
    <xf borderId="0" fillId="44" fontId="9" numFmtId="0" xfId="0" applyAlignment="1" applyFont="1">
      <alignment shrinkToFit="0" vertical="bottom" wrapText="0"/>
    </xf>
    <xf borderId="0" fillId="44" fontId="9" numFmtId="170" xfId="0" applyAlignment="1" applyFont="1" applyNumberFormat="1">
      <alignment readingOrder="0" shrinkToFit="0" vertical="bottom" wrapText="0"/>
    </xf>
    <xf borderId="0" fillId="0" fontId="19" numFmtId="165" xfId="0" applyAlignment="1" applyFont="1" applyNumberFormat="1">
      <alignment horizontal="center" shrinkToFit="0" vertical="bottom" wrapText="0"/>
    </xf>
    <xf borderId="0" fillId="45" fontId="10" numFmtId="14" xfId="0" applyAlignment="1" applyFill="1" applyFont="1" applyNumberFormat="1">
      <alignment readingOrder="0" shrinkToFit="0" vertical="bottom" wrapText="0"/>
    </xf>
    <xf borderId="0" fillId="45" fontId="10" numFmtId="0" xfId="0" applyAlignment="1" applyFont="1">
      <alignment readingOrder="0" shrinkToFit="0" vertical="bottom" wrapText="0"/>
    </xf>
    <xf borderId="0" fillId="45" fontId="10" numFmtId="0" xfId="0" applyAlignment="1" applyFont="1">
      <alignment shrinkToFit="0" vertical="bottom" wrapText="0"/>
    </xf>
    <xf borderId="0" fillId="45" fontId="10" numFmtId="165" xfId="0" applyAlignment="1" applyFont="1" applyNumberFormat="1">
      <alignment horizontal="center" shrinkToFit="0" vertical="bottom" wrapText="0"/>
    </xf>
    <xf borderId="0" fillId="45" fontId="10" numFmtId="165" xfId="0" applyAlignment="1" applyFont="1" applyNumberFormat="1">
      <alignment horizontal="center" readingOrder="0" shrinkToFit="0" vertical="bottom" wrapText="0"/>
    </xf>
    <xf borderId="0" fillId="45" fontId="10" numFmtId="4" xfId="0" applyAlignment="1" applyFont="1" applyNumberFormat="1">
      <alignment shrinkToFit="0" vertical="bottom" wrapText="0"/>
    </xf>
    <xf borderId="0" fillId="45" fontId="10" numFmtId="4" xfId="0" applyAlignment="1" applyFont="1" applyNumberFormat="1">
      <alignment readingOrder="0" shrinkToFit="0" vertical="bottom" wrapText="0"/>
    </xf>
    <xf borderId="0" fillId="45" fontId="10" numFmtId="0" xfId="0" applyAlignment="1" applyFont="1">
      <alignment horizontal="center" readingOrder="0" shrinkToFit="0" vertical="bottom" wrapText="0"/>
    </xf>
    <xf borderId="2" fillId="0" fontId="10" numFmtId="186" xfId="0" applyAlignment="1" applyBorder="1" applyFont="1" applyNumberFormat="1">
      <alignment shrinkToFit="0" vertical="bottom" wrapText="0"/>
    </xf>
    <xf borderId="0" fillId="18" fontId="4" numFmtId="0" xfId="0" applyAlignment="1" applyFont="1">
      <alignment shrinkToFit="0" wrapText="1"/>
    </xf>
    <xf borderId="0" fillId="18" fontId="9" numFmtId="4" xfId="0" applyAlignment="1" applyFont="1" applyNumberFormat="1">
      <alignment readingOrder="0" shrinkToFit="0" vertical="bottom" wrapText="0"/>
    </xf>
    <xf borderId="0" fillId="45" fontId="9" numFmtId="170" xfId="0" applyAlignment="1" applyFont="1" applyNumberFormat="1">
      <alignment readingOrder="0" shrinkToFit="0" vertical="bottom" wrapText="0"/>
    </xf>
    <xf borderId="0" fillId="36" fontId="9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9" numFmtId="165" xfId="0" applyAlignment="1" applyFont="1" applyNumberFormat="1">
      <alignment horizontal="center" shrinkToFit="0" vertical="bottom" wrapText="0"/>
    </xf>
    <xf borderId="0" fillId="0" fontId="9" numFmtId="165" xfId="0" applyAlignment="1" applyFont="1" applyNumberFormat="1">
      <alignment horizontal="center" readingOrder="0" shrinkToFit="0" vertical="bottom" wrapText="0"/>
    </xf>
    <xf borderId="0" fillId="0" fontId="76" numFmtId="4" xfId="0" applyAlignment="1" applyFont="1" applyNumberFormat="1">
      <alignment readingOrder="0" shrinkToFit="0" vertical="bottom" wrapText="0"/>
    </xf>
    <xf borderId="1" fillId="0" fontId="10" numFmtId="165" xfId="0" applyAlignment="1" applyBorder="1" applyFont="1" applyNumberFormat="1">
      <alignment horizontal="center" shrinkToFit="0" vertical="bottom" wrapText="0"/>
    </xf>
    <xf borderId="10" fillId="11" fontId="10" numFmtId="0" xfId="0" applyAlignment="1" applyBorder="1" applyFont="1">
      <alignment shrinkToFit="0" vertical="bottom" wrapText="0"/>
    </xf>
    <xf borderId="10" fillId="11" fontId="77" numFmtId="0" xfId="0" applyAlignment="1" applyBorder="1" applyFont="1">
      <alignment shrinkToFit="0" vertical="bottom" wrapText="0"/>
    </xf>
    <xf borderId="10" fillId="11" fontId="10" numFmtId="165" xfId="0" applyAlignment="1" applyBorder="1" applyFont="1" applyNumberFormat="1">
      <alignment horizontal="center" shrinkToFit="0" vertical="bottom" wrapText="0"/>
    </xf>
    <xf borderId="0" fillId="32" fontId="10" numFmtId="14" xfId="0" applyAlignment="1" applyFont="1" applyNumberFormat="1">
      <alignment readingOrder="0" shrinkToFit="0" vertical="bottom" wrapText="0"/>
    </xf>
    <xf borderId="0" fillId="32" fontId="10" numFmtId="0" xfId="0" applyAlignment="1" applyFont="1">
      <alignment readingOrder="0" shrinkToFit="0" vertical="bottom" wrapText="0"/>
    </xf>
    <xf borderId="0" fillId="32" fontId="10" numFmtId="0" xfId="0" applyAlignment="1" applyFont="1">
      <alignment shrinkToFit="0" vertical="bottom" wrapText="0"/>
    </xf>
    <xf borderId="0" fillId="32" fontId="10" numFmtId="165" xfId="0" applyAlignment="1" applyFont="1" applyNumberFormat="1">
      <alignment horizontal="center" shrinkToFit="0" vertical="bottom" wrapText="0"/>
    </xf>
    <xf borderId="0" fillId="32" fontId="10" numFmtId="165" xfId="0" applyAlignment="1" applyFont="1" applyNumberFormat="1">
      <alignment horizontal="center" readingOrder="0" shrinkToFit="0" vertical="bottom" wrapText="0"/>
    </xf>
    <xf borderId="0" fillId="32" fontId="10" numFmtId="4" xfId="0" applyAlignment="1" applyFont="1" applyNumberFormat="1">
      <alignment shrinkToFit="0" vertical="bottom" wrapText="0"/>
    </xf>
    <xf borderId="0" fillId="32" fontId="10" numFmtId="4" xfId="0" applyAlignment="1" applyFont="1" applyNumberFormat="1">
      <alignment readingOrder="0" shrinkToFit="0" vertical="bottom" wrapText="0"/>
    </xf>
    <xf borderId="0" fillId="32" fontId="9" numFmtId="4" xfId="0" applyAlignment="1" applyFont="1" applyNumberFormat="1">
      <alignment readingOrder="0" shrinkToFit="0" vertical="bottom" wrapText="0"/>
    </xf>
    <xf borderId="0" fillId="21" fontId="9" numFmtId="0" xfId="0" applyAlignment="1" applyFont="1">
      <alignment readingOrder="0" shrinkToFit="0" vertical="bottom" wrapText="0"/>
    </xf>
    <xf borderId="0" fillId="21" fontId="9" numFmtId="0" xfId="0" applyAlignment="1" applyFont="1">
      <alignment shrinkToFit="0" vertical="bottom" wrapText="0"/>
    </xf>
    <xf borderId="0" fillId="21" fontId="9" numFmtId="165" xfId="0" applyAlignment="1" applyFont="1" applyNumberFormat="1">
      <alignment horizontal="center" shrinkToFit="0" vertical="bottom" wrapText="0"/>
    </xf>
    <xf borderId="0" fillId="43" fontId="4" numFmtId="0" xfId="0" applyAlignment="1" applyFont="1">
      <alignment readingOrder="0" shrinkToFit="0" wrapText="1"/>
    </xf>
    <xf quotePrefix="1" borderId="0" fillId="16" fontId="10" numFmtId="0" xfId="0" applyAlignment="1" applyFont="1">
      <alignment readingOrder="0" shrinkToFit="0" vertical="bottom" wrapText="0"/>
    </xf>
    <xf borderId="0" fillId="18" fontId="4" numFmtId="0" xfId="0" applyAlignment="1" applyFont="1">
      <alignment readingOrder="0" shrinkToFit="0" wrapText="1"/>
    </xf>
    <xf borderId="0" fillId="21" fontId="10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vertical="bottom" wrapText="0"/>
    </xf>
    <xf borderId="0" fillId="37" fontId="9" numFmtId="0" xfId="0" applyAlignment="1" applyFont="1">
      <alignment readingOrder="0" shrinkToFit="0" vertical="bottom" wrapText="0"/>
    </xf>
    <xf borderId="3" fillId="11" fontId="10" numFmtId="0" xfId="0" applyAlignment="1" applyBorder="1" applyFont="1">
      <alignment readingOrder="0" shrinkToFit="0" vertical="bottom" wrapText="0"/>
    </xf>
    <xf borderId="0" fillId="11" fontId="9" numFmtId="187" xfId="0" applyAlignment="1" applyFont="1" applyNumberFormat="1">
      <alignment readingOrder="0" shrinkToFit="0" vertical="bottom" wrapText="0"/>
    </xf>
    <xf borderId="0" fillId="0" fontId="9" numFmtId="0" xfId="0" applyAlignment="1" applyFont="1">
      <alignment shrinkToFit="0" vertical="bottom" wrapText="0"/>
    </xf>
    <xf borderId="0" fillId="0" fontId="10" numFmtId="173" xfId="0" applyAlignment="1" applyFont="1" applyNumberFormat="1">
      <alignment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0" fontId="10" numFmtId="170" xfId="0" applyAlignment="1" applyFont="1" applyNumberFormat="1">
      <alignment readingOrder="0" shrinkToFit="0" vertical="bottom" wrapText="0"/>
    </xf>
    <xf borderId="0" fillId="11" fontId="10" numFmtId="14" xfId="0" applyAlignment="1" applyFont="1" applyNumberFormat="1">
      <alignment readingOrder="0" shrinkToFit="0" wrapText="1"/>
    </xf>
    <xf borderId="0" fillId="11" fontId="10" numFmtId="0" xfId="0" applyAlignment="1" applyFont="1">
      <alignment readingOrder="0" shrinkToFit="0" wrapText="1"/>
    </xf>
    <xf borderId="0" fillId="11" fontId="10" numFmtId="0" xfId="0" applyAlignment="1" applyFont="1">
      <alignment horizontal="center" shrinkToFit="0" vertical="bottom" wrapText="1"/>
    </xf>
    <xf borderId="0" fillId="11" fontId="10" numFmtId="0" xfId="0" applyAlignment="1" applyFont="1">
      <alignment horizontal="center" readingOrder="0" shrinkToFit="0" vertical="bottom" wrapText="1"/>
    </xf>
    <xf borderId="0" fillId="0" fontId="10" numFmtId="0" xfId="0" applyAlignment="1" applyFont="1">
      <alignment shrinkToFit="0" wrapText="1"/>
    </xf>
    <xf borderId="0" fillId="31" fontId="10" numFmtId="0" xfId="0" applyAlignment="1" applyFont="1">
      <alignment horizontal="center" readingOrder="0" shrinkToFit="0" vertical="bottom" wrapText="1"/>
    </xf>
    <xf borderId="4" fillId="0" fontId="10" numFmtId="0" xfId="0" applyAlignment="1" applyBorder="1" applyFont="1">
      <alignment horizontal="center" readingOrder="0" shrinkToFit="0" vertical="bottom" wrapText="1"/>
    </xf>
    <xf borderId="2" fillId="0" fontId="4" numFmtId="0" xfId="0" applyAlignment="1" applyBorder="1" applyFont="1">
      <alignment horizontal="center" shrinkToFit="0" vertical="bottom" wrapText="1"/>
    </xf>
    <xf borderId="3" fillId="0" fontId="10" numFmtId="0" xfId="0" applyAlignment="1" applyBorder="1" applyFont="1">
      <alignment shrinkToFit="0" wrapText="1"/>
    </xf>
    <xf borderId="0" fillId="11" fontId="10" numFmtId="0" xfId="0" applyAlignment="1" applyFont="1">
      <alignment shrinkToFit="0" wrapText="1"/>
    </xf>
    <xf borderId="0" fillId="0" fontId="10" numFmtId="0" xfId="0" applyAlignment="1" applyFont="1">
      <alignment readingOrder="0" shrinkToFit="0" wrapText="1"/>
    </xf>
    <xf borderId="0" fillId="37" fontId="10" numFmtId="0" xfId="0" applyAlignment="1" applyFont="1">
      <alignment horizontal="center" readingOrder="0" shrinkToFit="0" vertical="bottom" wrapText="1"/>
    </xf>
    <xf borderId="0" fillId="0" fontId="10" numFmtId="0" xfId="0" applyAlignment="1" applyFont="1">
      <alignment horizontal="center" shrinkToFit="0" vertical="bottom" wrapText="1"/>
    </xf>
    <xf borderId="4" fillId="0" fontId="10" numFmtId="0" xfId="0" applyAlignment="1" applyBorder="1" applyFont="1">
      <alignment horizontal="center" shrinkToFit="0" vertical="bottom" wrapText="1"/>
    </xf>
    <xf borderId="0" fillId="16" fontId="10" numFmtId="14" xfId="0" applyAlignment="1" applyFont="1" applyNumberFormat="1">
      <alignment readingOrder="0" shrinkToFit="0" wrapText="1"/>
    </xf>
    <xf borderId="0" fillId="16" fontId="10" numFmtId="0" xfId="0" applyAlignment="1" applyFont="1">
      <alignment readingOrder="0" shrinkToFit="0" wrapText="1"/>
    </xf>
    <xf borderId="0" fillId="16" fontId="10" numFmtId="0" xfId="0" applyAlignment="1" applyFont="1">
      <alignment shrinkToFit="0" wrapText="1"/>
    </xf>
    <xf borderId="0" fillId="16" fontId="10" numFmtId="0" xfId="0" applyAlignment="1" applyFont="1">
      <alignment horizontal="center" readingOrder="0" shrinkToFit="0" vertical="bottom" wrapText="1"/>
    </xf>
    <xf borderId="0" fillId="16" fontId="10" numFmtId="0" xfId="0" applyAlignment="1" applyFont="1">
      <alignment horizontal="center" shrinkToFit="0" vertical="bottom" wrapText="1"/>
    </xf>
    <xf borderId="0" fillId="10" fontId="10" numFmtId="0" xfId="0" applyAlignment="1" applyFont="1">
      <alignment horizontal="center" readingOrder="0" shrinkToFit="0" vertical="bottom" wrapText="1"/>
    </xf>
    <xf borderId="0" fillId="4" fontId="10" numFmtId="0" xfId="0" applyAlignment="1" applyFont="1">
      <alignment horizontal="center" readingOrder="0" shrinkToFit="0" vertical="bottom" wrapText="1"/>
    </xf>
    <xf borderId="3" fillId="0" fontId="10" numFmtId="0" xfId="0" applyAlignment="1" applyBorder="1" applyFont="1">
      <alignment readingOrder="0" shrinkToFit="0" wrapText="1"/>
    </xf>
    <xf borderId="0" fillId="0" fontId="10" numFmtId="0" xfId="0" applyAlignment="1" applyFont="1">
      <alignment shrinkToFit="0" wrapText="1"/>
    </xf>
    <xf borderId="0" fillId="11" fontId="9" numFmtId="0" xfId="0" applyAlignment="1" applyFont="1">
      <alignment shrinkToFit="0" wrapText="1"/>
    </xf>
    <xf borderId="0" fillId="11" fontId="9" numFmtId="0" xfId="0" applyAlignment="1" applyFont="1">
      <alignment readingOrder="0" shrinkToFit="0" wrapText="1"/>
    </xf>
    <xf borderId="0" fillId="16" fontId="9" numFmtId="0" xfId="0" applyAlignment="1" applyFont="1">
      <alignment shrinkToFit="0" wrapText="1"/>
    </xf>
    <xf borderId="0" fillId="39" fontId="10" numFmtId="0" xfId="0" applyAlignment="1" applyFont="1">
      <alignment readingOrder="0" shrinkToFit="0" wrapText="1"/>
    </xf>
    <xf borderId="0" fillId="16" fontId="9" numFmtId="0" xfId="0" applyAlignment="1" applyFont="1">
      <alignment readingOrder="0" shrinkToFit="0" wrapText="1"/>
    </xf>
    <xf borderId="0" fillId="9" fontId="10" numFmtId="0" xfId="0" applyAlignment="1" applyFont="1">
      <alignment readingOrder="0" shrinkToFit="0" wrapText="1"/>
    </xf>
    <xf borderId="0" fillId="37" fontId="9" numFmtId="0" xfId="0" applyAlignment="1" applyFont="1">
      <alignment readingOrder="0" shrinkToFit="0" wrapText="1"/>
    </xf>
    <xf borderId="0" fillId="37" fontId="10" numFmtId="0" xfId="0" applyAlignment="1" applyFont="1">
      <alignment shrinkToFit="0" wrapText="1"/>
    </xf>
    <xf borderId="0" fillId="37" fontId="9" numFmtId="0" xfId="0" applyAlignment="1" applyFont="1">
      <alignment shrinkToFit="0" wrapText="1"/>
    </xf>
    <xf borderId="0" fillId="36" fontId="9" numFmtId="0" xfId="0" applyAlignment="1" applyFont="1">
      <alignment readingOrder="0" shrinkToFit="0" wrapText="1"/>
    </xf>
    <xf borderId="0" fillId="36" fontId="10" numFmtId="0" xfId="0" applyAlignment="1" applyFont="1">
      <alignment shrinkToFit="0" wrapText="1"/>
    </xf>
    <xf borderId="0" fillId="36" fontId="9" numFmtId="0" xfId="0" applyAlignment="1" applyFont="1">
      <alignment shrinkToFit="0" wrapText="1"/>
    </xf>
    <xf borderId="0" fillId="36" fontId="10" numFmtId="0" xfId="0" applyAlignment="1" applyFont="1">
      <alignment horizontal="center" shrinkToFit="0" vertical="bottom" wrapText="1"/>
    </xf>
    <xf borderId="0" fillId="16" fontId="4" numFmtId="14" xfId="0" applyAlignment="1" applyFont="1" applyNumberFormat="1">
      <alignment readingOrder="0" shrinkToFit="0" wrapText="1"/>
    </xf>
    <xf borderId="0" fillId="39" fontId="10" numFmtId="0" xfId="0" applyAlignment="1" applyFont="1">
      <alignment horizontal="center" readingOrder="0" shrinkToFit="0" vertical="bottom" wrapText="1"/>
    </xf>
    <xf borderId="2" fillId="0" fontId="4" numFmtId="0" xfId="0" applyAlignment="1" applyBorder="1" applyFont="1">
      <alignment horizontal="center" shrinkToFit="0" vertical="bottom" wrapText="1"/>
    </xf>
    <xf borderId="0" fillId="12" fontId="10" numFmtId="14" xfId="0" applyAlignment="1" applyFont="1" applyNumberFormat="1">
      <alignment readingOrder="0" shrinkToFit="0" wrapText="1"/>
    </xf>
    <xf borderId="0" fillId="12" fontId="10" numFmtId="0" xfId="0" applyAlignment="1" applyFont="1">
      <alignment readingOrder="0" shrinkToFit="0" wrapText="1"/>
    </xf>
    <xf borderId="0" fillId="12" fontId="10" numFmtId="0" xfId="0" applyAlignment="1" applyFont="1">
      <alignment shrinkToFit="0" wrapText="1"/>
    </xf>
    <xf borderId="0" fillId="12" fontId="10" numFmtId="0" xfId="0" applyAlignment="1" applyFont="1">
      <alignment horizontal="center" shrinkToFit="0" vertical="bottom" wrapText="1"/>
    </xf>
    <xf borderId="0" fillId="12" fontId="10" numFmtId="0" xfId="0" applyAlignment="1" applyFont="1">
      <alignment horizontal="center" readingOrder="0" shrinkToFit="0" vertical="bottom" wrapText="1"/>
    </xf>
    <xf borderId="0" fillId="12" fontId="4" numFmtId="14" xfId="0" applyAlignment="1" applyFont="1" applyNumberFormat="1">
      <alignment readingOrder="0" shrinkToFit="0" wrapText="1"/>
    </xf>
    <xf borderId="0" fillId="39" fontId="4" numFmtId="0" xfId="0" applyAlignment="1" applyFont="1">
      <alignment horizontal="center" readingOrder="0" shrinkToFit="0" vertical="bottom" wrapText="1"/>
    </xf>
    <xf borderId="0" fillId="39" fontId="4" numFmtId="0" xfId="0" applyAlignment="1" applyFont="1">
      <alignment readingOrder="0" shrinkToFit="0" wrapText="1"/>
    </xf>
    <xf borderId="0" fillId="46" fontId="10" numFmtId="0" xfId="0" applyAlignment="1" applyFill="1" applyFont="1">
      <alignment horizontal="center" readingOrder="0" shrinkToFit="0" vertical="bottom" wrapText="1"/>
    </xf>
    <xf borderId="0" fillId="44" fontId="10" numFmtId="0" xfId="0" applyAlignment="1" applyFont="1">
      <alignment horizontal="center" readingOrder="0" shrinkToFit="0" vertical="bottom" wrapText="1"/>
    </xf>
    <xf borderId="0" fillId="44" fontId="9" numFmtId="0" xfId="0" applyAlignment="1" applyFont="1">
      <alignment horizontal="center" readingOrder="0" shrinkToFit="0" vertical="bottom" wrapText="1"/>
    </xf>
    <xf borderId="4" fillId="0" fontId="9" numFmtId="0" xfId="0" applyAlignment="1" applyBorder="1" applyFont="1">
      <alignment horizontal="center" readingOrder="0" shrinkToFit="0" vertical="bottom" wrapText="1"/>
    </xf>
    <xf borderId="0" fillId="0" fontId="10" numFmtId="0" xfId="0" applyAlignment="1" applyFont="1">
      <alignment horizontal="center" readingOrder="0" shrinkToFit="0" vertical="bottom" wrapText="1"/>
    </xf>
    <xf borderId="0" fillId="13" fontId="78" numFmtId="0" xfId="0" applyAlignment="1" applyFont="1">
      <alignment horizontal="center" readingOrder="0" shrinkToFit="0" vertical="center" wrapText="0"/>
    </xf>
    <xf borderId="0" fillId="8" fontId="9" numFmtId="4" xfId="0" applyAlignment="1" applyFont="1" applyNumberFormat="1">
      <alignment readingOrder="0" shrinkToFit="0" vertical="bottom" wrapText="0"/>
    </xf>
    <xf borderId="0" fillId="8" fontId="9" numFmtId="168" xfId="0" applyAlignment="1" applyFont="1" applyNumberFormat="1">
      <alignment horizontal="center" shrinkToFit="0" vertical="bottom" wrapText="0"/>
    </xf>
    <xf borderId="0" fillId="8" fontId="9" numFmtId="4" xfId="0" applyAlignment="1" applyFont="1" applyNumberFormat="1">
      <alignment horizontal="center" readingOrder="0" shrinkToFit="0" vertical="bottom" wrapText="0"/>
    </xf>
    <xf borderId="0" fillId="33" fontId="9" numFmtId="4" xfId="0" applyAlignment="1" applyFont="1" applyNumberFormat="1">
      <alignment horizontal="center" shrinkToFit="0" vertical="top" wrapText="0"/>
    </xf>
    <xf borderId="0" fillId="33" fontId="9" numFmtId="4" xfId="0" applyAlignment="1" applyFont="1" applyNumberFormat="1">
      <alignment horizontal="center" readingOrder="0" shrinkToFit="0" vertical="top" wrapText="0"/>
    </xf>
    <xf borderId="0" fillId="8" fontId="9" numFmtId="0" xfId="0" applyAlignment="1" applyFont="1">
      <alignment readingOrder="0" shrinkToFit="0" vertical="bottom" wrapText="0"/>
    </xf>
    <xf borderId="0" fillId="8" fontId="9" numFmtId="1" xfId="0" applyAlignment="1" applyFont="1" applyNumberFormat="1">
      <alignment horizontal="center" shrinkToFit="0" vertical="bottom" wrapText="0"/>
    </xf>
    <xf borderId="4" fillId="34" fontId="10" numFmtId="0" xfId="0" applyAlignment="1" applyBorder="1" applyFont="1">
      <alignment shrinkToFit="0" vertical="bottom" wrapText="0"/>
    </xf>
    <xf borderId="0" fillId="35" fontId="9" numFmtId="4" xfId="0" applyAlignment="1" applyFont="1" applyNumberFormat="1">
      <alignment horizontal="center" shrinkToFit="0" vertical="top" wrapText="0"/>
    </xf>
    <xf borderId="4" fillId="34" fontId="10" numFmtId="0" xfId="0" applyAlignment="1" applyBorder="1" applyFont="1">
      <alignment horizontal="center" readingOrder="0" shrinkToFit="0" vertical="bottom" wrapText="0"/>
    </xf>
    <xf borderId="0" fillId="35" fontId="9" numFmtId="4" xfId="0" applyAlignment="1" applyFont="1" applyNumberFormat="1">
      <alignment horizontal="center" readingOrder="0" shrinkToFit="0" vertical="top" wrapText="0"/>
    </xf>
    <xf borderId="1" fillId="0" fontId="10" numFmtId="0" xfId="0" applyAlignment="1" applyBorder="1" applyFont="1">
      <alignment horizontal="center" readingOrder="0" shrinkToFit="0" vertical="bottom" wrapText="0"/>
    </xf>
    <xf borderId="6" fillId="0" fontId="10" numFmtId="165" xfId="0" applyAlignment="1" applyBorder="1" applyFont="1" applyNumberFormat="1">
      <alignment horizontal="center" readingOrder="0" shrinkToFit="0" vertical="bottom" wrapText="0"/>
    </xf>
    <xf borderId="5" fillId="6" fontId="9" numFmtId="4" xfId="0" applyAlignment="1" applyBorder="1" applyFont="1" applyNumberFormat="1">
      <alignment horizontal="center" readingOrder="0" shrinkToFit="0" vertical="bottom" wrapText="0"/>
    </xf>
    <xf borderId="1" fillId="6" fontId="10" numFmtId="4" xfId="0" applyAlignment="1" applyBorder="1" applyFont="1" applyNumberFormat="1">
      <alignment horizontal="center" readingOrder="0" shrinkToFit="0" vertical="bottom" wrapText="0"/>
    </xf>
    <xf borderId="1" fillId="20" fontId="10" numFmtId="4" xfId="0" applyAlignment="1" applyBorder="1" applyFont="1" applyNumberFormat="1">
      <alignment horizontal="center" readingOrder="0" shrinkToFit="0" vertical="bottom" wrapText="0"/>
    </xf>
    <xf borderId="6" fillId="6" fontId="9" numFmtId="4" xfId="0" applyAlignment="1" applyBorder="1" applyFont="1" applyNumberFormat="1">
      <alignment horizontal="center" readingOrder="0" shrinkToFit="0" vertical="bottom" wrapText="0"/>
    </xf>
    <xf borderId="11" fillId="6" fontId="10" numFmtId="166" xfId="0" applyAlignment="1" applyBorder="1" applyFont="1" applyNumberFormat="1">
      <alignment horizontal="center" shrinkToFit="0" vertical="bottom" wrapText="0"/>
    </xf>
    <xf borderId="5" fillId="35" fontId="9" numFmtId="166" xfId="0" applyAlignment="1" applyBorder="1" applyFont="1" applyNumberFormat="1">
      <alignment horizontal="center" shrinkToFit="0" vertical="bottom" wrapText="0"/>
    </xf>
    <xf borderId="1" fillId="35" fontId="9" numFmtId="166" xfId="0" applyAlignment="1" applyBorder="1" applyFont="1" applyNumberFormat="1">
      <alignment horizontal="center" readingOrder="0" shrinkToFit="0" vertical="top" wrapText="0"/>
    </xf>
    <xf borderId="1" fillId="35" fontId="9" numFmtId="4" xfId="0" applyAlignment="1" applyBorder="1" applyFont="1" applyNumberFormat="1">
      <alignment horizontal="center" shrinkToFit="0" vertical="top" wrapText="0"/>
    </xf>
    <xf borderId="1" fillId="35" fontId="9" numFmtId="2" xfId="0" applyAlignment="1" applyBorder="1" applyFont="1" applyNumberFormat="1">
      <alignment horizontal="center" shrinkToFit="0" vertical="top" wrapText="0"/>
    </xf>
    <xf borderId="1" fillId="35" fontId="9" numFmtId="166" xfId="0" applyAlignment="1" applyBorder="1" applyFont="1" applyNumberFormat="1">
      <alignment horizontal="center" shrinkToFit="0" vertical="top" wrapText="0"/>
    </xf>
    <xf borderId="10" fillId="0" fontId="10" numFmtId="0" xfId="0" applyAlignment="1" applyBorder="1" applyFont="1">
      <alignment horizontal="center" shrinkToFit="0" vertical="bottom" wrapText="0"/>
    </xf>
    <xf borderId="9" fillId="0" fontId="10" numFmtId="165" xfId="0" applyAlignment="1" applyBorder="1" applyFont="1" applyNumberFormat="1">
      <alignment horizontal="center" shrinkToFit="0" vertical="bottom" wrapText="0"/>
    </xf>
    <xf borderId="8" fillId="0" fontId="10" numFmtId="0" xfId="0" applyAlignment="1" applyBorder="1" applyFont="1">
      <alignment shrinkToFit="0" vertical="bottom" wrapText="0"/>
    </xf>
    <xf borderId="9" fillId="0" fontId="10" numFmtId="4" xfId="0" applyAlignment="1" applyBorder="1" applyFont="1" applyNumberFormat="1">
      <alignment shrinkToFit="0" vertical="bottom" wrapText="0"/>
    </xf>
    <xf borderId="7" fillId="0" fontId="10" numFmtId="0" xfId="0" applyAlignment="1" applyBorder="1" applyFont="1">
      <alignment horizontal="center" shrinkToFit="0" vertical="bottom" wrapText="0"/>
    </xf>
    <xf borderId="2" fillId="0" fontId="10" numFmtId="4" xfId="0" applyAlignment="1" applyBorder="1" applyFont="1" applyNumberFormat="1">
      <alignment horizontal="center" shrinkToFit="0" vertical="bottom" wrapText="0"/>
    </xf>
    <xf borderId="2" fillId="0" fontId="10" numFmtId="0" xfId="0" applyAlignment="1" applyBorder="1" applyFont="1">
      <alignment horizontal="center" shrinkToFit="0" vertical="bottom" wrapText="0"/>
    </xf>
    <xf borderId="9" fillId="0" fontId="10" numFmtId="0" xfId="0" applyAlignment="1" applyBorder="1" applyFont="1">
      <alignment shrinkToFit="0" vertical="bottom" wrapText="0"/>
    </xf>
    <xf borderId="8" fillId="0" fontId="10" numFmtId="4" xfId="0" applyAlignment="1" applyBorder="1" applyFont="1" applyNumberFormat="1">
      <alignment shrinkToFit="0" vertical="bottom" wrapText="0"/>
    </xf>
    <xf borderId="10" fillId="0" fontId="10" numFmtId="4" xfId="0" applyAlignment="1" applyBorder="1" applyFont="1" applyNumberFormat="1">
      <alignment shrinkToFit="0" vertical="bottom" wrapText="0"/>
    </xf>
    <xf borderId="10" fillId="0" fontId="4" numFmtId="0" xfId="0" applyAlignment="1" applyBorder="1" applyFont="1">
      <alignment shrinkToFit="0" wrapText="1"/>
    </xf>
    <xf borderId="0" fillId="36" fontId="9" numFmtId="175" xfId="0" applyAlignment="1" applyFont="1" applyNumberFormat="1">
      <alignment readingOrder="0" shrinkToFit="0" vertical="bottom" wrapText="0"/>
    </xf>
    <xf borderId="0" fillId="36" fontId="10" numFmtId="0" xfId="0" applyAlignment="1" applyFont="1">
      <alignment horizontal="center" shrinkToFit="0" vertical="bottom" wrapText="0"/>
    </xf>
    <xf borderId="0" fillId="14" fontId="10" numFmtId="168" xfId="0" applyAlignment="1" applyFont="1" applyNumberFormat="1">
      <alignment readingOrder="0" shrinkToFit="0" vertical="bottom" wrapText="0"/>
    </xf>
    <xf borderId="0" fillId="14" fontId="10" numFmtId="168" xfId="0" applyAlignment="1" applyFont="1" applyNumberFormat="1">
      <alignment shrinkToFit="0" vertical="bottom" wrapText="0"/>
    </xf>
    <xf borderId="4" fillId="14" fontId="10" numFmtId="168" xfId="0" applyAlignment="1" applyBorder="1" applyFont="1" applyNumberFormat="1">
      <alignment shrinkToFit="0" vertical="bottom" wrapText="0"/>
    </xf>
    <xf borderId="0" fillId="16" fontId="9" numFmtId="4" xfId="0" applyAlignment="1" applyFont="1" applyNumberFormat="1">
      <alignment shrinkToFit="0" vertical="bottom" wrapText="0"/>
    </xf>
    <xf borderId="0" fillId="16" fontId="10" numFmtId="0" xfId="0" applyAlignment="1" applyFont="1">
      <alignment horizontal="center" readingOrder="0" shrinkToFit="0" vertical="bottom" wrapText="0"/>
    </xf>
    <xf borderId="0" fillId="16" fontId="19" numFmtId="0" xfId="0" applyAlignment="1" applyFont="1">
      <alignment horizontal="center" shrinkToFit="0" vertical="bottom" wrapText="0"/>
    </xf>
    <xf borderId="0" fillId="36" fontId="9" numFmtId="164" xfId="0" applyAlignment="1" applyFont="1" applyNumberFormat="1">
      <alignment readingOrder="0" shrinkToFit="0" vertical="bottom" wrapText="0"/>
    </xf>
    <xf borderId="0" fillId="12" fontId="10" numFmtId="0" xfId="0" applyAlignment="1" applyFont="1">
      <alignment horizontal="center" shrinkToFit="0" vertical="bottom" wrapText="0"/>
    </xf>
    <xf borderId="0" fillId="12" fontId="10" numFmtId="0" xfId="0" applyAlignment="1" applyFont="1">
      <alignment horizontal="center" readingOrder="0" shrinkToFit="0" vertical="bottom" wrapText="0"/>
    </xf>
    <xf borderId="0" fillId="12" fontId="10" numFmtId="170" xfId="0" applyAlignment="1" applyFont="1" applyNumberFormat="1">
      <alignment readingOrder="0" shrinkToFit="0" vertical="bottom" wrapText="0"/>
    </xf>
    <xf borderId="0" fillId="0" fontId="4" numFmtId="4" xfId="0" applyAlignment="1" applyFont="1" applyNumberFormat="1">
      <alignment shrinkToFit="0" wrapText="1"/>
    </xf>
    <xf borderId="0" fillId="16" fontId="9" numFmtId="170" xfId="0" applyAlignment="1" applyFont="1" applyNumberFormat="1">
      <alignment readingOrder="0" shrinkToFit="0" vertical="bottom" wrapText="0"/>
    </xf>
    <xf borderId="0" fillId="18" fontId="10" numFmtId="0" xfId="0" applyAlignment="1" applyFont="1">
      <alignment horizontal="center" readingOrder="0" shrinkToFit="0" vertical="bottom" wrapText="0"/>
    </xf>
    <xf borderId="0" fillId="18" fontId="9" numFmtId="0" xfId="0" applyAlignment="1" applyFont="1">
      <alignment shrinkToFit="0" vertical="bottom" wrapText="0"/>
    </xf>
    <xf borderId="0" fillId="11" fontId="79" numFmtId="0" xfId="0" applyAlignment="1" applyFont="1">
      <alignment horizontal="center" shrinkToFit="0" vertical="bottom" wrapText="0"/>
    </xf>
    <xf borderId="0" fillId="18" fontId="10" numFmtId="0" xfId="0" applyAlignment="1" applyFont="1">
      <alignment horizontal="center" shrinkToFit="0" vertical="bottom" wrapText="0"/>
    </xf>
    <xf borderId="0" fillId="18" fontId="9" numFmtId="0" xfId="0" applyAlignment="1" applyFont="1">
      <alignment readingOrder="0" shrinkToFit="0" vertical="bottom" wrapText="0"/>
    </xf>
    <xf borderId="0" fillId="16" fontId="9" numFmtId="187" xfId="0" applyAlignment="1" applyFont="1" applyNumberFormat="1">
      <alignment readingOrder="0" shrinkToFit="0" vertical="bottom" wrapText="0"/>
    </xf>
    <xf borderId="0" fillId="0" fontId="10" numFmtId="188" xfId="0" applyAlignment="1" applyFont="1" applyNumberFormat="1">
      <alignment readingOrder="0" shrinkToFit="0" vertical="bottom" wrapText="0"/>
    </xf>
    <xf borderId="3" fillId="0" fontId="10" numFmtId="4" xfId="0" applyAlignment="1" applyBorder="1" applyFont="1" applyNumberFormat="1">
      <alignment shrinkToFit="0" vertical="bottom" wrapText="0"/>
    </xf>
    <xf borderId="0" fillId="11" fontId="10" numFmtId="2" xfId="0" applyAlignment="1" applyFont="1" applyNumberFormat="1">
      <alignment shrinkToFit="0" vertical="bottom" wrapText="0"/>
    </xf>
    <xf borderId="4" fillId="11" fontId="10" numFmtId="186" xfId="0" applyAlignment="1" applyBorder="1" applyFont="1" applyNumberFormat="1">
      <alignment shrinkToFit="0" vertical="bottom" wrapText="0"/>
    </xf>
    <xf borderId="2" fillId="0" fontId="10" numFmtId="0" xfId="0" applyAlignment="1" applyBorder="1" applyFont="1">
      <alignment shrinkToFit="0" vertical="bottom" wrapText="0"/>
    </xf>
    <xf borderId="3" fillId="0" fontId="10" numFmtId="4" xfId="0" applyAlignment="1" applyBorder="1" applyFont="1" applyNumberFormat="1">
      <alignment readingOrder="0" shrinkToFit="0" vertical="bottom" wrapText="0"/>
    </xf>
    <xf borderId="0" fillId="0" fontId="80" numFmtId="4" xfId="0" applyAlignment="1" applyFont="1" applyNumberFormat="1">
      <alignment shrinkToFit="0" vertical="bottom" wrapText="0"/>
    </xf>
    <xf borderId="0" fillId="0" fontId="10" numFmtId="166" xfId="0" applyAlignment="1" applyFont="1" applyNumberFormat="1">
      <alignment shrinkToFit="0" vertical="bottom" wrapText="0"/>
    </xf>
    <xf borderId="0" fillId="11" fontId="9" numFmtId="170" xfId="0" applyAlignment="1" applyFont="1" applyNumberFormat="1">
      <alignment readingOrder="0" shrinkToFit="0" vertical="bottom" wrapText="0"/>
    </xf>
    <xf borderId="0" fillId="12" fontId="63" numFmtId="0" xfId="0" applyAlignment="1" applyFont="1">
      <alignment readingOrder="0" shrinkToFit="0" wrapText="1"/>
    </xf>
    <xf borderId="0" fillId="43" fontId="10" numFmtId="0" xfId="0" applyAlignment="1" applyFont="1">
      <alignment horizontal="center" readingOrder="0" shrinkToFit="0" vertical="bottom" wrapText="0"/>
    </xf>
    <xf borderId="0" fillId="19" fontId="10" numFmtId="14" xfId="0" applyAlignment="1" applyFont="1" applyNumberFormat="1">
      <alignment readingOrder="0" shrinkToFit="0" vertical="bottom" wrapText="0"/>
    </xf>
    <xf borderId="0" fillId="19" fontId="10" numFmtId="0" xfId="0" applyAlignment="1" applyFont="1">
      <alignment readingOrder="0" shrinkToFit="0" vertical="bottom" wrapText="0"/>
    </xf>
    <xf borderId="0" fillId="19" fontId="10" numFmtId="0" xfId="0" applyAlignment="1" applyFont="1">
      <alignment horizontal="center" shrinkToFit="0" vertical="bottom" wrapText="0"/>
    </xf>
    <xf borderId="0" fillId="19" fontId="10" numFmtId="165" xfId="0" applyAlignment="1" applyFont="1" applyNumberFormat="1">
      <alignment horizontal="center" readingOrder="0" shrinkToFit="0" vertical="bottom" wrapText="0"/>
    </xf>
    <xf borderId="0" fillId="19" fontId="10" numFmtId="4" xfId="0" applyAlignment="1" applyFont="1" applyNumberFormat="1">
      <alignment shrinkToFit="0" vertical="bottom" wrapText="0"/>
    </xf>
    <xf borderId="0" fillId="19" fontId="9" numFmtId="0" xfId="0" applyAlignment="1" applyFont="1">
      <alignment readingOrder="0" shrinkToFit="0" vertical="bottom" wrapText="0"/>
    </xf>
    <xf borderId="0" fillId="19" fontId="10" numFmtId="0" xfId="0" applyAlignment="1" applyFont="1">
      <alignment shrinkToFit="0" vertical="bottom" wrapText="0"/>
    </xf>
    <xf borderId="0" fillId="19" fontId="10" numFmtId="4" xfId="0" applyAlignment="1" applyFont="1" applyNumberFormat="1">
      <alignment readingOrder="0" shrinkToFit="0" vertical="bottom" wrapText="0"/>
    </xf>
    <xf borderId="0" fillId="3" fontId="9" numFmtId="0" xfId="0" applyAlignment="1" applyFont="1">
      <alignment readingOrder="0" shrinkToFit="0" vertical="bottom" wrapText="0"/>
    </xf>
    <xf borderId="0" fillId="3" fontId="10" numFmtId="0" xfId="0" applyAlignment="1" applyFont="1">
      <alignment readingOrder="0" shrinkToFit="0" vertical="bottom" wrapText="0"/>
    </xf>
    <xf borderId="0" fillId="3" fontId="10" numFmtId="0" xfId="0" applyAlignment="1" applyFont="1">
      <alignment shrinkToFit="0" vertical="bottom" wrapText="0"/>
    </xf>
    <xf borderId="0" fillId="3" fontId="10" numFmtId="165" xfId="0" applyAlignment="1" applyFont="1" applyNumberFormat="1">
      <alignment horizontal="center" readingOrder="0" shrinkToFit="0" vertical="bottom" wrapText="0"/>
    </xf>
    <xf borderId="1" fillId="0" fontId="4" numFmtId="0" xfId="0" applyAlignment="1" applyBorder="1" applyFont="1">
      <alignment readingOrder="0" shrinkToFit="0" wrapText="1"/>
    </xf>
    <xf borderId="1" fillId="11" fontId="10" numFmtId="0" xfId="0" applyAlignment="1" applyBorder="1" applyFont="1">
      <alignment horizontal="center" shrinkToFit="0" vertical="bottom" wrapText="0"/>
    </xf>
    <xf borderId="1" fillId="11" fontId="10" numFmtId="0" xfId="0" applyAlignment="1" applyBorder="1" applyFont="1">
      <alignment shrinkToFit="0" vertical="bottom" wrapText="0"/>
    </xf>
    <xf borderId="1" fillId="11" fontId="10" numFmtId="4" xfId="0" applyAlignment="1" applyBorder="1" applyFont="1" applyNumberFormat="1">
      <alignment shrinkToFit="0" vertical="bottom" wrapText="0"/>
    </xf>
    <xf borderId="10" fillId="11" fontId="10" numFmtId="0" xfId="0" applyAlignment="1" applyBorder="1" applyFont="1">
      <alignment shrinkToFit="0" wrapText="1"/>
    </xf>
    <xf borderId="10" fillId="36" fontId="10" numFmtId="0" xfId="0" applyAlignment="1" applyBorder="1" applyFont="1">
      <alignment readingOrder="0" shrinkToFit="0" wrapText="1"/>
    </xf>
    <xf borderId="10" fillId="36" fontId="10" numFmtId="0" xfId="0" applyAlignment="1" applyBorder="1" applyFont="1">
      <alignment shrinkToFit="0" wrapText="1"/>
    </xf>
    <xf borderId="10" fillId="36" fontId="10" numFmtId="0" xfId="0" applyAlignment="1" applyBorder="1" applyFont="1">
      <alignment horizontal="center" shrinkToFit="0" vertical="bottom" wrapText="1"/>
    </xf>
    <xf borderId="0" fillId="14" fontId="10" numFmtId="0" xfId="0" applyAlignment="1" applyFont="1">
      <alignment readingOrder="0" shrinkToFit="0" wrapText="1"/>
    </xf>
    <xf borderId="0" fillId="11" fontId="4" numFmtId="14" xfId="0" applyAlignment="1" applyFont="1" applyNumberFormat="1">
      <alignment readingOrder="0" shrinkToFit="0" wrapText="1"/>
    </xf>
    <xf borderId="0" fillId="10" fontId="4" numFmtId="0" xfId="0" applyAlignment="1" applyFont="1">
      <alignment readingOrder="0" shrinkToFit="0" wrapText="1"/>
    </xf>
    <xf borderId="0" fillId="10" fontId="4" numFmtId="0" xfId="0" applyAlignment="1" applyFont="1">
      <alignment shrinkToFit="0" wrapText="1"/>
    </xf>
    <xf borderId="0" fillId="31" fontId="10" numFmtId="0" xfId="0" applyAlignment="1" applyFont="1">
      <alignment horizontal="center" shrinkToFit="0" vertical="bottom" wrapText="1"/>
    </xf>
    <xf borderId="0" fillId="14" fontId="10" numFmtId="0" xfId="0" applyAlignment="1" applyFont="1">
      <alignment shrinkToFit="0" wrapText="1"/>
    </xf>
    <xf borderId="0" fillId="10" fontId="10" numFmtId="0" xfId="0" applyAlignment="1" applyFont="1">
      <alignment readingOrder="0" shrinkToFit="0" wrapText="1"/>
    </xf>
    <xf borderId="0" fillId="10" fontId="10" numFmtId="0" xfId="0" applyAlignment="1" applyFont="1">
      <alignment horizontal="center" shrinkToFit="0" vertical="bottom" wrapText="1"/>
    </xf>
    <xf borderId="0" fillId="10" fontId="10" numFmtId="0" xfId="0" applyAlignment="1" applyFont="1">
      <alignment shrinkToFit="0" wrapText="1"/>
    </xf>
    <xf borderId="0" fillId="32" fontId="10" numFmtId="0" xfId="0" applyAlignment="1" applyFont="1">
      <alignment readingOrder="0" shrinkToFit="0" wrapText="1"/>
    </xf>
    <xf borderId="0" fillId="32" fontId="10" numFmtId="0" xfId="0" applyAlignment="1" applyFont="1">
      <alignment horizontal="center" shrinkToFit="0" vertical="bottom" wrapText="1"/>
    </xf>
    <xf borderId="0" fillId="32" fontId="10" numFmtId="0" xfId="0" applyAlignment="1" applyFont="1">
      <alignment horizontal="center" readingOrder="0" shrinkToFit="0" vertical="bottom" wrapText="1"/>
    </xf>
    <xf borderId="0" fillId="32" fontId="10" numFmtId="0" xfId="0" applyAlignment="1" applyFont="1">
      <alignment shrinkToFit="0" wrapText="1"/>
    </xf>
    <xf borderId="0" fillId="4" fontId="10" numFmtId="0" xfId="0" applyAlignment="1" applyFont="1">
      <alignment readingOrder="0" shrinkToFit="0" wrapText="1"/>
    </xf>
    <xf borderId="0" fillId="4" fontId="10" numFmtId="0" xfId="0" applyAlignment="1" applyFont="1">
      <alignment horizontal="center" shrinkToFit="0" vertical="bottom" wrapText="1"/>
    </xf>
    <xf borderId="0" fillId="4" fontId="10" numFmtId="0" xfId="0" applyAlignment="1" applyFont="1">
      <alignment shrinkToFit="0" wrapText="1"/>
    </xf>
    <xf borderId="0" fillId="10" fontId="9" numFmtId="0" xfId="0" applyAlignment="1" applyFont="1">
      <alignment horizontal="center" readingOrder="0" shrinkToFit="0" vertical="bottom" wrapText="1"/>
    </xf>
    <xf borderId="0" fillId="4" fontId="9" numFmtId="0" xfId="0" applyAlignment="1" applyFont="1">
      <alignment horizontal="center" readingOrder="0" shrinkToFit="0" vertical="bottom" wrapText="1"/>
    </xf>
    <xf borderId="0" fillId="11" fontId="9" numFmtId="0" xfId="0" applyAlignment="1" applyFont="1">
      <alignment horizontal="center" shrinkToFit="0" vertical="bottom" wrapText="1"/>
    </xf>
    <xf borderId="0" fillId="18" fontId="10" numFmtId="0" xfId="0" applyAlignment="1" applyFont="1">
      <alignment readingOrder="0" shrinkToFit="0" wrapText="1"/>
    </xf>
    <xf borderId="0" fillId="18" fontId="10" numFmtId="0" xfId="0" applyAlignment="1" applyFont="1">
      <alignment horizontal="center" shrinkToFit="0" vertical="bottom" wrapText="1"/>
    </xf>
    <xf borderId="0" fillId="18" fontId="10" numFmtId="0" xfId="0" applyAlignment="1" applyFont="1">
      <alignment horizontal="center" readingOrder="0" shrinkToFit="0" vertical="bottom" wrapText="1"/>
    </xf>
    <xf borderId="0" fillId="18" fontId="10" numFmtId="0" xfId="0" applyAlignment="1" applyFont="1">
      <alignment shrinkToFit="0" wrapText="1"/>
    </xf>
    <xf borderId="0" fillId="9" fontId="10" numFmtId="0" xfId="0" applyAlignment="1" applyFont="1">
      <alignment horizontal="center" readingOrder="0" shrinkToFit="0" vertical="bottom" wrapText="1"/>
    </xf>
    <xf borderId="3" fillId="14" fontId="10" numFmtId="0" xfId="0" applyAlignment="1" applyBorder="1" applyFont="1">
      <alignment shrinkToFit="0" wrapText="1"/>
    </xf>
    <xf borderId="0" fillId="36" fontId="10" numFmtId="0" xfId="0" applyAlignment="1" applyFont="1">
      <alignment readingOrder="0" shrinkToFit="0" wrapText="1"/>
    </xf>
    <xf borderId="0" fillId="3" fontId="10" numFmtId="0" xfId="0" applyAlignment="1" applyFont="1">
      <alignment shrinkToFit="0" wrapText="1"/>
    </xf>
    <xf borderId="0" fillId="3" fontId="10" numFmtId="0" xfId="0" applyAlignment="1" applyFont="1">
      <alignment horizontal="center" shrinkToFit="0" vertical="bottom" wrapText="1"/>
    </xf>
    <xf borderId="0" fillId="14" fontId="10" numFmtId="0" xfId="0" applyAlignment="1" applyFont="1">
      <alignment shrinkToFit="0" wrapText="1"/>
    </xf>
    <xf borderId="0" fillId="16" fontId="10" numFmtId="170" xfId="0" applyAlignment="1" applyFont="1" applyNumberFormat="1">
      <alignment readingOrder="0" shrinkToFit="0" wrapText="1"/>
    </xf>
    <xf borderId="0" fillId="11" fontId="19" numFmtId="0" xfId="0" applyAlignment="1" applyFont="1">
      <alignment horizontal="center" shrinkToFit="0" vertical="bottom" wrapText="1"/>
    </xf>
    <xf borderId="0" fillId="11" fontId="19" numFmtId="0" xfId="0" applyAlignment="1" applyFont="1">
      <alignment shrinkToFit="0" wrapText="1"/>
    </xf>
    <xf borderId="0" fillId="16" fontId="19" numFmtId="0" xfId="0" applyAlignment="1" applyFont="1">
      <alignment shrinkToFit="0" wrapText="1"/>
    </xf>
    <xf borderId="0" fillId="11" fontId="10" numFmtId="0" xfId="0" applyAlignment="1" applyFont="1">
      <alignment shrinkToFit="0" wrapText="1"/>
    </xf>
    <xf borderId="0" fillId="38" fontId="10" numFmtId="0" xfId="0" applyAlignment="1" applyFont="1">
      <alignment readingOrder="0" shrinkToFit="0" wrapText="1"/>
    </xf>
    <xf borderId="0" fillId="37" fontId="10" numFmtId="0" xfId="0" applyAlignment="1" applyFont="1">
      <alignment horizontal="center" shrinkToFit="0" vertical="bottom" wrapText="1"/>
    </xf>
    <xf borderId="0" fillId="11" fontId="19" numFmtId="0" xfId="0" applyAlignment="1" applyFont="1">
      <alignment horizontal="center" readingOrder="0" shrinkToFit="0" vertical="bottom" wrapText="1"/>
    </xf>
    <xf borderId="4" fillId="14" fontId="10" numFmtId="0" xfId="0" applyAlignment="1" applyBorder="1" applyFont="1">
      <alignment shrinkToFit="0" wrapText="1"/>
    </xf>
    <xf borderId="0" fillId="11" fontId="10" numFmtId="173" xfId="0" applyAlignment="1" applyFont="1" applyNumberFormat="1">
      <alignment readingOrder="0" shrinkToFit="0" wrapText="1"/>
    </xf>
    <xf borderId="0" fillId="11" fontId="10" numFmtId="170" xfId="0" applyAlignment="1" applyFont="1" applyNumberFormat="1">
      <alignment readingOrder="0" shrinkToFit="0" wrapText="1"/>
    </xf>
    <xf borderId="0" fillId="11" fontId="10" numFmtId="187" xfId="0" applyAlignment="1" applyFont="1" applyNumberFormat="1">
      <alignment readingOrder="0" shrinkToFit="0" wrapText="1"/>
    </xf>
    <xf borderId="7" fillId="3" fontId="81" numFmtId="164" xfId="0" applyAlignment="1" applyBorder="1" applyFont="1" applyNumberFormat="1">
      <alignment horizontal="center" readingOrder="0" shrinkToFit="0" vertical="center" wrapText="0"/>
    </xf>
    <xf borderId="13" fillId="3" fontId="9" numFmtId="4" xfId="0" applyAlignment="1" applyBorder="1" applyFont="1" applyNumberFormat="1">
      <alignment horizontal="center" shrinkToFit="0" vertical="bottom" wrapText="0"/>
    </xf>
    <xf borderId="15" fillId="3" fontId="9" numFmtId="4" xfId="0" applyAlignment="1" applyBorder="1" applyFont="1" applyNumberFormat="1">
      <alignment horizontal="left" readingOrder="0" shrinkToFit="0" vertical="bottom" wrapText="0"/>
    </xf>
    <xf borderId="14" fillId="3" fontId="9" numFmtId="4" xfId="0" applyAlignment="1" applyBorder="1" applyFont="1" applyNumberFormat="1">
      <alignment readingOrder="0" shrinkToFit="0" vertical="bottom" wrapText="0"/>
    </xf>
    <xf borderId="3" fillId="0" fontId="10" numFmtId="168" xfId="0" applyAlignment="1" applyBorder="1" applyFont="1" applyNumberFormat="1">
      <alignment shrinkToFit="0" vertical="bottom" wrapText="0"/>
    </xf>
    <xf borderId="6" fillId="0" fontId="10" numFmtId="168" xfId="0" applyAlignment="1" applyBorder="1" applyFont="1" applyNumberFormat="1">
      <alignment shrinkToFit="0" vertical="bottom" wrapText="0"/>
    </xf>
    <xf borderId="5" fillId="0" fontId="10" numFmtId="168" xfId="0" applyAlignment="1" applyBorder="1" applyFont="1" applyNumberFormat="1">
      <alignment shrinkToFit="0" vertical="bottom" wrapText="0"/>
    </xf>
    <xf borderId="1" fillId="33" fontId="9" numFmtId="168" xfId="0" applyAlignment="1" applyBorder="1" applyFont="1" applyNumberFormat="1">
      <alignment horizontal="center" readingOrder="0" shrinkToFit="0" vertical="bottom" wrapText="0"/>
    </xf>
    <xf borderId="3" fillId="33" fontId="9" numFmtId="4" xfId="0" applyAlignment="1" applyBorder="1" applyFont="1" applyNumberFormat="1">
      <alignment horizontal="center" readingOrder="0" shrinkToFit="0" vertical="bottom" wrapText="0"/>
    </xf>
    <xf borderId="0" fillId="33" fontId="9" numFmtId="4" xfId="0" applyAlignment="1" applyFont="1" applyNumberFormat="1">
      <alignment horizontal="center" shrinkToFit="0" vertical="bottom" wrapText="0"/>
    </xf>
    <xf borderId="0" fillId="33" fontId="9" numFmtId="4" xfId="0" applyAlignment="1" applyFont="1" applyNumberFormat="1">
      <alignment horizontal="center" readingOrder="0" shrinkToFit="0" vertical="bottom" wrapText="0"/>
    </xf>
    <xf borderId="0" fillId="33" fontId="9" numFmtId="166" xfId="0" applyAlignment="1" applyFont="1" applyNumberFormat="1">
      <alignment horizontal="center" shrinkToFit="0" vertical="bottom" wrapText="0"/>
    </xf>
    <xf borderId="0" fillId="33" fontId="9" numFmtId="185" xfId="0" applyAlignment="1" applyFont="1" applyNumberFormat="1">
      <alignment horizontal="center" readingOrder="0" shrinkToFit="0" vertical="bottom" wrapText="0"/>
    </xf>
    <xf borderId="0" fillId="33" fontId="9" numFmtId="0" xfId="0" applyAlignment="1" applyFont="1">
      <alignment horizontal="center" shrinkToFit="0" vertical="bottom" wrapText="0"/>
    </xf>
    <xf borderId="4" fillId="33" fontId="9" numFmtId="0" xfId="0" applyAlignment="1" applyBorder="1" applyFont="1">
      <alignment horizontal="center" shrinkToFit="0" vertical="bottom" wrapText="0"/>
    </xf>
    <xf borderId="3" fillId="33" fontId="9" numFmtId="166" xfId="0" applyAlignment="1" applyBorder="1" applyFont="1" applyNumberFormat="1">
      <alignment horizontal="center" readingOrder="0" shrinkToFit="0" vertical="bottom" wrapText="0"/>
    </xf>
    <xf borderId="3" fillId="33" fontId="9" numFmtId="166" xfId="0" applyAlignment="1" applyBorder="1" applyFont="1" applyNumberFormat="1">
      <alignment horizontal="center" shrinkToFit="0" vertical="bottom" wrapText="0"/>
    </xf>
    <xf borderId="3" fillId="33" fontId="9" numFmtId="0" xfId="0" applyAlignment="1" applyBorder="1" applyFont="1">
      <alignment horizontal="center" readingOrder="0" shrinkToFit="0" vertical="bottom" wrapText="0"/>
    </xf>
    <xf borderId="11" fillId="3" fontId="9" numFmtId="4" xfId="0" applyAlignment="1" applyBorder="1" applyFont="1" applyNumberFormat="1">
      <alignment horizontal="center" shrinkToFit="0" vertical="bottom" wrapText="0"/>
    </xf>
    <xf borderId="5" fillId="33" fontId="10" numFmtId="168" xfId="0" applyAlignment="1" applyBorder="1" applyFont="1" applyNumberFormat="1">
      <alignment horizontal="center" shrinkToFit="0" vertical="bottom" wrapText="0"/>
    </xf>
    <xf borderId="12" fillId="0" fontId="10" numFmtId="168" xfId="0" applyAlignment="1" applyBorder="1" applyFont="1" applyNumberFormat="1">
      <alignment horizontal="center" readingOrder="0" shrinkToFit="0" vertical="bottom" wrapText="0"/>
    </xf>
    <xf borderId="13" fillId="13" fontId="82" numFmtId="4" xfId="0" applyAlignment="1" applyBorder="1" applyFont="1" applyNumberFormat="1">
      <alignment horizontal="center" readingOrder="0" shrinkToFit="0" vertical="bottom" wrapText="0"/>
    </xf>
    <xf borderId="15" fillId="0" fontId="4" numFmtId="0" xfId="0" applyAlignment="1" applyBorder="1" applyFont="1">
      <alignment shrinkToFit="0" wrapText="1"/>
    </xf>
    <xf borderId="15" fillId="13" fontId="83" numFmtId="4" xfId="0" applyAlignment="1" applyBorder="1" applyFont="1" applyNumberFormat="1">
      <alignment horizontal="center" readingOrder="0" shrinkToFit="0" vertical="bottom" wrapText="0"/>
    </xf>
    <xf borderId="3" fillId="13" fontId="9" numFmtId="4" xfId="0" applyAlignment="1" applyBorder="1" applyFont="1" applyNumberFormat="1">
      <alignment horizontal="center" readingOrder="0" shrinkToFit="0" vertical="bottom" wrapText="0"/>
    </xf>
    <xf borderId="0" fillId="13" fontId="10" numFmtId="4" xfId="0" applyAlignment="1" applyFont="1" applyNumberFormat="1">
      <alignment horizontal="center" readingOrder="0" shrinkToFit="0" vertical="bottom" wrapText="0"/>
    </xf>
    <xf borderId="0" fillId="13" fontId="10" numFmtId="4" xfId="0" applyAlignment="1" applyFont="1" applyNumberFormat="1">
      <alignment horizontal="center" shrinkToFit="0" vertical="bottom" wrapText="0"/>
    </xf>
    <xf borderId="4" fillId="13" fontId="9" numFmtId="4" xfId="0" applyAlignment="1" applyBorder="1" applyFont="1" applyNumberFormat="1">
      <alignment horizontal="center" shrinkToFit="0" vertical="bottom" wrapText="0"/>
    </xf>
    <xf borderId="3" fillId="35" fontId="10" numFmtId="0" xfId="0" applyAlignment="1" applyBorder="1" applyFont="1">
      <alignment horizontal="center" shrinkToFit="0" vertical="bottom" wrapText="0"/>
    </xf>
    <xf borderId="0" fillId="35" fontId="9" numFmtId="166" xfId="0" applyAlignment="1" applyFont="1" applyNumberFormat="1">
      <alignment horizontal="center" readingOrder="0" shrinkToFit="0" vertical="bottom" wrapText="0"/>
    </xf>
    <xf borderId="0" fillId="35" fontId="10" numFmtId="185" xfId="0" applyAlignment="1" applyFont="1" applyNumberFormat="1">
      <alignment horizontal="center" shrinkToFit="0" vertical="bottom" wrapText="0"/>
    </xf>
    <xf borderId="0" fillId="35" fontId="9" numFmtId="0" xfId="0" applyAlignment="1" applyFont="1">
      <alignment horizontal="center" readingOrder="0" shrinkToFit="0" vertical="bottom" wrapText="0"/>
    </xf>
    <xf borderId="4" fillId="35" fontId="9" numFmtId="0" xfId="0" applyAlignment="1" applyBorder="1" applyFont="1">
      <alignment horizontal="center" readingOrder="0" shrinkToFit="0" vertical="bottom" wrapText="0"/>
    </xf>
    <xf borderId="2" fillId="35" fontId="9" numFmtId="0" xfId="0" applyAlignment="1" applyBorder="1" applyFont="1">
      <alignment horizontal="center" shrinkToFit="0" vertical="bottom" wrapText="0"/>
    </xf>
    <xf borderId="3" fillId="6" fontId="10" numFmtId="9" xfId="0" applyAlignment="1" applyBorder="1" applyFont="1" applyNumberFormat="1">
      <alignment horizontal="center" readingOrder="0" shrinkToFit="0" vertical="bottom" wrapText="0"/>
    </xf>
    <xf borderId="4" fillId="6" fontId="10" numFmtId="166" xfId="0" applyAlignment="1" applyBorder="1" applyFont="1" applyNumberFormat="1">
      <alignment horizontal="center" readingOrder="0" shrinkToFit="0" vertical="bottom" wrapText="0"/>
    </xf>
    <xf borderId="3" fillId="34" fontId="84" numFmtId="166" xfId="0" applyAlignment="1" applyBorder="1" applyFont="1" applyNumberFormat="1">
      <alignment horizontal="center" shrinkToFit="0" vertical="bottom" wrapText="0"/>
    </xf>
    <xf borderId="0" fillId="34" fontId="10" numFmtId="0" xfId="0" applyAlignment="1" applyFont="1">
      <alignment shrinkToFit="0" vertical="bottom" wrapText="0"/>
    </xf>
    <xf borderId="4" fillId="34" fontId="10" numFmtId="0" xfId="0" applyAlignment="1" applyBorder="1" applyFont="1">
      <alignment readingOrder="0" shrinkToFit="0" vertical="bottom" wrapText="0"/>
    </xf>
    <xf borderId="3" fillId="6" fontId="10" numFmtId="0" xfId="0" applyAlignment="1" applyBorder="1" applyFont="1">
      <alignment horizontal="center" shrinkToFit="0" vertical="bottom" wrapText="0"/>
    </xf>
    <xf borderId="0" fillId="6" fontId="10" numFmtId="4" xfId="0" applyAlignment="1" applyFont="1" applyNumberFormat="1">
      <alignment horizontal="center" shrinkToFit="0" vertical="bottom" wrapText="0"/>
    </xf>
    <xf borderId="0" fillId="6" fontId="10" numFmtId="0" xfId="0" applyAlignment="1" applyFont="1">
      <alignment horizontal="center" shrinkToFit="0" vertical="bottom" wrapText="0"/>
    </xf>
    <xf borderId="13" fillId="3" fontId="22" numFmtId="164" xfId="0" applyAlignment="1" applyBorder="1" applyFont="1" applyNumberFormat="1">
      <alignment readingOrder="0" shrinkToFit="0" vertical="bottom" wrapText="0"/>
    </xf>
    <xf borderId="14" fillId="3" fontId="9" numFmtId="3" xfId="0" applyAlignment="1" applyBorder="1" applyFont="1" applyNumberFormat="1">
      <alignment horizontal="center" shrinkToFit="0" vertical="bottom" wrapText="0"/>
    </xf>
    <xf borderId="13" fillId="3" fontId="9" numFmtId="165" xfId="0" applyAlignment="1" applyBorder="1" applyFont="1" applyNumberFormat="1">
      <alignment shrinkToFit="0" vertical="bottom" wrapText="0"/>
    </xf>
    <xf borderId="14" fillId="3" fontId="10" numFmtId="0" xfId="0" applyAlignment="1" applyBorder="1" applyFont="1">
      <alignment readingOrder="0" shrinkToFit="0" vertical="bottom" wrapText="0"/>
    </xf>
    <xf borderId="8" fillId="0" fontId="85" numFmtId="168" xfId="0" applyAlignment="1" applyBorder="1" applyFont="1" applyNumberFormat="1">
      <alignment horizontal="center" shrinkToFit="0" vertical="bottom" wrapText="0"/>
    </xf>
    <xf borderId="7" fillId="0" fontId="86" numFmtId="168" xfId="0" applyAlignment="1" applyBorder="1" applyFont="1" applyNumberFormat="1">
      <alignment horizontal="center" shrinkToFit="0" vertical="bottom" wrapText="0"/>
    </xf>
    <xf borderId="8" fillId="13" fontId="87" numFmtId="4" xfId="0" applyAlignment="1" applyBorder="1" applyFont="1" applyNumberFormat="1">
      <alignment horizontal="center" readingOrder="0" shrinkToFit="0" vertical="bottom" wrapText="0"/>
    </xf>
    <xf borderId="9" fillId="0" fontId="4" numFmtId="0" xfId="0" applyAlignment="1" applyBorder="1" applyFont="1">
      <alignment shrinkToFit="0" wrapText="1"/>
    </xf>
    <xf borderId="3" fillId="13" fontId="9" numFmtId="4" xfId="0" applyAlignment="1" applyBorder="1" applyFont="1" applyNumberFormat="1">
      <alignment horizontal="center" shrinkToFit="0" vertical="bottom" wrapText="0"/>
    </xf>
    <xf borderId="4" fillId="13" fontId="9" numFmtId="4" xfId="0" applyAlignment="1" applyBorder="1" applyFont="1" applyNumberFormat="1">
      <alignment horizontal="center" readingOrder="0" shrinkToFit="0" vertical="bottom" wrapText="0"/>
    </xf>
    <xf borderId="0" fillId="35" fontId="9" numFmtId="185" xfId="0" applyAlignment="1" applyFont="1" applyNumberFormat="1">
      <alignment horizontal="center" readingOrder="0" shrinkToFit="0" vertical="bottom" wrapText="0"/>
    </xf>
    <xf borderId="4" fillId="35" fontId="9" numFmtId="166" xfId="0" applyAlignment="1" applyBorder="1" applyFont="1" applyNumberFormat="1">
      <alignment horizontal="center" readingOrder="0" shrinkToFit="0" vertical="bottom" wrapText="0"/>
    </xf>
    <xf borderId="2" fillId="35" fontId="9" numFmtId="166" xfId="0" applyAlignment="1" applyBorder="1" applyFont="1" applyNumberFormat="1">
      <alignment horizontal="center" readingOrder="0" shrinkToFit="0" vertical="bottom" wrapText="0"/>
    </xf>
    <xf borderId="3" fillId="34" fontId="84" numFmtId="166" xfId="0" applyAlignment="1" applyBorder="1" applyFont="1" applyNumberFormat="1">
      <alignment horizontal="center" readingOrder="0" shrinkToFit="0" vertical="bottom" wrapText="0"/>
    </xf>
    <xf borderId="0" fillId="34" fontId="10" numFmtId="0" xfId="0" applyAlignment="1" applyFont="1">
      <alignment readingOrder="0" shrinkToFit="0" vertical="bottom" wrapText="0"/>
    </xf>
    <xf borderId="3" fillId="6" fontId="9" numFmtId="166" xfId="0" applyAlignment="1" applyBorder="1" applyFont="1" applyNumberFormat="1">
      <alignment horizontal="center" readingOrder="0" shrinkToFit="0" vertical="bottom" wrapText="0"/>
    </xf>
    <xf borderId="0" fillId="6" fontId="9" numFmtId="4" xfId="0" applyAlignment="1" applyFont="1" applyNumberFormat="1">
      <alignment horizontal="center" readingOrder="0" shrinkToFit="0" vertical="bottom" wrapText="0"/>
    </xf>
    <xf borderId="0" fillId="6" fontId="9" numFmtId="166" xfId="0" applyAlignment="1" applyFont="1" applyNumberFormat="1">
      <alignment horizontal="center" readingOrder="0" shrinkToFit="0" vertical="bottom" wrapText="0"/>
    </xf>
    <xf borderId="10" fillId="0" fontId="88" numFmtId="164" xfId="0" applyAlignment="1" applyBorder="1" applyFont="1" applyNumberFormat="1">
      <alignment horizontal="left" readingOrder="0" shrinkToFit="0" vertical="bottom" wrapText="0"/>
    </xf>
    <xf borderId="10" fillId="0" fontId="10" numFmtId="164" xfId="0" applyAlignment="1" applyBorder="1" applyFont="1" applyNumberFormat="1">
      <alignment readingOrder="0" shrinkToFit="0" vertical="bottom" wrapText="0"/>
    </xf>
    <xf borderId="10" fillId="0" fontId="10" numFmtId="0" xfId="0" applyAlignment="1" applyBorder="1" applyFont="1">
      <alignment readingOrder="0" shrinkToFit="0" vertical="bottom" wrapText="0"/>
    </xf>
    <xf borderId="0" fillId="0" fontId="10" numFmtId="168" xfId="0" applyAlignment="1" applyFont="1" applyNumberFormat="1">
      <alignment horizontal="center" shrinkToFit="0" vertical="bottom" wrapText="0"/>
    </xf>
    <xf borderId="4" fillId="0" fontId="10" numFmtId="168" xfId="0" applyAlignment="1" applyBorder="1" applyFont="1" applyNumberFormat="1">
      <alignment horizontal="center" shrinkToFit="0" vertical="bottom" wrapText="0"/>
    </xf>
    <xf borderId="3" fillId="0" fontId="10" numFmtId="168" xfId="0" applyAlignment="1" applyBorder="1" applyFont="1" applyNumberFormat="1">
      <alignment horizontal="center" readingOrder="0" shrinkToFit="0" vertical="bottom" wrapText="0"/>
    </xf>
    <xf borderId="1" fillId="13" fontId="10" numFmtId="4" xfId="0" applyAlignment="1" applyBorder="1" applyFont="1" applyNumberFormat="1">
      <alignment horizontal="center" readingOrder="0" shrinkToFit="0" vertical="bottom" wrapText="0"/>
    </xf>
    <xf borderId="4" fillId="13" fontId="10" numFmtId="4" xfId="0" applyAlignment="1" applyBorder="1" applyFont="1" applyNumberFormat="1">
      <alignment horizontal="center" readingOrder="0" shrinkToFit="0" vertical="bottom" wrapText="0"/>
    </xf>
    <xf borderId="1" fillId="35" fontId="9" numFmtId="185" xfId="0" applyAlignment="1" applyBorder="1" applyFont="1" applyNumberFormat="1">
      <alignment horizontal="center" shrinkToFit="0" vertical="bottom" wrapText="0"/>
    </xf>
    <xf borderId="0" fillId="35" fontId="9" numFmtId="166" xfId="0" applyAlignment="1" applyFont="1" applyNumberFormat="1">
      <alignment horizontal="center" shrinkToFit="0" vertical="bottom" wrapText="0"/>
    </xf>
    <xf borderId="4" fillId="35" fontId="9" numFmtId="166" xfId="0" applyAlignment="1" applyBorder="1" applyFont="1" applyNumberFormat="1">
      <alignment horizontal="center" shrinkToFit="0" vertical="bottom" wrapText="0"/>
    </xf>
    <xf borderId="2" fillId="35" fontId="9" numFmtId="166" xfId="0" applyAlignment="1" applyBorder="1" applyFont="1" applyNumberFormat="1">
      <alignment horizontal="center" shrinkToFit="0" vertical="bottom" wrapText="0"/>
    </xf>
    <xf borderId="3" fillId="6" fontId="10" numFmtId="166" xfId="0" applyAlignment="1" applyBorder="1" applyFont="1" applyNumberFormat="1">
      <alignment horizontal="center" shrinkToFit="0" vertical="bottom" wrapText="0"/>
    </xf>
    <xf borderId="6" fillId="6" fontId="10" numFmtId="166" xfId="0" applyAlignment="1" applyBorder="1" applyFont="1" applyNumberFormat="1">
      <alignment horizontal="center" shrinkToFit="0" vertical="bottom" wrapText="0"/>
    </xf>
    <xf borderId="5" fillId="34" fontId="84" numFmtId="166" xfId="0" applyAlignment="1" applyBorder="1" applyFont="1" applyNumberFormat="1">
      <alignment horizontal="center" readingOrder="0" shrinkToFit="0" vertical="bottom" wrapText="0"/>
    </xf>
    <xf borderId="0" fillId="34" fontId="10" numFmtId="0" xfId="0" applyAlignment="1" applyFont="1">
      <alignment horizontal="center" readingOrder="0" shrinkToFit="0" vertical="bottom" wrapText="0"/>
    </xf>
    <xf borderId="3" fillId="6" fontId="9" numFmtId="166" xfId="0" applyAlignment="1" applyBorder="1" applyFont="1" applyNumberFormat="1">
      <alignment horizontal="center" shrinkToFit="0" vertical="bottom" wrapText="0"/>
    </xf>
    <xf borderId="1" fillId="6" fontId="9" numFmtId="4" xfId="0" applyAlignment="1" applyBorder="1" applyFont="1" applyNumberFormat="1">
      <alignment horizontal="center" shrinkToFit="0" vertical="bottom" wrapText="0"/>
    </xf>
    <xf borderId="0" fillId="47" fontId="10" numFmtId="164" xfId="0" applyAlignment="1" applyFill="1" applyFont="1" applyNumberFormat="1">
      <alignment shrinkToFit="0" vertical="bottom" wrapText="0"/>
    </xf>
    <xf borderId="0" fillId="47" fontId="10" numFmtId="0" xfId="0" applyAlignment="1" applyFont="1">
      <alignment shrinkToFit="0" vertical="bottom" wrapText="0"/>
    </xf>
    <xf borderId="0" fillId="47" fontId="10" numFmtId="168" xfId="0" applyAlignment="1" applyFont="1" applyNumberFormat="1">
      <alignment shrinkToFit="0" vertical="bottom" wrapText="0"/>
    </xf>
    <xf borderId="4" fillId="47" fontId="10" numFmtId="168" xfId="0" applyAlignment="1" applyBorder="1" applyFont="1" applyNumberFormat="1">
      <alignment shrinkToFit="0" vertical="bottom" wrapText="0"/>
    </xf>
    <xf borderId="3" fillId="47" fontId="10" numFmtId="168" xfId="0" applyAlignment="1" applyBorder="1" applyFont="1" applyNumberFormat="1">
      <alignment shrinkToFit="0" vertical="bottom" wrapText="0"/>
    </xf>
    <xf borderId="10" fillId="47" fontId="10" numFmtId="168" xfId="0" applyAlignment="1" applyBorder="1" applyFont="1" applyNumberFormat="1">
      <alignment shrinkToFit="0" vertical="bottom" wrapText="0"/>
    </xf>
    <xf borderId="3" fillId="47" fontId="10" numFmtId="4" xfId="0" applyAlignment="1" applyBorder="1" applyFont="1" applyNumberFormat="1">
      <alignment shrinkToFit="0" vertical="bottom" wrapText="0"/>
    </xf>
    <xf borderId="0" fillId="47" fontId="10" numFmtId="4" xfId="0" applyAlignment="1" applyFont="1" applyNumberFormat="1">
      <alignment shrinkToFit="0" vertical="bottom" wrapText="0"/>
    </xf>
    <xf borderId="4" fillId="47" fontId="9" numFmtId="4" xfId="0" applyAlignment="1" applyBorder="1" applyFont="1" applyNumberFormat="1">
      <alignment shrinkToFit="0" vertical="bottom" wrapText="0"/>
    </xf>
    <xf borderId="3" fillId="47" fontId="10" numFmtId="0" xfId="0" applyAlignment="1" applyBorder="1" applyFont="1">
      <alignment shrinkToFit="0" vertical="bottom" wrapText="0"/>
    </xf>
    <xf borderId="0" fillId="47" fontId="10" numFmtId="166" xfId="0" applyAlignment="1" applyFont="1" applyNumberFormat="1">
      <alignment shrinkToFit="0" vertical="bottom" wrapText="0"/>
    </xf>
    <xf borderId="10" fillId="47" fontId="10" numFmtId="185" xfId="0" applyAlignment="1" applyBorder="1" applyFont="1" applyNumberFormat="1">
      <alignment shrinkToFit="0" vertical="bottom" wrapText="0"/>
    </xf>
    <xf borderId="4" fillId="47" fontId="10" numFmtId="0" xfId="0" applyAlignment="1" applyBorder="1" applyFont="1">
      <alignment shrinkToFit="0" vertical="bottom" wrapText="0"/>
    </xf>
    <xf borderId="2" fillId="47" fontId="10" numFmtId="0" xfId="0" applyAlignment="1" applyBorder="1" applyFont="1">
      <alignment shrinkToFit="0" vertical="bottom" wrapText="0"/>
    </xf>
    <xf borderId="3" fillId="47" fontId="10" numFmtId="186" xfId="0" applyAlignment="1" applyBorder="1" applyFont="1" applyNumberFormat="1">
      <alignment shrinkToFit="0" vertical="bottom" wrapText="0"/>
    </xf>
    <xf borderId="9" fillId="47" fontId="10" numFmtId="186" xfId="0" applyAlignment="1" applyBorder="1" applyFont="1" applyNumberFormat="1">
      <alignment shrinkToFit="0" vertical="bottom" wrapText="0"/>
    </xf>
    <xf borderId="4" fillId="0" fontId="10" numFmtId="168" xfId="0" applyAlignment="1" applyBorder="1" applyFont="1" applyNumberFormat="1">
      <alignment readingOrder="0" shrinkToFit="0" vertical="bottom" wrapText="0"/>
    </xf>
    <xf borderId="3" fillId="0" fontId="15" numFmtId="0" xfId="0" applyAlignment="1" applyBorder="1" applyFont="1">
      <alignment shrinkToFit="0" vertical="bottom" wrapText="0"/>
    </xf>
    <xf borderId="0" fillId="41" fontId="10" numFmtId="188" xfId="0" applyAlignment="1" applyFont="1" applyNumberFormat="1">
      <alignment readingOrder="0" shrinkToFit="0" vertical="bottom" wrapText="0"/>
    </xf>
    <xf borderId="0" fillId="41" fontId="10" numFmtId="168" xfId="0" applyAlignment="1" applyFont="1" applyNumberFormat="1">
      <alignment shrinkToFit="0" vertical="bottom" wrapText="0"/>
    </xf>
    <xf borderId="4" fillId="41" fontId="10" numFmtId="168" xfId="0" applyAlignment="1" applyBorder="1" applyFont="1" applyNumberFormat="1">
      <alignment shrinkToFit="0" vertical="bottom" wrapText="0"/>
    </xf>
    <xf borderId="3" fillId="41" fontId="10" numFmtId="168" xfId="0" applyAlignment="1" applyBorder="1" applyFont="1" applyNumberFormat="1">
      <alignment readingOrder="0" shrinkToFit="0" vertical="bottom" wrapText="0"/>
    </xf>
    <xf borderId="3" fillId="41" fontId="10" numFmtId="4" xfId="0" applyAlignment="1" applyBorder="1" applyFont="1" applyNumberFormat="1">
      <alignment shrinkToFit="0" vertical="bottom" wrapText="0"/>
    </xf>
    <xf borderId="3" fillId="41" fontId="10" numFmtId="0" xfId="0" applyAlignment="1" applyBorder="1" applyFont="1">
      <alignment readingOrder="0" shrinkToFit="0" vertical="bottom" wrapText="0"/>
    </xf>
    <xf borderId="0" fillId="41" fontId="10" numFmtId="166" xfId="0" applyAlignment="1" applyFont="1" applyNumberFormat="1">
      <alignment readingOrder="0" shrinkToFit="0" vertical="bottom" wrapText="0"/>
    </xf>
    <xf borderId="0" fillId="41" fontId="10" numFmtId="185" xfId="0" applyAlignment="1" applyFont="1" applyNumberFormat="1">
      <alignment readingOrder="0" shrinkToFit="0" vertical="bottom" wrapText="0"/>
    </xf>
    <xf borderId="4" fillId="41" fontId="10" numFmtId="0" xfId="0" applyAlignment="1" applyBorder="1" applyFont="1">
      <alignment shrinkToFit="0" vertical="bottom" wrapText="0"/>
    </xf>
    <xf borderId="2" fillId="41" fontId="10" numFmtId="0" xfId="0" applyAlignment="1" applyBorder="1" applyFont="1">
      <alignment shrinkToFit="0" vertical="bottom" wrapText="0"/>
    </xf>
    <xf borderId="0" fillId="41" fontId="10" numFmtId="164" xfId="0" applyAlignment="1" applyFont="1" applyNumberFormat="1">
      <alignment shrinkToFit="0" vertical="bottom" wrapText="0"/>
    </xf>
    <xf borderId="3" fillId="41" fontId="10" numFmtId="4" xfId="0" applyAlignment="1" applyBorder="1" applyFont="1" applyNumberFormat="1">
      <alignment readingOrder="0" shrinkToFit="0" vertical="bottom" wrapText="0"/>
    </xf>
    <xf borderId="3" fillId="41" fontId="15" numFmtId="0" xfId="0" applyAlignment="1" applyBorder="1" applyFont="1">
      <alignment shrinkToFit="0" vertical="bottom" wrapText="0"/>
    </xf>
    <xf borderId="0" fillId="41" fontId="10" numFmtId="166" xfId="0" applyAlignment="1" applyFont="1" applyNumberFormat="1">
      <alignment shrinkToFit="0" vertical="bottom" wrapText="0"/>
    </xf>
    <xf borderId="0" fillId="41" fontId="10" numFmtId="185" xfId="0" applyAlignment="1" applyFont="1" applyNumberFormat="1">
      <alignment shrinkToFit="0" vertical="bottom" wrapText="0"/>
    </xf>
    <xf borderId="4" fillId="41" fontId="10" numFmtId="0" xfId="0" applyAlignment="1" applyBorder="1" applyFont="1">
      <alignment readingOrder="0" shrinkToFit="0" vertical="bottom" wrapText="0"/>
    </xf>
    <xf borderId="2" fillId="41" fontId="10" numFmtId="0" xfId="0" applyAlignment="1" applyBorder="1" applyFont="1">
      <alignment readingOrder="0" shrinkToFit="0" vertical="bottom" wrapText="0"/>
    </xf>
    <xf borderId="0" fillId="41" fontId="89" numFmtId="4" xfId="0" applyAlignment="1" applyFont="1" applyNumberFormat="1">
      <alignment shrinkToFit="0" vertical="bottom" wrapText="0"/>
    </xf>
    <xf borderId="4" fillId="0" fontId="10" numFmtId="168" xfId="0" applyAlignment="1" applyBorder="1" applyFont="1" applyNumberFormat="1">
      <alignment shrinkToFit="0" vertical="bottom" wrapText="0"/>
    </xf>
    <xf borderId="2" fillId="0" fontId="15" numFmtId="0" xfId="0" applyAlignment="1" applyBorder="1" applyFont="1">
      <alignment shrinkToFit="0" vertical="bottom" wrapText="0"/>
    </xf>
    <xf borderId="0" fillId="0" fontId="10" numFmtId="185" xfId="0" applyAlignment="1" applyFont="1" applyNumberFormat="1">
      <alignment readingOrder="0" shrinkToFit="0" vertical="bottom" wrapText="0"/>
    </xf>
    <xf borderId="0" fillId="16" fontId="10" numFmtId="188" xfId="0" applyAlignment="1" applyFont="1" applyNumberFormat="1">
      <alignment readingOrder="0" shrinkToFit="0" vertical="bottom" wrapText="0"/>
    </xf>
    <xf borderId="4" fillId="16" fontId="10" numFmtId="168" xfId="0" applyAlignment="1" applyBorder="1" applyFont="1" applyNumberFormat="1">
      <alignment shrinkToFit="0" vertical="bottom" wrapText="0"/>
    </xf>
    <xf borderId="3" fillId="16" fontId="10" numFmtId="4" xfId="0" applyAlignment="1" applyBorder="1" applyFont="1" applyNumberFormat="1">
      <alignment shrinkToFit="0" vertical="bottom" wrapText="0"/>
    </xf>
    <xf borderId="3" fillId="16" fontId="10" numFmtId="0" xfId="0" applyAlignment="1" applyBorder="1" applyFont="1">
      <alignment readingOrder="0" shrinkToFit="0" vertical="bottom" wrapText="0"/>
    </xf>
    <xf borderId="0" fillId="16" fontId="10" numFmtId="166" xfId="0" applyAlignment="1" applyFont="1" applyNumberFormat="1">
      <alignment readingOrder="0" shrinkToFit="0" vertical="bottom" wrapText="0"/>
    </xf>
    <xf borderId="0" fillId="16" fontId="10" numFmtId="2" xfId="0" applyAlignment="1" applyFont="1" applyNumberFormat="1">
      <alignment shrinkToFit="0" vertical="bottom" wrapText="0"/>
    </xf>
    <xf borderId="4" fillId="16" fontId="10" numFmtId="186" xfId="0" applyAlignment="1" applyBorder="1" applyFont="1" applyNumberFormat="1">
      <alignment shrinkToFit="0" vertical="bottom" wrapText="0"/>
    </xf>
    <xf borderId="2" fillId="16" fontId="15" numFmtId="0" xfId="0" applyAlignment="1" applyBorder="1" applyFont="1">
      <alignment shrinkToFit="0" vertical="bottom" wrapText="0"/>
    </xf>
    <xf borderId="0" fillId="16" fontId="10" numFmtId="164" xfId="0" applyAlignment="1" applyFont="1" applyNumberFormat="1">
      <alignment shrinkToFit="0" vertical="bottom" wrapText="0"/>
    </xf>
    <xf borderId="2" fillId="16" fontId="10" numFmtId="0" xfId="0" applyAlignment="1" applyBorder="1" applyFont="1">
      <alignment readingOrder="0" shrinkToFit="0" vertical="bottom" wrapText="0"/>
    </xf>
    <xf borderId="2" fillId="16" fontId="10" numFmtId="0" xfId="0" applyAlignment="1" applyBorder="1" applyFont="1">
      <alignment shrinkToFit="0" vertical="bottom" wrapText="0"/>
    </xf>
    <xf borderId="3" fillId="16" fontId="10" numFmtId="4" xfId="0" applyAlignment="1" applyBorder="1" applyFont="1" applyNumberFormat="1">
      <alignment readingOrder="0" shrinkToFit="0" vertical="bottom" wrapText="0"/>
    </xf>
    <xf borderId="3" fillId="16" fontId="15" numFmtId="0" xfId="0" applyAlignment="1" applyBorder="1" applyFont="1">
      <alignment shrinkToFit="0" vertical="bottom" wrapText="0"/>
    </xf>
    <xf borderId="0" fillId="16" fontId="10" numFmtId="166" xfId="0" applyAlignment="1" applyFont="1" applyNumberFormat="1">
      <alignment shrinkToFit="0" vertical="bottom" wrapText="0"/>
    </xf>
    <xf borderId="0" fillId="12" fontId="10" numFmtId="188" xfId="0" applyAlignment="1" applyFont="1" applyNumberFormat="1">
      <alignment readingOrder="0" shrinkToFit="0" vertical="bottom" wrapText="0"/>
    </xf>
    <xf borderId="4" fillId="12" fontId="10" numFmtId="168" xfId="0" applyAlignment="1" applyBorder="1" applyFont="1" applyNumberFormat="1">
      <alignment shrinkToFit="0" vertical="bottom" wrapText="0"/>
    </xf>
    <xf borderId="3" fillId="12" fontId="10" numFmtId="4" xfId="0" applyAlignment="1" applyBorder="1" applyFont="1" applyNumberFormat="1">
      <alignment shrinkToFit="0" vertical="bottom" wrapText="0"/>
    </xf>
    <xf borderId="4" fillId="12" fontId="10" numFmtId="4" xfId="0" applyAlignment="1" applyBorder="1" applyFont="1" applyNumberFormat="1">
      <alignment readingOrder="0" shrinkToFit="0" vertical="bottom" wrapText="0"/>
    </xf>
    <xf borderId="3" fillId="12" fontId="10" numFmtId="0" xfId="0" applyAlignment="1" applyBorder="1" applyFont="1">
      <alignment readingOrder="0" shrinkToFit="0" vertical="bottom" wrapText="0"/>
    </xf>
    <xf borderId="0" fillId="12" fontId="10" numFmtId="166" xfId="0" applyAlignment="1" applyFont="1" applyNumberFormat="1">
      <alignment readingOrder="0" shrinkToFit="0" vertical="bottom" wrapText="0"/>
    </xf>
    <xf borderId="0" fillId="12" fontId="10" numFmtId="2" xfId="0" applyAlignment="1" applyFont="1" applyNumberFormat="1">
      <alignment shrinkToFit="0" vertical="bottom" wrapText="0"/>
    </xf>
    <xf borderId="4" fillId="12" fontId="10" numFmtId="186" xfId="0" applyAlignment="1" applyBorder="1" applyFont="1" applyNumberFormat="1">
      <alignment shrinkToFit="0" vertical="bottom" wrapText="0"/>
    </xf>
    <xf borderId="2" fillId="12" fontId="10" numFmtId="0" xfId="0" applyAlignment="1" applyBorder="1" applyFont="1">
      <alignment shrinkToFit="0" vertical="bottom" wrapText="0"/>
    </xf>
    <xf borderId="0" fillId="12" fontId="10" numFmtId="164" xfId="0" applyAlignment="1" applyFont="1" applyNumberFormat="1">
      <alignment shrinkToFit="0" vertical="bottom" wrapText="0"/>
    </xf>
    <xf borderId="3" fillId="12" fontId="10" numFmtId="4" xfId="0" applyAlignment="1" applyBorder="1" applyFont="1" applyNumberFormat="1">
      <alignment readingOrder="0" shrinkToFit="0" vertical="bottom" wrapText="0"/>
    </xf>
    <xf borderId="4" fillId="12" fontId="10" numFmtId="0" xfId="0" applyAlignment="1" applyBorder="1" applyFont="1">
      <alignment readingOrder="0" shrinkToFit="0" vertical="bottom" wrapText="0"/>
    </xf>
    <xf borderId="0" fillId="11" fontId="90" numFmtId="4" xfId="0" applyAlignment="1" applyFont="1" applyNumberFormat="1">
      <alignment shrinkToFit="0" vertical="bottom" wrapText="0"/>
    </xf>
    <xf borderId="0" fillId="11" fontId="91" numFmtId="4" xfId="0" applyAlignment="1" applyFont="1" applyNumberFormat="1">
      <alignment readingOrder="0" shrinkToFit="0" vertical="bottom" wrapText="0"/>
    </xf>
    <xf borderId="4" fillId="11" fontId="9" numFmtId="4" xfId="0" applyAlignment="1" applyBorder="1" applyFont="1" applyNumberFormat="1">
      <alignment shrinkToFit="0" vertical="bottom" wrapText="0"/>
    </xf>
    <xf borderId="0" fillId="16" fontId="10" numFmtId="164" xfId="0" applyAlignment="1" applyFont="1" applyNumberFormat="1">
      <alignment readingOrder="0" shrinkToFit="0" vertical="bottom" wrapText="0"/>
    </xf>
    <xf borderId="1" fillId="16" fontId="10" numFmtId="0" xfId="0" applyAlignment="1" applyBorder="1" applyFont="1">
      <alignment readingOrder="0" shrinkToFit="0" vertical="bottom" wrapText="0"/>
    </xf>
    <xf borderId="1" fillId="16" fontId="10" numFmtId="0" xfId="0" applyAlignment="1" applyBorder="1" applyFont="1">
      <alignment shrinkToFit="0" vertical="bottom" wrapText="0"/>
    </xf>
    <xf borderId="0" fillId="40" fontId="10" numFmtId="0" xfId="0" applyAlignment="1" applyFont="1">
      <alignment shrinkToFit="0" vertical="bottom" wrapText="0"/>
    </xf>
    <xf borderId="4" fillId="40" fontId="10" numFmtId="168" xfId="0" applyAlignment="1" applyBorder="1" applyFont="1" applyNumberFormat="1">
      <alignment shrinkToFit="0" vertical="bottom" wrapText="0"/>
    </xf>
    <xf borderId="3" fillId="48" fontId="10" numFmtId="4" xfId="0" applyAlignment="1" applyBorder="1" applyFill="1" applyFont="1" applyNumberFormat="1">
      <alignment shrinkToFit="0" vertical="bottom" wrapText="0"/>
    </xf>
    <xf borderId="0" fillId="48" fontId="10" numFmtId="4" xfId="0" applyAlignment="1" applyFont="1" applyNumberFormat="1">
      <alignment shrinkToFit="0" vertical="bottom" wrapText="0"/>
    </xf>
    <xf borderId="0" fillId="48" fontId="4" numFmtId="0" xfId="0" applyAlignment="1" applyFont="1">
      <alignment shrinkToFit="0" wrapText="1"/>
    </xf>
    <xf borderId="0" fillId="48" fontId="10" numFmtId="0" xfId="0" applyAlignment="1" applyFont="1">
      <alignment shrinkToFit="0" vertical="bottom" wrapText="0"/>
    </xf>
    <xf borderId="4" fillId="48" fontId="10" numFmtId="4" xfId="0" applyAlignment="1" applyBorder="1" applyFont="1" applyNumberFormat="1">
      <alignment shrinkToFit="0" vertical="bottom" wrapText="0"/>
    </xf>
    <xf borderId="3" fillId="48" fontId="10" numFmtId="0" xfId="0" applyAlignment="1" applyBorder="1" applyFont="1">
      <alignment shrinkToFit="0" vertical="bottom" wrapText="0"/>
    </xf>
    <xf borderId="0" fillId="48" fontId="10" numFmtId="166" xfId="0" applyAlignment="1" applyFont="1" applyNumberFormat="1">
      <alignment shrinkToFit="0" vertical="bottom" wrapText="0"/>
    </xf>
    <xf borderId="0" fillId="48" fontId="10" numFmtId="2" xfId="0" applyAlignment="1" applyFont="1" applyNumberFormat="1">
      <alignment shrinkToFit="0" vertical="bottom" wrapText="0"/>
    </xf>
    <xf borderId="4" fillId="48" fontId="10" numFmtId="186" xfId="0" applyAlignment="1" applyBorder="1" applyFont="1" applyNumberFormat="1">
      <alignment shrinkToFit="0" vertical="bottom" wrapText="0"/>
    </xf>
    <xf borderId="2" fillId="0" fontId="10" numFmtId="0" xfId="0" applyAlignment="1" applyBorder="1" applyFont="1">
      <alignment readingOrder="0" shrinkToFit="0" vertical="bottom" wrapText="0"/>
    </xf>
    <xf borderId="0" fillId="0" fontId="15" numFmtId="166" xfId="0" applyAlignment="1" applyFont="1" applyNumberFormat="1">
      <alignment shrinkToFit="0" vertical="bottom" wrapText="0"/>
    </xf>
    <xf borderId="3" fillId="12" fontId="10" numFmtId="0" xfId="0" applyAlignment="1" applyBorder="1" applyFont="1">
      <alignment shrinkToFit="0" vertical="bottom" wrapText="0"/>
    </xf>
    <xf borderId="4" fillId="12" fontId="10" numFmtId="0" xfId="0" applyAlignment="1" applyBorder="1" applyFont="1">
      <alignment shrinkToFit="0" vertical="bottom" wrapText="0"/>
    </xf>
    <xf borderId="0" fillId="12" fontId="10" numFmtId="2" xfId="0" applyAlignment="1" applyFont="1" applyNumberFormat="1">
      <alignment readingOrder="0" shrinkToFit="0" vertical="bottom" wrapText="0"/>
    </xf>
    <xf borderId="3" fillId="16" fontId="10" numFmtId="0" xfId="0" applyAlignment="1" applyBorder="1" applyFont="1">
      <alignment shrinkToFit="0" vertical="bottom" wrapText="0"/>
    </xf>
    <xf borderId="0" fillId="16" fontId="15" numFmtId="166" xfId="0" applyAlignment="1" applyFont="1" applyNumberFormat="1">
      <alignment shrinkToFit="0" vertical="bottom" wrapText="0"/>
    </xf>
    <xf borderId="4" fillId="16" fontId="10" numFmtId="0" xfId="0" applyAlignment="1" applyBorder="1" applyFont="1">
      <alignment shrinkToFit="0" vertical="bottom" wrapText="0"/>
    </xf>
    <xf borderId="0" fillId="9" fontId="4" numFmtId="4" xfId="0" applyAlignment="1" applyFont="1" applyNumberFormat="1">
      <alignment readingOrder="0" shrinkToFit="0" wrapText="1"/>
    </xf>
    <xf borderId="0" fillId="0" fontId="4" numFmtId="4" xfId="0" applyAlignment="1" applyFont="1" applyNumberFormat="1">
      <alignment readingOrder="0" shrinkToFit="0" wrapText="1"/>
    </xf>
    <xf borderId="0" fillId="11" fontId="92" numFmtId="166" xfId="0" applyAlignment="1" applyFont="1" applyNumberFormat="1">
      <alignment readingOrder="0" shrinkToFit="0" vertical="bottom" wrapText="0"/>
    </xf>
    <xf borderId="0" fillId="0" fontId="92" numFmtId="166" xfId="0" applyAlignment="1" applyFont="1" applyNumberFormat="1">
      <alignment readingOrder="0" shrinkToFit="0" vertical="bottom" wrapText="0"/>
    </xf>
    <xf borderId="3" fillId="11" fontId="10" numFmtId="4" xfId="0" applyAlignment="1" applyBorder="1" applyFont="1" applyNumberFormat="1">
      <alignment shrinkToFit="0" vertical="bottom" wrapText="0"/>
    </xf>
    <xf borderId="4" fillId="11" fontId="10" numFmtId="4" xfId="0" applyAlignment="1" applyBorder="1" applyFont="1" applyNumberFormat="1">
      <alignment shrinkToFit="0" vertical="bottom" wrapText="0"/>
    </xf>
    <xf borderId="4" fillId="16" fontId="10" numFmtId="168" xfId="0" applyAlignment="1" applyBorder="1" applyFont="1" applyNumberFormat="1">
      <alignment readingOrder="0" shrinkToFit="0" vertical="bottom" wrapText="0"/>
    </xf>
    <xf borderId="0" fillId="16" fontId="92" numFmtId="0" xfId="0" applyAlignment="1" applyFont="1">
      <alignment shrinkToFit="0" wrapText="1"/>
    </xf>
    <xf borderId="0" fillId="11" fontId="10" numFmtId="188" xfId="0" applyAlignment="1" applyFont="1" applyNumberFormat="1">
      <alignment readingOrder="0" shrinkToFit="0" vertical="bottom" wrapText="0"/>
    </xf>
    <xf borderId="4" fillId="11" fontId="10" numFmtId="168" xfId="0" applyAlignment="1" applyBorder="1" applyFont="1" applyNumberFormat="1">
      <alignment shrinkToFit="0" vertical="bottom" wrapText="0"/>
    </xf>
    <xf borderId="0" fillId="11" fontId="92" numFmtId="0" xfId="0" applyAlignment="1" applyFont="1">
      <alignment readingOrder="0" shrinkToFit="0" wrapText="1"/>
    </xf>
    <xf borderId="2" fillId="11" fontId="10" numFmtId="0" xfId="0" applyAlignment="1" applyBorder="1" applyFont="1">
      <alignment shrinkToFit="0" vertical="bottom" wrapText="0"/>
    </xf>
    <xf borderId="3" fillId="11" fontId="10" numFmtId="0" xfId="0" applyAlignment="1" applyBorder="1" applyFont="1">
      <alignment shrinkToFit="0" vertical="bottom" wrapText="0"/>
    </xf>
    <xf borderId="4" fillId="11" fontId="10" numFmtId="0" xfId="0" applyAlignment="1" applyBorder="1" applyFont="1">
      <alignment shrinkToFit="0" vertical="bottom" wrapText="0"/>
    </xf>
    <xf borderId="0" fillId="11" fontId="10" numFmtId="164" xfId="0" applyAlignment="1" applyFont="1" applyNumberFormat="1">
      <alignment shrinkToFit="0" vertical="bottom" wrapText="0"/>
    </xf>
    <xf borderId="0" fillId="11" fontId="92" numFmtId="2" xfId="0" applyAlignment="1" applyFont="1" applyNumberFormat="1">
      <alignment shrinkToFit="0" vertical="bottom" wrapText="0"/>
    </xf>
    <xf borderId="4" fillId="11" fontId="10" numFmtId="4" xfId="0" applyAlignment="1" applyBorder="1" applyFont="1" applyNumberFormat="1">
      <alignment readingOrder="0" shrinkToFit="0" vertical="bottom" wrapText="0"/>
    </xf>
    <xf borderId="0" fillId="11" fontId="92" numFmtId="166" xfId="0" applyAlignment="1" applyFont="1" applyNumberFormat="1">
      <alignment shrinkToFit="0" vertical="bottom" wrapText="0"/>
    </xf>
    <xf borderId="3" fillId="11" fontId="10" numFmtId="4" xfId="0" applyAlignment="1" applyBorder="1" applyFont="1" applyNumberFormat="1">
      <alignment readingOrder="0" shrinkToFit="0" vertical="bottom" wrapText="0"/>
    </xf>
    <xf borderId="0" fillId="16" fontId="92" numFmtId="166" xfId="0" applyAlignment="1" applyFont="1" applyNumberFormat="1">
      <alignment readingOrder="0" shrinkToFit="0" vertical="bottom" wrapText="0"/>
    </xf>
    <xf borderId="0" fillId="11" fontId="10" numFmtId="166" xfId="0" applyAlignment="1" applyFont="1" applyNumberFormat="1">
      <alignment shrinkToFit="0" vertical="bottom" wrapText="0"/>
    </xf>
    <xf borderId="0" fillId="9" fontId="10" numFmtId="4" xfId="0" applyAlignment="1" applyFont="1" applyNumberFormat="1">
      <alignment readingOrder="0" shrinkToFit="0" vertical="bottom" wrapText="0"/>
    </xf>
    <xf borderId="0" fillId="11" fontId="10" numFmtId="166" xfId="0" applyAlignment="1" applyFont="1" applyNumberFormat="1">
      <alignment readingOrder="0" shrinkToFit="0" vertical="bottom" wrapText="0"/>
    </xf>
    <xf borderId="1" fillId="11" fontId="10" numFmtId="0" xfId="0" applyAlignment="1" applyBorder="1" applyFont="1">
      <alignment readingOrder="0" shrinkToFit="0" vertical="bottom" wrapText="0"/>
    </xf>
    <xf borderId="0" fillId="0" fontId="93" numFmtId="0" xfId="0" applyAlignment="1" applyFont="1">
      <alignment readingOrder="0" shrinkToFit="0" vertical="bottom" wrapText="0"/>
    </xf>
    <xf borderId="0" fillId="48" fontId="9" numFmtId="164" xfId="0" applyAlignment="1" applyFont="1" applyNumberFormat="1">
      <alignment readingOrder="0" shrinkToFit="0" vertical="bottom" wrapText="0"/>
    </xf>
    <xf borderId="4" fillId="48" fontId="10" numFmtId="168" xfId="0" applyAlignment="1" applyBorder="1" applyFont="1" applyNumberFormat="1">
      <alignment shrinkToFit="0" vertical="bottom" wrapText="0"/>
    </xf>
    <xf borderId="4" fillId="0" fontId="10" numFmtId="0" xfId="0" applyAlignment="1" applyBorder="1" applyFont="1">
      <alignment shrinkToFit="0" vertical="bottom" wrapText="0"/>
    </xf>
    <xf borderId="4" fillId="11" fontId="10" numFmtId="168" xfId="0" applyAlignment="1" applyBorder="1" applyFont="1" applyNumberFormat="1">
      <alignment readingOrder="0" shrinkToFit="0" vertical="bottom" wrapText="0"/>
    </xf>
    <xf borderId="0" fillId="16" fontId="4" numFmtId="4" xfId="0" applyAlignment="1" applyFont="1" applyNumberFormat="1">
      <alignment readingOrder="0" shrinkToFit="0" wrapText="1"/>
    </xf>
    <xf borderId="4" fillId="11" fontId="4" numFmtId="0" xfId="0" applyAlignment="1" applyBorder="1" applyFont="1">
      <alignment readingOrder="0" shrinkToFit="0" wrapText="1"/>
    </xf>
    <xf borderId="4" fillId="0" fontId="9" numFmtId="4" xfId="0" applyAlignment="1" applyBorder="1" applyFont="1" applyNumberFormat="1">
      <alignment readingOrder="0" shrinkToFit="0" vertical="bottom" wrapText="0"/>
    </xf>
    <xf borderId="4" fillId="16" fontId="9" numFmtId="4" xfId="0" applyAlignment="1" applyBorder="1" applyFont="1" applyNumberFormat="1">
      <alignment readingOrder="0" shrinkToFit="0" vertical="bottom" wrapText="0"/>
    </xf>
    <xf borderId="4" fillId="0" fontId="10" numFmtId="0" xfId="0" applyAlignment="1" applyBorder="1" applyFont="1">
      <alignment readingOrder="0" shrinkToFit="0" vertical="bottom" wrapText="0"/>
    </xf>
    <xf borderId="1" fillId="0" fontId="10" numFmtId="2" xfId="0" applyAlignment="1" applyBorder="1" applyFont="1" applyNumberFormat="1">
      <alignment shrinkToFit="0" vertical="bottom" wrapText="0"/>
    </xf>
    <xf borderId="6" fillId="0" fontId="10" numFmtId="0" xfId="0" applyAlignment="1" applyBorder="1" applyFont="1">
      <alignment shrinkToFit="0" vertical="bottom" wrapText="0"/>
    </xf>
    <xf borderId="5" fillId="0" fontId="10" numFmtId="0" xfId="0" applyAlignment="1" applyBorder="1" applyFont="1">
      <alignment shrinkToFit="0" vertical="bottom" wrapText="0"/>
    </xf>
    <xf borderId="0" fillId="36" fontId="9" numFmtId="0" xfId="0" applyAlignment="1" applyFont="1">
      <alignment shrinkToFit="0" vertical="bottom" wrapText="0"/>
    </xf>
    <xf borderId="0" fillId="36" fontId="9" numFmtId="165" xfId="0" applyAlignment="1" applyFont="1" applyNumberFormat="1">
      <alignment horizontal="center" shrinkToFit="0" vertical="bottom" wrapText="0"/>
    </xf>
    <xf borderId="10" fillId="36" fontId="9" numFmtId="4" xfId="0" applyAlignment="1" applyBorder="1" applyFont="1" applyNumberFormat="1">
      <alignment shrinkToFit="0" vertical="bottom" wrapText="0"/>
    </xf>
    <xf borderId="0" fillId="36" fontId="9" numFmtId="4" xfId="0" applyAlignment="1" applyFont="1" applyNumberFormat="1">
      <alignment shrinkToFit="0" vertical="bottom" wrapText="0"/>
    </xf>
    <xf borderId="4" fillId="16" fontId="10" numFmtId="0" xfId="0" applyAlignment="1" applyBorder="1" applyFont="1">
      <alignment readingOrder="0" shrinkToFit="0" vertical="bottom" wrapText="0"/>
    </xf>
    <xf borderId="3" fillId="16" fontId="4" numFmtId="0" xfId="0" applyAlignment="1" applyBorder="1" applyFont="1">
      <alignment readingOrder="0" shrinkToFit="0" wrapText="1"/>
    </xf>
    <xf borderId="3" fillId="16" fontId="4" numFmtId="0" xfId="0" applyAlignment="1" applyBorder="1" applyFont="1">
      <alignment shrinkToFit="0" wrapText="1"/>
    </xf>
    <xf borderId="3" fillId="16" fontId="10" numFmtId="0" xfId="0" applyAlignment="1" applyBorder="1" applyFont="1">
      <alignment shrinkToFit="0" vertical="bottom" wrapText="0"/>
    </xf>
    <xf borderId="4" fillId="16" fontId="10" numFmtId="0" xfId="0" applyAlignment="1" applyBorder="1" applyFont="1">
      <alignment shrinkToFit="0" vertical="bottom" wrapText="0"/>
    </xf>
    <xf borderId="3" fillId="0" fontId="10" numFmtId="0" xfId="0" applyAlignment="1" applyBorder="1" applyFont="1">
      <alignment shrinkToFit="0" vertical="bottom" wrapText="0"/>
    </xf>
    <xf borderId="0" fillId="0" fontId="94" numFmtId="0" xfId="0" applyAlignment="1" applyFont="1">
      <alignment readingOrder="0" shrinkToFit="0" wrapText="1"/>
    </xf>
    <xf borderId="2" fillId="0" fontId="4" numFmtId="0" xfId="0" applyAlignment="1" applyBorder="1" applyFont="1">
      <alignment shrinkToFit="0" wrapText="1"/>
    </xf>
    <xf borderId="4" fillId="0" fontId="4" numFmtId="0" xfId="0" applyAlignment="1" applyBorder="1" applyFont="1">
      <alignment readingOrder="0" shrinkToFit="0" wrapText="1"/>
    </xf>
    <xf borderId="4" fillId="0" fontId="63" numFmtId="0" xfId="0" applyAlignment="1" applyBorder="1" applyFont="1">
      <alignment readingOrder="0" shrinkToFit="0" wrapText="1"/>
    </xf>
    <xf borderId="3" fillId="11" fontId="10" numFmtId="0" xfId="0" applyAlignment="1" applyBorder="1" applyFont="1">
      <alignment shrinkToFit="0" vertical="bottom" wrapText="0"/>
    </xf>
    <xf borderId="4" fillId="11" fontId="10" numFmtId="0" xfId="0" applyAlignment="1" applyBorder="1" applyFont="1">
      <alignment shrinkToFit="0" vertical="bottom" wrapText="0"/>
    </xf>
    <xf borderId="0" fillId="11" fontId="10" numFmtId="2" xfId="0" applyAlignment="1" applyFont="1" applyNumberFormat="1">
      <alignment readingOrder="0" shrinkToFit="0" vertical="bottom" wrapText="0"/>
    </xf>
    <xf borderId="4" fillId="16" fontId="95" numFmtId="4" xfId="0" applyAlignment="1" applyBorder="1" applyFont="1" applyNumberFormat="1">
      <alignment readingOrder="0" shrinkToFit="0" vertical="bottom" wrapText="0"/>
    </xf>
    <xf borderId="0" fillId="36" fontId="9" numFmtId="14" xfId="0" applyAlignment="1" applyFont="1" applyNumberFormat="1">
      <alignment readingOrder="0" shrinkToFit="0" vertical="bottom" wrapText="0"/>
    </xf>
    <xf borderId="4" fillId="0" fontId="10" numFmtId="186" xfId="0" applyAlignment="1" applyBorder="1" applyFont="1" applyNumberFormat="1">
      <alignment readingOrder="0" shrinkToFit="0" vertical="bottom" wrapText="0"/>
    </xf>
    <xf borderId="0" fillId="0" fontId="96" numFmtId="0" xfId="0" applyAlignment="1" applyFont="1">
      <alignment readingOrder="0" shrinkToFit="0" vertical="bottom" wrapText="0"/>
    </xf>
    <xf borderId="1" fillId="0" fontId="9" numFmtId="168" xfId="0" applyAlignment="1" applyBorder="1" applyFont="1" applyNumberFormat="1">
      <alignment horizontal="center" shrinkToFit="0" vertical="bottom" wrapText="0"/>
    </xf>
    <xf borderId="13" fillId="33" fontId="9" numFmtId="3" xfId="0" applyAlignment="1" applyBorder="1" applyFont="1" applyNumberFormat="1">
      <alignment horizontal="center" readingOrder="0" shrinkToFit="0" vertical="bottom" wrapText="0"/>
    </xf>
    <xf borderId="15" fillId="33" fontId="9" numFmtId="3" xfId="0" applyAlignment="1" applyBorder="1" applyFont="1" applyNumberFormat="1">
      <alignment horizontal="center" shrinkToFit="0" vertical="bottom" wrapText="0"/>
    </xf>
    <xf borderId="14" fillId="33" fontId="10" numFmtId="4" xfId="0" applyAlignment="1" applyBorder="1" applyFont="1" applyNumberFormat="1">
      <alignment horizontal="center" shrinkToFit="0" vertical="bottom" wrapText="0"/>
    </xf>
    <xf borderId="12" fillId="33" fontId="9" numFmtId="0" xfId="0" applyAlignment="1" applyBorder="1" applyFont="1">
      <alignment horizontal="center" readingOrder="0" shrinkToFit="0" vertical="bottom" wrapText="0"/>
    </xf>
    <xf borderId="12" fillId="33" fontId="9" numFmtId="0" xfId="0" applyAlignment="1" applyBorder="1" applyFont="1">
      <alignment horizontal="center" shrinkToFit="0" vertical="bottom" wrapText="0"/>
    </xf>
    <xf borderId="13" fillId="33" fontId="9" numFmtId="166" xfId="0" applyAlignment="1" applyBorder="1" applyFont="1" applyNumberFormat="1">
      <alignment horizontal="center" readingOrder="0" shrinkToFit="0" vertical="bottom" wrapText="0"/>
    </xf>
    <xf borderId="13" fillId="23" fontId="97" numFmtId="4" xfId="0" applyAlignment="1" applyBorder="1" applyFont="1" applyNumberFormat="1">
      <alignment horizontal="center" readingOrder="0" shrinkToFit="0" vertical="center" wrapText="0"/>
    </xf>
    <xf borderId="8" fillId="6" fontId="9" numFmtId="4" xfId="0" applyAlignment="1" applyBorder="1" applyFont="1" applyNumberFormat="1">
      <alignment horizontal="center" readingOrder="0" shrinkToFit="0" vertical="bottom" wrapText="0"/>
    </xf>
    <xf borderId="10" fillId="6" fontId="9" numFmtId="4" xfId="0" applyAlignment="1" applyBorder="1" applyFont="1" applyNumberFormat="1">
      <alignment horizontal="center" readingOrder="0" shrinkToFit="0" vertical="bottom" wrapText="0"/>
    </xf>
    <xf borderId="10" fillId="20" fontId="10" numFmtId="4" xfId="0" applyAlignment="1" applyBorder="1" applyFont="1" applyNumberFormat="1">
      <alignment horizontal="center" shrinkToFit="0" vertical="bottom" wrapText="0"/>
    </xf>
    <xf borderId="10" fillId="20" fontId="10" numFmtId="4" xfId="0" applyAlignment="1" applyBorder="1" applyFont="1" applyNumberFormat="1">
      <alignment horizontal="center" readingOrder="0" shrinkToFit="0" vertical="bottom" wrapText="0"/>
    </xf>
    <xf borderId="9" fillId="6" fontId="9" numFmtId="4" xfId="0" applyAlignment="1" applyBorder="1" applyFont="1" applyNumberFormat="1">
      <alignment horizontal="center" shrinkToFit="0" vertical="bottom" wrapText="0"/>
    </xf>
    <xf borderId="7" fillId="6" fontId="10" numFmtId="0" xfId="0" applyAlignment="1" applyBorder="1" applyFont="1">
      <alignment horizontal="center" readingOrder="0" shrinkToFit="0" vertical="bottom" wrapText="0"/>
    </xf>
    <xf borderId="8" fillId="34" fontId="10" numFmtId="0" xfId="0" applyAlignment="1" applyBorder="1" applyFont="1">
      <alignment shrinkToFit="0" vertical="bottom" wrapText="0"/>
    </xf>
    <xf borderId="10" fillId="34" fontId="10" numFmtId="0" xfId="0" applyAlignment="1" applyBorder="1" applyFont="1">
      <alignment horizontal="center" readingOrder="0" shrinkToFit="0" vertical="bottom" wrapText="0"/>
    </xf>
    <xf borderId="9" fillId="34" fontId="10" numFmtId="0" xfId="0" applyAlignment="1" applyBorder="1" applyFont="1">
      <alignment shrinkToFit="0" vertical="bottom" wrapText="0"/>
    </xf>
    <xf borderId="7" fillId="6" fontId="9" numFmtId="9" xfId="0" applyAlignment="1" applyBorder="1" applyFont="1" applyNumberFormat="1">
      <alignment horizontal="center" readingOrder="0" shrinkToFit="0" vertical="bottom" wrapText="0"/>
    </xf>
    <xf borderId="7" fillId="6" fontId="9" numFmtId="166" xfId="0" applyAlignment="1" applyBorder="1" applyFont="1" applyNumberFormat="1">
      <alignment horizontal="center" readingOrder="0" shrinkToFit="0" vertical="bottom" wrapText="0"/>
    </xf>
    <xf borderId="8" fillId="6" fontId="98" numFmtId="4" xfId="0" applyAlignment="1" applyBorder="1" applyFont="1" applyNumberFormat="1">
      <alignment horizontal="center" readingOrder="0" shrinkToFit="0" vertical="bottom" wrapText="0"/>
    </xf>
    <xf borderId="10" fillId="6" fontId="99" numFmtId="4" xfId="0" applyAlignment="1" applyBorder="1" applyFont="1" applyNumberFormat="1">
      <alignment horizontal="center" readingOrder="0" shrinkToFit="0" vertical="bottom" wrapText="0"/>
    </xf>
    <xf borderId="0" fillId="20" fontId="10" numFmtId="49" xfId="0" applyAlignment="1" applyFont="1" applyNumberFormat="1">
      <alignment horizontal="center" readingOrder="0" shrinkToFit="0" vertical="bottom" wrapText="0"/>
    </xf>
    <xf borderId="3" fillId="34" fontId="10" numFmtId="0" xfId="0" applyAlignment="1" applyBorder="1" applyFont="1">
      <alignment horizontal="center" readingOrder="0" shrinkToFit="0" vertical="bottom" wrapText="0"/>
    </xf>
    <xf borderId="2" fillId="6" fontId="9" numFmtId="9" xfId="0" applyAlignment="1" applyBorder="1" applyFont="1" applyNumberFormat="1">
      <alignment horizontal="center" readingOrder="0" shrinkToFit="0" vertical="bottom" wrapText="0"/>
    </xf>
    <xf borderId="2" fillId="6" fontId="9" numFmtId="166" xfId="0" applyAlignment="1" applyBorder="1" applyFont="1" applyNumberFormat="1">
      <alignment horizontal="center" readingOrder="0" shrinkToFit="0" vertical="bottom" wrapText="0"/>
    </xf>
    <xf borderId="1" fillId="0" fontId="9" numFmtId="164" xfId="0" applyAlignment="1" applyBorder="1" applyFont="1" applyNumberFormat="1">
      <alignment horizontal="left" readingOrder="0" shrinkToFit="0" vertical="bottom" wrapText="0"/>
    </xf>
    <xf borderId="1" fillId="0" fontId="10" numFmtId="164" xfId="0" applyAlignment="1" applyBorder="1" applyFont="1" applyNumberFormat="1">
      <alignment readingOrder="0" shrinkToFit="0" vertical="bottom" wrapText="0"/>
    </xf>
    <xf borderId="1" fillId="0" fontId="10" numFmtId="168" xfId="0" applyAlignment="1" applyBorder="1" applyFont="1" applyNumberFormat="1">
      <alignment horizontal="center" readingOrder="0" shrinkToFit="0" vertical="bottom" wrapText="0"/>
    </xf>
    <xf borderId="6" fillId="0" fontId="10" numFmtId="168" xfId="0" applyAlignment="1" applyBorder="1" applyFont="1" applyNumberFormat="1">
      <alignment horizontal="center" shrinkToFit="0" vertical="bottom" wrapText="0"/>
    </xf>
    <xf borderId="5" fillId="6" fontId="10" numFmtId="4" xfId="0" applyAlignment="1" applyBorder="1" applyFont="1" applyNumberFormat="1">
      <alignment horizontal="center" readingOrder="0" shrinkToFit="0" vertical="bottom" wrapText="0"/>
    </xf>
    <xf borderId="1" fillId="6" fontId="100" numFmtId="4" xfId="0" applyAlignment="1" applyBorder="1" applyFont="1" applyNumberFormat="1">
      <alignment horizontal="center" readingOrder="0" shrinkToFit="0" vertical="bottom" wrapText="0"/>
    </xf>
    <xf borderId="6" fillId="6" fontId="10" numFmtId="4" xfId="0" applyAlignment="1" applyBorder="1" applyFont="1" applyNumberFormat="1">
      <alignment horizontal="center" readingOrder="0" shrinkToFit="0" vertical="bottom" wrapText="0"/>
    </xf>
    <xf borderId="1" fillId="6" fontId="9" numFmtId="4" xfId="0" applyAlignment="1" applyBorder="1" applyFont="1" applyNumberFormat="1">
      <alignment horizontal="center" readingOrder="0" shrinkToFit="0" vertical="bottom" wrapText="0"/>
    </xf>
    <xf borderId="5" fillId="34" fontId="10" numFmtId="0" xfId="0" applyAlignment="1" applyBorder="1" applyFont="1">
      <alignment horizontal="center" readingOrder="0" shrinkToFit="0" vertical="bottom" wrapText="0"/>
    </xf>
    <xf borderId="1" fillId="34" fontId="10" numFmtId="0" xfId="0" applyAlignment="1" applyBorder="1" applyFont="1">
      <alignment horizontal="center" readingOrder="0" shrinkToFit="0" vertical="bottom" wrapText="0"/>
    </xf>
    <xf borderId="6" fillId="34" fontId="10" numFmtId="0" xfId="0" applyAlignment="1" applyBorder="1" applyFont="1">
      <alignment horizontal="center" readingOrder="0" shrinkToFit="0" vertical="bottom" wrapText="0"/>
    </xf>
    <xf borderId="11" fillId="6" fontId="9" numFmtId="166" xfId="0" applyAlignment="1" applyBorder="1" applyFont="1" applyNumberFormat="1">
      <alignment horizontal="center" readingOrder="0" shrinkToFit="0" vertical="bottom" wrapText="0"/>
    </xf>
    <xf borderId="13" fillId="49" fontId="101" numFmtId="164" xfId="0" applyAlignment="1" applyBorder="1" applyFill="1" applyFont="1" applyNumberFormat="1">
      <alignment readingOrder="0" shrinkToFit="0" vertical="bottom" wrapText="0"/>
    </xf>
    <xf borderId="15" fillId="49" fontId="10" numFmtId="168" xfId="0" applyAlignment="1" applyBorder="1" applyFont="1" applyNumberFormat="1">
      <alignment shrinkToFit="0" vertical="bottom" wrapText="0"/>
    </xf>
    <xf borderId="14" fillId="49" fontId="10" numFmtId="168" xfId="0" applyAlignment="1" applyBorder="1" applyFont="1" applyNumberFormat="1">
      <alignment shrinkToFit="0" vertical="bottom" wrapText="0"/>
    </xf>
    <xf borderId="12" fillId="49" fontId="10" numFmtId="168" xfId="0" applyAlignment="1" applyBorder="1" applyFont="1" applyNumberFormat="1">
      <alignment horizontal="center" shrinkToFit="0" vertical="bottom" wrapText="0"/>
    </xf>
    <xf borderId="13" fillId="49" fontId="10" numFmtId="4" xfId="0" applyAlignment="1" applyBorder="1" applyFont="1" applyNumberFormat="1">
      <alignment shrinkToFit="0" vertical="bottom" wrapText="0"/>
    </xf>
    <xf borderId="15" fillId="49" fontId="10" numFmtId="4" xfId="0" applyAlignment="1" applyBorder="1" applyFont="1" applyNumberFormat="1">
      <alignment shrinkToFit="0" vertical="bottom" wrapText="0"/>
    </xf>
    <xf borderId="15" fillId="50" fontId="10" numFmtId="4" xfId="0" applyAlignment="1" applyBorder="1" applyFill="1" applyFont="1" applyNumberFormat="1">
      <alignment shrinkToFit="0" vertical="bottom" wrapText="0"/>
    </xf>
    <xf borderId="15" fillId="50" fontId="10" numFmtId="0" xfId="0" applyAlignment="1" applyBorder="1" applyFont="1">
      <alignment shrinkToFit="0" vertical="bottom" wrapText="0"/>
    </xf>
    <xf borderId="14" fillId="50" fontId="10" numFmtId="0" xfId="0" applyAlignment="1" applyBorder="1" applyFont="1">
      <alignment shrinkToFit="0" vertical="bottom" wrapText="0"/>
    </xf>
    <xf borderId="12" fillId="50" fontId="10" numFmtId="0" xfId="0" applyAlignment="1" applyBorder="1" applyFont="1">
      <alignment shrinkToFit="0" vertical="bottom" wrapText="0"/>
    </xf>
    <xf borderId="13" fillId="50" fontId="10" numFmtId="0" xfId="0" applyAlignment="1" applyBorder="1" applyFont="1">
      <alignment shrinkToFit="0" vertical="bottom" wrapText="0"/>
    </xf>
    <xf borderId="10" fillId="0" fontId="10" numFmtId="168" xfId="0" applyAlignment="1" applyBorder="1" applyFont="1" applyNumberFormat="1">
      <alignment shrinkToFit="0" vertical="bottom" wrapText="0"/>
    </xf>
    <xf borderId="8" fillId="23" fontId="10" numFmtId="175" xfId="0" applyAlignment="1" applyBorder="1" applyFont="1" applyNumberFormat="1">
      <alignment readingOrder="0" shrinkToFit="0" vertical="bottom" wrapText="0"/>
    </xf>
    <xf borderId="10" fillId="23" fontId="10" numFmtId="0" xfId="0" applyAlignment="1" applyBorder="1" applyFont="1">
      <alignment readingOrder="0" shrinkToFit="0" vertical="bottom" wrapText="0"/>
    </xf>
    <xf borderId="10" fillId="23" fontId="10" numFmtId="168" xfId="0" applyAlignment="1" applyBorder="1" applyFont="1" applyNumberFormat="1">
      <alignment shrinkToFit="0" vertical="bottom" wrapText="0"/>
    </xf>
    <xf borderId="9" fillId="23" fontId="10" numFmtId="168" xfId="0" applyAlignment="1" applyBorder="1" applyFont="1" applyNumberFormat="1">
      <alignment shrinkToFit="0" vertical="bottom" wrapText="0"/>
    </xf>
    <xf borderId="7" fillId="23" fontId="10" numFmtId="168" xfId="0" applyAlignment="1" applyBorder="1" applyFont="1" applyNumberFormat="1">
      <alignment shrinkToFit="0" vertical="bottom" wrapText="0"/>
    </xf>
    <xf borderId="7" fillId="23" fontId="10" numFmtId="168" xfId="0" applyAlignment="1" applyBorder="1" applyFont="1" applyNumberFormat="1">
      <alignment readingOrder="0" shrinkToFit="0" vertical="bottom" wrapText="0"/>
    </xf>
    <xf borderId="8" fillId="23" fontId="10" numFmtId="0" xfId="0" applyAlignment="1" applyBorder="1" applyFont="1">
      <alignment shrinkToFit="0" vertical="bottom" wrapText="0"/>
    </xf>
    <xf borderId="10" fillId="23" fontId="10" numFmtId="0" xfId="0" applyAlignment="1" applyBorder="1" applyFont="1">
      <alignment shrinkToFit="0" vertical="bottom" wrapText="0"/>
    </xf>
    <xf borderId="9" fillId="23" fontId="10" numFmtId="0" xfId="0" applyAlignment="1" applyBorder="1" applyFont="1">
      <alignment shrinkToFit="0" vertical="bottom" wrapText="0"/>
    </xf>
    <xf borderId="7" fillId="23" fontId="102" numFmtId="0" xfId="0" applyAlignment="1" applyBorder="1" applyFont="1">
      <alignment horizontal="center" shrinkToFit="0" vertical="bottom" wrapText="0"/>
    </xf>
    <xf borderId="8" fillId="0" fontId="10" numFmtId="0" xfId="0" applyAlignment="1" applyBorder="1" applyFont="1">
      <alignment readingOrder="0" shrinkToFit="0" vertical="bottom" wrapText="0"/>
    </xf>
    <xf borderId="3" fillId="23" fontId="10" numFmtId="164" xfId="0" applyAlignment="1" applyBorder="1" applyFont="1" applyNumberFormat="1">
      <alignment shrinkToFit="0" vertical="bottom" wrapText="0"/>
    </xf>
    <xf borderId="0" fillId="23" fontId="10" numFmtId="0" xfId="0" applyAlignment="1" applyFont="1">
      <alignment readingOrder="0" shrinkToFit="0" vertical="bottom" wrapText="0"/>
    </xf>
    <xf borderId="0" fillId="23" fontId="10" numFmtId="168" xfId="0" applyAlignment="1" applyFont="1" applyNumberFormat="1">
      <alignment shrinkToFit="0" vertical="bottom" wrapText="0"/>
    </xf>
    <xf borderId="4" fillId="23" fontId="10" numFmtId="168" xfId="0" applyAlignment="1" applyBorder="1" applyFont="1" applyNumberFormat="1">
      <alignment shrinkToFit="0" vertical="bottom" wrapText="0"/>
    </xf>
    <xf borderId="2" fillId="23" fontId="10" numFmtId="168" xfId="0" applyAlignment="1" applyBorder="1" applyFont="1" applyNumberFormat="1">
      <alignment shrinkToFit="0" vertical="bottom" wrapText="0"/>
    </xf>
    <xf borderId="2" fillId="23" fontId="10" numFmtId="168" xfId="0" applyAlignment="1" applyBorder="1" applyFont="1" applyNumberFormat="1">
      <alignment readingOrder="0" shrinkToFit="0" vertical="bottom" wrapText="0"/>
    </xf>
    <xf borderId="3" fillId="23" fontId="10" numFmtId="0" xfId="0" applyAlignment="1" applyBorder="1" applyFont="1">
      <alignment readingOrder="0" shrinkToFit="0" vertical="bottom" wrapText="0"/>
    </xf>
    <xf borderId="0" fillId="23" fontId="10" numFmtId="0" xfId="0" applyAlignment="1" applyFont="1">
      <alignment shrinkToFit="0" vertical="bottom" wrapText="0"/>
    </xf>
    <xf borderId="4" fillId="23" fontId="10" numFmtId="0" xfId="0" applyAlignment="1" applyBorder="1" applyFont="1">
      <alignment shrinkToFit="0" vertical="bottom" wrapText="0"/>
    </xf>
    <xf borderId="2" fillId="23" fontId="10" numFmtId="0" xfId="0" applyAlignment="1" applyBorder="1" applyFont="1">
      <alignment horizontal="center" readingOrder="0" shrinkToFit="0" vertical="bottom" wrapText="0"/>
    </xf>
    <xf borderId="2" fillId="23" fontId="10" numFmtId="189" xfId="0" applyAlignment="1" applyBorder="1" applyFont="1" applyNumberFormat="1">
      <alignment horizontal="center" readingOrder="0" shrinkToFit="0" vertical="bottom" wrapText="0"/>
    </xf>
    <xf borderId="3" fillId="23" fontId="10" numFmtId="175" xfId="0" applyAlignment="1" applyBorder="1" applyFont="1" applyNumberFormat="1">
      <alignment readingOrder="0" shrinkToFit="0" vertical="bottom" wrapText="0"/>
    </xf>
    <xf borderId="3" fillId="23" fontId="10" numFmtId="0" xfId="0" applyAlignment="1" applyBorder="1" applyFont="1">
      <alignment shrinkToFit="0" vertical="bottom" wrapText="0"/>
    </xf>
    <xf borderId="0" fillId="23" fontId="10" numFmtId="0" xfId="0" applyAlignment="1" applyFont="1">
      <alignment shrinkToFit="0" vertical="bottom" wrapText="0"/>
    </xf>
    <xf borderId="4" fillId="23" fontId="9" numFmtId="0" xfId="0" applyAlignment="1" applyBorder="1" applyFont="1">
      <alignment readingOrder="0" shrinkToFit="0" vertical="bottom" wrapText="0"/>
    </xf>
    <xf borderId="2" fillId="23" fontId="103" numFmtId="0" xfId="0" applyAlignment="1" applyBorder="1" applyFont="1">
      <alignment horizontal="center" readingOrder="0" shrinkToFit="0" vertical="bottom" wrapText="0"/>
    </xf>
    <xf borderId="3" fillId="23" fontId="10" numFmtId="2" xfId="0" applyAlignment="1" applyBorder="1" applyFont="1" applyNumberFormat="1">
      <alignment readingOrder="0" shrinkToFit="0" vertical="bottom" wrapText="0"/>
    </xf>
    <xf borderId="0" fillId="23" fontId="10" numFmtId="2" xfId="0" applyAlignment="1" applyFont="1" applyNumberFormat="1">
      <alignment readingOrder="0" shrinkToFit="0" vertical="bottom" wrapText="0"/>
    </xf>
    <xf borderId="0" fillId="23" fontId="10" numFmtId="2" xfId="0" applyAlignment="1" applyFont="1" applyNumberFormat="1">
      <alignment shrinkToFit="0" vertical="bottom" wrapText="0"/>
    </xf>
    <xf borderId="2" fillId="23" fontId="104" numFmtId="189" xfId="0" applyAlignment="1" applyBorder="1" applyFont="1" applyNumberFormat="1">
      <alignment horizontal="center" readingOrder="0" shrinkToFit="0" vertical="bottom" wrapText="0"/>
    </xf>
    <xf borderId="3" fillId="0" fontId="10" numFmtId="175" xfId="0" applyAlignment="1" applyBorder="1" applyFont="1" applyNumberFormat="1">
      <alignment readingOrder="0" shrinkToFit="0" vertical="bottom" wrapText="0"/>
    </xf>
    <xf borderId="2" fillId="0" fontId="10" numFmtId="168" xfId="0" applyAlignment="1" applyBorder="1" applyFont="1" applyNumberFormat="1">
      <alignment shrinkToFit="0" vertical="bottom" wrapText="0"/>
    </xf>
    <xf borderId="2" fillId="0" fontId="10" numFmtId="168" xfId="0" applyAlignment="1" applyBorder="1" applyFont="1" applyNumberFormat="1">
      <alignment readingOrder="0" shrinkToFit="0" vertical="bottom" wrapText="0"/>
    </xf>
    <xf borderId="2" fillId="0" fontId="10" numFmtId="0" xfId="0" applyAlignment="1" applyBorder="1" applyFont="1">
      <alignment horizontal="center" readingOrder="0" shrinkToFit="0" vertical="bottom" wrapText="0"/>
    </xf>
    <xf borderId="3" fillId="0" fontId="10" numFmtId="164" xfId="0" applyAlignment="1" applyBorder="1" applyFont="1" applyNumberFormat="1">
      <alignment shrinkToFit="0" vertical="bottom" wrapText="0"/>
    </xf>
    <xf borderId="4" fillId="0" fontId="9" numFmtId="0" xfId="0" applyAlignment="1" applyBorder="1" applyFont="1">
      <alignment horizontal="right" readingOrder="0" shrinkToFit="0" vertical="bottom" wrapText="0"/>
    </xf>
    <xf borderId="2" fillId="0" fontId="10" numFmtId="189" xfId="0" applyAlignment="1" applyBorder="1" applyFont="1" applyNumberFormat="1">
      <alignment horizontal="center" readingOrder="0" shrinkToFit="0" vertical="bottom" wrapText="0"/>
    </xf>
    <xf borderId="0" fillId="0" fontId="10" numFmtId="4" xfId="0" applyAlignment="1" applyFont="1" applyNumberFormat="1">
      <alignment horizontal="right" readingOrder="0" shrinkToFit="0" vertical="bottom" wrapText="0"/>
    </xf>
    <xf borderId="2" fillId="0" fontId="105" numFmtId="0" xfId="0" applyAlignment="1" applyBorder="1" applyFont="1">
      <alignment horizontal="center" readingOrder="0" shrinkToFit="0" vertical="bottom" wrapText="0"/>
    </xf>
    <xf borderId="2" fillId="23" fontId="106" numFmtId="189" xfId="0" applyAlignment="1" applyBorder="1" applyFont="1" applyNumberFormat="1">
      <alignment horizontal="center" readingOrder="0" shrinkToFit="0" vertical="bottom" wrapText="0"/>
    </xf>
    <xf borderId="4" fillId="23" fontId="9" numFmtId="0" xfId="0" applyAlignment="1" applyBorder="1" applyFont="1">
      <alignment horizontal="right" readingOrder="0" shrinkToFit="0" vertical="bottom" wrapText="0"/>
    </xf>
    <xf borderId="3" fillId="23" fontId="10" numFmtId="2" xfId="0" applyAlignment="1" applyBorder="1" applyFont="1" applyNumberFormat="1">
      <alignment shrinkToFit="0" vertical="bottom" wrapText="0"/>
    </xf>
    <xf borderId="4" fillId="23" fontId="9" numFmtId="4" xfId="0" applyAlignment="1" applyBorder="1" applyFont="1" applyNumberFormat="1">
      <alignment horizontal="right" readingOrder="0" shrinkToFit="0" vertical="bottom" wrapText="0"/>
    </xf>
    <xf borderId="3" fillId="0" fontId="107" numFmtId="0" xfId="0" applyAlignment="1" applyBorder="1" applyFont="1">
      <alignment readingOrder="0" shrinkToFit="0" vertical="bottom" wrapText="0"/>
    </xf>
    <xf borderId="2" fillId="0" fontId="9" numFmtId="0" xfId="0" applyAlignment="1" applyBorder="1" applyFont="1">
      <alignment horizontal="center" readingOrder="0" shrinkToFit="0" vertical="bottom" wrapText="0"/>
    </xf>
    <xf borderId="2" fillId="0" fontId="9" numFmtId="189" xfId="0" applyAlignment="1" applyBorder="1" applyFont="1" applyNumberFormat="1">
      <alignment horizontal="center" readingOrder="0" shrinkToFit="0" vertical="bottom" wrapText="0"/>
    </xf>
    <xf borderId="4" fillId="0" fontId="9" numFmtId="0" xfId="0" applyAlignment="1" applyBorder="1" applyFont="1">
      <alignment readingOrder="0" shrinkToFit="0" vertical="bottom" wrapText="0"/>
    </xf>
    <xf borderId="3" fillId="0" fontId="10" numFmtId="2" xfId="0" applyAlignment="1" applyBorder="1" applyFont="1" applyNumberFormat="1">
      <alignment readingOrder="0" shrinkToFit="0" vertical="bottom" wrapText="0"/>
    </xf>
    <xf borderId="4" fillId="0" fontId="9" numFmtId="2" xfId="0" applyAlignment="1" applyBorder="1" applyFont="1" applyNumberFormat="1">
      <alignment shrinkToFit="0" vertical="bottom" wrapText="0"/>
    </xf>
    <xf borderId="4" fillId="23" fontId="9" numFmtId="2" xfId="0" applyAlignment="1" applyBorder="1" applyFont="1" applyNumberFormat="1">
      <alignment shrinkToFit="0" vertical="bottom" wrapText="0"/>
    </xf>
    <xf borderId="2" fillId="23" fontId="10" numFmtId="0" xfId="0" applyAlignment="1" applyBorder="1" applyFont="1">
      <alignment shrinkToFit="0" vertical="bottom" wrapText="0"/>
    </xf>
    <xf borderId="4" fillId="23" fontId="9" numFmtId="2" xfId="0" applyAlignment="1" applyBorder="1" applyFont="1" applyNumberFormat="1">
      <alignment readingOrder="0" shrinkToFit="0" vertical="bottom" wrapText="0"/>
    </xf>
    <xf borderId="4" fillId="0" fontId="108" numFmtId="0" xfId="0" applyAlignment="1" applyBorder="1" applyFont="1">
      <alignment readingOrder="0" shrinkToFit="0" vertical="bottom" wrapText="0"/>
    </xf>
    <xf borderId="4" fillId="0" fontId="109" numFmtId="167" xfId="0" applyAlignment="1" applyBorder="1" applyFont="1" applyNumberFormat="1">
      <alignment shrinkToFit="0" vertical="bottom" wrapText="0"/>
    </xf>
    <xf borderId="2" fillId="0" fontId="9" numFmtId="0" xfId="0" applyAlignment="1" applyBorder="1" applyFont="1">
      <alignment horizontal="center" shrinkToFit="0" vertical="bottom" wrapText="0"/>
    </xf>
    <xf borderId="3" fillId="41" fontId="10" numFmtId="175" xfId="0" applyAlignment="1" applyBorder="1" applyFont="1" applyNumberFormat="1">
      <alignment readingOrder="0" shrinkToFit="0" vertical="bottom" wrapText="0"/>
    </xf>
    <xf borderId="2" fillId="41" fontId="10" numFmtId="168" xfId="0" applyAlignment="1" applyBorder="1" applyFont="1" applyNumberFormat="1">
      <alignment shrinkToFit="0" vertical="bottom" wrapText="0"/>
    </xf>
    <xf borderId="2" fillId="41" fontId="10" numFmtId="168" xfId="0" applyAlignment="1" applyBorder="1" applyFont="1" applyNumberFormat="1">
      <alignment readingOrder="0" shrinkToFit="0" vertical="bottom" wrapText="0"/>
    </xf>
    <xf borderId="3" fillId="41" fontId="10" numFmtId="0" xfId="0" applyAlignment="1" applyBorder="1" applyFont="1">
      <alignment shrinkToFit="0" vertical="bottom" wrapText="0"/>
    </xf>
    <xf borderId="3" fillId="41" fontId="10" numFmtId="164" xfId="0" applyAlignment="1" applyBorder="1" applyFont="1" applyNumberFormat="1">
      <alignment shrinkToFit="0" vertical="bottom" wrapText="0"/>
    </xf>
    <xf borderId="4" fillId="41" fontId="9" numFmtId="0" xfId="0" applyAlignment="1" applyBorder="1" applyFont="1">
      <alignment readingOrder="0" shrinkToFit="0" vertical="bottom" wrapText="0"/>
    </xf>
    <xf borderId="5" fillId="41" fontId="10" numFmtId="164" xfId="0" applyAlignment="1" applyBorder="1" applyFont="1" applyNumberFormat="1">
      <alignment shrinkToFit="0" vertical="bottom" wrapText="0"/>
    </xf>
    <xf borderId="1" fillId="41" fontId="10" numFmtId="0" xfId="0" applyAlignment="1" applyBorder="1" applyFont="1">
      <alignment readingOrder="0" shrinkToFit="0" vertical="bottom" wrapText="0"/>
    </xf>
    <xf borderId="1" fillId="41" fontId="10" numFmtId="168" xfId="0" applyAlignment="1" applyBorder="1" applyFont="1" applyNumberFormat="1">
      <alignment shrinkToFit="0" vertical="bottom" wrapText="0"/>
    </xf>
    <xf borderId="6" fillId="41" fontId="10" numFmtId="168" xfId="0" applyAlignment="1" applyBorder="1" applyFont="1" applyNumberFormat="1">
      <alignment shrinkToFit="0" vertical="bottom" wrapText="0"/>
    </xf>
    <xf borderId="11" fillId="41" fontId="10" numFmtId="168" xfId="0" applyAlignment="1" applyBorder="1" applyFont="1" applyNumberFormat="1">
      <alignment shrinkToFit="0" vertical="bottom" wrapText="0"/>
    </xf>
    <xf borderId="11" fillId="41" fontId="10" numFmtId="168" xfId="0" applyAlignment="1" applyBorder="1" applyFont="1" applyNumberFormat="1">
      <alignment readingOrder="0" shrinkToFit="0" vertical="bottom" wrapText="0"/>
    </xf>
    <xf borderId="5" fillId="41" fontId="10" numFmtId="0" xfId="0" applyAlignment="1" applyBorder="1" applyFont="1">
      <alignment shrinkToFit="0" vertical="bottom" wrapText="0"/>
    </xf>
    <xf borderId="1" fillId="41" fontId="10" numFmtId="0" xfId="0" applyAlignment="1" applyBorder="1" applyFont="1">
      <alignment shrinkToFit="0" vertical="bottom" wrapText="0"/>
    </xf>
    <xf borderId="6" fillId="41" fontId="10" numFmtId="0" xfId="0" applyAlignment="1" applyBorder="1" applyFont="1">
      <alignment shrinkToFit="0" vertical="bottom" wrapText="0"/>
    </xf>
    <xf borderId="11" fillId="41" fontId="10" numFmtId="0" xfId="0" applyAlignment="1" applyBorder="1" applyFont="1">
      <alignment shrinkToFit="0" vertical="bottom" wrapText="0"/>
    </xf>
    <xf borderId="10" fillId="47" fontId="10" numFmtId="0" xfId="0" applyAlignment="1" applyBorder="1" applyFont="1">
      <alignment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10" numFmtId="0" xfId="0" applyAlignment="1" applyFont="1">
      <alignment horizontal="left" readingOrder="0" shrinkToFit="0" vertical="bottom" wrapText="1"/>
    </xf>
    <xf borderId="0" fillId="0" fontId="10" numFmtId="190" xfId="0" applyAlignment="1" applyFont="1" applyNumberFormat="1">
      <alignment horizontal="right" readingOrder="0" shrinkToFit="0" vertical="bottom" wrapText="1"/>
    </xf>
    <xf borderId="0" fillId="0" fontId="10" numFmtId="0" xfId="0" applyAlignment="1" applyFont="1">
      <alignment horizontal="left" shrinkToFit="0" vertical="bottom" wrapText="1"/>
    </xf>
    <xf borderId="0" fillId="0" fontId="10" numFmtId="0" xfId="0" applyAlignment="1" applyFont="1">
      <alignment horizontal="right" readingOrder="0" shrinkToFit="0" vertical="bottom" wrapText="1"/>
    </xf>
    <xf borderId="0" fillId="0" fontId="10" numFmtId="190" xfId="0" applyAlignment="1" applyFont="1" applyNumberFormat="1">
      <alignment shrinkToFit="0" vertical="bottom" wrapText="0"/>
    </xf>
    <xf borderId="0" fillId="0" fontId="10" numFmtId="171" xfId="0" applyAlignment="1" applyFont="1" applyNumberFormat="1">
      <alignment readingOrder="0" shrinkToFit="0" vertical="bottom" wrapText="0"/>
    </xf>
    <xf borderId="0" fillId="51" fontId="63" numFmtId="0" xfId="0" applyAlignment="1" applyFill="1" applyFont="1">
      <alignment horizontal="center" readingOrder="0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000000"/>
      </font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FF9900"/>
          <bgColor rgb="FFFF9900"/>
        </patternFill>
      </fill>
      <border/>
    </dxf>
    <dxf>
      <font>
        <color rgb="FF000000"/>
      </font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CCFFCC"/>
          <bgColor rgb="FFCCFF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rPr b="1" sz="1600">
                <a:solidFill>
                  <a:srgbClr val="000000"/>
                </a:solidFill>
                <a:latin typeface="Roboto"/>
              </a:rPr>
              <a:t>Aircraft Flight Time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Dashboard!$D$17</c:f>
            </c:strRef>
          </c:tx>
          <c:cat>
            <c:strRef>
              <c:f>Dashboard!$B$18:$B$31</c:f>
            </c:strRef>
          </c:cat>
          <c:val>
            <c:numRef>
              <c:f>Dashboard!$D$18:$D$24</c:f>
              <c:numCache/>
            </c:numRef>
          </c:val>
        </c:ser>
        <c:ser>
          <c:idx val="1"/>
          <c:order val="1"/>
          <c:tx>
            <c:strRef>
              <c:f>Dashboard!$E$17</c:f>
            </c:strRef>
          </c:tx>
          <c:cat>
            <c:strRef>
              <c:f>Dashboard!$B$18:$B$31</c:f>
            </c:strRef>
          </c:cat>
          <c:val>
            <c:numRef>
              <c:f>Dashboard!$E$18:$E$24</c:f>
              <c:numCache/>
            </c:numRef>
          </c:val>
        </c:ser>
        <c:overlap val="100"/>
        <c:axId val="1410387150"/>
        <c:axId val="1404298509"/>
      </c:barChart>
      <c:catAx>
        <c:axId val="1410387150"/>
        <c:scaling>
          <c:orientation val="minMax"/>
        </c:scaling>
        <c:delete val="0"/>
        <c:axPos val="b"/>
        <c:crossAx val="1404298509"/>
      </c:catAx>
      <c:valAx>
        <c:axId val="140429850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103871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rPr b="1" sz="1600">
                <a:solidFill>
                  <a:srgbClr val="000000"/>
                </a:solidFill>
                <a:latin typeface="Roboto"/>
              </a:rPr>
              <a:t>Revenue by Aircraft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Dashboard!$B$59</c:f>
            </c:strRef>
          </c:tx>
          <c:cat>
            <c:strRef>
              <c:f>Dashboard!$A$60:$A$71</c:f>
            </c:strRef>
          </c:cat>
          <c:val>
            <c:numRef>
              <c:f>Dashboard!$B$60:$B$71</c:f>
              <c:numCache/>
            </c:numRef>
          </c:val>
        </c:ser>
        <c:ser>
          <c:idx val="1"/>
          <c:order val="1"/>
          <c:tx>
            <c:strRef>
              <c:f>Dashboard!$C$59</c:f>
            </c:strRef>
          </c:tx>
          <c:cat>
            <c:strRef>
              <c:f>Dashboard!$A$60:$A$71</c:f>
            </c:strRef>
          </c:cat>
          <c:val>
            <c:numRef>
              <c:f>Dashboard!$C$60:$C$71</c:f>
              <c:numCache/>
            </c:numRef>
          </c:val>
        </c:ser>
        <c:overlap val="100"/>
        <c:axId val="508321263"/>
        <c:axId val="642174735"/>
      </c:barChart>
      <c:catAx>
        <c:axId val="508321263"/>
        <c:scaling>
          <c:orientation val="minMax"/>
        </c:scaling>
        <c:delete val="0"/>
        <c:axPos val="b"/>
        <c:crossAx val="642174735"/>
      </c:catAx>
      <c:valAx>
        <c:axId val="64217473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5083212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This Month  Rev vs. Budgeted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cat>
            <c:strRef>
              <c:f>Dashboard!$O$3:$O$5</c:f>
            </c:strRef>
          </c:cat>
          <c:val>
            <c:numRef>
              <c:f>Dashboard!$P$3:$P$5</c:f>
              <c:numCache/>
            </c:numRef>
          </c:val>
        </c:ser>
        <c:axId val="1554600618"/>
        <c:axId val="301575804"/>
      </c:barChart>
      <c:catAx>
        <c:axId val="15546006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1575804"/>
      </c:catAx>
      <c:valAx>
        <c:axId val="301575804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54600618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This Month Hrs vs. Budgeted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cat>
            <c:strRef>
              <c:f>Dashboard!$O$8:$O$10</c:f>
            </c:strRef>
          </c:cat>
          <c:val>
            <c:numRef>
              <c:f>Dashboard!$P$8:$P$10</c:f>
              <c:numCache/>
            </c:numRef>
          </c:val>
        </c:ser>
        <c:axId val="626555955"/>
        <c:axId val="1332539958"/>
      </c:barChart>
      <c:catAx>
        <c:axId val="626555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2539958"/>
      </c:catAx>
      <c:valAx>
        <c:axId val="1332539958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26555955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2</xdr:row>
      <xdr:rowOff>19050</xdr:rowOff>
    </xdr:from>
    <xdr:ext cx="4124325" cy="2476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619125</xdr:colOff>
      <xdr:row>1</xdr:row>
      <xdr:rowOff>209550</xdr:rowOff>
    </xdr:from>
    <xdr:ext cx="4000500" cy="246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438150</xdr:colOff>
      <xdr:row>1</xdr:row>
      <xdr:rowOff>66675</xdr:rowOff>
    </xdr:from>
    <xdr:ext cx="3333750" cy="18669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419100</xdr:colOff>
      <xdr:row>9</xdr:row>
      <xdr:rowOff>47625</xdr:rowOff>
    </xdr:from>
    <xdr:ext cx="3333750" cy="17907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0</xdr:row>
      <xdr:rowOff>19050</xdr:rowOff>
    </xdr:from>
    <xdr:ext cx="1085850" cy="7905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999" sheet="CombinedData"/>
  </cacheSource>
  <cacheFields>
    <cacheField name="Aircraft" numFmtId="0">
      <sharedItems containsBlank="1">
        <e v="#VALUE!"/>
        <m/>
      </sharedItems>
    </cacheField>
    <cacheField name="Year" numFmtId="0">
      <sharedItems containsString="0" containsBlank="1">
        <m/>
      </sharedItems>
    </cacheField>
    <cacheField name="Month" numFmtId="0">
      <sharedItems containsString="0" containsBlank="1">
        <m/>
      </sharedItems>
    </cacheField>
    <cacheField name="Date" numFmtId="0">
      <sharedItems containsString="0" containsBlank="1">
        <m/>
      </sharedItems>
    </cacheField>
    <cacheField name="From" numFmtId="0">
      <sharedItems containsString="0" containsBlank="1">
        <m/>
      </sharedItems>
    </cacheField>
    <cacheField name="To" numFmtId="0">
      <sharedItems containsString="0" containsBlank="1">
        <m/>
      </sharedItems>
    </cacheField>
    <cacheField name="Pilot" numFmtId="0">
      <sharedItems containsString="0" containsBlank="1">
        <m/>
      </sharedItems>
    </cacheField>
    <cacheField name="SIC" numFmtId="0">
      <sharedItems containsString="0" containsBlank="1">
        <m/>
      </sharedItems>
    </cacheField>
    <cacheField name="Type" numFmtId="0">
      <sharedItems containsString="0" containsBlank="1">
        <m/>
      </sharedItems>
    </cacheField>
    <cacheField name="Customer" numFmtId="0">
      <sharedItems containsString="0" containsBlank="1">
        <m/>
      </sharedItems>
    </cacheField>
    <cacheField name="Note" numFmtId="0">
      <sharedItems containsString="0" containsBlank="1">
        <m/>
      </sharedItems>
    </cacheField>
    <cacheField name="Non-Rev" numFmtId="0">
      <sharedItems containsString="0" containsBlank="1">
        <m/>
      </sharedItems>
    </cacheField>
    <cacheField name="Rev" numFmtId="0">
      <sharedItems containsString="0" containsBlank="1">
        <m/>
      </sharedItems>
    </cacheField>
    <cacheField name="Day Landing" numFmtId="0">
      <sharedItems containsString="0" containsBlank="1">
        <m/>
      </sharedItems>
    </cacheField>
    <cacheField name="Night Landing" numFmtId="0">
      <sharedItems containsString="0" containsBlank="1">
        <m/>
      </sharedItems>
    </cacheField>
    <cacheField name="Trip #" numFmtId="0">
      <sharedItems containsString="0" containsBlank="1">
        <m/>
      </sharedItems>
    </cacheField>
    <cacheField name="Hobbs" numFmtId="0">
      <sharedItems containsString="0" containsBlank="1">
        <m/>
      </sharedItems>
    </cacheField>
    <cacheField name="Charter Rev" numFmtId="0">
      <sharedItems containsString="0" containsBlank="1">
        <m/>
      </sharedItems>
    </cacheField>
    <cacheField name="Total Time" numFmtId="0">
      <sharedItems containsString="0" containsBlank="1" containsNumber="1" containsInteger="1">
        <m/>
        <n v="0.0"/>
      </sharedItems>
    </cacheField>
    <cacheField name="Rev/hour" formula="'Charter Rev'/'Total Time'" databaseFiel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2:G25" sheet="Pilot Pay Data"/>
  </cacheSource>
  <cacheFields>
    <cacheField name="Aircraft" numFmtId="0">
      <sharedItems>
        <s v="95KM"/>
        <s v="94KM"/>
      </sharedItems>
    </cacheField>
    <cacheField name="Pilot">
      <sharedItems containsBlank="1" containsMixedTypes="1" containsNumber="1" containsInteger="1">
        <s v="Grand Total"/>
        <m/>
        <n v="0.0"/>
        <s v="Adam Riddell"/>
        <s v="David Carr"/>
        <s v="Robert Carpenter"/>
        <s v="Steve Watkins"/>
      </sharedItems>
    </cacheField>
    <cacheField name="Total" numFmtId="0">
      <sharedItems containsString="0" containsBlank="1" containsNumber="1" containsInteger="1">
        <n v="0.0"/>
        <m/>
        <n v="400.0"/>
        <n v="2800.0"/>
        <n v="425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ashboard" cacheId="0" dataCaption="" compact="0" compactData="0">
  <location ref="A17:C19" firstHeaderRow="1" firstDataRow="3" firstDataCol="1"/>
  <pivotFields>
    <pivotField name="Aircraft" axis="axisCol" compact="0" outline="0" multipleItemSelectionAllowed="1" showAll="0" sortType="ascending">
      <items>
        <item h="1" x="1"/>
        <item h="1" x="0"/>
        <item t="default"/>
      </items>
    </pivotField>
    <pivotField name="Year" axis="axisRow" compact="0" outline="0" multipleItemSelectionAllowed="1" showAll="0" sortType="ascending">
      <items>
        <item x="0"/>
        <item t="default"/>
      </items>
    </pivotField>
    <pivotField name="Month" axis="axisRow" compact="0" outline="0" multipleItemSelectionAllowed="1" showAll="0" sortType="ascending">
      <items>
        <item h="1" x="0"/>
        <item t="default"/>
      </items>
    </pivotField>
    <pivotField name="Date" compact="0" outline="0" multipleItemSelectionAllowed="1" showAll="0">
      <items>
        <item x="0"/>
        <item t="default"/>
      </items>
    </pivotField>
    <pivotField name="From" compact="0" outline="0" multipleItemSelectionAllowed="1" showAll="0">
      <items>
        <item x="0"/>
        <item t="default"/>
      </items>
    </pivotField>
    <pivotField name="To" compact="0" outline="0" multipleItemSelectionAllowed="1" showAll="0">
      <items>
        <item x="0"/>
        <item t="default"/>
      </items>
    </pivotField>
    <pivotField name="Pilot" compact="0" outline="0" multipleItemSelectionAllowed="1" showAll="0">
      <items>
        <item x="0"/>
        <item t="default"/>
      </items>
    </pivotField>
    <pivotField name="SIC" compact="0" outline="0" multipleItemSelectionAllowed="1" showAll="0">
      <items>
        <item x="0"/>
        <item t="default"/>
      </items>
    </pivotField>
    <pivotField name="Type" compact="0" outline="0" multipleItemSelectionAllowed="1" showAll="0">
      <items>
        <item x="0"/>
        <item t="default"/>
      </items>
    </pivotField>
    <pivotField name="Customer" compact="0" outline="0" multipleItemSelectionAllowed="1" showAll="0">
      <items>
        <item x="0"/>
        <item t="default"/>
      </items>
    </pivotField>
    <pivotField name="Note" compact="0" outline="0" multipleItemSelectionAllowed="1" showAll="0">
      <items>
        <item x="0"/>
        <item t="default"/>
      </items>
    </pivotField>
    <pivotField name="Non-Rev" compact="0" outline="0" multipleItemSelectionAllowed="1" showAll="0">
      <items>
        <item x="0"/>
        <item t="default"/>
      </items>
    </pivotField>
    <pivotField name="Rev" compact="0" outline="0" multipleItemSelectionAllowed="1" showAll="0">
      <items>
        <item x="0"/>
        <item t="default"/>
      </items>
    </pivotField>
    <pivotField name="Day Landing" compact="0" outline="0" multipleItemSelectionAllowed="1" showAll="0">
      <items>
        <item x="0"/>
        <item t="default"/>
      </items>
    </pivotField>
    <pivotField name="Night Landing" compact="0" outline="0" multipleItemSelectionAllowed="1" showAll="0">
      <items>
        <item x="0"/>
        <item t="default"/>
      </items>
    </pivotField>
    <pivotField name="Trip #" compact="0" outline="0" multipleItemSelectionAllowed="1" showAll="0">
      <items>
        <item x="0"/>
        <item t="default"/>
      </items>
    </pivotField>
    <pivotField name="Hobbs" compact="0" outline="0" multipleItemSelectionAllowed="1" showAll="0">
      <items>
        <item x="0"/>
        <item t="default"/>
      </items>
    </pivotField>
    <pivotField name="Charter Rev" compact="0" outline="0" multipleItemSelectionAllowed="1" showAll="0">
      <items>
        <item x="0"/>
        <item t="default"/>
      </items>
    </pivotField>
    <pivotField name="Total Time" dataField="1" compact="0" outline="0" multipleItemSelectionAllowed="1" showAll="0">
      <items>
        <item x="0"/>
        <item x="1"/>
        <item t="default"/>
      </items>
    </pivotField>
    <pivotField compact="0" outline="0" subtotalTop="0" dragToRow="0" dragToCol="0" dragToPage="0" showAll="0" includeNewItemsInFilter="1" defaultSubtotal="0"/>
  </pivotFields>
  <rowFields>
    <field x="1"/>
    <field x="2"/>
  </rowFields>
  <colFields>
    <field x="0"/>
  </colFields>
  <dataFields>
    <dataField name="SUM of Total Time" fld="18" baseField="0"/>
  </dataFields>
</pivotTableDefinition>
</file>

<file path=xl/pivotTables/pivotTable2.xml><?xml version="1.0" encoding="utf-8"?>
<pivotTableDefinition xmlns="http://schemas.openxmlformats.org/spreadsheetml/2006/main" name="Dashboard 2" cacheId="0" dataCaption="" showHeaders="0" compact="0" compactData="0">
  <location ref="L18:O20" firstHeaderRow="0" firstDataRow="2" firstDataCol="0"/>
  <pivotFields>
    <pivotField name="Aircraft" compact="0" outline="0" multipleItemSelectionAllowed="1" showAll="0">
      <items>
        <item x="0"/>
        <item x="1"/>
        <item t="default"/>
      </items>
    </pivotField>
    <pivotField name="Year" compact="0" outline="0" multipleItemSelectionAllowed="1" showAll="0">
      <items>
        <item x="0"/>
        <item t="default"/>
      </items>
    </pivotField>
    <pivotField name="Month" compact="0" outline="0" multipleItemSelectionAllowed="1" showAll="0">
      <items>
        <item x="0"/>
        <item t="default"/>
      </items>
    </pivotField>
    <pivotField name="Date" compact="0" outline="0" multipleItemSelectionAllowed="1" showAll="0">
      <items>
        <item x="0"/>
        <item t="default"/>
      </items>
    </pivotField>
    <pivotField name="From" compact="0" outline="0" multipleItemSelectionAllowed="1" showAll="0">
      <items>
        <item x="0"/>
        <item t="default"/>
      </items>
    </pivotField>
    <pivotField name="To" compact="0" outline="0" multipleItemSelectionAllowed="1" showAll="0">
      <items>
        <item x="0"/>
        <item t="default"/>
      </items>
    </pivotField>
    <pivotField name="Pilot" compact="0" outline="0" multipleItemSelectionAllowed="1" showAll="0">
      <items>
        <item x="0"/>
        <item t="default"/>
      </items>
    </pivotField>
    <pivotField name="SIC" compact="0" outline="0" multipleItemSelectionAllowed="1" showAll="0">
      <items>
        <item x="0"/>
        <item t="default"/>
      </items>
    </pivotField>
    <pivotField name="Type" compact="0" outline="0" multipleItemSelectionAllowed="1" showAll="0">
      <items>
        <item x="0"/>
        <item t="default"/>
      </items>
    </pivotField>
    <pivotField name="Customer" axis="axisRow" compact="0" outline="0" multipleItemSelectionAllowed="1" showAll="0" sortType="descending">
      <items>
        <item x="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ote" compact="0" outline="0" multipleItemSelectionAllowed="1" showAll="0">
      <items>
        <item x="0"/>
        <item t="default"/>
      </items>
    </pivotField>
    <pivotField name="Non-Rev" compact="0" outline="0" multipleItemSelectionAllowed="1" showAll="0">
      <items>
        <item x="0"/>
        <item t="default"/>
      </items>
    </pivotField>
    <pivotField name="Rev" compact="0" outline="0" multipleItemSelectionAllowed="1" showAll="0">
      <items>
        <item x="0"/>
        <item t="default"/>
      </items>
    </pivotField>
    <pivotField name="Day Landing" compact="0" outline="0" multipleItemSelectionAllowed="1" showAll="0">
      <items>
        <item x="0"/>
        <item t="default"/>
      </items>
    </pivotField>
    <pivotField name="Night Landing" compact="0" outline="0" multipleItemSelectionAllowed="1" showAll="0">
      <items>
        <item x="0"/>
        <item t="default"/>
      </items>
    </pivotField>
    <pivotField name="Trip #" compact="0" outline="0" multipleItemSelectionAllowed="1" showAll="0">
      <items>
        <item x="0"/>
        <item t="default"/>
      </items>
    </pivotField>
    <pivotField name="Hobbs" compact="0" outline="0" multipleItemSelectionAllowed="1" showAll="0">
      <items>
        <item x="0"/>
        <item t="default"/>
      </items>
    </pivotField>
    <pivotField name="Charter Rev" dataField="1" compact="0" outline="0" multipleItemSelectionAllowed="1" showAll="0">
      <items>
        <item x="0"/>
        <item t="default"/>
      </items>
    </pivotField>
    <pivotField name="Total Time" dataField="1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9"/>
  </rowFields>
  <colFields>
    <field x="-2"/>
  </colFields>
  <dataFields>
    <dataField name="SUM of Charter Rev" fld="17" baseField="0"/>
    <dataField name="SUM of Rev/hour" fld="19" baseField="0"/>
    <dataField name="SUM of Total Time" fld="18" baseField="0"/>
  </dataFields>
</pivotTableDefinition>
</file>

<file path=xl/pivotTables/pivotTable3.xml><?xml version="1.0" encoding="utf-8"?>
<pivotTableDefinition xmlns="http://schemas.openxmlformats.org/spreadsheetml/2006/main" name="Dashboard 3" cacheId="0" dataCaption="" compact="0" compactData="0">
  <location ref="A59:C61" firstHeaderRow="1" firstDataRow="3" firstDataCol="1"/>
  <pivotFields>
    <pivotField name="Aircraft" axis="axisCol" compact="0" outline="0" multipleItemSelectionAllowed="1" showAll="0" sortType="ascending">
      <items>
        <item h="1" x="1"/>
        <item h="1" x="0"/>
        <item t="default"/>
      </items>
    </pivotField>
    <pivotField name="Year" axis="axisRow" compact="0" outline="0" multipleItemSelectionAllowed="1" showAll="0" sortType="ascending">
      <items>
        <item x="0"/>
        <item t="default"/>
      </items>
    </pivotField>
    <pivotField name="Month" axis="axisRow" compact="0" outline="0" multipleItemSelectionAllowed="1" showAll="0" sortType="ascending">
      <items>
        <item h="1" x="0"/>
        <item t="default"/>
      </items>
    </pivotField>
    <pivotField name="Date" compact="0" outline="0" multipleItemSelectionAllowed="1" showAll="0">
      <items>
        <item x="0"/>
        <item t="default"/>
      </items>
    </pivotField>
    <pivotField name="From" compact="0" outline="0" multipleItemSelectionAllowed="1" showAll="0">
      <items>
        <item x="0"/>
        <item t="default"/>
      </items>
    </pivotField>
    <pivotField name="To" compact="0" outline="0" multipleItemSelectionAllowed="1" showAll="0">
      <items>
        <item x="0"/>
        <item t="default"/>
      </items>
    </pivotField>
    <pivotField name="Pilot" compact="0" outline="0" multipleItemSelectionAllowed="1" showAll="0">
      <items>
        <item x="0"/>
        <item t="default"/>
      </items>
    </pivotField>
    <pivotField name="SIC" compact="0" outline="0" multipleItemSelectionAllowed="1" showAll="0">
      <items>
        <item x="0"/>
        <item t="default"/>
      </items>
    </pivotField>
    <pivotField name="Type" compact="0" outline="0" multipleItemSelectionAllowed="1" showAll="0">
      <items>
        <item x="0"/>
        <item t="default"/>
      </items>
    </pivotField>
    <pivotField name="Customer" compact="0" outline="0" multipleItemSelectionAllowed="1" showAll="0">
      <items>
        <item x="0"/>
        <item t="default"/>
      </items>
    </pivotField>
    <pivotField name="Note" compact="0" outline="0" multipleItemSelectionAllowed="1" showAll="0">
      <items>
        <item x="0"/>
        <item t="default"/>
      </items>
    </pivotField>
    <pivotField name="Non-Rev" compact="0" outline="0" multipleItemSelectionAllowed="1" showAll="0">
      <items>
        <item x="0"/>
        <item t="default"/>
      </items>
    </pivotField>
    <pivotField name="Rev" compact="0" outline="0" multipleItemSelectionAllowed="1" showAll="0">
      <items>
        <item x="0"/>
        <item t="default"/>
      </items>
    </pivotField>
    <pivotField name="Day Landing" compact="0" outline="0" multipleItemSelectionAllowed="1" showAll="0">
      <items>
        <item x="0"/>
        <item t="default"/>
      </items>
    </pivotField>
    <pivotField name="Night Landing" compact="0" outline="0" multipleItemSelectionAllowed="1" showAll="0">
      <items>
        <item x="0"/>
        <item t="default"/>
      </items>
    </pivotField>
    <pivotField name="Trip #" compact="0" outline="0" multipleItemSelectionAllowed="1" showAll="0">
      <items>
        <item x="0"/>
        <item t="default"/>
      </items>
    </pivotField>
    <pivotField name="Hobbs" compact="0" outline="0" multipleItemSelectionAllowed="1" showAll="0">
      <items>
        <item x="0"/>
        <item t="default"/>
      </items>
    </pivotField>
    <pivotField name="Charter Rev" dataField="1" compact="0" outline="0" multipleItemSelectionAllowed="1" showAll="0">
      <items>
        <item x="0"/>
        <item t="default"/>
      </items>
    </pivotField>
    <pivotField name="Total Time" compact="0" outline="0" multipleItemSelectionAllowed="1" showAll="0">
      <items>
        <item x="0"/>
        <item x="1"/>
        <item t="default"/>
      </items>
    </pivotField>
    <pivotField compact="0" outline="0" subtotalTop="0" dragToRow="0" dragToCol="0" dragToPage="0" showAll="0" includeNewItemsInFilter="1" defaultSubtotal="0"/>
  </pivotFields>
  <rowFields>
    <field x="1"/>
    <field x="2"/>
  </rowFields>
  <colFields>
    <field x="0"/>
  </colFields>
  <dataFields>
    <dataField name="SUM of Charter Rev" fld="17" baseField="0"/>
  </dataFields>
</pivotTableDefinition>
</file>

<file path=xl/pivotTables/pivotTable4.xml><?xml version="1.0" encoding="utf-8"?>
<pivotTableDefinition xmlns="http://schemas.openxmlformats.org/spreadsheetml/2006/main" name="Baron Pilot Pay" cacheId="1" dataCaption="" compact="0" compactData="0">
  <location ref="A3:B6" firstHeaderRow="1" firstDataRow="2" firstDataCol="0" rowPageCount="1" colPageCount="1"/>
  <pivotFields>
    <pivotField name="Aircraft" axis="axisPage" compact="0" outline="0" multipleItemSelectionAllowed="1" showAll="0">
      <items>
        <item x="0"/>
        <item x="1"/>
        <item t="default"/>
      </items>
    </pivotField>
    <pivotField name="Pilot" axis="axisRow" compact="0" outline="0" multipleItemSelectionAllowed="1" showAll="0" sortType="ascending">
      <items>
        <item x="1"/>
        <item x="2"/>
        <item h="1" x="3"/>
        <item h="1" x="4"/>
        <item h="1" x="0"/>
        <item h="1" x="5"/>
        <item h="1" x="6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1"/>
  </rowFields>
  <pageFields>
    <pageField fld="0"/>
  </pageFields>
  <dataFields>
    <dataField name="SUM of Total" fld="2" baseField="0"/>
  </dataFields>
</pivotTableDefinition>
</file>

<file path=xl/pivotTables/pivotTable5.xml><?xml version="1.0" encoding="utf-8"?>
<pivotTableDefinition xmlns="http://schemas.openxmlformats.org/spreadsheetml/2006/main" name="Baron Pilot Pay 2" cacheId="1" dataCaption="" compact="0" compactData="0">
  <location ref="A16:B17" firstHeaderRow="1" firstDataRow="2" firstDataCol="0" rowPageCount="1" colPageCount="1"/>
  <pivotFields>
    <pivotField name="Aircraft" axis="axisPage" compact="0" outline="0" multipleItemSelectionAllowed="1" showAll="0">
      <items>
        <item x="0"/>
        <item x="1"/>
        <item t="default"/>
      </items>
    </pivotField>
    <pivotField name="Pilot" axis="axisRow" compact="0" outline="0" multipleItemSelectionAllowed="1" showAll="0" sortType="ascending">
      <items>
        <item h="1" x="1"/>
        <item h="1" x="2"/>
        <item h="1" x="3"/>
        <item h="1" x="4"/>
        <item h="1" x="0"/>
        <item h="1" x="5"/>
        <item h="1" x="6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1"/>
  </rowFields>
  <pageFields>
    <pageField fld="0"/>
  </pageFields>
  <dataFields>
    <dataField name="SUM of Total" fld="2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sfwresults.com" TargetMode="External"/><Relationship Id="rId2" Type="http://schemas.openxmlformats.org/officeDocument/2006/relationships/hyperlink" Target="http://ardmoreresidential.com" TargetMode="External"/><Relationship Id="rId3" Type="http://schemas.openxmlformats.org/officeDocument/2006/relationships/hyperlink" Target="http://www.kilpatricktownsend.com" TargetMode="External"/><Relationship Id="rId4" Type="http://schemas.openxmlformats.org/officeDocument/2006/relationships/hyperlink" Target="http://www.hrpliving.com" TargetMode="External"/><Relationship Id="rId10" Type="http://schemas.openxmlformats.org/officeDocument/2006/relationships/drawing" Target="../drawings/drawing9.xml"/><Relationship Id="rId9" Type="http://schemas.openxmlformats.org/officeDocument/2006/relationships/hyperlink" Target="http://www.cameronlumber.com/main.htm" TargetMode="External"/><Relationship Id="rId5" Type="http://schemas.openxmlformats.org/officeDocument/2006/relationships/hyperlink" Target="http://hamiltonpoint.com" TargetMode="External"/><Relationship Id="rId6" Type="http://schemas.openxmlformats.org/officeDocument/2006/relationships/hyperlink" Target="http://www.msvehicles.com" TargetMode="External"/><Relationship Id="rId7" Type="http://schemas.openxmlformats.org/officeDocument/2006/relationships/hyperlink" Target="http://www.highwoods.com" TargetMode="External"/><Relationship Id="rId8" Type="http://schemas.openxmlformats.org/officeDocument/2006/relationships/hyperlink" Target="http://www.capital-invest.com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appsheethelp.zendesk.com/hc/en-us/articles/205803527-Capturing-images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5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7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8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9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2.75"/>
  <cols>
    <col customWidth="1" min="1" max="2" width="4.13"/>
    <col customWidth="1" min="3" max="3" width="4.25"/>
    <col customWidth="1" min="4" max="4" width="9.25"/>
    <col customWidth="1" min="5" max="5" width="5.13"/>
    <col customWidth="1" min="6" max="6" width="4.5"/>
    <col customWidth="1" min="7" max="7" width="12.75"/>
    <col customWidth="1" min="8" max="8" width="6.25"/>
    <col customWidth="1" min="9" max="9" width="7.0"/>
    <col customWidth="1" min="10" max="10" width="11.13"/>
    <col customWidth="1" min="11" max="11" width="9.5"/>
    <col customWidth="1" min="12" max="12" width="4.88"/>
    <col customWidth="1" min="13" max="13" width="5.0"/>
    <col customWidth="1" min="14" max="14" width="3.25"/>
    <col customWidth="1" min="15" max="15" width="3.88"/>
    <col customWidth="1" min="16" max="16" width="5.5"/>
    <col customWidth="1" min="17" max="17" width="7.5"/>
    <col customWidth="1" min="18" max="18" width="8.13"/>
    <col customWidth="1" min="19" max="19" width="6.13"/>
    <col customWidth="1" min="20" max="20" width="7.0"/>
    <col customWidth="1" min="21" max="21" width="7.13"/>
    <col customWidth="1" min="22" max="23" width="9.25"/>
    <col customWidth="1" min="24" max="24" width="8.25"/>
    <col customWidth="1" min="25" max="25" width="9.0"/>
    <col customWidth="1" min="26" max="26" width="14.38"/>
    <col customWidth="1" min="27" max="27" width="5.25"/>
    <col customWidth="1" min="28" max="28" width="8.88"/>
    <col customWidth="1" min="29" max="32" width="5.5"/>
    <col customWidth="1" min="33" max="33" width="6.63"/>
    <col customWidth="1" min="34" max="34" width="11.38"/>
    <col customWidth="1" min="35" max="37" width="10.5"/>
    <col customWidth="1" min="38" max="38" width="11.38"/>
    <col customWidth="1" min="39" max="41" width="10.5"/>
    <col customWidth="1" min="42" max="112" width="7.75"/>
  </cols>
  <sheetData>
    <row r="1" ht="9.7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/>
      <c r="I1" s="6" t="s">
        <v>7</v>
      </c>
      <c r="J1" s="6" t="s">
        <v>8</v>
      </c>
      <c r="K1" s="8" t="s">
        <v>9</v>
      </c>
      <c r="L1" s="9" t="s">
        <v>10</v>
      </c>
      <c r="M1" s="10" t="s">
        <v>11</v>
      </c>
      <c r="N1" s="9" t="s">
        <v>12</v>
      </c>
      <c r="O1" s="9" t="s">
        <v>13</v>
      </c>
      <c r="P1" s="11" t="s">
        <v>14</v>
      </c>
      <c r="Q1" s="12"/>
      <c r="R1" s="13"/>
      <c r="S1" s="13"/>
      <c r="T1" s="13"/>
      <c r="U1" s="13"/>
      <c r="V1" s="13"/>
      <c r="W1" s="13"/>
      <c r="X1" s="14"/>
      <c r="Y1" s="15"/>
      <c r="Z1" s="16" t="s">
        <v>15</v>
      </c>
      <c r="AA1" s="17" t="s">
        <v>16</v>
      </c>
      <c r="AB1" s="18" t="s">
        <v>17</v>
      </c>
      <c r="AC1" s="12"/>
      <c r="AD1" s="19"/>
      <c r="AE1" s="20"/>
      <c r="AF1" s="19"/>
      <c r="AG1" s="19"/>
      <c r="AH1" s="21"/>
      <c r="AI1" s="22"/>
      <c r="AJ1" s="22"/>
      <c r="AK1" s="22"/>
      <c r="AL1" s="21"/>
      <c r="AM1" s="22"/>
      <c r="AN1" s="22"/>
      <c r="AO1" s="23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</row>
    <row r="2">
      <c r="A2" s="25"/>
      <c r="B2" s="25">
        <v>2020.0</v>
      </c>
      <c r="D2" s="26" t="s">
        <v>18</v>
      </c>
      <c r="G2" s="27" t="s">
        <v>19</v>
      </c>
      <c r="J2" s="28">
        <f>MIN(Currency!F2:F3)</f>
        <v>-286.2</v>
      </c>
      <c r="K2" s="29"/>
      <c r="L2" s="29" t="s">
        <v>20</v>
      </c>
      <c r="M2" s="30"/>
      <c r="N2" s="31"/>
      <c r="O2" s="32"/>
      <c r="P2" s="33"/>
      <c r="Q2" s="34"/>
      <c r="R2" s="35" t="s">
        <v>21</v>
      </c>
      <c r="V2" s="36"/>
      <c r="W2" s="36"/>
      <c r="X2" s="37"/>
      <c r="Y2" s="38"/>
      <c r="Z2" s="39" t="s">
        <v>22</v>
      </c>
      <c r="AA2" s="40"/>
      <c r="AB2" s="41"/>
      <c r="AC2" s="42"/>
      <c r="AD2" s="43"/>
      <c r="AE2" s="44" t="s">
        <v>23</v>
      </c>
      <c r="AF2" s="45"/>
      <c r="AG2" s="46"/>
      <c r="AH2" s="47"/>
      <c r="AI2" s="47"/>
      <c r="AJ2" s="47"/>
      <c r="AK2" s="47"/>
      <c r="AL2" s="47"/>
      <c r="AM2" s="47"/>
      <c r="AN2" s="47"/>
      <c r="AO2" s="48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2"/>
      <c r="DC2" s="31"/>
      <c r="DD2" s="31"/>
      <c r="DE2" s="31"/>
      <c r="DF2" s="31"/>
      <c r="DG2" s="31"/>
      <c r="DH2" s="31"/>
    </row>
    <row r="3">
      <c r="A3" s="25"/>
      <c r="G3" s="49" t="s">
        <v>24</v>
      </c>
      <c r="J3" s="50">
        <f>MIN(Currency!F5:F7)</f>
        <v>-2154</v>
      </c>
      <c r="K3" s="29"/>
      <c r="L3" s="29" t="s">
        <v>25</v>
      </c>
      <c r="M3" s="31"/>
      <c r="N3" s="31"/>
      <c r="O3" s="31"/>
      <c r="P3" s="51"/>
      <c r="Q3" s="52"/>
      <c r="R3" s="53" t="s">
        <v>26</v>
      </c>
      <c r="S3" s="54" t="s">
        <v>23</v>
      </c>
      <c r="T3" s="37"/>
      <c r="U3" s="54" t="s">
        <v>27</v>
      </c>
      <c r="V3" s="37"/>
      <c r="W3" s="37"/>
      <c r="X3" s="37"/>
      <c r="Y3" s="55" t="s">
        <v>28</v>
      </c>
      <c r="Z3" s="56" t="s">
        <v>29</v>
      </c>
      <c r="AA3" s="57" t="s">
        <v>30</v>
      </c>
      <c r="AB3" s="58" t="s">
        <v>31</v>
      </c>
      <c r="AC3" s="59"/>
      <c r="AD3" s="60" t="s">
        <v>32</v>
      </c>
      <c r="AE3" s="61"/>
      <c r="AF3" s="62" t="s">
        <v>33</v>
      </c>
      <c r="AG3" s="63" t="s">
        <v>23</v>
      </c>
      <c r="AH3" s="47"/>
      <c r="AI3" s="47"/>
      <c r="AJ3" s="47"/>
      <c r="AK3" s="47"/>
      <c r="AL3" s="47"/>
      <c r="AM3" s="47"/>
      <c r="AN3" s="47"/>
      <c r="AO3" s="48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2"/>
      <c r="DC3" s="31"/>
      <c r="DD3" s="31"/>
      <c r="DE3" s="31"/>
      <c r="DF3" s="31"/>
      <c r="DG3" s="31"/>
      <c r="DH3" s="31"/>
    </row>
    <row r="4">
      <c r="A4" s="31"/>
      <c r="B4" s="31"/>
      <c r="C4" s="31"/>
      <c r="D4" s="64"/>
      <c r="E4" s="65"/>
      <c r="F4" s="64"/>
      <c r="G4" s="66" t="s">
        <v>34</v>
      </c>
      <c r="H4" s="66" t="s">
        <v>35</v>
      </c>
      <c r="I4" s="66" t="s">
        <v>36</v>
      </c>
      <c r="J4" s="66" t="s">
        <v>37</v>
      </c>
      <c r="K4" s="67"/>
      <c r="L4" s="67" t="s">
        <v>38</v>
      </c>
      <c r="N4" s="67" t="s">
        <v>39</v>
      </c>
      <c r="P4" s="68" t="s">
        <v>40</v>
      </c>
      <c r="Q4" s="69" t="s">
        <v>41</v>
      </c>
      <c r="R4" s="70" t="s">
        <v>42</v>
      </c>
      <c r="S4" s="54" t="s">
        <v>43</v>
      </c>
      <c r="T4" s="54" t="s">
        <v>44</v>
      </c>
      <c r="U4" s="54" t="s">
        <v>45</v>
      </c>
      <c r="V4" s="54" t="s">
        <v>46</v>
      </c>
      <c r="W4" s="54" t="s">
        <v>47</v>
      </c>
      <c r="X4" s="54" t="s">
        <v>48</v>
      </c>
      <c r="Y4" s="55" t="s">
        <v>49</v>
      </c>
      <c r="Z4" s="71" t="s">
        <v>15</v>
      </c>
      <c r="AA4" s="57" t="s">
        <v>16</v>
      </c>
      <c r="AB4" s="72" t="s">
        <v>17</v>
      </c>
      <c r="AC4" s="73" t="s">
        <v>50</v>
      </c>
      <c r="AD4" s="60" t="s">
        <v>51</v>
      </c>
      <c r="AE4" s="44" t="s">
        <v>52</v>
      </c>
      <c r="AF4" s="62" t="s">
        <v>52</v>
      </c>
      <c r="AG4" s="60" t="s">
        <v>53</v>
      </c>
      <c r="AH4" s="47"/>
      <c r="AI4" s="47"/>
      <c r="AJ4" s="47"/>
      <c r="AK4" s="47"/>
      <c r="AL4" s="47"/>
      <c r="AM4" s="47"/>
      <c r="AN4" s="47"/>
      <c r="AO4" s="48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2"/>
      <c r="DC4" s="31"/>
      <c r="DD4" s="31"/>
      <c r="DE4" s="31"/>
      <c r="DF4" s="31"/>
      <c r="DG4" s="31"/>
      <c r="DH4" s="31"/>
    </row>
    <row r="5" ht="13.5" customHeight="1">
      <c r="A5" s="74"/>
      <c r="B5" s="74" t="s">
        <v>54</v>
      </c>
      <c r="C5" s="74" t="s">
        <v>2</v>
      </c>
      <c r="D5" s="75" t="s">
        <v>3</v>
      </c>
      <c r="E5" s="76" t="s">
        <v>4</v>
      </c>
      <c r="F5" s="66" t="s">
        <v>5</v>
      </c>
      <c r="G5" s="66" t="s">
        <v>6</v>
      </c>
      <c r="I5" s="66" t="s">
        <v>55</v>
      </c>
      <c r="J5" s="66" t="s">
        <v>8</v>
      </c>
      <c r="K5" s="77" t="s">
        <v>56</v>
      </c>
      <c r="L5" s="78" t="s">
        <v>10</v>
      </c>
      <c r="M5" s="79" t="s">
        <v>11</v>
      </c>
      <c r="N5" s="78" t="s">
        <v>12</v>
      </c>
      <c r="O5" s="78" t="s">
        <v>13</v>
      </c>
      <c r="P5" s="68" t="s">
        <v>57</v>
      </c>
      <c r="Q5" s="69" t="s">
        <v>58</v>
      </c>
      <c r="R5" s="70" t="s">
        <v>59</v>
      </c>
      <c r="S5" s="54" t="s">
        <v>59</v>
      </c>
      <c r="T5" s="54" t="s">
        <v>59</v>
      </c>
      <c r="U5" s="54" t="s">
        <v>59</v>
      </c>
      <c r="V5" s="54" t="s">
        <v>60</v>
      </c>
      <c r="W5" s="54" t="s">
        <v>61</v>
      </c>
      <c r="X5" s="54" t="s">
        <v>62</v>
      </c>
      <c r="Y5" s="55" t="s">
        <v>63</v>
      </c>
      <c r="Z5" s="80"/>
      <c r="AA5" s="81"/>
      <c r="AB5" s="82"/>
      <c r="AC5" s="83"/>
      <c r="AD5" s="60" t="s">
        <v>64</v>
      </c>
      <c r="AE5" s="61"/>
      <c r="AF5" s="45"/>
      <c r="AG5" s="84"/>
      <c r="AH5" s="85" t="s">
        <v>65</v>
      </c>
      <c r="AI5" s="85" t="s">
        <v>66</v>
      </c>
      <c r="AJ5" s="85" t="s">
        <v>67</v>
      </c>
      <c r="AK5" s="85" t="s">
        <v>68</v>
      </c>
      <c r="AL5" s="85" t="s">
        <v>69</v>
      </c>
      <c r="AM5" s="85" t="s">
        <v>70</v>
      </c>
      <c r="AN5" s="85" t="s">
        <v>71</v>
      </c>
      <c r="AO5" s="86" t="s">
        <v>72</v>
      </c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2"/>
      <c r="DC5" s="31"/>
      <c r="DD5" s="31"/>
      <c r="DE5" s="31"/>
      <c r="DF5" s="31"/>
      <c r="DG5" s="31"/>
      <c r="DH5" s="31"/>
    </row>
    <row r="6" ht="10.5" customHeight="1">
      <c r="A6" s="87" t="str">
        <f t="shared" ref="A6:A771" si="1">IF(F6="","","94KM")</f>
        <v>94KM</v>
      </c>
      <c r="B6" s="88" t="str">
        <f t="shared" ref="B6:B772" si="2">IF(D6&lt;&gt;"",Year(D6),"")</f>
        <v/>
      </c>
      <c r="C6" s="88" t="str">
        <f t="shared" ref="C6:C772" si="3">IF(D6&lt;&gt;"",MONTH(D6),"")</f>
        <v/>
      </c>
      <c r="D6" s="89" t="str">
        <f>'94KMInput'!B2</f>
        <v/>
      </c>
      <c r="E6" s="90" t="str">
        <f t="shared" ref="E6:E772" si="4">IF(F5&lt;&gt;"",F5,"")</f>
        <v>To</v>
      </c>
      <c r="F6" s="91" t="s">
        <v>73</v>
      </c>
      <c r="G6" s="90" t="str">
        <f>'94KMInput'!O2</f>
        <v/>
      </c>
      <c r="H6" s="90" t="str">
        <f>'94KMInput'!P2</f>
        <v/>
      </c>
      <c r="I6" s="90" t="str">
        <f>'94KMInput'!R2</f>
        <v/>
      </c>
      <c r="J6" s="91" t="str">
        <f>'94KMInput'!S2</f>
        <v/>
      </c>
      <c r="K6" s="92" t="str">
        <f>'94KMInput'!AD2</f>
        <v/>
      </c>
      <c r="L6" s="93"/>
      <c r="M6" s="94" t="str">
        <f>'94KMInput'!L2</f>
        <v/>
      </c>
      <c r="N6" s="90" t="str">
        <f>IF(M6="","",(IF(Q6='94KMInput'!K2,"","ERROR!")))</f>
        <v/>
      </c>
      <c r="O6" s="95"/>
      <c r="P6" s="96"/>
      <c r="Q6" s="97">
        <v>5999.7</v>
      </c>
      <c r="R6" s="98"/>
      <c r="S6" s="98"/>
      <c r="T6" s="98"/>
      <c r="U6" s="99"/>
      <c r="V6" s="98"/>
      <c r="W6" s="98"/>
      <c r="X6" s="100" t="str">
        <f t="shared" ref="X6:X11" si="5">IF(R6&lt;&gt;"",SUM(R5:W6),"")</f>
        <v/>
      </c>
      <c r="Y6" s="101"/>
      <c r="Z6" s="102"/>
      <c r="AA6" s="102"/>
      <c r="AB6" s="102"/>
      <c r="AC6" s="103" t="str">
        <f>'94KMInput'!T45</f>
        <v/>
      </c>
      <c r="AD6" s="104">
        <f>'94KMInput'!V45-'94KMInput'!U45</f>
        <v>0</v>
      </c>
      <c r="AE6" s="105" t="str">
        <f t="shared" ref="AE6:AE772" si="6">IF(AC6="","",(AD6/AC6))</f>
        <v/>
      </c>
      <c r="AF6" s="106">
        <v>3.75</v>
      </c>
      <c r="AG6" s="107">
        <f t="shared" ref="AG6:AG483" si="7">MAX((AC6*(AE6-AF6)),0)</f>
        <v>0</v>
      </c>
      <c r="AH6" s="108" t="str">
        <f>HYPERLINK('94KMInput'!AE45)</f>
        <v/>
      </c>
      <c r="AI6" s="108" t="str">
        <f>HYPERLINK('94KMInput'!AF45)</f>
        <v/>
      </c>
      <c r="AJ6" s="108" t="str">
        <f>HYPERLINK('94KMInput'!AG45)</f>
        <v/>
      </c>
      <c r="AK6" s="108" t="str">
        <f>HYPERLINK('94KMInput'!AH45)</f>
        <v/>
      </c>
      <c r="AL6" s="108" t="str">
        <f>HYPERLINK('94KMInput'!AI45)</f>
        <v/>
      </c>
      <c r="AM6" s="108" t="str">
        <f>HYPERLINK('94KMInput'!AJ45)</f>
        <v/>
      </c>
      <c r="AN6" s="108" t="str">
        <f>HYPERLINK('94KMInput'!AK45)</f>
        <v/>
      </c>
      <c r="AO6" s="108" t="str">
        <f>HYPERLINK('94KMInput'!AL45)</f>
        <v/>
      </c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8"/>
      <c r="DE6" s="88"/>
      <c r="DF6" s="88"/>
      <c r="DG6" s="88"/>
      <c r="DH6" s="88"/>
    </row>
    <row r="7" ht="10.5" customHeight="1">
      <c r="A7" s="109" t="str">
        <f t="shared" si="1"/>
        <v>94KM</v>
      </c>
      <c r="B7" s="12">
        <f t="shared" si="2"/>
        <v>2020</v>
      </c>
      <c r="C7" s="12">
        <f t="shared" si="3"/>
        <v>1</v>
      </c>
      <c r="D7" s="110">
        <f>'94KMInput'!B3</f>
        <v>43836</v>
      </c>
      <c r="E7" s="111" t="str">
        <f t="shared" si="4"/>
        <v>BUY</v>
      </c>
      <c r="F7" s="112" t="str">
        <f>'94KMInput'!H3</f>
        <v>TTA</v>
      </c>
      <c r="G7" s="111" t="str">
        <f>'94KMInput'!O3</f>
        <v>Kevin Mock</v>
      </c>
      <c r="H7" s="111" t="str">
        <f>'94KMInput'!P3</f>
        <v/>
      </c>
      <c r="I7" s="111" t="str">
        <f>'94KMInput'!R3</f>
        <v>Non-Rev</v>
      </c>
      <c r="J7" s="112" t="str">
        <f>'94KMInput'!S3</f>
        <v>Mx</v>
      </c>
      <c r="K7" s="113" t="str">
        <f>'94KMInput'!AD3</f>
        <v/>
      </c>
      <c r="L7" s="114"/>
      <c r="M7" s="115">
        <f>'94KMInput'!L3</f>
        <v>0.2</v>
      </c>
      <c r="N7" s="111" t="str">
        <f>IF(M7="","",(IF(Q7='94KMInput'!K3,"","ERROR!")))</f>
        <v/>
      </c>
      <c r="O7" s="64"/>
      <c r="P7" s="96"/>
      <c r="Q7" s="116">
        <f t="shared" ref="Q7:Q772" si="8">IF((L7+M7)=0,"",(Q6+L7+M7))</f>
        <v>5999.9</v>
      </c>
      <c r="R7" s="98"/>
      <c r="S7" s="98"/>
      <c r="T7" s="98"/>
      <c r="U7" s="99"/>
      <c r="V7" s="98"/>
      <c r="W7" s="98"/>
      <c r="X7" s="100" t="str">
        <f t="shared" si="5"/>
        <v/>
      </c>
      <c r="Y7" s="101"/>
      <c r="Z7" s="102"/>
      <c r="AA7" s="102"/>
      <c r="AB7" s="102"/>
      <c r="AC7" s="103" t="str">
        <f>'94KMInput'!T46</f>
        <v/>
      </c>
      <c r="AD7" s="104">
        <f>'94KMInput'!V46-'94KMInput'!U46</f>
        <v>0</v>
      </c>
      <c r="AE7" s="105" t="str">
        <f t="shared" si="6"/>
        <v/>
      </c>
      <c r="AF7" s="106">
        <v>3.75</v>
      </c>
      <c r="AG7" s="107">
        <f t="shared" si="7"/>
        <v>0</v>
      </c>
      <c r="AH7" s="108" t="str">
        <f>HYPERLINK('94KMInput'!AE46)</f>
        <v/>
      </c>
      <c r="AI7" s="108" t="str">
        <f>HYPERLINK('94KMInput'!AF46)</f>
        <v/>
      </c>
      <c r="AJ7" s="108" t="str">
        <f>HYPERLINK('94KMInput'!AG46)</f>
        <v/>
      </c>
      <c r="AK7" s="108" t="str">
        <f>HYPERLINK('94KMInput'!AH46)</f>
        <v/>
      </c>
      <c r="AL7" s="108" t="str">
        <f>HYPERLINK('94KMInput'!AI46)</f>
        <v/>
      </c>
      <c r="AM7" s="108" t="str">
        <f>HYPERLINK('94KMInput'!AJ46)</f>
        <v/>
      </c>
      <c r="AN7" s="108" t="str">
        <f>HYPERLINK('94KMInput'!AK46)</f>
        <v/>
      </c>
      <c r="AO7" s="108" t="str">
        <f>HYPERLINK('94KMInput'!AL46)</f>
        <v/>
      </c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  <c r="DD7" s="88"/>
      <c r="DE7" s="88"/>
      <c r="DF7" s="88"/>
      <c r="DG7" s="88"/>
      <c r="DH7" s="88"/>
    </row>
    <row r="8" ht="10.5" customHeight="1">
      <c r="A8" s="109" t="str">
        <f t="shared" si="1"/>
        <v>94KM</v>
      </c>
      <c r="B8" s="12">
        <f t="shared" si="2"/>
        <v>2020</v>
      </c>
      <c r="C8" s="12">
        <f t="shared" si="3"/>
        <v>1</v>
      </c>
      <c r="D8" s="110">
        <f>'94KMInput'!B4</f>
        <v>43838</v>
      </c>
      <c r="E8" s="111" t="str">
        <f t="shared" si="4"/>
        <v>TTA</v>
      </c>
      <c r="F8" s="112" t="str">
        <f>'94KMInput'!H4</f>
        <v>BUY</v>
      </c>
      <c r="G8" s="111" t="str">
        <f>'94KMInput'!O4</f>
        <v>Kevin Mock</v>
      </c>
      <c r="H8" s="111" t="str">
        <f>'94KMInput'!P4</f>
        <v/>
      </c>
      <c r="I8" s="111" t="str">
        <f>'94KMInput'!R4</f>
        <v>Non-Rev</v>
      </c>
      <c r="J8" s="112" t="str">
        <f>'94KMInput'!S4</f>
        <v>Mx</v>
      </c>
      <c r="K8" s="113" t="str">
        <f>'94KMInput'!AD4</f>
        <v/>
      </c>
      <c r="L8" s="114"/>
      <c r="M8" s="115">
        <f>'94KMInput'!L4</f>
        <v>0.2</v>
      </c>
      <c r="N8" s="111" t="str">
        <f>IF(M8="","",(IF(Q8='94KMInput'!K4,"","ERROR!")))</f>
        <v/>
      </c>
      <c r="O8" s="64"/>
      <c r="P8" s="96"/>
      <c r="Q8" s="116">
        <f t="shared" si="8"/>
        <v>6000.1</v>
      </c>
      <c r="R8" s="98"/>
      <c r="S8" s="98"/>
      <c r="T8" s="98"/>
      <c r="U8" s="99"/>
      <c r="V8" s="98"/>
      <c r="W8" s="98"/>
      <c r="X8" s="100" t="str">
        <f t="shared" si="5"/>
        <v/>
      </c>
      <c r="Y8" s="101"/>
      <c r="Z8" s="102"/>
      <c r="AA8" s="102"/>
      <c r="AB8" s="102"/>
      <c r="AC8" s="103" t="str">
        <f>'94KMInput'!T47</f>
        <v/>
      </c>
      <c r="AD8" s="104">
        <f>'94KMInput'!V47-'94KMInput'!U47</f>
        <v>0</v>
      </c>
      <c r="AE8" s="105" t="str">
        <f t="shared" si="6"/>
        <v/>
      </c>
      <c r="AF8" s="106">
        <v>3.75</v>
      </c>
      <c r="AG8" s="107">
        <f t="shared" si="7"/>
        <v>0</v>
      </c>
      <c r="AH8" s="108" t="str">
        <f>HYPERLINK('94KMInput'!AE47)</f>
        <v/>
      </c>
      <c r="AI8" s="108" t="str">
        <f>HYPERLINK('94KMInput'!AF47)</f>
        <v/>
      </c>
      <c r="AJ8" s="108" t="str">
        <f>HYPERLINK('94KMInput'!AG47)</f>
        <v/>
      </c>
      <c r="AK8" s="108" t="str">
        <f>HYPERLINK('94KMInput'!AH47)</f>
        <v/>
      </c>
      <c r="AL8" s="108" t="str">
        <f>HYPERLINK('94KMInput'!AI47)</f>
        <v/>
      </c>
      <c r="AM8" s="108" t="str">
        <f>HYPERLINK('94KMInput'!AJ47)</f>
        <v/>
      </c>
      <c r="AN8" s="108" t="str">
        <f>HYPERLINK('94KMInput'!AK47)</f>
        <v/>
      </c>
      <c r="AO8" s="108" t="str">
        <f>HYPERLINK('94KMInput'!AL47)</f>
        <v/>
      </c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88"/>
      <c r="DH8" s="88"/>
    </row>
    <row r="9" ht="10.5" customHeight="1">
      <c r="A9" s="117" t="str">
        <f t="shared" si="1"/>
        <v>94KM</v>
      </c>
      <c r="B9" s="118">
        <f t="shared" si="2"/>
        <v>2020</v>
      </c>
      <c r="C9" s="118">
        <f t="shared" si="3"/>
        <v>1</v>
      </c>
      <c r="D9" s="119">
        <f>'94KMInput'!B5</f>
        <v>43840</v>
      </c>
      <c r="E9" s="120" t="str">
        <f t="shared" si="4"/>
        <v>BUY</v>
      </c>
      <c r="F9" s="121" t="str">
        <f>'94KMInput'!H5</f>
        <v>TTA</v>
      </c>
      <c r="G9" s="120" t="str">
        <f>'94KMInput'!O5</f>
        <v>David Carr</v>
      </c>
      <c r="H9" s="120" t="str">
        <f>'94KMInput'!P5</f>
        <v/>
      </c>
      <c r="I9" s="120" t="str">
        <f>'94KMInput'!R5</f>
        <v>Passenger</v>
      </c>
      <c r="J9" s="121" t="str">
        <f>'94KMInput'!S5</f>
        <v>Pierce Group</v>
      </c>
      <c r="K9" s="122" t="str">
        <f>'94KMInput'!AD5</f>
        <v/>
      </c>
      <c r="L9" s="123"/>
      <c r="M9" s="124">
        <f>'94KMInput'!L5</f>
        <v>0.3</v>
      </c>
      <c r="N9" s="120" t="str">
        <f>IF(M9="","",(IF(Q9='94KMInput'!K5,"","ERROR!")))</f>
        <v/>
      </c>
      <c r="O9" s="120"/>
      <c r="P9" s="121"/>
      <c r="Q9" s="124">
        <f t="shared" si="8"/>
        <v>6000.4</v>
      </c>
      <c r="R9" s="125"/>
      <c r="S9" s="125"/>
      <c r="T9" s="125"/>
      <c r="U9" s="126"/>
      <c r="V9" s="125"/>
      <c r="W9" s="125"/>
      <c r="X9" s="127" t="str">
        <f t="shared" si="5"/>
        <v/>
      </c>
      <c r="Y9" s="121"/>
      <c r="Z9" s="128"/>
      <c r="AA9" s="128"/>
      <c r="AB9" s="128"/>
      <c r="AC9" s="129" t="str">
        <f>'94KMInput'!T48</f>
        <v/>
      </c>
      <c r="AD9" s="130">
        <f>'94KMInput'!V48-'94KMInput'!U48</f>
        <v>0</v>
      </c>
      <c r="AE9" s="125" t="str">
        <f t="shared" si="6"/>
        <v/>
      </c>
      <c r="AF9" s="131">
        <v>3.75</v>
      </c>
      <c r="AG9" s="120">
        <f t="shared" si="7"/>
        <v>0</v>
      </c>
      <c r="AH9" s="132" t="str">
        <f>HYPERLINK('94KMInput'!AE48)</f>
        <v/>
      </c>
      <c r="AI9" s="132" t="str">
        <f>HYPERLINK('94KMInput'!AF48)</f>
        <v/>
      </c>
      <c r="AJ9" s="132" t="str">
        <f>HYPERLINK('94KMInput'!AG48)</f>
        <v/>
      </c>
      <c r="AK9" s="132" t="str">
        <f>HYPERLINK('94KMInput'!AH48)</f>
        <v/>
      </c>
      <c r="AL9" s="132" t="str">
        <f>HYPERLINK('94KMInput'!AI48)</f>
        <v/>
      </c>
      <c r="AM9" s="132" t="str">
        <f>HYPERLINK('94KMInput'!AJ48)</f>
        <v/>
      </c>
      <c r="AN9" s="132" t="str">
        <f>HYPERLINK('94KMInput'!AK48)</f>
        <v/>
      </c>
      <c r="AO9" s="132" t="str">
        <f>HYPERLINK('94KMInput'!AL48)</f>
        <v/>
      </c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</row>
    <row r="10" ht="10.5" customHeight="1">
      <c r="A10" s="117" t="str">
        <f t="shared" si="1"/>
        <v>94KM</v>
      </c>
      <c r="B10" s="118">
        <f t="shared" si="2"/>
        <v>2020</v>
      </c>
      <c r="C10" s="118">
        <f t="shared" si="3"/>
        <v>1</v>
      </c>
      <c r="D10" s="119">
        <f>'94KMInput'!B6</f>
        <v>43840</v>
      </c>
      <c r="E10" s="120" t="str">
        <f t="shared" si="4"/>
        <v>TTA</v>
      </c>
      <c r="F10" s="121" t="str">
        <f>'94KMInput'!H6</f>
        <v>HKY</v>
      </c>
      <c r="G10" s="120" t="str">
        <f>'94KMInput'!O6</f>
        <v>David Carr</v>
      </c>
      <c r="H10" s="120" t="str">
        <f>'94KMInput'!P6</f>
        <v/>
      </c>
      <c r="I10" s="120" t="str">
        <f>'94KMInput'!R6</f>
        <v>Passenger</v>
      </c>
      <c r="J10" s="121" t="str">
        <f>'94KMInput'!S6</f>
        <v>Pierce Group</v>
      </c>
      <c r="K10" s="122" t="str">
        <f>'94KMInput'!AD6</f>
        <v/>
      </c>
      <c r="L10" s="123"/>
      <c r="M10" s="124">
        <f>'94KMInput'!L6</f>
        <v>0.7</v>
      </c>
      <c r="N10" s="120" t="str">
        <f>IF(M10="","",(IF(Q10='94KMInput'!K6,"","ERROR!")))</f>
        <v/>
      </c>
      <c r="O10" s="120"/>
      <c r="P10" s="121"/>
      <c r="Q10" s="124">
        <f t="shared" si="8"/>
        <v>6001.1</v>
      </c>
      <c r="R10" s="125"/>
      <c r="S10" s="125"/>
      <c r="T10" s="125"/>
      <c r="U10" s="126"/>
      <c r="V10" s="125"/>
      <c r="W10" s="125"/>
      <c r="X10" s="127" t="str">
        <f t="shared" si="5"/>
        <v/>
      </c>
      <c r="Y10" s="121"/>
      <c r="Z10" s="128"/>
      <c r="AA10" s="128"/>
      <c r="AB10" s="128"/>
      <c r="AC10" s="129" t="str">
        <f>'94KMInput'!T49</f>
        <v/>
      </c>
      <c r="AD10" s="130">
        <f>'94KMInput'!V49-'94KMInput'!U49</f>
        <v>0</v>
      </c>
      <c r="AE10" s="125" t="str">
        <f t="shared" si="6"/>
        <v/>
      </c>
      <c r="AF10" s="131">
        <v>3.75</v>
      </c>
      <c r="AG10" s="120">
        <f t="shared" si="7"/>
        <v>0</v>
      </c>
      <c r="AH10" s="132" t="str">
        <f>HYPERLINK('94KMInput'!AE49)</f>
        <v/>
      </c>
      <c r="AI10" s="132" t="str">
        <f>HYPERLINK('94KMInput'!AF49)</f>
        <v/>
      </c>
      <c r="AJ10" s="132" t="str">
        <f>HYPERLINK('94KMInput'!AG49)</f>
        <v/>
      </c>
      <c r="AK10" s="132" t="str">
        <f>HYPERLINK('94KMInput'!AH49)</f>
        <v/>
      </c>
      <c r="AL10" s="132" t="str">
        <f>HYPERLINK('94KMInput'!AI49)</f>
        <v/>
      </c>
      <c r="AM10" s="132" t="str">
        <f>HYPERLINK('94KMInput'!AJ49)</f>
        <v/>
      </c>
      <c r="AN10" s="132" t="str">
        <f>HYPERLINK('94KMInput'!AK49)</f>
        <v/>
      </c>
      <c r="AO10" s="132" t="str">
        <f>HYPERLINK('94KMInput'!AL49)</f>
        <v/>
      </c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  <c r="DE10" s="118"/>
      <c r="DF10" s="118"/>
      <c r="DG10" s="118"/>
      <c r="DH10" s="118"/>
    </row>
    <row r="11" ht="10.5" customHeight="1">
      <c r="A11" s="117" t="str">
        <f t="shared" si="1"/>
        <v>94KM</v>
      </c>
      <c r="B11" s="118">
        <f t="shared" si="2"/>
        <v>2020</v>
      </c>
      <c r="C11" s="118">
        <f t="shared" si="3"/>
        <v>1</v>
      </c>
      <c r="D11" s="119">
        <f>'94KMInput'!B7</f>
        <v>43840</v>
      </c>
      <c r="E11" s="120" t="str">
        <f t="shared" si="4"/>
        <v>HKY</v>
      </c>
      <c r="F11" s="121" t="str">
        <f>'94KMInput'!H7</f>
        <v>TTA</v>
      </c>
      <c r="G11" s="120" t="str">
        <f>'94KMInput'!O7</f>
        <v>David Carr</v>
      </c>
      <c r="H11" s="120" t="str">
        <f>'94KMInput'!P7</f>
        <v/>
      </c>
      <c r="I11" s="120" t="str">
        <f>'94KMInput'!R7</f>
        <v>Passenger</v>
      </c>
      <c r="J11" s="121" t="str">
        <f>'94KMInput'!S7</f>
        <v>Pierce Group</v>
      </c>
      <c r="K11" s="122" t="str">
        <f>'94KMInput'!AD7</f>
        <v/>
      </c>
      <c r="L11" s="123"/>
      <c r="M11" s="124">
        <f>'94KMInput'!L7</f>
        <v>0.6</v>
      </c>
      <c r="N11" s="120" t="str">
        <f>IF(M11="","",(IF(Q11='94KMInput'!K7,"","ERROR!")))</f>
        <v/>
      </c>
      <c r="O11" s="120"/>
      <c r="P11" s="121"/>
      <c r="Q11" s="124">
        <f t="shared" si="8"/>
        <v>6001.7</v>
      </c>
      <c r="R11" s="125"/>
      <c r="S11" s="125"/>
      <c r="T11" s="125"/>
      <c r="U11" s="126"/>
      <c r="V11" s="125"/>
      <c r="W11" s="125"/>
      <c r="X11" s="127" t="str">
        <f t="shared" si="5"/>
        <v/>
      </c>
      <c r="Y11" s="121"/>
      <c r="Z11" s="128"/>
      <c r="AA11" s="128"/>
      <c r="AB11" s="128"/>
      <c r="AC11" s="129" t="str">
        <f>'94KMInput'!T50</f>
        <v/>
      </c>
      <c r="AD11" s="130">
        <f>'94KMInput'!V50-'94KMInput'!U50</f>
        <v>0</v>
      </c>
      <c r="AE11" s="125" t="str">
        <f t="shared" si="6"/>
        <v/>
      </c>
      <c r="AF11" s="131">
        <v>3.75</v>
      </c>
      <c r="AG11" s="120">
        <f t="shared" si="7"/>
        <v>0</v>
      </c>
      <c r="AH11" s="132" t="str">
        <f>HYPERLINK('94KMInput'!AE50)</f>
        <v/>
      </c>
      <c r="AI11" s="132" t="str">
        <f>HYPERLINK('94KMInput'!AF50)</f>
        <v/>
      </c>
      <c r="AJ11" s="132" t="str">
        <f>HYPERLINK('94KMInput'!AG50)</f>
        <v/>
      </c>
      <c r="AK11" s="132" t="str">
        <f>HYPERLINK('94KMInput'!AH50)</f>
        <v/>
      </c>
      <c r="AL11" s="132" t="str">
        <f>HYPERLINK('94KMInput'!AI50)</f>
        <v/>
      </c>
      <c r="AM11" s="132" t="str">
        <f>HYPERLINK('94KMInput'!AJ50)</f>
        <v/>
      </c>
      <c r="AN11" s="132" t="str">
        <f>HYPERLINK('94KMInput'!AK50)</f>
        <v/>
      </c>
      <c r="AO11" s="132" t="str">
        <f>HYPERLINK('94KMInput'!AL50)</f>
        <v/>
      </c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</row>
    <row r="12" ht="10.5" customHeight="1">
      <c r="A12" s="117" t="str">
        <f t="shared" si="1"/>
        <v>94KM</v>
      </c>
      <c r="B12" s="118">
        <f t="shared" si="2"/>
        <v>2020</v>
      </c>
      <c r="C12" s="118">
        <f t="shared" si="3"/>
        <v>1</v>
      </c>
      <c r="D12" s="119">
        <f>'94KMInput'!B8</f>
        <v>43840</v>
      </c>
      <c r="E12" s="120" t="str">
        <f t="shared" si="4"/>
        <v>TTA</v>
      </c>
      <c r="F12" s="121" t="str">
        <f>'94KMInput'!H8</f>
        <v>BUY</v>
      </c>
      <c r="G12" s="120" t="str">
        <f>'94KMInput'!O8</f>
        <v>David Carr</v>
      </c>
      <c r="H12" s="120" t="str">
        <f>'94KMInput'!P8</f>
        <v/>
      </c>
      <c r="I12" s="120" t="str">
        <f>'94KMInput'!R8</f>
        <v>Passenger</v>
      </c>
      <c r="J12" s="121" t="str">
        <f>'94KMInput'!S8</f>
        <v>Pierce Group</v>
      </c>
      <c r="K12" s="122" t="str">
        <f>'94KMInput'!AD8</f>
        <v/>
      </c>
      <c r="L12" s="123"/>
      <c r="M12" s="124">
        <f>'94KMInput'!L8</f>
        <v>0.2</v>
      </c>
      <c r="N12" s="120" t="str">
        <f>IF(M12="","",(IF(Q12='94KMInput'!K8,"","ERROR!")))</f>
        <v/>
      </c>
      <c r="O12" s="120"/>
      <c r="P12" s="121">
        <v>4251.0</v>
      </c>
      <c r="Q12" s="124">
        <f t="shared" si="8"/>
        <v>6001.9</v>
      </c>
      <c r="R12" s="125"/>
      <c r="S12" s="125"/>
      <c r="T12" s="125"/>
      <c r="U12" s="126"/>
      <c r="V12" s="125"/>
      <c r="W12" s="125"/>
      <c r="X12" s="125">
        <v>1914.0</v>
      </c>
      <c r="Y12" s="121" t="s">
        <v>74</v>
      </c>
      <c r="Z12" s="128" t="s">
        <v>75</v>
      </c>
      <c r="AA12" s="128">
        <v>400.0</v>
      </c>
      <c r="AB12" s="128" t="s">
        <v>76</v>
      </c>
      <c r="AC12" s="129" t="str">
        <f>'94KMInput'!T51</f>
        <v/>
      </c>
      <c r="AD12" s="130">
        <f>'94KMInput'!V51-'94KMInput'!U51</f>
        <v>0</v>
      </c>
      <c r="AE12" s="125" t="str">
        <f t="shared" si="6"/>
        <v/>
      </c>
      <c r="AF12" s="131">
        <v>3.75</v>
      </c>
      <c r="AG12" s="120">
        <f t="shared" si="7"/>
        <v>0</v>
      </c>
      <c r="AH12" s="132" t="str">
        <f>HYPERLINK('94KMInput'!AE51)</f>
        <v/>
      </c>
      <c r="AI12" s="132" t="str">
        <f>HYPERLINK('94KMInput'!AF51)</f>
        <v/>
      </c>
      <c r="AJ12" s="132" t="str">
        <f>HYPERLINK('94KMInput'!AG51)</f>
        <v/>
      </c>
      <c r="AK12" s="132" t="str">
        <f>HYPERLINK('94KMInput'!AH51)</f>
        <v/>
      </c>
      <c r="AL12" s="132" t="str">
        <f>HYPERLINK('94KMInput'!AI51)</f>
        <v/>
      </c>
      <c r="AM12" s="132" t="str">
        <f>HYPERLINK('94KMInput'!AJ51)</f>
        <v/>
      </c>
      <c r="AN12" s="132" t="str">
        <f>HYPERLINK('94KMInput'!AK51)</f>
        <v/>
      </c>
      <c r="AO12" s="132" t="str">
        <f>HYPERLINK('94KMInput'!AL51)</f>
        <v/>
      </c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  <c r="DE12" s="118"/>
      <c r="DF12" s="118"/>
      <c r="DG12" s="118"/>
      <c r="DH12" s="118"/>
    </row>
    <row r="13" ht="10.5" customHeight="1">
      <c r="A13" s="109" t="str">
        <f t="shared" si="1"/>
        <v>94KM</v>
      </c>
      <c r="B13" s="12">
        <f t="shared" si="2"/>
        <v>2020</v>
      </c>
      <c r="C13" s="12">
        <f t="shared" si="3"/>
        <v>1</v>
      </c>
      <c r="D13" s="110">
        <f>'94KMInput'!B9</f>
        <v>43843</v>
      </c>
      <c r="E13" s="111" t="str">
        <f t="shared" si="4"/>
        <v>BUY</v>
      </c>
      <c r="F13" s="112" t="str">
        <f>'94KMInput'!H9</f>
        <v>RDG</v>
      </c>
      <c r="G13" s="111" t="str">
        <f>'94KMInput'!O9</f>
        <v>Adam Riddell</v>
      </c>
      <c r="H13" s="111" t="str">
        <f>'94KMInput'!P9</f>
        <v/>
      </c>
      <c r="I13" s="111" t="str">
        <f>'94KMInput'!R9</f>
        <v>Passenger</v>
      </c>
      <c r="J13" s="112" t="str">
        <f>'94KMInput'!S9</f>
        <v>Kirk</v>
      </c>
      <c r="K13" s="113" t="str">
        <f>'94KMInput'!AD9</f>
        <v/>
      </c>
      <c r="L13" s="114"/>
      <c r="M13" s="115">
        <f>'94KMInput'!L9</f>
        <v>1.6</v>
      </c>
      <c r="N13" s="111" t="str">
        <f>IF(M13="","",(IF(Q13='94KMInput'!K9,"","ERROR!")))</f>
        <v/>
      </c>
      <c r="O13" s="64"/>
      <c r="P13" s="96"/>
      <c r="Q13" s="116">
        <f t="shared" si="8"/>
        <v>6003.5</v>
      </c>
      <c r="R13" s="98"/>
      <c r="S13" s="98"/>
      <c r="T13" s="98"/>
      <c r="U13" s="99"/>
      <c r="V13" s="98"/>
      <c r="W13" s="98"/>
      <c r="X13" s="100" t="str">
        <f t="shared" ref="X13:X14" si="9">IF(R13&lt;&gt;"",SUM(R12:W13),"")</f>
        <v/>
      </c>
      <c r="Y13" s="101"/>
      <c r="Z13" s="102"/>
      <c r="AA13" s="102"/>
      <c r="AB13" s="102"/>
      <c r="AC13" s="103" t="str">
        <f>'94KMInput'!T52</f>
        <v/>
      </c>
      <c r="AD13" s="104">
        <f>'94KMInput'!V52-'94KMInput'!U52</f>
        <v>0</v>
      </c>
      <c r="AE13" s="105" t="str">
        <f t="shared" si="6"/>
        <v/>
      </c>
      <c r="AF13" s="106">
        <v>3.75</v>
      </c>
      <c r="AG13" s="107">
        <f t="shared" si="7"/>
        <v>0</v>
      </c>
      <c r="AH13" s="108" t="str">
        <f>HYPERLINK('94KMInput'!AE52)</f>
        <v/>
      </c>
      <c r="AI13" s="108" t="str">
        <f>HYPERLINK('94KMInput'!AF52)</f>
        <v/>
      </c>
      <c r="AJ13" s="108" t="str">
        <f>HYPERLINK('94KMInput'!AG52)</f>
        <v/>
      </c>
      <c r="AK13" s="108" t="str">
        <f>HYPERLINK('94KMInput'!AH52)</f>
        <v/>
      </c>
      <c r="AL13" s="108" t="str">
        <f>HYPERLINK('94KMInput'!AI52)</f>
        <v/>
      </c>
      <c r="AM13" s="108" t="str">
        <f>HYPERLINK('94KMInput'!AJ52)</f>
        <v/>
      </c>
      <c r="AN13" s="108" t="str">
        <f>HYPERLINK('94KMInput'!AK52)</f>
        <v/>
      </c>
      <c r="AO13" s="108" t="str">
        <f>HYPERLINK('94KMInput'!AL52)</f>
        <v/>
      </c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</row>
    <row r="14" ht="10.5" customHeight="1">
      <c r="A14" s="109" t="str">
        <f t="shared" si="1"/>
        <v>94KM</v>
      </c>
      <c r="B14" s="12">
        <f t="shared" si="2"/>
        <v>2020</v>
      </c>
      <c r="C14" s="12">
        <f t="shared" si="3"/>
        <v>1</v>
      </c>
      <c r="D14" s="110">
        <f>'94KMInput'!B10</f>
        <v>43843</v>
      </c>
      <c r="E14" s="111" t="str">
        <f t="shared" si="4"/>
        <v>RDG</v>
      </c>
      <c r="F14" s="112" t="str">
        <f>'94KMInput'!H10</f>
        <v>GSO</v>
      </c>
      <c r="G14" s="111" t="str">
        <f>'94KMInput'!O10</f>
        <v>Adam Riddell</v>
      </c>
      <c r="H14" s="111" t="str">
        <f>'94KMInput'!P10</f>
        <v/>
      </c>
      <c r="I14" s="111" t="str">
        <f>'94KMInput'!R10</f>
        <v>Passenger</v>
      </c>
      <c r="J14" s="112" t="str">
        <f>'94KMInput'!S10</f>
        <v>Kirk</v>
      </c>
      <c r="K14" s="113" t="str">
        <f>'94KMInput'!AD10</f>
        <v/>
      </c>
      <c r="L14" s="114"/>
      <c r="M14" s="115">
        <f>'94KMInput'!L10</f>
        <v>2.4</v>
      </c>
      <c r="N14" s="111" t="str">
        <f>IF(M14="","",(IF(Q14='94KMInput'!K10,"","ERROR!")))</f>
        <v/>
      </c>
      <c r="O14" s="64"/>
      <c r="P14" s="96"/>
      <c r="Q14" s="116">
        <f t="shared" si="8"/>
        <v>6005.9</v>
      </c>
      <c r="R14" s="98"/>
      <c r="S14" s="98"/>
      <c r="T14" s="98"/>
      <c r="U14" s="99"/>
      <c r="V14" s="98"/>
      <c r="W14" s="98"/>
      <c r="X14" s="100" t="str">
        <f t="shared" si="9"/>
        <v/>
      </c>
      <c r="Y14" s="101"/>
      <c r="Z14" s="102"/>
      <c r="AA14" s="102"/>
      <c r="AB14" s="102"/>
      <c r="AC14" s="103" t="str">
        <f>'94KMInput'!T53</f>
        <v/>
      </c>
      <c r="AD14" s="104">
        <f>'94KMInput'!V53-'94KMInput'!U53</f>
        <v>0</v>
      </c>
      <c r="AE14" s="105" t="str">
        <f t="shared" si="6"/>
        <v/>
      </c>
      <c r="AF14" s="106">
        <v>3.75</v>
      </c>
      <c r="AG14" s="107">
        <f t="shared" si="7"/>
        <v>0</v>
      </c>
      <c r="AH14" s="108" t="str">
        <f>HYPERLINK('94KMInput'!AE53)</f>
        <v/>
      </c>
      <c r="AI14" s="108" t="str">
        <f>HYPERLINK('94KMInput'!AF53)</f>
        <v/>
      </c>
      <c r="AJ14" s="108" t="str">
        <f>HYPERLINK('94KMInput'!AG53)</f>
        <v/>
      </c>
      <c r="AK14" s="108" t="str">
        <f>HYPERLINK('94KMInput'!AH53)</f>
        <v/>
      </c>
      <c r="AL14" s="108" t="str">
        <f>HYPERLINK('94KMInput'!AI53)</f>
        <v/>
      </c>
      <c r="AM14" s="108" t="str">
        <f>HYPERLINK('94KMInput'!AJ53)</f>
        <v/>
      </c>
      <c r="AN14" s="108" t="str">
        <f>HYPERLINK('94KMInput'!AK53)</f>
        <v/>
      </c>
      <c r="AO14" s="108" t="str">
        <f>HYPERLINK('94KMInput'!AL53)</f>
        <v/>
      </c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88"/>
      <c r="DH14" s="88"/>
    </row>
    <row r="15" ht="10.5" customHeight="1">
      <c r="A15" s="109" t="str">
        <f t="shared" si="1"/>
        <v>94KM</v>
      </c>
      <c r="B15" s="12">
        <f t="shared" si="2"/>
        <v>2020</v>
      </c>
      <c r="C15" s="12">
        <f t="shared" si="3"/>
        <v>1</v>
      </c>
      <c r="D15" s="110">
        <f>'94KMInput'!B11</f>
        <v>43843</v>
      </c>
      <c r="E15" s="111" t="str">
        <f t="shared" si="4"/>
        <v>GSO</v>
      </c>
      <c r="F15" s="112" t="str">
        <f>'94KMInput'!H11</f>
        <v>BUY</v>
      </c>
      <c r="G15" s="111" t="str">
        <f>'94KMInput'!O11</f>
        <v>Adam Riddell</v>
      </c>
      <c r="H15" s="111" t="str">
        <f>'94KMInput'!P11</f>
        <v/>
      </c>
      <c r="I15" s="111" t="str">
        <f>'94KMInput'!R11</f>
        <v>Passenger</v>
      </c>
      <c r="J15" s="112" t="str">
        <f>'94KMInput'!S11</f>
        <v>Kirk</v>
      </c>
      <c r="K15" s="113" t="str">
        <f>'94KMInput'!AD11</f>
        <v/>
      </c>
      <c r="L15" s="114"/>
      <c r="M15" s="115">
        <f>'94KMInput'!L11</f>
        <v>0.4</v>
      </c>
      <c r="N15" s="111" t="str">
        <f>IF(M15="","",(IF(Q15='94KMInput'!K11,"","ERROR!")))</f>
        <v/>
      </c>
      <c r="O15" s="64"/>
      <c r="P15" s="133">
        <v>4253.0</v>
      </c>
      <c r="Q15" s="116">
        <f t="shared" si="8"/>
        <v>6006.3</v>
      </c>
      <c r="R15" s="134"/>
      <c r="S15" s="134">
        <v>31.69</v>
      </c>
      <c r="T15" s="134"/>
      <c r="U15" s="135">
        <v>7.65</v>
      </c>
      <c r="V15" s="134"/>
      <c r="W15" s="134"/>
      <c r="X15" s="134">
        <v>3510.0</v>
      </c>
      <c r="Y15" s="136" t="s">
        <v>77</v>
      </c>
      <c r="Z15" s="137" t="s">
        <v>78</v>
      </c>
      <c r="AA15" s="137">
        <v>400.0</v>
      </c>
      <c r="AB15" s="137" t="s">
        <v>79</v>
      </c>
      <c r="AC15" s="138">
        <v>12.0</v>
      </c>
      <c r="AD15" s="139">
        <v>76.69</v>
      </c>
      <c r="AE15" s="140">
        <f t="shared" si="6"/>
        <v>6.390833333</v>
      </c>
      <c r="AF15" s="141">
        <v>3.75</v>
      </c>
      <c r="AG15" s="142">
        <f t="shared" si="7"/>
        <v>31.69</v>
      </c>
      <c r="AH15" s="108" t="str">
        <f>HYPERLINK('94KMInput'!AE54)</f>
        <v/>
      </c>
      <c r="AI15" s="108" t="str">
        <f>HYPERLINK('94KMInput'!AF54)</f>
        <v/>
      </c>
      <c r="AJ15" s="108" t="str">
        <f>HYPERLINK('94KMInput'!AG54)</f>
        <v/>
      </c>
      <c r="AK15" s="108" t="str">
        <f>HYPERLINK('94KMInput'!AH54)</f>
        <v/>
      </c>
      <c r="AL15" s="108" t="str">
        <f>HYPERLINK('94KMInput'!AI54)</f>
        <v/>
      </c>
      <c r="AM15" s="108" t="str">
        <f>HYPERLINK('94KMInput'!AJ54)</f>
        <v/>
      </c>
      <c r="AN15" s="108" t="str">
        <f>HYPERLINK('94KMInput'!AK54)</f>
        <v/>
      </c>
      <c r="AO15" s="108" t="str">
        <f>HYPERLINK('94KMInput'!AL54)</f>
        <v/>
      </c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</row>
    <row r="16" ht="10.5" customHeight="1">
      <c r="A16" s="117" t="str">
        <f t="shared" si="1"/>
        <v>94KM</v>
      </c>
      <c r="B16" s="118">
        <f t="shared" si="2"/>
        <v>2020</v>
      </c>
      <c r="C16" s="118">
        <f t="shared" si="3"/>
        <v>1</v>
      </c>
      <c r="D16" s="119">
        <f>'94KMInput'!B12</f>
        <v>43845</v>
      </c>
      <c r="E16" s="120" t="str">
        <f t="shared" si="4"/>
        <v>BUY</v>
      </c>
      <c r="F16" s="121" t="str">
        <f>'94KMInput'!H12</f>
        <v>RDU</v>
      </c>
      <c r="G16" s="120" t="str">
        <f>'94KMInput'!O12</f>
        <v>David Carr</v>
      </c>
      <c r="H16" s="120" t="str">
        <f>'94KMInput'!P12</f>
        <v>BC</v>
      </c>
      <c r="I16" s="120" t="str">
        <f>'94KMInput'!R12</f>
        <v>Passenger</v>
      </c>
      <c r="J16" s="121" t="str">
        <f>'94KMInput'!S12</f>
        <v>JRG</v>
      </c>
      <c r="K16" s="122" t="str">
        <f>'94KMInput'!AD12</f>
        <v/>
      </c>
      <c r="L16" s="123"/>
      <c r="M16" s="124">
        <f>'94KMInput'!L12</f>
        <v>0.2</v>
      </c>
      <c r="N16" s="120" t="str">
        <f>IF(M16="","",(IF(Q16='94KMInput'!K12,"","ERROR!")))</f>
        <v/>
      </c>
      <c r="O16" s="120"/>
      <c r="P16" s="121"/>
      <c r="Q16" s="124">
        <f t="shared" si="8"/>
        <v>6006.5</v>
      </c>
      <c r="R16" s="125"/>
      <c r="S16" s="125"/>
      <c r="T16" s="125"/>
      <c r="U16" s="126"/>
      <c r="V16" s="125"/>
      <c r="W16" s="125">
        <v>25.57</v>
      </c>
      <c r="X16" s="125" t="str">
        <f t="shared" ref="X16:X21" si="10">IF(R16&lt;&gt;"",SUM(R15:W16),"")</f>
        <v/>
      </c>
      <c r="Y16" s="121"/>
      <c r="Z16" s="128"/>
      <c r="AA16" s="128"/>
      <c r="AB16" s="128"/>
      <c r="AC16" s="129" t="str">
        <f>'94KMInput'!T55</f>
        <v/>
      </c>
      <c r="AD16" s="130">
        <f>'94KMInput'!V55-'94KMInput'!U55</f>
        <v>0</v>
      </c>
      <c r="AE16" s="125" t="str">
        <f t="shared" si="6"/>
        <v/>
      </c>
      <c r="AF16" s="131">
        <v>3.75</v>
      </c>
      <c r="AG16" s="120">
        <f t="shared" si="7"/>
        <v>0</v>
      </c>
      <c r="AH16" s="132" t="str">
        <f>HYPERLINK('94KMInput'!AE55)</f>
        <v/>
      </c>
      <c r="AI16" s="132" t="str">
        <f>HYPERLINK('94KMInput'!AF55)</f>
        <v/>
      </c>
      <c r="AJ16" s="132" t="str">
        <f>HYPERLINK('94KMInput'!AG55)</f>
        <v/>
      </c>
      <c r="AK16" s="132" t="str">
        <f>HYPERLINK('94KMInput'!AH55)</f>
        <v/>
      </c>
      <c r="AL16" s="132" t="str">
        <f>HYPERLINK('94KMInput'!AI55)</f>
        <v/>
      </c>
      <c r="AM16" s="132" t="str">
        <f>HYPERLINK('94KMInput'!AJ55)</f>
        <v/>
      </c>
      <c r="AN16" s="132" t="str">
        <f>HYPERLINK('94KMInput'!AK55)</f>
        <v/>
      </c>
      <c r="AO16" s="132" t="str">
        <f>HYPERLINK('94KMInput'!AL55)</f>
        <v/>
      </c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  <c r="BT16" s="118"/>
      <c r="BU16" s="118"/>
      <c r="BV16" s="118"/>
      <c r="BW16" s="118"/>
      <c r="BX16" s="118"/>
      <c r="BY16" s="118"/>
      <c r="BZ16" s="118"/>
      <c r="CA16" s="118"/>
      <c r="CB16" s="118"/>
      <c r="CC16" s="118"/>
      <c r="CD16" s="118"/>
      <c r="CE16" s="118"/>
      <c r="CF16" s="118"/>
      <c r="CG16" s="118"/>
      <c r="CH16" s="118"/>
      <c r="CI16" s="118"/>
      <c r="CJ16" s="118"/>
      <c r="CK16" s="118"/>
      <c r="CL16" s="118"/>
      <c r="CM16" s="118"/>
      <c r="CN16" s="118"/>
      <c r="CO16" s="118"/>
      <c r="CP16" s="118"/>
      <c r="CQ16" s="118"/>
      <c r="CR16" s="118"/>
      <c r="CS16" s="118"/>
      <c r="CT16" s="118"/>
      <c r="CU16" s="118"/>
      <c r="CV16" s="118"/>
      <c r="CW16" s="118"/>
      <c r="CX16" s="118"/>
      <c r="CY16" s="118"/>
      <c r="CZ16" s="118"/>
      <c r="DA16" s="118"/>
      <c r="DB16" s="118"/>
      <c r="DC16" s="118"/>
      <c r="DD16" s="118"/>
      <c r="DE16" s="118"/>
      <c r="DF16" s="118"/>
      <c r="DG16" s="118"/>
      <c r="DH16" s="118"/>
    </row>
    <row r="17" ht="10.5" customHeight="1">
      <c r="A17" s="117" t="str">
        <f t="shared" si="1"/>
        <v>94KM</v>
      </c>
      <c r="B17" s="118">
        <f t="shared" si="2"/>
        <v>2020</v>
      </c>
      <c r="C17" s="118">
        <f t="shared" si="3"/>
        <v>1</v>
      </c>
      <c r="D17" s="119">
        <f>'94KMInput'!B13</f>
        <v>43845</v>
      </c>
      <c r="E17" s="120" t="str">
        <f t="shared" si="4"/>
        <v>RDU</v>
      </c>
      <c r="F17" s="121" t="str">
        <f>'94KMInput'!H13</f>
        <v>RIC</v>
      </c>
      <c r="G17" s="120" t="str">
        <f>'94KMInput'!O13</f>
        <v>David Carr</v>
      </c>
      <c r="H17" s="120" t="str">
        <f>'94KMInput'!P13</f>
        <v>BC</v>
      </c>
      <c r="I17" s="120" t="str">
        <f>'94KMInput'!R13</f>
        <v>Passenger</v>
      </c>
      <c r="J17" s="121" t="str">
        <f>'94KMInput'!S13</f>
        <v>JRG</v>
      </c>
      <c r="K17" s="122" t="str">
        <f>'94KMInput'!AD13</f>
        <v/>
      </c>
      <c r="L17" s="123"/>
      <c r="M17" s="124">
        <f>'94KMInput'!L13</f>
        <v>1.8</v>
      </c>
      <c r="N17" s="120" t="str">
        <f>IF(M17="","",(IF(Q17='94KMInput'!K13,"","ERROR!")))</f>
        <v/>
      </c>
      <c r="O17" s="120"/>
      <c r="P17" s="121"/>
      <c r="Q17" s="124">
        <f t="shared" si="8"/>
        <v>6008.3</v>
      </c>
      <c r="R17" s="125"/>
      <c r="S17" s="125"/>
      <c r="T17" s="125"/>
      <c r="U17" s="126"/>
      <c r="V17" s="125"/>
      <c r="W17" s="125"/>
      <c r="X17" s="125" t="str">
        <f t="shared" si="10"/>
        <v/>
      </c>
      <c r="Y17" s="121"/>
      <c r="Z17" s="128"/>
      <c r="AA17" s="128"/>
      <c r="AB17" s="128"/>
      <c r="AC17" s="129" t="str">
        <f>'94KMInput'!T56</f>
        <v/>
      </c>
      <c r="AD17" s="130">
        <f>'94KMInput'!V56-'94KMInput'!U56</f>
        <v>0</v>
      </c>
      <c r="AE17" s="125" t="str">
        <f t="shared" si="6"/>
        <v/>
      </c>
      <c r="AF17" s="131">
        <v>3.75</v>
      </c>
      <c r="AG17" s="120">
        <f t="shared" si="7"/>
        <v>0</v>
      </c>
      <c r="AH17" s="132" t="str">
        <f>HYPERLINK('94KMInput'!AE56)</f>
        <v/>
      </c>
      <c r="AI17" s="132" t="str">
        <f>HYPERLINK('94KMInput'!AF56)</f>
        <v/>
      </c>
      <c r="AJ17" s="132" t="str">
        <f>HYPERLINK('94KMInput'!AG56)</f>
        <v/>
      </c>
      <c r="AK17" s="132" t="str">
        <f>HYPERLINK('94KMInput'!AH56)</f>
        <v/>
      </c>
      <c r="AL17" s="132" t="str">
        <f>HYPERLINK('94KMInput'!AI56)</f>
        <v/>
      </c>
      <c r="AM17" s="132" t="str">
        <f>HYPERLINK('94KMInput'!AJ56)</f>
        <v/>
      </c>
      <c r="AN17" s="132" t="str">
        <f>HYPERLINK('94KMInput'!AK56)</f>
        <v/>
      </c>
      <c r="AO17" s="132" t="str">
        <f>HYPERLINK('94KMInput'!AL56)</f>
        <v/>
      </c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  <c r="DD17" s="118"/>
      <c r="DE17" s="118"/>
      <c r="DF17" s="118"/>
      <c r="DG17" s="118"/>
      <c r="DH17" s="118"/>
    </row>
    <row r="18" ht="10.5" customHeight="1">
      <c r="A18" s="117" t="str">
        <f t="shared" si="1"/>
        <v>94KM</v>
      </c>
      <c r="B18" s="118">
        <f t="shared" si="2"/>
        <v>2020</v>
      </c>
      <c r="C18" s="118">
        <f t="shared" si="3"/>
        <v>1</v>
      </c>
      <c r="D18" s="119">
        <f>'94KMInput'!B14</f>
        <v>43845</v>
      </c>
      <c r="E18" s="120" t="str">
        <f t="shared" si="4"/>
        <v>RIC</v>
      </c>
      <c r="F18" s="121" t="str">
        <f>'94KMInput'!H14</f>
        <v>RDU</v>
      </c>
      <c r="G18" s="120" t="str">
        <f>'94KMInput'!O14</f>
        <v>David Carr</v>
      </c>
      <c r="H18" s="120" t="str">
        <f>'94KMInput'!P14</f>
        <v>BC</v>
      </c>
      <c r="I18" s="120" t="str">
        <f>'94KMInput'!R14</f>
        <v>Passenger</v>
      </c>
      <c r="J18" s="121" t="str">
        <f>'94KMInput'!S14</f>
        <v>JRG</v>
      </c>
      <c r="K18" s="122" t="str">
        <f>'94KMInput'!AD14</f>
        <v/>
      </c>
      <c r="L18" s="123"/>
      <c r="M18" s="124">
        <f>'94KMInput'!L14</f>
        <v>0.8</v>
      </c>
      <c r="N18" s="120" t="str">
        <f>IF(M18="","",(IF(Q18='94KMInput'!K14,"","ERROR!")))</f>
        <v/>
      </c>
      <c r="O18" s="120"/>
      <c r="P18" s="121"/>
      <c r="Q18" s="124">
        <f t="shared" si="8"/>
        <v>6009.1</v>
      </c>
      <c r="R18" s="125" t="s">
        <v>80</v>
      </c>
      <c r="S18" s="125"/>
      <c r="T18" s="125"/>
      <c r="U18" s="126">
        <v>25.0</v>
      </c>
      <c r="V18" s="125"/>
      <c r="W18" s="125"/>
      <c r="X18" s="125">
        <f t="shared" si="10"/>
        <v>25</v>
      </c>
      <c r="Y18" s="121" t="s">
        <v>81</v>
      </c>
      <c r="Z18" s="128" t="s">
        <v>75</v>
      </c>
      <c r="AA18" s="128">
        <v>400.0</v>
      </c>
      <c r="AB18" s="128" t="s">
        <v>82</v>
      </c>
      <c r="AC18" s="129" t="str">
        <f>'94KMInput'!T57</f>
        <v/>
      </c>
      <c r="AD18" s="130">
        <f>'94KMInput'!V57-'94KMInput'!U57</f>
        <v>0</v>
      </c>
      <c r="AE18" s="125" t="str">
        <f t="shared" si="6"/>
        <v/>
      </c>
      <c r="AF18" s="131">
        <v>3.75</v>
      </c>
      <c r="AG18" s="120">
        <f t="shared" si="7"/>
        <v>0</v>
      </c>
      <c r="AH18" s="132" t="str">
        <f>HYPERLINK('94KMInput'!AE57)</f>
        <v/>
      </c>
      <c r="AI18" s="132" t="str">
        <f>HYPERLINK('94KMInput'!AF57)</f>
        <v/>
      </c>
      <c r="AJ18" s="132" t="str">
        <f>HYPERLINK('94KMInput'!AG57)</f>
        <v/>
      </c>
      <c r="AK18" s="132" t="str">
        <f>HYPERLINK('94KMInput'!AH57)</f>
        <v/>
      </c>
      <c r="AL18" s="132" t="str">
        <f>HYPERLINK('94KMInput'!AI57)</f>
        <v/>
      </c>
      <c r="AM18" s="132" t="str">
        <f>HYPERLINK('94KMInput'!AJ57)</f>
        <v/>
      </c>
      <c r="AN18" s="132" t="str">
        <f>HYPERLINK('94KMInput'!AK57)</f>
        <v/>
      </c>
      <c r="AO18" s="132" t="str">
        <f>HYPERLINK('94KMInput'!AL57)</f>
        <v/>
      </c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  <c r="DE18" s="118"/>
      <c r="DF18" s="118"/>
      <c r="DG18" s="118"/>
      <c r="DH18" s="118"/>
    </row>
    <row r="19" ht="10.5" customHeight="1">
      <c r="A19" s="117" t="str">
        <f t="shared" si="1"/>
        <v>94KM</v>
      </c>
      <c r="B19" s="118">
        <f t="shared" si="2"/>
        <v>2020</v>
      </c>
      <c r="C19" s="118">
        <f t="shared" si="3"/>
        <v>1</v>
      </c>
      <c r="D19" s="119">
        <f>'94KMInput'!B15</f>
        <v>43845</v>
      </c>
      <c r="E19" s="120" t="str">
        <f t="shared" si="4"/>
        <v>RDU</v>
      </c>
      <c r="F19" s="121" t="str">
        <f>'94KMInput'!H15</f>
        <v>BUY</v>
      </c>
      <c r="G19" s="120" t="str">
        <f>'94KMInput'!O15</f>
        <v>David Carr</v>
      </c>
      <c r="H19" s="120" t="str">
        <f>'94KMInput'!P15</f>
        <v>BC</v>
      </c>
      <c r="I19" s="120" t="str">
        <f>'94KMInput'!R15</f>
        <v>Passenger</v>
      </c>
      <c r="J19" s="121" t="str">
        <f>'94KMInput'!S15</f>
        <v>JRG</v>
      </c>
      <c r="K19" s="122" t="str">
        <f>'94KMInput'!AD15</f>
        <v/>
      </c>
      <c r="L19" s="123"/>
      <c r="M19" s="124">
        <f>'94KMInput'!L15</f>
        <v>0.2</v>
      </c>
      <c r="N19" s="120" t="str">
        <f>IF(M19="","",(IF(Q19='94KMInput'!K15,"","ERROR!")))</f>
        <v/>
      </c>
      <c r="O19" s="120"/>
      <c r="P19" s="121">
        <v>4259.0</v>
      </c>
      <c r="Q19" s="124">
        <f t="shared" si="8"/>
        <v>6009.3</v>
      </c>
      <c r="R19" s="125">
        <v>2520.0</v>
      </c>
      <c r="S19" s="125"/>
      <c r="T19" s="125"/>
      <c r="U19" s="126">
        <v>52.0</v>
      </c>
      <c r="V19" s="125">
        <v>350.0</v>
      </c>
      <c r="W19" s="125"/>
      <c r="X19" s="125">
        <f t="shared" si="10"/>
        <v>2947</v>
      </c>
      <c r="Y19" s="121"/>
      <c r="Z19" s="128" t="s">
        <v>83</v>
      </c>
      <c r="AA19" s="128">
        <v>275.0</v>
      </c>
      <c r="AB19" s="128" t="s">
        <v>84</v>
      </c>
      <c r="AC19" s="129" t="str">
        <f>'94KMInput'!T58</f>
        <v/>
      </c>
      <c r="AD19" s="130">
        <f>'94KMInput'!V58-'94KMInput'!U58</f>
        <v>0</v>
      </c>
      <c r="AE19" s="125" t="str">
        <f t="shared" si="6"/>
        <v/>
      </c>
      <c r="AF19" s="131">
        <v>3.75</v>
      </c>
      <c r="AG19" s="120">
        <f t="shared" si="7"/>
        <v>0</v>
      </c>
      <c r="AH19" s="132" t="str">
        <f>HYPERLINK('94KMInput'!AE58)</f>
        <v/>
      </c>
      <c r="AI19" s="132" t="str">
        <f>HYPERLINK('94KMInput'!AF58)</f>
        <v/>
      </c>
      <c r="AJ19" s="132" t="str">
        <f>HYPERLINK('94KMInput'!AG58)</f>
        <v/>
      </c>
      <c r="AK19" s="132" t="str">
        <f>HYPERLINK('94KMInput'!AH58)</f>
        <v/>
      </c>
      <c r="AL19" s="132" t="str">
        <f>HYPERLINK('94KMInput'!AI58)</f>
        <v/>
      </c>
      <c r="AM19" s="132" t="str">
        <f>HYPERLINK('94KMInput'!AJ58)</f>
        <v/>
      </c>
      <c r="AN19" s="132" t="str">
        <f>HYPERLINK('94KMInput'!AK58)</f>
        <v/>
      </c>
      <c r="AO19" s="132" t="str">
        <f>HYPERLINK('94KMInput'!AL58)</f>
        <v/>
      </c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  <c r="DE19" s="118"/>
      <c r="DF19" s="118"/>
      <c r="DG19" s="118"/>
      <c r="DH19" s="118"/>
    </row>
    <row r="20" ht="10.5" customHeight="1">
      <c r="A20" s="109" t="str">
        <f t="shared" si="1"/>
        <v>94KM</v>
      </c>
      <c r="B20" s="12">
        <f t="shared" si="2"/>
        <v>2020</v>
      </c>
      <c r="C20" s="12">
        <f t="shared" si="3"/>
        <v>1</v>
      </c>
      <c r="D20" s="110">
        <f>'94KMInput'!B16</f>
        <v>43847</v>
      </c>
      <c r="E20" s="111" t="str">
        <f t="shared" si="4"/>
        <v>BUY</v>
      </c>
      <c r="F20" s="112" t="str">
        <f>'94KMInput'!H16</f>
        <v>RDU</v>
      </c>
      <c r="G20" s="111" t="str">
        <f>'94KMInput'!O16</f>
        <v>David Carr</v>
      </c>
      <c r="H20" s="111" t="str">
        <f>'94KMInput'!P16</f>
        <v/>
      </c>
      <c r="I20" s="111" t="str">
        <f>'94KMInput'!R16</f>
        <v>Passenger</v>
      </c>
      <c r="J20" s="112" t="str">
        <f>'94KMInput'!S16</f>
        <v>Sanchez</v>
      </c>
      <c r="K20" s="113" t="str">
        <f>'94KMInput'!AD16</f>
        <v/>
      </c>
      <c r="L20" s="114"/>
      <c r="M20" s="115">
        <f>'94KMInput'!L16</f>
        <v>0.3</v>
      </c>
      <c r="N20" s="111" t="str">
        <f>IF(M20="","",(IF(Q20='94KMInput'!K16,"","ERROR!")))</f>
        <v/>
      </c>
      <c r="O20" s="64"/>
      <c r="P20" s="133"/>
      <c r="Q20" s="116">
        <f t="shared" si="8"/>
        <v>6009.6</v>
      </c>
      <c r="R20" s="134"/>
      <c r="S20" s="134"/>
      <c r="T20" s="134"/>
      <c r="U20" s="135"/>
      <c r="V20" s="134"/>
      <c r="W20" s="134"/>
      <c r="X20" s="134" t="str">
        <f t="shared" si="10"/>
        <v/>
      </c>
      <c r="Y20" s="136"/>
      <c r="Z20" s="137"/>
      <c r="AA20" s="137"/>
      <c r="AB20" s="137"/>
      <c r="AC20" s="138" t="str">
        <f>'94KMInput'!T59</f>
        <v/>
      </c>
      <c r="AD20" s="139">
        <f>'94KMInput'!V59-'94KMInput'!U59</f>
        <v>0</v>
      </c>
      <c r="AE20" s="140" t="str">
        <f t="shared" si="6"/>
        <v/>
      </c>
      <c r="AF20" s="141">
        <v>3.75</v>
      </c>
      <c r="AG20" s="142">
        <f t="shared" si="7"/>
        <v>0</v>
      </c>
      <c r="AH20" s="108" t="str">
        <f>HYPERLINK('94KMInput'!AE59)</f>
        <v/>
      </c>
      <c r="AI20" s="108" t="str">
        <f>HYPERLINK('94KMInput'!AF59)</f>
        <v/>
      </c>
      <c r="AJ20" s="108" t="str">
        <f>HYPERLINK('94KMInput'!AG59)</f>
        <v/>
      </c>
      <c r="AK20" s="108" t="str">
        <f>HYPERLINK('94KMInput'!AH59)</f>
        <v/>
      </c>
      <c r="AL20" s="108" t="str">
        <f>HYPERLINK('94KMInput'!AI59)</f>
        <v/>
      </c>
      <c r="AM20" s="108" t="str">
        <f>HYPERLINK('94KMInput'!AJ59)</f>
        <v/>
      </c>
      <c r="AN20" s="108" t="str">
        <f>HYPERLINK('94KMInput'!AK59)</f>
        <v/>
      </c>
      <c r="AO20" s="108" t="str">
        <f>HYPERLINK('94KMInput'!AL59)</f>
        <v/>
      </c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</row>
    <row r="21" ht="10.5" customHeight="1">
      <c r="A21" s="109" t="str">
        <f t="shared" si="1"/>
        <v>94KM</v>
      </c>
      <c r="B21" s="12">
        <f t="shared" si="2"/>
        <v>2020</v>
      </c>
      <c r="C21" s="12">
        <f t="shared" si="3"/>
        <v>1</v>
      </c>
      <c r="D21" s="110">
        <f>'94KMInput'!B17</f>
        <v>43847</v>
      </c>
      <c r="E21" s="111" t="str">
        <f t="shared" si="4"/>
        <v>RDU</v>
      </c>
      <c r="F21" s="112" t="str">
        <f>'94KMInput'!H17</f>
        <v>ROA</v>
      </c>
      <c r="G21" s="111" t="str">
        <f>'94KMInput'!O17</f>
        <v>David Carr</v>
      </c>
      <c r="H21" s="111" t="str">
        <f>'94KMInput'!P17</f>
        <v/>
      </c>
      <c r="I21" s="111" t="str">
        <f>'94KMInput'!R17</f>
        <v>Passenger</v>
      </c>
      <c r="J21" s="112" t="str">
        <f>'94KMInput'!S17</f>
        <v>Sanchez</v>
      </c>
      <c r="K21" s="113" t="str">
        <f>'94KMInput'!AD17</f>
        <v/>
      </c>
      <c r="L21" s="114"/>
      <c r="M21" s="115">
        <f>'94KMInput'!L17</f>
        <v>0.6</v>
      </c>
      <c r="N21" s="111" t="str">
        <f>IF(M21="","",(IF(Q21='94KMInput'!K17,"","ERROR!")))</f>
        <v/>
      </c>
      <c r="O21" s="64"/>
      <c r="P21" s="133"/>
      <c r="Q21" s="116">
        <f t="shared" si="8"/>
        <v>6010.2</v>
      </c>
      <c r="R21" s="134"/>
      <c r="S21" s="134"/>
      <c r="T21" s="134"/>
      <c r="U21" s="135">
        <v>52.0</v>
      </c>
      <c r="V21" s="134"/>
      <c r="W21" s="134"/>
      <c r="X21" s="134" t="str">
        <f t="shared" si="10"/>
        <v/>
      </c>
      <c r="Y21" s="136"/>
      <c r="Z21" s="137"/>
      <c r="AA21" s="137"/>
      <c r="AB21" s="137"/>
      <c r="AC21" s="138"/>
      <c r="AD21" s="139">
        <v>0.0</v>
      </c>
      <c r="AE21" s="140" t="str">
        <f t="shared" si="6"/>
        <v/>
      </c>
      <c r="AF21" s="141">
        <v>3.75</v>
      </c>
      <c r="AG21" s="142">
        <f t="shared" si="7"/>
        <v>0</v>
      </c>
      <c r="AH21" s="108" t="str">
        <f>HYPERLINK('94KMInput'!AE60)</f>
        <v/>
      </c>
      <c r="AI21" s="108" t="str">
        <f>HYPERLINK('94KMInput'!AF60)</f>
        <v/>
      </c>
      <c r="AJ21" s="108" t="str">
        <f>HYPERLINK('94KMInput'!AG60)</f>
        <v/>
      </c>
      <c r="AK21" s="108" t="str">
        <f>HYPERLINK('94KMInput'!AH60)</f>
        <v/>
      </c>
      <c r="AL21" s="108" t="str">
        <f>HYPERLINK('94KMInput'!AI60)</f>
        <v/>
      </c>
      <c r="AM21" s="108" t="str">
        <f>HYPERLINK('94KMInput'!AJ60)</f>
        <v/>
      </c>
      <c r="AN21" s="108" t="str">
        <f>HYPERLINK('94KMInput'!AK60)</f>
        <v/>
      </c>
      <c r="AO21" s="108" t="str">
        <f>HYPERLINK('94KMInput'!AL60)</f>
        <v/>
      </c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</row>
    <row r="22" ht="10.5" customHeight="1">
      <c r="A22" s="109" t="str">
        <f t="shared" si="1"/>
        <v>94KM</v>
      </c>
      <c r="B22" s="12">
        <f t="shared" si="2"/>
        <v>2020</v>
      </c>
      <c r="C22" s="12">
        <f t="shared" si="3"/>
        <v>1</v>
      </c>
      <c r="D22" s="110">
        <f>'94KMInput'!B18</f>
        <v>43847</v>
      </c>
      <c r="E22" s="111" t="str">
        <f t="shared" si="4"/>
        <v>ROA</v>
      </c>
      <c r="F22" s="112" t="str">
        <f>'94KMInput'!H18</f>
        <v>BUY</v>
      </c>
      <c r="G22" s="111" t="str">
        <f>'94KMInput'!O18</f>
        <v>David Carr</v>
      </c>
      <c r="H22" s="111" t="str">
        <f>'94KMInput'!P18</f>
        <v/>
      </c>
      <c r="I22" s="111" t="str">
        <f>'94KMInput'!R18</f>
        <v>Passenger</v>
      </c>
      <c r="J22" s="112" t="str">
        <f>'94KMInput'!S18</f>
        <v>Sanchez</v>
      </c>
      <c r="K22" s="113" t="str">
        <f>'94KMInput'!AD18</f>
        <v/>
      </c>
      <c r="L22" s="114"/>
      <c r="M22" s="115">
        <f>'94KMInput'!L18</f>
        <v>0.5</v>
      </c>
      <c r="N22" s="111" t="str">
        <f>IF(M22="","",(IF(Q22='94KMInput'!K18,"","ERROR!")))</f>
        <v/>
      </c>
      <c r="O22" s="64"/>
      <c r="P22" s="133">
        <v>4254.0</v>
      </c>
      <c r="Q22" s="116">
        <f t="shared" si="8"/>
        <v>6010.7</v>
      </c>
      <c r="R22" s="134"/>
      <c r="S22" s="134"/>
      <c r="T22" s="134"/>
      <c r="U22" s="135">
        <v>44.0</v>
      </c>
      <c r="V22" s="134"/>
      <c r="W22" s="134"/>
      <c r="X22" s="134">
        <v>3600.0</v>
      </c>
      <c r="Y22" s="136" t="s">
        <v>77</v>
      </c>
      <c r="Z22" s="137" t="s">
        <v>75</v>
      </c>
      <c r="AA22" s="137">
        <v>400.0</v>
      </c>
      <c r="AB22" s="137" t="s">
        <v>85</v>
      </c>
      <c r="AC22" s="138" t="str">
        <f>'94KMInput'!T61</f>
        <v/>
      </c>
      <c r="AD22" s="139">
        <f>'94KMInput'!V61-'94KMInput'!U61</f>
        <v>0</v>
      </c>
      <c r="AE22" s="140" t="str">
        <f t="shared" si="6"/>
        <v/>
      </c>
      <c r="AF22" s="141">
        <v>3.75</v>
      </c>
      <c r="AG22" s="142">
        <f t="shared" si="7"/>
        <v>0</v>
      </c>
      <c r="AH22" s="108" t="str">
        <f>HYPERLINK('94KMInput'!AE61)</f>
        <v/>
      </c>
      <c r="AI22" s="108" t="str">
        <f>HYPERLINK('94KMInput'!AF61)</f>
        <v/>
      </c>
      <c r="AJ22" s="108" t="str">
        <f>HYPERLINK('94KMInput'!AG61)</f>
        <v/>
      </c>
      <c r="AK22" s="108" t="str">
        <f>HYPERLINK('94KMInput'!AH61)</f>
        <v/>
      </c>
      <c r="AL22" s="108" t="str">
        <f>HYPERLINK('94KMInput'!AI61)</f>
        <v/>
      </c>
      <c r="AM22" s="108" t="str">
        <f>HYPERLINK('94KMInput'!AJ61)</f>
        <v/>
      </c>
      <c r="AN22" s="108" t="str">
        <f>HYPERLINK('94KMInput'!AK61)</f>
        <v/>
      </c>
      <c r="AO22" s="108" t="str">
        <f>HYPERLINK('94KMInput'!AL61)</f>
        <v/>
      </c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</row>
    <row r="23" ht="10.5" customHeight="1">
      <c r="A23" s="117" t="str">
        <f t="shared" si="1"/>
        <v>94KM</v>
      </c>
      <c r="B23" s="118">
        <f t="shared" si="2"/>
        <v>2020</v>
      </c>
      <c r="C23" s="118">
        <f t="shared" si="3"/>
        <v>1</v>
      </c>
      <c r="D23" s="119">
        <f>'94KMInput'!B19</f>
        <v>43848</v>
      </c>
      <c r="E23" s="120" t="str">
        <f t="shared" si="4"/>
        <v>BUY</v>
      </c>
      <c r="F23" s="121" t="str">
        <f>'94KMInput'!H19</f>
        <v>MRN</v>
      </c>
      <c r="G23" s="120" t="str">
        <f>'94KMInput'!O19</f>
        <v>David Carr</v>
      </c>
      <c r="H23" s="120" t="str">
        <f>'94KMInput'!P19</f>
        <v/>
      </c>
      <c r="I23" s="120" t="str">
        <f>'94KMInput'!R19</f>
        <v>Passenger</v>
      </c>
      <c r="J23" s="121" t="str">
        <f>'94KMInput'!S19</f>
        <v>Holston</v>
      </c>
      <c r="K23" s="122" t="str">
        <f>'94KMInput'!AD19</f>
        <v/>
      </c>
      <c r="L23" s="123"/>
      <c r="M23" s="124">
        <f>'94KMInput'!L19</f>
        <v>0.9</v>
      </c>
      <c r="N23" s="120" t="str">
        <f>IF(M23="","",(IF(Q23='94KMInput'!K19,"","ERROR!")))</f>
        <v/>
      </c>
      <c r="O23" s="120"/>
      <c r="P23" s="121"/>
      <c r="Q23" s="124">
        <f t="shared" si="8"/>
        <v>6011.6</v>
      </c>
      <c r="R23" s="125"/>
      <c r="S23" s="125"/>
      <c r="T23" s="125"/>
      <c r="U23" s="126"/>
      <c r="V23" s="125"/>
      <c r="W23" s="125">
        <v>13.49</v>
      </c>
      <c r="X23" s="125" t="str">
        <f>IF(R23&lt;&gt;"",SUM(R22:W23),"")</f>
        <v/>
      </c>
      <c r="Y23" s="121"/>
      <c r="Z23" s="128"/>
      <c r="AA23" s="128"/>
      <c r="AB23" s="128"/>
      <c r="AC23" s="129" t="str">
        <f>'94KMInput'!T62</f>
        <v/>
      </c>
      <c r="AD23" s="130">
        <f>'94KMInput'!V62-'94KMInput'!U62</f>
        <v>0</v>
      </c>
      <c r="AE23" s="125" t="str">
        <f t="shared" si="6"/>
        <v/>
      </c>
      <c r="AF23" s="131">
        <v>3.75</v>
      </c>
      <c r="AG23" s="120">
        <f t="shared" si="7"/>
        <v>0</v>
      </c>
      <c r="AH23" s="132" t="str">
        <f>HYPERLINK('94KMInput'!AE62)</f>
        <v/>
      </c>
      <c r="AI23" s="132" t="str">
        <f>HYPERLINK('94KMInput'!AF62)</f>
        <v/>
      </c>
      <c r="AJ23" s="132" t="str">
        <f>HYPERLINK('94KMInput'!AG62)</f>
        <v/>
      </c>
      <c r="AK23" s="132" t="str">
        <f>HYPERLINK('94KMInput'!AH62)</f>
        <v/>
      </c>
      <c r="AL23" s="132" t="str">
        <f>HYPERLINK('94KMInput'!AI62)</f>
        <v/>
      </c>
      <c r="AM23" s="132" t="str">
        <f>HYPERLINK('94KMInput'!AJ62)</f>
        <v/>
      </c>
      <c r="AN23" s="132" t="str">
        <f>HYPERLINK('94KMInput'!AK62)</f>
        <v/>
      </c>
      <c r="AO23" s="132" t="str">
        <f>HYPERLINK('94KMInput'!AL62)</f>
        <v/>
      </c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  <c r="CE23" s="118"/>
      <c r="CF23" s="118"/>
      <c r="CG23" s="118"/>
      <c r="CH23" s="118"/>
      <c r="CI23" s="118"/>
      <c r="CJ23" s="118"/>
      <c r="CK23" s="118"/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/>
      <c r="CW23" s="118"/>
      <c r="CX23" s="118"/>
      <c r="CY23" s="118"/>
      <c r="CZ23" s="118"/>
      <c r="DA23" s="118"/>
      <c r="DB23" s="118"/>
      <c r="DC23" s="118"/>
      <c r="DD23" s="118"/>
      <c r="DE23" s="118"/>
      <c r="DF23" s="118"/>
      <c r="DG23" s="118"/>
      <c r="DH23" s="118"/>
    </row>
    <row r="24" ht="10.5" customHeight="1">
      <c r="A24" s="117" t="str">
        <f t="shared" si="1"/>
        <v>94KM</v>
      </c>
      <c r="B24" s="118">
        <f t="shared" si="2"/>
        <v>2020</v>
      </c>
      <c r="C24" s="118">
        <f t="shared" si="3"/>
        <v>1</v>
      </c>
      <c r="D24" s="119">
        <f>'94KMInput'!B20</f>
        <v>43848</v>
      </c>
      <c r="E24" s="120" t="str">
        <f t="shared" si="4"/>
        <v>MRN</v>
      </c>
      <c r="F24" s="121" t="str">
        <f>'94KMInput'!H20</f>
        <v>BUY</v>
      </c>
      <c r="G24" s="120" t="str">
        <f>'94KMInput'!O20</f>
        <v>David Carr</v>
      </c>
      <c r="H24" s="120" t="str">
        <f>'94KMInput'!P20</f>
        <v/>
      </c>
      <c r="I24" s="120" t="str">
        <f>'94KMInput'!R20</f>
        <v>Passenger</v>
      </c>
      <c r="J24" s="121" t="str">
        <f>'94KMInput'!S20</f>
        <v>Holston</v>
      </c>
      <c r="K24" s="122" t="str">
        <f>'94KMInput'!AD20</f>
        <v/>
      </c>
      <c r="L24" s="123"/>
      <c r="M24" s="124">
        <f>'94KMInput'!L20</f>
        <v>0.5</v>
      </c>
      <c r="N24" s="120" t="str">
        <f>IF(M24="","",(IF(Q24='94KMInput'!K20,"","ERROR!")))</f>
        <v/>
      </c>
      <c r="O24" s="120"/>
      <c r="P24" s="121">
        <v>4258.0</v>
      </c>
      <c r="Q24" s="124">
        <f t="shared" si="8"/>
        <v>6012.1</v>
      </c>
      <c r="R24" s="125"/>
      <c r="S24" s="125"/>
      <c r="T24" s="125"/>
      <c r="U24" s="126"/>
      <c r="V24" s="125"/>
      <c r="W24" s="125"/>
      <c r="X24" s="125">
        <v>1830.0</v>
      </c>
      <c r="Y24" s="121" t="s">
        <v>86</v>
      </c>
      <c r="Z24" s="128" t="s">
        <v>75</v>
      </c>
      <c r="AA24" s="128">
        <v>400.0</v>
      </c>
      <c r="AB24" s="128" t="s">
        <v>87</v>
      </c>
      <c r="AC24" s="129" t="str">
        <f>'94KMInput'!T63</f>
        <v/>
      </c>
      <c r="AD24" s="130">
        <f>'94KMInput'!V63-'94KMInput'!U63</f>
        <v>0</v>
      </c>
      <c r="AE24" s="125" t="str">
        <f t="shared" si="6"/>
        <v/>
      </c>
      <c r="AF24" s="131">
        <v>3.75</v>
      </c>
      <c r="AG24" s="120">
        <f t="shared" si="7"/>
        <v>0</v>
      </c>
      <c r="AH24" s="132" t="str">
        <f>HYPERLINK('94KMInput'!AE63)</f>
        <v/>
      </c>
      <c r="AI24" s="132" t="str">
        <f>HYPERLINK('94KMInput'!AF63)</f>
        <v/>
      </c>
      <c r="AJ24" s="132" t="str">
        <f>HYPERLINK('94KMInput'!AG63)</f>
        <v/>
      </c>
      <c r="AK24" s="132" t="str">
        <f>HYPERLINK('94KMInput'!AH63)</f>
        <v/>
      </c>
      <c r="AL24" s="132" t="str">
        <f>HYPERLINK('94KMInput'!AI63)</f>
        <v/>
      </c>
      <c r="AM24" s="132" t="str">
        <f>HYPERLINK('94KMInput'!AJ63)</f>
        <v/>
      </c>
      <c r="AN24" s="132" t="str">
        <f>HYPERLINK('94KMInput'!AK63)</f>
        <v/>
      </c>
      <c r="AO24" s="132" t="str">
        <f>HYPERLINK('94KMInput'!AL63)</f>
        <v/>
      </c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18"/>
      <c r="CE24" s="118"/>
      <c r="CF24" s="118"/>
      <c r="CG24" s="118"/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/>
      <c r="CW24" s="118"/>
      <c r="CX24" s="118"/>
      <c r="CY24" s="118"/>
      <c r="CZ24" s="118"/>
      <c r="DA24" s="118"/>
      <c r="DB24" s="118"/>
      <c r="DC24" s="118"/>
      <c r="DD24" s="118"/>
      <c r="DE24" s="118"/>
      <c r="DF24" s="118"/>
      <c r="DG24" s="118"/>
      <c r="DH24" s="118"/>
    </row>
    <row r="25" ht="10.5" customHeight="1">
      <c r="A25" s="109" t="str">
        <f t="shared" si="1"/>
        <v>94KM</v>
      </c>
      <c r="B25" s="12">
        <f t="shared" si="2"/>
        <v>2020</v>
      </c>
      <c r="C25" s="12">
        <f t="shared" si="3"/>
        <v>1</v>
      </c>
      <c r="D25" s="110">
        <f>'94KMInput'!B21</f>
        <v>43849</v>
      </c>
      <c r="E25" s="111" t="str">
        <f t="shared" si="4"/>
        <v>BUY</v>
      </c>
      <c r="F25" s="112" t="str">
        <f>'94KMInput'!H21</f>
        <v>ROA</v>
      </c>
      <c r="G25" s="111" t="str">
        <f>'94KMInput'!O21</f>
        <v>David Carr</v>
      </c>
      <c r="H25" s="111" t="str">
        <f>'94KMInput'!P21</f>
        <v/>
      </c>
      <c r="I25" s="111" t="str">
        <f>'94KMInput'!R21</f>
        <v>Passenger</v>
      </c>
      <c r="J25" s="112" t="str">
        <f>'94KMInput'!S21</f>
        <v>Sanchez</v>
      </c>
      <c r="K25" s="113" t="str">
        <f>'94KMInput'!AD21</f>
        <v/>
      </c>
      <c r="L25" s="114"/>
      <c r="M25" s="115">
        <f>'94KMInput'!L21</f>
        <v>0.5</v>
      </c>
      <c r="N25" s="111" t="str">
        <f>IF(M25="","",(IF(Q25='94KMInput'!K21,"","ERROR!")))</f>
        <v/>
      </c>
      <c r="O25" s="64"/>
      <c r="P25" s="133" t="s">
        <v>88</v>
      </c>
      <c r="Q25" s="116">
        <f t="shared" si="8"/>
        <v>6012.6</v>
      </c>
      <c r="R25" s="134"/>
      <c r="S25" s="134"/>
      <c r="T25" s="134"/>
      <c r="U25" s="135">
        <v>44.0</v>
      </c>
      <c r="V25" s="134"/>
      <c r="W25" s="134"/>
      <c r="X25" s="134" t="s">
        <v>88</v>
      </c>
      <c r="Y25" s="136"/>
      <c r="Z25" s="137"/>
      <c r="AA25" s="137"/>
      <c r="AB25" s="137"/>
      <c r="AC25" s="138" t="str">
        <f>'94KMInput'!T64</f>
        <v/>
      </c>
      <c r="AD25" s="139">
        <f>'94KMInput'!V64-'94KMInput'!U64</f>
        <v>0</v>
      </c>
      <c r="AE25" s="140" t="str">
        <f t="shared" si="6"/>
        <v/>
      </c>
      <c r="AF25" s="141">
        <v>3.75</v>
      </c>
      <c r="AG25" s="142">
        <f t="shared" si="7"/>
        <v>0</v>
      </c>
      <c r="AH25" s="108" t="str">
        <f>HYPERLINK('94KMInput'!AE64)</f>
        <v/>
      </c>
      <c r="AI25" s="108" t="str">
        <f>HYPERLINK('94KMInput'!AF64)</f>
        <v/>
      </c>
      <c r="AJ25" s="108" t="str">
        <f>HYPERLINK('94KMInput'!AG64)</f>
        <v/>
      </c>
      <c r="AK25" s="108" t="str">
        <f>HYPERLINK('94KMInput'!AH64)</f>
        <v/>
      </c>
      <c r="AL25" s="108" t="str">
        <f>HYPERLINK('94KMInput'!AI64)</f>
        <v/>
      </c>
      <c r="AM25" s="108" t="str">
        <f>HYPERLINK('94KMInput'!AJ64)</f>
        <v/>
      </c>
      <c r="AN25" s="108" t="str">
        <f>HYPERLINK('94KMInput'!AK64)</f>
        <v/>
      </c>
      <c r="AO25" s="108" t="str">
        <f>HYPERLINK('94KMInput'!AL64)</f>
        <v/>
      </c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</row>
    <row r="26" ht="10.5" customHeight="1">
      <c r="A26" s="109" t="str">
        <f t="shared" si="1"/>
        <v>94KM</v>
      </c>
      <c r="B26" s="12">
        <f t="shared" si="2"/>
        <v>2020</v>
      </c>
      <c r="C26" s="12">
        <f t="shared" si="3"/>
        <v>1</v>
      </c>
      <c r="D26" s="110">
        <f>'94KMInput'!B22</f>
        <v>43849</v>
      </c>
      <c r="E26" s="111" t="str">
        <f t="shared" si="4"/>
        <v>ROA</v>
      </c>
      <c r="F26" s="112" t="str">
        <f>'94KMInput'!H22</f>
        <v>RDU</v>
      </c>
      <c r="G26" s="111" t="str">
        <f>'94KMInput'!O22</f>
        <v>David Carr</v>
      </c>
      <c r="H26" s="111" t="str">
        <f>'94KMInput'!P22</f>
        <v/>
      </c>
      <c r="I26" s="111" t="str">
        <f>'94KMInput'!R22</f>
        <v>Passenger</v>
      </c>
      <c r="J26" s="112" t="str">
        <f>'94KMInput'!S22</f>
        <v>Sanchez</v>
      </c>
      <c r="K26" s="113" t="str">
        <f>'94KMInput'!AD22</f>
        <v/>
      </c>
      <c r="L26" s="114"/>
      <c r="M26" s="115">
        <f>'94KMInput'!L22</f>
        <v>0.6</v>
      </c>
      <c r="N26" s="111" t="str">
        <f>IF(M26="","",(IF(Q26='94KMInput'!K22,"","ERROR!")))</f>
        <v/>
      </c>
      <c r="O26" s="64"/>
      <c r="P26" s="133">
        <v>4254.0</v>
      </c>
      <c r="Q26" s="116">
        <f t="shared" si="8"/>
        <v>6013.2</v>
      </c>
      <c r="R26" s="134"/>
      <c r="S26" s="134"/>
      <c r="T26" s="134"/>
      <c r="U26" s="135">
        <v>52.0</v>
      </c>
      <c r="V26" s="134"/>
      <c r="W26" s="134"/>
      <c r="X26" s="134">
        <v>4254.0</v>
      </c>
      <c r="Y26" s="136" t="s">
        <v>77</v>
      </c>
      <c r="Z26" s="137" t="s">
        <v>75</v>
      </c>
      <c r="AA26" s="137">
        <v>400.0</v>
      </c>
      <c r="AB26" s="137" t="s">
        <v>89</v>
      </c>
      <c r="AC26" s="138" t="str">
        <f>'94KMInput'!T65</f>
        <v/>
      </c>
      <c r="AD26" s="139">
        <f>'94KMInput'!V65-'94KMInput'!U65</f>
        <v>0</v>
      </c>
      <c r="AE26" s="140" t="str">
        <f t="shared" si="6"/>
        <v/>
      </c>
      <c r="AF26" s="141">
        <v>3.75</v>
      </c>
      <c r="AG26" s="142">
        <f t="shared" si="7"/>
        <v>0</v>
      </c>
      <c r="AH26" s="108" t="str">
        <f>HYPERLINK('94KMInput'!AE65)</f>
        <v/>
      </c>
      <c r="AI26" s="108" t="str">
        <f>HYPERLINK('94KMInput'!AF65)</f>
        <v/>
      </c>
      <c r="AJ26" s="108" t="str">
        <f>HYPERLINK('94KMInput'!AG65)</f>
        <v/>
      </c>
      <c r="AK26" s="108" t="str">
        <f>HYPERLINK('94KMInput'!AH65)</f>
        <v/>
      </c>
      <c r="AL26" s="108" t="str">
        <f>HYPERLINK('94KMInput'!AI65)</f>
        <v/>
      </c>
      <c r="AM26" s="108" t="str">
        <f>HYPERLINK('94KMInput'!AJ65)</f>
        <v/>
      </c>
      <c r="AN26" s="108" t="str">
        <f>HYPERLINK('94KMInput'!AK65)</f>
        <v/>
      </c>
      <c r="AO26" s="108" t="str">
        <f>HYPERLINK('94KMInput'!AL65)</f>
        <v/>
      </c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</row>
    <row r="27" ht="10.5" customHeight="1">
      <c r="A27" s="117" t="str">
        <f t="shared" si="1"/>
        <v>94KM</v>
      </c>
      <c r="B27" s="118">
        <f t="shared" si="2"/>
        <v>2020</v>
      </c>
      <c r="C27" s="118">
        <f t="shared" si="3"/>
        <v>1</v>
      </c>
      <c r="D27" s="119">
        <f>'94KMInput'!B23</f>
        <v>43849</v>
      </c>
      <c r="E27" s="120" t="str">
        <f t="shared" si="4"/>
        <v>RDU</v>
      </c>
      <c r="F27" s="121" t="str">
        <f>'94KMInput'!H23</f>
        <v>15J</v>
      </c>
      <c r="G27" s="120" t="str">
        <f>'94KMInput'!O23</f>
        <v>David Carr</v>
      </c>
      <c r="H27" s="120" t="str">
        <f>'94KMInput'!P23</f>
        <v/>
      </c>
      <c r="I27" s="120" t="str">
        <f>'94KMInput'!R23</f>
        <v>Passenger</v>
      </c>
      <c r="J27" s="121" t="str">
        <f>'94KMInput'!S23</f>
        <v>Lindley</v>
      </c>
      <c r="K27" s="122" t="str">
        <f>'94KMInput'!AD23</f>
        <v/>
      </c>
      <c r="L27" s="123"/>
      <c r="M27" s="124">
        <f>'94KMInput'!L23</f>
        <v>2.2</v>
      </c>
      <c r="N27" s="120" t="str">
        <f>IF(M27="","",(IF(Q27='94KMInput'!K23,"","ERROR!")))</f>
        <v/>
      </c>
      <c r="O27" s="120"/>
      <c r="P27" s="121"/>
      <c r="Q27" s="124">
        <f t="shared" si="8"/>
        <v>6015.4</v>
      </c>
      <c r="R27" s="125"/>
      <c r="S27" s="125"/>
      <c r="T27" s="125"/>
      <c r="U27" s="126"/>
      <c r="V27" s="125"/>
      <c r="W27" s="125">
        <v>31.24</v>
      </c>
      <c r="X27" s="125" t="str">
        <f>IF(R27&lt;&gt;"",SUM(R26:W27),"")</f>
        <v/>
      </c>
      <c r="Y27" s="121"/>
      <c r="Z27" s="128"/>
      <c r="AA27" s="128"/>
      <c r="AB27" s="128"/>
      <c r="AC27" s="129" t="str">
        <f>'94KMInput'!T66</f>
        <v/>
      </c>
      <c r="AD27" s="130">
        <f>'94KMInput'!V66-'94KMInput'!U66</f>
        <v>0</v>
      </c>
      <c r="AE27" s="125" t="str">
        <f t="shared" si="6"/>
        <v/>
      </c>
      <c r="AF27" s="131">
        <v>3.75</v>
      </c>
      <c r="AG27" s="120">
        <f t="shared" si="7"/>
        <v>0</v>
      </c>
      <c r="AH27" s="132" t="str">
        <f>HYPERLINK('94KMInput'!AE66)</f>
        <v/>
      </c>
      <c r="AI27" s="132" t="str">
        <f>HYPERLINK('94KMInput'!AF66)</f>
        <v/>
      </c>
      <c r="AJ27" s="132" t="str">
        <f>HYPERLINK('94KMInput'!AG66)</f>
        <v/>
      </c>
      <c r="AK27" s="132" t="str">
        <f>HYPERLINK('94KMInput'!AH66)</f>
        <v/>
      </c>
      <c r="AL27" s="132" t="str">
        <f>HYPERLINK('94KMInput'!AI66)</f>
        <v/>
      </c>
      <c r="AM27" s="132" t="str">
        <f>HYPERLINK('94KMInput'!AJ66)</f>
        <v/>
      </c>
      <c r="AN27" s="132" t="str">
        <f>HYPERLINK('94KMInput'!AK66)</f>
        <v/>
      </c>
      <c r="AO27" s="132" t="str">
        <f>HYPERLINK('94KMInput'!AL66)</f>
        <v/>
      </c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  <c r="CE27" s="118"/>
      <c r="CF27" s="118"/>
      <c r="CG27" s="118"/>
      <c r="CH27" s="118"/>
      <c r="CI27" s="118"/>
      <c r="CJ27" s="118"/>
      <c r="CK27" s="118"/>
      <c r="CL27" s="118"/>
      <c r="CM27" s="118"/>
      <c r="CN27" s="118"/>
      <c r="CO27" s="118"/>
      <c r="CP27" s="118"/>
      <c r="CQ27" s="118"/>
      <c r="CR27" s="118"/>
      <c r="CS27" s="118"/>
      <c r="CT27" s="118"/>
      <c r="CU27" s="118"/>
      <c r="CV27" s="118"/>
      <c r="CW27" s="118"/>
      <c r="CX27" s="118"/>
      <c r="CY27" s="118"/>
      <c r="CZ27" s="118"/>
      <c r="DA27" s="118"/>
      <c r="DB27" s="118"/>
      <c r="DC27" s="118"/>
      <c r="DD27" s="118"/>
      <c r="DE27" s="118"/>
      <c r="DF27" s="118"/>
      <c r="DG27" s="118"/>
      <c r="DH27" s="118"/>
    </row>
    <row r="28" ht="10.5" customHeight="1">
      <c r="A28" s="117" t="str">
        <f t="shared" si="1"/>
        <v>94KM</v>
      </c>
      <c r="B28" s="118">
        <f t="shared" si="2"/>
        <v>2020</v>
      </c>
      <c r="C28" s="118">
        <f t="shared" si="3"/>
        <v>1</v>
      </c>
      <c r="D28" s="119">
        <f>'94KMInput'!B24</f>
        <v>43849</v>
      </c>
      <c r="E28" s="120" t="str">
        <f t="shared" si="4"/>
        <v>15J</v>
      </c>
      <c r="F28" s="121" t="str">
        <f>'94KMInput'!H24</f>
        <v>BUY</v>
      </c>
      <c r="G28" s="120" t="str">
        <f>'94KMInput'!O24</f>
        <v>David Carr</v>
      </c>
      <c r="H28" s="120" t="str">
        <f>'94KMInput'!P24</f>
        <v/>
      </c>
      <c r="I28" s="120" t="str">
        <f>'94KMInput'!R24</f>
        <v>Passenger</v>
      </c>
      <c r="J28" s="121" t="str">
        <f>'94KMInput'!S24</f>
        <v>Lindley</v>
      </c>
      <c r="K28" s="122" t="str">
        <f>'94KMInput'!AD24</f>
        <v/>
      </c>
      <c r="L28" s="123"/>
      <c r="M28" s="124">
        <f>'94KMInput'!L24</f>
        <v>1.8</v>
      </c>
      <c r="N28" s="120" t="str">
        <f>IF(M28="","",(IF(Q28='94KMInput'!K24,"","ERROR!")))</f>
        <v/>
      </c>
      <c r="O28" s="120"/>
      <c r="P28" s="121">
        <v>4257.0</v>
      </c>
      <c r="Q28" s="124">
        <f t="shared" si="8"/>
        <v>6017.2</v>
      </c>
      <c r="R28" s="125"/>
      <c r="S28" s="125">
        <v>7.5</v>
      </c>
      <c r="T28" s="125"/>
      <c r="U28" s="126"/>
      <c r="V28" s="125"/>
      <c r="W28" s="125"/>
      <c r="X28" s="125">
        <v>3930.0</v>
      </c>
      <c r="Y28" s="121" t="s">
        <v>90</v>
      </c>
      <c r="Z28" s="128" t="s">
        <v>75</v>
      </c>
      <c r="AA28" s="128">
        <v>400.0</v>
      </c>
      <c r="AB28" s="128" t="s">
        <v>91</v>
      </c>
      <c r="AC28" s="143">
        <v>30.0</v>
      </c>
      <c r="AD28" s="144">
        <v>120.0</v>
      </c>
      <c r="AE28" s="125">
        <f t="shared" si="6"/>
        <v>4</v>
      </c>
      <c r="AF28" s="131">
        <v>3.75</v>
      </c>
      <c r="AG28" s="120">
        <f t="shared" si="7"/>
        <v>7.5</v>
      </c>
      <c r="AH28" s="132" t="str">
        <f>HYPERLINK('94KMInput'!AE67)</f>
        <v/>
      </c>
      <c r="AI28" s="132" t="str">
        <f>HYPERLINK('94KMInput'!AF67)</f>
        <v/>
      </c>
      <c r="AJ28" s="132" t="str">
        <f>HYPERLINK('94KMInput'!AG67)</f>
        <v/>
      </c>
      <c r="AK28" s="132" t="str">
        <f>HYPERLINK('94KMInput'!AH67)</f>
        <v/>
      </c>
      <c r="AL28" s="132" t="str">
        <f>HYPERLINK('94KMInput'!AI67)</f>
        <v/>
      </c>
      <c r="AM28" s="132" t="str">
        <f>HYPERLINK('94KMInput'!AJ67)</f>
        <v/>
      </c>
      <c r="AN28" s="132" t="str">
        <f>HYPERLINK('94KMInput'!AK67)</f>
        <v/>
      </c>
      <c r="AO28" s="132" t="str">
        <f>HYPERLINK('94KMInput'!AL67)</f>
        <v/>
      </c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  <c r="BA28" s="118"/>
      <c r="BB28" s="118"/>
      <c r="BC28" s="118"/>
      <c r="BD28" s="118"/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/>
      <c r="BS28" s="118"/>
      <c r="BT28" s="118"/>
      <c r="BU28" s="118"/>
      <c r="BV28" s="118"/>
      <c r="BW28" s="118"/>
      <c r="BX28" s="118"/>
      <c r="BY28" s="118"/>
      <c r="BZ28" s="118"/>
      <c r="CA28" s="118"/>
      <c r="CB28" s="118"/>
      <c r="CC28" s="118"/>
      <c r="CD28" s="118"/>
      <c r="CE28" s="118"/>
      <c r="CF28" s="118"/>
      <c r="CG28" s="118"/>
      <c r="CH28" s="118"/>
      <c r="CI28" s="118"/>
      <c r="CJ28" s="118"/>
      <c r="CK28" s="118"/>
      <c r="CL28" s="118"/>
      <c r="CM28" s="118"/>
      <c r="CN28" s="118"/>
      <c r="CO28" s="118"/>
      <c r="CP28" s="118"/>
      <c r="CQ28" s="118"/>
      <c r="CR28" s="118"/>
      <c r="CS28" s="118"/>
      <c r="CT28" s="118"/>
      <c r="CU28" s="118"/>
      <c r="CV28" s="118"/>
      <c r="CW28" s="118"/>
      <c r="CX28" s="118"/>
      <c r="CY28" s="118"/>
      <c r="CZ28" s="118"/>
      <c r="DA28" s="118"/>
      <c r="DB28" s="118"/>
      <c r="DC28" s="118"/>
      <c r="DD28" s="118"/>
      <c r="DE28" s="118"/>
      <c r="DF28" s="118"/>
      <c r="DG28" s="118"/>
      <c r="DH28" s="118"/>
    </row>
    <row r="29" ht="10.5" customHeight="1">
      <c r="A29" s="109" t="str">
        <f t="shared" si="1"/>
        <v>94KM</v>
      </c>
      <c r="B29" s="12">
        <f t="shared" si="2"/>
        <v>2020</v>
      </c>
      <c r="C29" s="12">
        <f t="shared" si="3"/>
        <v>1</v>
      </c>
      <c r="D29" s="110">
        <f>'94KMInput'!B25</f>
        <v>43855</v>
      </c>
      <c r="E29" s="111" t="str">
        <f t="shared" si="4"/>
        <v>BUY</v>
      </c>
      <c r="F29" s="112" t="str">
        <f>'94KMInput'!H25</f>
        <v>VDF</v>
      </c>
      <c r="G29" s="111" t="str">
        <f>'94KMInput'!O25</f>
        <v>David Carr</v>
      </c>
      <c r="H29" s="111" t="str">
        <f>'94KMInput'!P25</f>
        <v/>
      </c>
      <c r="I29" s="111" t="str">
        <f>'94KMInput'!R25</f>
        <v>Passenger</v>
      </c>
      <c r="J29" s="112" t="str">
        <f>'94KMInput'!S25</f>
        <v>Roper</v>
      </c>
      <c r="K29" s="113" t="str">
        <f>'94KMInput'!AD25</f>
        <v/>
      </c>
      <c r="L29" s="114"/>
      <c r="M29" s="115">
        <f>'94KMInput'!L25</f>
        <v>2.8</v>
      </c>
      <c r="N29" s="111" t="str">
        <f>IF(M29="","",(IF(Q29='94KMInput'!K25,"","ERROR!")))</f>
        <v/>
      </c>
      <c r="O29" s="64"/>
      <c r="P29" s="133"/>
      <c r="Q29" s="116">
        <f t="shared" si="8"/>
        <v>6020</v>
      </c>
      <c r="R29" s="134"/>
      <c r="S29" s="134"/>
      <c r="T29" s="134"/>
      <c r="U29" s="135"/>
      <c r="V29" s="134"/>
      <c r="W29" s="134">
        <v>56.02</v>
      </c>
      <c r="X29" s="134" t="str">
        <f>IF(R29&lt;&gt;"",SUM(R28:W29),"")</f>
        <v/>
      </c>
      <c r="Y29" s="136"/>
      <c r="Z29" s="137"/>
      <c r="AA29" s="137"/>
      <c r="AB29" s="137"/>
      <c r="AC29" s="138" t="str">
        <f>'94KMInput'!T68</f>
        <v/>
      </c>
      <c r="AD29" s="139">
        <f>'94KMInput'!V68-'94KMInput'!U68</f>
        <v>0</v>
      </c>
      <c r="AE29" s="140" t="str">
        <f t="shared" si="6"/>
        <v/>
      </c>
      <c r="AF29" s="141">
        <v>3.75</v>
      </c>
      <c r="AG29" s="142">
        <f t="shared" si="7"/>
        <v>0</v>
      </c>
      <c r="AH29" s="108" t="str">
        <f>HYPERLINK('94KMInput'!AE68)</f>
        <v/>
      </c>
      <c r="AI29" s="108" t="str">
        <f>HYPERLINK('94KMInput'!AF68)</f>
        <v/>
      </c>
      <c r="AJ29" s="108" t="str">
        <f>HYPERLINK('94KMInput'!AG68)</f>
        <v/>
      </c>
      <c r="AK29" s="108" t="str">
        <f>HYPERLINK('94KMInput'!AH68)</f>
        <v/>
      </c>
      <c r="AL29" s="108" t="str">
        <f>HYPERLINK('94KMInput'!AI68)</f>
        <v/>
      </c>
      <c r="AM29" s="108" t="str">
        <f>HYPERLINK('94KMInput'!AJ68)</f>
        <v/>
      </c>
      <c r="AN29" s="108" t="str">
        <f>HYPERLINK('94KMInput'!AK68)</f>
        <v/>
      </c>
      <c r="AO29" s="108" t="str">
        <f>HYPERLINK('94KMInput'!AL68)</f>
        <v/>
      </c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</row>
    <row r="30" ht="10.5" customHeight="1">
      <c r="A30" s="109" t="str">
        <f t="shared" si="1"/>
        <v>94KM</v>
      </c>
      <c r="B30" s="12">
        <f t="shared" si="2"/>
        <v>2020</v>
      </c>
      <c r="C30" s="12">
        <f t="shared" si="3"/>
        <v>1</v>
      </c>
      <c r="D30" s="110">
        <f>'94KMInput'!B26</f>
        <v>43855</v>
      </c>
      <c r="E30" s="111" t="str">
        <f t="shared" si="4"/>
        <v>VDF</v>
      </c>
      <c r="F30" s="112" t="str">
        <f>'94KMInput'!H26</f>
        <v>BUY</v>
      </c>
      <c r="G30" s="111" t="str">
        <f>'94KMInput'!O26</f>
        <v>David Carr</v>
      </c>
      <c r="H30" s="111" t="str">
        <f>'94KMInput'!P26</f>
        <v/>
      </c>
      <c r="I30" s="111" t="str">
        <f>'94KMInput'!R26</f>
        <v>Passenger</v>
      </c>
      <c r="J30" s="112" t="str">
        <f>'94KMInput'!S26</f>
        <v>Roper</v>
      </c>
      <c r="K30" s="113" t="str">
        <f>'94KMInput'!AD26</f>
        <v/>
      </c>
      <c r="L30" s="114"/>
      <c r="M30" s="115">
        <f>'94KMInput'!L26</f>
        <v>2.7</v>
      </c>
      <c r="N30" s="111" t="str">
        <f>IF(M30="","",(IF(Q30='94KMInput'!K26,"","ERROR!")))</f>
        <v/>
      </c>
      <c r="O30" s="64"/>
      <c r="P30" s="133">
        <v>4260.0</v>
      </c>
      <c r="Q30" s="116">
        <f t="shared" si="8"/>
        <v>6022.7</v>
      </c>
      <c r="R30" s="134"/>
      <c r="S30" s="134">
        <v>162.4</v>
      </c>
      <c r="T30" s="134"/>
      <c r="U30" s="135"/>
      <c r="V30" s="134"/>
      <c r="W30" s="134"/>
      <c r="X30" s="134">
        <v>4990.0</v>
      </c>
      <c r="Y30" s="136" t="s">
        <v>92</v>
      </c>
      <c r="Z30" s="137" t="s">
        <v>75</v>
      </c>
      <c r="AA30" s="137">
        <v>400.0</v>
      </c>
      <c r="AB30" s="137" t="s">
        <v>93</v>
      </c>
      <c r="AC30" s="138">
        <v>80.0</v>
      </c>
      <c r="AD30" s="139">
        <v>462.4</v>
      </c>
      <c r="AE30" s="140">
        <f t="shared" si="6"/>
        <v>5.78</v>
      </c>
      <c r="AF30" s="141">
        <v>3.75</v>
      </c>
      <c r="AG30" s="142">
        <f t="shared" si="7"/>
        <v>162.4</v>
      </c>
      <c r="AH30" s="108" t="str">
        <f>HYPERLINK('94KMInput'!AE69)</f>
        <v/>
      </c>
      <c r="AI30" s="108" t="str">
        <f>HYPERLINK('94KMInput'!AF69)</f>
        <v/>
      </c>
      <c r="AJ30" s="108" t="str">
        <f>HYPERLINK('94KMInput'!AG69)</f>
        <v/>
      </c>
      <c r="AK30" s="108" t="str">
        <f>HYPERLINK('94KMInput'!AH69)</f>
        <v/>
      </c>
      <c r="AL30" s="108" t="str">
        <f>HYPERLINK('94KMInput'!AI69)</f>
        <v/>
      </c>
      <c r="AM30" s="108" t="str">
        <f>HYPERLINK('94KMInput'!AJ69)</f>
        <v/>
      </c>
      <c r="AN30" s="108" t="str">
        <f>HYPERLINK('94KMInput'!AK69)</f>
        <v/>
      </c>
      <c r="AO30" s="108" t="str">
        <f>HYPERLINK('94KMInput'!AL69)</f>
        <v/>
      </c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</row>
    <row r="31" ht="10.5" customHeight="1">
      <c r="A31" s="117" t="str">
        <f t="shared" si="1"/>
        <v>94KM</v>
      </c>
      <c r="B31" s="118">
        <f t="shared" si="2"/>
        <v>2020</v>
      </c>
      <c r="C31" s="118">
        <f t="shared" si="3"/>
        <v>1</v>
      </c>
      <c r="D31" s="119">
        <f>'94KMInput'!B27</f>
        <v>43858</v>
      </c>
      <c r="E31" s="120" t="str">
        <f t="shared" si="4"/>
        <v>BUY</v>
      </c>
      <c r="F31" s="121" t="str">
        <f>'94KMInput'!H27</f>
        <v>JQF</v>
      </c>
      <c r="G31" s="120" t="str">
        <f>'94KMInput'!O27</f>
        <v>Steve Watkins</v>
      </c>
      <c r="H31" s="120" t="str">
        <f>'94KMInput'!P27</f>
        <v>BC</v>
      </c>
      <c r="I31" s="120" t="str">
        <f>'94KMInput'!R27</f>
        <v>Passenger</v>
      </c>
      <c r="J31" s="121" t="str">
        <f>'94KMInput'!S27</f>
        <v>Willoughby</v>
      </c>
      <c r="K31" s="122" t="str">
        <f>'94KMInput'!AD27</f>
        <v/>
      </c>
      <c r="L31" s="123"/>
      <c r="M31" s="124">
        <f>'94KMInput'!L27</f>
        <v>0.4</v>
      </c>
      <c r="N31" s="120" t="str">
        <f>IF(M31="","",(IF(Q31='94KMInput'!K27,"","ERROR!")))</f>
        <v/>
      </c>
      <c r="O31" s="120"/>
      <c r="P31" s="121"/>
      <c r="Q31" s="124">
        <f t="shared" si="8"/>
        <v>6023.1</v>
      </c>
      <c r="R31" s="125"/>
      <c r="S31" s="125"/>
      <c r="T31" s="125"/>
      <c r="U31" s="126">
        <v>12.0</v>
      </c>
      <c r="V31" s="125"/>
      <c r="W31" s="125"/>
      <c r="X31" s="125" t="str">
        <f t="shared" ref="X31:X32" si="11">IF(R31&lt;&gt;"",SUM(R30:W31),"")</f>
        <v/>
      </c>
      <c r="Y31" s="121"/>
      <c r="Z31" s="128"/>
      <c r="AA31" s="128"/>
      <c r="AB31" s="128"/>
      <c r="AC31" s="143" t="str">
        <f>'94KMInput'!T70</f>
        <v/>
      </c>
      <c r="AD31" s="144">
        <f>'94KMInput'!V70-'94KMInput'!U70</f>
        <v>0</v>
      </c>
      <c r="AE31" s="125" t="str">
        <f t="shared" si="6"/>
        <v/>
      </c>
      <c r="AF31" s="131">
        <v>3.75</v>
      </c>
      <c r="AG31" s="120">
        <f t="shared" si="7"/>
        <v>0</v>
      </c>
      <c r="AH31" s="132" t="str">
        <f>HYPERLINK('94KMInput'!AE70)</f>
        <v/>
      </c>
      <c r="AI31" s="132" t="str">
        <f>HYPERLINK('94KMInput'!AF70)</f>
        <v/>
      </c>
      <c r="AJ31" s="132" t="str">
        <f>HYPERLINK('94KMInput'!AG70)</f>
        <v/>
      </c>
      <c r="AK31" s="132" t="str">
        <f>HYPERLINK('94KMInput'!AH70)</f>
        <v/>
      </c>
      <c r="AL31" s="132" t="str">
        <f>HYPERLINK('94KMInput'!AI70)</f>
        <v/>
      </c>
      <c r="AM31" s="132" t="str">
        <f>HYPERLINK('94KMInput'!AJ70)</f>
        <v/>
      </c>
      <c r="AN31" s="132" t="str">
        <f>HYPERLINK('94KMInput'!AK70)</f>
        <v/>
      </c>
      <c r="AO31" s="132" t="str">
        <f>HYPERLINK('94KMInput'!AL70)</f>
        <v/>
      </c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  <c r="CE31" s="118"/>
      <c r="CF31" s="118"/>
      <c r="CG31" s="118"/>
      <c r="CH31" s="118"/>
      <c r="CI31" s="118"/>
      <c r="CJ31" s="118"/>
      <c r="CK31" s="118"/>
      <c r="CL31" s="118"/>
      <c r="CM31" s="118"/>
      <c r="CN31" s="118"/>
      <c r="CO31" s="118"/>
      <c r="CP31" s="118"/>
      <c r="CQ31" s="118"/>
      <c r="CR31" s="118"/>
      <c r="CS31" s="118"/>
      <c r="CT31" s="118"/>
      <c r="CU31" s="118"/>
      <c r="CV31" s="118"/>
      <c r="CW31" s="118"/>
      <c r="CX31" s="118"/>
      <c r="CY31" s="118"/>
      <c r="CZ31" s="118"/>
      <c r="DA31" s="118"/>
      <c r="DB31" s="118"/>
      <c r="DC31" s="118"/>
      <c r="DD31" s="118"/>
      <c r="DE31" s="118"/>
      <c r="DF31" s="118"/>
      <c r="DG31" s="118"/>
      <c r="DH31" s="118"/>
    </row>
    <row r="32" ht="10.5" customHeight="1">
      <c r="A32" s="117" t="str">
        <f t="shared" si="1"/>
        <v>94KM</v>
      </c>
      <c r="B32" s="118">
        <f t="shared" si="2"/>
        <v>2020</v>
      </c>
      <c r="C32" s="118">
        <f t="shared" si="3"/>
        <v>1</v>
      </c>
      <c r="D32" s="119">
        <f>'94KMInput'!B28</f>
        <v>43858</v>
      </c>
      <c r="E32" s="120" t="str">
        <f t="shared" si="4"/>
        <v>JQF</v>
      </c>
      <c r="F32" s="121" t="str">
        <f>'94KMInput'!H28</f>
        <v>W22</v>
      </c>
      <c r="G32" s="120" t="str">
        <f>'94KMInput'!O28</f>
        <v>Steve Watkins</v>
      </c>
      <c r="H32" s="120" t="str">
        <f>'94KMInput'!P28</f>
        <v>BC</v>
      </c>
      <c r="I32" s="120" t="str">
        <f>'94KMInput'!R28</f>
        <v>Passenger</v>
      </c>
      <c r="J32" s="121" t="str">
        <f>'94KMInput'!S28</f>
        <v>Willoughby</v>
      </c>
      <c r="K32" s="122" t="str">
        <f>'94KMInput'!AD28</f>
        <v/>
      </c>
      <c r="L32" s="123"/>
      <c r="M32" s="124">
        <f>'94KMInput'!L28</f>
        <v>1.4</v>
      </c>
      <c r="N32" s="120" t="str">
        <f>IF(M32="","",(IF(Q32='94KMInput'!K28,"","ERROR!")))</f>
        <v/>
      </c>
      <c r="O32" s="120"/>
      <c r="P32" s="121"/>
      <c r="Q32" s="124">
        <f t="shared" si="8"/>
        <v>6024.5</v>
      </c>
      <c r="R32" s="125"/>
      <c r="S32" s="125"/>
      <c r="T32" s="125"/>
      <c r="U32" s="126"/>
      <c r="V32" s="125"/>
      <c r="W32" s="125"/>
      <c r="X32" s="125" t="str">
        <f t="shared" si="11"/>
        <v/>
      </c>
      <c r="Y32" s="121"/>
      <c r="Z32" s="128" t="s">
        <v>94</v>
      </c>
      <c r="AA32" s="128">
        <v>400.0</v>
      </c>
      <c r="AB32" s="128" t="s">
        <v>95</v>
      </c>
      <c r="AC32" s="143" t="str">
        <f>'94KMInput'!T71</f>
        <v/>
      </c>
      <c r="AD32" s="144">
        <f>'94KMInput'!V71-'94KMInput'!U71</f>
        <v>0</v>
      </c>
      <c r="AE32" s="125" t="str">
        <f t="shared" si="6"/>
        <v/>
      </c>
      <c r="AF32" s="131">
        <v>3.75</v>
      </c>
      <c r="AG32" s="120">
        <f t="shared" si="7"/>
        <v>0</v>
      </c>
      <c r="AH32" s="132" t="str">
        <f>HYPERLINK('94KMInput'!AE71)</f>
        <v/>
      </c>
      <c r="AI32" s="132" t="str">
        <f>HYPERLINK('94KMInput'!AF71)</f>
        <v/>
      </c>
      <c r="AJ32" s="132" t="str">
        <f>HYPERLINK('94KMInput'!AG71)</f>
        <v/>
      </c>
      <c r="AK32" s="132" t="str">
        <f>HYPERLINK('94KMInput'!AH71)</f>
        <v/>
      </c>
      <c r="AL32" s="132" t="str">
        <f>HYPERLINK('94KMInput'!AI71)</f>
        <v/>
      </c>
      <c r="AM32" s="132" t="str">
        <f>HYPERLINK('94KMInput'!AJ71)</f>
        <v/>
      </c>
      <c r="AN32" s="132" t="str">
        <f>HYPERLINK('94KMInput'!AK71)</f>
        <v/>
      </c>
      <c r="AO32" s="132" t="str">
        <f>HYPERLINK('94KMInput'!AL71)</f>
        <v/>
      </c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  <c r="CE32" s="118"/>
      <c r="CF32" s="118"/>
      <c r="CG32" s="118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  <c r="DE32" s="118"/>
      <c r="DF32" s="118"/>
      <c r="DG32" s="118"/>
      <c r="DH32" s="118"/>
    </row>
    <row r="33" ht="10.5" customHeight="1">
      <c r="A33" s="117" t="str">
        <f t="shared" si="1"/>
        <v>94KM</v>
      </c>
      <c r="B33" s="118">
        <f t="shared" si="2"/>
        <v>2020</v>
      </c>
      <c r="C33" s="118">
        <f t="shared" si="3"/>
        <v>1</v>
      </c>
      <c r="D33" s="119">
        <f>'94KMInput'!B29</f>
        <v>43858</v>
      </c>
      <c r="E33" s="120" t="str">
        <f t="shared" si="4"/>
        <v>W22</v>
      </c>
      <c r="F33" s="121" t="str">
        <f>'94KMInput'!H29</f>
        <v>BUY</v>
      </c>
      <c r="G33" s="120" t="str">
        <f>'94KMInput'!O29</f>
        <v>Steve Watkins</v>
      </c>
      <c r="H33" s="120" t="str">
        <f>'94KMInput'!P29</f>
        <v>BC</v>
      </c>
      <c r="I33" s="120" t="str">
        <f>'94KMInput'!R29</f>
        <v>Passenger</v>
      </c>
      <c r="J33" s="121" t="str">
        <f>'94KMInput'!S29</f>
        <v>Willoughby</v>
      </c>
      <c r="K33" s="122" t="str">
        <f>'94KMInput'!AD29</f>
        <v/>
      </c>
      <c r="L33" s="123"/>
      <c r="M33" s="124">
        <f>'94KMInput'!L29</f>
        <v>1</v>
      </c>
      <c r="N33" s="120" t="str">
        <f>IF(M33="","",(IF(Q33='94KMInput'!K29,"","ERROR!")))</f>
        <v/>
      </c>
      <c r="O33" s="120"/>
      <c r="P33" s="121">
        <v>4255.0</v>
      </c>
      <c r="Q33" s="124">
        <f t="shared" si="8"/>
        <v>6025.5</v>
      </c>
      <c r="R33" s="125"/>
      <c r="S33" s="125"/>
      <c r="T33" s="125"/>
      <c r="U33" s="126"/>
      <c r="V33" s="125"/>
      <c r="W33" s="125"/>
      <c r="X33" s="125">
        <v>2720.0</v>
      </c>
      <c r="Y33" s="121" t="s">
        <v>96</v>
      </c>
      <c r="Z33" s="128" t="s">
        <v>83</v>
      </c>
      <c r="AA33" s="128">
        <v>150.0</v>
      </c>
      <c r="AB33" s="128" t="s">
        <v>97</v>
      </c>
      <c r="AC33" s="143" t="str">
        <f>'94KMInput'!T72</f>
        <v/>
      </c>
      <c r="AD33" s="144">
        <f>'94KMInput'!V72-'94KMInput'!U72</f>
        <v>0</v>
      </c>
      <c r="AE33" s="125" t="str">
        <f t="shared" si="6"/>
        <v/>
      </c>
      <c r="AF33" s="131">
        <v>3.75</v>
      </c>
      <c r="AG33" s="120">
        <f t="shared" si="7"/>
        <v>0</v>
      </c>
      <c r="AH33" s="132" t="str">
        <f>HYPERLINK('94KMInput'!AE72)</f>
        <v/>
      </c>
      <c r="AI33" s="132" t="str">
        <f>HYPERLINK('94KMInput'!AF72)</f>
        <v/>
      </c>
      <c r="AJ33" s="132" t="str">
        <f>HYPERLINK('94KMInput'!AG72)</f>
        <v/>
      </c>
      <c r="AK33" s="132" t="str">
        <f>HYPERLINK('94KMInput'!AH72)</f>
        <v/>
      </c>
      <c r="AL33" s="132" t="str">
        <f>HYPERLINK('94KMInput'!AI72)</f>
        <v/>
      </c>
      <c r="AM33" s="132" t="str">
        <f>HYPERLINK('94KMInput'!AJ72)</f>
        <v/>
      </c>
      <c r="AN33" s="132" t="str">
        <f>HYPERLINK('94KMInput'!AK72)</f>
        <v/>
      </c>
      <c r="AO33" s="132" t="str">
        <f>HYPERLINK('94KMInput'!AL72)</f>
        <v/>
      </c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  <c r="BA33" s="118"/>
      <c r="BB33" s="118"/>
      <c r="BC33" s="118"/>
      <c r="BD33" s="118"/>
      <c r="BE33" s="118"/>
      <c r="BF33" s="118"/>
      <c r="BG33" s="118"/>
      <c r="BH33" s="118"/>
      <c r="BI33" s="118"/>
      <c r="BJ33" s="118"/>
      <c r="BK33" s="118"/>
      <c r="BL33" s="118"/>
      <c r="BM33" s="118"/>
      <c r="BN33" s="118"/>
      <c r="BO33" s="118"/>
      <c r="BP33" s="118"/>
      <c r="BQ33" s="118"/>
      <c r="BR33" s="118"/>
      <c r="BS33" s="118"/>
      <c r="BT33" s="118"/>
      <c r="BU33" s="118"/>
      <c r="BV33" s="118"/>
      <c r="BW33" s="118"/>
      <c r="BX33" s="118"/>
      <c r="BY33" s="118"/>
      <c r="BZ33" s="118"/>
      <c r="CA33" s="118"/>
      <c r="CB33" s="118"/>
      <c r="CC33" s="118"/>
      <c r="CD33" s="118"/>
      <c r="CE33" s="118"/>
      <c r="CF33" s="118"/>
      <c r="CG33" s="118"/>
      <c r="CH33" s="118"/>
      <c r="CI33" s="118"/>
      <c r="CJ33" s="118"/>
      <c r="CK33" s="118"/>
      <c r="CL33" s="118"/>
      <c r="CM33" s="118"/>
      <c r="CN33" s="118"/>
      <c r="CO33" s="118"/>
      <c r="CP33" s="118"/>
      <c r="CQ33" s="118"/>
      <c r="CR33" s="118"/>
      <c r="CS33" s="118"/>
      <c r="CT33" s="118"/>
      <c r="CU33" s="118"/>
      <c r="CV33" s="118"/>
      <c r="CW33" s="118"/>
      <c r="CX33" s="118"/>
      <c r="CY33" s="118"/>
      <c r="CZ33" s="118"/>
      <c r="DA33" s="118"/>
      <c r="DB33" s="118"/>
      <c r="DC33" s="118"/>
      <c r="DD33" s="118"/>
      <c r="DE33" s="118"/>
      <c r="DF33" s="118"/>
      <c r="DG33" s="118"/>
      <c r="DH33" s="118"/>
    </row>
    <row r="34" ht="10.5" customHeight="1">
      <c r="A34" s="109" t="str">
        <f t="shared" si="1"/>
        <v>94KM</v>
      </c>
      <c r="B34" s="12">
        <f t="shared" si="2"/>
        <v>2020</v>
      </c>
      <c r="C34" s="12">
        <f t="shared" si="3"/>
        <v>2</v>
      </c>
      <c r="D34" s="110">
        <f>'94KMInput'!B30</f>
        <v>43862</v>
      </c>
      <c r="E34" s="111" t="str">
        <f t="shared" si="4"/>
        <v>BUY</v>
      </c>
      <c r="F34" s="112" t="str">
        <f>'94KMInput'!H30</f>
        <v>OKV</v>
      </c>
      <c r="G34" s="111" t="str">
        <f>'94KMInput'!O30</f>
        <v>Adam Riddell</v>
      </c>
      <c r="H34" s="111" t="str">
        <f>'94KMInput'!P30</f>
        <v>KM</v>
      </c>
      <c r="I34" s="111" t="str">
        <f>'94KMInput'!R30</f>
        <v>Passenger</v>
      </c>
      <c r="J34" s="112" t="str">
        <f>'94KMInput'!S30</f>
        <v>Rice</v>
      </c>
      <c r="K34" s="113" t="str">
        <f>'94KMInput'!AD30</f>
        <v/>
      </c>
      <c r="L34" s="114"/>
      <c r="M34" s="115">
        <f>'94KMInput'!L30</f>
        <v>1.2</v>
      </c>
      <c r="N34" s="111" t="str">
        <f>IF(M34="","",(IF(Q34='94KMInput'!K30,"","ERROR!")))</f>
        <v/>
      </c>
      <c r="O34" s="64"/>
      <c r="P34" s="133"/>
      <c r="Q34" s="116">
        <f t="shared" si="8"/>
        <v>6026.7</v>
      </c>
      <c r="R34" s="134"/>
      <c r="S34" s="134"/>
      <c r="T34" s="134"/>
      <c r="U34" s="135"/>
      <c r="V34" s="134"/>
      <c r="W34" s="134"/>
      <c r="X34" s="134" t="str">
        <f t="shared" ref="X34:X35" si="12">IF(R34&lt;&gt;"",SUM(R33:W34),"")</f>
        <v/>
      </c>
      <c r="Y34" s="136"/>
      <c r="Z34" s="137"/>
      <c r="AA34" s="137"/>
      <c r="AB34" s="137"/>
      <c r="AC34" s="138" t="str">
        <f>'94KMInput'!T73</f>
        <v/>
      </c>
      <c r="AD34" s="139">
        <f>'94KMInput'!V73-'94KMInput'!U73</f>
        <v>0</v>
      </c>
      <c r="AE34" s="140" t="str">
        <f t="shared" si="6"/>
        <v/>
      </c>
      <c r="AF34" s="141">
        <v>3.75</v>
      </c>
      <c r="AG34" s="142">
        <f t="shared" si="7"/>
        <v>0</v>
      </c>
      <c r="AH34" s="108" t="str">
        <f>HYPERLINK('94KMInput'!AE73)</f>
        <v/>
      </c>
      <c r="AI34" s="108" t="str">
        <f>HYPERLINK('94KMInput'!AF73)</f>
        <v/>
      </c>
      <c r="AJ34" s="108" t="str">
        <f>HYPERLINK('94KMInput'!AG73)</f>
        <v/>
      </c>
      <c r="AK34" s="108" t="str">
        <f>HYPERLINK('94KMInput'!AH73)</f>
        <v/>
      </c>
      <c r="AL34" s="108" t="str">
        <f>HYPERLINK('94KMInput'!AI73)</f>
        <v/>
      </c>
      <c r="AM34" s="108" t="str">
        <f>HYPERLINK('94KMInput'!AJ73)</f>
        <v/>
      </c>
      <c r="AN34" s="108" t="str">
        <f>HYPERLINK('94KMInput'!AK73)</f>
        <v/>
      </c>
      <c r="AO34" s="108" t="str">
        <f>HYPERLINK('94KMInput'!AL73)</f>
        <v/>
      </c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</row>
    <row r="35" ht="10.5" customHeight="1">
      <c r="A35" s="109" t="str">
        <f t="shared" si="1"/>
        <v>94KM</v>
      </c>
      <c r="B35" s="12">
        <f t="shared" si="2"/>
        <v>2020</v>
      </c>
      <c r="C35" s="12">
        <f t="shared" si="3"/>
        <v>2</v>
      </c>
      <c r="D35" s="110">
        <f>'94KMInput'!B31</f>
        <v>43862</v>
      </c>
      <c r="E35" s="111" t="str">
        <f t="shared" si="4"/>
        <v>OKV</v>
      </c>
      <c r="F35" s="112" t="str">
        <f>'94KMInput'!H31</f>
        <v>OKV</v>
      </c>
      <c r="G35" s="111" t="str">
        <f>'94KMInput'!O31</f>
        <v>Adam Riddell</v>
      </c>
      <c r="H35" s="111" t="str">
        <f>'94KMInput'!P31</f>
        <v>KM</v>
      </c>
      <c r="I35" s="111" t="str">
        <f>'94KMInput'!R31</f>
        <v>Non-Rev</v>
      </c>
      <c r="J35" s="112" t="str">
        <f>'94KMInput'!S31</f>
        <v>Training</v>
      </c>
      <c r="K35" s="113" t="str">
        <f>'94KMInput'!AD31</f>
        <v/>
      </c>
      <c r="L35" s="114"/>
      <c r="M35" s="115">
        <f>'94KMInput'!L31</f>
        <v>0.6</v>
      </c>
      <c r="N35" s="111" t="str">
        <f>IF(M35="","",(IF(Q35='94KMInput'!K31,"","ERROR!")))</f>
        <v/>
      </c>
      <c r="O35" s="64"/>
      <c r="P35" s="133"/>
      <c r="Q35" s="116">
        <f t="shared" si="8"/>
        <v>6027.3</v>
      </c>
      <c r="R35" s="134"/>
      <c r="S35" s="134"/>
      <c r="T35" s="134"/>
      <c r="U35" s="135"/>
      <c r="V35" s="134"/>
      <c r="W35" s="134"/>
      <c r="X35" s="134" t="str">
        <f t="shared" si="12"/>
        <v/>
      </c>
      <c r="Y35" s="136"/>
      <c r="Z35" s="137"/>
      <c r="AA35" s="137"/>
      <c r="AB35" s="137"/>
      <c r="AC35" s="138" t="str">
        <f>'94KMInput'!T74</f>
        <v/>
      </c>
      <c r="AD35" s="139">
        <f>'94KMInput'!V74-'94KMInput'!U74</f>
        <v>0</v>
      </c>
      <c r="AE35" s="140" t="str">
        <f t="shared" si="6"/>
        <v/>
      </c>
      <c r="AF35" s="141">
        <v>3.75</v>
      </c>
      <c r="AG35" s="142">
        <f t="shared" si="7"/>
        <v>0</v>
      </c>
      <c r="AH35" s="108" t="str">
        <f>HYPERLINK('94KMInput'!AE74)</f>
        <v/>
      </c>
      <c r="AI35" s="108" t="str">
        <f>HYPERLINK('94KMInput'!AF74)</f>
        <v/>
      </c>
      <c r="AJ35" s="108" t="str">
        <f>HYPERLINK('94KMInput'!AG74)</f>
        <v/>
      </c>
      <c r="AK35" s="108" t="str">
        <f>HYPERLINK('94KMInput'!AH74)</f>
        <v/>
      </c>
      <c r="AL35" s="108" t="str">
        <f>HYPERLINK('94KMInput'!AI74)</f>
        <v/>
      </c>
      <c r="AM35" s="108" t="str">
        <f>HYPERLINK('94KMInput'!AJ74)</f>
        <v/>
      </c>
      <c r="AN35" s="108" t="str">
        <f>HYPERLINK('94KMInput'!AK74)</f>
        <v/>
      </c>
      <c r="AO35" s="108" t="str">
        <f>HYPERLINK('94KMInput'!AL74)</f>
        <v/>
      </c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</row>
    <row r="36" ht="10.5" customHeight="1">
      <c r="A36" s="109" t="str">
        <f t="shared" si="1"/>
        <v>94KM</v>
      </c>
      <c r="B36" s="12">
        <f t="shared" si="2"/>
        <v>2020</v>
      </c>
      <c r="C36" s="12">
        <f t="shared" si="3"/>
        <v>2</v>
      </c>
      <c r="D36" s="110">
        <f>'94KMInput'!B32</f>
        <v>43862</v>
      </c>
      <c r="E36" s="111" t="str">
        <f t="shared" si="4"/>
        <v>OKV</v>
      </c>
      <c r="F36" s="112" t="str">
        <f>'94KMInput'!H32</f>
        <v>BUY</v>
      </c>
      <c r="G36" s="111" t="str">
        <f>'94KMInput'!O32</f>
        <v>Adam Riddell</v>
      </c>
      <c r="H36" s="111" t="str">
        <f>'94KMInput'!P32</f>
        <v>KM</v>
      </c>
      <c r="I36" s="111" t="str">
        <f>'94KMInput'!R32</f>
        <v>Passenger</v>
      </c>
      <c r="J36" s="112" t="str">
        <f>'94KMInput'!S32</f>
        <v>Rice</v>
      </c>
      <c r="K36" s="113" t="str">
        <f>'94KMInput'!AD32</f>
        <v/>
      </c>
      <c r="L36" s="114"/>
      <c r="M36" s="115">
        <f>'94KMInput'!L32</f>
        <v>1.2</v>
      </c>
      <c r="N36" s="111" t="str">
        <f>IF(M36="","",(IF(Q36='94KMInput'!K32,"","ERROR!")))</f>
        <v/>
      </c>
      <c r="O36" s="64"/>
      <c r="P36" s="133">
        <v>4262.0</v>
      </c>
      <c r="Q36" s="116">
        <f t="shared" si="8"/>
        <v>6028.5</v>
      </c>
      <c r="R36" s="134"/>
      <c r="S36" s="134"/>
      <c r="T36" s="134"/>
      <c r="U36" s="135"/>
      <c r="V36" s="134"/>
      <c r="W36" s="134"/>
      <c r="X36" s="134">
        <v>2325.0</v>
      </c>
      <c r="Y36" s="136" t="s">
        <v>98</v>
      </c>
      <c r="Z36" s="137" t="s">
        <v>78</v>
      </c>
      <c r="AA36" s="137">
        <v>400.0</v>
      </c>
      <c r="AB36" s="137" t="s">
        <v>99</v>
      </c>
      <c r="AC36" s="138" t="str">
        <f>'94KMInput'!T75</f>
        <v/>
      </c>
      <c r="AD36" s="139">
        <f>'94KMInput'!V75-'94KMInput'!U75</f>
        <v>0</v>
      </c>
      <c r="AE36" s="140" t="str">
        <f t="shared" si="6"/>
        <v/>
      </c>
      <c r="AF36" s="141">
        <v>3.75</v>
      </c>
      <c r="AG36" s="142">
        <f t="shared" si="7"/>
        <v>0</v>
      </c>
      <c r="AH36" s="108" t="str">
        <f>HYPERLINK('94KMInput'!AE75)</f>
        <v/>
      </c>
      <c r="AI36" s="108" t="str">
        <f>HYPERLINK('94KMInput'!AF75)</f>
        <v/>
      </c>
      <c r="AJ36" s="108" t="str">
        <f>HYPERLINK('94KMInput'!AG75)</f>
        <v/>
      </c>
      <c r="AK36" s="108" t="str">
        <f>HYPERLINK('94KMInput'!AH75)</f>
        <v/>
      </c>
      <c r="AL36" s="108" t="str">
        <f>HYPERLINK('94KMInput'!AI75)</f>
        <v/>
      </c>
      <c r="AM36" s="108" t="str">
        <f>HYPERLINK('94KMInput'!AJ75)</f>
        <v/>
      </c>
      <c r="AN36" s="108" t="str">
        <f>HYPERLINK('94KMInput'!AK75)</f>
        <v/>
      </c>
      <c r="AO36" s="108" t="str">
        <f>HYPERLINK('94KMInput'!AL75)</f>
        <v/>
      </c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</row>
    <row r="37" ht="10.5" customHeight="1">
      <c r="A37" s="117" t="str">
        <f t="shared" si="1"/>
        <v>94KM</v>
      </c>
      <c r="B37" s="118">
        <f t="shared" si="2"/>
        <v>2020</v>
      </c>
      <c r="C37" s="118">
        <f t="shared" si="3"/>
        <v>2</v>
      </c>
      <c r="D37" s="119">
        <f>'94KMInput'!B33</f>
        <v>43864</v>
      </c>
      <c r="E37" s="120" t="str">
        <f t="shared" si="4"/>
        <v>BUY</v>
      </c>
      <c r="F37" s="121" t="str">
        <f>'94KMInput'!H33</f>
        <v>ROA</v>
      </c>
      <c r="G37" s="120" t="str">
        <f>'94KMInput'!O33</f>
        <v>Adam Riddell</v>
      </c>
      <c r="H37" s="120" t="str">
        <f>'94KMInput'!P33</f>
        <v/>
      </c>
      <c r="I37" s="120" t="str">
        <f>'94KMInput'!R33</f>
        <v>Wholesale</v>
      </c>
      <c r="J37" s="121" t="str">
        <f>'94KMInput'!S33</f>
        <v>Monarch Air</v>
      </c>
      <c r="K37" s="122" t="str">
        <f>'94KMInput'!AD33</f>
        <v/>
      </c>
      <c r="L37" s="123"/>
      <c r="M37" s="124">
        <f>'94KMInput'!L33</f>
        <v>0.6</v>
      </c>
      <c r="N37" s="120" t="str">
        <f>IF(M37="","",(IF(Q37='94KMInput'!K33,"","ERROR!")))</f>
        <v/>
      </c>
      <c r="O37" s="120"/>
      <c r="P37" s="121"/>
      <c r="Q37" s="124">
        <f t="shared" si="8"/>
        <v>6029.1</v>
      </c>
      <c r="R37" s="125"/>
      <c r="S37" s="125"/>
      <c r="T37" s="125"/>
      <c r="U37" s="126"/>
      <c r="V37" s="125"/>
      <c r="W37" s="125"/>
      <c r="X37" s="125" t="str">
        <f t="shared" ref="X37:X39" si="13">IF(R37&lt;&gt;"",SUM(R36:W37),"")</f>
        <v/>
      </c>
      <c r="Y37" s="121"/>
      <c r="Z37" s="128"/>
      <c r="AA37" s="128"/>
      <c r="AB37" s="128"/>
      <c r="AC37" s="143" t="str">
        <f>'94KMInput'!T76</f>
        <v/>
      </c>
      <c r="AD37" s="144">
        <f>'94KMInput'!V76-'94KMInput'!U76</f>
        <v>0</v>
      </c>
      <c r="AE37" s="125" t="str">
        <f t="shared" si="6"/>
        <v/>
      </c>
      <c r="AF37" s="131">
        <v>3.75</v>
      </c>
      <c r="AG37" s="120">
        <f t="shared" si="7"/>
        <v>0</v>
      </c>
      <c r="AH37" s="132" t="str">
        <f>HYPERLINK('94KMInput'!AE76)</f>
        <v/>
      </c>
      <c r="AI37" s="132" t="str">
        <f>HYPERLINK('94KMInput'!AF76)</f>
        <v/>
      </c>
      <c r="AJ37" s="132" t="str">
        <f>HYPERLINK('94KMInput'!AG76)</f>
        <v/>
      </c>
      <c r="AK37" s="132" t="str">
        <f>HYPERLINK('94KMInput'!AH76)</f>
        <v/>
      </c>
      <c r="AL37" s="132" t="str">
        <f>HYPERLINK('94KMInput'!AI76)</f>
        <v/>
      </c>
      <c r="AM37" s="132" t="str">
        <f>HYPERLINK('94KMInput'!AJ76)</f>
        <v/>
      </c>
      <c r="AN37" s="132" t="str">
        <f>HYPERLINK('94KMInput'!AK76)</f>
        <v/>
      </c>
      <c r="AO37" s="132" t="str">
        <f>HYPERLINK('94KMInput'!AL76)</f>
        <v/>
      </c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  <c r="CE37" s="118"/>
      <c r="CF37" s="118"/>
      <c r="CG37" s="118"/>
      <c r="CH37" s="118"/>
      <c r="CI37" s="118"/>
      <c r="CJ37" s="118"/>
      <c r="CK37" s="118"/>
      <c r="CL37" s="118"/>
      <c r="CM37" s="118"/>
      <c r="CN37" s="118"/>
      <c r="CO37" s="118"/>
      <c r="CP37" s="118"/>
      <c r="CQ37" s="118"/>
      <c r="CR37" s="118"/>
      <c r="CS37" s="118"/>
      <c r="CT37" s="118"/>
      <c r="CU37" s="118"/>
      <c r="CV37" s="118"/>
      <c r="CW37" s="118"/>
      <c r="CX37" s="118"/>
      <c r="CY37" s="118"/>
      <c r="CZ37" s="118"/>
      <c r="DA37" s="118"/>
      <c r="DB37" s="118"/>
      <c r="DC37" s="118"/>
      <c r="DD37" s="118"/>
      <c r="DE37" s="118"/>
      <c r="DF37" s="118"/>
      <c r="DG37" s="118"/>
      <c r="DH37" s="118"/>
    </row>
    <row r="38" ht="10.5" customHeight="1">
      <c r="A38" s="117" t="str">
        <f t="shared" si="1"/>
        <v>94KM</v>
      </c>
      <c r="B38" s="118">
        <f t="shared" si="2"/>
        <v>2020</v>
      </c>
      <c r="C38" s="118">
        <f t="shared" si="3"/>
        <v>2</v>
      </c>
      <c r="D38" s="119">
        <f>'94KMInput'!B34</f>
        <v>43864</v>
      </c>
      <c r="E38" s="120" t="str">
        <f t="shared" si="4"/>
        <v>ROA</v>
      </c>
      <c r="F38" s="121" t="str">
        <f>'94KMInput'!H34</f>
        <v>LEX</v>
      </c>
      <c r="G38" s="120" t="str">
        <f>'94KMInput'!O34</f>
        <v>Adam Riddell</v>
      </c>
      <c r="H38" s="120" t="str">
        <f>'94KMInput'!P34</f>
        <v/>
      </c>
      <c r="I38" s="120" t="str">
        <f>'94KMInput'!R34</f>
        <v>Wholesale</v>
      </c>
      <c r="J38" s="121" t="str">
        <f>'94KMInput'!S34</f>
        <v>Monarch Air</v>
      </c>
      <c r="K38" s="122" t="str">
        <f>'94KMInput'!AD34</f>
        <v/>
      </c>
      <c r="L38" s="123"/>
      <c r="M38" s="124">
        <f>'94KMInput'!L34</f>
        <v>1.5</v>
      </c>
      <c r="N38" s="120" t="str">
        <f>IF(M38="","",(IF(Q38='94KMInput'!K34,"","ERROR!")))</f>
        <v/>
      </c>
      <c r="O38" s="120"/>
      <c r="P38" s="121"/>
      <c r="Q38" s="124">
        <f t="shared" si="8"/>
        <v>6030.6</v>
      </c>
      <c r="R38" s="125"/>
      <c r="S38" s="125"/>
      <c r="T38" s="125"/>
      <c r="U38" s="126">
        <v>44.0</v>
      </c>
      <c r="V38" s="125"/>
      <c r="W38" s="125">
        <v>16.17</v>
      </c>
      <c r="X38" s="125" t="str">
        <f t="shared" si="13"/>
        <v/>
      </c>
      <c r="Y38" s="121"/>
      <c r="Z38" s="128"/>
      <c r="AA38" s="128"/>
      <c r="AB38" s="128"/>
      <c r="AC38" s="143" t="str">
        <f>'94KMInput'!T77</f>
        <v/>
      </c>
      <c r="AD38" s="144">
        <f>'94KMInput'!V77-'94KMInput'!U77</f>
        <v>0</v>
      </c>
      <c r="AE38" s="125" t="str">
        <f t="shared" si="6"/>
        <v/>
      </c>
      <c r="AF38" s="131">
        <v>3.75</v>
      </c>
      <c r="AG38" s="120">
        <f t="shared" si="7"/>
        <v>0</v>
      </c>
      <c r="AH38" s="132" t="str">
        <f>HYPERLINK('94KMInput'!AE77)</f>
        <v/>
      </c>
      <c r="AI38" s="132" t="str">
        <f>HYPERLINK('94KMInput'!AF77)</f>
        <v/>
      </c>
      <c r="AJ38" s="132" t="str">
        <f>HYPERLINK('94KMInput'!AG77)</f>
        <v/>
      </c>
      <c r="AK38" s="132" t="str">
        <f>HYPERLINK('94KMInput'!AH77)</f>
        <v/>
      </c>
      <c r="AL38" s="132" t="str">
        <f>HYPERLINK('94KMInput'!AI77)</f>
        <v/>
      </c>
      <c r="AM38" s="132" t="str">
        <f>HYPERLINK('94KMInput'!AJ77)</f>
        <v/>
      </c>
      <c r="AN38" s="132" t="str">
        <f>HYPERLINK('94KMInput'!AK77)</f>
        <v/>
      </c>
      <c r="AO38" s="132" t="str">
        <f>HYPERLINK('94KMInput'!AL77)</f>
        <v/>
      </c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  <c r="CE38" s="118"/>
      <c r="CF38" s="118"/>
      <c r="CG38" s="118"/>
      <c r="CH38" s="118"/>
      <c r="CI38" s="118"/>
      <c r="CJ38" s="118"/>
      <c r="CK38" s="118"/>
      <c r="CL38" s="118"/>
      <c r="CM38" s="118"/>
      <c r="CN38" s="118"/>
      <c r="CO38" s="118"/>
      <c r="CP38" s="118"/>
      <c r="CQ38" s="118"/>
      <c r="CR38" s="118"/>
      <c r="CS38" s="118"/>
      <c r="CT38" s="118"/>
      <c r="CU38" s="118"/>
      <c r="CV38" s="118"/>
      <c r="CW38" s="118"/>
      <c r="CX38" s="118"/>
      <c r="CY38" s="118"/>
      <c r="CZ38" s="118"/>
      <c r="DA38" s="118"/>
      <c r="DB38" s="118"/>
      <c r="DC38" s="118"/>
      <c r="DD38" s="118"/>
      <c r="DE38" s="118"/>
      <c r="DF38" s="118"/>
      <c r="DG38" s="118"/>
      <c r="DH38" s="118"/>
    </row>
    <row r="39" ht="10.5" customHeight="1">
      <c r="A39" s="117" t="str">
        <f t="shared" si="1"/>
        <v>94KM</v>
      </c>
      <c r="B39" s="118">
        <f t="shared" si="2"/>
        <v>2020</v>
      </c>
      <c r="C39" s="118">
        <f t="shared" si="3"/>
        <v>2</v>
      </c>
      <c r="D39" s="119">
        <f>'94KMInput'!B35</f>
        <v>43864</v>
      </c>
      <c r="E39" s="120" t="str">
        <f t="shared" si="4"/>
        <v>LEX</v>
      </c>
      <c r="F39" s="121" t="str">
        <f>'94KMInput'!H35</f>
        <v>ROA</v>
      </c>
      <c r="G39" s="120" t="str">
        <f>'94KMInput'!O35</f>
        <v>Adam Riddell</v>
      </c>
      <c r="H39" s="120" t="str">
        <f>'94KMInput'!P35</f>
        <v/>
      </c>
      <c r="I39" s="120" t="str">
        <f>'94KMInput'!R35</f>
        <v>Wholesale</v>
      </c>
      <c r="J39" s="121" t="str">
        <f>'94KMInput'!S35</f>
        <v>Monarch Air</v>
      </c>
      <c r="K39" s="122" t="str">
        <f>'94KMInput'!AD35</f>
        <v/>
      </c>
      <c r="L39" s="123"/>
      <c r="M39" s="124">
        <f>'94KMInput'!L35</f>
        <v>1.2</v>
      </c>
      <c r="N39" s="120" t="str">
        <f>IF(M39="","",(IF(Q39='94KMInput'!K35,"","ERROR!")))</f>
        <v/>
      </c>
      <c r="O39" s="120"/>
      <c r="P39" s="121"/>
      <c r="Q39" s="124">
        <f t="shared" si="8"/>
        <v>6031.8</v>
      </c>
      <c r="R39" s="125"/>
      <c r="S39" s="125"/>
      <c r="T39" s="125"/>
      <c r="U39" s="126"/>
      <c r="V39" s="125"/>
      <c r="W39" s="125"/>
      <c r="X39" s="125" t="str">
        <f t="shared" si="13"/>
        <v/>
      </c>
      <c r="Y39" s="121"/>
      <c r="Z39" s="128"/>
      <c r="AA39" s="128"/>
      <c r="AB39" s="128"/>
      <c r="AC39" s="143" t="str">
        <f>'94KMInput'!T78</f>
        <v/>
      </c>
      <c r="AD39" s="144">
        <f>'94KMInput'!V78-'94KMInput'!U78</f>
        <v>0</v>
      </c>
      <c r="AE39" s="125" t="str">
        <f t="shared" si="6"/>
        <v/>
      </c>
      <c r="AF39" s="131">
        <v>3.75</v>
      </c>
      <c r="AG39" s="120">
        <f t="shared" si="7"/>
        <v>0</v>
      </c>
      <c r="AH39" s="132" t="str">
        <f>HYPERLINK('94KMInput'!AE78)</f>
        <v/>
      </c>
      <c r="AI39" s="132" t="str">
        <f>HYPERLINK('94KMInput'!AF78)</f>
        <v/>
      </c>
      <c r="AJ39" s="132" t="str">
        <f>HYPERLINK('94KMInput'!AG78)</f>
        <v/>
      </c>
      <c r="AK39" s="132" t="str">
        <f>HYPERLINK('94KMInput'!AH78)</f>
        <v/>
      </c>
      <c r="AL39" s="132" t="str">
        <f>HYPERLINK('94KMInput'!AI78)</f>
        <v/>
      </c>
      <c r="AM39" s="132" t="str">
        <f>HYPERLINK('94KMInput'!AJ78)</f>
        <v/>
      </c>
      <c r="AN39" s="132" t="str">
        <f>HYPERLINK('94KMInput'!AK78)</f>
        <v/>
      </c>
      <c r="AO39" s="132" t="str">
        <f>HYPERLINK('94KMInput'!AL78)</f>
        <v/>
      </c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  <c r="DE39" s="118"/>
      <c r="DF39" s="118"/>
      <c r="DG39" s="118"/>
      <c r="DH39" s="118"/>
    </row>
    <row r="40" ht="10.5" customHeight="1">
      <c r="A40" s="117" t="str">
        <f t="shared" si="1"/>
        <v>94KM</v>
      </c>
      <c r="B40" s="118">
        <f t="shared" si="2"/>
        <v>2020</v>
      </c>
      <c r="C40" s="118">
        <f t="shared" si="3"/>
        <v>2</v>
      </c>
      <c r="D40" s="119">
        <f>'94KMInput'!B36</f>
        <v>43864</v>
      </c>
      <c r="E40" s="120" t="str">
        <f t="shared" si="4"/>
        <v>ROA</v>
      </c>
      <c r="F40" s="121" t="str">
        <f>'94KMInput'!H36</f>
        <v>BUY</v>
      </c>
      <c r="G40" s="120" t="str">
        <f>'94KMInput'!O36</f>
        <v>Adam Riddell</v>
      </c>
      <c r="H40" s="120" t="str">
        <f>'94KMInput'!P36</f>
        <v/>
      </c>
      <c r="I40" s="120" t="str">
        <f>'94KMInput'!R36</f>
        <v>Wholesale</v>
      </c>
      <c r="J40" s="121" t="str">
        <f>'94KMInput'!S36</f>
        <v>Monarch Air</v>
      </c>
      <c r="K40" s="122" t="str">
        <f>'94KMInput'!AD36</f>
        <v/>
      </c>
      <c r="L40" s="123"/>
      <c r="M40" s="124">
        <f>'94KMInput'!L36</f>
        <v>0.5</v>
      </c>
      <c r="N40" s="120" t="str">
        <f>IF(M40="","",(IF(Q40='94KMInput'!K36,"","ERROR!")))</f>
        <v/>
      </c>
      <c r="O40" s="120"/>
      <c r="P40" s="121">
        <v>4263.0</v>
      </c>
      <c r="Q40" s="124">
        <f t="shared" si="8"/>
        <v>6032.3</v>
      </c>
      <c r="R40" s="125">
        <v>63.28</v>
      </c>
      <c r="S40" s="125"/>
      <c r="T40" s="125"/>
      <c r="U40" s="126"/>
      <c r="V40" s="125"/>
      <c r="W40" s="125"/>
      <c r="X40" s="125">
        <v>3428.0</v>
      </c>
      <c r="Y40" s="121" t="s">
        <v>98</v>
      </c>
      <c r="Z40" s="128" t="s">
        <v>78</v>
      </c>
      <c r="AA40" s="128">
        <v>400.0</v>
      </c>
      <c r="AB40" s="128" t="s">
        <v>100</v>
      </c>
      <c r="AC40" s="143">
        <v>30.0</v>
      </c>
      <c r="AD40" s="144">
        <v>176.32</v>
      </c>
      <c r="AE40" s="125">
        <f t="shared" si="6"/>
        <v>5.877333333</v>
      </c>
      <c r="AF40" s="131">
        <v>3.75</v>
      </c>
      <c r="AG40" s="120">
        <f t="shared" si="7"/>
        <v>63.82</v>
      </c>
      <c r="AH40" s="132" t="str">
        <f>HYPERLINK('94KMInput'!AE79)</f>
        <v/>
      </c>
      <c r="AI40" s="132" t="str">
        <f>HYPERLINK('94KMInput'!AF79)</f>
        <v/>
      </c>
      <c r="AJ40" s="132" t="str">
        <f>HYPERLINK('94KMInput'!AG79)</f>
        <v/>
      </c>
      <c r="AK40" s="132" t="str">
        <f>HYPERLINK('94KMInput'!AH79)</f>
        <v/>
      </c>
      <c r="AL40" s="132" t="str">
        <f>HYPERLINK('94KMInput'!AI79)</f>
        <v/>
      </c>
      <c r="AM40" s="132" t="str">
        <f>HYPERLINK('94KMInput'!AJ79)</f>
        <v/>
      </c>
      <c r="AN40" s="132" t="str">
        <f>HYPERLINK('94KMInput'!AK79)</f>
        <v/>
      </c>
      <c r="AO40" s="132" t="str">
        <f>HYPERLINK('94KMInput'!AL79)</f>
        <v/>
      </c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8"/>
      <c r="CH40" s="118"/>
      <c r="CI40" s="118"/>
      <c r="CJ40" s="118"/>
      <c r="CK40" s="118"/>
      <c r="CL40" s="118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Y40" s="118"/>
      <c r="CZ40" s="118"/>
      <c r="DA40" s="118"/>
      <c r="DB40" s="118"/>
      <c r="DC40" s="118"/>
      <c r="DD40" s="118"/>
      <c r="DE40" s="118"/>
      <c r="DF40" s="118"/>
      <c r="DG40" s="118"/>
      <c r="DH40" s="118"/>
    </row>
    <row r="41" ht="10.5" customHeight="1">
      <c r="A41" s="109" t="str">
        <f t="shared" si="1"/>
        <v>94KM</v>
      </c>
      <c r="B41" s="12">
        <f t="shared" si="2"/>
        <v>2020</v>
      </c>
      <c r="C41" s="12">
        <f t="shared" si="3"/>
        <v>2</v>
      </c>
      <c r="D41" s="110">
        <f>'94KMInput'!B37</f>
        <v>43873</v>
      </c>
      <c r="E41" s="111" t="str">
        <f t="shared" si="4"/>
        <v>BUY</v>
      </c>
      <c r="F41" s="112" t="str">
        <f>'94KMInput'!H37</f>
        <v>TTA</v>
      </c>
      <c r="G41" s="111" t="str">
        <f>'94KMInput'!O37</f>
        <v>Kevin Mock</v>
      </c>
      <c r="H41" s="111" t="str">
        <f>'94KMInput'!P37</f>
        <v/>
      </c>
      <c r="I41" s="111" t="str">
        <f>'94KMInput'!R37</f>
        <v>Cargo</v>
      </c>
      <c r="J41" s="112" t="str">
        <f>'94KMInput'!S37</f>
        <v>FDS</v>
      </c>
      <c r="K41" s="113" t="str">
        <f>'94KMInput'!AD37</f>
        <v/>
      </c>
      <c r="L41" s="114"/>
      <c r="M41" s="115">
        <f>'94KMInput'!L37</f>
        <v>0.3</v>
      </c>
      <c r="N41" s="111" t="str">
        <f>IF(M41="","",(IF(Q41='94KMInput'!K37,"","ERROR!")))</f>
        <v/>
      </c>
      <c r="O41" s="64"/>
      <c r="P41" s="133"/>
      <c r="Q41" s="116">
        <f t="shared" si="8"/>
        <v>6032.6</v>
      </c>
      <c r="R41" s="134"/>
      <c r="S41" s="134"/>
      <c r="T41" s="134"/>
      <c r="U41" s="135"/>
      <c r="V41" s="134"/>
      <c r="W41" s="134">
        <v>47.0</v>
      </c>
      <c r="X41" s="134" t="str">
        <f t="shared" ref="X41:X42" si="14">IF(R41&lt;&gt;"",SUM(R40:W41),"")</f>
        <v/>
      </c>
      <c r="Y41" s="136"/>
      <c r="Z41" s="137"/>
      <c r="AA41" s="137"/>
      <c r="AB41" s="137"/>
      <c r="AC41" s="138" t="str">
        <f>'94KMInput'!T80</f>
        <v/>
      </c>
      <c r="AD41" s="139">
        <f>'94KMInput'!V80-'94KMInput'!U80</f>
        <v>0</v>
      </c>
      <c r="AE41" s="140" t="str">
        <f t="shared" si="6"/>
        <v/>
      </c>
      <c r="AF41" s="141">
        <v>3.75</v>
      </c>
      <c r="AG41" s="142">
        <f t="shared" si="7"/>
        <v>0</v>
      </c>
      <c r="AH41" s="108" t="str">
        <f>HYPERLINK('94KMInput'!AE80)</f>
        <v/>
      </c>
      <c r="AI41" s="108" t="str">
        <f>HYPERLINK('94KMInput'!AF80)</f>
        <v/>
      </c>
      <c r="AJ41" s="108" t="str">
        <f>HYPERLINK('94KMInput'!AG80)</f>
        <v/>
      </c>
      <c r="AK41" s="108" t="str">
        <f>HYPERLINK('94KMInput'!AH80)</f>
        <v/>
      </c>
      <c r="AL41" s="108" t="str">
        <f>HYPERLINK('94KMInput'!AI80)</f>
        <v/>
      </c>
      <c r="AM41" s="108" t="str">
        <f>HYPERLINK('94KMInput'!AJ80)</f>
        <v/>
      </c>
      <c r="AN41" s="108" t="str">
        <f>HYPERLINK('94KMInput'!AK80)</f>
        <v/>
      </c>
      <c r="AO41" s="108" t="str">
        <f>HYPERLINK('94KMInput'!AL80)</f>
        <v/>
      </c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</row>
    <row r="42" ht="10.5" customHeight="1">
      <c r="A42" s="109" t="str">
        <f t="shared" si="1"/>
        <v>94KM</v>
      </c>
      <c r="B42" s="12">
        <f t="shared" si="2"/>
        <v>2020</v>
      </c>
      <c r="C42" s="12">
        <f t="shared" si="3"/>
        <v>2</v>
      </c>
      <c r="D42" s="110">
        <f>'94KMInput'!B38</f>
        <v>43873</v>
      </c>
      <c r="E42" s="111" t="str">
        <f t="shared" si="4"/>
        <v>TTA</v>
      </c>
      <c r="F42" s="112" t="str">
        <f>'94KMInput'!H38</f>
        <v>PNE</v>
      </c>
      <c r="G42" s="111" t="str">
        <f>'94KMInput'!O38</f>
        <v>Kevin Mock</v>
      </c>
      <c r="H42" s="111" t="str">
        <f>'94KMInput'!P38</f>
        <v/>
      </c>
      <c r="I42" s="111" t="str">
        <f>'94KMInput'!R38</f>
        <v>Cargo</v>
      </c>
      <c r="J42" s="112" t="str">
        <f>'94KMInput'!S38</f>
        <v>FDS</v>
      </c>
      <c r="K42" s="113" t="str">
        <f>'94KMInput'!AD38</f>
        <v/>
      </c>
      <c r="L42" s="114"/>
      <c r="M42" s="115">
        <f>'94KMInput'!L38</f>
        <v>1.6</v>
      </c>
      <c r="N42" s="111" t="str">
        <f>IF(M42="","",(IF(Q42='94KMInput'!K38,"","ERROR!")))</f>
        <v/>
      </c>
      <c r="O42" s="64"/>
      <c r="P42" s="133"/>
      <c r="Q42" s="116">
        <f t="shared" si="8"/>
        <v>6034.2</v>
      </c>
      <c r="R42" s="134"/>
      <c r="S42" s="134"/>
      <c r="T42" s="134"/>
      <c r="U42" s="135"/>
      <c r="V42" s="134"/>
      <c r="W42" s="134"/>
      <c r="X42" s="134" t="str">
        <f t="shared" si="14"/>
        <v/>
      </c>
      <c r="Y42" s="136" t="s">
        <v>101</v>
      </c>
      <c r="Z42" s="137"/>
      <c r="AA42" s="137"/>
      <c r="AB42" s="137"/>
      <c r="AC42" s="138" t="str">
        <f>'94KMInput'!T81</f>
        <v/>
      </c>
      <c r="AD42" s="139">
        <f>'94KMInput'!V81-'94KMInput'!U81</f>
        <v>0</v>
      </c>
      <c r="AE42" s="140" t="str">
        <f t="shared" si="6"/>
        <v/>
      </c>
      <c r="AF42" s="141">
        <v>3.75</v>
      </c>
      <c r="AG42" s="142">
        <f t="shared" si="7"/>
        <v>0</v>
      </c>
      <c r="AH42" s="108" t="str">
        <f>HYPERLINK('94KMInput'!AE81)</f>
        <v/>
      </c>
      <c r="AI42" s="108" t="str">
        <f>HYPERLINK('94KMInput'!AF81)</f>
        <v/>
      </c>
      <c r="AJ42" s="108" t="str">
        <f>HYPERLINK('94KMInput'!AG81)</f>
        <v/>
      </c>
      <c r="AK42" s="108" t="str">
        <f>HYPERLINK('94KMInput'!AH81)</f>
        <v/>
      </c>
      <c r="AL42" s="108" t="str">
        <f>HYPERLINK('94KMInput'!AI81)</f>
        <v/>
      </c>
      <c r="AM42" s="108" t="str">
        <f>HYPERLINK('94KMInput'!AJ81)</f>
        <v/>
      </c>
      <c r="AN42" s="108" t="str">
        <f>HYPERLINK('94KMInput'!AK81)</f>
        <v/>
      </c>
      <c r="AO42" s="108" t="str">
        <f>HYPERLINK('94KMInput'!AL81)</f>
        <v/>
      </c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</row>
    <row r="43" ht="10.5" customHeight="1">
      <c r="A43" s="109" t="str">
        <f t="shared" si="1"/>
        <v>94KM</v>
      </c>
      <c r="B43" s="12">
        <f t="shared" si="2"/>
        <v>2020</v>
      </c>
      <c r="C43" s="12">
        <f t="shared" si="3"/>
        <v>2</v>
      </c>
      <c r="D43" s="110">
        <f>'94KMInput'!B39</f>
        <v>43873</v>
      </c>
      <c r="E43" s="111" t="str">
        <f t="shared" si="4"/>
        <v>PNE</v>
      </c>
      <c r="F43" s="112" t="str">
        <f>'94KMInput'!H39</f>
        <v>BUY</v>
      </c>
      <c r="G43" s="111" t="str">
        <f>'94KMInput'!O39</f>
        <v>Kevin Mock</v>
      </c>
      <c r="H43" s="111" t="str">
        <f>'94KMInput'!P39</f>
        <v/>
      </c>
      <c r="I43" s="111" t="str">
        <f>'94KMInput'!R39</f>
        <v>Cargo</v>
      </c>
      <c r="J43" s="112" t="str">
        <f>'94KMInput'!S39</f>
        <v>FDS</v>
      </c>
      <c r="K43" s="113" t="str">
        <f>'94KMInput'!AD39</f>
        <v/>
      </c>
      <c r="L43" s="114"/>
      <c r="M43" s="115">
        <f>'94KMInput'!L39</f>
        <v>2.2</v>
      </c>
      <c r="N43" s="111" t="str">
        <f>IF(M43="","",(IF(Q43='94KMInput'!K39,"","ERROR!")))</f>
        <v/>
      </c>
      <c r="O43" s="64"/>
      <c r="P43" s="133">
        <v>4268.0</v>
      </c>
      <c r="Q43" s="116">
        <f t="shared" si="8"/>
        <v>6036.4</v>
      </c>
      <c r="R43" s="134">
        <v>85.6</v>
      </c>
      <c r="S43" s="134"/>
      <c r="T43" s="134"/>
      <c r="U43" s="135"/>
      <c r="V43" s="134"/>
      <c r="W43" s="134"/>
      <c r="X43" s="134">
        <v>3437.0</v>
      </c>
      <c r="Y43" s="136"/>
      <c r="Z43" s="137" t="s">
        <v>102</v>
      </c>
      <c r="AA43" s="137">
        <v>400.0</v>
      </c>
      <c r="AB43" s="137" t="s">
        <v>103</v>
      </c>
      <c r="AC43" s="138">
        <v>20.0</v>
      </c>
      <c r="AD43" s="139">
        <v>160.6</v>
      </c>
      <c r="AE43" s="140">
        <f t="shared" si="6"/>
        <v>8.03</v>
      </c>
      <c r="AF43" s="141">
        <v>3.75</v>
      </c>
      <c r="AG43" s="142">
        <f t="shared" si="7"/>
        <v>85.6</v>
      </c>
      <c r="AH43" s="108" t="str">
        <f>HYPERLINK('94KMInput'!AE82)</f>
        <v/>
      </c>
      <c r="AI43" s="108" t="str">
        <f>HYPERLINK('94KMInput'!AF82)</f>
        <v/>
      </c>
      <c r="AJ43" s="108" t="str">
        <f>HYPERLINK('94KMInput'!AG82)</f>
        <v/>
      </c>
      <c r="AK43" s="108" t="str">
        <f>HYPERLINK('94KMInput'!AH82)</f>
        <v/>
      </c>
      <c r="AL43" s="108" t="str">
        <f>HYPERLINK('94KMInput'!AI82)</f>
        <v/>
      </c>
      <c r="AM43" s="108" t="str">
        <f>HYPERLINK('94KMInput'!AJ82)</f>
        <v/>
      </c>
      <c r="AN43" s="108" t="str">
        <f>HYPERLINK('94KMInput'!AK82)</f>
        <v/>
      </c>
      <c r="AO43" s="108" t="str">
        <f>HYPERLINK('94KMInput'!AL82)</f>
        <v/>
      </c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</row>
    <row r="44" ht="10.5" customHeight="1">
      <c r="A44" s="117" t="str">
        <f t="shared" si="1"/>
        <v>94KM</v>
      </c>
      <c r="B44" s="118">
        <f t="shared" si="2"/>
        <v>2020</v>
      </c>
      <c r="C44" s="118">
        <f t="shared" si="3"/>
        <v>2</v>
      </c>
      <c r="D44" s="119">
        <f>'94KMInput'!B40</f>
        <v>43874</v>
      </c>
      <c r="E44" s="120" t="str">
        <f t="shared" si="4"/>
        <v>BUY</v>
      </c>
      <c r="F44" s="121" t="str">
        <f>'94KMInput'!H40</f>
        <v>RDU</v>
      </c>
      <c r="G44" s="120" t="str">
        <f>'94KMInput'!O40</f>
        <v>Kevin Mock</v>
      </c>
      <c r="H44" s="120" t="str">
        <f>'94KMInput'!P40</f>
        <v/>
      </c>
      <c r="I44" s="120" t="str">
        <f>'94KMInput'!R40</f>
        <v>Passenger</v>
      </c>
      <c r="J44" s="121" t="str">
        <f>'94KMInput'!S40</f>
        <v>Forshaw</v>
      </c>
      <c r="K44" s="122" t="str">
        <f>'94KMInput'!AD40</f>
        <v/>
      </c>
      <c r="L44" s="123"/>
      <c r="M44" s="124">
        <f>'94KMInput'!L40</f>
        <v>0.2</v>
      </c>
      <c r="N44" s="120" t="str">
        <f>IF(M44="","",(IF(Q44='94KMInput'!K40,"","ERROR!")))</f>
        <v/>
      </c>
      <c r="O44" s="120"/>
      <c r="P44" s="121"/>
      <c r="Q44" s="124">
        <f t="shared" si="8"/>
        <v>6036.6</v>
      </c>
      <c r="R44" s="125"/>
      <c r="S44" s="125"/>
      <c r="T44" s="125"/>
      <c r="U44" s="126">
        <v>52.0</v>
      </c>
      <c r="V44" s="125"/>
      <c r="W44" s="125"/>
      <c r="X44" s="125" t="str">
        <f t="shared" ref="X44:X45" si="15">IF(R44&lt;&gt;"",SUM(R43:W44),"")</f>
        <v/>
      </c>
      <c r="Y44" s="121"/>
      <c r="Z44" s="128"/>
      <c r="AA44" s="128"/>
      <c r="AB44" s="128"/>
      <c r="AC44" s="143" t="str">
        <f>'94KMInput'!T83</f>
        <v/>
      </c>
      <c r="AD44" s="144">
        <f>'94KMInput'!V83-'94KMInput'!U83</f>
        <v>0</v>
      </c>
      <c r="AE44" s="125" t="str">
        <f t="shared" si="6"/>
        <v/>
      </c>
      <c r="AF44" s="131">
        <v>3.75</v>
      </c>
      <c r="AG44" s="120">
        <f t="shared" si="7"/>
        <v>0</v>
      </c>
      <c r="AH44" s="132" t="str">
        <f>HYPERLINK('94KMInput'!AE83)</f>
        <v/>
      </c>
      <c r="AI44" s="132" t="str">
        <f>HYPERLINK('94KMInput'!AF83)</f>
        <v/>
      </c>
      <c r="AJ44" s="132" t="str">
        <f>HYPERLINK('94KMInput'!AG83)</f>
        <v/>
      </c>
      <c r="AK44" s="132" t="str">
        <f>HYPERLINK('94KMInput'!AH83)</f>
        <v/>
      </c>
      <c r="AL44" s="132" t="str">
        <f>HYPERLINK('94KMInput'!AI83)</f>
        <v/>
      </c>
      <c r="AM44" s="132" t="str">
        <f>HYPERLINK('94KMInput'!AJ83)</f>
        <v/>
      </c>
      <c r="AN44" s="132" t="str">
        <f>HYPERLINK('94KMInput'!AK83)</f>
        <v/>
      </c>
      <c r="AO44" s="132" t="str">
        <f>HYPERLINK('94KMInput'!AL83)</f>
        <v/>
      </c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8"/>
      <c r="BC44" s="118"/>
      <c r="BD44" s="118"/>
      <c r="BE44" s="118"/>
      <c r="BF44" s="118"/>
      <c r="BG44" s="118"/>
      <c r="BH44" s="118"/>
      <c r="BI44" s="118"/>
      <c r="BJ44" s="118"/>
      <c r="BK44" s="118"/>
      <c r="BL44" s="118"/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  <c r="CE44" s="118"/>
      <c r="CF44" s="118"/>
      <c r="CG44" s="118"/>
      <c r="CH44" s="118"/>
      <c r="CI44" s="118"/>
      <c r="CJ44" s="118"/>
      <c r="CK44" s="118"/>
      <c r="CL44" s="118"/>
      <c r="CM44" s="118"/>
      <c r="CN44" s="118"/>
      <c r="CO44" s="118"/>
      <c r="CP44" s="118"/>
      <c r="CQ44" s="118"/>
      <c r="CR44" s="118"/>
      <c r="CS44" s="118"/>
      <c r="CT44" s="118"/>
      <c r="CU44" s="118"/>
      <c r="CV44" s="118"/>
      <c r="CW44" s="118"/>
      <c r="CX44" s="118"/>
      <c r="CY44" s="118"/>
      <c r="CZ44" s="118"/>
      <c r="DA44" s="118"/>
      <c r="DB44" s="118"/>
      <c r="DC44" s="118"/>
      <c r="DD44" s="118"/>
      <c r="DE44" s="118"/>
      <c r="DF44" s="118"/>
      <c r="DG44" s="118"/>
      <c r="DH44" s="118"/>
    </row>
    <row r="45" ht="10.5" customHeight="1">
      <c r="A45" s="117" t="str">
        <f t="shared" si="1"/>
        <v>94KM</v>
      </c>
      <c r="B45" s="118">
        <f t="shared" si="2"/>
        <v>2020</v>
      </c>
      <c r="C45" s="118">
        <f t="shared" si="3"/>
        <v>2</v>
      </c>
      <c r="D45" s="119">
        <f>'94KMInput'!B41</f>
        <v>43874</v>
      </c>
      <c r="E45" s="120" t="str">
        <f t="shared" si="4"/>
        <v>RDU</v>
      </c>
      <c r="F45" s="121" t="str">
        <f>'94KMInput'!H41</f>
        <v>ILM</v>
      </c>
      <c r="G45" s="120" t="str">
        <f>'94KMInput'!O41</f>
        <v>Kevin Mock</v>
      </c>
      <c r="H45" s="120" t="str">
        <f>'94KMInput'!P41</f>
        <v/>
      </c>
      <c r="I45" s="120" t="str">
        <f>'94KMInput'!R41</f>
        <v>Passenger</v>
      </c>
      <c r="J45" s="121" t="str">
        <f>'94KMInput'!S41</f>
        <v>Forshaw</v>
      </c>
      <c r="K45" s="122" t="str">
        <f>'94KMInput'!AD41</f>
        <v/>
      </c>
      <c r="L45" s="123"/>
      <c r="M45" s="124">
        <f>'94KMInput'!L41</f>
        <v>0.6</v>
      </c>
      <c r="N45" s="120" t="str">
        <f>IF(M45="","",(IF(Q45='94KMInput'!K41,"","ERROR!")))</f>
        <v/>
      </c>
      <c r="O45" s="120"/>
      <c r="P45" s="121"/>
      <c r="Q45" s="124">
        <f t="shared" si="8"/>
        <v>6037.2</v>
      </c>
      <c r="R45" s="125"/>
      <c r="S45" s="125"/>
      <c r="T45" s="125"/>
      <c r="U45" s="126"/>
      <c r="V45" s="125"/>
      <c r="W45" s="125"/>
      <c r="X45" s="125" t="str">
        <f t="shared" si="15"/>
        <v/>
      </c>
      <c r="Y45" s="121"/>
      <c r="Z45" s="128"/>
      <c r="AA45" s="128"/>
      <c r="AB45" s="128"/>
      <c r="AC45" s="143" t="str">
        <f>'94KMInput'!T84</f>
        <v/>
      </c>
      <c r="AD45" s="144">
        <f>'94KMInput'!V84-'94KMInput'!U84</f>
        <v>0</v>
      </c>
      <c r="AE45" s="125" t="str">
        <f t="shared" si="6"/>
        <v/>
      </c>
      <c r="AF45" s="131">
        <v>3.75</v>
      </c>
      <c r="AG45" s="120">
        <f t="shared" si="7"/>
        <v>0</v>
      </c>
      <c r="AH45" s="132" t="str">
        <f>HYPERLINK('94KMInput'!AE84)</f>
        <v/>
      </c>
      <c r="AI45" s="132" t="str">
        <f>HYPERLINK('94KMInput'!AF84)</f>
        <v/>
      </c>
      <c r="AJ45" s="132" t="str">
        <f>HYPERLINK('94KMInput'!AG84)</f>
        <v/>
      </c>
      <c r="AK45" s="132" t="str">
        <f>HYPERLINK('94KMInput'!AH84)</f>
        <v/>
      </c>
      <c r="AL45" s="132" t="str">
        <f>HYPERLINK('94KMInput'!AI84)</f>
        <v/>
      </c>
      <c r="AM45" s="132" t="str">
        <f>HYPERLINK('94KMInput'!AJ84)</f>
        <v/>
      </c>
      <c r="AN45" s="132" t="str">
        <f>HYPERLINK('94KMInput'!AK84)</f>
        <v/>
      </c>
      <c r="AO45" s="132" t="str">
        <f>HYPERLINK('94KMInput'!AL84)</f>
        <v/>
      </c>
      <c r="AP45" s="118"/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  <c r="CE45" s="118"/>
      <c r="CF45" s="118"/>
      <c r="CG45" s="118"/>
      <c r="CH45" s="118"/>
      <c r="CI45" s="118"/>
      <c r="CJ45" s="118"/>
      <c r="CK45" s="118"/>
      <c r="CL45" s="118"/>
      <c r="CM45" s="118"/>
      <c r="CN45" s="118"/>
      <c r="CO45" s="118"/>
      <c r="CP45" s="118"/>
      <c r="CQ45" s="118"/>
      <c r="CR45" s="118"/>
      <c r="CS45" s="118"/>
      <c r="CT45" s="118"/>
      <c r="CU45" s="118"/>
      <c r="CV45" s="118"/>
      <c r="CW45" s="118"/>
      <c r="CX45" s="118"/>
      <c r="CY45" s="118"/>
      <c r="CZ45" s="118"/>
      <c r="DA45" s="118"/>
      <c r="DB45" s="118"/>
      <c r="DC45" s="118"/>
      <c r="DD45" s="118"/>
      <c r="DE45" s="118"/>
      <c r="DF45" s="118"/>
      <c r="DG45" s="118"/>
      <c r="DH45" s="118"/>
    </row>
    <row r="46" ht="10.5" customHeight="1">
      <c r="A46" s="117" t="str">
        <f t="shared" si="1"/>
        <v>94KM</v>
      </c>
      <c r="B46" s="118">
        <f t="shared" si="2"/>
        <v>2020</v>
      </c>
      <c r="C46" s="118">
        <f t="shared" si="3"/>
        <v>2</v>
      </c>
      <c r="D46" s="119">
        <f>'94KMInput'!B42</f>
        <v>43874</v>
      </c>
      <c r="E46" s="120" t="str">
        <f t="shared" si="4"/>
        <v>ILM</v>
      </c>
      <c r="F46" s="121" t="str">
        <f>'94KMInput'!H42</f>
        <v>BUY</v>
      </c>
      <c r="G46" s="120" t="str">
        <f>'94KMInput'!O42</f>
        <v>Kevin Mock</v>
      </c>
      <c r="H46" s="120" t="str">
        <f>'94KMInput'!P42</f>
        <v/>
      </c>
      <c r="I46" s="120" t="str">
        <f>'94KMInput'!R42</f>
        <v>Passenger</v>
      </c>
      <c r="J46" s="121" t="str">
        <f>'94KMInput'!S42</f>
        <v>Forshaw</v>
      </c>
      <c r="K46" s="122" t="str">
        <f>'94KMInput'!AD42</f>
        <v/>
      </c>
      <c r="L46" s="123"/>
      <c r="M46" s="124">
        <f>'94KMInput'!L42</f>
        <v>0.9</v>
      </c>
      <c r="N46" s="120" t="str">
        <f>IF(M46="","",(IF(Q46='94KMInput'!K42,"","ERROR!")))</f>
        <v/>
      </c>
      <c r="O46" s="120"/>
      <c r="P46" s="121">
        <v>4267.0</v>
      </c>
      <c r="Q46" s="124">
        <f t="shared" si="8"/>
        <v>6038.1</v>
      </c>
      <c r="R46" s="125"/>
      <c r="S46" s="125"/>
      <c r="T46" s="125"/>
      <c r="U46" s="126"/>
      <c r="V46" s="125"/>
      <c r="W46" s="125"/>
      <c r="X46" s="125">
        <v>1775.0</v>
      </c>
      <c r="Y46" s="121" t="s">
        <v>104</v>
      </c>
      <c r="Z46" s="128" t="s">
        <v>102</v>
      </c>
      <c r="AA46" s="128">
        <v>400.0</v>
      </c>
      <c r="AB46" s="128" t="s">
        <v>105</v>
      </c>
      <c r="AC46" s="143" t="str">
        <f>'94KMInput'!T85</f>
        <v/>
      </c>
      <c r="AD46" s="144">
        <f>'94KMInput'!V85-'94KMInput'!U85</f>
        <v>0</v>
      </c>
      <c r="AE46" s="125" t="str">
        <f t="shared" si="6"/>
        <v/>
      </c>
      <c r="AF46" s="131">
        <v>3.75</v>
      </c>
      <c r="AG46" s="120">
        <f t="shared" si="7"/>
        <v>0</v>
      </c>
      <c r="AH46" s="132" t="str">
        <f>HYPERLINK('94KMInput'!AE85)</f>
        <v/>
      </c>
      <c r="AI46" s="132" t="str">
        <f>HYPERLINK('94KMInput'!AF85)</f>
        <v/>
      </c>
      <c r="AJ46" s="132" t="str">
        <f>HYPERLINK('94KMInput'!AG85)</f>
        <v/>
      </c>
      <c r="AK46" s="132" t="str">
        <f>HYPERLINK('94KMInput'!AH85)</f>
        <v/>
      </c>
      <c r="AL46" s="132" t="str">
        <f>HYPERLINK('94KMInput'!AI85)</f>
        <v/>
      </c>
      <c r="AM46" s="132" t="str">
        <f>HYPERLINK('94KMInput'!AJ85)</f>
        <v/>
      </c>
      <c r="AN46" s="132" t="str">
        <f>HYPERLINK('94KMInput'!AK85)</f>
        <v/>
      </c>
      <c r="AO46" s="132" t="str">
        <f>HYPERLINK('94KMInput'!AL85)</f>
        <v/>
      </c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  <c r="BR46" s="118"/>
      <c r="BS46" s="118"/>
      <c r="BT46" s="118"/>
      <c r="BU46" s="118"/>
      <c r="BV46" s="118"/>
      <c r="BW46" s="118"/>
      <c r="BX46" s="118"/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/>
      <c r="CN46" s="118"/>
      <c r="CO46" s="118"/>
      <c r="CP46" s="118"/>
      <c r="CQ46" s="118"/>
      <c r="CR46" s="118"/>
      <c r="CS46" s="118"/>
      <c r="CT46" s="118"/>
      <c r="CU46" s="118"/>
      <c r="CV46" s="118"/>
      <c r="CW46" s="118"/>
      <c r="CX46" s="118"/>
      <c r="CY46" s="118"/>
      <c r="CZ46" s="118"/>
      <c r="DA46" s="118"/>
      <c r="DB46" s="118"/>
      <c r="DC46" s="118"/>
      <c r="DD46" s="118"/>
      <c r="DE46" s="118"/>
      <c r="DF46" s="118"/>
      <c r="DG46" s="118"/>
      <c r="DH46" s="118"/>
    </row>
    <row r="47" ht="10.5" customHeight="1">
      <c r="A47" s="109" t="str">
        <f t="shared" si="1"/>
        <v>94KM</v>
      </c>
      <c r="B47" s="12">
        <f t="shared" si="2"/>
        <v>2020</v>
      </c>
      <c r="C47" s="12">
        <f t="shared" si="3"/>
        <v>2</v>
      </c>
      <c r="D47" s="110">
        <f>'94KMInput'!B43</f>
        <v>43875</v>
      </c>
      <c r="E47" s="111" t="str">
        <f t="shared" si="4"/>
        <v>BUY</v>
      </c>
      <c r="F47" s="112" t="str">
        <f>'94KMInput'!H43</f>
        <v>OAJ</v>
      </c>
      <c r="G47" s="111" t="str">
        <f>'94KMInput'!O43</f>
        <v>Adam Riddell</v>
      </c>
      <c r="H47" s="111" t="str">
        <f>'94KMInput'!P43</f>
        <v/>
      </c>
      <c r="I47" s="111" t="str">
        <f>'94KMInput'!R43</f>
        <v>Cargo</v>
      </c>
      <c r="J47" s="112" t="str">
        <f>'94KMInput'!S43</f>
        <v>FDS</v>
      </c>
      <c r="K47" s="113" t="str">
        <f>'94KMInput'!AD43</f>
        <v/>
      </c>
      <c r="L47" s="114"/>
      <c r="M47" s="115">
        <f>'94KMInput'!L43</f>
        <v>0.6</v>
      </c>
      <c r="N47" s="111" t="str">
        <f>IF(M47="","",(IF(Q47='94KMInput'!K43,"","ERROR!")))</f>
        <v/>
      </c>
      <c r="O47" s="64"/>
      <c r="P47" s="133"/>
      <c r="Q47" s="116">
        <f t="shared" si="8"/>
        <v>6038.7</v>
      </c>
      <c r="R47" s="134"/>
      <c r="S47" s="134"/>
      <c r="T47" s="134"/>
      <c r="U47" s="135"/>
      <c r="V47" s="134"/>
      <c r="W47" s="134"/>
      <c r="X47" s="134" t="str">
        <f t="shared" ref="X47:X48" si="16">IF(R47&lt;&gt;"",SUM(R46:W47),"")</f>
        <v/>
      </c>
      <c r="Y47" s="136"/>
      <c r="Z47" s="137"/>
      <c r="AA47" s="137"/>
      <c r="AB47" s="137"/>
      <c r="AC47" s="138" t="str">
        <f>'94KMInput'!T86</f>
        <v/>
      </c>
      <c r="AD47" s="139">
        <f>'94KMInput'!V86-'94KMInput'!U86</f>
        <v>0</v>
      </c>
      <c r="AE47" s="140" t="str">
        <f t="shared" si="6"/>
        <v/>
      </c>
      <c r="AF47" s="141">
        <v>3.75</v>
      </c>
      <c r="AG47" s="142">
        <f t="shared" si="7"/>
        <v>0</v>
      </c>
      <c r="AH47" s="108" t="str">
        <f>HYPERLINK('94KMInput'!AE86)</f>
        <v/>
      </c>
      <c r="AI47" s="108" t="str">
        <f>HYPERLINK('94KMInput'!AF86)</f>
        <v/>
      </c>
      <c r="AJ47" s="108" t="str">
        <f>HYPERLINK('94KMInput'!AG86)</f>
        <v/>
      </c>
      <c r="AK47" s="108" t="str">
        <f>HYPERLINK('94KMInput'!AH86)</f>
        <v/>
      </c>
      <c r="AL47" s="108" t="str">
        <f>HYPERLINK('94KMInput'!AI86)</f>
        <v/>
      </c>
      <c r="AM47" s="108" t="str">
        <f>HYPERLINK('94KMInput'!AJ86)</f>
        <v/>
      </c>
      <c r="AN47" s="108" t="str">
        <f>HYPERLINK('94KMInput'!AK86)</f>
        <v/>
      </c>
      <c r="AO47" s="108" t="str">
        <f>HYPERLINK('94KMInput'!AL86)</f>
        <v/>
      </c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</row>
    <row r="48" ht="10.5" customHeight="1">
      <c r="A48" s="109" t="str">
        <f t="shared" si="1"/>
        <v>94KM</v>
      </c>
      <c r="B48" s="12">
        <f t="shared" si="2"/>
        <v>2020</v>
      </c>
      <c r="C48" s="12">
        <f t="shared" si="3"/>
        <v>2</v>
      </c>
      <c r="D48" s="110">
        <f>'94KMInput'!B44</f>
        <v>43875</v>
      </c>
      <c r="E48" s="111" t="str">
        <f t="shared" si="4"/>
        <v>OAJ</v>
      </c>
      <c r="F48" s="112" t="str">
        <f>'94KMInput'!H44</f>
        <v>RDU</v>
      </c>
      <c r="G48" s="111" t="str">
        <f>'94KMInput'!O44</f>
        <v>Adam Riddell</v>
      </c>
      <c r="H48" s="111" t="str">
        <f>'94KMInput'!P44</f>
        <v/>
      </c>
      <c r="I48" s="111" t="str">
        <f>'94KMInput'!R44</f>
        <v>Cargo</v>
      </c>
      <c r="J48" s="112" t="str">
        <f>'94KMInput'!S44</f>
        <v>FDS</v>
      </c>
      <c r="K48" s="113" t="str">
        <f>'94KMInput'!AD44</f>
        <v/>
      </c>
      <c r="L48" s="114"/>
      <c r="M48" s="115">
        <f>'94KMInput'!L44</f>
        <v>0.5</v>
      </c>
      <c r="N48" s="111" t="str">
        <f>IF(M48="","",(IF(Q48='94KMInput'!K44,"","ERROR!")))</f>
        <v/>
      </c>
      <c r="O48" s="64"/>
      <c r="P48" s="133"/>
      <c r="Q48" s="116">
        <f t="shared" si="8"/>
        <v>6039.2</v>
      </c>
      <c r="R48" s="134"/>
      <c r="S48" s="134"/>
      <c r="T48" s="134"/>
      <c r="U48" s="135">
        <v>52.0</v>
      </c>
      <c r="V48" s="134"/>
      <c r="W48" s="134"/>
      <c r="X48" s="134" t="str">
        <f t="shared" si="16"/>
        <v/>
      </c>
      <c r="Y48" s="136" t="s">
        <v>106</v>
      </c>
      <c r="Z48" s="137"/>
      <c r="AA48" s="137"/>
      <c r="AB48" s="137"/>
      <c r="AC48" s="138" t="str">
        <f>'94KMInput'!T87</f>
        <v/>
      </c>
      <c r="AD48" s="139">
        <f>'94KMInput'!V87-'94KMInput'!U87</f>
        <v>0</v>
      </c>
      <c r="AE48" s="140" t="str">
        <f t="shared" si="6"/>
        <v/>
      </c>
      <c r="AF48" s="141">
        <v>3.75</v>
      </c>
      <c r="AG48" s="142">
        <f t="shared" si="7"/>
        <v>0</v>
      </c>
      <c r="AH48" s="108" t="str">
        <f>HYPERLINK('94KMInput'!AE87)</f>
        <v/>
      </c>
      <c r="AI48" s="108" t="str">
        <f>HYPERLINK('94KMInput'!AF87)</f>
        <v/>
      </c>
      <c r="AJ48" s="108" t="str">
        <f>HYPERLINK('94KMInput'!AG87)</f>
        <v/>
      </c>
      <c r="AK48" s="108" t="str">
        <f>HYPERLINK('94KMInput'!AH87)</f>
        <v/>
      </c>
      <c r="AL48" s="108" t="str">
        <f>HYPERLINK('94KMInput'!AI87)</f>
        <v/>
      </c>
      <c r="AM48" s="108" t="str">
        <f>HYPERLINK('94KMInput'!AJ87)</f>
        <v/>
      </c>
      <c r="AN48" s="108" t="str">
        <f>HYPERLINK('94KMInput'!AK87)</f>
        <v/>
      </c>
      <c r="AO48" s="108" t="str">
        <f>HYPERLINK('94KMInput'!AL87)</f>
        <v/>
      </c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</row>
    <row r="49" ht="10.5" customHeight="1">
      <c r="A49" s="109" t="str">
        <f t="shared" si="1"/>
        <v>94KM</v>
      </c>
      <c r="B49" s="12">
        <f t="shared" si="2"/>
        <v>2020</v>
      </c>
      <c r="C49" s="12">
        <f t="shared" si="3"/>
        <v>2</v>
      </c>
      <c r="D49" s="110">
        <f>'94KMInput'!B45</f>
        <v>43875</v>
      </c>
      <c r="E49" s="111" t="str">
        <f t="shared" si="4"/>
        <v>RDU</v>
      </c>
      <c r="F49" s="112" t="str">
        <f>'94KMInput'!H45</f>
        <v>BUY</v>
      </c>
      <c r="G49" s="111" t="str">
        <f>'94KMInput'!O45</f>
        <v>Adam Riddell</v>
      </c>
      <c r="H49" s="111" t="str">
        <f>'94KMInput'!P45</f>
        <v/>
      </c>
      <c r="I49" s="111" t="str">
        <f>'94KMInput'!R45</f>
        <v>Cargo</v>
      </c>
      <c r="J49" s="112" t="str">
        <f>'94KMInput'!S45</f>
        <v>FDS</v>
      </c>
      <c r="K49" s="113" t="str">
        <f>'94KMInput'!AD45</f>
        <v/>
      </c>
      <c r="L49" s="114"/>
      <c r="M49" s="115">
        <f>'94KMInput'!L45</f>
        <v>0.4</v>
      </c>
      <c r="N49" s="111" t="str">
        <f>IF(M49="","",(IF(Q49='94KMInput'!K45,"","ERROR!")))</f>
        <v/>
      </c>
      <c r="O49" s="64"/>
      <c r="P49" s="133">
        <v>4269.0</v>
      </c>
      <c r="Q49" s="116">
        <f t="shared" si="8"/>
        <v>6039.6</v>
      </c>
      <c r="R49" s="134"/>
      <c r="S49" s="134"/>
      <c r="T49" s="134"/>
      <c r="U49" s="135"/>
      <c r="V49" s="134"/>
      <c r="W49" s="134"/>
      <c r="X49" s="134">
        <v>1774.0</v>
      </c>
      <c r="Y49" s="136"/>
      <c r="Z49" s="137" t="s">
        <v>78</v>
      </c>
      <c r="AA49" s="137">
        <v>400.0</v>
      </c>
      <c r="AB49" s="137" t="s">
        <v>107</v>
      </c>
      <c r="AC49" s="138" t="str">
        <f>'94KMInput'!T88</f>
        <v/>
      </c>
      <c r="AD49" s="139">
        <f>'94KMInput'!V88-'94KMInput'!U88</f>
        <v>0</v>
      </c>
      <c r="AE49" s="140" t="str">
        <f t="shared" si="6"/>
        <v/>
      </c>
      <c r="AF49" s="141">
        <v>3.75</v>
      </c>
      <c r="AG49" s="142">
        <f t="shared" si="7"/>
        <v>0</v>
      </c>
      <c r="AH49" s="108" t="str">
        <f>HYPERLINK('94KMInput'!AE88)</f>
        <v/>
      </c>
      <c r="AI49" s="108" t="str">
        <f>HYPERLINK('94KMInput'!AF88)</f>
        <v/>
      </c>
      <c r="AJ49" s="108" t="str">
        <f>HYPERLINK('94KMInput'!AG88)</f>
        <v/>
      </c>
      <c r="AK49" s="108" t="str">
        <f>HYPERLINK('94KMInput'!AH88)</f>
        <v/>
      </c>
      <c r="AL49" s="108" t="str">
        <f>HYPERLINK('94KMInput'!AI88)</f>
        <v/>
      </c>
      <c r="AM49" s="108" t="str">
        <f>HYPERLINK('94KMInput'!AJ88)</f>
        <v/>
      </c>
      <c r="AN49" s="108" t="str">
        <f>HYPERLINK('94KMInput'!AK88)</f>
        <v/>
      </c>
      <c r="AO49" s="108" t="str">
        <f>HYPERLINK('94KMInput'!AL88)</f>
        <v/>
      </c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</row>
    <row r="50" ht="10.5" customHeight="1">
      <c r="A50" s="117" t="str">
        <f t="shared" si="1"/>
        <v>94KM</v>
      </c>
      <c r="B50" s="118">
        <f t="shared" si="2"/>
        <v>2020</v>
      </c>
      <c r="C50" s="118">
        <f t="shared" si="3"/>
        <v>2</v>
      </c>
      <c r="D50" s="119">
        <f>'94KMInput'!B46</f>
        <v>43882</v>
      </c>
      <c r="E50" s="120" t="str">
        <f t="shared" si="4"/>
        <v>BUY</v>
      </c>
      <c r="F50" s="121" t="str">
        <f>'94KMInput'!H46</f>
        <v>PGV</v>
      </c>
      <c r="G50" s="120" t="str">
        <f>'94KMInput'!O46</f>
        <v>Kevin Mock</v>
      </c>
      <c r="H50" s="120" t="str">
        <f>'94KMInput'!P46</f>
        <v/>
      </c>
      <c r="I50" s="120" t="str">
        <f>'94KMInput'!R46</f>
        <v>Wholesale</v>
      </c>
      <c r="J50" s="121" t="str">
        <f>'94KMInput'!S46</f>
        <v>Koury</v>
      </c>
      <c r="K50" s="122" t="str">
        <f>'94KMInput'!AD46</f>
        <v/>
      </c>
      <c r="L50" s="123"/>
      <c r="M50" s="124">
        <f>'94KMInput'!L46</f>
        <v>0.7</v>
      </c>
      <c r="N50" s="120" t="str">
        <f>IF(M50="","",(IF(Q50='94KMInput'!K46,"","ERROR!")))</f>
        <v/>
      </c>
      <c r="O50" s="120"/>
      <c r="P50" s="121"/>
      <c r="Q50" s="124">
        <f t="shared" si="8"/>
        <v>6040.3</v>
      </c>
      <c r="R50" s="125"/>
      <c r="S50" s="125"/>
      <c r="T50" s="125"/>
      <c r="U50" s="126">
        <v>45.0</v>
      </c>
      <c r="V50" s="125"/>
      <c r="W50" s="125"/>
      <c r="X50" s="125" t="str">
        <f>IF(R50&lt;&gt;"",SUM(R49:W50),"")</f>
        <v/>
      </c>
      <c r="Y50" s="121" t="s">
        <v>108</v>
      </c>
      <c r="Z50" s="128"/>
      <c r="AA50" s="128"/>
      <c r="AB50" s="128"/>
      <c r="AC50" s="143" t="str">
        <f>'94KMInput'!T89</f>
        <v/>
      </c>
      <c r="AD50" s="144">
        <f>'94KMInput'!V89-'94KMInput'!U89</f>
        <v>0</v>
      </c>
      <c r="AE50" s="125" t="str">
        <f t="shared" si="6"/>
        <v/>
      </c>
      <c r="AF50" s="131">
        <v>3.75</v>
      </c>
      <c r="AG50" s="120">
        <f t="shared" si="7"/>
        <v>0</v>
      </c>
      <c r="AH50" s="132" t="str">
        <f>HYPERLINK('94KMInput'!AE89)</f>
        <v/>
      </c>
      <c r="AI50" s="132" t="str">
        <f>HYPERLINK('94KMInput'!AF89)</f>
        <v/>
      </c>
      <c r="AJ50" s="132" t="str">
        <f>HYPERLINK('94KMInput'!AG89)</f>
        <v/>
      </c>
      <c r="AK50" s="132" t="str">
        <f>HYPERLINK('94KMInput'!AH89)</f>
        <v/>
      </c>
      <c r="AL50" s="132" t="str">
        <f>HYPERLINK('94KMInput'!AI89)</f>
        <v/>
      </c>
      <c r="AM50" s="132" t="str">
        <f>HYPERLINK('94KMInput'!AJ89)</f>
        <v/>
      </c>
      <c r="AN50" s="132" t="str">
        <f>HYPERLINK('94KMInput'!AK89)</f>
        <v/>
      </c>
      <c r="AO50" s="132" t="str">
        <f>HYPERLINK('94KMInput'!AL89)</f>
        <v/>
      </c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8"/>
      <c r="DC50" s="118"/>
      <c r="DD50" s="118"/>
      <c r="DE50" s="118"/>
      <c r="DF50" s="118"/>
      <c r="DG50" s="118"/>
      <c r="DH50" s="118"/>
    </row>
    <row r="51" ht="10.5" customHeight="1">
      <c r="A51" s="117" t="str">
        <f t="shared" si="1"/>
        <v>94KM</v>
      </c>
      <c r="B51" s="118">
        <f t="shared" si="2"/>
        <v>2020</v>
      </c>
      <c r="C51" s="118">
        <f t="shared" si="3"/>
        <v>2</v>
      </c>
      <c r="D51" s="119">
        <f>'94KMInput'!B47</f>
        <v>43882</v>
      </c>
      <c r="E51" s="120" t="str">
        <f t="shared" si="4"/>
        <v>PGV</v>
      </c>
      <c r="F51" s="121" t="str">
        <f>'94KMInput'!H47</f>
        <v>BUY</v>
      </c>
      <c r="G51" s="120" t="str">
        <f>'94KMInput'!O47</f>
        <v>Kevin Mock</v>
      </c>
      <c r="H51" s="120" t="str">
        <f>'94KMInput'!P47</f>
        <v/>
      </c>
      <c r="I51" s="120" t="str">
        <f>'94KMInput'!R47</f>
        <v>Wholesale</v>
      </c>
      <c r="J51" s="121" t="str">
        <f>'94KMInput'!S47</f>
        <v>Koury</v>
      </c>
      <c r="K51" s="122" t="str">
        <f>'94KMInput'!AD47</f>
        <v/>
      </c>
      <c r="L51" s="123"/>
      <c r="M51" s="124">
        <f>'94KMInput'!L47</f>
        <v>0.6</v>
      </c>
      <c r="N51" s="120" t="str">
        <f>IF(M51="","",(IF(Q51='94KMInput'!K47,"","ERROR!")))</f>
        <v/>
      </c>
      <c r="O51" s="120"/>
      <c r="P51" s="121">
        <v>4270.0</v>
      </c>
      <c r="Q51" s="124">
        <f t="shared" si="8"/>
        <v>6040.9</v>
      </c>
      <c r="R51" s="125"/>
      <c r="S51" s="125"/>
      <c r="T51" s="125"/>
      <c r="U51" s="126"/>
      <c r="V51" s="125"/>
      <c r="W51" s="125"/>
      <c r="X51" s="125">
        <v>1800.0</v>
      </c>
      <c r="Y51" s="121"/>
      <c r="Z51" s="128" t="s">
        <v>102</v>
      </c>
      <c r="AA51" s="128">
        <v>400.0</v>
      </c>
      <c r="AB51" s="128" t="s">
        <v>109</v>
      </c>
      <c r="AC51" s="143" t="str">
        <f>'94KMInput'!T90</f>
        <v/>
      </c>
      <c r="AD51" s="144">
        <f>'94KMInput'!V90-'94KMInput'!U90</f>
        <v>0</v>
      </c>
      <c r="AE51" s="125" t="str">
        <f t="shared" si="6"/>
        <v/>
      </c>
      <c r="AF51" s="131">
        <v>3.75</v>
      </c>
      <c r="AG51" s="120">
        <f t="shared" si="7"/>
        <v>0</v>
      </c>
      <c r="AH51" s="132" t="str">
        <f>HYPERLINK('94KMInput'!AE90)</f>
        <v/>
      </c>
      <c r="AI51" s="132" t="str">
        <f>HYPERLINK('94KMInput'!AF90)</f>
        <v/>
      </c>
      <c r="AJ51" s="132" t="str">
        <f>HYPERLINK('94KMInput'!AG90)</f>
        <v/>
      </c>
      <c r="AK51" s="132" t="str">
        <f>HYPERLINK('94KMInput'!AH90)</f>
        <v/>
      </c>
      <c r="AL51" s="132" t="str">
        <f>HYPERLINK('94KMInput'!AI90)</f>
        <v/>
      </c>
      <c r="AM51" s="132" t="str">
        <f>HYPERLINK('94KMInput'!AJ90)</f>
        <v/>
      </c>
      <c r="AN51" s="132" t="str">
        <f>HYPERLINK('94KMInput'!AK90)</f>
        <v/>
      </c>
      <c r="AO51" s="132" t="str">
        <f>HYPERLINK('94KMInput'!AL90)</f>
        <v/>
      </c>
      <c r="AP51" s="118"/>
      <c r="AQ51" s="118"/>
      <c r="AR51" s="118"/>
      <c r="AS51" s="118"/>
      <c r="AT51" s="118"/>
      <c r="AU51" s="118"/>
      <c r="AV51" s="118"/>
      <c r="AW51" s="118"/>
      <c r="AX51" s="118"/>
      <c r="AY51" s="118"/>
      <c r="AZ51" s="118"/>
      <c r="BA51" s="118"/>
      <c r="BB51" s="118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8"/>
      <c r="DC51" s="118"/>
      <c r="DD51" s="118"/>
      <c r="DE51" s="118"/>
      <c r="DF51" s="118"/>
      <c r="DG51" s="118"/>
      <c r="DH51" s="118"/>
    </row>
    <row r="52" ht="10.5" customHeight="1">
      <c r="A52" s="109" t="str">
        <f t="shared" si="1"/>
        <v>94KM</v>
      </c>
      <c r="B52" s="12">
        <f t="shared" si="2"/>
        <v>2020</v>
      </c>
      <c r="C52" s="12">
        <f t="shared" si="3"/>
        <v>2</v>
      </c>
      <c r="D52" s="110">
        <f>'94KMInput'!B48</f>
        <v>43889</v>
      </c>
      <c r="E52" s="111" t="str">
        <f t="shared" si="4"/>
        <v>BUY</v>
      </c>
      <c r="F52" s="112" t="str">
        <f>'94KMInput'!H48</f>
        <v>PGV</v>
      </c>
      <c r="G52" s="111" t="str">
        <f>'94KMInput'!O48</f>
        <v>Kevin Mock</v>
      </c>
      <c r="H52" s="111" t="str">
        <f>'94KMInput'!P48</f>
        <v/>
      </c>
      <c r="I52" s="111" t="str">
        <f>'94KMInput'!R48</f>
        <v>Cargo</v>
      </c>
      <c r="J52" s="112" t="str">
        <f>'94KMInput'!S48</f>
        <v>FDS</v>
      </c>
      <c r="K52" s="113" t="str">
        <f>'94KMInput'!AD48</f>
        <v/>
      </c>
      <c r="L52" s="114"/>
      <c r="M52" s="115">
        <f>'94KMInput'!L48</f>
        <v>0.5</v>
      </c>
      <c r="N52" s="111" t="str">
        <f>IF(M52="","",(IF(Q52='94KMInput'!K48,"","ERROR!")))</f>
        <v/>
      </c>
      <c r="O52" s="64"/>
      <c r="P52" s="133"/>
      <c r="Q52" s="116">
        <f t="shared" si="8"/>
        <v>6041.4</v>
      </c>
      <c r="R52" s="134" t="s">
        <v>110</v>
      </c>
      <c r="S52" s="134"/>
      <c r="T52" s="134"/>
      <c r="U52" s="135"/>
      <c r="V52" s="134"/>
      <c r="W52" s="134">
        <v>13.0</v>
      </c>
      <c r="X52" s="134">
        <f t="shared" ref="X52:X57" si="17">IF(R52&lt;&gt;"",SUM(R51:W52),"")</f>
        <v>13</v>
      </c>
      <c r="Y52" s="136"/>
      <c r="Z52" s="137"/>
      <c r="AA52" s="137"/>
      <c r="AB52" s="137"/>
      <c r="AC52" s="138" t="str">
        <f>'94KMInput'!T91</f>
        <v/>
      </c>
      <c r="AD52" s="139">
        <f>'94KMInput'!V91-'94KMInput'!U91</f>
        <v>0</v>
      </c>
      <c r="AE52" s="140" t="str">
        <f t="shared" si="6"/>
        <v/>
      </c>
      <c r="AF52" s="141">
        <v>3.75</v>
      </c>
      <c r="AG52" s="142">
        <f t="shared" si="7"/>
        <v>0</v>
      </c>
      <c r="AH52" s="108" t="str">
        <f>HYPERLINK('94KMInput'!AE92)</f>
        <v/>
      </c>
      <c r="AI52" s="108" t="str">
        <f>HYPERLINK('94KMInput'!AF92)</f>
        <v/>
      </c>
      <c r="AJ52" s="108" t="str">
        <f>HYPERLINK('94KMInput'!AG92)</f>
        <v/>
      </c>
      <c r="AK52" s="108" t="str">
        <f>HYPERLINK('94KMInput'!AH92)</f>
        <v/>
      </c>
      <c r="AL52" s="108" t="str">
        <f>HYPERLINK('94KMInput'!AI92)</f>
        <v/>
      </c>
      <c r="AM52" s="108" t="str">
        <f>HYPERLINK('94KMInput'!AJ92)</f>
        <v/>
      </c>
      <c r="AN52" s="108" t="str">
        <f>HYPERLINK('94KMInput'!AK92)</f>
        <v/>
      </c>
      <c r="AO52" s="108" t="str">
        <f>HYPERLINK('94KMInput'!AL92)</f>
        <v/>
      </c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</row>
    <row r="53" ht="10.5" customHeight="1">
      <c r="A53" s="109" t="str">
        <f t="shared" si="1"/>
        <v>94KM</v>
      </c>
      <c r="B53" s="12">
        <f t="shared" si="2"/>
        <v>2020</v>
      </c>
      <c r="C53" s="12">
        <f t="shared" si="3"/>
        <v>2</v>
      </c>
      <c r="D53" s="110">
        <f>'94KMInput'!B49</f>
        <v>43889</v>
      </c>
      <c r="E53" s="111" t="str">
        <f t="shared" si="4"/>
        <v>PGV</v>
      </c>
      <c r="F53" s="112" t="str">
        <f>'94KMInput'!H49</f>
        <v>ILG</v>
      </c>
      <c r="G53" s="111" t="str">
        <f>'94KMInput'!O49</f>
        <v>Kevin Mock</v>
      </c>
      <c r="H53" s="111" t="str">
        <f>'94KMInput'!P49</f>
        <v/>
      </c>
      <c r="I53" s="111" t="str">
        <f>'94KMInput'!R49</f>
        <v>Cargo</v>
      </c>
      <c r="J53" s="112" t="str">
        <f>'94KMInput'!S49</f>
        <v>FDS</v>
      </c>
      <c r="K53" s="113" t="str">
        <f>'94KMInput'!AD49</f>
        <v/>
      </c>
      <c r="L53" s="114"/>
      <c r="M53" s="115">
        <f>'94KMInput'!L49</f>
        <v>1.4</v>
      </c>
      <c r="N53" s="111" t="str">
        <f>IF(M53="","",(IF(Q53='94KMInput'!K49,"","ERROR!")))</f>
        <v/>
      </c>
      <c r="O53" s="64"/>
      <c r="P53" s="133"/>
      <c r="Q53" s="116">
        <f t="shared" si="8"/>
        <v>6042.8</v>
      </c>
      <c r="R53" s="134" t="s">
        <v>111</v>
      </c>
      <c r="S53" s="134"/>
      <c r="T53" s="134"/>
      <c r="U53" s="135">
        <v>45.0</v>
      </c>
      <c r="V53" s="134"/>
      <c r="W53" s="134"/>
      <c r="X53" s="134">
        <f t="shared" si="17"/>
        <v>58</v>
      </c>
      <c r="Y53" s="136" t="s">
        <v>112</v>
      </c>
      <c r="Z53" s="137"/>
      <c r="AA53" s="137"/>
      <c r="AB53" s="137"/>
      <c r="AC53" s="138" t="str">
        <f>'94KMInput'!T92</f>
        <v/>
      </c>
      <c r="AD53" s="139">
        <f>'94KMInput'!V92-'94KMInput'!U92</f>
        <v>0</v>
      </c>
      <c r="AE53" s="140" t="str">
        <f t="shared" si="6"/>
        <v/>
      </c>
      <c r="AF53" s="141">
        <v>3.75</v>
      </c>
      <c r="AG53" s="142">
        <f t="shared" si="7"/>
        <v>0</v>
      </c>
      <c r="AH53" s="108" t="str">
        <f>HYPERLINK('94KMInput'!AE93)</f>
        <v/>
      </c>
      <c r="AI53" s="108" t="str">
        <f>HYPERLINK('94KMInput'!AF93)</f>
        <v/>
      </c>
      <c r="AJ53" s="108" t="str">
        <f>HYPERLINK('94KMInput'!AG93)</f>
        <v/>
      </c>
      <c r="AK53" s="108" t="str">
        <f>HYPERLINK('94KMInput'!AH93)</f>
        <v/>
      </c>
      <c r="AL53" s="108" t="str">
        <f>HYPERLINK('94KMInput'!AI93)</f>
        <v/>
      </c>
      <c r="AM53" s="108" t="str">
        <f>HYPERLINK('94KMInput'!AJ93)</f>
        <v/>
      </c>
      <c r="AN53" s="108" t="str">
        <f>HYPERLINK('94KMInput'!AK93)</f>
        <v/>
      </c>
      <c r="AO53" s="108" t="str">
        <f>HYPERLINK('94KMInput'!AL93)</f>
        <v/>
      </c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</row>
    <row r="54" ht="10.5" customHeight="1">
      <c r="A54" s="109" t="str">
        <f t="shared" si="1"/>
        <v>94KM</v>
      </c>
      <c r="B54" s="12">
        <f t="shared" si="2"/>
        <v>2020</v>
      </c>
      <c r="C54" s="12">
        <f t="shared" si="3"/>
        <v>2</v>
      </c>
      <c r="D54" s="110">
        <f>'94KMInput'!B50</f>
        <v>43889</v>
      </c>
      <c r="E54" s="111" t="str">
        <f t="shared" si="4"/>
        <v>ILG</v>
      </c>
      <c r="F54" s="112" t="str">
        <f>'94KMInput'!H50</f>
        <v>BUY</v>
      </c>
      <c r="G54" s="111" t="str">
        <f>'94KMInput'!O50</f>
        <v>Kevin Mock</v>
      </c>
      <c r="H54" s="111" t="str">
        <f>'94KMInput'!P50</f>
        <v/>
      </c>
      <c r="I54" s="111" t="str">
        <f>'94KMInput'!R50</f>
        <v>Cargo</v>
      </c>
      <c r="J54" s="112" t="str">
        <f>'94KMInput'!S50</f>
        <v>FDS</v>
      </c>
      <c r="K54" s="113" t="str">
        <f>'94KMInput'!AD50</f>
        <v/>
      </c>
      <c r="L54" s="114"/>
      <c r="M54" s="115">
        <f>'94KMInput'!L50</f>
        <v>1.7</v>
      </c>
      <c r="N54" s="111" t="str">
        <f>IF(M54="","",(IF(Q54='94KMInput'!K50,"","ERROR!")))</f>
        <v/>
      </c>
      <c r="O54" s="64"/>
      <c r="P54" s="133">
        <v>4273.0</v>
      </c>
      <c r="Q54" s="116">
        <f t="shared" si="8"/>
        <v>6044.5</v>
      </c>
      <c r="R54" s="134">
        <v>2624.0</v>
      </c>
      <c r="S54" s="134">
        <v>77.65</v>
      </c>
      <c r="T54" s="134"/>
      <c r="U54" s="135"/>
      <c r="V54" s="134"/>
      <c r="W54" s="134"/>
      <c r="X54" s="134">
        <f t="shared" si="17"/>
        <v>2746.65</v>
      </c>
      <c r="Y54" s="136"/>
      <c r="Z54" s="137" t="s">
        <v>102</v>
      </c>
      <c r="AA54" s="137">
        <v>400.0</v>
      </c>
      <c r="AB54" s="137" t="s">
        <v>113</v>
      </c>
      <c r="AC54" s="138">
        <v>30.2</v>
      </c>
      <c r="AD54" s="139">
        <v>190.9</v>
      </c>
      <c r="AE54" s="140">
        <f t="shared" si="6"/>
        <v>6.321192053</v>
      </c>
      <c r="AF54" s="141">
        <v>3.75</v>
      </c>
      <c r="AG54" s="142">
        <f t="shared" si="7"/>
        <v>77.65</v>
      </c>
      <c r="AH54" s="108" t="str">
        <f>HYPERLINK('94KMInput'!AE94)</f>
        <v/>
      </c>
      <c r="AI54" s="108" t="str">
        <f>HYPERLINK('94KMInput'!AF94)</f>
        <v/>
      </c>
      <c r="AJ54" s="108" t="str">
        <f>HYPERLINK('94KMInput'!AG94)</f>
        <v/>
      </c>
      <c r="AK54" s="108" t="str">
        <f>HYPERLINK('94KMInput'!AH94)</f>
        <v/>
      </c>
      <c r="AL54" s="108" t="str">
        <f>HYPERLINK('94KMInput'!AI94)</f>
        <v/>
      </c>
      <c r="AM54" s="108" t="str">
        <f>HYPERLINK('94KMInput'!AJ94)</f>
        <v/>
      </c>
      <c r="AN54" s="108" t="str">
        <f>HYPERLINK('94KMInput'!AK94)</f>
        <v/>
      </c>
      <c r="AO54" s="108" t="str">
        <f>HYPERLINK('94KMInput'!AL94)</f>
        <v/>
      </c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</row>
    <row r="55" ht="10.5" customHeight="1">
      <c r="A55" s="117" t="str">
        <f t="shared" si="1"/>
        <v>94KM</v>
      </c>
      <c r="B55" s="118">
        <f t="shared" si="2"/>
        <v>2020</v>
      </c>
      <c r="C55" s="118">
        <f t="shared" si="3"/>
        <v>3</v>
      </c>
      <c r="D55" s="119">
        <f>'94KMInput'!B51</f>
        <v>43891</v>
      </c>
      <c r="E55" s="120" t="str">
        <f t="shared" si="4"/>
        <v>BUY</v>
      </c>
      <c r="F55" s="121" t="str">
        <f>'94KMInput'!H51</f>
        <v>TTA</v>
      </c>
      <c r="G55" s="120" t="str">
        <f>'94KMInput'!O51</f>
        <v>Kevin Mock</v>
      </c>
      <c r="H55" s="120" t="str">
        <f>'94KMInput'!P51</f>
        <v/>
      </c>
      <c r="I55" s="120" t="str">
        <f>'94KMInput'!R51</f>
        <v>Passenger</v>
      </c>
      <c r="J55" s="121" t="str">
        <f>'94KMInput'!S51</f>
        <v>Lerner</v>
      </c>
      <c r="K55" s="122" t="str">
        <f>'94KMInput'!AD51</f>
        <v/>
      </c>
      <c r="L55" s="123"/>
      <c r="M55" s="124">
        <f>'94KMInput'!L51</f>
        <v>0.2</v>
      </c>
      <c r="N55" s="120" t="str">
        <f>IF(M55="","",(IF(Q55='94KMInput'!K51,"","ERROR!")))</f>
        <v/>
      </c>
      <c r="O55" s="120"/>
      <c r="P55" s="121"/>
      <c r="Q55" s="124">
        <f t="shared" si="8"/>
        <v>6044.7</v>
      </c>
      <c r="R55" s="125"/>
      <c r="S55" s="125"/>
      <c r="T55" s="125"/>
      <c r="U55" s="126"/>
      <c r="V55" s="125"/>
      <c r="W55" s="125">
        <v>46.0</v>
      </c>
      <c r="X55" s="125" t="str">
        <f t="shared" si="17"/>
        <v/>
      </c>
      <c r="Y55" s="121"/>
      <c r="Z55" s="128"/>
      <c r="AA55" s="128"/>
      <c r="AB55" s="128"/>
      <c r="AC55" s="143" t="str">
        <f>'94KMInput'!T94</f>
        <v/>
      </c>
      <c r="AD55" s="144">
        <f>'94KMInput'!V94-'94KMInput'!U94</f>
        <v>0</v>
      </c>
      <c r="AE55" s="125" t="str">
        <f t="shared" si="6"/>
        <v/>
      </c>
      <c r="AF55" s="131">
        <v>3.75</v>
      </c>
      <c r="AG55" s="120">
        <f t="shared" si="7"/>
        <v>0</v>
      </c>
      <c r="AH55" s="132" t="str">
        <f>HYPERLINK('94KMInput'!AE95)</f>
        <v/>
      </c>
      <c r="AI55" s="132" t="str">
        <f>HYPERLINK('94KMInput'!AF95)</f>
        <v/>
      </c>
      <c r="AJ55" s="132" t="str">
        <f>HYPERLINK('94KMInput'!AG95)</f>
        <v/>
      </c>
      <c r="AK55" s="132" t="str">
        <f>HYPERLINK('94KMInput'!AH95)</f>
        <v/>
      </c>
      <c r="AL55" s="132" t="str">
        <f>HYPERLINK('94KMInput'!AI95)</f>
        <v/>
      </c>
      <c r="AM55" s="132" t="str">
        <f>HYPERLINK('94KMInput'!AJ95)</f>
        <v/>
      </c>
      <c r="AN55" s="132" t="str">
        <f>HYPERLINK('94KMInput'!AK95)</f>
        <v/>
      </c>
      <c r="AO55" s="132" t="str">
        <f>HYPERLINK('94KMInput'!AL95)</f>
        <v/>
      </c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8"/>
      <c r="DC55" s="118"/>
      <c r="DD55" s="118"/>
      <c r="DE55" s="118"/>
      <c r="DF55" s="118"/>
      <c r="DG55" s="118"/>
      <c r="DH55" s="118"/>
    </row>
    <row r="56" ht="10.5" customHeight="1">
      <c r="A56" s="117" t="str">
        <f t="shared" si="1"/>
        <v>94KM</v>
      </c>
      <c r="B56" s="118">
        <f t="shared" si="2"/>
        <v>2020</v>
      </c>
      <c r="C56" s="118">
        <f t="shared" si="3"/>
        <v>3</v>
      </c>
      <c r="D56" s="119">
        <f>'94KMInput'!B52</f>
        <v>43891</v>
      </c>
      <c r="E56" s="120" t="str">
        <f t="shared" si="4"/>
        <v>TTA</v>
      </c>
      <c r="F56" s="121" t="str">
        <f>'94KMInput'!H52</f>
        <v>JZI</v>
      </c>
      <c r="G56" s="120" t="str">
        <f>'94KMInput'!O52</f>
        <v>Kevin Mock</v>
      </c>
      <c r="H56" s="120" t="str">
        <f>'94KMInput'!P52</f>
        <v/>
      </c>
      <c r="I56" s="120" t="str">
        <f>'94KMInput'!R52</f>
        <v>Passenger</v>
      </c>
      <c r="J56" s="121" t="str">
        <f>'94KMInput'!S52</f>
        <v>Lerner</v>
      </c>
      <c r="K56" s="122" t="str">
        <f>'94KMInput'!AD52</f>
        <v/>
      </c>
      <c r="L56" s="123"/>
      <c r="M56" s="124">
        <f>'94KMInput'!L52</f>
        <v>0.8</v>
      </c>
      <c r="N56" s="120" t="str">
        <f>IF(M56="","",(IF(Q56='94KMInput'!K52,"","ERROR!")))</f>
        <v/>
      </c>
      <c r="O56" s="120"/>
      <c r="P56" s="121"/>
      <c r="Q56" s="124">
        <f t="shared" si="8"/>
        <v>6045.5</v>
      </c>
      <c r="R56" s="125"/>
      <c r="S56" s="125"/>
      <c r="T56" s="125"/>
      <c r="U56" s="126">
        <v>70.0</v>
      </c>
      <c r="V56" s="125"/>
      <c r="W56" s="125"/>
      <c r="X56" s="125" t="str">
        <f t="shared" si="17"/>
        <v/>
      </c>
      <c r="Y56" s="121"/>
      <c r="Z56" s="128"/>
      <c r="AA56" s="128"/>
      <c r="AB56" s="128"/>
      <c r="AC56" s="143" t="str">
        <f>'94KMInput'!T95</f>
        <v/>
      </c>
      <c r="AD56" s="144">
        <f>'94KMInput'!V95-'94KMInput'!U95</f>
        <v>0</v>
      </c>
      <c r="AE56" s="125" t="str">
        <f t="shared" si="6"/>
        <v/>
      </c>
      <c r="AF56" s="131">
        <v>3.75</v>
      </c>
      <c r="AG56" s="120">
        <f t="shared" si="7"/>
        <v>0</v>
      </c>
      <c r="AH56" s="132" t="str">
        <f>HYPERLINK('94KMInput'!AE96)</f>
        <v/>
      </c>
      <c r="AI56" s="132" t="str">
        <f>HYPERLINK('94KMInput'!AF96)</f>
        <v/>
      </c>
      <c r="AJ56" s="132" t="str">
        <f>HYPERLINK('94KMInput'!AG96)</f>
        <v/>
      </c>
      <c r="AK56" s="132" t="str">
        <f>HYPERLINK('94KMInput'!AH96)</f>
        <v/>
      </c>
      <c r="AL56" s="132" t="str">
        <f>HYPERLINK('94KMInput'!AI96)</f>
        <v/>
      </c>
      <c r="AM56" s="132" t="str">
        <f>HYPERLINK('94KMInput'!AJ96)</f>
        <v/>
      </c>
      <c r="AN56" s="132" t="str">
        <f>HYPERLINK('94KMInput'!AK96)</f>
        <v/>
      </c>
      <c r="AO56" s="132" t="str">
        <f>HYPERLINK('94KMInput'!AL96)</f>
        <v/>
      </c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  <c r="CE56" s="118"/>
      <c r="CF56" s="118"/>
      <c r="CG56" s="118"/>
      <c r="CH56" s="118"/>
      <c r="CI56" s="118"/>
      <c r="CJ56" s="118"/>
      <c r="CK56" s="118"/>
      <c r="CL56" s="118"/>
      <c r="CM56" s="118"/>
      <c r="CN56" s="118"/>
      <c r="CO56" s="118"/>
      <c r="CP56" s="118"/>
      <c r="CQ56" s="118"/>
      <c r="CR56" s="118"/>
      <c r="CS56" s="118"/>
      <c r="CT56" s="118"/>
      <c r="CU56" s="118"/>
      <c r="CV56" s="118"/>
      <c r="CW56" s="118"/>
      <c r="CX56" s="118"/>
      <c r="CY56" s="118"/>
      <c r="CZ56" s="118"/>
      <c r="DA56" s="118"/>
      <c r="DB56" s="118"/>
      <c r="DC56" s="118"/>
      <c r="DD56" s="118"/>
      <c r="DE56" s="118"/>
      <c r="DF56" s="118"/>
      <c r="DG56" s="118"/>
      <c r="DH56" s="118"/>
    </row>
    <row r="57" ht="10.5" customHeight="1">
      <c r="A57" s="117" t="str">
        <f t="shared" si="1"/>
        <v>94KM</v>
      </c>
      <c r="B57" s="118">
        <f t="shared" si="2"/>
        <v>2020</v>
      </c>
      <c r="C57" s="118">
        <f t="shared" si="3"/>
        <v>3</v>
      </c>
      <c r="D57" s="119">
        <f>'94KMInput'!B53</f>
        <v>43891</v>
      </c>
      <c r="E57" s="120" t="str">
        <f t="shared" si="4"/>
        <v>JZI</v>
      </c>
      <c r="F57" s="121" t="str">
        <f>'94KMInput'!H53</f>
        <v>RDU</v>
      </c>
      <c r="G57" s="120" t="str">
        <f>'94KMInput'!O53</f>
        <v>Kevin Mock</v>
      </c>
      <c r="H57" s="120" t="str">
        <f>'94KMInput'!P53</f>
        <v/>
      </c>
      <c r="I57" s="120" t="str">
        <f>'94KMInput'!R53</f>
        <v>Passenger</v>
      </c>
      <c r="J57" s="121" t="str">
        <f>'94KMInput'!S53</f>
        <v>Lerner</v>
      </c>
      <c r="K57" s="122" t="str">
        <f>'94KMInput'!AD53</f>
        <v/>
      </c>
      <c r="L57" s="123"/>
      <c r="M57" s="124">
        <f>'94KMInput'!L53</f>
        <v>0.9</v>
      </c>
      <c r="N57" s="120" t="str">
        <f>IF(M57="","",(IF(Q57='94KMInput'!K53,"","ERROR!")))</f>
        <v/>
      </c>
      <c r="O57" s="120"/>
      <c r="P57" s="121"/>
      <c r="Q57" s="124">
        <f t="shared" si="8"/>
        <v>6046.4</v>
      </c>
      <c r="R57" s="125"/>
      <c r="S57" s="125"/>
      <c r="T57" s="125"/>
      <c r="U57" s="126">
        <v>52.0</v>
      </c>
      <c r="V57" s="125"/>
      <c r="W57" s="125"/>
      <c r="X57" s="125" t="str">
        <f t="shared" si="17"/>
        <v/>
      </c>
      <c r="Y57" s="121" t="s">
        <v>114</v>
      </c>
      <c r="Z57" s="128" t="s">
        <v>83</v>
      </c>
      <c r="AA57" s="128">
        <v>275.0</v>
      </c>
      <c r="AB57" s="128" t="s">
        <v>115</v>
      </c>
      <c r="AC57" s="143" t="str">
        <f>'94KMInput'!T96</f>
        <v/>
      </c>
      <c r="AD57" s="144">
        <f>'94KMInput'!V96-'94KMInput'!U96</f>
        <v>0</v>
      </c>
      <c r="AE57" s="125" t="str">
        <f t="shared" si="6"/>
        <v/>
      </c>
      <c r="AF57" s="131">
        <v>3.75</v>
      </c>
      <c r="AG57" s="120">
        <f t="shared" si="7"/>
        <v>0</v>
      </c>
      <c r="AH57" s="132" t="str">
        <f>HYPERLINK('94KMInput'!AE97)</f>
        <v/>
      </c>
      <c r="AI57" s="132" t="str">
        <f>HYPERLINK('94KMInput'!AF97)</f>
        <v/>
      </c>
      <c r="AJ57" s="132" t="str">
        <f>HYPERLINK('94KMInput'!AG97)</f>
        <v/>
      </c>
      <c r="AK57" s="132" t="str">
        <f>HYPERLINK('94KMInput'!AH97)</f>
        <v/>
      </c>
      <c r="AL57" s="132" t="str">
        <f>HYPERLINK('94KMInput'!AI97)</f>
        <v/>
      </c>
      <c r="AM57" s="132" t="str">
        <f>HYPERLINK('94KMInput'!AJ97)</f>
        <v/>
      </c>
      <c r="AN57" s="132" t="str">
        <f>HYPERLINK('94KMInput'!AK97)</f>
        <v/>
      </c>
      <c r="AO57" s="132" t="str">
        <f>HYPERLINK('94KMInput'!AL97)</f>
        <v/>
      </c>
      <c r="AP57" s="118"/>
      <c r="AQ57" s="118"/>
      <c r="AR57" s="118"/>
      <c r="AS57" s="118"/>
      <c r="AT57" s="118"/>
      <c r="AU57" s="118"/>
      <c r="AV57" s="118"/>
      <c r="AW57" s="118"/>
      <c r="AX57" s="118"/>
      <c r="AY57" s="118"/>
      <c r="AZ57" s="118"/>
      <c r="BA57" s="118"/>
      <c r="BB57" s="118"/>
      <c r="BC57" s="118"/>
      <c r="BD57" s="118"/>
      <c r="BE57" s="118"/>
      <c r="BF57" s="118"/>
      <c r="BG57" s="118"/>
      <c r="BH57" s="118"/>
      <c r="BI57" s="118"/>
      <c r="BJ57" s="118"/>
      <c r="BK57" s="118"/>
      <c r="BL57" s="118"/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  <c r="CO57" s="118"/>
      <c r="CP57" s="118"/>
      <c r="CQ57" s="118"/>
      <c r="CR57" s="118"/>
      <c r="CS57" s="118"/>
      <c r="CT57" s="118"/>
      <c r="CU57" s="118"/>
      <c r="CV57" s="118"/>
      <c r="CW57" s="118"/>
      <c r="CX57" s="118"/>
      <c r="CY57" s="118"/>
      <c r="CZ57" s="118"/>
      <c r="DA57" s="118"/>
      <c r="DB57" s="118"/>
      <c r="DC57" s="118"/>
      <c r="DD57" s="118"/>
      <c r="DE57" s="118"/>
      <c r="DF57" s="118"/>
      <c r="DG57" s="118"/>
      <c r="DH57" s="118"/>
    </row>
    <row r="58" ht="10.5" customHeight="1">
      <c r="A58" s="117" t="str">
        <f t="shared" si="1"/>
        <v>94KM</v>
      </c>
      <c r="B58" s="118">
        <f t="shared" si="2"/>
        <v>2020</v>
      </c>
      <c r="C58" s="118">
        <f t="shared" si="3"/>
        <v>3</v>
      </c>
      <c r="D58" s="119">
        <f>'94KMInput'!B54</f>
        <v>43891</v>
      </c>
      <c r="E58" s="120" t="str">
        <f t="shared" si="4"/>
        <v>RDU</v>
      </c>
      <c r="F58" s="121" t="str">
        <f>'94KMInput'!H54</f>
        <v>TTA</v>
      </c>
      <c r="G58" s="120" t="str">
        <f>'94KMInput'!O54</f>
        <v>Kevin Mock</v>
      </c>
      <c r="H58" s="120" t="str">
        <f>'94KMInput'!P54</f>
        <v/>
      </c>
      <c r="I58" s="120" t="str">
        <f>'94KMInput'!R54</f>
        <v>Passenger</v>
      </c>
      <c r="J58" s="121" t="str">
        <f>'94KMInput'!S54</f>
        <v>Lerner</v>
      </c>
      <c r="K58" s="122" t="str">
        <f>'94KMInput'!AD54</f>
        <v/>
      </c>
      <c r="L58" s="123"/>
      <c r="M58" s="124">
        <f>'94KMInput'!L54</f>
        <v>0.2</v>
      </c>
      <c r="N58" s="120" t="str">
        <f>IF(M58="","",(IF(Q58='94KMInput'!K54,"","ERROR!")))</f>
        <v/>
      </c>
      <c r="O58" s="120"/>
      <c r="P58" s="121">
        <v>4272.0</v>
      </c>
      <c r="Q58" s="124">
        <f t="shared" si="8"/>
        <v>6046.6</v>
      </c>
      <c r="R58" s="125"/>
      <c r="S58" s="125"/>
      <c r="T58" s="125"/>
      <c r="U58" s="126"/>
      <c r="V58" s="125"/>
      <c r="W58" s="125"/>
      <c r="X58" s="125">
        <v>2852.0</v>
      </c>
      <c r="Y58" s="121"/>
      <c r="Z58" s="128" t="s">
        <v>102</v>
      </c>
      <c r="AA58" s="128">
        <v>400.0</v>
      </c>
      <c r="AB58" s="128" t="s">
        <v>116</v>
      </c>
      <c r="AC58" s="143" t="str">
        <f>'94KMInput'!T97</f>
        <v/>
      </c>
      <c r="AD58" s="144">
        <f>'94KMInput'!V97-'94KMInput'!U97</f>
        <v>0</v>
      </c>
      <c r="AE58" s="125" t="str">
        <f t="shared" si="6"/>
        <v/>
      </c>
      <c r="AF58" s="131">
        <v>3.75</v>
      </c>
      <c r="AG58" s="120">
        <f t="shared" si="7"/>
        <v>0</v>
      </c>
      <c r="AH58" s="132" t="str">
        <f>HYPERLINK('94KMInput'!AE98)</f>
        <v/>
      </c>
      <c r="AI58" s="132" t="str">
        <f>HYPERLINK('94KMInput'!AF98)</f>
        <v/>
      </c>
      <c r="AJ58" s="132" t="str">
        <f>HYPERLINK('94KMInput'!AG98)</f>
        <v/>
      </c>
      <c r="AK58" s="132" t="str">
        <f>HYPERLINK('94KMInput'!AH98)</f>
        <v/>
      </c>
      <c r="AL58" s="132" t="str">
        <f>HYPERLINK('94KMInput'!AI98)</f>
        <v/>
      </c>
      <c r="AM58" s="132" t="str">
        <f>HYPERLINK('94KMInput'!AJ98)</f>
        <v/>
      </c>
      <c r="AN58" s="132" t="str">
        <f>HYPERLINK('94KMInput'!AK98)</f>
        <v/>
      </c>
      <c r="AO58" s="132" t="str">
        <f>HYPERLINK('94KMInput'!AL98)</f>
        <v/>
      </c>
      <c r="AP58" s="118"/>
      <c r="AQ58" s="118"/>
      <c r="AR58" s="118"/>
      <c r="AS58" s="118"/>
      <c r="AT58" s="118"/>
      <c r="AU58" s="118"/>
      <c r="AV58" s="118"/>
      <c r="AW58" s="118"/>
      <c r="AX58" s="118"/>
      <c r="AY58" s="118"/>
      <c r="AZ58" s="118"/>
      <c r="BA58" s="118"/>
      <c r="BB58" s="118"/>
      <c r="BC58" s="118"/>
      <c r="BD58" s="118"/>
      <c r="BE58" s="118"/>
      <c r="BF58" s="118"/>
      <c r="BG58" s="118"/>
      <c r="BH58" s="118"/>
      <c r="BI58" s="118"/>
      <c r="BJ58" s="118"/>
      <c r="BK58" s="118"/>
      <c r="BL58" s="118"/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18"/>
      <c r="CE58" s="118"/>
      <c r="CF58" s="118"/>
      <c r="CG58" s="118"/>
      <c r="CH58" s="118"/>
      <c r="CI58" s="118"/>
      <c r="CJ58" s="118"/>
      <c r="CK58" s="118"/>
      <c r="CL58" s="118"/>
      <c r="CM58" s="118"/>
      <c r="CN58" s="118"/>
      <c r="CO58" s="118"/>
      <c r="CP58" s="118"/>
      <c r="CQ58" s="118"/>
      <c r="CR58" s="118"/>
      <c r="CS58" s="118"/>
      <c r="CT58" s="118"/>
      <c r="CU58" s="118"/>
      <c r="CV58" s="118"/>
      <c r="CW58" s="118"/>
      <c r="CX58" s="118"/>
      <c r="CY58" s="118"/>
      <c r="CZ58" s="118"/>
      <c r="DA58" s="118"/>
      <c r="DB58" s="118"/>
      <c r="DC58" s="118"/>
      <c r="DD58" s="118"/>
      <c r="DE58" s="118"/>
      <c r="DF58" s="118"/>
      <c r="DG58" s="118"/>
      <c r="DH58" s="118"/>
    </row>
    <row r="59" ht="10.5" customHeight="1">
      <c r="A59" s="109" t="str">
        <f t="shared" si="1"/>
        <v>94KM</v>
      </c>
      <c r="B59" s="12">
        <f t="shared" si="2"/>
        <v>2020</v>
      </c>
      <c r="C59" s="12">
        <f t="shared" si="3"/>
        <v>3</v>
      </c>
      <c r="D59" s="110">
        <f>'94KMInput'!B55</f>
        <v>43892</v>
      </c>
      <c r="E59" s="111" t="str">
        <f t="shared" si="4"/>
        <v>TTA</v>
      </c>
      <c r="F59" s="112" t="str">
        <f>'94KMInput'!H55</f>
        <v>BUY</v>
      </c>
      <c r="G59" s="111" t="str">
        <f>'94KMInput'!O55</f>
        <v>Kevin Mock</v>
      </c>
      <c r="H59" s="111" t="str">
        <f>'94KMInput'!P55</f>
        <v/>
      </c>
      <c r="I59" s="111" t="str">
        <f>'94KMInput'!R55</f>
        <v>Non-Rev</v>
      </c>
      <c r="J59" s="112" t="str">
        <f>'94KMInput'!S55</f>
        <v>MX</v>
      </c>
      <c r="K59" s="113" t="str">
        <f>'94KMInput'!AD55</f>
        <v/>
      </c>
      <c r="L59" s="114"/>
      <c r="M59" s="115">
        <f>'94KMInput'!L55</f>
        <v>0.2</v>
      </c>
      <c r="N59" s="111" t="str">
        <f>IF(M59="","",(IF(Q59='94KMInput'!K55,"","ERROR!")))</f>
        <v/>
      </c>
      <c r="O59" s="64"/>
      <c r="P59" s="133"/>
      <c r="Q59" s="116">
        <f t="shared" si="8"/>
        <v>6046.8</v>
      </c>
      <c r="R59" s="134"/>
      <c r="S59" s="134"/>
      <c r="T59" s="134"/>
      <c r="U59" s="135"/>
      <c r="V59" s="134"/>
      <c r="W59" s="134"/>
      <c r="X59" s="134" t="str">
        <f t="shared" ref="X59:X62" si="18">IF(R59&lt;&gt;"",SUM(R58:W59),"")</f>
        <v/>
      </c>
      <c r="Y59" s="136"/>
      <c r="Z59" s="137"/>
      <c r="AA59" s="137"/>
      <c r="AB59" s="137"/>
      <c r="AC59" s="138" t="str">
        <f>'94KMInput'!T98</f>
        <v/>
      </c>
      <c r="AD59" s="139">
        <f>'94KMInput'!V98-'94KMInput'!U98</f>
        <v>0</v>
      </c>
      <c r="AE59" s="140" t="str">
        <f t="shared" si="6"/>
        <v/>
      </c>
      <c r="AF59" s="141">
        <v>3.75</v>
      </c>
      <c r="AG59" s="142">
        <f t="shared" si="7"/>
        <v>0</v>
      </c>
      <c r="AH59" s="108" t="str">
        <f>HYPERLINK('94KMInput'!AE99)</f>
        <v/>
      </c>
      <c r="AI59" s="108" t="str">
        <f>HYPERLINK('94KMInput'!AF99)</f>
        <v/>
      </c>
      <c r="AJ59" s="108" t="str">
        <f>HYPERLINK('94KMInput'!AG99)</f>
        <v/>
      </c>
      <c r="AK59" s="108" t="str">
        <f>HYPERLINK('94KMInput'!AH99)</f>
        <v/>
      </c>
      <c r="AL59" s="108" t="str">
        <f>HYPERLINK('94KMInput'!AI99)</f>
        <v/>
      </c>
      <c r="AM59" s="108" t="str">
        <f>HYPERLINK('94KMInput'!AJ99)</f>
        <v/>
      </c>
      <c r="AN59" s="108" t="str">
        <f>HYPERLINK('94KMInput'!AK99)</f>
        <v/>
      </c>
      <c r="AO59" s="108" t="str">
        <f>HYPERLINK('94KMInput'!AL99)</f>
        <v/>
      </c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</row>
    <row r="60" ht="10.5" customHeight="1">
      <c r="A60" s="117" t="str">
        <f t="shared" si="1"/>
        <v>94KM</v>
      </c>
      <c r="B60" s="118">
        <f t="shared" si="2"/>
        <v>2020</v>
      </c>
      <c r="C60" s="118">
        <f t="shared" si="3"/>
        <v>3</v>
      </c>
      <c r="D60" s="119">
        <f>'94KMInput'!B56</f>
        <v>43893</v>
      </c>
      <c r="E60" s="120" t="str">
        <f t="shared" si="4"/>
        <v>BUY</v>
      </c>
      <c r="F60" s="121" t="str">
        <f>'94KMInput'!H56</f>
        <v>GSO</v>
      </c>
      <c r="G60" s="120" t="str">
        <f>'94KMInput'!O56</f>
        <v>Kevin Mock</v>
      </c>
      <c r="H60" s="120" t="str">
        <f>'94KMInput'!P56</f>
        <v/>
      </c>
      <c r="I60" s="120" t="str">
        <f>'94KMInput'!R56</f>
        <v>Passenger</v>
      </c>
      <c r="J60" s="121" t="str">
        <f>'94KMInput'!S56</f>
        <v>DuBose</v>
      </c>
      <c r="K60" s="122" t="str">
        <f>'94KMInput'!AD56</f>
        <v/>
      </c>
      <c r="L60" s="123"/>
      <c r="M60" s="124">
        <f>'94KMInput'!L56</f>
        <v>0.2</v>
      </c>
      <c r="N60" s="120" t="str">
        <f>IF(M60="","",(IF(Q60='94KMInput'!K56,"","ERROR!")))</f>
        <v/>
      </c>
      <c r="O60" s="120"/>
      <c r="P60" s="121"/>
      <c r="Q60" s="124">
        <f t="shared" si="8"/>
        <v>6047</v>
      </c>
      <c r="R60" s="125"/>
      <c r="S60" s="125"/>
      <c r="T60" s="125"/>
      <c r="U60" s="126">
        <v>71.34</v>
      </c>
      <c r="V60" s="125"/>
      <c r="W60" s="125">
        <v>116.08</v>
      </c>
      <c r="X60" s="125" t="str">
        <f t="shared" si="18"/>
        <v/>
      </c>
      <c r="Y60" s="121"/>
      <c r="Z60" s="128"/>
      <c r="AA60" s="128"/>
      <c r="AB60" s="128"/>
      <c r="AC60" s="143" t="str">
        <f>'94KMInput'!T99</f>
        <v/>
      </c>
      <c r="AD60" s="144">
        <f>'94KMInput'!V99-'94KMInput'!U99</f>
        <v>0</v>
      </c>
      <c r="AE60" s="125" t="str">
        <f t="shared" si="6"/>
        <v/>
      </c>
      <c r="AF60" s="131">
        <v>3.75</v>
      </c>
      <c r="AG60" s="120">
        <f t="shared" si="7"/>
        <v>0</v>
      </c>
      <c r="AH60" s="132" t="str">
        <f>HYPERLINK('94KMInput'!AE100)</f>
        <v/>
      </c>
      <c r="AI60" s="132" t="str">
        <f>HYPERLINK('94KMInput'!AF100)</f>
        <v/>
      </c>
      <c r="AJ60" s="132" t="str">
        <f>HYPERLINK('94KMInput'!AG100)</f>
        <v/>
      </c>
      <c r="AK60" s="132" t="str">
        <f>HYPERLINK('94KMInput'!AH100)</f>
        <v/>
      </c>
      <c r="AL60" s="132" t="str">
        <f>HYPERLINK('94KMInput'!AI100)</f>
        <v/>
      </c>
      <c r="AM60" s="132" t="str">
        <f>HYPERLINK('94KMInput'!AJ100)</f>
        <v/>
      </c>
      <c r="AN60" s="132" t="str">
        <f>HYPERLINK('94KMInput'!AK100)</f>
        <v/>
      </c>
      <c r="AO60" s="132" t="str">
        <f>HYPERLINK('94KMInput'!AL100)</f>
        <v/>
      </c>
      <c r="AP60" s="118"/>
      <c r="AQ60" s="118"/>
      <c r="AR60" s="118"/>
      <c r="AS60" s="118"/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/>
      <c r="BI60" s="118"/>
      <c r="BJ60" s="118"/>
      <c r="BK60" s="118"/>
      <c r="BL60" s="118"/>
      <c r="BM60" s="118"/>
      <c r="BN60" s="118"/>
      <c r="BO60" s="118"/>
      <c r="BP60" s="118"/>
      <c r="BQ60" s="118"/>
      <c r="BR60" s="118"/>
      <c r="BS60" s="118"/>
      <c r="BT60" s="118"/>
      <c r="BU60" s="118"/>
      <c r="BV60" s="118"/>
      <c r="BW60" s="118"/>
      <c r="BX60" s="118"/>
      <c r="BY60" s="118"/>
      <c r="BZ60" s="118"/>
      <c r="CA60" s="118"/>
      <c r="CB60" s="118"/>
      <c r="CC60" s="118"/>
      <c r="CD60" s="118"/>
      <c r="CE60" s="118"/>
      <c r="CF60" s="118"/>
      <c r="CG60" s="118"/>
      <c r="CH60" s="118"/>
      <c r="CI60" s="118"/>
      <c r="CJ60" s="118"/>
      <c r="CK60" s="118"/>
      <c r="CL60" s="118"/>
      <c r="CM60" s="118"/>
      <c r="CN60" s="118"/>
      <c r="CO60" s="118"/>
      <c r="CP60" s="118"/>
      <c r="CQ60" s="118"/>
      <c r="CR60" s="118"/>
      <c r="CS60" s="118"/>
      <c r="CT60" s="118"/>
      <c r="CU60" s="118"/>
      <c r="CV60" s="118"/>
      <c r="CW60" s="118"/>
      <c r="CX60" s="118"/>
      <c r="CY60" s="118"/>
      <c r="CZ60" s="118"/>
      <c r="DA60" s="118"/>
      <c r="DB60" s="118"/>
      <c r="DC60" s="118"/>
      <c r="DD60" s="118"/>
      <c r="DE60" s="118"/>
      <c r="DF60" s="118"/>
      <c r="DG60" s="118"/>
      <c r="DH60" s="118"/>
    </row>
    <row r="61" ht="10.5" customHeight="1">
      <c r="A61" s="117" t="str">
        <f t="shared" si="1"/>
        <v>94KM</v>
      </c>
      <c r="B61" s="118">
        <f t="shared" si="2"/>
        <v>2020</v>
      </c>
      <c r="C61" s="118">
        <f t="shared" si="3"/>
        <v>3</v>
      </c>
      <c r="D61" s="119">
        <f>'94KMInput'!B57</f>
        <v>43893</v>
      </c>
      <c r="E61" s="120" t="str">
        <f t="shared" si="4"/>
        <v>GSO</v>
      </c>
      <c r="F61" s="121" t="str">
        <f>'94KMInput'!H57</f>
        <v>CHA</v>
      </c>
      <c r="G61" s="120" t="str">
        <f>'94KMInput'!O57</f>
        <v>Kevin Mock</v>
      </c>
      <c r="H61" s="120" t="str">
        <f>'94KMInput'!P57</f>
        <v/>
      </c>
      <c r="I61" s="120" t="str">
        <f>'94KMInput'!R57</f>
        <v>Passenger</v>
      </c>
      <c r="J61" s="121" t="str">
        <f>'94KMInput'!S57</f>
        <v>DuBose</v>
      </c>
      <c r="K61" s="122" t="str">
        <f>'94KMInput'!AD57</f>
        <v/>
      </c>
      <c r="L61" s="123"/>
      <c r="M61" s="124">
        <f>'94KMInput'!L57</f>
        <v>1.9</v>
      </c>
      <c r="N61" s="120" t="str">
        <f>IF(M61="","",(IF(Q61='94KMInput'!K57,"","ERROR!")))</f>
        <v/>
      </c>
      <c r="O61" s="120"/>
      <c r="P61" s="121"/>
      <c r="Q61" s="124">
        <f t="shared" si="8"/>
        <v>6048.9</v>
      </c>
      <c r="R61" s="125"/>
      <c r="S61" s="125"/>
      <c r="T61" s="125"/>
      <c r="U61" s="126"/>
      <c r="V61" s="125"/>
      <c r="W61" s="125"/>
      <c r="X61" s="125" t="str">
        <f t="shared" si="18"/>
        <v/>
      </c>
      <c r="Y61" s="121"/>
      <c r="Z61" s="128"/>
      <c r="AA61" s="128"/>
      <c r="AB61" s="128"/>
      <c r="AC61" s="143" t="str">
        <f>'94KMInput'!T100</f>
        <v/>
      </c>
      <c r="AD61" s="144">
        <f>'94KMInput'!V100-'94KMInput'!U100</f>
        <v>0</v>
      </c>
      <c r="AE61" s="125" t="str">
        <f t="shared" si="6"/>
        <v/>
      </c>
      <c r="AF61" s="131">
        <v>3.75</v>
      </c>
      <c r="AG61" s="120">
        <f t="shared" si="7"/>
        <v>0</v>
      </c>
      <c r="AH61" s="132" t="str">
        <f>HYPERLINK('94KMInput'!AE101)</f>
        <v/>
      </c>
      <c r="AI61" s="132" t="str">
        <f>HYPERLINK('94KMInput'!AF101)</f>
        <v/>
      </c>
      <c r="AJ61" s="132" t="str">
        <f>HYPERLINK('94KMInput'!AG101)</f>
        <v/>
      </c>
      <c r="AK61" s="132" t="str">
        <f>HYPERLINK('94KMInput'!AH101)</f>
        <v/>
      </c>
      <c r="AL61" s="132" t="str">
        <f>HYPERLINK('94KMInput'!AI101)</f>
        <v/>
      </c>
      <c r="AM61" s="132" t="str">
        <f>HYPERLINK('94KMInput'!AJ101)</f>
        <v/>
      </c>
      <c r="AN61" s="132" t="str">
        <f>HYPERLINK('94KMInput'!AK101)</f>
        <v/>
      </c>
      <c r="AO61" s="132" t="str">
        <f>HYPERLINK('94KMInput'!AL101)</f>
        <v/>
      </c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18"/>
      <c r="CE61" s="118"/>
      <c r="CF61" s="118"/>
      <c r="CG61" s="118"/>
      <c r="CH61" s="118"/>
      <c r="CI61" s="118"/>
      <c r="CJ61" s="118"/>
      <c r="CK61" s="118"/>
      <c r="CL61" s="118"/>
      <c r="CM61" s="118"/>
      <c r="CN61" s="118"/>
      <c r="CO61" s="118"/>
      <c r="CP61" s="118"/>
      <c r="CQ61" s="118"/>
      <c r="CR61" s="118"/>
      <c r="CS61" s="118"/>
      <c r="CT61" s="118"/>
      <c r="CU61" s="118"/>
      <c r="CV61" s="118"/>
      <c r="CW61" s="118"/>
      <c r="CX61" s="118"/>
      <c r="CY61" s="118"/>
      <c r="CZ61" s="118"/>
      <c r="DA61" s="118"/>
      <c r="DB61" s="118"/>
      <c r="DC61" s="118"/>
      <c r="DD61" s="118"/>
      <c r="DE61" s="118"/>
      <c r="DF61" s="118"/>
      <c r="DG61" s="118"/>
      <c r="DH61" s="118"/>
    </row>
    <row r="62" ht="10.5" customHeight="1">
      <c r="A62" s="117" t="str">
        <f t="shared" si="1"/>
        <v>94KM</v>
      </c>
      <c r="B62" s="118">
        <f t="shared" si="2"/>
        <v>2020</v>
      </c>
      <c r="C62" s="118">
        <f t="shared" si="3"/>
        <v>3</v>
      </c>
      <c r="D62" s="119">
        <f>'94KMInput'!B58</f>
        <v>43893</v>
      </c>
      <c r="E62" s="120" t="str">
        <f t="shared" si="4"/>
        <v>CHA</v>
      </c>
      <c r="F62" s="121" t="str">
        <f>'94KMInput'!H58</f>
        <v>GSO</v>
      </c>
      <c r="G62" s="120" t="str">
        <f>'94KMInput'!O58</f>
        <v>Kevin Mock</v>
      </c>
      <c r="H62" s="120" t="str">
        <f>'94KMInput'!P58</f>
        <v/>
      </c>
      <c r="I62" s="120" t="str">
        <f>'94KMInput'!R58</f>
        <v>Passenger</v>
      </c>
      <c r="J62" s="121" t="str">
        <f>'94KMInput'!S58</f>
        <v>DuBose</v>
      </c>
      <c r="K62" s="122" t="str">
        <f>'94KMInput'!AD58</f>
        <v/>
      </c>
      <c r="L62" s="123"/>
      <c r="M62" s="124">
        <f>'94KMInput'!L58</f>
        <v>1.3</v>
      </c>
      <c r="N62" s="120" t="str">
        <f>IF(M62="","",(IF(Q62='94KMInput'!K58,"","ERROR!")))</f>
        <v/>
      </c>
      <c r="O62" s="120"/>
      <c r="P62" s="121"/>
      <c r="Q62" s="124">
        <f t="shared" si="8"/>
        <v>6050.2</v>
      </c>
      <c r="R62" s="125"/>
      <c r="S62" s="125"/>
      <c r="T62" s="125"/>
      <c r="U62" s="126"/>
      <c r="V62" s="125"/>
      <c r="W62" s="125"/>
      <c r="X62" s="125" t="str">
        <f t="shared" si="18"/>
        <v/>
      </c>
      <c r="Y62" s="121" t="s">
        <v>117</v>
      </c>
      <c r="Z62" s="128"/>
      <c r="AA62" s="128"/>
      <c r="AB62" s="128"/>
      <c r="AC62" s="143" t="str">
        <f>'94KMInput'!T101</f>
        <v/>
      </c>
      <c r="AD62" s="144">
        <f>'94KMInput'!V101-'94KMInput'!U101</f>
        <v>0</v>
      </c>
      <c r="AE62" s="125" t="str">
        <f t="shared" si="6"/>
        <v/>
      </c>
      <c r="AF62" s="131">
        <v>3.75</v>
      </c>
      <c r="AG62" s="120">
        <f t="shared" si="7"/>
        <v>0</v>
      </c>
      <c r="AH62" s="132" t="str">
        <f>HYPERLINK('94KMInput'!AE102)</f>
        <v/>
      </c>
      <c r="AI62" s="132" t="str">
        <f>HYPERLINK('94KMInput'!AF102)</f>
        <v/>
      </c>
      <c r="AJ62" s="132" t="str">
        <f>HYPERLINK('94KMInput'!AG102)</f>
        <v/>
      </c>
      <c r="AK62" s="132" t="str">
        <f>HYPERLINK('94KMInput'!AH102)</f>
        <v/>
      </c>
      <c r="AL62" s="132" t="str">
        <f>HYPERLINK('94KMInput'!AI102)</f>
        <v/>
      </c>
      <c r="AM62" s="132" t="str">
        <f>HYPERLINK('94KMInput'!AJ102)</f>
        <v/>
      </c>
      <c r="AN62" s="132" t="str">
        <f>HYPERLINK('94KMInput'!AK102)</f>
        <v/>
      </c>
      <c r="AO62" s="132" t="str">
        <f>HYPERLINK('94KMInput'!AL102)</f>
        <v/>
      </c>
      <c r="AP62" s="118"/>
      <c r="AQ62" s="118"/>
      <c r="AR62" s="118"/>
      <c r="AS62" s="118"/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/>
      <c r="BI62" s="118"/>
      <c r="BJ62" s="118"/>
      <c r="BK62" s="118"/>
      <c r="BL62" s="118"/>
      <c r="BM62" s="118"/>
      <c r="BN62" s="118"/>
      <c r="BO62" s="118"/>
      <c r="BP62" s="118"/>
      <c r="BQ62" s="118"/>
      <c r="BR62" s="118"/>
      <c r="BS62" s="118"/>
      <c r="BT62" s="118"/>
      <c r="BU62" s="118"/>
      <c r="BV62" s="118"/>
      <c r="BW62" s="118"/>
      <c r="BX62" s="118"/>
      <c r="BY62" s="118"/>
      <c r="BZ62" s="118"/>
      <c r="CA62" s="118"/>
      <c r="CB62" s="118"/>
      <c r="CC62" s="118"/>
      <c r="CD62" s="118"/>
      <c r="CE62" s="118"/>
      <c r="CF62" s="118"/>
      <c r="CG62" s="118"/>
      <c r="CH62" s="118"/>
      <c r="CI62" s="118"/>
      <c r="CJ62" s="118"/>
      <c r="CK62" s="118"/>
      <c r="CL62" s="118"/>
      <c r="CM62" s="118"/>
      <c r="CN62" s="118"/>
      <c r="CO62" s="118"/>
      <c r="CP62" s="118"/>
      <c r="CQ62" s="118"/>
      <c r="CR62" s="118"/>
      <c r="CS62" s="118"/>
      <c r="CT62" s="118"/>
      <c r="CU62" s="118"/>
      <c r="CV62" s="118"/>
      <c r="CW62" s="118"/>
      <c r="CX62" s="118"/>
      <c r="CY62" s="118"/>
      <c r="CZ62" s="118"/>
      <c r="DA62" s="118"/>
      <c r="DB62" s="118"/>
      <c r="DC62" s="118"/>
      <c r="DD62" s="118"/>
      <c r="DE62" s="118"/>
      <c r="DF62" s="118"/>
      <c r="DG62" s="118"/>
      <c r="DH62" s="118"/>
    </row>
    <row r="63" ht="10.5" customHeight="1">
      <c r="A63" s="117" t="str">
        <f t="shared" si="1"/>
        <v>94KM</v>
      </c>
      <c r="B63" s="118">
        <f t="shared" si="2"/>
        <v>2020</v>
      </c>
      <c r="C63" s="118">
        <f t="shared" si="3"/>
        <v>3</v>
      </c>
      <c r="D63" s="119">
        <f>'94KMInput'!B59</f>
        <v>43893</v>
      </c>
      <c r="E63" s="120" t="str">
        <f t="shared" si="4"/>
        <v>GSO</v>
      </c>
      <c r="F63" s="121" t="str">
        <f>'94KMInput'!H59</f>
        <v>TTA</v>
      </c>
      <c r="G63" s="120" t="str">
        <f>'94KMInput'!O59</f>
        <v>Kevin Mock</v>
      </c>
      <c r="H63" s="120" t="str">
        <f>'94KMInput'!P59</f>
        <v/>
      </c>
      <c r="I63" s="120" t="str">
        <f>'94KMInput'!R59</f>
        <v>Passenger</v>
      </c>
      <c r="J63" s="121" t="str">
        <f>'94KMInput'!S59</f>
        <v>DuBose</v>
      </c>
      <c r="K63" s="122" t="str">
        <f>'94KMInput'!AD59</f>
        <v/>
      </c>
      <c r="L63" s="123"/>
      <c r="M63" s="124">
        <f>'94KMInput'!L59</f>
        <v>0.3</v>
      </c>
      <c r="N63" s="120" t="str">
        <f>IF(M63="","",(IF(Q63='94KMInput'!K59,"","ERROR!")))</f>
        <v/>
      </c>
      <c r="O63" s="120"/>
      <c r="P63" s="121">
        <v>4261.0</v>
      </c>
      <c r="Q63" s="124">
        <f t="shared" si="8"/>
        <v>6050.5</v>
      </c>
      <c r="R63" s="125"/>
      <c r="S63" s="125">
        <v>21.59</v>
      </c>
      <c r="T63" s="125"/>
      <c r="U63" s="126"/>
      <c r="V63" s="125"/>
      <c r="W63" s="125"/>
      <c r="X63" s="125">
        <v>3904.0</v>
      </c>
      <c r="Y63" s="121"/>
      <c r="Z63" s="128" t="s">
        <v>102</v>
      </c>
      <c r="AA63" s="128">
        <v>400.0</v>
      </c>
      <c r="AB63" s="128" t="s">
        <v>118</v>
      </c>
      <c r="AC63" s="143">
        <v>7.4</v>
      </c>
      <c r="AD63" s="144">
        <v>49.34</v>
      </c>
      <c r="AE63" s="125">
        <f t="shared" si="6"/>
        <v>6.667567568</v>
      </c>
      <c r="AF63" s="131">
        <v>3.75</v>
      </c>
      <c r="AG63" s="120">
        <f t="shared" si="7"/>
        <v>21.59</v>
      </c>
      <c r="AH63" s="132" t="str">
        <f>HYPERLINK('94KMInput'!AE103)</f>
        <v/>
      </c>
      <c r="AI63" s="132" t="str">
        <f>HYPERLINK('94KMInput'!AF103)</f>
        <v/>
      </c>
      <c r="AJ63" s="132" t="str">
        <f>HYPERLINK('94KMInput'!AG103)</f>
        <v/>
      </c>
      <c r="AK63" s="132" t="str">
        <f>HYPERLINK('94KMInput'!AH103)</f>
        <v/>
      </c>
      <c r="AL63" s="132" t="str">
        <f>HYPERLINK('94KMInput'!AI103)</f>
        <v/>
      </c>
      <c r="AM63" s="132" t="str">
        <f>HYPERLINK('94KMInput'!AJ103)</f>
        <v/>
      </c>
      <c r="AN63" s="132" t="str">
        <f>HYPERLINK('94KMInput'!AK103)</f>
        <v/>
      </c>
      <c r="AO63" s="132" t="str">
        <f>HYPERLINK('94KMInput'!AL103)</f>
        <v/>
      </c>
      <c r="AP63" s="118"/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18"/>
      <c r="CE63" s="118"/>
      <c r="CF63" s="118"/>
      <c r="CG63" s="118"/>
      <c r="CH63" s="118"/>
      <c r="CI63" s="118"/>
      <c r="CJ63" s="118"/>
      <c r="CK63" s="118"/>
      <c r="CL63" s="118"/>
      <c r="CM63" s="118"/>
      <c r="CN63" s="118"/>
      <c r="CO63" s="118"/>
      <c r="CP63" s="118"/>
      <c r="CQ63" s="118"/>
      <c r="CR63" s="118"/>
      <c r="CS63" s="118"/>
      <c r="CT63" s="118"/>
      <c r="CU63" s="118"/>
      <c r="CV63" s="118"/>
      <c r="CW63" s="118"/>
      <c r="CX63" s="118"/>
      <c r="CY63" s="118"/>
      <c r="CZ63" s="118"/>
      <c r="DA63" s="118"/>
      <c r="DB63" s="118"/>
      <c r="DC63" s="118"/>
      <c r="DD63" s="118"/>
      <c r="DE63" s="118"/>
      <c r="DF63" s="118"/>
      <c r="DG63" s="118"/>
      <c r="DH63" s="118"/>
    </row>
    <row r="64" ht="10.5" customHeight="1">
      <c r="A64" s="109" t="str">
        <f t="shared" si="1"/>
        <v>94KM</v>
      </c>
      <c r="B64" s="12">
        <f t="shared" si="2"/>
        <v>2020</v>
      </c>
      <c r="C64" s="12">
        <f t="shared" si="3"/>
        <v>3</v>
      </c>
      <c r="D64" s="110">
        <f>'94KMInput'!B60</f>
        <v>43895</v>
      </c>
      <c r="E64" s="111" t="str">
        <f t="shared" si="4"/>
        <v>TTA</v>
      </c>
      <c r="F64" s="112" t="str">
        <f>'94KMInput'!H60</f>
        <v>RDU</v>
      </c>
      <c r="G64" s="111" t="str">
        <f>'94KMInput'!O60</f>
        <v>Kevin Mock</v>
      </c>
      <c r="H64" s="111" t="str">
        <f>'94KMInput'!P60</f>
        <v/>
      </c>
      <c r="I64" s="111" t="str">
        <f>'94KMInput'!R60</f>
        <v>Passenger</v>
      </c>
      <c r="J64" s="112" t="str">
        <f>'94KMInput'!S60</f>
        <v>SteelFab</v>
      </c>
      <c r="K64" s="113" t="str">
        <f>'94KMInput'!AD60</f>
        <v/>
      </c>
      <c r="L64" s="114"/>
      <c r="M64" s="115">
        <f>'94KMInput'!L60</f>
        <v>0.2</v>
      </c>
      <c r="N64" s="111" t="str">
        <f>IF(M64="","",(IF(Q64='94KMInput'!K60,"","ERROR!")))</f>
        <v/>
      </c>
      <c r="O64" s="64"/>
      <c r="P64" s="133"/>
      <c r="Q64" s="116">
        <f t="shared" si="8"/>
        <v>6050.7</v>
      </c>
      <c r="R64" s="134"/>
      <c r="S64" s="134"/>
      <c r="T64" s="134"/>
      <c r="U64" s="135"/>
      <c r="V64" s="134"/>
      <c r="W64" s="134"/>
      <c r="X64" s="134" t="str">
        <f t="shared" ref="X64:X68" si="19">IF(R64&lt;&gt;"",SUM(R63:W64),"")</f>
        <v/>
      </c>
      <c r="Y64" s="136"/>
      <c r="Z64" s="137"/>
      <c r="AA64" s="137"/>
      <c r="AB64" s="137"/>
      <c r="AC64" s="138" t="str">
        <f>'94KMInput'!T103</f>
        <v/>
      </c>
      <c r="AD64" s="139">
        <f>'94KMInput'!V103-'94KMInput'!U103</f>
        <v>0</v>
      </c>
      <c r="AE64" s="140" t="str">
        <f t="shared" si="6"/>
        <v/>
      </c>
      <c r="AF64" s="141">
        <v>3.75</v>
      </c>
      <c r="AG64" s="142">
        <f t="shared" si="7"/>
        <v>0</v>
      </c>
      <c r="AH64" s="108" t="str">
        <f>HYPERLINK('94KMInput'!AE104)</f>
        <v/>
      </c>
      <c r="AI64" s="108" t="str">
        <f>HYPERLINK('94KMInput'!AF104)</f>
        <v/>
      </c>
      <c r="AJ64" s="108" t="str">
        <f>HYPERLINK('94KMInput'!AG104)</f>
        <v/>
      </c>
      <c r="AK64" s="108" t="str">
        <f>HYPERLINK('94KMInput'!AH104)</f>
        <v/>
      </c>
      <c r="AL64" s="108" t="str">
        <f>HYPERLINK('94KMInput'!AI104)</f>
        <v/>
      </c>
      <c r="AM64" s="108" t="str">
        <f>HYPERLINK('94KMInput'!AJ104)</f>
        <v/>
      </c>
      <c r="AN64" s="108" t="str">
        <f>HYPERLINK('94KMInput'!AK104)</f>
        <v/>
      </c>
      <c r="AO64" s="108" t="str">
        <f>HYPERLINK('94KMInput'!AL104)</f>
        <v/>
      </c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</row>
    <row r="65" ht="10.5" customHeight="1">
      <c r="A65" s="109" t="str">
        <f t="shared" si="1"/>
        <v>94KM</v>
      </c>
      <c r="B65" s="12">
        <f t="shared" si="2"/>
        <v>2020</v>
      </c>
      <c r="C65" s="12">
        <f t="shared" si="3"/>
        <v>3</v>
      </c>
      <c r="D65" s="110">
        <f>'94KMInput'!B61</f>
        <v>43895</v>
      </c>
      <c r="E65" s="111" t="str">
        <f t="shared" si="4"/>
        <v>RDU</v>
      </c>
      <c r="F65" s="112" t="str">
        <f>'94KMInput'!H61</f>
        <v>CLT</v>
      </c>
      <c r="G65" s="111" t="str">
        <f>'94KMInput'!O61</f>
        <v>Kevin Mock</v>
      </c>
      <c r="H65" s="111" t="str">
        <f>'94KMInput'!P61</f>
        <v/>
      </c>
      <c r="I65" s="111" t="str">
        <f>'94KMInput'!R61</f>
        <v>Passenger</v>
      </c>
      <c r="J65" s="112" t="str">
        <f>'94KMInput'!S61</f>
        <v>SteelFab</v>
      </c>
      <c r="K65" s="113" t="str">
        <f>'94KMInput'!AD61</f>
        <v/>
      </c>
      <c r="L65" s="114"/>
      <c r="M65" s="115">
        <f>'94KMInput'!L61</f>
        <v>0.7</v>
      </c>
      <c r="N65" s="111" t="str">
        <f>IF(M65="","",(IF(Q65='94KMInput'!K61,"","ERROR!")))</f>
        <v/>
      </c>
      <c r="O65" s="64"/>
      <c r="P65" s="133"/>
      <c r="Q65" s="116">
        <f t="shared" si="8"/>
        <v>6051.4</v>
      </c>
      <c r="R65" s="134"/>
      <c r="S65" s="134"/>
      <c r="T65" s="134"/>
      <c r="U65" s="135"/>
      <c r="V65" s="134"/>
      <c r="W65" s="134"/>
      <c r="X65" s="134" t="str">
        <f t="shared" si="19"/>
        <v/>
      </c>
      <c r="Y65" s="136"/>
      <c r="Z65" s="137"/>
      <c r="AA65" s="137"/>
      <c r="AB65" s="137"/>
      <c r="AC65" s="138" t="str">
        <f>'94KMInput'!T104</f>
        <v/>
      </c>
      <c r="AD65" s="139">
        <f>'94KMInput'!V104-'94KMInput'!U104</f>
        <v>0</v>
      </c>
      <c r="AE65" s="140" t="str">
        <f t="shared" si="6"/>
        <v/>
      </c>
      <c r="AF65" s="141">
        <v>3.75</v>
      </c>
      <c r="AG65" s="142">
        <f t="shared" si="7"/>
        <v>0</v>
      </c>
      <c r="AH65" s="108" t="str">
        <f>HYPERLINK('94KMInput'!AE105)</f>
        <v/>
      </c>
      <c r="AI65" s="108" t="str">
        <f>HYPERLINK('94KMInput'!AF105)</f>
        <v/>
      </c>
      <c r="AJ65" s="108" t="str">
        <f>HYPERLINK('94KMInput'!AG105)</f>
        <v/>
      </c>
      <c r="AK65" s="108" t="str">
        <f>HYPERLINK('94KMInput'!AH105)</f>
        <v/>
      </c>
      <c r="AL65" s="108" t="str">
        <f>HYPERLINK('94KMInput'!AI105)</f>
        <v/>
      </c>
      <c r="AM65" s="108" t="str">
        <f>HYPERLINK('94KMInput'!AJ105)</f>
        <v/>
      </c>
      <c r="AN65" s="108" t="str">
        <f>HYPERLINK('94KMInput'!AK105)</f>
        <v/>
      </c>
      <c r="AO65" s="108" t="str">
        <f>HYPERLINK('94KMInput'!AL105)</f>
        <v/>
      </c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88"/>
    </row>
    <row r="66" ht="10.5" customHeight="1">
      <c r="A66" s="109" t="str">
        <f t="shared" si="1"/>
        <v>94KM</v>
      </c>
      <c r="B66" s="12">
        <f t="shared" si="2"/>
        <v>2020</v>
      </c>
      <c r="C66" s="12">
        <f t="shared" si="3"/>
        <v>3</v>
      </c>
      <c r="D66" s="110">
        <f>'94KMInput'!B62</f>
        <v>43895</v>
      </c>
      <c r="E66" s="111" t="str">
        <f t="shared" si="4"/>
        <v>CLT</v>
      </c>
      <c r="F66" s="112" t="str">
        <f>'94KMInput'!H62</f>
        <v>DBN</v>
      </c>
      <c r="G66" s="111" t="str">
        <f>'94KMInput'!O62</f>
        <v>Kevin Mock</v>
      </c>
      <c r="H66" s="111" t="str">
        <f>'94KMInput'!P62</f>
        <v/>
      </c>
      <c r="I66" s="111" t="str">
        <f>'94KMInput'!R62</f>
        <v>Passenger</v>
      </c>
      <c r="J66" s="112" t="str">
        <f>'94KMInput'!S62</f>
        <v>SteelFab</v>
      </c>
      <c r="K66" s="113" t="str">
        <f>'94KMInput'!AD62</f>
        <v/>
      </c>
      <c r="L66" s="114"/>
      <c r="M66" s="115">
        <f>'94KMInput'!L62</f>
        <v>1.1</v>
      </c>
      <c r="N66" s="111" t="str">
        <f>IF(M66="","",(IF(Q66='94KMInput'!K62,"","ERROR!")))</f>
        <v/>
      </c>
      <c r="O66" s="64"/>
      <c r="P66" s="133"/>
      <c r="Q66" s="116">
        <f t="shared" si="8"/>
        <v>6052.5</v>
      </c>
      <c r="R66" s="134"/>
      <c r="S66" s="134"/>
      <c r="T66" s="134"/>
      <c r="U66" s="135"/>
      <c r="V66" s="134"/>
      <c r="W66" s="134"/>
      <c r="X66" s="134" t="str">
        <f t="shared" si="19"/>
        <v/>
      </c>
      <c r="Y66" s="136"/>
      <c r="Z66" s="137"/>
      <c r="AA66" s="137"/>
      <c r="AB66" s="137"/>
      <c r="AC66" s="138" t="str">
        <f>'94KMInput'!T105</f>
        <v/>
      </c>
      <c r="AD66" s="139">
        <f>'94KMInput'!V105-'94KMInput'!U105</f>
        <v>0</v>
      </c>
      <c r="AE66" s="140" t="str">
        <f t="shared" si="6"/>
        <v/>
      </c>
      <c r="AF66" s="141">
        <v>3.75</v>
      </c>
      <c r="AG66" s="142">
        <f t="shared" si="7"/>
        <v>0</v>
      </c>
      <c r="AH66" s="108" t="str">
        <f>HYPERLINK('94KMInput'!AE106)</f>
        <v/>
      </c>
      <c r="AI66" s="108" t="str">
        <f>HYPERLINK('94KMInput'!AF106)</f>
        <v/>
      </c>
      <c r="AJ66" s="108" t="str">
        <f>HYPERLINK('94KMInput'!AG106)</f>
        <v/>
      </c>
      <c r="AK66" s="108" t="str">
        <f>HYPERLINK('94KMInput'!AH106)</f>
        <v/>
      </c>
      <c r="AL66" s="108" t="str">
        <f>HYPERLINK('94KMInput'!AI106)</f>
        <v/>
      </c>
      <c r="AM66" s="108" t="str">
        <f>HYPERLINK('94KMInput'!AJ106)</f>
        <v/>
      </c>
      <c r="AN66" s="108" t="str">
        <f>HYPERLINK('94KMInput'!AK106)</f>
        <v/>
      </c>
      <c r="AO66" s="108" t="str">
        <f>HYPERLINK('94KMInput'!AL106)</f>
        <v/>
      </c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</row>
    <row r="67" ht="10.5" customHeight="1">
      <c r="A67" s="109" t="str">
        <f t="shared" si="1"/>
        <v>94KM</v>
      </c>
      <c r="B67" s="12">
        <f t="shared" si="2"/>
        <v>2020</v>
      </c>
      <c r="C67" s="12">
        <f t="shared" si="3"/>
        <v>3</v>
      </c>
      <c r="D67" s="110">
        <f>'94KMInput'!B63</f>
        <v>43895</v>
      </c>
      <c r="E67" s="111" t="str">
        <f t="shared" si="4"/>
        <v>DBN</v>
      </c>
      <c r="F67" s="112" t="str">
        <f>'94KMInput'!H63</f>
        <v>LZU</v>
      </c>
      <c r="G67" s="111" t="str">
        <f>'94KMInput'!O63</f>
        <v>Kevin Mock</v>
      </c>
      <c r="H67" s="111" t="str">
        <f>'94KMInput'!P63</f>
        <v/>
      </c>
      <c r="I67" s="111" t="str">
        <f>'94KMInput'!R63</f>
        <v>Passenger</v>
      </c>
      <c r="J67" s="112" t="str">
        <f>'94KMInput'!S63</f>
        <v>SteelFab</v>
      </c>
      <c r="K67" s="113" t="str">
        <f>'94KMInput'!AD63</f>
        <v/>
      </c>
      <c r="L67" s="114"/>
      <c r="M67" s="115">
        <f>'94KMInput'!L63</f>
        <v>0.7</v>
      </c>
      <c r="N67" s="111" t="str">
        <f>IF(M67="","",(IF(Q67='94KMInput'!K63,"","ERROR!")))</f>
        <v/>
      </c>
      <c r="O67" s="64"/>
      <c r="P67" s="133"/>
      <c r="Q67" s="116">
        <f t="shared" si="8"/>
        <v>6053.2</v>
      </c>
      <c r="R67" s="134"/>
      <c r="S67" s="134"/>
      <c r="T67" s="134"/>
      <c r="U67" s="135"/>
      <c r="V67" s="134"/>
      <c r="W67" s="134"/>
      <c r="X67" s="134" t="str">
        <f t="shared" si="19"/>
        <v/>
      </c>
      <c r="Y67" s="136"/>
      <c r="Z67" s="137"/>
      <c r="AA67" s="137"/>
      <c r="AB67" s="137"/>
      <c r="AC67" s="138" t="str">
        <f>'94KMInput'!T106</f>
        <v/>
      </c>
      <c r="AD67" s="139">
        <f>'94KMInput'!V106-'94KMInput'!U106</f>
        <v>0</v>
      </c>
      <c r="AE67" s="140" t="str">
        <f t="shared" si="6"/>
        <v/>
      </c>
      <c r="AF67" s="141">
        <v>3.75</v>
      </c>
      <c r="AG67" s="142">
        <f t="shared" si="7"/>
        <v>0</v>
      </c>
      <c r="AH67" s="108" t="str">
        <f>HYPERLINK('94KMInput'!AE107)</f>
        <v/>
      </c>
      <c r="AI67" s="108" t="str">
        <f>HYPERLINK('94KMInput'!AF107)</f>
        <v/>
      </c>
      <c r="AJ67" s="108" t="str">
        <f>HYPERLINK('94KMInput'!AG107)</f>
        <v/>
      </c>
      <c r="AK67" s="108" t="str">
        <f>HYPERLINK('94KMInput'!AH107)</f>
        <v/>
      </c>
      <c r="AL67" s="108" t="str">
        <f>HYPERLINK('94KMInput'!AI107)</f>
        <v/>
      </c>
      <c r="AM67" s="108" t="str">
        <f>HYPERLINK('94KMInput'!AJ107)</f>
        <v/>
      </c>
      <c r="AN67" s="108" t="str">
        <f>HYPERLINK('94KMInput'!AK107)</f>
        <v/>
      </c>
      <c r="AO67" s="108" t="str">
        <f>HYPERLINK('94KMInput'!AL107)</f>
        <v/>
      </c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</row>
    <row r="68" ht="10.5" customHeight="1">
      <c r="A68" s="109" t="str">
        <f t="shared" si="1"/>
        <v>94KM</v>
      </c>
      <c r="B68" s="12">
        <f t="shared" si="2"/>
        <v>2020</v>
      </c>
      <c r="C68" s="12">
        <f t="shared" si="3"/>
        <v>3</v>
      </c>
      <c r="D68" s="110">
        <f>'94KMInput'!B64</f>
        <v>43895</v>
      </c>
      <c r="E68" s="111" t="str">
        <f t="shared" si="4"/>
        <v>LZU</v>
      </c>
      <c r="F68" s="112" t="str">
        <f>'94KMInput'!H64</f>
        <v>HXD</v>
      </c>
      <c r="G68" s="111" t="str">
        <f>'94KMInput'!O64</f>
        <v>Kevin Mock</v>
      </c>
      <c r="H68" s="111" t="str">
        <f>'94KMInput'!P64</f>
        <v/>
      </c>
      <c r="I68" s="111" t="str">
        <f>'94KMInput'!R64</f>
        <v>Passenger</v>
      </c>
      <c r="J68" s="112" t="str">
        <f>'94KMInput'!S64</f>
        <v>SteelFab</v>
      </c>
      <c r="K68" s="113" t="str">
        <f>'94KMInput'!AD64</f>
        <v/>
      </c>
      <c r="L68" s="114"/>
      <c r="M68" s="115">
        <f>'94KMInput'!L64</f>
        <v>1.2</v>
      </c>
      <c r="N68" s="111" t="str">
        <f>IF(M68="","",(IF(Q68='94KMInput'!K64,"","ERROR!")))</f>
        <v/>
      </c>
      <c r="O68" s="64"/>
      <c r="P68" s="133"/>
      <c r="Q68" s="116">
        <f t="shared" si="8"/>
        <v>6054.4</v>
      </c>
      <c r="R68" s="134"/>
      <c r="S68" s="134"/>
      <c r="T68" s="134"/>
      <c r="U68" s="135"/>
      <c r="V68" s="134"/>
      <c r="W68" s="134"/>
      <c r="X68" s="134" t="str">
        <f t="shared" si="19"/>
        <v/>
      </c>
      <c r="Y68" s="136" t="s">
        <v>119</v>
      </c>
      <c r="Z68" s="137"/>
      <c r="AA68" s="137"/>
      <c r="AB68" s="137"/>
      <c r="AC68" s="138" t="str">
        <f>'94KMInput'!T107</f>
        <v/>
      </c>
      <c r="AD68" s="139">
        <f>'94KMInput'!V107-'94KMInput'!U107</f>
        <v>0</v>
      </c>
      <c r="AE68" s="140" t="str">
        <f t="shared" si="6"/>
        <v/>
      </c>
      <c r="AF68" s="141">
        <v>3.75</v>
      </c>
      <c r="AG68" s="142">
        <f t="shared" si="7"/>
        <v>0</v>
      </c>
      <c r="AH68" s="108" t="str">
        <f>HYPERLINK('94KMInput'!AE108)</f>
        <v/>
      </c>
      <c r="AI68" s="108" t="str">
        <f>HYPERLINK('94KMInput'!AF108)</f>
        <v/>
      </c>
      <c r="AJ68" s="108" t="str">
        <f>HYPERLINK('94KMInput'!AG108)</f>
        <v/>
      </c>
      <c r="AK68" s="108" t="str">
        <f>HYPERLINK('94KMInput'!AH108)</f>
        <v/>
      </c>
      <c r="AL68" s="108" t="str">
        <f>HYPERLINK('94KMInput'!AI108)</f>
        <v/>
      </c>
      <c r="AM68" s="108" t="str">
        <f>HYPERLINK('94KMInput'!AJ108)</f>
        <v/>
      </c>
      <c r="AN68" s="108" t="str">
        <f>HYPERLINK('94KMInput'!AK108)</f>
        <v/>
      </c>
      <c r="AO68" s="108" t="str">
        <f>HYPERLINK('94KMInput'!AL108)</f>
        <v/>
      </c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</row>
    <row r="69" ht="10.5" customHeight="1">
      <c r="A69" s="109" t="str">
        <f t="shared" si="1"/>
        <v>94KM</v>
      </c>
      <c r="B69" s="12">
        <f t="shared" si="2"/>
        <v>2020</v>
      </c>
      <c r="C69" s="12">
        <f t="shared" si="3"/>
        <v>3</v>
      </c>
      <c r="D69" s="110">
        <f>'94KMInput'!B65</f>
        <v>43895</v>
      </c>
      <c r="E69" s="111" t="str">
        <f t="shared" si="4"/>
        <v>HXD</v>
      </c>
      <c r="F69" s="112" t="str">
        <f>'94KMInput'!H65</f>
        <v>TTA</v>
      </c>
      <c r="G69" s="111" t="str">
        <f>'94KMInput'!O65</f>
        <v>Kevin Mock</v>
      </c>
      <c r="H69" s="111" t="str">
        <f>'94KMInput'!P65</f>
        <v/>
      </c>
      <c r="I69" s="111" t="str">
        <f>'94KMInput'!R65</f>
        <v>Passenger</v>
      </c>
      <c r="J69" s="112" t="str">
        <f>'94KMInput'!S65</f>
        <v>SteelFab</v>
      </c>
      <c r="K69" s="113" t="str">
        <f>'94KMInput'!AD65</f>
        <v/>
      </c>
      <c r="L69" s="114"/>
      <c r="M69" s="115">
        <f>'94KMInput'!L65</f>
        <v>1.1</v>
      </c>
      <c r="N69" s="111" t="str">
        <f>IF(M69="","",(IF(Q69='94KMInput'!K65,"","ERROR!")))</f>
        <v/>
      </c>
      <c r="O69" s="64"/>
      <c r="P69" s="133">
        <v>4274.0</v>
      </c>
      <c r="Q69" s="116">
        <f t="shared" si="8"/>
        <v>6055.5</v>
      </c>
      <c r="R69" s="134"/>
      <c r="S69" s="134"/>
      <c r="T69" s="134"/>
      <c r="U69" s="135"/>
      <c r="V69" s="134"/>
      <c r="W69" s="134"/>
      <c r="X69" s="134">
        <v>5000.0</v>
      </c>
      <c r="Y69" s="136"/>
      <c r="Z69" s="137" t="s">
        <v>102</v>
      </c>
      <c r="AA69" s="137">
        <v>400.0</v>
      </c>
      <c r="AB69" s="137" t="s">
        <v>120</v>
      </c>
      <c r="AC69" s="138" t="str">
        <f>'94KMInput'!T108</f>
        <v/>
      </c>
      <c r="AD69" s="139">
        <f>'94KMInput'!V108-'94KMInput'!U108</f>
        <v>0</v>
      </c>
      <c r="AE69" s="140" t="str">
        <f t="shared" si="6"/>
        <v/>
      </c>
      <c r="AF69" s="141">
        <v>3.75</v>
      </c>
      <c r="AG69" s="142">
        <f t="shared" si="7"/>
        <v>0</v>
      </c>
      <c r="AH69" s="108" t="str">
        <f>HYPERLINK('94KMInput'!AE109)</f>
        <v/>
      </c>
      <c r="AI69" s="108" t="str">
        <f>HYPERLINK('94KMInput'!AF109)</f>
        <v/>
      </c>
      <c r="AJ69" s="108" t="str">
        <f>HYPERLINK('94KMInput'!AG109)</f>
        <v/>
      </c>
      <c r="AK69" s="108" t="str">
        <f>HYPERLINK('94KMInput'!AH109)</f>
        <v/>
      </c>
      <c r="AL69" s="108" t="str">
        <f>HYPERLINK('94KMInput'!AI109)</f>
        <v/>
      </c>
      <c r="AM69" s="108" t="str">
        <f>HYPERLINK('94KMInput'!AJ109)</f>
        <v/>
      </c>
      <c r="AN69" s="108" t="str">
        <f>HYPERLINK('94KMInput'!AK109)</f>
        <v/>
      </c>
      <c r="AO69" s="108" t="str">
        <f>HYPERLINK('94KMInput'!AL109)</f>
        <v/>
      </c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  <c r="DC69" s="88"/>
      <c r="DD69" s="88"/>
      <c r="DE69" s="88"/>
      <c r="DF69" s="88"/>
      <c r="DG69" s="88"/>
      <c r="DH69" s="88"/>
    </row>
    <row r="70" ht="10.5" customHeight="1">
      <c r="A70" s="117" t="str">
        <f t="shared" si="1"/>
        <v>94KM</v>
      </c>
      <c r="B70" s="118">
        <f t="shared" si="2"/>
        <v>2020</v>
      </c>
      <c r="C70" s="118">
        <f t="shared" si="3"/>
        <v>3</v>
      </c>
      <c r="D70" s="119">
        <f>'94KMInput'!B66</f>
        <v>43901</v>
      </c>
      <c r="E70" s="120" t="str">
        <f t="shared" si="4"/>
        <v>TTA</v>
      </c>
      <c r="F70" s="121" t="str">
        <f>'94KMInput'!H66</f>
        <v>BUY</v>
      </c>
      <c r="G70" s="120" t="str">
        <f>'94KMInput'!O66</f>
        <v>Adam Riddell</v>
      </c>
      <c r="H70" s="120" t="str">
        <f>'94KMInput'!P66</f>
        <v/>
      </c>
      <c r="I70" s="120" t="str">
        <f>'94KMInput'!R66</f>
        <v>Non-Rev</v>
      </c>
      <c r="J70" s="121" t="str">
        <f>'94KMInput'!S66</f>
        <v>MX</v>
      </c>
      <c r="K70" s="122" t="str">
        <f>'94KMInput'!AD66</f>
        <v/>
      </c>
      <c r="L70" s="123"/>
      <c r="M70" s="124">
        <f>'94KMInput'!L66</f>
        <v>0.2</v>
      </c>
      <c r="N70" s="120" t="str">
        <f>IF(M70="","",(IF(Q70='94KMInput'!K66,"","ERROR!")))</f>
        <v/>
      </c>
      <c r="O70" s="120"/>
      <c r="P70" s="121"/>
      <c r="Q70" s="124">
        <f t="shared" si="8"/>
        <v>6055.7</v>
      </c>
      <c r="R70" s="125"/>
      <c r="S70" s="125"/>
      <c r="T70" s="125"/>
      <c r="U70" s="126"/>
      <c r="V70" s="125"/>
      <c r="W70" s="125"/>
      <c r="X70" s="125" t="str">
        <f t="shared" ref="X70:X76" si="20">IF(R70&lt;&gt;"",SUM(R69:W70),"")</f>
        <v/>
      </c>
      <c r="Y70" s="121"/>
      <c r="Z70" s="128"/>
      <c r="AA70" s="128"/>
      <c r="AB70" s="128"/>
      <c r="AC70" s="143" t="str">
        <f>'94KMInput'!T109</f>
        <v/>
      </c>
      <c r="AD70" s="144">
        <f>'94KMInput'!V109-'94KMInput'!U109</f>
        <v>0</v>
      </c>
      <c r="AE70" s="125" t="str">
        <f t="shared" si="6"/>
        <v/>
      </c>
      <c r="AF70" s="131">
        <v>3.75</v>
      </c>
      <c r="AG70" s="120">
        <f t="shared" si="7"/>
        <v>0</v>
      </c>
      <c r="AH70" s="132" t="str">
        <f>HYPERLINK('94KMInput'!AE110)</f>
        <v/>
      </c>
      <c r="AI70" s="132" t="str">
        <f>HYPERLINK('94KMInput'!AF110)</f>
        <v/>
      </c>
      <c r="AJ70" s="132" t="str">
        <f>HYPERLINK('94KMInput'!AG110)</f>
        <v/>
      </c>
      <c r="AK70" s="132" t="str">
        <f>HYPERLINK('94KMInput'!AH110)</f>
        <v/>
      </c>
      <c r="AL70" s="132" t="str">
        <f>HYPERLINK('94KMInput'!AI110)</f>
        <v/>
      </c>
      <c r="AM70" s="132" t="str">
        <f>HYPERLINK('94KMInput'!AJ110)</f>
        <v/>
      </c>
      <c r="AN70" s="132" t="str">
        <f>HYPERLINK('94KMInput'!AK110)</f>
        <v/>
      </c>
      <c r="AO70" s="132" t="str">
        <f>HYPERLINK('94KMInput'!AL110)</f>
        <v/>
      </c>
      <c r="AP70" s="118"/>
      <c r="AQ70" s="118"/>
      <c r="AR70" s="118"/>
      <c r="AS70" s="118"/>
      <c r="AT70" s="118"/>
      <c r="AU70" s="118"/>
      <c r="AV70" s="118"/>
      <c r="AW70" s="118"/>
      <c r="AX70" s="118"/>
      <c r="AY70" s="118"/>
      <c r="AZ70" s="118"/>
      <c r="BA70" s="118"/>
      <c r="BB70" s="118"/>
      <c r="BC70" s="118"/>
      <c r="BD70" s="118"/>
      <c r="BE70" s="118"/>
      <c r="BF70" s="118"/>
      <c r="BG70" s="118"/>
      <c r="BH70" s="118"/>
      <c r="BI70" s="118"/>
      <c r="BJ70" s="118"/>
      <c r="BK70" s="118"/>
      <c r="BL70" s="118"/>
      <c r="BM70" s="118"/>
      <c r="BN70" s="118"/>
      <c r="BO70" s="118"/>
      <c r="BP70" s="118"/>
      <c r="BQ70" s="118"/>
      <c r="BR70" s="118"/>
      <c r="BS70" s="118"/>
      <c r="BT70" s="118"/>
      <c r="BU70" s="118"/>
      <c r="BV70" s="118"/>
      <c r="BW70" s="118"/>
      <c r="BX70" s="118"/>
      <c r="BY70" s="118"/>
      <c r="BZ70" s="118"/>
      <c r="CA70" s="118"/>
      <c r="CB70" s="118"/>
      <c r="CC70" s="118"/>
      <c r="CD70" s="118"/>
      <c r="CE70" s="118"/>
      <c r="CF70" s="118"/>
      <c r="CG70" s="118"/>
      <c r="CH70" s="118"/>
      <c r="CI70" s="118"/>
      <c r="CJ70" s="118"/>
      <c r="CK70" s="118"/>
      <c r="CL70" s="118"/>
      <c r="CM70" s="118"/>
      <c r="CN70" s="118"/>
      <c r="CO70" s="118"/>
      <c r="CP70" s="118"/>
      <c r="CQ70" s="118"/>
      <c r="CR70" s="118"/>
      <c r="CS70" s="118"/>
      <c r="CT70" s="118"/>
      <c r="CU70" s="118"/>
      <c r="CV70" s="118"/>
      <c r="CW70" s="118"/>
      <c r="CX70" s="118"/>
      <c r="CY70" s="118"/>
      <c r="CZ70" s="118"/>
      <c r="DA70" s="118"/>
      <c r="DB70" s="118"/>
      <c r="DC70" s="118"/>
      <c r="DD70" s="118"/>
      <c r="DE70" s="118"/>
      <c r="DF70" s="118"/>
      <c r="DG70" s="118"/>
      <c r="DH70" s="118"/>
    </row>
    <row r="71" ht="10.5" customHeight="1">
      <c r="A71" s="109" t="str">
        <f t="shared" si="1"/>
        <v>94KM</v>
      </c>
      <c r="B71" s="12">
        <f t="shared" si="2"/>
        <v>2020</v>
      </c>
      <c r="C71" s="12">
        <f t="shared" si="3"/>
        <v>5</v>
      </c>
      <c r="D71" s="110">
        <f>'94KMInput'!B67</f>
        <v>43956</v>
      </c>
      <c r="E71" s="111" t="str">
        <f t="shared" si="4"/>
        <v>BUY</v>
      </c>
      <c r="F71" s="112" t="str">
        <f>'94KMInput'!H67</f>
        <v>INT</v>
      </c>
      <c r="G71" s="111" t="str">
        <f>'94KMInput'!O67</f>
        <v>Kevin Mock</v>
      </c>
      <c r="H71" s="111" t="str">
        <f>'94KMInput'!P67</f>
        <v/>
      </c>
      <c r="I71" s="111" t="str">
        <f>'94KMInput'!R67</f>
        <v>Cargo</v>
      </c>
      <c r="J71" s="112" t="str">
        <f>'94KMInput'!S67</f>
        <v>Rome</v>
      </c>
      <c r="K71" s="113" t="str">
        <f>'94KMInput'!AD67</f>
        <v/>
      </c>
      <c r="L71" s="114"/>
      <c r="M71" s="115">
        <f>'94KMInput'!L67</f>
        <v>0.3</v>
      </c>
      <c r="N71" s="111" t="str">
        <f>IF(M71="","",(IF(Q71='94KMInput'!K67,"","ERROR!")))</f>
        <v/>
      </c>
      <c r="O71" s="64"/>
      <c r="P71" s="133"/>
      <c r="Q71" s="116">
        <f t="shared" si="8"/>
        <v>6056</v>
      </c>
      <c r="R71" s="134"/>
      <c r="S71" s="134"/>
      <c r="T71" s="134"/>
      <c r="U71" s="135"/>
      <c r="V71" s="134"/>
      <c r="W71" s="134"/>
      <c r="X71" s="134" t="str">
        <f t="shared" si="20"/>
        <v/>
      </c>
      <c r="Y71" s="136"/>
      <c r="Z71" s="137"/>
      <c r="AA71" s="137"/>
      <c r="AB71" s="137"/>
      <c r="AC71" s="138" t="str">
        <f>'94KMInput'!T110</f>
        <v/>
      </c>
      <c r="AD71" s="139">
        <f>'94KMInput'!V110-'94KMInput'!U110</f>
        <v>0</v>
      </c>
      <c r="AE71" s="140" t="str">
        <f t="shared" si="6"/>
        <v/>
      </c>
      <c r="AF71" s="141">
        <v>3.75</v>
      </c>
      <c r="AG71" s="142">
        <f t="shared" si="7"/>
        <v>0</v>
      </c>
      <c r="AH71" s="108" t="str">
        <f>HYPERLINK('94KMInput'!AE111)</f>
        <v/>
      </c>
      <c r="AI71" s="108" t="str">
        <f>HYPERLINK('94KMInput'!AF111)</f>
        <v/>
      </c>
      <c r="AJ71" s="108" t="str">
        <f>HYPERLINK('94KMInput'!AG111)</f>
        <v/>
      </c>
      <c r="AK71" s="108" t="str">
        <f>HYPERLINK('94KMInput'!AH111)</f>
        <v/>
      </c>
      <c r="AL71" s="108" t="str">
        <f>HYPERLINK('94KMInput'!AI111)</f>
        <v/>
      </c>
      <c r="AM71" s="108" t="str">
        <f>HYPERLINK('94KMInput'!AJ111)</f>
        <v/>
      </c>
      <c r="AN71" s="108" t="str">
        <f>HYPERLINK('94KMInput'!AK111)</f>
        <v/>
      </c>
      <c r="AO71" s="108" t="str">
        <f>HYPERLINK('94KMInput'!AL111)</f>
        <v/>
      </c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88"/>
      <c r="DH71" s="88"/>
    </row>
    <row r="72" ht="10.5" customHeight="1">
      <c r="A72" s="109" t="str">
        <f t="shared" si="1"/>
        <v>94KM</v>
      </c>
      <c r="B72" s="12">
        <f t="shared" si="2"/>
        <v>2020</v>
      </c>
      <c r="C72" s="12">
        <f t="shared" si="3"/>
        <v>5</v>
      </c>
      <c r="D72" s="110">
        <f>'94KMInput'!B68</f>
        <v>43956</v>
      </c>
      <c r="E72" s="111" t="str">
        <f t="shared" si="4"/>
        <v>INT</v>
      </c>
      <c r="F72" s="112" t="str">
        <f>'94KMInput'!H68</f>
        <v>IAD</v>
      </c>
      <c r="G72" s="111" t="str">
        <f>'94KMInput'!O68</f>
        <v>Kevin Mock</v>
      </c>
      <c r="H72" s="111" t="str">
        <f>'94KMInput'!P68</f>
        <v/>
      </c>
      <c r="I72" s="111" t="str">
        <f>'94KMInput'!R68</f>
        <v>Cargo</v>
      </c>
      <c r="J72" s="112" t="str">
        <f>'94KMInput'!S68</f>
        <v>Rome</v>
      </c>
      <c r="K72" s="113" t="str">
        <f>'94KMInput'!AD68</f>
        <v/>
      </c>
      <c r="L72" s="114"/>
      <c r="M72" s="115">
        <f>'94KMInput'!L68</f>
        <v>1.1</v>
      </c>
      <c r="N72" s="111" t="str">
        <f>IF(M72="","",(IF(Q72='94KMInput'!K68,"","ERROR!")))</f>
        <v/>
      </c>
      <c r="O72" s="64"/>
      <c r="P72" s="133"/>
      <c r="Q72" s="116">
        <f t="shared" si="8"/>
        <v>6057.1</v>
      </c>
      <c r="R72" s="134"/>
      <c r="S72" s="134"/>
      <c r="T72" s="134"/>
      <c r="U72" s="135"/>
      <c r="V72" s="134"/>
      <c r="W72" s="134"/>
      <c r="X72" s="134" t="str">
        <f t="shared" si="20"/>
        <v/>
      </c>
      <c r="Y72" s="136"/>
      <c r="Z72" s="137"/>
      <c r="AA72" s="137"/>
      <c r="AB72" s="137"/>
      <c r="AC72" s="138" t="str">
        <f>'94KMInput'!T111</f>
        <v/>
      </c>
      <c r="AD72" s="139">
        <f>'94KMInput'!V111-'94KMInput'!U111</f>
        <v>0</v>
      </c>
      <c r="AE72" s="140" t="str">
        <f t="shared" si="6"/>
        <v/>
      </c>
      <c r="AF72" s="141">
        <v>3.75</v>
      </c>
      <c r="AG72" s="142">
        <f t="shared" si="7"/>
        <v>0</v>
      </c>
      <c r="AH72" s="108" t="str">
        <f>HYPERLINK('94KMInput'!AE112)</f>
        <v/>
      </c>
      <c r="AI72" s="108" t="str">
        <f>HYPERLINK('94KMInput'!AF112)</f>
        <v/>
      </c>
      <c r="AJ72" s="108" t="str">
        <f>HYPERLINK('94KMInput'!AG112)</f>
        <v/>
      </c>
      <c r="AK72" s="108" t="str">
        <f>HYPERLINK('94KMInput'!AH112)</f>
        <v/>
      </c>
      <c r="AL72" s="108" t="str">
        <f>HYPERLINK('94KMInput'!AI112)</f>
        <v/>
      </c>
      <c r="AM72" s="108" t="str">
        <f>HYPERLINK('94KMInput'!AJ112)</f>
        <v/>
      </c>
      <c r="AN72" s="108" t="str">
        <f>HYPERLINK('94KMInput'!AK112)</f>
        <v/>
      </c>
      <c r="AO72" s="108" t="str">
        <f>HYPERLINK('94KMInput'!AL112)</f>
        <v/>
      </c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</row>
    <row r="73" ht="10.5" customHeight="1">
      <c r="A73" s="109" t="str">
        <f t="shared" si="1"/>
        <v>94KM</v>
      </c>
      <c r="B73" s="12">
        <f t="shared" si="2"/>
        <v>2020</v>
      </c>
      <c r="C73" s="12">
        <f t="shared" si="3"/>
        <v>5</v>
      </c>
      <c r="D73" s="110">
        <f>'94KMInput'!B69</f>
        <v>43956</v>
      </c>
      <c r="E73" s="111" t="str">
        <f t="shared" si="4"/>
        <v>IAD</v>
      </c>
      <c r="F73" s="112" t="str">
        <f>'94KMInput'!H69</f>
        <v>AVC</v>
      </c>
      <c r="G73" s="111" t="str">
        <f>'94KMInput'!O69</f>
        <v>Kevin Mock</v>
      </c>
      <c r="H73" s="111" t="str">
        <f>'94KMInput'!P69</f>
        <v/>
      </c>
      <c r="I73" s="111" t="str">
        <f>'94KMInput'!R69</f>
        <v>Cargo</v>
      </c>
      <c r="J73" s="112" t="str">
        <f>'94KMInput'!S69</f>
        <v>Rome</v>
      </c>
      <c r="K73" s="113" t="str">
        <f>'94KMInput'!AD69</f>
        <v/>
      </c>
      <c r="L73" s="114"/>
      <c r="M73" s="115">
        <f>'94KMInput'!L69</f>
        <v>0.8</v>
      </c>
      <c r="N73" s="111" t="str">
        <f>IF(M73="","",(IF(Q73='94KMInput'!K69,"","ERROR!")))</f>
        <v/>
      </c>
      <c r="O73" s="64"/>
      <c r="P73" s="133"/>
      <c r="Q73" s="116">
        <f t="shared" si="8"/>
        <v>6057.9</v>
      </c>
      <c r="R73" s="134" t="s">
        <v>121</v>
      </c>
      <c r="S73" s="134"/>
      <c r="T73" s="134"/>
      <c r="U73" s="135">
        <v>84.0</v>
      </c>
      <c r="V73" s="134"/>
      <c r="W73" s="134"/>
      <c r="X73" s="134">
        <f t="shared" si="20"/>
        <v>84</v>
      </c>
      <c r="Y73" s="136" t="s">
        <v>122</v>
      </c>
      <c r="Z73" s="137"/>
      <c r="AA73" s="137"/>
      <c r="AB73" s="137"/>
      <c r="AC73" s="138" t="str">
        <f>'94KMInput'!T112</f>
        <v/>
      </c>
      <c r="AD73" s="139">
        <f>'94KMInput'!V112-'94KMInput'!U112</f>
        <v>0</v>
      </c>
      <c r="AE73" s="140" t="str">
        <f t="shared" si="6"/>
        <v/>
      </c>
      <c r="AF73" s="141">
        <v>3.75</v>
      </c>
      <c r="AG73" s="142">
        <f t="shared" si="7"/>
        <v>0</v>
      </c>
      <c r="AH73" s="108" t="str">
        <f>HYPERLINK('94KMInput'!AE113)</f>
        <v/>
      </c>
      <c r="AI73" s="108" t="str">
        <f>HYPERLINK('94KMInput'!AF113)</f>
        <v/>
      </c>
      <c r="AJ73" s="108" t="str">
        <f>HYPERLINK('94KMInput'!AG113)</f>
        <v/>
      </c>
      <c r="AK73" s="108" t="str">
        <f>HYPERLINK('94KMInput'!AH113)</f>
        <v/>
      </c>
      <c r="AL73" s="108" t="str">
        <f>HYPERLINK('94KMInput'!AI113)</f>
        <v/>
      </c>
      <c r="AM73" s="108" t="str">
        <f>HYPERLINK('94KMInput'!AJ113)</f>
        <v/>
      </c>
      <c r="AN73" s="108" t="str">
        <f>HYPERLINK('94KMInput'!AK113)</f>
        <v/>
      </c>
      <c r="AO73" s="108" t="str">
        <f>HYPERLINK('94KMInput'!AL113)</f>
        <v/>
      </c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</row>
    <row r="74" ht="10.5" customHeight="1">
      <c r="A74" s="109" t="str">
        <f t="shared" si="1"/>
        <v>94KM</v>
      </c>
      <c r="B74" s="12">
        <f t="shared" si="2"/>
        <v>2020</v>
      </c>
      <c r="C74" s="12">
        <f t="shared" si="3"/>
        <v>5</v>
      </c>
      <c r="D74" s="110">
        <f>'94KMInput'!B70</f>
        <v>43957</v>
      </c>
      <c r="E74" s="111" t="str">
        <f t="shared" si="4"/>
        <v>AVC</v>
      </c>
      <c r="F74" s="112" t="str">
        <f>'94KMInput'!H70</f>
        <v>BUY</v>
      </c>
      <c r="G74" s="111" t="str">
        <f>'94KMInput'!O70</f>
        <v>Kevin Mock</v>
      </c>
      <c r="H74" s="111" t="str">
        <f>'94KMInput'!P70</f>
        <v/>
      </c>
      <c r="I74" s="111" t="str">
        <f>'94KMInput'!R70</f>
        <v>Cargo</v>
      </c>
      <c r="J74" s="112" t="str">
        <f>'94KMInput'!S70</f>
        <v>Rome</v>
      </c>
      <c r="K74" s="113" t="str">
        <f>'94KMInput'!AD70</f>
        <v/>
      </c>
      <c r="L74" s="114"/>
      <c r="M74" s="115">
        <f>'94KMInput'!L70</f>
        <v>0.5</v>
      </c>
      <c r="N74" s="111" t="str">
        <f>IF(M74="","",(IF(Q74='94KMInput'!K70,"","ERROR!")))</f>
        <v/>
      </c>
      <c r="O74" s="64"/>
      <c r="P74" s="133">
        <v>4298.0</v>
      </c>
      <c r="Q74" s="116">
        <f t="shared" si="8"/>
        <v>6058.4</v>
      </c>
      <c r="R74" s="134">
        <v>2490.0</v>
      </c>
      <c r="S74" s="134"/>
      <c r="T74" s="134"/>
      <c r="U74" s="135">
        <v>72.58</v>
      </c>
      <c r="V74" s="134"/>
      <c r="W74" s="134"/>
      <c r="X74" s="134">
        <f t="shared" si="20"/>
        <v>2646.58</v>
      </c>
      <c r="Y74" s="136"/>
      <c r="Z74" s="137" t="s">
        <v>102</v>
      </c>
      <c r="AA74" s="137">
        <v>400.0</v>
      </c>
      <c r="AB74" s="137" t="s">
        <v>123</v>
      </c>
      <c r="AC74" s="138" t="str">
        <f>'94KMInput'!T113</f>
        <v/>
      </c>
      <c r="AD74" s="139">
        <f>'94KMInput'!V113-'94KMInput'!U113</f>
        <v>0</v>
      </c>
      <c r="AE74" s="140" t="str">
        <f t="shared" si="6"/>
        <v/>
      </c>
      <c r="AF74" s="141">
        <v>3.75</v>
      </c>
      <c r="AG74" s="142">
        <f t="shared" si="7"/>
        <v>0</v>
      </c>
      <c r="AH74" s="108" t="str">
        <f>HYPERLINK('94KMInput'!AE114)</f>
        <v/>
      </c>
      <c r="AI74" s="108" t="str">
        <f>HYPERLINK('94KMInput'!AF114)</f>
        <v/>
      </c>
      <c r="AJ74" s="108" t="str">
        <f>HYPERLINK('94KMInput'!AG114)</f>
        <v/>
      </c>
      <c r="AK74" s="108" t="str">
        <f>HYPERLINK('94KMInput'!AH114)</f>
        <v/>
      </c>
      <c r="AL74" s="108" t="str">
        <f>HYPERLINK('94KMInput'!AI114)</f>
        <v/>
      </c>
      <c r="AM74" s="108" t="str">
        <f>HYPERLINK('94KMInput'!AJ114)</f>
        <v/>
      </c>
      <c r="AN74" s="108" t="str">
        <f>HYPERLINK('94KMInput'!AK114)</f>
        <v/>
      </c>
      <c r="AO74" s="108" t="str">
        <f>HYPERLINK('94KMInput'!AL114)</f>
        <v/>
      </c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</row>
    <row r="75" ht="10.5" customHeight="1">
      <c r="A75" s="117" t="str">
        <f t="shared" si="1"/>
        <v>94KM</v>
      </c>
      <c r="B75" s="118">
        <f t="shared" si="2"/>
        <v>2020</v>
      </c>
      <c r="C75" s="118">
        <f t="shared" si="3"/>
        <v>5</v>
      </c>
      <c r="D75" s="119">
        <f>'94KMInput'!B71</f>
        <v>43958</v>
      </c>
      <c r="E75" s="120" t="str">
        <f t="shared" si="4"/>
        <v>BUY</v>
      </c>
      <c r="F75" s="121" t="str">
        <f>'94KMInput'!H71</f>
        <v>RDU</v>
      </c>
      <c r="G75" s="120" t="str">
        <f>'94KMInput'!O71</f>
        <v>Kevin Mock</v>
      </c>
      <c r="H75" s="120" t="str">
        <f>'94KMInput'!P71</f>
        <v/>
      </c>
      <c r="I75" s="120" t="str">
        <f>'94KMInput'!R71</f>
        <v>Passenger</v>
      </c>
      <c r="J75" s="121" t="str">
        <f>'94KMInput'!S71</f>
        <v>Barnard</v>
      </c>
      <c r="K75" s="122" t="str">
        <f>'94KMInput'!AD71</f>
        <v/>
      </c>
      <c r="L75" s="123"/>
      <c r="M75" s="124">
        <f>'94KMInput'!L71</f>
        <v>0.3</v>
      </c>
      <c r="N75" s="120" t="str">
        <f>IF(M75="","",(IF(Q75='94KMInput'!K71,"","ERROR!")))</f>
        <v/>
      </c>
      <c r="O75" s="120"/>
      <c r="P75" s="121"/>
      <c r="Q75" s="124">
        <f t="shared" si="8"/>
        <v>6058.7</v>
      </c>
      <c r="R75" s="125"/>
      <c r="S75" s="125"/>
      <c r="T75" s="125"/>
      <c r="U75" s="126"/>
      <c r="V75" s="125"/>
      <c r="W75" s="125"/>
      <c r="X75" s="125" t="str">
        <f t="shared" si="20"/>
        <v/>
      </c>
      <c r="Y75" s="121"/>
      <c r="Z75" s="128"/>
      <c r="AA75" s="128"/>
      <c r="AB75" s="128"/>
      <c r="AC75" s="143" t="str">
        <f>'94KMInput'!T114</f>
        <v/>
      </c>
      <c r="AD75" s="144">
        <f>'94KMInput'!V114-'94KMInput'!U114</f>
        <v>0</v>
      </c>
      <c r="AE75" s="125" t="str">
        <f t="shared" si="6"/>
        <v/>
      </c>
      <c r="AF75" s="131">
        <v>3.75</v>
      </c>
      <c r="AG75" s="120">
        <f t="shared" si="7"/>
        <v>0</v>
      </c>
      <c r="AH75" s="132" t="str">
        <f>HYPERLINK('94KMInput'!AE115)</f>
        <v/>
      </c>
      <c r="AI75" s="132" t="str">
        <f>HYPERLINK('94KMInput'!AF115)</f>
        <v/>
      </c>
      <c r="AJ75" s="132" t="str">
        <f>HYPERLINK('94KMInput'!AG115)</f>
        <v/>
      </c>
      <c r="AK75" s="132" t="str">
        <f>HYPERLINK('94KMInput'!AH115)</f>
        <v/>
      </c>
      <c r="AL75" s="132" t="str">
        <f>HYPERLINK('94KMInput'!AI115)</f>
        <v/>
      </c>
      <c r="AM75" s="132" t="str">
        <f>HYPERLINK('94KMInput'!AJ115)</f>
        <v/>
      </c>
      <c r="AN75" s="132" t="str">
        <f>HYPERLINK('94KMInput'!AK115)</f>
        <v/>
      </c>
      <c r="AO75" s="132" t="str">
        <f>HYPERLINK('94KMInput'!AL115)</f>
        <v/>
      </c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  <c r="CO75" s="118"/>
      <c r="CP75" s="118"/>
      <c r="CQ75" s="118"/>
      <c r="CR75" s="118"/>
      <c r="CS75" s="118"/>
      <c r="CT75" s="118"/>
      <c r="CU75" s="118"/>
      <c r="CV75" s="118"/>
      <c r="CW75" s="118"/>
      <c r="CX75" s="118"/>
      <c r="CY75" s="118"/>
      <c r="CZ75" s="118"/>
      <c r="DA75" s="118"/>
      <c r="DB75" s="118"/>
      <c r="DC75" s="118"/>
      <c r="DD75" s="118"/>
      <c r="DE75" s="118"/>
      <c r="DF75" s="118"/>
      <c r="DG75" s="118"/>
      <c r="DH75" s="118"/>
    </row>
    <row r="76" ht="10.5" customHeight="1">
      <c r="A76" s="117" t="str">
        <f t="shared" si="1"/>
        <v>94KM</v>
      </c>
      <c r="B76" s="118">
        <f t="shared" si="2"/>
        <v>2020</v>
      </c>
      <c r="C76" s="118">
        <f t="shared" si="3"/>
        <v>5</v>
      </c>
      <c r="D76" s="119">
        <f>'94KMInput'!B72</f>
        <v>43958</v>
      </c>
      <c r="E76" s="120" t="str">
        <f t="shared" si="4"/>
        <v>RDU</v>
      </c>
      <c r="F76" s="121" t="str">
        <f>'94KMInput'!H72</f>
        <v>VRB</v>
      </c>
      <c r="G76" s="120" t="str">
        <f>'94KMInput'!O72</f>
        <v>Kevin Mock</v>
      </c>
      <c r="H76" s="120" t="str">
        <f>'94KMInput'!P72</f>
        <v/>
      </c>
      <c r="I76" s="120" t="str">
        <f>'94KMInput'!R72</f>
        <v>Passenger</v>
      </c>
      <c r="J76" s="121" t="str">
        <f>'94KMInput'!S72</f>
        <v>Barnard</v>
      </c>
      <c r="K76" s="122" t="str">
        <f>'94KMInput'!AD72</f>
        <v/>
      </c>
      <c r="L76" s="123"/>
      <c r="M76" s="124">
        <f>'94KMInput'!L72</f>
        <v>2.6</v>
      </c>
      <c r="N76" s="120" t="str">
        <f>IF(M76="","",(IF(Q76='94KMInput'!K72,"","ERROR!")))</f>
        <v/>
      </c>
      <c r="O76" s="120"/>
      <c r="P76" s="121"/>
      <c r="Q76" s="124">
        <f t="shared" si="8"/>
        <v>6061.3</v>
      </c>
      <c r="R76" s="125"/>
      <c r="S76" s="125"/>
      <c r="T76" s="125"/>
      <c r="U76" s="126"/>
      <c r="V76" s="125"/>
      <c r="W76" s="125">
        <v>20.0</v>
      </c>
      <c r="X76" s="125" t="str">
        <f t="shared" si="20"/>
        <v/>
      </c>
      <c r="Y76" s="121"/>
      <c r="Z76" s="128"/>
      <c r="AA76" s="128"/>
      <c r="AB76" s="128"/>
      <c r="AC76" s="143" t="str">
        <f>'94KMInput'!T115</f>
        <v/>
      </c>
      <c r="AD76" s="144">
        <f>'94KMInput'!V115-'94KMInput'!U115</f>
        <v>0</v>
      </c>
      <c r="AE76" s="125" t="str">
        <f t="shared" si="6"/>
        <v/>
      </c>
      <c r="AF76" s="131">
        <v>3.75</v>
      </c>
      <c r="AG76" s="120">
        <f t="shared" si="7"/>
        <v>0</v>
      </c>
      <c r="AH76" s="132" t="str">
        <f>HYPERLINK('94KMInput'!AE116)</f>
        <v/>
      </c>
      <c r="AI76" s="132" t="str">
        <f>HYPERLINK('94KMInput'!AF116)</f>
        <v/>
      </c>
      <c r="AJ76" s="132" t="str">
        <f>HYPERLINK('94KMInput'!AG116)</f>
        <v/>
      </c>
      <c r="AK76" s="132" t="str">
        <f>HYPERLINK('94KMInput'!AH116)</f>
        <v/>
      </c>
      <c r="AL76" s="132" t="str">
        <f>HYPERLINK('94KMInput'!AI116)</f>
        <v/>
      </c>
      <c r="AM76" s="132" t="str">
        <f>HYPERLINK('94KMInput'!AJ116)</f>
        <v/>
      </c>
      <c r="AN76" s="132" t="str">
        <f>HYPERLINK('94KMInput'!AK116)</f>
        <v/>
      </c>
      <c r="AO76" s="132" t="str">
        <f>HYPERLINK('94KMInput'!AL116)</f>
        <v/>
      </c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/>
      <c r="BU76" s="118"/>
      <c r="BV76" s="118"/>
      <c r="BW76" s="118"/>
      <c r="BX76" s="118"/>
      <c r="BY76" s="118"/>
      <c r="BZ76" s="118"/>
      <c r="CA76" s="118"/>
      <c r="CB76" s="118"/>
      <c r="CC76" s="118"/>
      <c r="CD76" s="118"/>
      <c r="CE76" s="118"/>
      <c r="CF76" s="118"/>
      <c r="CG76" s="118"/>
      <c r="CH76" s="118"/>
      <c r="CI76" s="118"/>
      <c r="CJ76" s="118"/>
      <c r="CK76" s="118"/>
      <c r="CL76" s="118"/>
      <c r="CM76" s="118"/>
      <c r="CN76" s="118"/>
      <c r="CO76" s="118"/>
      <c r="CP76" s="118"/>
      <c r="CQ76" s="118"/>
      <c r="CR76" s="118"/>
      <c r="CS76" s="118"/>
      <c r="CT76" s="118"/>
      <c r="CU76" s="118"/>
      <c r="CV76" s="118"/>
      <c r="CW76" s="118"/>
      <c r="CX76" s="118"/>
      <c r="CY76" s="118"/>
      <c r="CZ76" s="118"/>
      <c r="DA76" s="118"/>
      <c r="DB76" s="118"/>
      <c r="DC76" s="118"/>
      <c r="DD76" s="118"/>
      <c r="DE76" s="118"/>
      <c r="DF76" s="118"/>
      <c r="DG76" s="118"/>
      <c r="DH76" s="118"/>
    </row>
    <row r="77" ht="10.5" customHeight="1">
      <c r="A77" s="117" t="str">
        <f t="shared" si="1"/>
        <v>94KM</v>
      </c>
      <c r="B77" s="118">
        <f t="shared" si="2"/>
        <v>2020</v>
      </c>
      <c r="C77" s="118">
        <f t="shared" si="3"/>
        <v>5</v>
      </c>
      <c r="D77" s="119">
        <f>'94KMInput'!B73</f>
        <v>43958</v>
      </c>
      <c r="E77" s="120" t="str">
        <f t="shared" si="4"/>
        <v>VRB</v>
      </c>
      <c r="F77" s="121" t="str">
        <f>'94KMInput'!H73</f>
        <v>BUY</v>
      </c>
      <c r="G77" s="120" t="str">
        <f>'94KMInput'!O73</f>
        <v>Kevin Mock</v>
      </c>
      <c r="H77" s="120" t="str">
        <f>'94KMInput'!P73</f>
        <v/>
      </c>
      <c r="I77" s="120" t="str">
        <f>'94KMInput'!R73</f>
        <v>Passenger</v>
      </c>
      <c r="J77" s="121" t="str">
        <f>'94KMInput'!S73</f>
        <v>Barnard</v>
      </c>
      <c r="K77" s="122" t="str">
        <f>'94KMInput'!AD73</f>
        <v/>
      </c>
      <c r="L77" s="123"/>
      <c r="M77" s="124">
        <f>'94KMInput'!L73</f>
        <v>3</v>
      </c>
      <c r="N77" s="120" t="str">
        <f>IF(M77="","",(IF(Q77='94KMInput'!K73,"","ERROR!")))</f>
        <v/>
      </c>
      <c r="O77" s="120"/>
      <c r="P77" s="121">
        <v>4294.0</v>
      </c>
      <c r="Q77" s="124">
        <f t="shared" si="8"/>
        <v>6064.3</v>
      </c>
      <c r="R77" s="125"/>
      <c r="S77" s="125">
        <v>15.0</v>
      </c>
      <c r="T77" s="125"/>
      <c r="U77" s="126">
        <v>52.0</v>
      </c>
      <c r="V77" s="125"/>
      <c r="W77" s="125"/>
      <c r="X77" s="125">
        <v>5195.0</v>
      </c>
      <c r="Y77" s="121" t="s">
        <v>124</v>
      </c>
      <c r="Z77" s="128" t="s">
        <v>102</v>
      </c>
      <c r="AA77" s="128">
        <v>400.0</v>
      </c>
      <c r="AB77" s="128" t="s">
        <v>125</v>
      </c>
      <c r="AC77" s="143" t="str">
        <f>'94KMInput'!T116</f>
        <v/>
      </c>
      <c r="AD77" s="144">
        <f>'94KMInput'!V116-'94KMInput'!U116</f>
        <v>0</v>
      </c>
      <c r="AE77" s="125" t="str">
        <f t="shared" si="6"/>
        <v/>
      </c>
      <c r="AF77" s="131">
        <v>3.75</v>
      </c>
      <c r="AG77" s="120">
        <f t="shared" si="7"/>
        <v>0</v>
      </c>
      <c r="AH77" s="132" t="str">
        <f>HYPERLINK('94KMInput'!AE117)</f>
        <v/>
      </c>
      <c r="AI77" s="132" t="str">
        <f>HYPERLINK('94KMInput'!AF117)</f>
        <v/>
      </c>
      <c r="AJ77" s="132" t="str">
        <f>HYPERLINK('94KMInput'!AG117)</f>
        <v/>
      </c>
      <c r="AK77" s="132" t="str">
        <f>HYPERLINK('94KMInput'!AH117)</f>
        <v/>
      </c>
      <c r="AL77" s="132" t="str">
        <f>HYPERLINK('94KMInput'!AI117)</f>
        <v/>
      </c>
      <c r="AM77" s="132" t="str">
        <f>HYPERLINK('94KMInput'!AJ117)</f>
        <v/>
      </c>
      <c r="AN77" s="132" t="str">
        <f>HYPERLINK('94KMInput'!AK117)</f>
        <v/>
      </c>
      <c r="AO77" s="132" t="str">
        <f>HYPERLINK('94KMInput'!AL117)</f>
        <v/>
      </c>
      <c r="AP77" s="118"/>
      <c r="AQ77" s="118"/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/>
      <c r="BO77" s="118"/>
      <c r="BP77" s="118"/>
      <c r="BQ77" s="118"/>
      <c r="BR77" s="118"/>
      <c r="BS77" s="118"/>
      <c r="BT77" s="118"/>
      <c r="BU77" s="118"/>
      <c r="BV77" s="118"/>
      <c r="BW77" s="118"/>
      <c r="BX77" s="118"/>
      <c r="BY77" s="118"/>
      <c r="BZ77" s="118"/>
      <c r="CA77" s="118"/>
      <c r="CB77" s="118"/>
      <c r="CC77" s="118"/>
      <c r="CD77" s="118"/>
      <c r="CE77" s="118"/>
      <c r="CF77" s="118"/>
      <c r="CG77" s="118"/>
      <c r="CH77" s="118"/>
      <c r="CI77" s="118"/>
      <c r="CJ77" s="118"/>
      <c r="CK77" s="118"/>
      <c r="CL77" s="118"/>
      <c r="CM77" s="118"/>
      <c r="CN77" s="118"/>
      <c r="CO77" s="118"/>
      <c r="CP77" s="118"/>
      <c r="CQ77" s="118"/>
      <c r="CR77" s="118"/>
      <c r="CS77" s="118"/>
      <c r="CT77" s="118"/>
      <c r="CU77" s="118"/>
      <c r="CV77" s="118"/>
      <c r="CW77" s="118"/>
      <c r="CX77" s="118"/>
      <c r="CY77" s="118"/>
      <c r="CZ77" s="118"/>
      <c r="DA77" s="118"/>
      <c r="DB77" s="118"/>
      <c r="DC77" s="118"/>
      <c r="DD77" s="118"/>
      <c r="DE77" s="118"/>
      <c r="DF77" s="118"/>
      <c r="DG77" s="118"/>
      <c r="DH77" s="118"/>
    </row>
    <row r="78" ht="10.5" customHeight="1">
      <c r="A78" s="109" t="str">
        <f t="shared" si="1"/>
        <v>94KM</v>
      </c>
      <c r="B78" s="12">
        <f t="shared" si="2"/>
        <v>2020</v>
      </c>
      <c r="C78" s="12">
        <f t="shared" si="3"/>
        <v>5</v>
      </c>
      <c r="D78" s="110">
        <f>'94KMInput'!B74</f>
        <v>43964</v>
      </c>
      <c r="E78" s="111" t="str">
        <f t="shared" si="4"/>
        <v>BUY</v>
      </c>
      <c r="F78" s="112" t="str">
        <f>'94KMInput'!H74</f>
        <v>AKR</v>
      </c>
      <c r="G78" s="111" t="str">
        <f>'94KMInput'!O74</f>
        <v>Kevin Mock</v>
      </c>
      <c r="H78" s="111" t="str">
        <f>'94KMInput'!P74</f>
        <v/>
      </c>
      <c r="I78" s="111" t="str">
        <f>'94KMInput'!R74</f>
        <v>Passenger</v>
      </c>
      <c r="J78" s="112" t="str">
        <f>'94KMInput'!S74</f>
        <v>Rice</v>
      </c>
      <c r="K78" s="113" t="str">
        <f>'94KMInput'!AD74</f>
        <v/>
      </c>
      <c r="L78" s="114"/>
      <c r="M78" s="115">
        <f>'94KMInput'!L74</f>
        <v>1.7</v>
      </c>
      <c r="N78" s="111" t="str">
        <f>IF(M78="","",(IF(Q78='94KMInput'!K74,"","ERROR!")))</f>
        <v/>
      </c>
      <c r="O78" s="64"/>
      <c r="P78" s="133"/>
      <c r="Q78" s="116">
        <f t="shared" si="8"/>
        <v>6066</v>
      </c>
      <c r="R78" s="134"/>
      <c r="S78" s="134"/>
      <c r="T78" s="134"/>
      <c r="U78" s="135">
        <v>30.0</v>
      </c>
      <c r="V78" s="134"/>
      <c r="W78" s="134"/>
      <c r="X78" s="134"/>
      <c r="Y78" s="136"/>
      <c r="Z78" s="137"/>
      <c r="AA78" s="137"/>
      <c r="AB78" s="137"/>
      <c r="AC78" s="138">
        <v>60.0</v>
      </c>
      <c r="AD78" s="139">
        <v>240.0</v>
      </c>
      <c r="AE78" s="140">
        <f t="shared" si="6"/>
        <v>4</v>
      </c>
      <c r="AF78" s="141">
        <v>3.75</v>
      </c>
      <c r="AG78" s="142">
        <f t="shared" si="7"/>
        <v>15</v>
      </c>
      <c r="AH78" s="108" t="str">
        <f>HYPERLINK('94KMInput'!AE118)</f>
        <v/>
      </c>
      <c r="AI78" s="108" t="str">
        <f>HYPERLINK('94KMInput'!AF118)</f>
        <v/>
      </c>
      <c r="AJ78" s="108" t="str">
        <f>HYPERLINK('94KMInput'!AG118)</f>
        <v/>
      </c>
      <c r="AK78" s="108" t="str">
        <f>HYPERLINK('94KMInput'!AH118)</f>
        <v/>
      </c>
      <c r="AL78" s="108" t="str">
        <f>HYPERLINK('94KMInput'!AI118)</f>
        <v/>
      </c>
      <c r="AM78" s="108" t="str">
        <f>HYPERLINK('94KMInput'!AJ118)</f>
        <v/>
      </c>
      <c r="AN78" s="108" t="str">
        <f>HYPERLINK('94KMInput'!AK118)</f>
        <v/>
      </c>
      <c r="AO78" s="108" t="str">
        <f>HYPERLINK('94KMInput'!AL118)</f>
        <v/>
      </c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</row>
    <row r="79" ht="10.5" customHeight="1">
      <c r="A79" s="109" t="str">
        <f t="shared" si="1"/>
        <v>94KM</v>
      </c>
      <c r="B79" s="12">
        <f t="shared" si="2"/>
        <v>2020</v>
      </c>
      <c r="C79" s="12">
        <f t="shared" si="3"/>
        <v>5</v>
      </c>
      <c r="D79" s="110">
        <f>'94KMInput'!B75</f>
        <v>43965</v>
      </c>
      <c r="E79" s="111" t="str">
        <f t="shared" si="4"/>
        <v>AKR</v>
      </c>
      <c r="F79" s="112" t="str">
        <f>'94KMInput'!H75</f>
        <v>BUY</v>
      </c>
      <c r="G79" s="111" t="str">
        <f>'94KMInput'!O75</f>
        <v>Kevin Mock</v>
      </c>
      <c r="H79" s="111" t="str">
        <f>'94KMInput'!P75</f>
        <v/>
      </c>
      <c r="I79" s="111" t="str">
        <f>'94KMInput'!R75</f>
        <v>Passenger</v>
      </c>
      <c r="J79" s="112" t="str">
        <f>'94KMInput'!S75</f>
        <v>Rice</v>
      </c>
      <c r="K79" s="113" t="str">
        <f>'94KMInput'!AD75</f>
        <v/>
      </c>
      <c r="L79" s="114"/>
      <c r="M79" s="115">
        <f>'94KMInput'!L75</f>
        <v>1.7</v>
      </c>
      <c r="N79" s="111" t="str">
        <f>IF(M79="","",(IF(Q79='94KMInput'!K75,"","ERROR!")))</f>
        <v/>
      </c>
      <c r="O79" s="64"/>
      <c r="P79" s="133">
        <v>4300.0</v>
      </c>
      <c r="Q79" s="116">
        <f t="shared" si="8"/>
        <v>6067.7</v>
      </c>
      <c r="R79" s="134"/>
      <c r="S79" s="134"/>
      <c r="T79" s="134"/>
      <c r="U79" s="135"/>
      <c r="V79" s="134"/>
      <c r="W79" s="134"/>
      <c r="X79" s="134">
        <v>4280.0</v>
      </c>
      <c r="Y79" s="136" t="s">
        <v>126</v>
      </c>
      <c r="Z79" s="137" t="s">
        <v>102</v>
      </c>
      <c r="AA79" s="137">
        <v>800.0</v>
      </c>
      <c r="AB79" s="137" t="s">
        <v>127</v>
      </c>
      <c r="AC79" s="138" t="str">
        <f>'94KMInput'!T118</f>
        <v/>
      </c>
      <c r="AD79" s="139">
        <f>'94KMInput'!V118-'94KMInput'!U118</f>
        <v>0</v>
      </c>
      <c r="AE79" s="140" t="str">
        <f t="shared" si="6"/>
        <v/>
      </c>
      <c r="AF79" s="141">
        <v>3.75</v>
      </c>
      <c r="AG79" s="142">
        <f t="shared" si="7"/>
        <v>0</v>
      </c>
      <c r="AH79" s="108" t="str">
        <f>HYPERLINK('94KMInput'!AE119)</f>
        <v/>
      </c>
      <c r="AI79" s="108" t="str">
        <f>HYPERLINK('94KMInput'!AF119)</f>
        <v/>
      </c>
      <c r="AJ79" s="108" t="str">
        <f>HYPERLINK('94KMInput'!AG119)</f>
        <v/>
      </c>
      <c r="AK79" s="108" t="str">
        <f>HYPERLINK('94KMInput'!AH119)</f>
        <v/>
      </c>
      <c r="AL79" s="108" t="str">
        <f>HYPERLINK('94KMInput'!AI119)</f>
        <v/>
      </c>
      <c r="AM79" s="108" t="str">
        <f>HYPERLINK('94KMInput'!AJ119)</f>
        <v/>
      </c>
      <c r="AN79" s="108" t="str">
        <f>HYPERLINK('94KMInput'!AK119)</f>
        <v/>
      </c>
      <c r="AO79" s="108" t="str">
        <f>HYPERLINK('94KMInput'!AL119)</f>
        <v/>
      </c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</row>
    <row r="80" ht="10.5" customHeight="1">
      <c r="A80" s="117" t="str">
        <f t="shared" si="1"/>
        <v>94KM</v>
      </c>
      <c r="B80" s="118">
        <f t="shared" si="2"/>
        <v>2020</v>
      </c>
      <c r="C80" s="118">
        <f t="shared" si="3"/>
        <v>5</v>
      </c>
      <c r="D80" s="119">
        <f>'94KMInput'!B76</f>
        <v>43968</v>
      </c>
      <c r="E80" s="120" t="str">
        <f t="shared" si="4"/>
        <v>BUY</v>
      </c>
      <c r="F80" s="121" t="str">
        <f>'94KMInput'!H76</f>
        <v>SDF</v>
      </c>
      <c r="G80" s="120" t="str">
        <f>'94KMInput'!O76</f>
        <v>Kevin Mock</v>
      </c>
      <c r="H80" s="120" t="str">
        <f>'94KMInput'!P76</f>
        <v/>
      </c>
      <c r="I80" s="120" t="str">
        <f>'94KMInput'!R76</f>
        <v>Cargo</v>
      </c>
      <c r="J80" s="121" t="str">
        <f>'94KMInput'!S76</f>
        <v>FDS</v>
      </c>
      <c r="K80" s="122" t="str">
        <f>'94KMInput'!AD76</f>
        <v/>
      </c>
      <c r="L80" s="123"/>
      <c r="M80" s="124">
        <f>'94KMInput'!L76</f>
        <v>1.8</v>
      </c>
      <c r="N80" s="120" t="str">
        <f>IF(M80="","",(IF(Q80='94KMInput'!K76,"","ERROR!")))</f>
        <v/>
      </c>
      <c r="O80" s="120"/>
      <c r="P80" s="121"/>
      <c r="Q80" s="124">
        <f t="shared" si="8"/>
        <v>6069.5</v>
      </c>
      <c r="R80" s="125"/>
      <c r="S80" s="125"/>
      <c r="T80" s="125"/>
      <c r="U80" s="126"/>
      <c r="V80" s="125"/>
      <c r="W80" s="125"/>
      <c r="X80" s="125" t="str">
        <f t="shared" ref="X80:X81" si="21">IF(R80&lt;&gt;"",SUM(R79:W80),"")</f>
        <v/>
      </c>
      <c r="Y80" s="121"/>
      <c r="Z80" s="128"/>
      <c r="AA80" s="128"/>
      <c r="AB80" s="128"/>
      <c r="AC80" s="143" t="str">
        <f>'94KMInput'!T119</f>
        <v/>
      </c>
      <c r="AD80" s="144">
        <f>'94KMInput'!V119-'94KMInput'!U119</f>
        <v>0</v>
      </c>
      <c r="AE80" s="125" t="str">
        <f t="shared" si="6"/>
        <v/>
      </c>
      <c r="AF80" s="131">
        <v>3.75</v>
      </c>
      <c r="AG80" s="120">
        <f t="shared" si="7"/>
        <v>0</v>
      </c>
      <c r="AH80" s="132" t="str">
        <f>HYPERLINK('94KMInput'!AE120)</f>
        <v/>
      </c>
      <c r="AI80" s="132" t="str">
        <f>HYPERLINK('94KMInput'!AF120)</f>
        <v/>
      </c>
      <c r="AJ80" s="132" t="str">
        <f>HYPERLINK('94KMInput'!AG120)</f>
        <v/>
      </c>
      <c r="AK80" s="132" t="str">
        <f>HYPERLINK('94KMInput'!AH120)</f>
        <v/>
      </c>
      <c r="AL80" s="132" t="str">
        <f>HYPERLINK('94KMInput'!AI120)</f>
        <v/>
      </c>
      <c r="AM80" s="132" t="str">
        <f>HYPERLINK('94KMInput'!AJ120)</f>
        <v/>
      </c>
      <c r="AN80" s="132" t="str">
        <f>HYPERLINK('94KMInput'!AK120)</f>
        <v/>
      </c>
      <c r="AO80" s="132" t="str">
        <f>HYPERLINK('94KMInput'!AL120)</f>
        <v/>
      </c>
      <c r="AP80" s="118"/>
      <c r="AQ80" s="118"/>
      <c r="AR80" s="118"/>
      <c r="AS80" s="118"/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/>
      <c r="BI80" s="118"/>
      <c r="BJ80" s="118"/>
      <c r="BK80" s="118"/>
      <c r="BL80" s="118"/>
      <c r="BM80" s="118"/>
      <c r="BN80" s="118"/>
      <c r="BO80" s="118"/>
      <c r="BP80" s="118"/>
      <c r="BQ80" s="118"/>
      <c r="BR80" s="118"/>
      <c r="BS80" s="118"/>
      <c r="BT80" s="118"/>
      <c r="BU80" s="118"/>
      <c r="BV80" s="118"/>
      <c r="BW80" s="118"/>
      <c r="BX80" s="118"/>
      <c r="BY80" s="118"/>
      <c r="BZ80" s="118"/>
      <c r="CA80" s="118"/>
      <c r="CB80" s="118"/>
      <c r="CC80" s="118"/>
      <c r="CD80" s="118"/>
      <c r="CE80" s="118"/>
      <c r="CF80" s="118"/>
      <c r="CG80" s="118"/>
      <c r="CH80" s="118"/>
      <c r="CI80" s="118"/>
      <c r="CJ80" s="118"/>
      <c r="CK80" s="118"/>
      <c r="CL80" s="118"/>
      <c r="CM80" s="118"/>
      <c r="CN80" s="118"/>
      <c r="CO80" s="118"/>
      <c r="CP80" s="118"/>
      <c r="CQ80" s="118"/>
      <c r="CR80" s="118"/>
      <c r="CS80" s="118"/>
      <c r="CT80" s="118"/>
      <c r="CU80" s="118"/>
      <c r="CV80" s="118"/>
      <c r="CW80" s="118"/>
      <c r="CX80" s="118"/>
      <c r="CY80" s="118"/>
      <c r="CZ80" s="118"/>
      <c r="DA80" s="118"/>
      <c r="DB80" s="118"/>
      <c r="DC80" s="118"/>
      <c r="DD80" s="118"/>
      <c r="DE80" s="118"/>
      <c r="DF80" s="118"/>
      <c r="DG80" s="118"/>
      <c r="DH80" s="118"/>
    </row>
    <row r="81" ht="10.5" customHeight="1">
      <c r="A81" s="117" t="str">
        <f t="shared" si="1"/>
        <v>94KM</v>
      </c>
      <c r="B81" s="118">
        <f t="shared" si="2"/>
        <v>2020</v>
      </c>
      <c r="C81" s="118">
        <f t="shared" si="3"/>
        <v>5</v>
      </c>
      <c r="D81" s="119">
        <f>'94KMInput'!B77</f>
        <v>43968</v>
      </c>
      <c r="E81" s="120" t="str">
        <f t="shared" si="4"/>
        <v>SDF</v>
      </c>
      <c r="F81" s="121" t="str">
        <f>'94KMInput'!H77</f>
        <v>INT</v>
      </c>
      <c r="G81" s="120" t="str">
        <f>'94KMInput'!O77</f>
        <v>Kevin Mock</v>
      </c>
      <c r="H81" s="120" t="str">
        <f>'94KMInput'!P77</f>
        <v/>
      </c>
      <c r="I81" s="120" t="str">
        <f>'94KMInput'!R77</f>
        <v>Cargo</v>
      </c>
      <c r="J81" s="121" t="str">
        <f>'94KMInput'!S77</f>
        <v>FDS</v>
      </c>
      <c r="K81" s="122" t="str">
        <f>'94KMInput'!AD77</f>
        <v/>
      </c>
      <c r="L81" s="123"/>
      <c r="M81" s="124">
        <f>'94KMInput'!L77</f>
        <v>1.6</v>
      </c>
      <c r="N81" s="120" t="str">
        <f>IF(M81="","",(IF(Q81='94KMInput'!K77,"","ERROR!")))</f>
        <v/>
      </c>
      <c r="O81" s="120"/>
      <c r="P81" s="121"/>
      <c r="Q81" s="124">
        <f t="shared" si="8"/>
        <v>6071.1</v>
      </c>
      <c r="R81" s="125" t="s">
        <v>128</v>
      </c>
      <c r="S81" s="125"/>
      <c r="T81" s="125"/>
      <c r="U81" s="126">
        <v>84.0</v>
      </c>
      <c r="V81" s="125"/>
      <c r="W81" s="125"/>
      <c r="X81" s="125">
        <f t="shared" si="21"/>
        <v>84</v>
      </c>
      <c r="Y81" s="121"/>
      <c r="Z81" s="128"/>
      <c r="AA81" s="128"/>
      <c r="AB81" s="128"/>
      <c r="AC81" s="143" t="str">
        <f>'94KMInput'!T120</f>
        <v/>
      </c>
      <c r="AD81" s="144">
        <f>'94KMInput'!V120-'94KMInput'!U120</f>
        <v>0</v>
      </c>
      <c r="AE81" s="125" t="str">
        <f t="shared" si="6"/>
        <v/>
      </c>
      <c r="AF81" s="131">
        <v>3.75</v>
      </c>
      <c r="AG81" s="120">
        <f t="shared" si="7"/>
        <v>0</v>
      </c>
      <c r="AH81" s="132" t="str">
        <f>HYPERLINK('94KMInput'!AE121)</f>
        <v/>
      </c>
      <c r="AI81" s="132" t="str">
        <f>HYPERLINK('94KMInput'!AF121)</f>
        <v/>
      </c>
      <c r="AJ81" s="132" t="str">
        <f>HYPERLINK('94KMInput'!AG121)</f>
        <v/>
      </c>
      <c r="AK81" s="132" t="str">
        <f>HYPERLINK('94KMInput'!AH121)</f>
        <v/>
      </c>
      <c r="AL81" s="132" t="str">
        <f>HYPERLINK('94KMInput'!AI121)</f>
        <v/>
      </c>
      <c r="AM81" s="132" t="str">
        <f>HYPERLINK('94KMInput'!AJ121)</f>
        <v/>
      </c>
      <c r="AN81" s="132" t="str">
        <f>HYPERLINK('94KMInput'!AK121)</f>
        <v/>
      </c>
      <c r="AO81" s="132" t="str">
        <f>HYPERLINK('94KMInput'!AL121)</f>
        <v/>
      </c>
      <c r="AP81" s="118"/>
      <c r="AQ81" s="118"/>
      <c r="AR81" s="118"/>
      <c r="AS81" s="118"/>
      <c r="AT81" s="118"/>
      <c r="AU81" s="118"/>
      <c r="AV81" s="118"/>
      <c r="AW81" s="118"/>
      <c r="AX81" s="118"/>
      <c r="AY81" s="118"/>
      <c r="AZ81" s="118"/>
      <c r="BA81" s="118"/>
      <c r="BB81" s="118"/>
      <c r="BC81" s="118"/>
      <c r="BD81" s="118"/>
      <c r="BE81" s="118"/>
      <c r="BF81" s="118"/>
      <c r="BG81" s="118"/>
      <c r="BH81" s="118"/>
      <c r="BI81" s="118"/>
      <c r="BJ81" s="118"/>
      <c r="BK81" s="118"/>
      <c r="BL81" s="118"/>
      <c r="BM81" s="118"/>
      <c r="BN81" s="118"/>
      <c r="BO81" s="118"/>
      <c r="BP81" s="118"/>
      <c r="BQ81" s="118"/>
      <c r="BR81" s="118"/>
      <c r="BS81" s="118"/>
      <c r="BT81" s="118"/>
      <c r="BU81" s="118"/>
      <c r="BV81" s="118"/>
      <c r="BW81" s="118"/>
      <c r="BX81" s="118"/>
      <c r="BY81" s="118"/>
      <c r="BZ81" s="118"/>
      <c r="CA81" s="118"/>
      <c r="CB81" s="118"/>
      <c r="CC81" s="118"/>
      <c r="CD81" s="118"/>
      <c r="CE81" s="118"/>
      <c r="CF81" s="118"/>
      <c r="CG81" s="118"/>
      <c r="CH81" s="118"/>
      <c r="CI81" s="118"/>
      <c r="CJ81" s="118"/>
      <c r="CK81" s="118"/>
      <c r="CL81" s="118"/>
      <c r="CM81" s="118"/>
      <c r="CN81" s="118"/>
      <c r="CO81" s="118"/>
      <c r="CP81" s="118"/>
      <c r="CQ81" s="118"/>
      <c r="CR81" s="118"/>
      <c r="CS81" s="118"/>
      <c r="CT81" s="118"/>
      <c r="CU81" s="118"/>
      <c r="CV81" s="118"/>
      <c r="CW81" s="118"/>
      <c r="CX81" s="118"/>
      <c r="CY81" s="118"/>
      <c r="CZ81" s="118"/>
      <c r="DA81" s="118"/>
      <c r="DB81" s="118"/>
      <c r="DC81" s="118"/>
      <c r="DD81" s="118"/>
      <c r="DE81" s="118"/>
      <c r="DF81" s="118"/>
      <c r="DG81" s="118"/>
      <c r="DH81" s="118"/>
    </row>
    <row r="82" ht="10.5" customHeight="1">
      <c r="A82" s="117" t="str">
        <f t="shared" si="1"/>
        <v>94KM</v>
      </c>
      <c r="B82" s="118">
        <f t="shared" si="2"/>
        <v>2020</v>
      </c>
      <c r="C82" s="118">
        <f t="shared" si="3"/>
        <v>5</v>
      </c>
      <c r="D82" s="119">
        <f>'94KMInput'!B78</f>
        <v>43968</v>
      </c>
      <c r="E82" s="120" t="str">
        <f t="shared" si="4"/>
        <v>INT</v>
      </c>
      <c r="F82" s="121" t="str">
        <f>'94KMInput'!H78</f>
        <v>BUY</v>
      </c>
      <c r="G82" s="120" t="str">
        <f>'94KMInput'!O78</f>
        <v>Kevin Mock</v>
      </c>
      <c r="H82" s="120" t="str">
        <f>'94KMInput'!P78</f>
        <v/>
      </c>
      <c r="I82" s="120" t="str">
        <f>'94KMInput'!R78</f>
        <v>Cargo</v>
      </c>
      <c r="J82" s="121" t="str">
        <f>'94KMInput'!S78</f>
        <v>FDS</v>
      </c>
      <c r="K82" s="122" t="str">
        <f>'94KMInput'!AD78</f>
        <v/>
      </c>
      <c r="L82" s="123"/>
      <c r="M82" s="124">
        <f>'94KMInput'!L78</f>
        <v>0.3</v>
      </c>
      <c r="N82" s="120" t="str">
        <f>IF(M82="","",(IF(Q82='94KMInput'!K78,"","ERROR!")))</f>
        <v/>
      </c>
      <c r="O82" s="120"/>
      <c r="P82" s="121">
        <v>4303.0</v>
      </c>
      <c r="Q82" s="124">
        <f t="shared" si="8"/>
        <v>6071.4</v>
      </c>
      <c r="R82" s="125">
        <v>3237.0</v>
      </c>
      <c r="S82" s="125"/>
      <c r="T82" s="125"/>
      <c r="U82" s="126"/>
      <c r="V82" s="125"/>
      <c r="W82" s="125"/>
      <c r="X82" s="125">
        <v>4000.0</v>
      </c>
      <c r="Y82" s="121"/>
      <c r="Z82" s="128" t="s">
        <v>102</v>
      </c>
      <c r="AA82" s="128">
        <v>400.0</v>
      </c>
      <c r="AB82" s="128" t="s">
        <v>129</v>
      </c>
      <c r="AC82" s="143" t="str">
        <f>'94KMInput'!T121</f>
        <v/>
      </c>
      <c r="AD82" s="144">
        <f>'94KMInput'!V121-'94KMInput'!U121</f>
        <v>0</v>
      </c>
      <c r="AE82" s="125" t="str">
        <f t="shared" si="6"/>
        <v/>
      </c>
      <c r="AF82" s="131">
        <v>3.75</v>
      </c>
      <c r="AG82" s="120">
        <f t="shared" si="7"/>
        <v>0</v>
      </c>
      <c r="AH82" s="132" t="str">
        <f>HYPERLINK('94KMInput'!AE122)</f>
        <v/>
      </c>
      <c r="AI82" s="132" t="str">
        <f>HYPERLINK('94KMInput'!AF122)</f>
        <v/>
      </c>
      <c r="AJ82" s="132" t="str">
        <f>HYPERLINK('94KMInput'!AG122)</f>
        <v/>
      </c>
      <c r="AK82" s="132" t="str">
        <f>HYPERLINK('94KMInput'!AH122)</f>
        <v/>
      </c>
      <c r="AL82" s="132" t="str">
        <f>HYPERLINK('94KMInput'!AI122)</f>
        <v/>
      </c>
      <c r="AM82" s="132" t="str">
        <f>HYPERLINK('94KMInput'!AJ122)</f>
        <v/>
      </c>
      <c r="AN82" s="132" t="str">
        <f>HYPERLINK('94KMInput'!AK122)</f>
        <v/>
      </c>
      <c r="AO82" s="132" t="str">
        <f>HYPERLINK('94KMInput'!AL122)</f>
        <v/>
      </c>
      <c r="AP82" s="118"/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8"/>
      <c r="CI82" s="118"/>
      <c r="CJ82" s="118"/>
      <c r="CK82" s="118"/>
      <c r="CL82" s="118"/>
      <c r="CM82" s="118"/>
      <c r="CN82" s="118"/>
      <c r="CO82" s="118"/>
      <c r="CP82" s="118"/>
      <c r="CQ82" s="118"/>
      <c r="CR82" s="118"/>
      <c r="CS82" s="118"/>
      <c r="CT82" s="118"/>
      <c r="CU82" s="118"/>
      <c r="CV82" s="118"/>
      <c r="CW82" s="118"/>
      <c r="CX82" s="118"/>
      <c r="CY82" s="118"/>
      <c r="CZ82" s="118"/>
      <c r="DA82" s="118"/>
      <c r="DB82" s="118"/>
      <c r="DC82" s="118"/>
      <c r="DD82" s="118"/>
      <c r="DE82" s="118"/>
      <c r="DF82" s="118"/>
      <c r="DG82" s="118"/>
      <c r="DH82" s="118"/>
    </row>
    <row r="83" ht="10.5" customHeight="1">
      <c r="A83" s="109" t="str">
        <f t="shared" si="1"/>
        <v>94KM</v>
      </c>
      <c r="B83" s="12">
        <f t="shared" si="2"/>
        <v>2020</v>
      </c>
      <c r="C83" s="12">
        <f t="shared" si="3"/>
        <v>5</v>
      </c>
      <c r="D83" s="110">
        <f>'94KMInput'!B79</f>
        <v>43971</v>
      </c>
      <c r="E83" s="111" t="str">
        <f t="shared" si="4"/>
        <v>BUY</v>
      </c>
      <c r="F83" s="112" t="str">
        <f>'94KMInput'!H79</f>
        <v>W00</v>
      </c>
      <c r="G83" s="111" t="str">
        <f>'94KMInput'!O79</f>
        <v>Kevin Mock</v>
      </c>
      <c r="H83" s="111" t="str">
        <f>'94KMInput'!P79</f>
        <v/>
      </c>
      <c r="I83" s="111" t="str">
        <f>'94KMInput'!R79</f>
        <v>Passenger</v>
      </c>
      <c r="J83" s="112" t="str">
        <f>'94KMInput'!S79</f>
        <v>Townes</v>
      </c>
      <c r="K83" s="113" t="str">
        <f>'94KMInput'!AD79</f>
        <v/>
      </c>
      <c r="L83" s="114"/>
      <c r="M83" s="115">
        <f>'94KMInput'!L79</f>
        <v>1.3</v>
      </c>
      <c r="N83" s="111" t="str">
        <f>IF(M83="","",(IF(Q83='94KMInput'!K79,"","ERROR!")))</f>
        <v/>
      </c>
      <c r="O83" s="64"/>
      <c r="P83" s="133"/>
      <c r="Q83" s="116">
        <f t="shared" si="8"/>
        <v>6072.7</v>
      </c>
      <c r="R83" s="134"/>
      <c r="S83" s="134"/>
      <c r="T83" s="134"/>
      <c r="U83" s="135"/>
      <c r="V83" s="134"/>
      <c r="W83" s="134"/>
      <c r="X83" s="134" t="str">
        <f>IF(R83&lt;&gt;"",SUM(R82:W83),"")</f>
        <v/>
      </c>
      <c r="Y83" s="136"/>
      <c r="Z83" s="137"/>
      <c r="AA83" s="137"/>
      <c r="AB83" s="137"/>
      <c r="AC83" s="138" t="str">
        <f>'94KMInput'!T122</f>
        <v/>
      </c>
      <c r="AD83" s="139">
        <f>'94KMInput'!V122-'94KMInput'!U122</f>
        <v>0</v>
      </c>
      <c r="AE83" s="140" t="str">
        <f t="shared" si="6"/>
        <v/>
      </c>
      <c r="AF83" s="141">
        <v>3.75</v>
      </c>
      <c r="AG83" s="142">
        <f t="shared" si="7"/>
        <v>0</v>
      </c>
      <c r="AH83" s="108" t="str">
        <f>HYPERLINK('94KMInput'!AE123)</f>
        <v/>
      </c>
      <c r="AI83" s="108" t="str">
        <f>HYPERLINK('94KMInput'!AF123)</f>
        <v/>
      </c>
      <c r="AJ83" s="108" t="str">
        <f>HYPERLINK('94KMInput'!AG123)</f>
        <v/>
      </c>
      <c r="AK83" s="108" t="str">
        <f>HYPERLINK('94KMInput'!AH123)</f>
        <v/>
      </c>
      <c r="AL83" s="108" t="str">
        <f>HYPERLINK('94KMInput'!AI123)</f>
        <v/>
      </c>
      <c r="AM83" s="108" t="str">
        <f>HYPERLINK('94KMInput'!AJ123)</f>
        <v/>
      </c>
      <c r="AN83" s="108" t="str">
        <f>HYPERLINK('94KMInput'!AK123)</f>
        <v/>
      </c>
      <c r="AO83" s="108" t="str">
        <f>HYPERLINK('94KMInput'!AL123)</f>
        <v/>
      </c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</row>
    <row r="84" ht="10.5" customHeight="1">
      <c r="A84" s="109" t="str">
        <f t="shared" si="1"/>
        <v>94KM</v>
      </c>
      <c r="B84" s="12">
        <f t="shared" si="2"/>
        <v>2020</v>
      </c>
      <c r="C84" s="12">
        <f t="shared" si="3"/>
        <v>5</v>
      </c>
      <c r="D84" s="110">
        <f>'94KMInput'!B80</f>
        <v>43971</v>
      </c>
      <c r="E84" s="111" t="str">
        <f t="shared" si="4"/>
        <v>W00</v>
      </c>
      <c r="F84" s="112" t="str">
        <f>'94KMInput'!H80</f>
        <v>BUY</v>
      </c>
      <c r="G84" s="111" t="str">
        <f>'94KMInput'!O80</f>
        <v>Kevin Mock</v>
      </c>
      <c r="H84" s="111" t="str">
        <f>'94KMInput'!P80</f>
        <v/>
      </c>
      <c r="I84" s="111" t="str">
        <f>'94KMInput'!R80</f>
        <v>Passenger</v>
      </c>
      <c r="J84" s="112" t="str">
        <f>'94KMInput'!S80</f>
        <v>Townes</v>
      </c>
      <c r="K84" s="113" t="str">
        <f>'94KMInput'!AD80</f>
        <v/>
      </c>
      <c r="L84" s="114"/>
      <c r="M84" s="115">
        <f>'94KMInput'!L80</f>
        <v>1.3</v>
      </c>
      <c r="N84" s="111" t="str">
        <f>IF(M84="","",(IF(Q84='94KMInput'!K80,"","ERROR!")))</f>
        <v/>
      </c>
      <c r="O84" s="64"/>
      <c r="P84" s="133">
        <v>4301.0</v>
      </c>
      <c r="Q84" s="116">
        <f t="shared" si="8"/>
        <v>6074</v>
      </c>
      <c r="R84" s="134"/>
      <c r="S84" s="134"/>
      <c r="T84" s="134"/>
      <c r="U84" s="135"/>
      <c r="V84" s="134"/>
      <c r="W84" s="134"/>
      <c r="X84" s="134">
        <v>2350.0</v>
      </c>
      <c r="Y84" s="136" t="s">
        <v>130</v>
      </c>
      <c r="Z84" s="137" t="s">
        <v>102</v>
      </c>
      <c r="AA84" s="137">
        <v>400.0</v>
      </c>
      <c r="AB84" s="137" t="s">
        <v>131</v>
      </c>
      <c r="AC84" s="138" t="str">
        <f>'94KMInput'!T123</f>
        <v/>
      </c>
      <c r="AD84" s="139">
        <f>'94KMInput'!V123-'94KMInput'!U123</f>
        <v>0</v>
      </c>
      <c r="AE84" s="140" t="str">
        <f t="shared" si="6"/>
        <v/>
      </c>
      <c r="AF84" s="141">
        <v>3.75</v>
      </c>
      <c r="AG84" s="142">
        <f t="shared" si="7"/>
        <v>0</v>
      </c>
      <c r="AH84" s="108" t="str">
        <f>HYPERLINK('94KMInput'!AE124)</f>
        <v/>
      </c>
      <c r="AI84" s="108" t="str">
        <f>HYPERLINK('94KMInput'!AF124)</f>
        <v/>
      </c>
      <c r="AJ84" s="108" t="str">
        <f>HYPERLINK('94KMInput'!AG124)</f>
        <v/>
      </c>
      <c r="AK84" s="108" t="str">
        <f>HYPERLINK('94KMInput'!AH124)</f>
        <v/>
      </c>
      <c r="AL84" s="108" t="str">
        <f>HYPERLINK('94KMInput'!AI124)</f>
        <v/>
      </c>
      <c r="AM84" s="108" t="str">
        <f>HYPERLINK('94KMInput'!AJ124)</f>
        <v/>
      </c>
      <c r="AN84" s="108" t="str">
        <f>HYPERLINK('94KMInput'!AK124)</f>
        <v/>
      </c>
      <c r="AO84" s="108" t="str">
        <f>HYPERLINK('94KMInput'!AL124)</f>
        <v/>
      </c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</row>
    <row r="85" ht="10.5" customHeight="1">
      <c r="A85" s="117" t="str">
        <f t="shared" si="1"/>
        <v>94KM</v>
      </c>
      <c r="B85" s="118">
        <f t="shared" si="2"/>
        <v>2020</v>
      </c>
      <c r="C85" s="118">
        <f t="shared" si="3"/>
        <v>5</v>
      </c>
      <c r="D85" s="119">
        <f>'94KMInput'!B81</f>
        <v>43971</v>
      </c>
      <c r="E85" s="120" t="str">
        <f t="shared" si="4"/>
        <v>BUY</v>
      </c>
      <c r="F85" s="121" t="str">
        <f>'94KMInput'!H81</f>
        <v>ISO</v>
      </c>
      <c r="G85" s="120" t="str">
        <f>'94KMInput'!O81</f>
        <v>Kevin Mock</v>
      </c>
      <c r="H85" s="120" t="str">
        <f>'94KMInput'!P81</f>
        <v/>
      </c>
      <c r="I85" s="120" t="str">
        <f>'94KMInput'!R81</f>
        <v>Passenger</v>
      </c>
      <c r="J85" s="121" t="str">
        <f>'94KMInput'!S81</f>
        <v>Whitely</v>
      </c>
      <c r="K85" s="122" t="str">
        <f>'94KMInput'!AD81</f>
        <v/>
      </c>
      <c r="L85" s="123"/>
      <c r="M85" s="124">
        <f>'94KMInput'!L81</f>
        <v>0.7</v>
      </c>
      <c r="N85" s="120" t="str">
        <f>IF(M85="","",(IF(Q85='94KMInput'!K81,"","ERROR!")))</f>
        <v/>
      </c>
      <c r="O85" s="120"/>
      <c r="P85" s="121"/>
      <c r="Q85" s="124">
        <f t="shared" si="8"/>
        <v>6074.7</v>
      </c>
      <c r="R85" s="125"/>
      <c r="S85" s="125"/>
      <c r="T85" s="125"/>
      <c r="U85" s="126"/>
      <c r="V85" s="125"/>
      <c r="W85" s="125"/>
      <c r="X85" s="125" t="str">
        <f t="shared" ref="X85:X86" si="22">IF(R85&lt;&gt;"",SUM(R84:W85),"")</f>
        <v/>
      </c>
      <c r="Y85" s="121"/>
      <c r="Z85" s="128"/>
      <c r="AA85" s="128"/>
      <c r="AB85" s="128"/>
      <c r="AC85" s="143" t="str">
        <f>'94KMInput'!T124</f>
        <v/>
      </c>
      <c r="AD85" s="144">
        <f>'94KMInput'!V124-'94KMInput'!U124</f>
        <v>0</v>
      </c>
      <c r="AE85" s="125" t="str">
        <f t="shared" si="6"/>
        <v/>
      </c>
      <c r="AF85" s="131">
        <v>3.75</v>
      </c>
      <c r="AG85" s="120">
        <f t="shared" si="7"/>
        <v>0</v>
      </c>
      <c r="AH85" s="132" t="str">
        <f>HYPERLINK('94KMInput'!AE125)</f>
        <v/>
      </c>
      <c r="AI85" s="132" t="str">
        <f>HYPERLINK('94KMInput'!AF125)</f>
        <v/>
      </c>
      <c r="AJ85" s="132" t="str">
        <f>HYPERLINK('94KMInput'!AG125)</f>
        <v/>
      </c>
      <c r="AK85" s="132" t="str">
        <f>HYPERLINK('94KMInput'!AH125)</f>
        <v/>
      </c>
      <c r="AL85" s="132" t="str">
        <f>HYPERLINK('94KMInput'!AI125)</f>
        <v/>
      </c>
      <c r="AM85" s="132" t="str">
        <f>HYPERLINK('94KMInput'!AJ125)</f>
        <v/>
      </c>
      <c r="AN85" s="132" t="str">
        <f>HYPERLINK('94KMInput'!AK125)</f>
        <v/>
      </c>
      <c r="AO85" s="132" t="str">
        <f>HYPERLINK('94KMInput'!AL125)</f>
        <v/>
      </c>
      <c r="AP85" s="118"/>
      <c r="AQ85" s="118"/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/>
      <c r="BF85" s="118"/>
      <c r="BG85" s="118"/>
      <c r="BH85" s="118"/>
      <c r="BI85" s="118"/>
      <c r="BJ85" s="118"/>
      <c r="BK85" s="118"/>
      <c r="BL85" s="118"/>
      <c r="BM85" s="118"/>
      <c r="BN85" s="118"/>
      <c r="BO85" s="118"/>
      <c r="BP85" s="118"/>
      <c r="BQ85" s="118"/>
      <c r="BR85" s="118"/>
      <c r="BS85" s="118"/>
      <c r="BT85" s="118"/>
      <c r="BU85" s="118"/>
      <c r="BV85" s="118"/>
      <c r="BW85" s="118"/>
      <c r="BX85" s="118"/>
      <c r="BY85" s="118"/>
      <c r="BZ85" s="118"/>
      <c r="CA85" s="118"/>
      <c r="CB85" s="118"/>
      <c r="CC85" s="118"/>
      <c r="CD85" s="118"/>
      <c r="CE85" s="118"/>
      <c r="CF85" s="118"/>
      <c r="CG85" s="118"/>
      <c r="CH85" s="118"/>
      <c r="CI85" s="118"/>
      <c r="CJ85" s="118"/>
      <c r="CK85" s="118"/>
      <c r="CL85" s="118"/>
      <c r="CM85" s="118"/>
      <c r="CN85" s="118"/>
      <c r="CO85" s="118"/>
      <c r="CP85" s="118"/>
      <c r="CQ85" s="118"/>
      <c r="CR85" s="118"/>
      <c r="CS85" s="118"/>
      <c r="CT85" s="118"/>
      <c r="CU85" s="118"/>
      <c r="CV85" s="118"/>
      <c r="CW85" s="118"/>
      <c r="CX85" s="118"/>
      <c r="CY85" s="118"/>
      <c r="CZ85" s="118"/>
      <c r="DA85" s="118"/>
      <c r="DB85" s="118"/>
      <c r="DC85" s="118"/>
      <c r="DD85" s="118"/>
      <c r="DE85" s="118"/>
      <c r="DF85" s="118"/>
      <c r="DG85" s="118"/>
      <c r="DH85" s="118"/>
    </row>
    <row r="86" ht="10.5" customHeight="1">
      <c r="A86" s="117" t="str">
        <f t="shared" si="1"/>
        <v>94KM</v>
      </c>
      <c r="B86" s="118">
        <f t="shared" si="2"/>
        <v>2020</v>
      </c>
      <c r="C86" s="118">
        <f t="shared" si="3"/>
        <v>5</v>
      </c>
      <c r="D86" s="119">
        <f>'94KMInput'!B82</f>
        <v>43971</v>
      </c>
      <c r="E86" s="120" t="str">
        <f t="shared" si="4"/>
        <v>ISO</v>
      </c>
      <c r="F86" s="121" t="str">
        <f>'94KMInput'!H82</f>
        <v>VRB</v>
      </c>
      <c r="G86" s="120" t="str">
        <f>'94KMInput'!O82</f>
        <v>Kevin Mock</v>
      </c>
      <c r="H86" s="120" t="str">
        <f>'94KMInput'!P82</f>
        <v/>
      </c>
      <c r="I86" s="120" t="str">
        <f>'94KMInput'!R82</f>
        <v>Passenger</v>
      </c>
      <c r="J86" s="121" t="str">
        <f>'94KMInput'!S82</f>
        <v>Whitely</v>
      </c>
      <c r="K86" s="122" t="str">
        <f>'94KMInput'!AD82</f>
        <v/>
      </c>
      <c r="L86" s="123"/>
      <c r="M86" s="124">
        <f>'94KMInput'!L82</f>
        <v>3</v>
      </c>
      <c r="N86" s="120" t="str">
        <f>IF(M86="","",(IF(Q86='94KMInput'!K82,"","ERROR!")))</f>
        <v/>
      </c>
      <c r="O86" s="120"/>
      <c r="P86" s="121"/>
      <c r="Q86" s="124">
        <f t="shared" si="8"/>
        <v>6077.7</v>
      </c>
      <c r="R86" s="125"/>
      <c r="S86" s="125"/>
      <c r="T86" s="125"/>
      <c r="U86" s="126"/>
      <c r="V86" s="125"/>
      <c r="W86" s="125"/>
      <c r="X86" s="125" t="str">
        <f t="shared" si="22"/>
        <v/>
      </c>
      <c r="Y86" s="121"/>
      <c r="Z86" s="128"/>
      <c r="AA86" s="128"/>
      <c r="AB86" s="128"/>
      <c r="AC86" s="143" t="str">
        <f>'94KMInput'!T125</f>
        <v/>
      </c>
      <c r="AD86" s="144">
        <f>'94KMInput'!V125-'94KMInput'!U125</f>
        <v>0</v>
      </c>
      <c r="AE86" s="125" t="str">
        <f t="shared" si="6"/>
        <v/>
      </c>
      <c r="AF86" s="131">
        <v>3.75</v>
      </c>
      <c r="AG86" s="120">
        <f t="shared" si="7"/>
        <v>0</v>
      </c>
      <c r="AH86" s="132" t="str">
        <f>HYPERLINK('94KMInput'!AE126)</f>
        <v/>
      </c>
      <c r="AI86" s="132" t="str">
        <f>HYPERLINK('94KMInput'!AF126)</f>
        <v/>
      </c>
      <c r="AJ86" s="132" t="str">
        <f>HYPERLINK('94KMInput'!AG126)</f>
        <v/>
      </c>
      <c r="AK86" s="132" t="str">
        <f>HYPERLINK('94KMInput'!AH126)</f>
        <v/>
      </c>
      <c r="AL86" s="132" t="str">
        <f>HYPERLINK('94KMInput'!AI126)</f>
        <v/>
      </c>
      <c r="AM86" s="132" t="str">
        <f>HYPERLINK('94KMInput'!AJ126)</f>
        <v/>
      </c>
      <c r="AN86" s="132" t="str">
        <f>HYPERLINK('94KMInput'!AK126)</f>
        <v/>
      </c>
      <c r="AO86" s="132" t="str">
        <f>HYPERLINK('94KMInput'!AL126)</f>
        <v/>
      </c>
      <c r="AP86" s="118"/>
      <c r="AQ86" s="118"/>
      <c r="AR86" s="118"/>
      <c r="AS86" s="118"/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/>
      <c r="BI86" s="118"/>
      <c r="BJ86" s="118"/>
      <c r="BK86" s="118"/>
      <c r="BL86" s="118"/>
      <c r="BM86" s="118"/>
      <c r="BN86" s="118"/>
      <c r="BO86" s="118"/>
      <c r="BP86" s="118"/>
      <c r="BQ86" s="118"/>
      <c r="BR86" s="118"/>
      <c r="BS86" s="118"/>
      <c r="BT86" s="118"/>
      <c r="BU86" s="118"/>
      <c r="BV86" s="118"/>
      <c r="BW86" s="118"/>
      <c r="BX86" s="118"/>
      <c r="BY86" s="118"/>
      <c r="BZ86" s="118"/>
      <c r="CA86" s="118"/>
      <c r="CB86" s="118"/>
      <c r="CC86" s="118"/>
      <c r="CD86" s="118"/>
      <c r="CE86" s="118"/>
      <c r="CF86" s="118"/>
      <c r="CG86" s="118"/>
      <c r="CH86" s="118"/>
      <c r="CI86" s="118"/>
      <c r="CJ86" s="118"/>
      <c r="CK86" s="118"/>
      <c r="CL86" s="118"/>
      <c r="CM86" s="118"/>
      <c r="CN86" s="118"/>
      <c r="CO86" s="118"/>
      <c r="CP86" s="118"/>
      <c r="CQ86" s="118"/>
      <c r="CR86" s="118"/>
      <c r="CS86" s="118"/>
      <c r="CT86" s="118"/>
      <c r="CU86" s="118"/>
      <c r="CV86" s="118"/>
      <c r="CW86" s="118"/>
      <c r="CX86" s="118"/>
      <c r="CY86" s="118"/>
      <c r="CZ86" s="118"/>
      <c r="DA86" s="118"/>
      <c r="DB86" s="118"/>
      <c r="DC86" s="118"/>
      <c r="DD86" s="118"/>
      <c r="DE86" s="118"/>
      <c r="DF86" s="118"/>
      <c r="DG86" s="118"/>
      <c r="DH86" s="118"/>
    </row>
    <row r="87" ht="10.5" customHeight="1">
      <c r="A87" s="117" t="str">
        <f t="shared" si="1"/>
        <v>94KM</v>
      </c>
      <c r="B87" s="118">
        <f t="shared" si="2"/>
        <v>2020</v>
      </c>
      <c r="C87" s="118">
        <f t="shared" si="3"/>
        <v>5</v>
      </c>
      <c r="D87" s="119">
        <f>'94KMInput'!B83</f>
        <v>43972</v>
      </c>
      <c r="E87" s="120" t="str">
        <f t="shared" si="4"/>
        <v>VRB</v>
      </c>
      <c r="F87" s="121" t="str">
        <f>'94KMInput'!H83</f>
        <v>TTA</v>
      </c>
      <c r="G87" s="120" t="str">
        <f>'94KMInput'!O83</f>
        <v>Kevin Mock</v>
      </c>
      <c r="H87" s="120" t="str">
        <f>'94KMInput'!P83</f>
        <v/>
      </c>
      <c r="I87" s="120" t="str">
        <f>'94KMInput'!R83</f>
        <v>Passenger</v>
      </c>
      <c r="J87" s="121" t="str">
        <f>'94KMInput'!S83</f>
        <v>Whitely</v>
      </c>
      <c r="K87" s="122" t="str">
        <f>'94KMInput'!AD83</f>
        <v/>
      </c>
      <c r="L87" s="123"/>
      <c r="M87" s="124">
        <f>'94KMInput'!L83</f>
        <v>2.5</v>
      </c>
      <c r="N87" s="120" t="str">
        <f>IF(M87="","",(IF(Q87='94KMInput'!K83,"","ERROR!")))</f>
        <v/>
      </c>
      <c r="O87" s="120"/>
      <c r="P87" s="121">
        <v>4304.0</v>
      </c>
      <c r="Q87" s="124">
        <f t="shared" si="8"/>
        <v>6080.2</v>
      </c>
      <c r="R87" s="125"/>
      <c r="S87" s="125"/>
      <c r="T87" s="125"/>
      <c r="U87" s="126"/>
      <c r="V87" s="125"/>
      <c r="W87" s="125"/>
      <c r="X87" s="125">
        <v>5435.0</v>
      </c>
      <c r="Y87" s="121" t="s">
        <v>132</v>
      </c>
      <c r="Z87" s="128" t="s">
        <v>102</v>
      </c>
      <c r="AA87" s="128">
        <v>400.0</v>
      </c>
      <c r="AB87" s="128" t="s">
        <v>133</v>
      </c>
      <c r="AC87" s="143" t="str">
        <f>'94KMInput'!T126</f>
        <v/>
      </c>
      <c r="AD87" s="144">
        <f>'94KMInput'!V126-'94KMInput'!U126</f>
        <v>0</v>
      </c>
      <c r="AE87" s="125" t="str">
        <f t="shared" si="6"/>
        <v/>
      </c>
      <c r="AF87" s="131">
        <v>3.75</v>
      </c>
      <c r="AG87" s="120">
        <f t="shared" si="7"/>
        <v>0</v>
      </c>
      <c r="AH87" s="132" t="str">
        <f>HYPERLINK('94KMInput'!AE127)</f>
        <v/>
      </c>
      <c r="AI87" s="132" t="str">
        <f>HYPERLINK('94KMInput'!AF127)</f>
        <v/>
      </c>
      <c r="AJ87" s="132" t="str">
        <f>HYPERLINK('94KMInput'!AG127)</f>
        <v/>
      </c>
      <c r="AK87" s="132" t="str">
        <f>HYPERLINK('94KMInput'!AH127)</f>
        <v/>
      </c>
      <c r="AL87" s="132" t="str">
        <f>HYPERLINK('94KMInput'!AI127)</f>
        <v/>
      </c>
      <c r="AM87" s="132" t="str">
        <f>HYPERLINK('94KMInput'!AJ127)</f>
        <v/>
      </c>
      <c r="AN87" s="132" t="str">
        <f>HYPERLINK('94KMInput'!AK127)</f>
        <v/>
      </c>
      <c r="AO87" s="132" t="str">
        <f>HYPERLINK('94KMInput'!AL127)</f>
        <v/>
      </c>
      <c r="AP87" s="118"/>
      <c r="AQ87" s="118"/>
      <c r="AR87" s="118"/>
      <c r="AS87" s="118"/>
      <c r="AT87" s="118"/>
      <c r="AU87" s="118"/>
      <c r="AV87" s="118"/>
      <c r="AW87" s="118"/>
      <c r="AX87" s="118"/>
      <c r="AY87" s="118"/>
      <c r="AZ87" s="118"/>
      <c r="BA87" s="118"/>
      <c r="BB87" s="118"/>
      <c r="BC87" s="118"/>
      <c r="BD87" s="118"/>
      <c r="BE87" s="118"/>
      <c r="BF87" s="118"/>
      <c r="BG87" s="118"/>
      <c r="BH87" s="118"/>
      <c r="BI87" s="118"/>
      <c r="BJ87" s="118"/>
      <c r="BK87" s="118"/>
      <c r="BL87" s="118"/>
      <c r="BM87" s="118"/>
      <c r="BN87" s="118"/>
      <c r="BO87" s="118"/>
      <c r="BP87" s="118"/>
      <c r="BQ87" s="118"/>
      <c r="BR87" s="118"/>
      <c r="BS87" s="118"/>
      <c r="BT87" s="118"/>
      <c r="BU87" s="118"/>
      <c r="BV87" s="118"/>
      <c r="BW87" s="118"/>
      <c r="BX87" s="118"/>
      <c r="BY87" s="118"/>
      <c r="BZ87" s="118"/>
      <c r="CA87" s="118"/>
      <c r="CB87" s="118"/>
      <c r="CC87" s="118"/>
      <c r="CD87" s="118"/>
      <c r="CE87" s="118"/>
      <c r="CF87" s="118"/>
      <c r="CG87" s="118"/>
      <c r="CH87" s="118"/>
      <c r="CI87" s="118"/>
      <c r="CJ87" s="118"/>
      <c r="CK87" s="118"/>
      <c r="CL87" s="118"/>
      <c r="CM87" s="118"/>
      <c r="CN87" s="118"/>
      <c r="CO87" s="118"/>
      <c r="CP87" s="118"/>
      <c r="CQ87" s="118"/>
      <c r="CR87" s="118"/>
      <c r="CS87" s="118"/>
      <c r="CT87" s="118"/>
      <c r="CU87" s="118"/>
      <c r="CV87" s="118"/>
      <c r="CW87" s="118"/>
      <c r="CX87" s="118"/>
      <c r="CY87" s="118"/>
      <c r="CZ87" s="118"/>
      <c r="DA87" s="118"/>
      <c r="DB87" s="118"/>
      <c r="DC87" s="118"/>
      <c r="DD87" s="118"/>
      <c r="DE87" s="118"/>
      <c r="DF87" s="118"/>
      <c r="DG87" s="118"/>
      <c r="DH87" s="118"/>
    </row>
    <row r="88" ht="10.5" customHeight="1">
      <c r="A88" s="109" t="str">
        <f t="shared" si="1"/>
        <v>94KM</v>
      </c>
      <c r="B88" s="12">
        <f t="shared" si="2"/>
        <v>2020</v>
      </c>
      <c r="C88" s="12">
        <f t="shared" si="3"/>
        <v>5</v>
      </c>
      <c r="D88" s="110">
        <f>'94KMInput'!B84</f>
        <v>43973</v>
      </c>
      <c r="E88" s="111" t="str">
        <f t="shared" si="4"/>
        <v>TTA</v>
      </c>
      <c r="F88" s="112" t="str">
        <f>'94KMInput'!H84</f>
        <v>BUY</v>
      </c>
      <c r="G88" s="111" t="str">
        <f>'94KMInput'!O84</f>
        <v>Kevin Mock</v>
      </c>
      <c r="H88" s="111" t="str">
        <f>'94KMInput'!P84</f>
        <v/>
      </c>
      <c r="I88" s="111" t="str">
        <f>'94KMInput'!R84</f>
        <v>Non-Rev</v>
      </c>
      <c r="J88" s="112" t="str">
        <f>'94KMInput'!S84</f>
        <v>MX</v>
      </c>
      <c r="K88" s="113" t="str">
        <f>'94KMInput'!AD84</f>
        <v/>
      </c>
      <c r="L88" s="114"/>
      <c r="M88" s="115">
        <f>'94KMInput'!L84</f>
        <v>0.2</v>
      </c>
      <c r="N88" s="111" t="str">
        <f>IF(M88="","",(IF(Q88='94KMInput'!K84,"","ERROR!")))</f>
        <v/>
      </c>
      <c r="O88" s="64"/>
      <c r="P88" s="133"/>
      <c r="Q88" s="116">
        <f t="shared" si="8"/>
        <v>6080.4</v>
      </c>
      <c r="R88" s="134"/>
      <c r="S88" s="134"/>
      <c r="T88" s="134"/>
      <c r="U88" s="135"/>
      <c r="V88" s="134"/>
      <c r="W88" s="134"/>
      <c r="X88" s="134"/>
      <c r="Y88" s="136"/>
      <c r="Z88" s="137"/>
      <c r="AA88" s="137"/>
      <c r="AB88" s="137"/>
      <c r="AC88" s="138" t="str">
        <f>'94KMInput'!T127</f>
        <v/>
      </c>
      <c r="AD88" s="139">
        <f>'94KMInput'!V127-'94KMInput'!U127</f>
        <v>0</v>
      </c>
      <c r="AE88" s="140" t="str">
        <f t="shared" si="6"/>
        <v/>
      </c>
      <c r="AF88" s="141">
        <v>3.75</v>
      </c>
      <c r="AG88" s="142">
        <f t="shared" si="7"/>
        <v>0</v>
      </c>
      <c r="AH88" s="108" t="str">
        <f>HYPERLINK('94KMInput'!AE128)</f>
        <v/>
      </c>
      <c r="AI88" s="108" t="str">
        <f>HYPERLINK('94KMInput'!AF128)</f>
        <v/>
      </c>
      <c r="AJ88" s="108" t="str">
        <f>HYPERLINK('94KMInput'!AG128)</f>
        <v/>
      </c>
      <c r="AK88" s="108" t="str">
        <f>HYPERLINK('94KMInput'!AH128)</f>
        <v/>
      </c>
      <c r="AL88" s="108" t="str">
        <f>HYPERLINK('94KMInput'!AI128)</f>
        <v/>
      </c>
      <c r="AM88" s="108" t="str">
        <f>HYPERLINK('94KMInput'!AJ128)</f>
        <v/>
      </c>
      <c r="AN88" s="108" t="str">
        <f>HYPERLINK('94KMInput'!AK128)</f>
        <v/>
      </c>
      <c r="AO88" s="108" t="str">
        <f>HYPERLINK('94KMInput'!AL128)</f>
        <v/>
      </c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</row>
    <row r="89" ht="10.5" customHeight="1">
      <c r="A89" s="109" t="str">
        <f t="shared" si="1"/>
        <v>94KM</v>
      </c>
      <c r="B89" s="12">
        <f t="shared" si="2"/>
        <v>2020</v>
      </c>
      <c r="C89" s="12">
        <f t="shared" si="3"/>
        <v>5</v>
      </c>
      <c r="D89" s="110">
        <f>'94KMInput'!B85</f>
        <v>43978</v>
      </c>
      <c r="E89" s="111" t="str">
        <f t="shared" si="4"/>
        <v>BUY</v>
      </c>
      <c r="F89" s="112" t="str">
        <f>'94KMInput'!H85</f>
        <v>TTA</v>
      </c>
      <c r="G89" s="111" t="str">
        <f>'94KMInput'!O85</f>
        <v>David Carr</v>
      </c>
      <c r="H89" s="111" t="str">
        <f>'94KMInput'!P85</f>
        <v/>
      </c>
      <c r="I89" s="111" t="str">
        <f>'94KMInput'!R85</f>
        <v>Non-Rev</v>
      </c>
      <c r="J89" s="112" t="str">
        <f>'94KMInput'!S85</f>
        <v>MX</v>
      </c>
      <c r="K89" s="113" t="str">
        <f>'94KMInput'!AD85</f>
        <v/>
      </c>
      <c r="L89" s="114"/>
      <c r="M89" s="115">
        <f>'94KMInput'!L85</f>
        <v>0.4</v>
      </c>
      <c r="N89" s="111" t="str">
        <f>IF(M89="","",(IF(Q89='94KMInput'!K85,"","ERROR!")))</f>
        <v/>
      </c>
      <c r="O89" s="64"/>
      <c r="P89" s="133"/>
      <c r="Q89" s="116">
        <f t="shared" si="8"/>
        <v>6080.8</v>
      </c>
      <c r="R89" s="134"/>
      <c r="S89" s="134"/>
      <c r="T89" s="134"/>
      <c r="U89" s="135"/>
      <c r="V89" s="134"/>
      <c r="W89" s="134"/>
      <c r="X89" s="134" t="str">
        <f t="shared" ref="X89:X91" si="23">IF(R89&lt;&gt;"",SUM(R88:W89),"")</f>
        <v/>
      </c>
      <c r="Y89" s="136"/>
      <c r="Z89" s="137"/>
      <c r="AA89" s="137"/>
      <c r="AB89" s="137"/>
      <c r="AC89" s="138" t="str">
        <f>'94KMInput'!T128</f>
        <v/>
      </c>
      <c r="AD89" s="139">
        <f>'94KMInput'!V128-'94KMInput'!U128</f>
        <v>0</v>
      </c>
      <c r="AE89" s="140" t="str">
        <f t="shared" si="6"/>
        <v/>
      </c>
      <c r="AF89" s="141">
        <v>3.75</v>
      </c>
      <c r="AG89" s="142">
        <f t="shared" si="7"/>
        <v>0</v>
      </c>
      <c r="AH89" s="108" t="str">
        <f>HYPERLINK('94KMInput'!AE129)</f>
        <v/>
      </c>
      <c r="AI89" s="108" t="str">
        <f>HYPERLINK('94KMInput'!AF129)</f>
        <v/>
      </c>
      <c r="AJ89" s="108" t="str">
        <f>HYPERLINK('94KMInput'!AG129)</f>
        <v/>
      </c>
      <c r="AK89" s="108" t="str">
        <f>HYPERLINK('94KMInput'!AH129)</f>
        <v/>
      </c>
      <c r="AL89" s="108" t="str">
        <f>HYPERLINK('94KMInput'!AI129)</f>
        <v/>
      </c>
      <c r="AM89" s="108" t="str">
        <f>HYPERLINK('94KMInput'!AJ129)</f>
        <v/>
      </c>
      <c r="AN89" s="108" t="str">
        <f>HYPERLINK('94KMInput'!AK129)</f>
        <v/>
      </c>
      <c r="AO89" s="108" t="str">
        <f>HYPERLINK('94KMInput'!AL129)</f>
        <v/>
      </c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</row>
    <row r="90" ht="10.5" customHeight="1">
      <c r="A90" s="109" t="str">
        <f t="shared" si="1"/>
        <v>94KM</v>
      </c>
      <c r="B90" s="12">
        <f t="shared" si="2"/>
        <v>2020</v>
      </c>
      <c r="C90" s="12">
        <f t="shared" si="3"/>
        <v>5</v>
      </c>
      <c r="D90" s="110">
        <f>'94KMInput'!B86</f>
        <v>43980</v>
      </c>
      <c r="E90" s="111" t="str">
        <f t="shared" si="4"/>
        <v>TTA</v>
      </c>
      <c r="F90" s="112" t="str">
        <f>'94KMInput'!H86</f>
        <v>BUY</v>
      </c>
      <c r="G90" s="111" t="str">
        <f>'94KMInput'!O86</f>
        <v>David Carr</v>
      </c>
      <c r="H90" s="111" t="str">
        <f>'94KMInput'!P86</f>
        <v/>
      </c>
      <c r="I90" s="111" t="str">
        <f>'94KMInput'!R86</f>
        <v>Non-Rev</v>
      </c>
      <c r="J90" s="112" t="str">
        <f>'94KMInput'!S86</f>
        <v>MX</v>
      </c>
      <c r="K90" s="113" t="str">
        <f>'94KMInput'!AD86</f>
        <v/>
      </c>
      <c r="L90" s="114"/>
      <c r="M90" s="115">
        <f>'94KMInput'!L86</f>
        <v>0.2</v>
      </c>
      <c r="N90" s="111" t="str">
        <f>IF(M90="","",(IF(Q90='94KMInput'!K86,"","ERROR!")))</f>
        <v/>
      </c>
      <c r="O90" s="64"/>
      <c r="P90" s="133"/>
      <c r="Q90" s="116">
        <f t="shared" si="8"/>
        <v>6081</v>
      </c>
      <c r="R90" s="134"/>
      <c r="S90" s="134"/>
      <c r="T90" s="134"/>
      <c r="U90" s="135"/>
      <c r="V90" s="134"/>
      <c r="W90" s="134"/>
      <c r="X90" s="134" t="str">
        <f t="shared" si="23"/>
        <v/>
      </c>
      <c r="Y90" s="136"/>
      <c r="Z90" s="137"/>
      <c r="AA90" s="137"/>
      <c r="AB90" s="137"/>
      <c r="AC90" s="138" t="str">
        <f>'94KMInput'!T129</f>
        <v/>
      </c>
      <c r="AD90" s="139">
        <f>'94KMInput'!V129-'94KMInput'!U129</f>
        <v>0</v>
      </c>
      <c r="AE90" s="140" t="str">
        <f t="shared" si="6"/>
        <v/>
      </c>
      <c r="AF90" s="141">
        <v>3.75</v>
      </c>
      <c r="AG90" s="142">
        <f t="shared" si="7"/>
        <v>0</v>
      </c>
      <c r="AH90" s="108" t="str">
        <f>HYPERLINK('94KMInput'!AE130)</f>
        <v/>
      </c>
      <c r="AI90" s="108" t="str">
        <f>HYPERLINK('94KMInput'!AF130)</f>
        <v/>
      </c>
      <c r="AJ90" s="108" t="str">
        <f>HYPERLINK('94KMInput'!AG130)</f>
        <v/>
      </c>
      <c r="AK90" s="108" t="str">
        <f>HYPERLINK('94KMInput'!AH130)</f>
        <v/>
      </c>
      <c r="AL90" s="108" t="str">
        <f>HYPERLINK('94KMInput'!AI130)</f>
        <v/>
      </c>
      <c r="AM90" s="108" t="str">
        <f>HYPERLINK('94KMInput'!AJ130)</f>
        <v/>
      </c>
      <c r="AN90" s="108" t="str">
        <f>HYPERLINK('94KMInput'!AK130)</f>
        <v/>
      </c>
      <c r="AO90" s="108" t="str">
        <f>HYPERLINK('94KMInput'!AL130)</f>
        <v/>
      </c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</row>
    <row r="91" ht="10.5" customHeight="1">
      <c r="A91" s="117" t="str">
        <f t="shared" si="1"/>
        <v>94KM</v>
      </c>
      <c r="B91" s="118">
        <f t="shared" si="2"/>
        <v>2020</v>
      </c>
      <c r="C91" s="118">
        <f t="shared" si="3"/>
        <v>6</v>
      </c>
      <c r="D91" s="119">
        <f>'94KMInput'!B87</f>
        <v>43983</v>
      </c>
      <c r="E91" s="120" t="str">
        <f t="shared" si="4"/>
        <v>BUY</v>
      </c>
      <c r="F91" s="121" t="str">
        <f>'94KMInput'!H87</f>
        <v>LRO</v>
      </c>
      <c r="G91" s="120" t="str">
        <f>'94KMInput'!O87</f>
        <v>Steve Watkins</v>
      </c>
      <c r="H91" s="120" t="str">
        <f>'94KMInput'!P87</f>
        <v/>
      </c>
      <c r="I91" s="120" t="str">
        <f>'94KMInput'!R87</f>
        <v>Passenger</v>
      </c>
      <c r="J91" s="121" t="str">
        <f>'94KMInput'!S87</f>
        <v>Abrams</v>
      </c>
      <c r="K91" s="122" t="str">
        <f>'94KMInput'!AD87</f>
        <v/>
      </c>
      <c r="L91" s="123"/>
      <c r="M91" s="124">
        <f>'94KMInput'!L87</f>
        <v>1</v>
      </c>
      <c r="N91" s="120" t="str">
        <f>IF(M91="","",(IF(Q91='94KMInput'!K87,"","ERROR!")))</f>
        <v/>
      </c>
      <c r="O91" s="120"/>
      <c r="P91" s="121"/>
      <c r="Q91" s="124">
        <f t="shared" si="8"/>
        <v>6082</v>
      </c>
      <c r="R91" s="125"/>
      <c r="S91" s="125"/>
      <c r="T91" s="125"/>
      <c r="U91" s="126">
        <v>20.0</v>
      </c>
      <c r="V91" s="125"/>
      <c r="W91" s="125"/>
      <c r="X91" s="125" t="str">
        <f t="shared" si="23"/>
        <v/>
      </c>
      <c r="Y91" s="121"/>
      <c r="Z91" s="128" t="s">
        <v>94</v>
      </c>
      <c r="AA91" s="128">
        <v>400.0</v>
      </c>
      <c r="AB91" s="128" t="s">
        <v>134</v>
      </c>
      <c r="AC91" s="143" t="str">
        <f>'94KMInput'!T130</f>
        <v/>
      </c>
      <c r="AD91" s="144">
        <f>'94KMInput'!V130-'94KMInput'!U130</f>
        <v>0</v>
      </c>
      <c r="AE91" s="125" t="str">
        <f t="shared" si="6"/>
        <v/>
      </c>
      <c r="AF91" s="131">
        <v>3.75</v>
      </c>
      <c r="AG91" s="120">
        <f t="shared" si="7"/>
        <v>0</v>
      </c>
      <c r="AH91" s="132" t="str">
        <f>HYPERLINK('94KMInput'!AE131)</f>
        <v/>
      </c>
      <c r="AI91" s="132" t="str">
        <f>HYPERLINK('94KMInput'!AF131)</f>
        <v/>
      </c>
      <c r="AJ91" s="132" t="str">
        <f>HYPERLINK('94KMInput'!AG131)</f>
        <v/>
      </c>
      <c r="AK91" s="132" t="str">
        <f>HYPERLINK('94KMInput'!AH131)</f>
        <v/>
      </c>
      <c r="AL91" s="132" t="str">
        <f>HYPERLINK('94KMInput'!AI131)</f>
        <v/>
      </c>
      <c r="AM91" s="132" t="str">
        <f>HYPERLINK('94KMInput'!AJ131)</f>
        <v/>
      </c>
      <c r="AN91" s="132" t="str">
        <f>HYPERLINK('94KMInput'!AK131)</f>
        <v/>
      </c>
      <c r="AO91" s="132" t="str">
        <f>HYPERLINK('94KMInput'!AL131)</f>
        <v/>
      </c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8"/>
      <c r="CE91" s="118"/>
      <c r="CF91" s="118"/>
      <c r="CG91" s="118"/>
      <c r="CH91" s="118"/>
      <c r="CI91" s="118"/>
      <c r="CJ91" s="118"/>
      <c r="CK91" s="118"/>
      <c r="CL91" s="118"/>
      <c r="CM91" s="118"/>
      <c r="CN91" s="118"/>
      <c r="CO91" s="118"/>
      <c r="CP91" s="118"/>
      <c r="CQ91" s="118"/>
      <c r="CR91" s="118"/>
      <c r="CS91" s="118"/>
      <c r="CT91" s="118"/>
      <c r="CU91" s="118"/>
      <c r="CV91" s="118"/>
      <c r="CW91" s="118"/>
      <c r="CX91" s="118"/>
      <c r="CY91" s="118"/>
      <c r="CZ91" s="118"/>
      <c r="DA91" s="118"/>
      <c r="DB91" s="118"/>
      <c r="DC91" s="118"/>
      <c r="DD91" s="118"/>
      <c r="DE91" s="118"/>
      <c r="DF91" s="118"/>
      <c r="DG91" s="118"/>
      <c r="DH91" s="118"/>
    </row>
    <row r="92" ht="10.5" customHeight="1">
      <c r="A92" s="117" t="str">
        <f t="shared" si="1"/>
        <v>94KM</v>
      </c>
      <c r="B92" s="118">
        <f t="shared" si="2"/>
        <v>2020</v>
      </c>
      <c r="C92" s="118">
        <f t="shared" si="3"/>
        <v>6</v>
      </c>
      <c r="D92" s="119">
        <f>'94KMInput'!B88</f>
        <v>43983</v>
      </c>
      <c r="E92" s="120" t="str">
        <f t="shared" si="4"/>
        <v>LRO</v>
      </c>
      <c r="F92" s="121" t="str">
        <f>'94KMInput'!H88</f>
        <v>BUY</v>
      </c>
      <c r="G92" s="120" t="str">
        <f>'94KMInput'!O88</f>
        <v>Steve Watkins</v>
      </c>
      <c r="H92" s="120" t="str">
        <f>'94KMInput'!P88</f>
        <v/>
      </c>
      <c r="I92" s="120" t="str">
        <f>'94KMInput'!R88</f>
        <v>Passenger</v>
      </c>
      <c r="J92" s="121" t="str">
        <f>'94KMInput'!S88</f>
        <v>Abrams</v>
      </c>
      <c r="K92" s="122" t="str">
        <f>'94KMInput'!AD88</f>
        <v/>
      </c>
      <c r="L92" s="123"/>
      <c r="M92" s="124">
        <f>'94KMInput'!L88</f>
        <v>1.1</v>
      </c>
      <c r="N92" s="120" t="str">
        <f>IF(M92="","",(IF(Q92='94KMInput'!K88,"","ERROR!")))</f>
        <v/>
      </c>
      <c r="O92" s="120"/>
      <c r="P92" s="121" t="s">
        <v>135</v>
      </c>
      <c r="Q92" s="124">
        <f t="shared" si="8"/>
        <v>6083.1</v>
      </c>
      <c r="R92" s="125"/>
      <c r="S92" s="125"/>
      <c r="T92" s="125"/>
      <c r="U92" s="126"/>
      <c r="V92" s="125">
        <v>350.0</v>
      </c>
      <c r="W92" s="125"/>
      <c r="X92" s="125" t="s">
        <v>136</v>
      </c>
      <c r="Y92" s="121"/>
      <c r="Z92" s="128" t="s">
        <v>137</v>
      </c>
      <c r="AA92" s="128">
        <v>275.0</v>
      </c>
      <c r="AB92" s="128" t="s">
        <v>138</v>
      </c>
      <c r="AC92" s="143" t="str">
        <f>'94KMInput'!T131</f>
        <v/>
      </c>
      <c r="AD92" s="144">
        <f>'94KMInput'!V131-'94KMInput'!U131</f>
        <v>0</v>
      </c>
      <c r="AE92" s="125" t="str">
        <f t="shared" si="6"/>
        <v/>
      </c>
      <c r="AF92" s="131">
        <v>3.75</v>
      </c>
      <c r="AG92" s="120">
        <f t="shared" si="7"/>
        <v>0</v>
      </c>
      <c r="AH92" s="132" t="str">
        <f>HYPERLINK('94KMInput'!AE132)</f>
        <v/>
      </c>
      <c r="AI92" s="132" t="str">
        <f>HYPERLINK('94KMInput'!AF132)</f>
        <v/>
      </c>
      <c r="AJ92" s="132" t="str">
        <f>HYPERLINK('94KMInput'!AG132)</f>
        <v/>
      </c>
      <c r="AK92" s="132" t="str">
        <f>HYPERLINK('94KMInput'!AH132)</f>
        <v/>
      </c>
      <c r="AL92" s="132" t="str">
        <f>HYPERLINK('94KMInput'!AI132)</f>
        <v/>
      </c>
      <c r="AM92" s="132" t="str">
        <f>HYPERLINK('94KMInput'!AJ132)</f>
        <v/>
      </c>
      <c r="AN92" s="132" t="str">
        <f>HYPERLINK('94KMInput'!AK132)</f>
        <v/>
      </c>
      <c r="AO92" s="132" t="str">
        <f>HYPERLINK('94KMInput'!AL132)</f>
        <v/>
      </c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8"/>
      <c r="CE92" s="118"/>
      <c r="CF92" s="118"/>
      <c r="CG92" s="118"/>
      <c r="CH92" s="118"/>
      <c r="CI92" s="118"/>
      <c r="CJ92" s="118"/>
      <c r="CK92" s="118"/>
      <c r="CL92" s="118"/>
      <c r="CM92" s="118"/>
      <c r="CN92" s="118"/>
      <c r="CO92" s="118"/>
      <c r="CP92" s="118"/>
      <c r="CQ92" s="118"/>
      <c r="CR92" s="118"/>
      <c r="CS92" s="118"/>
      <c r="CT92" s="118"/>
      <c r="CU92" s="118"/>
      <c r="CV92" s="118"/>
      <c r="CW92" s="118"/>
      <c r="CX92" s="118"/>
      <c r="CY92" s="118"/>
      <c r="CZ92" s="118"/>
      <c r="DA92" s="118"/>
      <c r="DB92" s="118"/>
      <c r="DC92" s="118"/>
      <c r="DD92" s="118"/>
      <c r="DE92" s="118"/>
      <c r="DF92" s="118"/>
      <c r="DG92" s="118"/>
      <c r="DH92" s="118"/>
    </row>
    <row r="93" ht="10.5" customHeight="1">
      <c r="A93" s="109" t="str">
        <f t="shared" si="1"/>
        <v>94KM</v>
      </c>
      <c r="B93" s="12">
        <f t="shared" si="2"/>
        <v>2020</v>
      </c>
      <c r="C93" s="12">
        <f t="shared" si="3"/>
        <v>6</v>
      </c>
      <c r="D93" s="110">
        <f>'94KMInput'!B89</f>
        <v>43984</v>
      </c>
      <c r="E93" s="111" t="str">
        <f t="shared" si="4"/>
        <v>BUY</v>
      </c>
      <c r="F93" s="112" t="str">
        <f>'94KMInput'!H89</f>
        <v>SDF</v>
      </c>
      <c r="G93" s="111" t="str">
        <f>'94KMInput'!O89</f>
        <v>Kevin Mock</v>
      </c>
      <c r="H93" s="111" t="str">
        <f>'94KMInput'!P89</f>
        <v/>
      </c>
      <c r="I93" s="111" t="str">
        <f>'94KMInput'!R89</f>
        <v>Cargo</v>
      </c>
      <c r="J93" s="112" t="str">
        <f>'94KMInput'!S89</f>
        <v>FDS</v>
      </c>
      <c r="K93" s="113" t="str">
        <f>'94KMInput'!AD89</f>
        <v/>
      </c>
      <c r="L93" s="114"/>
      <c r="M93" s="115">
        <f>'94KMInput'!L89</f>
        <v>2</v>
      </c>
      <c r="N93" s="111" t="str">
        <f>IF(M93="","",(IF(Q93='94KMInput'!K89,"","ERROR!")))</f>
        <v/>
      </c>
      <c r="O93" s="64"/>
      <c r="P93" s="133"/>
      <c r="Q93" s="116">
        <f t="shared" si="8"/>
        <v>6085.1</v>
      </c>
      <c r="R93" s="134"/>
      <c r="S93" s="134"/>
      <c r="T93" s="134"/>
      <c r="U93" s="135"/>
      <c r="V93" s="134"/>
      <c r="W93" s="134"/>
      <c r="X93" s="134" t="str">
        <f t="shared" ref="X93:X101" si="24">IF(R93&lt;&gt;"",SUM(R92:W93),"")</f>
        <v/>
      </c>
      <c r="Y93" s="136"/>
      <c r="Z93" s="137"/>
      <c r="AA93" s="137"/>
      <c r="AB93" s="137"/>
      <c r="AC93" s="138" t="str">
        <f>'94KMInput'!T132</f>
        <v/>
      </c>
      <c r="AD93" s="139">
        <f>'94KMInput'!V132-'94KMInput'!U132</f>
        <v>0</v>
      </c>
      <c r="AE93" s="140" t="str">
        <f t="shared" si="6"/>
        <v/>
      </c>
      <c r="AF93" s="141">
        <v>3.75</v>
      </c>
      <c r="AG93" s="142">
        <f t="shared" si="7"/>
        <v>0</v>
      </c>
      <c r="AH93" s="108" t="str">
        <f>HYPERLINK('94KMInput'!AE133)</f>
        <v/>
      </c>
      <c r="AI93" s="108" t="str">
        <f>HYPERLINK('94KMInput'!AF133)</f>
        <v/>
      </c>
      <c r="AJ93" s="108" t="str">
        <f>HYPERLINK('94KMInput'!AG133)</f>
        <v/>
      </c>
      <c r="AK93" s="108" t="str">
        <f>HYPERLINK('94KMInput'!AH133)</f>
        <v/>
      </c>
      <c r="AL93" s="108" t="str">
        <f>HYPERLINK('94KMInput'!AI133)</f>
        <v/>
      </c>
      <c r="AM93" s="108" t="str">
        <f>HYPERLINK('94KMInput'!AJ133)</f>
        <v/>
      </c>
      <c r="AN93" s="108" t="str">
        <f>HYPERLINK('94KMInput'!AK133)</f>
        <v/>
      </c>
      <c r="AO93" s="108" t="str">
        <f>HYPERLINK('94KMInput'!AL133)</f>
        <v/>
      </c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</row>
    <row r="94" ht="10.5" customHeight="1">
      <c r="A94" s="109" t="str">
        <f t="shared" si="1"/>
        <v>94KM</v>
      </c>
      <c r="B94" s="12">
        <f t="shared" si="2"/>
        <v>2020</v>
      </c>
      <c r="C94" s="12">
        <f t="shared" si="3"/>
        <v>6</v>
      </c>
      <c r="D94" s="110">
        <f>'94KMInput'!B90</f>
        <v>43984</v>
      </c>
      <c r="E94" s="111" t="str">
        <f t="shared" si="4"/>
        <v>SDF</v>
      </c>
      <c r="F94" s="112" t="str">
        <f>'94KMInput'!H90</f>
        <v>INT</v>
      </c>
      <c r="G94" s="111" t="str">
        <f>'94KMInput'!O90</f>
        <v>Kevin Mock</v>
      </c>
      <c r="H94" s="111" t="str">
        <f>'94KMInput'!P90</f>
        <v/>
      </c>
      <c r="I94" s="111" t="str">
        <f>'94KMInput'!R90</f>
        <v>Cargo</v>
      </c>
      <c r="J94" s="112" t="str">
        <f>'94KMInput'!S90</f>
        <v>FDS</v>
      </c>
      <c r="K94" s="113" t="str">
        <f>'94KMInput'!AD90</f>
        <v/>
      </c>
      <c r="L94" s="114"/>
      <c r="M94" s="115">
        <f>'94KMInput'!L90</f>
        <v>1.4</v>
      </c>
      <c r="N94" s="111" t="str">
        <f>IF(M94="","",(IF(Q94='94KMInput'!K90,"","ERROR!")))</f>
        <v/>
      </c>
      <c r="O94" s="64"/>
      <c r="P94" s="133"/>
      <c r="Q94" s="116">
        <f t="shared" si="8"/>
        <v>6086.5</v>
      </c>
      <c r="R94" s="134" t="s">
        <v>139</v>
      </c>
      <c r="S94" s="134"/>
      <c r="T94" s="134"/>
      <c r="U94" s="135">
        <v>61.0</v>
      </c>
      <c r="V94" s="134"/>
      <c r="W94" s="134"/>
      <c r="X94" s="134">
        <f t="shared" si="24"/>
        <v>61</v>
      </c>
      <c r="Y94" s="136" t="s">
        <v>140</v>
      </c>
      <c r="Z94" s="137"/>
      <c r="AA94" s="137"/>
      <c r="AB94" s="137"/>
      <c r="AC94" s="138" t="str">
        <f>'94KMInput'!T133</f>
        <v/>
      </c>
      <c r="AD94" s="139">
        <f>'94KMInput'!V133-'94KMInput'!U133</f>
        <v>0</v>
      </c>
      <c r="AE94" s="140" t="str">
        <f t="shared" si="6"/>
        <v/>
      </c>
      <c r="AF94" s="141">
        <v>3.75</v>
      </c>
      <c r="AG94" s="142">
        <f t="shared" si="7"/>
        <v>0</v>
      </c>
      <c r="AH94" s="108" t="str">
        <f>HYPERLINK('94KMInput'!AE134)</f>
        <v/>
      </c>
      <c r="AI94" s="108" t="str">
        <f>HYPERLINK('94KMInput'!AF134)</f>
        <v/>
      </c>
      <c r="AJ94" s="108" t="str">
        <f>HYPERLINK('94KMInput'!AG134)</f>
        <v/>
      </c>
      <c r="AK94" s="108" t="str">
        <f>HYPERLINK('94KMInput'!AH134)</f>
        <v/>
      </c>
      <c r="AL94" s="108" t="str">
        <f>HYPERLINK('94KMInput'!AI134)</f>
        <v/>
      </c>
      <c r="AM94" s="108" t="str">
        <f>HYPERLINK('94KMInput'!AJ134)</f>
        <v/>
      </c>
      <c r="AN94" s="108" t="str">
        <f>HYPERLINK('94KMInput'!AK134)</f>
        <v/>
      </c>
      <c r="AO94" s="108" t="str">
        <f>HYPERLINK('94KMInput'!AL134)</f>
        <v/>
      </c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</row>
    <row r="95" ht="10.5" customHeight="1">
      <c r="A95" s="109" t="str">
        <f t="shared" si="1"/>
        <v>94KM</v>
      </c>
      <c r="B95" s="12">
        <f t="shared" si="2"/>
        <v>2020</v>
      </c>
      <c r="C95" s="12">
        <f t="shared" si="3"/>
        <v>6</v>
      </c>
      <c r="D95" s="110">
        <f>'94KMInput'!B91</f>
        <v>43984</v>
      </c>
      <c r="E95" s="111" t="str">
        <f t="shared" si="4"/>
        <v>INT</v>
      </c>
      <c r="F95" s="112" t="str">
        <f>'94KMInput'!H91</f>
        <v>BUY</v>
      </c>
      <c r="G95" s="111" t="str">
        <f>'94KMInput'!O91</f>
        <v>Kevin Mock</v>
      </c>
      <c r="H95" s="111" t="str">
        <f>'94KMInput'!P91</f>
        <v/>
      </c>
      <c r="I95" s="111" t="str">
        <f>'94KMInput'!R91</f>
        <v>Cargo</v>
      </c>
      <c r="J95" s="112" t="str">
        <f>'94KMInput'!S91</f>
        <v>FDS</v>
      </c>
      <c r="K95" s="113" t="str">
        <f>'94KMInput'!AD91</f>
        <v/>
      </c>
      <c r="L95" s="114"/>
      <c r="M95" s="115">
        <f>'94KMInput'!L91</f>
        <v>0.2</v>
      </c>
      <c r="N95" s="111" t="str">
        <f>IF(M95="","",(IF(Q95='94KMInput'!K91,"","ERROR!")))</f>
        <v/>
      </c>
      <c r="O95" s="64"/>
      <c r="P95" s="133">
        <v>4311.0</v>
      </c>
      <c r="Q95" s="116">
        <f t="shared" si="8"/>
        <v>6086.7</v>
      </c>
      <c r="R95" s="134">
        <v>3154.0</v>
      </c>
      <c r="S95" s="134"/>
      <c r="T95" s="134"/>
      <c r="U95" s="135">
        <v>79.0</v>
      </c>
      <c r="V95" s="134"/>
      <c r="W95" s="134"/>
      <c r="X95" s="134">
        <f t="shared" si="24"/>
        <v>3294</v>
      </c>
      <c r="Y95" s="136"/>
      <c r="Z95" s="137" t="s">
        <v>102</v>
      </c>
      <c r="AA95" s="137">
        <v>400.0</v>
      </c>
      <c r="AB95" s="137" t="s">
        <v>141</v>
      </c>
      <c r="AC95" s="138" t="str">
        <f>'94KMInput'!T134</f>
        <v/>
      </c>
      <c r="AD95" s="139">
        <f>'94KMInput'!V134-'94KMInput'!U134</f>
        <v>0</v>
      </c>
      <c r="AE95" s="140" t="str">
        <f t="shared" si="6"/>
        <v/>
      </c>
      <c r="AF95" s="141">
        <v>3.75</v>
      </c>
      <c r="AG95" s="142">
        <f t="shared" si="7"/>
        <v>0</v>
      </c>
      <c r="AH95" s="108" t="str">
        <f>HYPERLINK('94KMInput'!AE134)</f>
        <v/>
      </c>
      <c r="AI95" s="108" t="str">
        <f>HYPERLINK('94KMInput'!AF134)</f>
        <v/>
      </c>
      <c r="AJ95" s="108" t="str">
        <f>HYPERLINK('94KMInput'!AG134)</f>
        <v/>
      </c>
      <c r="AK95" s="108" t="str">
        <f>HYPERLINK('94KMInput'!AH134)</f>
        <v/>
      </c>
      <c r="AL95" s="108" t="str">
        <f>HYPERLINK('94KMInput'!AI134)</f>
        <v/>
      </c>
      <c r="AM95" s="108" t="str">
        <f>HYPERLINK('94KMInput'!AJ134)</f>
        <v/>
      </c>
      <c r="AN95" s="108" t="str">
        <f>HYPERLINK('94KMInput'!AK134)</f>
        <v/>
      </c>
      <c r="AO95" s="108" t="str">
        <f>HYPERLINK('94KMInput'!AL134)</f>
        <v/>
      </c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</row>
    <row r="96" ht="10.5" customHeight="1">
      <c r="A96" s="117" t="str">
        <f t="shared" si="1"/>
        <v>94KM</v>
      </c>
      <c r="B96" s="118">
        <f t="shared" si="2"/>
        <v>2020</v>
      </c>
      <c r="C96" s="118">
        <f t="shared" si="3"/>
        <v>6</v>
      </c>
      <c r="D96" s="119">
        <f>'94KMInput'!B92</f>
        <v>43985</v>
      </c>
      <c r="E96" s="120" t="str">
        <f t="shared" si="4"/>
        <v>BUY</v>
      </c>
      <c r="F96" s="121" t="str">
        <f>'94KMInput'!H92</f>
        <v>INT</v>
      </c>
      <c r="G96" s="120" t="str">
        <f>'94KMInput'!O92</f>
        <v>David Carr</v>
      </c>
      <c r="H96" s="120" t="str">
        <f>'94KMInput'!P92</f>
        <v/>
      </c>
      <c r="I96" s="120" t="str">
        <f>'94KMInput'!R92</f>
        <v>Non-Rev</v>
      </c>
      <c r="J96" s="121" t="str">
        <f>'94KMInput'!S92</f>
        <v>MX</v>
      </c>
      <c r="K96" s="122" t="str">
        <f>'94KMInput'!AD92</f>
        <v/>
      </c>
      <c r="L96" s="123"/>
      <c r="M96" s="124">
        <f>'94KMInput'!L92</f>
        <v>0.3</v>
      </c>
      <c r="N96" s="120" t="str">
        <f>IF(M96="","",(IF(Q96='94KMInput'!K92,"","ERROR!")))</f>
        <v/>
      </c>
      <c r="O96" s="120"/>
      <c r="P96" s="121"/>
      <c r="Q96" s="124">
        <f t="shared" si="8"/>
        <v>6087</v>
      </c>
      <c r="R96" s="125"/>
      <c r="S96" s="125"/>
      <c r="T96" s="125"/>
      <c r="U96" s="126"/>
      <c r="V96" s="125"/>
      <c r="W96" s="125"/>
      <c r="X96" s="125" t="str">
        <f t="shared" si="24"/>
        <v/>
      </c>
      <c r="Y96" s="121"/>
      <c r="Z96" s="128"/>
      <c r="AA96" s="128"/>
      <c r="AB96" s="128"/>
      <c r="AC96" s="143" t="str">
        <f>'94KMInput'!T135</f>
        <v/>
      </c>
      <c r="AD96" s="144">
        <f>'94KMInput'!V135-'94KMInput'!U135</f>
        <v>0</v>
      </c>
      <c r="AE96" s="125" t="str">
        <f t="shared" si="6"/>
        <v/>
      </c>
      <c r="AF96" s="131">
        <v>3.75</v>
      </c>
      <c r="AG96" s="120">
        <f t="shared" si="7"/>
        <v>0</v>
      </c>
      <c r="AH96" s="132" t="str">
        <f>HYPERLINK('94KMInput'!AE135)</f>
        <v/>
      </c>
      <c r="AI96" s="132" t="str">
        <f>HYPERLINK('94KMInput'!AF135)</f>
        <v/>
      </c>
      <c r="AJ96" s="132" t="str">
        <f>HYPERLINK('94KMInput'!AG135)</f>
        <v/>
      </c>
      <c r="AK96" s="132" t="str">
        <f>HYPERLINK('94KMInput'!AH135)</f>
        <v/>
      </c>
      <c r="AL96" s="132" t="str">
        <f>HYPERLINK('94KMInput'!AI135)</f>
        <v/>
      </c>
      <c r="AM96" s="132" t="str">
        <f>HYPERLINK('94KMInput'!AJ135)</f>
        <v/>
      </c>
      <c r="AN96" s="132" t="str">
        <f>HYPERLINK('94KMInput'!AK135)</f>
        <v/>
      </c>
      <c r="AO96" s="132" t="str">
        <f>HYPERLINK('94KMInput'!AL135)</f>
        <v/>
      </c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  <c r="BR96" s="118"/>
      <c r="BS96" s="118"/>
      <c r="BT96" s="118"/>
      <c r="BU96" s="118"/>
      <c r="BV96" s="118"/>
      <c r="BW96" s="118"/>
      <c r="BX96" s="118"/>
      <c r="BY96" s="118"/>
      <c r="BZ96" s="118"/>
      <c r="CA96" s="118"/>
      <c r="CB96" s="118"/>
      <c r="CC96" s="118"/>
      <c r="CD96" s="118"/>
      <c r="CE96" s="118"/>
      <c r="CF96" s="118"/>
      <c r="CG96" s="118"/>
      <c r="CH96" s="118"/>
      <c r="CI96" s="118"/>
      <c r="CJ96" s="118"/>
      <c r="CK96" s="118"/>
      <c r="CL96" s="118"/>
      <c r="CM96" s="118"/>
      <c r="CN96" s="118"/>
      <c r="CO96" s="118"/>
      <c r="CP96" s="118"/>
      <c r="CQ96" s="118"/>
      <c r="CR96" s="118"/>
      <c r="CS96" s="118"/>
      <c r="CT96" s="118"/>
      <c r="CU96" s="118"/>
      <c r="CV96" s="118"/>
      <c r="CW96" s="118"/>
      <c r="CX96" s="118"/>
      <c r="CY96" s="118"/>
      <c r="CZ96" s="118"/>
      <c r="DA96" s="118"/>
      <c r="DB96" s="118"/>
      <c r="DC96" s="118"/>
      <c r="DD96" s="118"/>
      <c r="DE96" s="118"/>
      <c r="DF96" s="118"/>
      <c r="DG96" s="118"/>
      <c r="DH96" s="118"/>
    </row>
    <row r="97" ht="10.5" customHeight="1">
      <c r="A97" s="117" t="str">
        <f t="shared" si="1"/>
        <v>94KM</v>
      </c>
      <c r="B97" s="118">
        <f t="shared" si="2"/>
        <v>2020</v>
      </c>
      <c r="C97" s="118">
        <f t="shared" si="3"/>
        <v>6</v>
      </c>
      <c r="D97" s="119">
        <f>'94KMInput'!B93</f>
        <v>43986</v>
      </c>
      <c r="E97" s="120" t="str">
        <f t="shared" si="4"/>
        <v>INT</v>
      </c>
      <c r="F97" s="121" t="str">
        <f>'94KMInput'!H93</f>
        <v>BUY</v>
      </c>
      <c r="G97" s="120" t="str">
        <f>'94KMInput'!O93</f>
        <v>David Carr</v>
      </c>
      <c r="H97" s="120" t="str">
        <f>'94KMInput'!P93</f>
        <v/>
      </c>
      <c r="I97" s="120" t="str">
        <f>'94KMInput'!R93</f>
        <v>Non-Rev</v>
      </c>
      <c r="J97" s="121" t="str">
        <f>'94KMInput'!S93</f>
        <v>MX</v>
      </c>
      <c r="K97" s="122" t="str">
        <f>'94KMInput'!AD93</f>
        <v/>
      </c>
      <c r="L97" s="123"/>
      <c r="M97" s="124">
        <f>'94KMInput'!L93</f>
        <v>0.3</v>
      </c>
      <c r="N97" s="120" t="str">
        <f>IF(M97="","",(IF(Q97='94KMInput'!K93,"","ERROR!")))</f>
        <v/>
      </c>
      <c r="O97" s="120"/>
      <c r="P97" s="121"/>
      <c r="Q97" s="124">
        <f t="shared" si="8"/>
        <v>6087.3</v>
      </c>
      <c r="R97" s="125"/>
      <c r="S97" s="125"/>
      <c r="T97" s="125"/>
      <c r="U97" s="126"/>
      <c r="V97" s="125"/>
      <c r="W97" s="125"/>
      <c r="X97" s="125" t="str">
        <f t="shared" si="24"/>
        <v/>
      </c>
      <c r="Y97" s="121"/>
      <c r="Z97" s="128"/>
      <c r="AA97" s="128"/>
      <c r="AB97" s="128"/>
      <c r="AC97" s="143" t="str">
        <f>'94KMInput'!T136</f>
        <v/>
      </c>
      <c r="AD97" s="144">
        <f>'94KMInput'!V136-'94KMInput'!U136</f>
        <v>0</v>
      </c>
      <c r="AE97" s="125" t="str">
        <f t="shared" si="6"/>
        <v/>
      </c>
      <c r="AF97" s="131">
        <v>3.75</v>
      </c>
      <c r="AG97" s="120">
        <f t="shared" si="7"/>
        <v>0</v>
      </c>
      <c r="AH97" s="132" t="str">
        <f>HYPERLINK('94KMInput'!AE136)</f>
        <v/>
      </c>
      <c r="AI97" s="132" t="str">
        <f>HYPERLINK('94KMInput'!AF136)</f>
        <v/>
      </c>
      <c r="AJ97" s="132" t="str">
        <f>HYPERLINK('94KMInput'!AG136)</f>
        <v/>
      </c>
      <c r="AK97" s="132" t="str">
        <f>HYPERLINK('94KMInput'!AH136)</f>
        <v/>
      </c>
      <c r="AL97" s="132" t="str">
        <f>HYPERLINK('94KMInput'!AI136)</f>
        <v/>
      </c>
      <c r="AM97" s="132" t="str">
        <f>HYPERLINK('94KMInput'!AJ136)</f>
        <v/>
      </c>
      <c r="AN97" s="132" t="str">
        <f>HYPERLINK('94KMInput'!AK136)</f>
        <v/>
      </c>
      <c r="AO97" s="132" t="str">
        <f>HYPERLINK('94KMInput'!AL136)</f>
        <v/>
      </c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18"/>
      <c r="CE97" s="118"/>
      <c r="CF97" s="118"/>
      <c r="CG97" s="118"/>
      <c r="CH97" s="118"/>
      <c r="CI97" s="118"/>
      <c r="CJ97" s="118"/>
      <c r="CK97" s="118"/>
      <c r="CL97" s="118"/>
      <c r="CM97" s="118"/>
      <c r="CN97" s="118"/>
      <c r="CO97" s="118"/>
      <c r="CP97" s="118"/>
      <c r="CQ97" s="118"/>
      <c r="CR97" s="118"/>
      <c r="CS97" s="118"/>
      <c r="CT97" s="118"/>
      <c r="CU97" s="118"/>
      <c r="CV97" s="118"/>
      <c r="CW97" s="118"/>
      <c r="CX97" s="118"/>
      <c r="CY97" s="118"/>
      <c r="CZ97" s="118"/>
      <c r="DA97" s="118"/>
      <c r="DB97" s="118"/>
      <c r="DC97" s="118"/>
      <c r="DD97" s="118"/>
      <c r="DE97" s="118"/>
      <c r="DF97" s="118"/>
      <c r="DG97" s="118"/>
      <c r="DH97" s="118"/>
    </row>
    <row r="98" ht="10.5" customHeight="1">
      <c r="A98" s="109" t="str">
        <f t="shared" si="1"/>
        <v>94KM</v>
      </c>
      <c r="B98" s="12">
        <f t="shared" si="2"/>
        <v>2020</v>
      </c>
      <c r="C98" s="12">
        <f t="shared" si="3"/>
        <v>6</v>
      </c>
      <c r="D98" s="110">
        <f>'94KMInput'!B94</f>
        <v>43987</v>
      </c>
      <c r="E98" s="111" t="str">
        <f t="shared" si="4"/>
        <v>BUY</v>
      </c>
      <c r="F98" s="112" t="str">
        <f>'94KMInput'!H94</f>
        <v>LRO</v>
      </c>
      <c r="G98" s="111" t="str">
        <f>'94KMInput'!O94</f>
        <v>Steve Watkins</v>
      </c>
      <c r="H98" s="111" t="str">
        <f>'94KMInput'!P94</f>
        <v>RC</v>
      </c>
      <c r="I98" s="111" t="str">
        <f>'94KMInput'!R94</f>
        <v>Passenger</v>
      </c>
      <c r="J98" s="112" t="str">
        <f>'94KMInput'!S94</f>
        <v>Abrams</v>
      </c>
      <c r="K98" s="113" t="str">
        <f>'94KMInput'!AD94</f>
        <v/>
      </c>
      <c r="L98" s="114"/>
      <c r="M98" s="115">
        <f>'94KMInput'!L94</f>
        <v>1</v>
      </c>
      <c r="N98" s="111" t="str">
        <f>IF(M98="","",(IF(Q98='94KMInput'!K94,"","ERROR!")))</f>
        <v/>
      </c>
      <c r="O98" s="64"/>
      <c r="P98" s="133"/>
      <c r="Q98" s="116">
        <f t="shared" si="8"/>
        <v>6088.3</v>
      </c>
      <c r="R98" s="134" t="s">
        <v>142</v>
      </c>
      <c r="S98" s="134"/>
      <c r="T98" s="134"/>
      <c r="U98" s="135"/>
      <c r="V98" s="134">
        <v>350.0</v>
      </c>
      <c r="W98" s="134"/>
      <c r="X98" s="134">
        <f t="shared" si="24"/>
        <v>350</v>
      </c>
      <c r="Y98" s="136" t="s">
        <v>143</v>
      </c>
      <c r="Z98" s="137" t="s">
        <v>94</v>
      </c>
      <c r="AA98" s="137">
        <v>400.0</v>
      </c>
      <c r="AB98" s="137" t="s">
        <v>144</v>
      </c>
      <c r="AC98" s="138" t="str">
        <f>'94KMInput'!T137</f>
        <v/>
      </c>
      <c r="AD98" s="139">
        <f>'94KMInput'!V137-'94KMInput'!U137</f>
        <v>0</v>
      </c>
      <c r="AE98" s="140" t="str">
        <f t="shared" si="6"/>
        <v/>
      </c>
      <c r="AF98" s="141">
        <v>3.75</v>
      </c>
      <c r="AG98" s="142">
        <f t="shared" si="7"/>
        <v>0</v>
      </c>
      <c r="AH98" s="108" t="str">
        <f>HYPERLINK('94KMInput'!AE137)</f>
        <v/>
      </c>
      <c r="AI98" s="108" t="str">
        <f>HYPERLINK('94KMInput'!AF137)</f>
        <v/>
      </c>
      <c r="AJ98" s="108" t="str">
        <f>HYPERLINK('94KMInput'!AG137)</f>
        <v/>
      </c>
      <c r="AK98" s="108" t="str">
        <f>HYPERLINK('94KMInput'!AH137)</f>
        <v/>
      </c>
      <c r="AL98" s="108" t="str">
        <f>HYPERLINK('94KMInput'!AI137)</f>
        <v/>
      </c>
      <c r="AM98" s="108" t="str">
        <f>HYPERLINK('94KMInput'!AJ137)</f>
        <v/>
      </c>
      <c r="AN98" s="108" t="str">
        <f>HYPERLINK('94KMInput'!AK137)</f>
        <v/>
      </c>
      <c r="AO98" s="108" t="str">
        <f>HYPERLINK('94KMInput'!AL137)</f>
        <v/>
      </c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</row>
    <row r="99" ht="10.5" customHeight="1">
      <c r="A99" s="109" t="str">
        <f t="shared" si="1"/>
        <v>94KM</v>
      </c>
      <c r="B99" s="12">
        <f t="shared" si="2"/>
        <v>2020</v>
      </c>
      <c r="C99" s="12">
        <f t="shared" si="3"/>
        <v>6</v>
      </c>
      <c r="D99" s="110">
        <f>'94KMInput'!B95</f>
        <v>43987</v>
      </c>
      <c r="E99" s="111" t="str">
        <f t="shared" si="4"/>
        <v>LRO</v>
      </c>
      <c r="F99" s="112" t="str">
        <f>'94KMInput'!H95</f>
        <v>BUY</v>
      </c>
      <c r="G99" s="111" t="str">
        <f>'94KMInput'!O95</f>
        <v>Steve Watkins</v>
      </c>
      <c r="H99" s="111" t="str">
        <f>'94KMInput'!P95</f>
        <v>RC</v>
      </c>
      <c r="I99" s="111" t="str">
        <f>'94KMInput'!R95</f>
        <v>Passenger</v>
      </c>
      <c r="J99" s="112" t="str">
        <f>'94KMInput'!S95</f>
        <v>Abrams</v>
      </c>
      <c r="K99" s="113" t="str">
        <f>'94KMInput'!AD95</f>
        <v/>
      </c>
      <c r="L99" s="114"/>
      <c r="M99" s="115">
        <f>'94KMInput'!L95</f>
        <v>1.3</v>
      </c>
      <c r="N99" s="111" t="str">
        <f>IF(M99="","",(IF(Q99='94KMInput'!K95,"","ERROR!")))</f>
        <v/>
      </c>
      <c r="O99" s="64"/>
      <c r="P99" s="133">
        <v>4313.0</v>
      </c>
      <c r="Q99" s="116">
        <f t="shared" si="8"/>
        <v>6089.6</v>
      </c>
      <c r="R99" s="134">
        <v>3740.0</v>
      </c>
      <c r="S99" s="134"/>
      <c r="T99" s="134"/>
      <c r="U99" s="135">
        <v>20.0</v>
      </c>
      <c r="V99" s="134">
        <v>350.0</v>
      </c>
      <c r="W99" s="134"/>
      <c r="X99" s="134">
        <f t="shared" si="24"/>
        <v>4460</v>
      </c>
      <c r="Y99" s="136"/>
      <c r="Z99" s="137" t="s">
        <v>137</v>
      </c>
      <c r="AA99" s="137">
        <v>275.0</v>
      </c>
      <c r="AB99" s="137" t="s">
        <v>145</v>
      </c>
      <c r="AC99" s="138" t="str">
        <f>'94KMInput'!T138</f>
        <v/>
      </c>
      <c r="AD99" s="139">
        <f>'94KMInput'!V138-'94KMInput'!U138</f>
        <v>0</v>
      </c>
      <c r="AE99" s="140" t="str">
        <f t="shared" si="6"/>
        <v/>
      </c>
      <c r="AF99" s="141">
        <v>3.75</v>
      </c>
      <c r="AG99" s="142">
        <f t="shared" si="7"/>
        <v>0</v>
      </c>
      <c r="AH99" s="108" t="str">
        <f>HYPERLINK('94KMInput'!AE138)</f>
        <v/>
      </c>
      <c r="AI99" s="108" t="str">
        <f>HYPERLINK('94KMInput'!AF138)</f>
        <v/>
      </c>
      <c r="AJ99" s="108" t="str">
        <f>HYPERLINK('94KMInput'!AG138)</f>
        <v/>
      </c>
      <c r="AK99" s="108" t="str">
        <f>HYPERLINK('94KMInput'!AH138)</f>
        <v/>
      </c>
      <c r="AL99" s="108" t="str">
        <f>HYPERLINK('94KMInput'!AI138)</f>
        <v/>
      </c>
      <c r="AM99" s="108" t="str">
        <f>HYPERLINK('94KMInput'!AJ138)</f>
        <v/>
      </c>
      <c r="AN99" s="108" t="str">
        <f>HYPERLINK('94KMInput'!AK138)</f>
        <v/>
      </c>
      <c r="AO99" s="108" t="str">
        <f>HYPERLINK('94KMInput'!AL138)</f>
        <v/>
      </c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</row>
    <row r="100" ht="10.5" customHeight="1">
      <c r="A100" s="117" t="str">
        <f t="shared" si="1"/>
        <v>94KM</v>
      </c>
      <c r="B100" s="118">
        <f t="shared" si="2"/>
        <v>2020</v>
      </c>
      <c r="C100" s="118">
        <f t="shared" si="3"/>
        <v>6</v>
      </c>
      <c r="D100" s="119">
        <f>'94KMInput'!B96</f>
        <v>43994</v>
      </c>
      <c r="E100" s="120" t="str">
        <f t="shared" si="4"/>
        <v>BUY</v>
      </c>
      <c r="F100" s="121" t="str">
        <f>'94KMInput'!H96</f>
        <v>BUY</v>
      </c>
      <c r="G100" s="120" t="str">
        <f>'94KMInput'!O96</f>
        <v>David Carr</v>
      </c>
      <c r="H100" s="120" t="str">
        <f>'94KMInput'!P96</f>
        <v/>
      </c>
      <c r="I100" s="120" t="str">
        <f>'94KMInput'!R96</f>
        <v>Non-Rev</v>
      </c>
      <c r="J100" s="121" t="str">
        <f>'94KMInput'!S96</f>
        <v>Checkride</v>
      </c>
      <c r="K100" s="122" t="str">
        <f>'94KMInput'!AD96</f>
        <v/>
      </c>
      <c r="L100" s="123"/>
      <c r="M100" s="124">
        <f>'94KMInput'!L96</f>
        <v>0.8</v>
      </c>
      <c r="N100" s="120" t="str">
        <f>IF(M100="","",(IF(Q100='94KMInput'!K96,"","ERROR!")))</f>
        <v/>
      </c>
      <c r="O100" s="120"/>
      <c r="P100" s="121"/>
      <c r="Q100" s="124">
        <f t="shared" si="8"/>
        <v>6090.4</v>
      </c>
      <c r="R100" s="125"/>
      <c r="S100" s="125"/>
      <c r="T100" s="125"/>
      <c r="U100" s="126"/>
      <c r="V100" s="125"/>
      <c r="W100" s="125"/>
      <c r="X100" s="125" t="str">
        <f t="shared" si="24"/>
        <v/>
      </c>
      <c r="Y100" s="121"/>
      <c r="Z100" s="128"/>
      <c r="AA100" s="128"/>
      <c r="AB100" s="128"/>
      <c r="AC100" s="143" t="str">
        <f>'94KMInput'!T139</f>
        <v/>
      </c>
      <c r="AD100" s="144">
        <f>'94KMInput'!V139-'94KMInput'!U139</f>
        <v>0</v>
      </c>
      <c r="AE100" s="125" t="str">
        <f t="shared" si="6"/>
        <v/>
      </c>
      <c r="AF100" s="131">
        <v>3.75</v>
      </c>
      <c r="AG100" s="120">
        <f t="shared" si="7"/>
        <v>0</v>
      </c>
      <c r="AH100" s="132" t="str">
        <f>HYPERLINK('94KMInput'!AE139)</f>
        <v/>
      </c>
      <c r="AI100" s="132" t="str">
        <f>HYPERLINK('94KMInput'!AF139)</f>
        <v/>
      </c>
      <c r="AJ100" s="132" t="str">
        <f>HYPERLINK('94KMInput'!AG139)</f>
        <v/>
      </c>
      <c r="AK100" s="132" t="str">
        <f>HYPERLINK('94KMInput'!AH139)</f>
        <v/>
      </c>
      <c r="AL100" s="132" t="str">
        <f>HYPERLINK('94KMInput'!AI139)</f>
        <v/>
      </c>
      <c r="AM100" s="132" t="str">
        <f>HYPERLINK('94KMInput'!AJ139)</f>
        <v/>
      </c>
      <c r="AN100" s="132" t="str">
        <f>HYPERLINK('94KMInput'!AK139)</f>
        <v/>
      </c>
      <c r="AO100" s="132" t="str">
        <f>HYPERLINK('94KMInput'!AL139)</f>
        <v/>
      </c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/>
      <c r="BM100" s="118"/>
      <c r="BN100" s="118"/>
      <c r="BO100" s="118"/>
      <c r="BP100" s="118"/>
      <c r="BQ100" s="118"/>
      <c r="BR100" s="118"/>
      <c r="BS100" s="118"/>
      <c r="BT100" s="118"/>
      <c r="BU100" s="118"/>
      <c r="BV100" s="118"/>
      <c r="BW100" s="118"/>
      <c r="BX100" s="118"/>
      <c r="BY100" s="118"/>
      <c r="BZ100" s="118"/>
      <c r="CA100" s="118"/>
      <c r="CB100" s="118"/>
      <c r="CC100" s="118"/>
      <c r="CD100" s="118"/>
      <c r="CE100" s="118"/>
      <c r="CF100" s="118"/>
      <c r="CG100" s="118"/>
      <c r="CH100" s="118"/>
      <c r="CI100" s="118"/>
      <c r="CJ100" s="118"/>
      <c r="CK100" s="118"/>
      <c r="CL100" s="118"/>
      <c r="CM100" s="118"/>
      <c r="CN100" s="118"/>
      <c r="CO100" s="118"/>
      <c r="CP100" s="118"/>
      <c r="CQ100" s="118"/>
      <c r="CR100" s="118"/>
      <c r="CS100" s="118"/>
      <c r="CT100" s="118"/>
      <c r="CU100" s="118"/>
      <c r="CV100" s="118"/>
      <c r="CW100" s="118"/>
      <c r="CX100" s="118"/>
      <c r="CY100" s="118"/>
      <c r="CZ100" s="118"/>
      <c r="DA100" s="118"/>
      <c r="DB100" s="118"/>
      <c r="DC100" s="118"/>
      <c r="DD100" s="118"/>
      <c r="DE100" s="118"/>
      <c r="DF100" s="118"/>
      <c r="DG100" s="118"/>
      <c r="DH100" s="118"/>
    </row>
    <row r="101" ht="10.5" customHeight="1">
      <c r="A101" s="109" t="str">
        <f t="shared" si="1"/>
        <v>94KM</v>
      </c>
      <c r="B101" s="12">
        <f t="shared" si="2"/>
        <v>2020</v>
      </c>
      <c r="C101" s="12">
        <f t="shared" si="3"/>
        <v>6</v>
      </c>
      <c r="D101" s="110">
        <f>'94KMInput'!B97</f>
        <v>43998</v>
      </c>
      <c r="E101" s="111" t="str">
        <f t="shared" si="4"/>
        <v>BUY</v>
      </c>
      <c r="F101" s="112" t="str">
        <f>'94KMInput'!H97</f>
        <v>GAI</v>
      </c>
      <c r="G101" s="111" t="str">
        <f>'94KMInput'!O97</f>
        <v>David Carr</v>
      </c>
      <c r="H101" s="111" t="str">
        <f>'94KMInput'!P97</f>
        <v/>
      </c>
      <c r="I101" s="111" t="str">
        <f>'94KMInput'!R97</f>
        <v>Passenger</v>
      </c>
      <c r="J101" s="112" t="str">
        <f>'94KMInput'!S97</f>
        <v>Pureflow</v>
      </c>
      <c r="K101" s="113" t="str">
        <f>'94KMInput'!AD97</f>
        <v/>
      </c>
      <c r="L101" s="114"/>
      <c r="M101" s="115">
        <f>'94KMInput'!L97</f>
        <v>1.3</v>
      </c>
      <c r="N101" s="111" t="str">
        <f>IF(M101="","",(IF(Q101='94KMInput'!K97,"","ERROR!")))</f>
        <v/>
      </c>
      <c r="O101" s="64"/>
      <c r="P101" s="133"/>
      <c r="Q101" s="116">
        <f t="shared" si="8"/>
        <v>6091.7</v>
      </c>
      <c r="R101" s="134"/>
      <c r="S101" s="134"/>
      <c r="T101" s="134"/>
      <c r="U101" s="135"/>
      <c r="V101" s="134"/>
      <c r="W101" s="134"/>
      <c r="X101" s="134" t="str">
        <f t="shared" si="24"/>
        <v/>
      </c>
      <c r="Y101" s="136"/>
      <c r="Z101" s="137"/>
      <c r="AA101" s="137"/>
      <c r="AB101" s="137"/>
      <c r="AC101" s="138" t="str">
        <f>'94KMInput'!T140</f>
        <v/>
      </c>
      <c r="AD101" s="139">
        <f>'94KMInput'!V140-'94KMInput'!U140</f>
        <v>0</v>
      </c>
      <c r="AE101" s="140" t="str">
        <f t="shared" si="6"/>
        <v/>
      </c>
      <c r="AF101" s="141">
        <v>3.75</v>
      </c>
      <c r="AG101" s="142">
        <f t="shared" si="7"/>
        <v>0</v>
      </c>
      <c r="AH101" s="108" t="str">
        <f>HYPERLINK('94KMInput'!AE140)</f>
        <v/>
      </c>
      <c r="AI101" s="108" t="str">
        <f>HYPERLINK('94KMInput'!AF140)</f>
        <v/>
      </c>
      <c r="AJ101" s="108" t="str">
        <f>HYPERLINK('94KMInput'!AG140)</f>
        <v/>
      </c>
      <c r="AK101" s="108" t="str">
        <f>HYPERLINK('94KMInput'!AH140)</f>
        <v/>
      </c>
      <c r="AL101" s="108" t="str">
        <f>HYPERLINK('94KMInput'!AI140)</f>
        <v/>
      </c>
      <c r="AM101" s="108" t="str">
        <f>HYPERLINK('94KMInput'!AJ140)</f>
        <v/>
      </c>
      <c r="AN101" s="108" t="str">
        <f>HYPERLINK('94KMInput'!AK140)</f>
        <v/>
      </c>
      <c r="AO101" s="108" t="str">
        <f>HYPERLINK('94KMInput'!AL140)</f>
        <v/>
      </c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</row>
    <row r="102" ht="10.5" customHeight="1">
      <c r="A102" s="109" t="str">
        <f t="shared" si="1"/>
        <v>94KM</v>
      </c>
      <c r="B102" s="12">
        <f t="shared" si="2"/>
        <v>2020</v>
      </c>
      <c r="C102" s="12">
        <f t="shared" si="3"/>
        <v>6</v>
      </c>
      <c r="D102" s="110">
        <f>'94KMInput'!B98</f>
        <v>43998</v>
      </c>
      <c r="E102" s="111" t="str">
        <f t="shared" si="4"/>
        <v>GAI</v>
      </c>
      <c r="F102" s="112" t="str">
        <f>'94KMInput'!H98</f>
        <v>BUY</v>
      </c>
      <c r="G102" s="111" t="str">
        <f>'94KMInput'!O98</f>
        <v>David Carr</v>
      </c>
      <c r="H102" s="111" t="str">
        <f>'94KMInput'!P98</f>
        <v/>
      </c>
      <c r="I102" s="111" t="str">
        <f>'94KMInput'!R98</f>
        <v>Passenger</v>
      </c>
      <c r="J102" s="112" t="str">
        <f>'94KMInput'!S98</f>
        <v>Pureflow</v>
      </c>
      <c r="K102" s="113" t="str">
        <f>'94KMInput'!AD98</f>
        <v/>
      </c>
      <c r="L102" s="114"/>
      <c r="M102" s="115">
        <f>'94KMInput'!L98</f>
        <v>1.5</v>
      </c>
      <c r="N102" s="111" t="str">
        <f>IF(M102="","",(IF(Q102='94KMInput'!K98,"","ERROR!")))</f>
        <v/>
      </c>
      <c r="O102" s="64"/>
      <c r="P102" s="133">
        <v>4316.0</v>
      </c>
      <c r="Q102" s="116">
        <f t="shared" si="8"/>
        <v>6093.2</v>
      </c>
      <c r="R102" s="134"/>
      <c r="S102" s="134">
        <v>90.38</v>
      </c>
      <c r="T102" s="134"/>
      <c r="U102" s="135"/>
      <c r="V102" s="134"/>
      <c r="W102" s="134"/>
      <c r="X102" s="134">
        <v>2660.0</v>
      </c>
      <c r="Y102" s="136" t="s">
        <v>146</v>
      </c>
      <c r="Z102" s="137" t="s">
        <v>75</v>
      </c>
      <c r="AA102" s="137">
        <v>400.0</v>
      </c>
      <c r="AB102" s="137" t="s">
        <v>147</v>
      </c>
      <c r="AC102" s="138">
        <v>40.0</v>
      </c>
      <c r="AD102" s="139">
        <v>240.38</v>
      </c>
      <c r="AE102" s="140">
        <f t="shared" si="6"/>
        <v>6.0095</v>
      </c>
      <c r="AF102" s="141">
        <v>3.75</v>
      </c>
      <c r="AG102" s="142">
        <f t="shared" si="7"/>
        <v>90.38</v>
      </c>
      <c r="AH102" s="108" t="str">
        <f>HYPERLINK('94KMInput'!AE141)</f>
        <v/>
      </c>
      <c r="AI102" s="108" t="str">
        <f>HYPERLINK('94KMInput'!AF141)</f>
        <v/>
      </c>
      <c r="AJ102" s="108" t="str">
        <f>HYPERLINK('94KMInput'!AG141)</f>
        <v/>
      </c>
      <c r="AK102" s="108" t="str">
        <f>HYPERLINK('94KMInput'!AH141)</f>
        <v/>
      </c>
      <c r="AL102" s="108" t="str">
        <f>HYPERLINK('94KMInput'!AI141)</f>
        <v/>
      </c>
      <c r="AM102" s="108" t="str">
        <f>HYPERLINK('94KMInput'!AJ141)</f>
        <v/>
      </c>
      <c r="AN102" s="108" t="str">
        <f>HYPERLINK('94KMInput'!AK141)</f>
        <v/>
      </c>
      <c r="AO102" s="108" t="str">
        <f>HYPERLINK('94KMInput'!AL141)</f>
        <v/>
      </c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</row>
    <row r="103" ht="10.5" customHeight="1">
      <c r="A103" s="117" t="str">
        <f t="shared" si="1"/>
        <v>94KM</v>
      </c>
      <c r="B103" s="118">
        <f t="shared" si="2"/>
        <v>2020</v>
      </c>
      <c r="C103" s="118">
        <f t="shared" si="3"/>
        <v>6</v>
      </c>
      <c r="D103" s="119">
        <f>'94KMInput'!B99</f>
        <v>44003</v>
      </c>
      <c r="E103" s="120" t="str">
        <f t="shared" si="4"/>
        <v>BUY</v>
      </c>
      <c r="F103" s="121" t="str">
        <f>'94KMInput'!H99</f>
        <v>PGV</v>
      </c>
      <c r="G103" s="120" t="str">
        <f>'94KMInput'!O99</f>
        <v>Steve Watkins</v>
      </c>
      <c r="H103" s="120" t="str">
        <f>'94KMInput'!P99</f>
        <v/>
      </c>
      <c r="I103" s="120" t="str">
        <f>'94KMInput'!R99</f>
        <v>Cargo</v>
      </c>
      <c r="J103" s="121" t="str">
        <f>'94KMInput'!S99</f>
        <v>FDS</v>
      </c>
      <c r="K103" s="122" t="str">
        <f>'94KMInput'!AD99</f>
        <v/>
      </c>
      <c r="L103" s="123"/>
      <c r="M103" s="124">
        <f>'94KMInput'!L99</f>
        <v>0.6</v>
      </c>
      <c r="N103" s="120" t="str">
        <f>IF(M103="","",(IF(Q103='94KMInput'!K99,"","ERROR!")))</f>
        <v/>
      </c>
      <c r="O103" s="120"/>
      <c r="P103" s="121"/>
      <c r="Q103" s="124">
        <f t="shared" si="8"/>
        <v>6093.8</v>
      </c>
      <c r="R103" s="125"/>
      <c r="S103" s="125"/>
      <c r="T103" s="125"/>
      <c r="U103" s="126"/>
      <c r="V103" s="125"/>
      <c r="W103" s="125"/>
      <c r="X103" s="125" t="str">
        <f t="shared" ref="X103:X107" si="25">IF(R103&lt;&gt;"",SUM(R102:W103),"")</f>
        <v/>
      </c>
      <c r="Y103" s="121"/>
      <c r="Z103" s="128"/>
      <c r="AA103" s="128"/>
      <c r="AB103" s="128"/>
      <c r="AC103" s="143" t="str">
        <f>'94KMInput'!T142</f>
        <v/>
      </c>
      <c r="AD103" s="144">
        <f>'94KMInput'!V142-'94KMInput'!U142</f>
        <v>0</v>
      </c>
      <c r="AE103" s="125" t="str">
        <f t="shared" si="6"/>
        <v/>
      </c>
      <c r="AF103" s="131">
        <v>3.75</v>
      </c>
      <c r="AG103" s="120">
        <f t="shared" si="7"/>
        <v>0</v>
      </c>
      <c r="AH103" s="132" t="str">
        <f>HYPERLINK('94KMInput'!AE142)</f>
        <v/>
      </c>
      <c r="AI103" s="132" t="str">
        <f>HYPERLINK('94KMInput'!AF142)</f>
        <v/>
      </c>
      <c r="AJ103" s="132" t="str">
        <f>HYPERLINK('94KMInput'!AG142)</f>
        <v/>
      </c>
      <c r="AK103" s="132" t="str">
        <f>HYPERLINK('94KMInput'!AH142)</f>
        <v/>
      </c>
      <c r="AL103" s="132" t="str">
        <f>HYPERLINK('94KMInput'!AI142)</f>
        <v/>
      </c>
      <c r="AM103" s="132" t="str">
        <f>HYPERLINK('94KMInput'!AJ142)</f>
        <v/>
      </c>
      <c r="AN103" s="132" t="str">
        <f>HYPERLINK('94KMInput'!AK142)</f>
        <v/>
      </c>
      <c r="AO103" s="132" t="str">
        <f>HYPERLINK('94KMInput'!AL142)</f>
        <v/>
      </c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  <c r="BR103" s="118"/>
      <c r="BS103" s="118"/>
      <c r="BT103" s="118"/>
      <c r="BU103" s="118"/>
      <c r="BV103" s="118"/>
      <c r="BW103" s="118"/>
      <c r="BX103" s="118"/>
      <c r="BY103" s="118"/>
      <c r="BZ103" s="118"/>
      <c r="CA103" s="118"/>
      <c r="CB103" s="118"/>
      <c r="CC103" s="118"/>
      <c r="CD103" s="118"/>
      <c r="CE103" s="118"/>
      <c r="CF103" s="118"/>
      <c r="CG103" s="118"/>
      <c r="CH103" s="118"/>
      <c r="CI103" s="118"/>
      <c r="CJ103" s="118"/>
      <c r="CK103" s="118"/>
      <c r="CL103" s="118"/>
      <c r="CM103" s="118"/>
      <c r="CN103" s="118"/>
      <c r="CO103" s="118"/>
      <c r="CP103" s="118"/>
      <c r="CQ103" s="118"/>
      <c r="CR103" s="118"/>
      <c r="CS103" s="118"/>
      <c r="CT103" s="118"/>
      <c r="CU103" s="118"/>
      <c r="CV103" s="118"/>
      <c r="CW103" s="118"/>
      <c r="CX103" s="118"/>
      <c r="CY103" s="118"/>
      <c r="CZ103" s="118"/>
      <c r="DA103" s="118"/>
      <c r="DB103" s="118"/>
      <c r="DC103" s="118"/>
      <c r="DD103" s="118"/>
      <c r="DE103" s="118"/>
      <c r="DF103" s="118"/>
      <c r="DG103" s="118"/>
      <c r="DH103" s="118"/>
    </row>
    <row r="104" ht="10.5" customHeight="1">
      <c r="A104" s="117" t="str">
        <f t="shared" si="1"/>
        <v>94KM</v>
      </c>
      <c r="B104" s="118">
        <f t="shared" si="2"/>
        <v>2020</v>
      </c>
      <c r="C104" s="118">
        <f t="shared" si="3"/>
        <v>6</v>
      </c>
      <c r="D104" s="119">
        <f>'94KMInput'!B100</f>
        <v>44003</v>
      </c>
      <c r="E104" s="120" t="str">
        <f t="shared" si="4"/>
        <v>PGV</v>
      </c>
      <c r="F104" s="121" t="str">
        <f>'94KMInput'!H100</f>
        <v>CHS</v>
      </c>
      <c r="G104" s="120" t="str">
        <f>'94KMInput'!O100</f>
        <v>Steve Watkins</v>
      </c>
      <c r="H104" s="120" t="str">
        <f>'94KMInput'!P100</f>
        <v/>
      </c>
      <c r="I104" s="120" t="str">
        <f>'94KMInput'!R100</f>
        <v>Cargo</v>
      </c>
      <c r="J104" s="121" t="str">
        <f>'94KMInput'!S100</f>
        <v>FDS</v>
      </c>
      <c r="K104" s="122" t="str">
        <f>'94KMInput'!AD100</f>
        <v/>
      </c>
      <c r="L104" s="123"/>
      <c r="M104" s="124">
        <f>'94KMInput'!L100</f>
        <v>1.1</v>
      </c>
      <c r="N104" s="120" t="str">
        <f>IF(M104="","",(IF(Q104='94KMInput'!K100,"","ERROR!")))</f>
        <v/>
      </c>
      <c r="O104" s="120"/>
      <c r="P104" s="121"/>
      <c r="Q104" s="124">
        <f t="shared" si="8"/>
        <v>6094.9</v>
      </c>
      <c r="R104" s="125" t="s">
        <v>148</v>
      </c>
      <c r="S104" s="125"/>
      <c r="T104" s="125"/>
      <c r="U104" s="126">
        <v>70.0</v>
      </c>
      <c r="V104" s="125"/>
      <c r="W104" s="125"/>
      <c r="X104" s="125">
        <f t="shared" si="25"/>
        <v>70</v>
      </c>
      <c r="Y104" s="121" t="s">
        <v>149</v>
      </c>
      <c r="Z104" s="128"/>
      <c r="AA104" s="128"/>
      <c r="AB104" s="128"/>
      <c r="AC104" s="143" t="str">
        <f>'94KMInput'!T143</f>
        <v/>
      </c>
      <c r="AD104" s="144">
        <f>'94KMInput'!V143-'94KMInput'!U143</f>
        <v>0</v>
      </c>
      <c r="AE104" s="125" t="str">
        <f t="shared" si="6"/>
        <v/>
      </c>
      <c r="AF104" s="131">
        <v>3.75</v>
      </c>
      <c r="AG104" s="120">
        <f t="shared" si="7"/>
        <v>0</v>
      </c>
      <c r="AH104" s="132" t="str">
        <f>HYPERLINK('94KMInput'!AE143)</f>
        <v/>
      </c>
      <c r="AI104" s="132" t="str">
        <f>HYPERLINK('94KMInput'!AF143)</f>
        <v/>
      </c>
      <c r="AJ104" s="132" t="str">
        <f>HYPERLINK('94KMInput'!AG143)</f>
        <v/>
      </c>
      <c r="AK104" s="132" t="str">
        <f>HYPERLINK('94KMInput'!AH143)</f>
        <v/>
      </c>
      <c r="AL104" s="132" t="str">
        <f>HYPERLINK('94KMInput'!AI143)</f>
        <v/>
      </c>
      <c r="AM104" s="132" t="str">
        <f>HYPERLINK('94KMInput'!AJ143)</f>
        <v/>
      </c>
      <c r="AN104" s="132" t="str">
        <f>HYPERLINK('94KMInput'!AK143)</f>
        <v/>
      </c>
      <c r="AO104" s="132" t="str">
        <f>HYPERLINK('94KMInput'!AL143)</f>
        <v/>
      </c>
      <c r="AP104" s="118"/>
      <c r="AQ104" s="118"/>
      <c r="AR104" s="118"/>
      <c r="AS104" s="118"/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118"/>
      <c r="BM104" s="118"/>
      <c r="BN104" s="118"/>
      <c r="BO104" s="118"/>
      <c r="BP104" s="118"/>
      <c r="BQ104" s="118"/>
      <c r="BR104" s="118"/>
      <c r="BS104" s="118"/>
      <c r="BT104" s="118"/>
      <c r="BU104" s="118"/>
      <c r="BV104" s="118"/>
      <c r="BW104" s="118"/>
      <c r="BX104" s="118"/>
      <c r="BY104" s="118"/>
      <c r="BZ104" s="118"/>
      <c r="CA104" s="118"/>
      <c r="CB104" s="118"/>
      <c r="CC104" s="118"/>
      <c r="CD104" s="118"/>
      <c r="CE104" s="118"/>
      <c r="CF104" s="118"/>
      <c r="CG104" s="118"/>
      <c r="CH104" s="118"/>
      <c r="CI104" s="118"/>
      <c r="CJ104" s="118"/>
      <c r="CK104" s="118"/>
      <c r="CL104" s="118"/>
      <c r="CM104" s="118"/>
      <c r="CN104" s="118"/>
      <c r="CO104" s="118"/>
      <c r="CP104" s="118"/>
      <c r="CQ104" s="118"/>
      <c r="CR104" s="118"/>
      <c r="CS104" s="118"/>
      <c r="CT104" s="118"/>
      <c r="CU104" s="118"/>
      <c r="CV104" s="118"/>
      <c r="CW104" s="118"/>
      <c r="CX104" s="118"/>
      <c r="CY104" s="118"/>
      <c r="CZ104" s="118"/>
      <c r="DA104" s="118"/>
      <c r="DB104" s="118"/>
      <c r="DC104" s="118"/>
      <c r="DD104" s="118"/>
      <c r="DE104" s="118"/>
      <c r="DF104" s="118"/>
      <c r="DG104" s="118"/>
      <c r="DH104" s="118"/>
    </row>
    <row r="105" ht="10.5" customHeight="1">
      <c r="A105" s="117" t="str">
        <f t="shared" si="1"/>
        <v>94KM</v>
      </c>
      <c r="B105" s="118">
        <f t="shared" si="2"/>
        <v>2020</v>
      </c>
      <c r="C105" s="118">
        <f t="shared" si="3"/>
        <v>6</v>
      </c>
      <c r="D105" s="119">
        <f>'94KMInput'!B101</f>
        <v>44003</v>
      </c>
      <c r="E105" s="120" t="str">
        <f t="shared" si="4"/>
        <v>CHS</v>
      </c>
      <c r="F105" s="121" t="str">
        <f>'94KMInput'!H101</f>
        <v>TTA</v>
      </c>
      <c r="G105" s="120" t="str">
        <f>'94KMInput'!O101</f>
        <v>Steve Watkins</v>
      </c>
      <c r="H105" s="120" t="str">
        <f>'94KMInput'!P101</f>
        <v/>
      </c>
      <c r="I105" s="120" t="str">
        <f>'94KMInput'!R101</f>
        <v>Cargo</v>
      </c>
      <c r="J105" s="121" t="str">
        <f>'94KMInput'!S101</f>
        <v>FDS</v>
      </c>
      <c r="K105" s="122" t="str">
        <f>'94KMInput'!AD101</f>
        <v/>
      </c>
      <c r="L105" s="123"/>
      <c r="M105" s="124">
        <f>'94KMInput'!L101</f>
        <v>1</v>
      </c>
      <c r="N105" s="120" t="str">
        <f>IF(M105="","",(IF(Q105='94KMInput'!K101,"","ERROR!")))</f>
        <v/>
      </c>
      <c r="O105" s="120"/>
      <c r="P105" s="121">
        <v>4318.0</v>
      </c>
      <c r="Q105" s="124">
        <f t="shared" si="8"/>
        <v>6095.9</v>
      </c>
      <c r="R105" s="125">
        <f>830*2.9</f>
        <v>2407</v>
      </c>
      <c r="S105" s="125"/>
      <c r="T105" s="125"/>
      <c r="U105" s="126">
        <v>45.0</v>
      </c>
      <c r="V105" s="125"/>
      <c r="W105" s="125"/>
      <c r="X105" s="125">
        <f t="shared" si="25"/>
        <v>2522</v>
      </c>
      <c r="Y105" s="121"/>
      <c r="Z105" s="128" t="s">
        <v>94</v>
      </c>
      <c r="AA105" s="128">
        <v>400.0</v>
      </c>
      <c r="AB105" s="128" t="s">
        <v>150</v>
      </c>
      <c r="AC105" s="143" t="str">
        <f>'94KMInput'!T144</f>
        <v/>
      </c>
      <c r="AD105" s="144">
        <f>'94KMInput'!V144-'94KMInput'!U144</f>
        <v>0</v>
      </c>
      <c r="AE105" s="125" t="str">
        <f t="shared" si="6"/>
        <v/>
      </c>
      <c r="AF105" s="131">
        <v>3.75</v>
      </c>
      <c r="AG105" s="120">
        <f t="shared" si="7"/>
        <v>0</v>
      </c>
      <c r="AH105" s="132" t="str">
        <f>HYPERLINK('94KMInput'!AE144)</f>
        <v/>
      </c>
      <c r="AI105" s="132" t="str">
        <f>HYPERLINK('94KMInput'!AF144)</f>
        <v/>
      </c>
      <c r="AJ105" s="132" t="str">
        <f>HYPERLINK('94KMInput'!AG144)</f>
        <v/>
      </c>
      <c r="AK105" s="132" t="str">
        <f>HYPERLINK('94KMInput'!AH144)</f>
        <v/>
      </c>
      <c r="AL105" s="132" t="str">
        <f>HYPERLINK('94KMInput'!AI144)</f>
        <v/>
      </c>
      <c r="AM105" s="132" t="str">
        <f>HYPERLINK('94KMInput'!AJ144)</f>
        <v/>
      </c>
      <c r="AN105" s="132" t="str">
        <f>HYPERLINK('94KMInput'!AK144)</f>
        <v/>
      </c>
      <c r="AO105" s="132" t="str">
        <f>HYPERLINK('94KMInput'!AL144)</f>
        <v/>
      </c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18"/>
      <c r="CE105" s="118"/>
      <c r="CF105" s="118"/>
      <c r="CG105" s="118"/>
      <c r="CH105" s="118"/>
      <c r="CI105" s="118"/>
      <c r="CJ105" s="118"/>
      <c r="CK105" s="118"/>
      <c r="CL105" s="118"/>
      <c r="CM105" s="118"/>
      <c r="CN105" s="118"/>
      <c r="CO105" s="118"/>
      <c r="CP105" s="118"/>
      <c r="CQ105" s="118"/>
      <c r="CR105" s="118"/>
      <c r="CS105" s="118"/>
      <c r="CT105" s="118"/>
      <c r="CU105" s="118"/>
      <c r="CV105" s="118"/>
      <c r="CW105" s="118"/>
      <c r="CX105" s="118"/>
      <c r="CY105" s="118"/>
      <c r="CZ105" s="118"/>
      <c r="DA105" s="118"/>
      <c r="DB105" s="118"/>
      <c r="DC105" s="118"/>
      <c r="DD105" s="118"/>
      <c r="DE105" s="118"/>
      <c r="DF105" s="118"/>
      <c r="DG105" s="118"/>
      <c r="DH105" s="118"/>
    </row>
    <row r="106" ht="10.5" customHeight="1">
      <c r="A106" s="109" t="str">
        <f t="shared" si="1"/>
        <v>94KM</v>
      </c>
      <c r="B106" s="12">
        <f t="shared" si="2"/>
        <v>2020</v>
      </c>
      <c r="C106" s="12">
        <f t="shared" si="3"/>
        <v>6</v>
      </c>
      <c r="D106" s="110">
        <f>'94KMInput'!B102</f>
        <v>44005</v>
      </c>
      <c r="E106" s="111" t="str">
        <f t="shared" si="4"/>
        <v>TTA</v>
      </c>
      <c r="F106" s="112" t="str">
        <f>'94KMInput'!H102</f>
        <v>BUY</v>
      </c>
      <c r="G106" s="111" t="str">
        <f>'94KMInput'!O102</f>
        <v>David Carr</v>
      </c>
      <c r="H106" s="111" t="str">
        <f>'94KMInput'!P102</f>
        <v/>
      </c>
      <c r="I106" s="111" t="str">
        <f>'94KMInput'!R102</f>
        <v>Non-Rev</v>
      </c>
      <c r="J106" s="112" t="str">
        <f>'94KMInput'!S102</f>
        <v>MX</v>
      </c>
      <c r="K106" s="113" t="str">
        <f>'94KMInput'!AD102</f>
        <v/>
      </c>
      <c r="L106" s="114"/>
      <c r="M106" s="115">
        <f>'94KMInput'!L102</f>
        <v>0.2</v>
      </c>
      <c r="N106" s="111" t="str">
        <f>IF(M106="","",(IF(Q106='94KMInput'!K102,"","ERROR!")))</f>
        <v/>
      </c>
      <c r="O106" s="64"/>
      <c r="P106" s="133"/>
      <c r="Q106" s="116">
        <f t="shared" si="8"/>
        <v>6096.1</v>
      </c>
      <c r="R106" s="134"/>
      <c r="S106" s="134"/>
      <c r="T106" s="134"/>
      <c r="U106" s="135"/>
      <c r="V106" s="134"/>
      <c r="W106" s="134"/>
      <c r="X106" s="134" t="str">
        <f t="shared" si="25"/>
        <v/>
      </c>
      <c r="Y106" s="136"/>
      <c r="Z106" s="137"/>
      <c r="AA106" s="137"/>
      <c r="AB106" s="137"/>
      <c r="AC106" s="138" t="str">
        <f>'94KMInput'!T145</f>
        <v/>
      </c>
      <c r="AD106" s="139">
        <f>'94KMInput'!V145-'94KMInput'!U145</f>
        <v>0</v>
      </c>
      <c r="AE106" s="140" t="str">
        <f t="shared" si="6"/>
        <v/>
      </c>
      <c r="AF106" s="141">
        <v>3.75</v>
      </c>
      <c r="AG106" s="142">
        <f t="shared" si="7"/>
        <v>0</v>
      </c>
      <c r="AH106" s="108" t="str">
        <f>HYPERLINK('94KMInput'!AE145)</f>
        <v/>
      </c>
      <c r="AI106" s="108" t="str">
        <f>HYPERLINK('94KMInput'!AF145)</f>
        <v/>
      </c>
      <c r="AJ106" s="108" t="str">
        <f>HYPERLINK('94KMInput'!AG145)</f>
        <v/>
      </c>
      <c r="AK106" s="108" t="str">
        <f>HYPERLINK('94KMInput'!AH145)</f>
        <v/>
      </c>
      <c r="AL106" s="108" t="str">
        <f>HYPERLINK('94KMInput'!AI145)</f>
        <v/>
      </c>
      <c r="AM106" s="108" t="str">
        <f>HYPERLINK('94KMInput'!AJ145)</f>
        <v/>
      </c>
      <c r="AN106" s="108" t="str">
        <f>HYPERLINK('94KMInput'!AK145)</f>
        <v/>
      </c>
      <c r="AO106" s="108" t="str">
        <f>HYPERLINK('94KMInput'!AL145)</f>
        <v/>
      </c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  <c r="DD106" s="88"/>
      <c r="DE106" s="88"/>
      <c r="DF106" s="88"/>
      <c r="DG106" s="88"/>
      <c r="DH106" s="88"/>
    </row>
    <row r="107" ht="10.5" customHeight="1">
      <c r="A107" s="117" t="str">
        <f t="shared" si="1"/>
        <v>94KM</v>
      </c>
      <c r="B107" s="118">
        <f t="shared" si="2"/>
        <v>2020</v>
      </c>
      <c r="C107" s="118">
        <f t="shared" si="3"/>
        <v>6</v>
      </c>
      <c r="D107" s="119">
        <f>'94KMInput'!B103</f>
        <v>44008</v>
      </c>
      <c r="E107" s="120" t="str">
        <f t="shared" si="4"/>
        <v>BUY</v>
      </c>
      <c r="F107" s="121" t="str">
        <f>'94KMInput'!H103</f>
        <v>ZZV</v>
      </c>
      <c r="G107" s="120" t="str">
        <f>'94KMInput'!O103</f>
        <v>David Carr</v>
      </c>
      <c r="H107" s="120" t="str">
        <f>'94KMInput'!P103</f>
        <v/>
      </c>
      <c r="I107" s="120" t="str">
        <f>'94KMInput'!R103</f>
        <v>Passenger</v>
      </c>
      <c r="J107" s="121" t="str">
        <f>'94KMInput'!S103</f>
        <v>Tansky</v>
      </c>
      <c r="K107" s="122" t="str">
        <f>'94KMInput'!AD103</f>
        <v/>
      </c>
      <c r="L107" s="123"/>
      <c r="M107" s="124">
        <f>'94KMInput'!L103</f>
        <v>1.5</v>
      </c>
      <c r="N107" s="120" t="str">
        <f>IF(M107="","",(IF(Q107='94KMInput'!K103,"","ERROR!")))</f>
        <v/>
      </c>
      <c r="O107" s="120"/>
      <c r="P107" s="121"/>
      <c r="Q107" s="124">
        <f t="shared" si="8"/>
        <v>6097.6</v>
      </c>
      <c r="R107" s="125"/>
      <c r="S107" s="125"/>
      <c r="T107" s="125"/>
      <c r="U107" s="126"/>
      <c r="V107" s="125"/>
      <c r="W107" s="125"/>
      <c r="X107" s="125" t="str">
        <f t="shared" si="25"/>
        <v/>
      </c>
      <c r="Y107" s="121"/>
      <c r="Z107" s="128"/>
      <c r="AA107" s="128"/>
      <c r="AB107" s="128"/>
      <c r="AC107" s="143" t="str">
        <f>'94KMInput'!T146</f>
        <v/>
      </c>
      <c r="AD107" s="144">
        <f>'94KMInput'!V146-'94KMInput'!U146</f>
        <v>0</v>
      </c>
      <c r="AE107" s="125" t="str">
        <f t="shared" si="6"/>
        <v/>
      </c>
      <c r="AF107" s="131">
        <v>3.75</v>
      </c>
      <c r="AG107" s="120">
        <f t="shared" si="7"/>
        <v>0</v>
      </c>
      <c r="AH107" s="132" t="str">
        <f>HYPERLINK('94KMInput'!AE146)</f>
        <v/>
      </c>
      <c r="AI107" s="132" t="str">
        <f>HYPERLINK('94KMInput'!AF146)</f>
        <v/>
      </c>
      <c r="AJ107" s="132" t="str">
        <f>HYPERLINK('94KMInput'!AG146)</f>
        <v/>
      </c>
      <c r="AK107" s="132" t="str">
        <f>HYPERLINK('94KMInput'!AH146)</f>
        <v/>
      </c>
      <c r="AL107" s="132" t="str">
        <f>HYPERLINK('94KMInput'!AI146)</f>
        <v/>
      </c>
      <c r="AM107" s="132" t="str">
        <f>HYPERLINK('94KMInput'!AJ146)</f>
        <v/>
      </c>
      <c r="AN107" s="132" t="str">
        <f>HYPERLINK('94KMInput'!AK146)</f>
        <v/>
      </c>
      <c r="AO107" s="132" t="str">
        <f>HYPERLINK('94KMInput'!AL146)</f>
        <v/>
      </c>
      <c r="AP107" s="118"/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/>
      <c r="BZ107" s="118"/>
      <c r="CA107" s="118"/>
      <c r="CB107" s="118"/>
      <c r="CC107" s="118"/>
      <c r="CD107" s="118"/>
      <c r="CE107" s="118"/>
      <c r="CF107" s="118"/>
      <c r="CG107" s="118"/>
      <c r="CH107" s="118"/>
      <c r="CI107" s="118"/>
      <c r="CJ107" s="118"/>
      <c r="CK107" s="118"/>
      <c r="CL107" s="118"/>
      <c r="CM107" s="118"/>
      <c r="CN107" s="118"/>
      <c r="CO107" s="118"/>
      <c r="CP107" s="118"/>
      <c r="CQ107" s="118"/>
      <c r="CR107" s="118"/>
      <c r="CS107" s="118"/>
      <c r="CT107" s="118"/>
      <c r="CU107" s="118"/>
      <c r="CV107" s="118"/>
      <c r="CW107" s="118"/>
      <c r="CX107" s="118"/>
      <c r="CY107" s="118"/>
      <c r="CZ107" s="118"/>
      <c r="DA107" s="118"/>
      <c r="DB107" s="118"/>
      <c r="DC107" s="118"/>
      <c r="DD107" s="118"/>
      <c r="DE107" s="118"/>
      <c r="DF107" s="118"/>
      <c r="DG107" s="118"/>
      <c r="DH107" s="118"/>
    </row>
    <row r="108" ht="10.5" customHeight="1">
      <c r="A108" s="117" t="str">
        <f t="shared" si="1"/>
        <v>94KM</v>
      </c>
      <c r="B108" s="118">
        <f t="shared" si="2"/>
        <v>2020</v>
      </c>
      <c r="C108" s="118">
        <f t="shared" si="3"/>
        <v>6</v>
      </c>
      <c r="D108" s="119">
        <f>'94KMInput'!B104</f>
        <v>44008</v>
      </c>
      <c r="E108" s="120" t="str">
        <f t="shared" si="4"/>
        <v>ZZV</v>
      </c>
      <c r="F108" s="121" t="str">
        <f>'94KMInput'!H104</f>
        <v>BUY</v>
      </c>
      <c r="G108" s="120" t="str">
        <f>'94KMInput'!O104</f>
        <v>David Carr</v>
      </c>
      <c r="H108" s="120" t="str">
        <f>'94KMInput'!P104</f>
        <v/>
      </c>
      <c r="I108" s="120" t="str">
        <f>'94KMInput'!R104</f>
        <v>Passenger</v>
      </c>
      <c r="J108" s="121" t="str">
        <f>'94KMInput'!S104</f>
        <v>Tansky</v>
      </c>
      <c r="K108" s="122" t="str">
        <f>'94KMInput'!AD104</f>
        <v/>
      </c>
      <c r="L108" s="123"/>
      <c r="M108" s="124">
        <f>'94KMInput'!L104</f>
        <v>1.4</v>
      </c>
      <c r="N108" s="120" t="str">
        <f>IF(M108="","",(IF(Q108='94KMInput'!K104,"","ERROR!")))</f>
        <v/>
      </c>
      <c r="O108" s="120"/>
      <c r="P108" s="121">
        <v>4319.0</v>
      </c>
      <c r="Q108" s="124">
        <f t="shared" si="8"/>
        <v>6099</v>
      </c>
      <c r="R108" s="125"/>
      <c r="S108" s="125"/>
      <c r="T108" s="125"/>
      <c r="U108" s="126"/>
      <c r="V108" s="125"/>
      <c r="W108" s="125"/>
      <c r="X108" s="125">
        <v>5400.0</v>
      </c>
      <c r="Y108" s="121" t="s">
        <v>151</v>
      </c>
      <c r="Z108" s="128" t="s">
        <v>75</v>
      </c>
      <c r="AA108" s="128">
        <v>400.0</v>
      </c>
      <c r="AB108" s="128" t="s">
        <v>152</v>
      </c>
      <c r="AC108" s="143" t="str">
        <f>'94KMInput'!T147</f>
        <v/>
      </c>
      <c r="AD108" s="144">
        <f>'94KMInput'!V147-'94KMInput'!U147</f>
        <v>0</v>
      </c>
      <c r="AE108" s="125" t="str">
        <f t="shared" si="6"/>
        <v/>
      </c>
      <c r="AF108" s="131">
        <v>3.75</v>
      </c>
      <c r="AG108" s="120">
        <f t="shared" si="7"/>
        <v>0</v>
      </c>
      <c r="AH108" s="132" t="str">
        <f>HYPERLINK('94KMInput'!AE147)</f>
        <v/>
      </c>
      <c r="AI108" s="132" t="str">
        <f>HYPERLINK('94KMInput'!AF147)</f>
        <v/>
      </c>
      <c r="AJ108" s="132" t="str">
        <f>HYPERLINK('94KMInput'!AG147)</f>
        <v/>
      </c>
      <c r="AK108" s="132" t="str">
        <f>HYPERLINK('94KMInput'!AH147)</f>
        <v/>
      </c>
      <c r="AL108" s="132" t="str">
        <f>HYPERLINK('94KMInput'!AI147)</f>
        <v/>
      </c>
      <c r="AM108" s="132" t="str">
        <f>HYPERLINK('94KMInput'!AJ147)</f>
        <v/>
      </c>
      <c r="AN108" s="132" t="str">
        <f>HYPERLINK('94KMInput'!AK147)</f>
        <v/>
      </c>
      <c r="AO108" s="132" t="str">
        <f>HYPERLINK('94KMInput'!AL147)</f>
        <v/>
      </c>
      <c r="AP108" s="118"/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18"/>
      <c r="CE108" s="118"/>
      <c r="CF108" s="118"/>
      <c r="CG108" s="118"/>
      <c r="CH108" s="118"/>
      <c r="CI108" s="118"/>
      <c r="CJ108" s="118"/>
      <c r="CK108" s="118"/>
      <c r="CL108" s="118"/>
      <c r="CM108" s="118"/>
      <c r="CN108" s="118"/>
      <c r="CO108" s="118"/>
      <c r="CP108" s="118"/>
      <c r="CQ108" s="118"/>
      <c r="CR108" s="118"/>
      <c r="CS108" s="118"/>
      <c r="CT108" s="118"/>
      <c r="CU108" s="118"/>
      <c r="CV108" s="118"/>
      <c r="CW108" s="118"/>
      <c r="CX108" s="118"/>
      <c r="CY108" s="118"/>
      <c r="CZ108" s="118"/>
      <c r="DA108" s="118"/>
      <c r="DB108" s="118"/>
      <c r="DC108" s="118"/>
      <c r="DD108" s="118"/>
      <c r="DE108" s="118"/>
      <c r="DF108" s="118"/>
      <c r="DG108" s="118"/>
      <c r="DH108" s="118"/>
    </row>
    <row r="109" ht="10.5" customHeight="1">
      <c r="A109" s="117" t="str">
        <f t="shared" si="1"/>
        <v>94KM</v>
      </c>
      <c r="B109" s="118">
        <f t="shared" si="2"/>
        <v>2020</v>
      </c>
      <c r="C109" s="118">
        <f t="shared" si="3"/>
        <v>6</v>
      </c>
      <c r="D109" s="119">
        <f>'94KMInput'!B105</f>
        <v>44012</v>
      </c>
      <c r="E109" s="120" t="str">
        <f t="shared" si="4"/>
        <v>BUY</v>
      </c>
      <c r="F109" s="121" t="str">
        <f>'94KMInput'!H105</f>
        <v>ZZV</v>
      </c>
      <c r="G109" s="120" t="str">
        <f>'94KMInput'!O105</f>
        <v>David Carr</v>
      </c>
      <c r="H109" s="120" t="str">
        <f>'94KMInput'!P105</f>
        <v/>
      </c>
      <c r="I109" s="120" t="str">
        <f>'94KMInput'!R105</f>
        <v>Passenger</v>
      </c>
      <c r="J109" s="121" t="str">
        <f>'94KMInput'!S105</f>
        <v>Tansky</v>
      </c>
      <c r="K109" s="122" t="str">
        <f>'94KMInput'!AD105</f>
        <v/>
      </c>
      <c r="L109" s="123"/>
      <c r="M109" s="124">
        <f>'94KMInput'!L105</f>
        <v>1.5</v>
      </c>
      <c r="N109" s="120" t="str">
        <f>IF(M109="","",(IF(Q109='94KMInput'!K105,"","ERROR!")))</f>
        <v/>
      </c>
      <c r="O109" s="120"/>
      <c r="P109" s="121"/>
      <c r="Q109" s="124">
        <f t="shared" si="8"/>
        <v>6100.5</v>
      </c>
      <c r="R109" s="125"/>
      <c r="S109" s="125"/>
      <c r="T109" s="125"/>
      <c r="U109" s="126"/>
      <c r="V109" s="125"/>
      <c r="W109" s="125"/>
      <c r="X109" s="125" t="str">
        <f t="shared" ref="X109:X113" si="26">IF(R109&lt;&gt;"",SUM(R108:W109),"")</f>
        <v/>
      </c>
      <c r="Y109" s="121"/>
      <c r="Z109" s="128"/>
      <c r="AA109" s="128"/>
      <c r="AB109" s="128"/>
      <c r="AC109" s="143" t="str">
        <f>'94KMInput'!T148</f>
        <v/>
      </c>
      <c r="AD109" s="144">
        <f>'94KMInput'!V148-'94KMInput'!U148</f>
        <v>0</v>
      </c>
      <c r="AE109" s="125" t="str">
        <f t="shared" si="6"/>
        <v/>
      </c>
      <c r="AF109" s="131">
        <v>3.75</v>
      </c>
      <c r="AG109" s="120">
        <f t="shared" si="7"/>
        <v>0</v>
      </c>
      <c r="AH109" s="132" t="str">
        <f>HYPERLINK('94KMInput'!AE148)</f>
        <v/>
      </c>
      <c r="AI109" s="132" t="str">
        <f>HYPERLINK('94KMInput'!AF148)</f>
        <v/>
      </c>
      <c r="AJ109" s="132" t="str">
        <f>HYPERLINK('94KMInput'!AG148)</f>
        <v/>
      </c>
      <c r="AK109" s="132" t="str">
        <f>HYPERLINK('94KMInput'!AH148)</f>
        <v/>
      </c>
      <c r="AL109" s="132" t="str">
        <f>HYPERLINK('94KMInput'!AI148)</f>
        <v/>
      </c>
      <c r="AM109" s="132" t="str">
        <f>HYPERLINK('94KMInput'!AJ148)</f>
        <v/>
      </c>
      <c r="AN109" s="132" t="str">
        <f>HYPERLINK('94KMInput'!AK148)</f>
        <v/>
      </c>
      <c r="AO109" s="132" t="str">
        <f>HYPERLINK('94KMInput'!AL148)</f>
        <v/>
      </c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  <c r="CE109" s="118"/>
      <c r="CF109" s="118"/>
      <c r="CG109" s="118"/>
      <c r="CH109" s="118"/>
      <c r="CI109" s="118"/>
      <c r="CJ109" s="118"/>
      <c r="CK109" s="118"/>
      <c r="CL109" s="118"/>
      <c r="CM109" s="118"/>
      <c r="CN109" s="118"/>
      <c r="CO109" s="118"/>
      <c r="CP109" s="118"/>
      <c r="CQ109" s="118"/>
      <c r="CR109" s="118"/>
      <c r="CS109" s="118"/>
      <c r="CT109" s="118"/>
      <c r="CU109" s="118"/>
      <c r="CV109" s="118"/>
      <c r="CW109" s="118"/>
      <c r="CX109" s="118"/>
      <c r="CY109" s="118"/>
      <c r="CZ109" s="118"/>
      <c r="DA109" s="118"/>
      <c r="DB109" s="118"/>
      <c r="DC109" s="118"/>
      <c r="DD109" s="118"/>
      <c r="DE109" s="118"/>
      <c r="DF109" s="118"/>
      <c r="DG109" s="118"/>
      <c r="DH109" s="118"/>
    </row>
    <row r="110" ht="10.5" customHeight="1">
      <c r="A110" s="117" t="str">
        <f t="shared" si="1"/>
        <v>94KM</v>
      </c>
      <c r="B110" s="118">
        <f t="shared" si="2"/>
        <v>2020</v>
      </c>
      <c r="C110" s="118">
        <f t="shared" si="3"/>
        <v>6</v>
      </c>
      <c r="D110" s="119">
        <f>'94KMInput'!B106</f>
        <v>44012</v>
      </c>
      <c r="E110" s="120" t="str">
        <f t="shared" si="4"/>
        <v>ZZV</v>
      </c>
      <c r="F110" s="121" t="str">
        <f>'94KMInput'!H106</f>
        <v>BUY</v>
      </c>
      <c r="G110" s="120" t="str">
        <f>'94KMInput'!O106</f>
        <v>David Carr</v>
      </c>
      <c r="H110" s="120" t="str">
        <f>'94KMInput'!P106</f>
        <v/>
      </c>
      <c r="I110" s="120" t="str">
        <f>'94KMInput'!R106</f>
        <v>Passenger</v>
      </c>
      <c r="J110" s="121" t="str">
        <f>'94KMInput'!S106</f>
        <v>Tansky</v>
      </c>
      <c r="K110" s="122" t="str">
        <f>'94KMInput'!AD106</f>
        <v/>
      </c>
      <c r="L110" s="123"/>
      <c r="M110" s="124">
        <f>'94KMInput'!L106</f>
        <v>1.3</v>
      </c>
      <c r="N110" s="120" t="str">
        <f>IF(M110="","",(IF(Q110='94KMInput'!K106,"","ERROR!")))</f>
        <v/>
      </c>
      <c r="O110" s="120"/>
      <c r="P110" s="121"/>
      <c r="Q110" s="124">
        <f t="shared" si="8"/>
        <v>6101.8</v>
      </c>
      <c r="R110" s="125"/>
      <c r="S110" s="125"/>
      <c r="T110" s="125"/>
      <c r="U110" s="126"/>
      <c r="V110" s="125"/>
      <c r="W110" s="125"/>
      <c r="X110" s="125" t="str">
        <f t="shared" si="26"/>
        <v/>
      </c>
      <c r="Y110" s="121"/>
      <c r="Z110" s="128" t="s">
        <v>75</v>
      </c>
      <c r="AA110" s="128">
        <v>400.0</v>
      </c>
      <c r="AB110" s="128" t="s">
        <v>153</v>
      </c>
      <c r="AC110" s="143" t="str">
        <f>'94KMInput'!T149</f>
        <v/>
      </c>
      <c r="AD110" s="144">
        <f>'94KMInput'!V149-'94KMInput'!U149</f>
        <v>0</v>
      </c>
      <c r="AE110" s="125" t="str">
        <f t="shared" si="6"/>
        <v/>
      </c>
      <c r="AF110" s="131">
        <v>3.75</v>
      </c>
      <c r="AG110" s="120">
        <f t="shared" si="7"/>
        <v>0</v>
      </c>
      <c r="AH110" s="132" t="str">
        <f>HYPERLINK('94KMInput'!AE149)</f>
        <v/>
      </c>
      <c r="AI110" s="132" t="str">
        <f>HYPERLINK('94KMInput'!AF149)</f>
        <v/>
      </c>
      <c r="AJ110" s="132" t="str">
        <f>HYPERLINK('94KMInput'!AG149)</f>
        <v/>
      </c>
      <c r="AK110" s="132" t="str">
        <f>HYPERLINK('94KMInput'!AH149)</f>
        <v/>
      </c>
      <c r="AL110" s="132" t="str">
        <f>HYPERLINK('94KMInput'!AI149)</f>
        <v/>
      </c>
      <c r="AM110" s="132" t="str">
        <f>HYPERLINK('94KMInput'!AJ149)</f>
        <v/>
      </c>
      <c r="AN110" s="132" t="str">
        <f>HYPERLINK('94KMInput'!AK149)</f>
        <v/>
      </c>
      <c r="AO110" s="132" t="str">
        <f>HYPERLINK('94KMInput'!AL149)</f>
        <v/>
      </c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/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  <c r="BR110" s="118"/>
      <c r="BS110" s="118"/>
      <c r="BT110" s="118"/>
      <c r="BU110" s="118"/>
      <c r="BV110" s="118"/>
      <c r="BW110" s="118"/>
      <c r="BX110" s="118"/>
      <c r="BY110" s="118"/>
      <c r="BZ110" s="118"/>
      <c r="CA110" s="118"/>
      <c r="CB110" s="118"/>
      <c r="CC110" s="118"/>
      <c r="CD110" s="118"/>
      <c r="CE110" s="118"/>
      <c r="CF110" s="118"/>
      <c r="CG110" s="118"/>
      <c r="CH110" s="118"/>
      <c r="CI110" s="118"/>
      <c r="CJ110" s="118"/>
      <c r="CK110" s="118"/>
      <c r="CL110" s="118"/>
      <c r="CM110" s="118"/>
      <c r="CN110" s="118"/>
      <c r="CO110" s="118"/>
      <c r="CP110" s="118"/>
      <c r="CQ110" s="118"/>
      <c r="CR110" s="118"/>
      <c r="CS110" s="118"/>
      <c r="CT110" s="118"/>
      <c r="CU110" s="118"/>
      <c r="CV110" s="118"/>
      <c r="CW110" s="118"/>
      <c r="CX110" s="118"/>
      <c r="CY110" s="118"/>
      <c r="CZ110" s="118"/>
      <c r="DA110" s="118"/>
      <c r="DB110" s="118"/>
      <c r="DC110" s="118"/>
      <c r="DD110" s="118"/>
      <c r="DE110" s="118"/>
      <c r="DF110" s="118"/>
      <c r="DG110" s="118"/>
      <c r="DH110" s="118"/>
    </row>
    <row r="111" ht="10.5" customHeight="1">
      <c r="A111" s="109" t="str">
        <f t="shared" si="1"/>
        <v>94KM</v>
      </c>
      <c r="B111" s="12">
        <f t="shared" si="2"/>
        <v>2020</v>
      </c>
      <c r="C111" s="12">
        <f t="shared" si="3"/>
        <v>7</v>
      </c>
      <c r="D111" s="110">
        <f>'94KMInput'!B107</f>
        <v>44017</v>
      </c>
      <c r="E111" s="111" t="str">
        <f t="shared" si="4"/>
        <v>BUY</v>
      </c>
      <c r="F111" s="112" t="str">
        <f>'94KMInput'!H107</f>
        <v>ABE</v>
      </c>
      <c r="G111" s="111" t="str">
        <f>'94KMInput'!O107</f>
        <v>Adam Riddell</v>
      </c>
      <c r="H111" s="111" t="str">
        <f>'94KMInput'!P107</f>
        <v/>
      </c>
      <c r="I111" s="111" t="str">
        <f>'94KMInput'!R107</f>
        <v>Cargo</v>
      </c>
      <c r="J111" s="112" t="str">
        <f>'94KMInput'!S107</f>
        <v>Rome</v>
      </c>
      <c r="K111" s="113" t="str">
        <f>'94KMInput'!AD107</f>
        <v/>
      </c>
      <c r="L111" s="114"/>
      <c r="M111" s="115">
        <f>'94KMInput'!L107</f>
        <v>1.9</v>
      </c>
      <c r="N111" s="111" t="str">
        <f>IF(M111="","",(IF(Q111='94KMInput'!K107,"","ERROR!")))</f>
        <v/>
      </c>
      <c r="O111" s="64"/>
      <c r="P111" s="133"/>
      <c r="Q111" s="116">
        <f t="shared" si="8"/>
        <v>6103.7</v>
      </c>
      <c r="R111" s="134" t="s">
        <v>128</v>
      </c>
      <c r="S111" s="134"/>
      <c r="T111" s="134"/>
      <c r="U111" s="135"/>
      <c r="V111" s="134"/>
      <c r="W111" s="134"/>
      <c r="X111" s="134">
        <f t="shared" si="26"/>
        <v>0</v>
      </c>
      <c r="Y111" s="136" t="s">
        <v>154</v>
      </c>
      <c r="Z111" s="137"/>
      <c r="AA111" s="137"/>
      <c r="AB111" s="137"/>
      <c r="AC111" s="138" t="str">
        <f>'94KMInput'!T150</f>
        <v/>
      </c>
      <c r="AD111" s="139">
        <f>'94KMInput'!V150-'94KMInput'!U150</f>
        <v>0</v>
      </c>
      <c r="AE111" s="140" t="str">
        <f t="shared" si="6"/>
        <v/>
      </c>
      <c r="AF111" s="141">
        <v>3.75</v>
      </c>
      <c r="AG111" s="142">
        <f t="shared" si="7"/>
        <v>0</v>
      </c>
      <c r="AH111" s="108" t="str">
        <f>HYPERLINK('94KMInput'!AE150)</f>
        <v/>
      </c>
      <c r="AI111" s="108" t="str">
        <f>HYPERLINK('94KMInput'!AF150)</f>
        <v/>
      </c>
      <c r="AJ111" s="108" t="str">
        <f>HYPERLINK('94KMInput'!AG150)</f>
        <v/>
      </c>
      <c r="AK111" s="108" t="str">
        <f>HYPERLINK('94KMInput'!AH150)</f>
        <v/>
      </c>
      <c r="AL111" s="108" t="str">
        <f>HYPERLINK('94KMInput'!AI150)</f>
        <v/>
      </c>
      <c r="AM111" s="108" t="str">
        <f>HYPERLINK('94KMInput'!AJ150)</f>
        <v/>
      </c>
      <c r="AN111" s="108" t="str">
        <f>HYPERLINK('94KMInput'!AK150)</f>
        <v/>
      </c>
      <c r="AO111" s="108" t="str">
        <f>HYPERLINK('94KMInput'!AL150)</f>
        <v/>
      </c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88"/>
      <c r="DG111" s="88"/>
      <c r="DH111" s="88"/>
    </row>
    <row r="112" ht="10.5" customHeight="1">
      <c r="A112" s="109" t="str">
        <f t="shared" si="1"/>
        <v>94KM</v>
      </c>
      <c r="B112" s="12">
        <f t="shared" si="2"/>
        <v>2020</v>
      </c>
      <c r="C112" s="12">
        <f t="shared" si="3"/>
        <v>7</v>
      </c>
      <c r="D112" s="110">
        <f>'94KMInput'!B108</f>
        <v>44017</v>
      </c>
      <c r="E112" s="111" t="str">
        <f t="shared" si="4"/>
        <v>ABE</v>
      </c>
      <c r="F112" s="112" t="str">
        <f>'94KMInput'!H108</f>
        <v>BUY</v>
      </c>
      <c r="G112" s="111" t="str">
        <f>'94KMInput'!O108</f>
        <v>Adam Riddell</v>
      </c>
      <c r="H112" s="111" t="str">
        <f>'94KMInput'!P108</f>
        <v/>
      </c>
      <c r="I112" s="111" t="str">
        <f>'94KMInput'!R108</f>
        <v>Cargo</v>
      </c>
      <c r="J112" s="112" t="str">
        <f>'94KMInput'!S108</f>
        <v>Rome</v>
      </c>
      <c r="K112" s="113" t="str">
        <f>'94KMInput'!AD108</f>
        <v/>
      </c>
      <c r="L112" s="114"/>
      <c r="M112" s="115">
        <f>'94KMInput'!L108</f>
        <v>1.8</v>
      </c>
      <c r="N112" s="111" t="str">
        <f>IF(M112="","",(IF(Q112='94KMInput'!K108,"","ERROR!")))</f>
        <v/>
      </c>
      <c r="O112" s="64"/>
      <c r="P112" s="133">
        <v>4324.0</v>
      </c>
      <c r="Q112" s="116">
        <f t="shared" si="8"/>
        <v>6105.5</v>
      </c>
      <c r="R112" s="134">
        <v>3237.0</v>
      </c>
      <c r="S112" s="134"/>
      <c r="T112" s="134"/>
      <c r="U112" s="135"/>
      <c r="V112" s="134"/>
      <c r="W112" s="134"/>
      <c r="X112" s="134">
        <f t="shared" si="26"/>
        <v>3237</v>
      </c>
      <c r="Y112" s="136"/>
      <c r="Z112" s="137" t="s">
        <v>78</v>
      </c>
      <c r="AA112" s="137">
        <v>400.0</v>
      </c>
      <c r="AB112" s="137" t="s">
        <v>155</v>
      </c>
      <c r="AC112" s="138" t="str">
        <f>'94KMInput'!T151</f>
        <v/>
      </c>
      <c r="AD112" s="139">
        <f>'94KMInput'!V151-'94KMInput'!U151</f>
        <v>0</v>
      </c>
      <c r="AE112" s="140" t="str">
        <f t="shared" si="6"/>
        <v/>
      </c>
      <c r="AF112" s="141">
        <v>3.75</v>
      </c>
      <c r="AG112" s="142">
        <f t="shared" si="7"/>
        <v>0</v>
      </c>
      <c r="AH112" s="108" t="str">
        <f>HYPERLINK('94KMInput'!AE151)</f>
        <v/>
      </c>
      <c r="AI112" s="108" t="str">
        <f>HYPERLINK('94KMInput'!AF151)</f>
        <v/>
      </c>
      <c r="AJ112" s="108" t="str">
        <f>HYPERLINK('94KMInput'!AG151)</f>
        <v/>
      </c>
      <c r="AK112" s="108" t="str">
        <f>HYPERLINK('94KMInput'!AH151)</f>
        <v/>
      </c>
      <c r="AL112" s="108" t="str">
        <f>HYPERLINK('94KMInput'!AI151)</f>
        <v/>
      </c>
      <c r="AM112" s="108" t="str">
        <f>HYPERLINK('94KMInput'!AJ151)</f>
        <v/>
      </c>
      <c r="AN112" s="108" t="str">
        <f>HYPERLINK('94KMInput'!AK151)</f>
        <v/>
      </c>
      <c r="AO112" s="108" t="str">
        <f>HYPERLINK('94KMInput'!AL151)</f>
        <v/>
      </c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</row>
    <row r="113" ht="10.5" customHeight="1">
      <c r="A113" s="117" t="str">
        <f t="shared" si="1"/>
        <v>94KM</v>
      </c>
      <c r="B113" s="118">
        <f t="shared" si="2"/>
        <v>2020</v>
      </c>
      <c r="C113" s="118">
        <f t="shared" si="3"/>
        <v>7</v>
      </c>
      <c r="D113" s="119">
        <f>'94KMInput'!B109</f>
        <v>44018</v>
      </c>
      <c r="E113" s="120" t="str">
        <f t="shared" si="4"/>
        <v>BUY</v>
      </c>
      <c r="F113" s="121" t="str">
        <f>'94KMInput'!H109</f>
        <v>CRX</v>
      </c>
      <c r="G113" s="120" t="str">
        <f>'94KMInput'!O109</f>
        <v>Adam Riddell</v>
      </c>
      <c r="H113" s="120" t="str">
        <f>'94KMInput'!P109</f>
        <v/>
      </c>
      <c r="I113" s="120" t="str">
        <f>'94KMInput'!R109</f>
        <v>Passenger</v>
      </c>
      <c r="J113" s="121" t="str">
        <f>'94KMInput'!S109</f>
        <v>Crowell</v>
      </c>
      <c r="K113" s="122" t="str">
        <f>'94KMInput'!AD109</f>
        <v/>
      </c>
      <c r="L113" s="123"/>
      <c r="M113" s="124">
        <f>'94KMInput'!L109</f>
        <v>2.2</v>
      </c>
      <c r="N113" s="120" t="str">
        <f>IF(M113="","",(IF(Q113='94KMInput'!K109,"","ERROR!")))</f>
        <v/>
      </c>
      <c r="O113" s="120"/>
      <c r="P113" s="121"/>
      <c r="Q113" s="124">
        <f t="shared" si="8"/>
        <v>6107.7</v>
      </c>
      <c r="R113" s="125"/>
      <c r="S113" s="125"/>
      <c r="T113" s="125"/>
      <c r="U113" s="126"/>
      <c r="V113" s="125"/>
      <c r="W113" s="125"/>
      <c r="X113" s="125" t="str">
        <f t="shared" si="26"/>
        <v/>
      </c>
      <c r="Y113" s="121"/>
      <c r="Z113" s="128"/>
      <c r="AA113" s="128"/>
      <c r="AB113" s="128"/>
      <c r="AC113" s="143" t="str">
        <f>'94KMInput'!T152</f>
        <v/>
      </c>
      <c r="AD113" s="144">
        <f>'94KMInput'!V152-'94KMInput'!U152</f>
        <v>0</v>
      </c>
      <c r="AE113" s="125" t="str">
        <f t="shared" si="6"/>
        <v/>
      </c>
      <c r="AF113" s="131">
        <v>3.75</v>
      </c>
      <c r="AG113" s="120">
        <f t="shared" si="7"/>
        <v>0</v>
      </c>
      <c r="AH113" s="132" t="str">
        <f>HYPERLINK('94KMInput'!AE152)</f>
        <v/>
      </c>
      <c r="AI113" s="132" t="str">
        <f>HYPERLINK('94KMInput'!AF152)</f>
        <v/>
      </c>
      <c r="AJ113" s="132" t="str">
        <f>HYPERLINK('94KMInput'!AG152)</f>
        <v/>
      </c>
      <c r="AK113" s="132" t="str">
        <f>HYPERLINK('94KMInput'!AH152)</f>
        <v/>
      </c>
      <c r="AL113" s="132" t="str">
        <f>HYPERLINK('94KMInput'!AI152)</f>
        <v/>
      </c>
      <c r="AM113" s="132" t="str">
        <f>HYPERLINK('94KMInput'!AJ152)</f>
        <v/>
      </c>
      <c r="AN113" s="132" t="str">
        <f>HYPERLINK('94KMInput'!AK152)</f>
        <v/>
      </c>
      <c r="AO113" s="132" t="str">
        <f>HYPERLINK('94KMInput'!AL152)</f>
        <v/>
      </c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18"/>
      <c r="CE113" s="118"/>
      <c r="CF113" s="118"/>
      <c r="CG113" s="118"/>
      <c r="CH113" s="118"/>
      <c r="CI113" s="118"/>
      <c r="CJ113" s="118"/>
      <c r="CK113" s="118"/>
      <c r="CL113" s="118"/>
      <c r="CM113" s="118"/>
      <c r="CN113" s="118"/>
      <c r="CO113" s="118"/>
      <c r="CP113" s="118"/>
      <c r="CQ113" s="118"/>
      <c r="CR113" s="118"/>
      <c r="CS113" s="118"/>
      <c r="CT113" s="118"/>
      <c r="CU113" s="118"/>
      <c r="CV113" s="118"/>
      <c r="CW113" s="118"/>
      <c r="CX113" s="118"/>
      <c r="CY113" s="118"/>
      <c r="CZ113" s="118"/>
      <c r="DA113" s="118"/>
      <c r="DB113" s="118"/>
      <c r="DC113" s="118"/>
      <c r="DD113" s="118"/>
      <c r="DE113" s="118"/>
      <c r="DF113" s="118"/>
      <c r="DG113" s="118"/>
      <c r="DH113" s="118"/>
    </row>
    <row r="114" ht="10.5" customHeight="1">
      <c r="A114" s="117" t="str">
        <f t="shared" si="1"/>
        <v>94KM</v>
      </c>
      <c r="B114" s="118">
        <f t="shared" si="2"/>
        <v>2020</v>
      </c>
      <c r="C114" s="118">
        <f t="shared" si="3"/>
        <v>7</v>
      </c>
      <c r="D114" s="119">
        <f>'94KMInput'!B110</f>
        <v>44018</v>
      </c>
      <c r="E114" s="120" t="str">
        <f t="shared" si="4"/>
        <v>CRX</v>
      </c>
      <c r="F114" s="121" t="str">
        <f>'94KMInput'!H110</f>
        <v>BUY</v>
      </c>
      <c r="G114" s="120" t="str">
        <f>'94KMInput'!O110</f>
        <v>Adam Riddell</v>
      </c>
      <c r="H114" s="120" t="str">
        <f>'94KMInput'!P110</f>
        <v/>
      </c>
      <c r="I114" s="120" t="str">
        <f>'94KMInput'!R110</f>
        <v>Passenger</v>
      </c>
      <c r="J114" s="121" t="str">
        <f>'94KMInput'!S110</f>
        <v>Crowell</v>
      </c>
      <c r="K114" s="122" t="str">
        <f>'94KMInput'!AD110</f>
        <v/>
      </c>
      <c r="L114" s="123"/>
      <c r="M114" s="124">
        <f>'94KMInput'!L110</f>
        <v>2.8</v>
      </c>
      <c r="N114" s="120" t="str">
        <f>IF(M114="","",(IF(Q114='94KMInput'!K110,"","ERROR!")))</f>
        <v/>
      </c>
      <c r="O114" s="120"/>
      <c r="P114" s="121">
        <v>4322.0</v>
      </c>
      <c r="Q114" s="124">
        <f t="shared" si="8"/>
        <v>6110.5</v>
      </c>
      <c r="R114" s="125"/>
      <c r="S114" s="125"/>
      <c r="T114" s="125"/>
      <c r="U114" s="126">
        <v>11.8</v>
      </c>
      <c r="V114" s="125"/>
      <c r="W114" s="125"/>
      <c r="X114" s="125">
        <v>4670.0</v>
      </c>
      <c r="Y114" s="121" t="s">
        <v>156</v>
      </c>
      <c r="Z114" s="128" t="s">
        <v>78</v>
      </c>
      <c r="AA114" s="128">
        <v>400.0</v>
      </c>
      <c r="AB114" s="128" t="s">
        <v>157</v>
      </c>
      <c r="AC114" s="143">
        <v>30.0</v>
      </c>
      <c r="AD114" s="144">
        <v>112.5</v>
      </c>
      <c r="AE114" s="125">
        <f t="shared" si="6"/>
        <v>3.75</v>
      </c>
      <c r="AF114" s="131">
        <v>3.75</v>
      </c>
      <c r="AG114" s="120">
        <f t="shared" si="7"/>
        <v>0</v>
      </c>
      <c r="AH114" s="132" t="str">
        <f>HYPERLINK('94KMInput'!AE153)</f>
        <v/>
      </c>
      <c r="AI114" s="132" t="str">
        <f>HYPERLINK('94KMInput'!AF153)</f>
        <v/>
      </c>
      <c r="AJ114" s="132" t="str">
        <f>HYPERLINK('94KMInput'!AG153)</f>
        <v/>
      </c>
      <c r="AK114" s="132" t="str">
        <f>HYPERLINK('94KMInput'!AH153)</f>
        <v/>
      </c>
      <c r="AL114" s="132" t="str">
        <f>HYPERLINK('94KMInput'!AI153)</f>
        <v/>
      </c>
      <c r="AM114" s="132" t="str">
        <f>HYPERLINK('94KMInput'!AJ153)</f>
        <v/>
      </c>
      <c r="AN114" s="132" t="str">
        <f>HYPERLINK('94KMInput'!AK153)</f>
        <v/>
      </c>
      <c r="AO114" s="132" t="str">
        <f>HYPERLINK('94KMInput'!AL153)</f>
        <v/>
      </c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/>
      <c r="BZ114" s="118"/>
      <c r="CA114" s="118"/>
      <c r="CB114" s="118"/>
      <c r="CC114" s="118"/>
      <c r="CD114" s="118"/>
      <c r="CE114" s="118"/>
      <c r="CF114" s="118"/>
      <c r="CG114" s="118"/>
      <c r="CH114" s="118"/>
      <c r="CI114" s="118"/>
      <c r="CJ114" s="118"/>
      <c r="CK114" s="118"/>
      <c r="CL114" s="118"/>
      <c r="CM114" s="118"/>
      <c r="CN114" s="118"/>
      <c r="CO114" s="118"/>
      <c r="CP114" s="118"/>
      <c r="CQ114" s="118"/>
      <c r="CR114" s="118"/>
      <c r="CS114" s="118"/>
      <c r="CT114" s="118"/>
      <c r="CU114" s="118"/>
      <c r="CV114" s="118"/>
      <c r="CW114" s="118"/>
      <c r="CX114" s="118"/>
      <c r="CY114" s="118"/>
      <c r="CZ114" s="118"/>
      <c r="DA114" s="118"/>
      <c r="DB114" s="118"/>
      <c r="DC114" s="118"/>
      <c r="DD114" s="118"/>
      <c r="DE114" s="118"/>
      <c r="DF114" s="118"/>
      <c r="DG114" s="118"/>
      <c r="DH114" s="118"/>
    </row>
    <row r="115" ht="10.5" customHeight="1">
      <c r="A115" s="109" t="str">
        <f t="shared" si="1"/>
        <v>94KM</v>
      </c>
      <c r="B115" s="12">
        <f t="shared" si="2"/>
        <v>2020</v>
      </c>
      <c r="C115" s="12">
        <f t="shared" si="3"/>
        <v>7</v>
      </c>
      <c r="D115" s="110">
        <f>'94KMInput'!B111</f>
        <v>44019</v>
      </c>
      <c r="E115" s="111" t="str">
        <f t="shared" si="4"/>
        <v>BUY</v>
      </c>
      <c r="F115" s="112" t="str">
        <f>'94KMInput'!H111</f>
        <v>RDU</v>
      </c>
      <c r="G115" s="111" t="str">
        <f>'94KMInput'!O111</f>
        <v>Steve Watkins</v>
      </c>
      <c r="H115" s="111" t="str">
        <f>'94KMInput'!P111</f>
        <v/>
      </c>
      <c r="I115" s="111" t="str">
        <f>'94KMInput'!R111</f>
        <v>Cargo</v>
      </c>
      <c r="J115" s="112" t="str">
        <f>'94KMInput'!S111</f>
        <v>FDS</v>
      </c>
      <c r="K115" s="113" t="str">
        <f>'94KMInput'!AD111</f>
        <v/>
      </c>
      <c r="L115" s="114"/>
      <c r="M115" s="115">
        <f>'94KMInput'!L111</f>
        <v>0.3</v>
      </c>
      <c r="N115" s="111" t="str">
        <f>IF(M115="","",(IF(Q115='94KMInput'!K111,"","ERROR!")))</f>
        <v/>
      </c>
      <c r="O115" s="64"/>
      <c r="P115" s="133"/>
      <c r="Q115" s="116">
        <f t="shared" si="8"/>
        <v>6110.8</v>
      </c>
      <c r="R115" s="134"/>
      <c r="S115" s="134"/>
      <c r="T115" s="134"/>
      <c r="U115" s="135"/>
      <c r="V115" s="134"/>
      <c r="W115" s="134"/>
      <c r="X115" s="134" t="str">
        <f t="shared" ref="X115:X119" si="27">IF(R115&lt;&gt;"",SUM(R114:W115),"")</f>
        <v/>
      </c>
      <c r="Y115" s="136"/>
      <c r="Z115" s="137"/>
      <c r="AA115" s="137"/>
      <c r="AB115" s="137"/>
      <c r="AC115" s="138" t="str">
        <f>'94KMInput'!T154</f>
        <v/>
      </c>
      <c r="AD115" s="139">
        <f>'94KMInput'!V154-'94KMInput'!U154</f>
        <v>0</v>
      </c>
      <c r="AE115" s="140" t="str">
        <f t="shared" si="6"/>
        <v/>
      </c>
      <c r="AF115" s="141">
        <v>3.75</v>
      </c>
      <c r="AG115" s="142">
        <f t="shared" si="7"/>
        <v>0</v>
      </c>
      <c r="AH115" s="108" t="str">
        <f>HYPERLINK('94KMInput'!AE154)</f>
        <v/>
      </c>
      <c r="AI115" s="108" t="str">
        <f>HYPERLINK('94KMInput'!AF154)</f>
        <v/>
      </c>
      <c r="AJ115" s="108" t="str">
        <f>HYPERLINK('94KMInput'!AG154)</f>
        <v/>
      </c>
      <c r="AK115" s="108" t="str">
        <f>HYPERLINK('94KMInput'!AH154)</f>
        <v/>
      </c>
      <c r="AL115" s="108" t="str">
        <f>HYPERLINK('94KMInput'!AI154)</f>
        <v/>
      </c>
      <c r="AM115" s="108" t="str">
        <f>HYPERLINK('94KMInput'!AJ154)</f>
        <v/>
      </c>
      <c r="AN115" s="108" t="str">
        <f>HYPERLINK('94KMInput'!AK154)</f>
        <v/>
      </c>
      <c r="AO115" s="108" t="str">
        <f>HYPERLINK('94KMInput'!AL154)</f>
        <v/>
      </c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</row>
    <row r="116" ht="10.5" customHeight="1">
      <c r="A116" s="109" t="str">
        <f t="shared" si="1"/>
        <v>94KM</v>
      </c>
      <c r="B116" s="12">
        <f t="shared" si="2"/>
        <v>2020</v>
      </c>
      <c r="C116" s="12">
        <f t="shared" si="3"/>
        <v>7</v>
      </c>
      <c r="D116" s="110">
        <f>'94KMInput'!B112</f>
        <v>44019</v>
      </c>
      <c r="E116" s="111" t="str">
        <f t="shared" si="4"/>
        <v>RDU</v>
      </c>
      <c r="F116" s="112" t="str">
        <f>'94KMInput'!H112</f>
        <v>CHO</v>
      </c>
      <c r="G116" s="111" t="str">
        <f>'94KMInput'!O112</f>
        <v>Steve Watkins</v>
      </c>
      <c r="H116" s="111" t="str">
        <f>'94KMInput'!P112</f>
        <v/>
      </c>
      <c r="I116" s="111" t="str">
        <f>'94KMInput'!R112</f>
        <v>Cargo</v>
      </c>
      <c r="J116" s="112" t="str">
        <f>'94KMInput'!S112</f>
        <v>FDS</v>
      </c>
      <c r="K116" s="113" t="str">
        <f>'94KMInput'!AD112</f>
        <v/>
      </c>
      <c r="L116" s="114"/>
      <c r="M116" s="115">
        <f>'94KMInput'!L112</f>
        <v>0.7</v>
      </c>
      <c r="N116" s="111" t="str">
        <f>IF(M116="","",(IF(Q116='94KMInput'!K112,"","ERROR!")))</f>
        <v/>
      </c>
      <c r="O116" s="64"/>
      <c r="P116" s="133"/>
      <c r="Q116" s="116">
        <f t="shared" si="8"/>
        <v>6111.5</v>
      </c>
      <c r="R116" s="134" t="s">
        <v>158</v>
      </c>
      <c r="S116" s="134"/>
      <c r="T116" s="134"/>
      <c r="U116" s="135">
        <v>52.0</v>
      </c>
      <c r="V116" s="134"/>
      <c r="W116" s="134"/>
      <c r="X116" s="134">
        <f t="shared" si="27"/>
        <v>52</v>
      </c>
      <c r="Y116" s="136" t="s">
        <v>159</v>
      </c>
      <c r="Z116" s="137"/>
      <c r="AA116" s="137"/>
      <c r="AB116" s="137"/>
      <c r="AC116" s="138" t="str">
        <f>'94KMInput'!T155</f>
        <v/>
      </c>
      <c r="AD116" s="139">
        <f>'94KMInput'!V155-'94KMInput'!U155</f>
        <v>0</v>
      </c>
      <c r="AE116" s="140" t="str">
        <f t="shared" si="6"/>
        <v/>
      </c>
      <c r="AF116" s="141">
        <v>3.75</v>
      </c>
      <c r="AG116" s="142">
        <f t="shared" si="7"/>
        <v>0</v>
      </c>
      <c r="AH116" s="108" t="str">
        <f>HYPERLINK('94KMInput'!AE155)</f>
        <v/>
      </c>
      <c r="AI116" s="108" t="str">
        <f>HYPERLINK('94KMInput'!AF155)</f>
        <v/>
      </c>
      <c r="AJ116" s="108" t="str">
        <f>HYPERLINK('94KMInput'!AG155)</f>
        <v/>
      </c>
      <c r="AK116" s="108" t="str">
        <f>HYPERLINK('94KMInput'!AH155)</f>
        <v/>
      </c>
      <c r="AL116" s="108" t="str">
        <f>HYPERLINK('94KMInput'!AI155)</f>
        <v/>
      </c>
      <c r="AM116" s="108" t="str">
        <f>HYPERLINK('94KMInput'!AJ155)</f>
        <v/>
      </c>
      <c r="AN116" s="108" t="str">
        <f>HYPERLINK('94KMInput'!AK155)</f>
        <v/>
      </c>
      <c r="AO116" s="108" t="str">
        <f>HYPERLINK('94KMInput'!AL155)</f>
        <v/>
      </c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</row>
    <row r="117" ht="10.5" customHeight="1">
      <c r="A117" s="109" t="str">
        <f t="shared" si="1"/>
        <v>94KM</v>
      </c>
      <c r="B117" s="12">
        <f t="shared" si="2"/>
        <v>2020</v>
      </c>
      <c r="C117" s="12">
        <f t="shared" si="3"/>
        <v>7</v>
      </c>
      <c r="D117" s="110">
        <f>'94KMInput'!B113</f>
        <v>44019</v>
      </c>
      <c r="E117" s="111" t="str">
        <f t="shared" si="4"/>
        <v>CHO</v>
      </c>
      <c r="F117" s="112" t="str">
        <f>'94KMInput'!H113</f>
        <v>BUY</v>
      </c>
      <c r="G117" s="111" t="str">
        <f>'94KMInput'!O113</f>
        <v>Steve Watkins</v>
      </c>
      <c r="H117" s="111" t="str">
        <f>'94KMInput'!P113</f>
        <v/>
      </c>
      <c r="I117" s="111" t="str">
        <f>'94KMInput'!R113</f>
        <v>Cargo</v>
      </c>
      <c r="J117" s="112" t="str">
        <f>'94KMInput'!S113</f>
        <v>FDS</v>
      </c>
      <c r="K117" s="113" t="str">
        <f>'94KMInput'!AD113</f>
        <v/>
      </c>
      <c r="L117" s="114"/>
      <c r="M117" s="115">
        <f>'94KMInput'!L113</f>
        <v>0.8</v>
      </c>
      <c r="N117" s="111" t="str">
        <f>IF(M117="","",(IF(Q117='94KMInput'!K113,"","ERROR!")))</f>
        <v/>
      </c>
      <c r="O117" s="64"/>
      <c r="P117" s="133">
        <v>4329.0</v>
      </c>
      <c r="Q117" s="116">
        <f t="shared" si="8"/>
        <v>6112.3</v>
      </c>
      <c r="R117" s="134">
        <v>2004.0</v>
      </c>
      <c r="S117" s="134"/>
      <c r="T117" s="134"/>
      <c r="U117" s="135">
        <v>44.0</v>
      </c>
      <c r="V117" s="134"/>
      <c r="W117" s="134"/>
      <c r="X117" s="134">
        <f t="shared" si="27"/>
        <v>2100</v>
      </c>
      <c r="Y117" s="136"/>
      <c r="Z117" s="137" t="s">
        <v>94</v>
      </c>
      <c r="AA117" s="137">
        <v>400.0</v>
      </c>
      <c r="AB117" s="137" t="s">
        <v>160</v>
      </c>
      <c r="AC117" s="138" t="str">
        <f>'94KMInput'!T156</f>
        <v/>
      </c>
      <c r="AD117" s="139">
        <f>'94KMInput'!V156-'94KMInput'!U156</f>
        <v>0</v>
      </c>
      <c r="AE117" s="140" t="str">
        <f t="shared" si="6"/>
        <v/>
      </c>
      <c r="AF117" s="141">
        <v>3.75</v>
      </c>
      <c r="AG117" s="142">
        <f t="shared" si="7"/>
        <v>0</v>
      </c>
      <c r="AH117" s="108" t="str">
        <f>HYPERLINK('94KMInput'!AE156)</f>
        <v/>
      </c>
      <c r="AI117" s="108" t="str">
        <f>HYPERLINK('94KMInput'!AF156)</f>
        <v/>
      </c>
      <c r="AJ117" s="108" t="str">
        <f>HYPERLINK('94KMInput'!AG156)</f>
        <v/>
      </c>
      <c r="AK117" s="108" t="str">
        <f>HYPERLINK('94KMInput'!AH156)</f>
        <v/>
      </c>
      <c r="AL117" s="108" t="str">
        <f>HYPERLINK('94KMInput'!AI156)</f>
        <v/>
      </c>
      <c r="AM117" s="108" t="str">
        <f>HYPERLINK('94KMInput'!AJ156)</f>
        <v/>
      </c>
      <c r="AN117" s="108" t="str">
        <f>HYPERLINK('94KMInput'!AK156)</f>
        <v/>
      </c>
      <c r="AO117" s="108" t="str">
        <f>HYPERLINK('94KMInput'!AL156)</f>
        <v/>
      </c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</row>
    <row r="118" ht="10.5" customHeight="1">
      <c r="A118" s="117" t="str">
        <f t="shared" si="1"/>
        <v>94KM</v>
      </c>
      <c r="B118" s="118">
        <f t="shared" si="2"/>
        <v>2020</v>
      </c>
      <c r="C118" s="118">
        <f t="shared" si="3"/>
        <v>7</v>
      </c>
      <c r="D118" s="119">
        <f>'94KMInput'!B114</f>
        <v>44019</v>
      </c>
      <c r="E118" s="120" t="str">
        <f t="shared" si="4"/>
        <v>BUY</v>
      </c>
      <c r="F118" s="121" t="str">
        <f>'94KMInput'!H114</f>
        <v>MDW</v>
      </c>
      <c r="G118" s="120" t="str">
        <f>'94KMInput'!O114</f>
        <v>Adam Riddell</v>
      </c>
      <c r="H118" s="120" t="str">
        <f>'94KMInput'!P114</f>
        <v/>
      </c>
      <c r="I118" s="120" t="str">
        <f>'94KMInput'!R114</f>
        <v>Passenger</v>
      </c>
      <c r="J118" s="121" t="str">
        <f>'94KMInput'!S114</f>
        <v>Sasser</v>
      </c>
      <c r="K118" s="122" t="str">
        <f>'94KMInput'!AD114</f>
        <v/>
      </c>
      <c r="L118" s="123"/>
      <c r="M118" s="124">
        <f>'94KMInput'!L114</f>
        <v>2.7</v>
      </c>
      <c r="N118" s="120" t="str">
        <f>IF(M118="","",(IF(Q118='94KMInput'!K114,"","ERROR!")))</f>
        <v/>
      </c>
      <c r="O118" s="120"/>
      <c r="P118" s="121"/>
      <c r="Q118" s="124">
        <f t="shared" si="8"/>
        <v>6115</v>
      </c>
      <c r="R118" s="125"/>
      <c r="S118" s="125"/>
      <c r="T118" s="125"/>
      <c r="U118" s="126"/>
      <c r="V118" s="125"/>
      <c r="W118" s="125"/>
      <c r="X118" s="125" t="str">
        <f t="shared" si="27"/>
        <v/>
      </c>
      <c r="Y118" s="121"/>
      <c r="Z118" s="128"/>
      <c r="AA118" s="128"/>
      <c r="AB118" s="128"/>
      <c r="AC118" s="143" t="str">
        <f>'94KMInput'!T157</f>
        <v/>
      </c>
      <c r="AD118" s="144">
        <f>'94KMInput'!V157-'94KMInput'!U157</f>
        <v>0</v>
      </c>
      <c r="AE118" s="125" t="str">
        <f t="shared" si="6"/>
        <v/>
      </c>
      <c r="AF118" s="131">
        <v>3.75</v>
      </c>
      <c r="AG118" s="120">
        <f t="shared" si="7"/>
        <v>0</v>
      </c>
      <c r="AH118" s="132" t="str">
        <f>HYPERLINK('94KMInput'!AE157)</f>
        <v/>
      </c>
      <c r="AI118" s="132" t="str">
        <f>HYPERLINK('94KMInput'!AF157)</f>
        <v/>
      </c>
      <c r="AJ118" s="132" t="str">
        <f>HYPERLINK('94KMInput'!AG157)</f>
        <v/>
      </c>
      <c r="AK118" s="132" t="str">
        <f>HYPERLINK('94KMInput'!AH157)</f>
        <v/>
      </c>
      <c r="AL118" s="132" t="str">
        <f>HYPERLINK('94KMInput'!AI157)</f>
        <v/>
      </c>
      <c r="AM118" s="132" t="str">
        <f>HYPERLINK('94KMInput'!AJ157)</f>
        <v/>
      </c>
      <c r="AN118" s="132" t="str">
        <f>HYPERLINK('94KMInput'!AK157)</f>
        <v/>
      </c>
      <c r="AO118" s="132" t="str">
        <f>HYPERLINK('94KMInput'!AL157)</f>
        <v/>
      </c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/>
      <c r="CN118" s="118"/>
      <c r="CO118" s="118"/>
      <c r="CP118" s="118"/>
      <c r="CQ118" s="118"/>
      <c r="CR118" s="118"/>
      <c r="CS118" s="118"/>
      <c r="CT118" s="118"/>
      <c r="CU118" s="118"/>
      <c r="CV118" s="118"/>
      <c r="CW118" s="118"/>
      <c r="CX118" s="118"/>
      <c r="CY118" s="118"/>
      <c r="CZ118" s="118"/>
      <c r="DA118" s="118"/>
      <c r="DB118" s="118"/>
      <c r="DC118" s="118"/>
      <c r="DD118" s="118"/>
      <c r="DE118" s="118"/>
      <c r="DF118" s="118"/>
      <c r="DG118" s="118"/>
      <c r="DH118" s="118"/>
    </row>
    <row r="119" ht="10.5" customHeight="1">
      <c r="A119" s="117" t="str">
        <f t="shared" si="1"/>
        <v>94KM</v>
      </c>
      <c r="B119" s="118">
        <f t="shared" si="2"/>
        <v>2020</v>
      </c>
      <c r="C119" s="118">
        <f t="shared" si="3"/>
        <v>7</v>
      </c>
      <c r="D119" s="119">
        <f>'94KMInput'!B115</f>
        <v>44020</v>
      </c>
      <c r="E119" s="120" t="str">
        <f t="shared" si="4"/>
        <v>MDW</v>
      </c>
      <c r="F119" s="121" t="str">
        <f>'94KMInput'!H115</f>
        <v>ILM</v>
      </c>
      <c r="G119" s="120" t="str">
        <f>'94KMInput'!O115</f>
        <v>Adam Riddell</v>
      </c>
      <c r="H119" s="120" t="str">
        <f>'94KMInput'!P115</f>
        <v/>
      </c>
      <c r="I119" s="120" t="str">
        <f>'94KMInput'!R115</f>
        <v>Passenger</v>
      </c>
      <c r="J119" s="121" t="str">
        <f>'94KMInput'!S115</f>
        <v>Sasser</v>
      </c>
      <c r="K119" s="122" t="str">
        <f>'94KMInput'!AD115</f>
        <v/>
      </c>
      <c r="L119" s="123"/>
      <c r="M119" s="124">
        <f>'94KMInput'!L115</f>
        <v>3.5</v>
      </c>
      <c r="N119" s="120" t="str">
        <f>IF(M119="","",(IF(Q119='94KMInput'!K115,"","ERROR!")))</f>
        <v/>
      </c>
      <c r="O119" s="120"/>
      <c r="P119" s="121">
        <v>4327.0</v>
      </c>
      <c r="Q119" s="124">
        <f t="shared" si="8"/>
        <v>6118.5</v>
      </c>
      <c r="R119" s="125"/>
      <c r="S119" s="125">
        <v>29.62</v>
      </c>
      <c r="T119" s="125"/>
      <c r="U119" s="126"/>
      <c r="V119" s="125"/>
      <c r="W119" s="125"/>
      <c r="X119" s="125" t="str">
        <f t="shared" si="27"/>
        <v/>
      </c>
      <c r="Y119" s="121"/>
      <c r="Z119" s="128"/>
      <c r="AA119" s="128"/>
      <c r="AB119" s="128"/>
      <c r="AC119" s="143">
        <v>16.0</v>
      </c>
      <c r="AD119" s="144">
        <v>89.62</v>
      </c>
      <c r="AE119" s="125">
        <f t="shared" si="6"/>
        <v>5.60125</v>
      </c>
      <c r="AF119" s="131">
        <v>3.75</v>
      </c>
      <c r="AG119" s="120">
        <f t="shared" si="7"/>
        <v>29.62</v>
      </c>
      <c r="AH119" s="132" t="str">
        <f>HYPERLINK('94KMInput'!AE158)</f>
        <v/>
      </c>
      <c r="AI119" s="132" t="str">
        <f>HYPERLINK('94KMInput'!AF158)</f>
        <v/>
      </c>
      <c r="AJ119" s="132" t="str">
        <f>HYPERLINK('94KMInput'!AG158)</f>
        <v/>
      </c>
      <c r="AK119" s="132" t="str">
        <f>HYPERLINK('94KMInput'!AH158)</f>
        <v/>
      </c>
      <c r="AL119" s="132" t="str">
        <f>HYPERLINK('94KMInput'!AI158)</f>
        <v/>
      </c>
      <c r="AM119" s="132" t="str">
        <f>HYPERLINK('94KMInput'!AJ158)</f>
        <v/>
      </c>
      <c r="AN119" s="132" t="str">
        <f>HYPERLINK('94KMInput'!AK158)</f>
        <v/>
      </c>
      <c r="AO119" s="132" t="str">
        <f>HYPERLINK('94KMInput'!AL158)</f>
        <v/>
      </c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  <c r="CE119" s="118"/>
      <c r="CF119" s="118"/>
      <c r="CG119" s="118"/>
      <c r="CH119" s="118"/>
      <c r="CI119" s="118"/>
      <c r="CJ119" s="118"/>
      <c r="CK119" s="118"/>
      <c r="CL119" s="118"/>
      <c r="CM119" s="118"/>
      <c r="CN119" s="118"/>
      <c r="CO119" s="118"/>
      <c r="CP119" s="118"/>
      <c r="CQ119" s="118"/>
      <c r="CR119" s="118"/>
      <c r="CS119" s="118"/>
      <c r="CT119" s="118"/>
      <c r="CU119" s="118"/>
      <c r="CV119" s="118"/>
      <c r="CW119" s="118"/>
      <c r="CX119" s="118"/>
      <c r="CY119" s="118"/>
      <c r="CZ119" s="118"/>
      <c r="DA119" s="118"/>
      <c r="DB119" s="118"/>
      <c r="DC119" s="118"/>
      <c r="DD119" s="118"/>
      <c r="DE119" s="118"/>
      <c r="DF119" s="118"/>
      <c r="DG119" s="118"/>
      <c r="DH119" s="118"/>
    </row>
    <row r="120" ht="10.5" customHeight="1">
      <c r="A120" s="117" t="str">
        <f t="shared" si="1"/>
        <v>94KM</v>
      </c>
      <c r="B120" s="118">
        <f t="shared" si="2"/>
        <v>2020</v>
      </c>
      <c r="C120" s="118">
        <f t="shared" si="3"/>
        <v>7</v>
      </c>
      <c r="D120" s="119">
        <f>'94KMInput'!B116</f>
        <v>44020</v>
      </c>
      <c r="E120" s="120" t="str">
        <f t="shared" si="4"/>
        <v>ILM</v>
      </c>
      <c r="F120" s="121" t="str">
        <f>'94KMInput'!H116</f>
        <v>BUY</v>
      </c>
      <c r="G120" s="120" t="str">
        <f>'94KMInput'!O116</f>
        <v>Adam Riddell</v>
      </c>
      <c r="H120" s="120" t="str">
        <f>'94KMInput'!P116</f>
        <v/>
      </c>
      <c r="I120" s="120" t="str">
        <f>'94KMInput'!R116</f>
        <v>Passenger</v>
      </c>
      <c r="J120" s="121" t="str">
        <f>'94KMInput'!S116</f>
        <v>Sasser</v>
      </c>
      <c r="K120" s="122" t="str">
        <f>'94KMInput'!AD116</f>
        <v/>
      </c>
      <c r="L120" s="123"/>
      <c r="M120" s="124">
        <f>'94KMInput'!L116</f>
        <v>0.9</v>
      </c>
      <c r="N120" s="120" t="str">
        <f>IF(M120="","",(IF(Q120='94KMInput'!K116,"","ERROR!")))</f>
        <v/>
      </c>
      <c r="O120" s="120"/>
      <c r="P120" s="121">
        <v>4328.0</v>
      </c>
      <c r="Q120" s="124">
        <f t="shared" si="8"/>
        <v>6119.4</v>
      </c>
      <c r="R120" s="125"/>
      <c r="S120" s="125">
        <v>405.53</v>
      </c>
      <c r="T120" s="125"/>
      <c r="U120" s="126"/>
      <c r="V120" s="125">
        <v>400.0</v>
      </c>
      <c r="W120" s="125"/>
      <c r="X120" s="125">
        <v>6710.0</v>
      </c>
      <c r="Y120" s="121" t="s">
        <v>161</v>
      </c>
      <c r="Z120" s="128" t="s">
        <v>78</v>
      </c>
      <c r="AA120" s="128">
        <v>800.0</v>
      </c>
      <c r="AB120" s="128" t="s">
        <v>162</v>
      </c>
      <c r="AC120" s="143">
        <v>83.0</v>
      </c>
      <c r="AD120" s="144">
        <v>716.78</v>
      </c>
      <c r="AE120" s="125">
        <f t="shared" si="6"/>
        <v>8.635903614</v>
      </c>
      <c r="AF120" s="131">
        <v>3.75</v>
      </c>
      <c r="AG120" s="120">
        <f t="shared" si="7"/>
        <v>405.53</v>
      </c>
      <c r="AH120" s="132" t="str">
        <f>HYPERLINK('94KMInput'!AE159)</f>
        <v/>
      </c>
      <c r="AI120" s="132" t="str">
        <f>HYPERLINK('94KMInput'!AF159)</f>
        <v/>
      </c>
      <c r="AJ120" s="132" t="str">
        <f>HYPERLINK('94KMInput'!AG159)</f>
        <v/>
      </c>
      <c r="AK120" s="132" t="str">
        <f>HYPERLINK('94KMInput'!AH159)</f>
        <v/>
      </c>
      <c r="AL120" s="132" t="str">
        <f>HYPERLINK('94KMInput'!AI159)</f>
        <v/>
      </c>
      <c r="AM120" s="132" t="str">
        <f>HYPERLINK('94KMInput'!AJ159)</f>
        <v/>
      </c>
      <c r="AN120" s="132" t="str">
        <f>HYPERLINK('94KMInput'!AK159)</f>
        <v/>
      </c>
      <c r="AO120" s="132" t="str">
        <f>HYPERLINK('94KMInput'!AL159)</f>
        <v/>
      </c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  <c r="CE120" s="118"/>
      <c r="CF120" s="118"/>
      <c r="CG120" s="118"/>
      <c r="CH120" s="118"/>
      <c r="CI120" s="118"/>
      <c r="CJ120" s="118"/>
      <c r="CK120" s="118"/>
      <c r="CL120" s="118"/>
      <c r="CM120" s="118"/>
      <c r="CN120" s="118"/>
      <c r="CO120" s="118"/>
      <c r="CP120" s="118"/>
      <c r="CQ120" s="118"/>
      <c r="CR120" s="118"/>
      <c r="CS120" s="118"/>
      <c r="CT120" s="118"/>
      <c r="CU120" s="118"/>
      <c r="CV120" s="118"/>
      <c r="CW120" s="118"/>
      <c r="CX120" s="118"/>
      <c r="CY120" s="118"/>
      <c r="CZ120" s="118"/>
      <c r="DA120" s="118"/>
      <c r="DB120" s="118"/>
      <c r="DC120" s="118"/>
      <c r="DD120" s="118"/>
      <c r="DE120" s="118"/>
      <c r="DF120" s="118"/>
      <c r="DG120" s="118"/>
      <c r="DH120" s="118"/>
    </row>
    <row r="121" ht="10.5" customHeight="1">
      <c r="A121" s="109" t="str">
        <f t="shared" si="1"/>
        <v>94KM</v>
      </c>
      <c r="B121" s="12">
        <f t="shared" si="2"/>
        <v>2020</v>
      </c>
      <c r="C121" s="12">
        <f t="shared" si="3"/>
        <v>7</v>
      </c>
      <c r="D121" s="110">
        <f>'94KMInput'!B117</f>
        <v>44025</v>
      </c>
      <c r="E121" s="111" t="str">
        <f t="shared" si="4"/>
        <v>BUY</v>
      </c>
      <c r="F121" s="112" t="str">
        <f>'94KMInput'!H117</f>
        <v>EQY</v>
      </c>
      <c r="G121" s="111" t="str">
        <f>'94KMInput'!O117</f>
        <v>Kevin Mock</v>
      </c>
      <c r="H121" s="111" t="str">
        <f>'94KMInput'!P117</f>
        <v/>
      </c>
      <c r="I121" s="111" t="str">
        <f>'94KMInput'!R117</f>
        <v>Passenger</v>
      </c>
      <c r="J121" s="112" t="str">
        <f>'94KMInput'!S117</f>
        <v>Bundy</v>
      </c>
      <c r="K121" s="113" t="str">
        <f>'94KMInput'!AD117</f>
        <v/>
      </c>
      <c r="L121" s="114"/>
      <c r="M121" s="115">
        <f>'94KMInput'!L117</f>
        <v>0.5</v>
      </c>
      <c r="N121" s="111" t="str">
        <f>IF(M121="","",(IF(Q121='94KMInput'!K117,"","ERROR!")))</f>
        <v/>
      </c>
      <c r="O121" s="64"/>
      <c r="P121" s="133"/>
      <c r="Q121" s="116">
        <f t="shared" si="8"/>
        <v>6119.9</v>
      </c>
      <c r="R121" s="134"/>
      <c r="S121" s="134"/>
      <c r="T121" s="134"/>
      <c r="U121" s="135"/>
      <c r="V121" s="134"/>
      <c r="W121" s="134"/>
      <c r="X121" s="134" t="str">
        <f t="shared" ref="X121:X127" si="28">IF(R121&lt;&gt;"",SUM(R120:W121),"")</f>
        <v/>
      </c>
      <c r="Y121" s="136"/>
      <c r="Z121" s="137"/>
      <c r="AA121" s="137"/>
      <c r="AB121" s="137"/>
      <c r="AC121" s="138" t="str">
        <f>'94KMInput'!T160</f>
        <v/>
      </c>
      <c r="AD121" s="139">
        <f>'94KMInput'!V160-'94KMInput'!U160</f>
        <v>0</v>
      </c>
      <c r="AE121" s="140" t="str">
        <f t="shared" si="6"/>
        <v/>
      </c>
      <c r="AF121" s="141">
        <v>3.75</v>
      </c>
      <c r="AG121" s="142">
        <f t="shared" si="7"/>
        <v>0</v>
      </c>
      <c r="AH121" s="108" t="str">
        <f>HYPERLINK('94KMInput'!AE160)</f>
        <v/>
      </c>
      <c r="AI121" s="108" t="str">
        <f>HYPERLINK('94KMInput'!AF160)</f>
        <v/>
      </c>
      <c r="AJ121" s="108" t="str">
        <f>HYPERLINK('94KMInput'!AG160)</f>
        <v/>
      </c>
      <c r="AK121" s="108" t="str">
        <f>HYPERLINK('94KMInput'!AH160)</f>
        <v/>
      </c>
      <c r="AL121" s="108" t="str">
        <f>HYPERLINK('94KMInput'!AI160)</f>
        <v/>
      </c>
      <c r="AM121" s="108" t="str">
        <f>HYPERLINK('94KMInput'!AJ160)</f>
        <v/>
      </c>
      <c r="AN121" s="108" t="str">
        <f>HYPERLINK('94KMInput'!AK160)</f>
        <v/>
      </c>
      <c r="AO121" s="108" t="str">
        <f>HYPERLINK('94KMInput'!AL160)</f>
        <v/>
      </c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</row>
    <row r="122" ht="10.5" customHeight="1">
      <c r="A122" s="109" t="str">
        <f t="shared" si="1"/>
        <v>94KM</v>
      </c>
      <c r="B122" s="12">
        <f t="shared" si="2"/>
        <v>2020</v>
      </c>
      <c r="C122" s="12">
        <f t="shared" si="3"/>
        <v>7</v>
      </c>
      <c r="D122" s="110">
        <f>'94KMInput'!B118</f>
        <v>44025</v>
      </c>
      <c r="E122" s="111" t="str">
        <f t="shared" si="4"/>
        <v>EQY</v>
      </c>
      <c r="F122" s="112" t="str">
        <f>'94KMInput'!H118</f>
        <v>JZI</v>
      </c>
      <c r="G122" s="111" t="str">
        <f>'94KMInput'!O118</f>
        <v>Kevin Mock</v>
      </c>
      <c r="H122" s="111" t="str">
        <f>'94KMInput'!P118</f>
        <v/>
      </c>
      <c r="I122" s="111" t="str">
        <f>'94KMInput'!R118</f>
        <v>Passenger</v>
      </c>
      <c r="J122" s="112" t="str">
        <f>'94KMInput'!S118</f>
        <v>Bundy</v>
      </c>
      <c r="K122" s="113" t="str">
        <f>'94KMInput'!AD118</f>
        <v/>
      </c>
      <c r="L122" s="114"/>
      <c r="M122" s="115">
        <f>'94KMInput'!L118</f>
        <v>0.8</v>
      </c>
      <c r="N122" s="111" t="str">
        <f>IF(M122="","",(IF(Q122='94KMInput'!K118,"","ERROR!")))</f>
        <v/>
      </c>
      <c r="O122" s="64"/>
      <c r="P122" s="133"/>
      <c r="Q122" s="116">
        <f t="shared" si="8"/>
        <v>6120.7</v>
      </c>
      <c r="R122" s="134"/>
      <c r="S122" s="134"/>
      <c r="T122" s="134"/>
      <c r="U122" s="135"/>
      <c r="V122" s="134">
        <v>75.0</v>
      </c>
      <c r="W122" s="134"/>
      <c r="X122" s="134" t="str">
        <f t="shared" si="28"/>
        <v/>
      </c>
      <c r="Y122" s="136"/>
      <c r="Z122" s="137"/>
      <c r="AA122" s="137"/>
      <c r="AB122" s="137"/>
      <c r="AC122" s="138" t="str">
        <f>'94KMInput'!T161</f>
        <v/>
      </c>
      <c r="AD122" s="139">
        <f>'94KMInput'!V161-'94KMInput'!U161</f>
        <v>0</v>
      </c>
      <c r="AE122" s="140" t="str">
        <f t="shared" si="6"/>
        <v/>
      </c>
      <c r="AF122" s="141">
        <v>3.75</v>
      </c>
      <c r="AG122" s="142">
        <f t="shared" si="7"/>
        <v>0</v>
      </c>
      <c r="AH122" s="108" t="str">
        <f>HYPERLINK('94KMInput'!AE161)</f>
        <v/>
      </c>
      <c r="AI122" s="108" t="str">
        <f>HYPERLINK('94KMInput'!AF161)</f>
        <v/>
      </c>
      <c r="AJ122" s="108" t="str">
        <f>HYPERLINK('94KMInput'!AG161)</f>
        <v/>
      </c>
      <c r="AK122" s="108" t="str">
        <f>HYPERLINK('94KMInput'!AH161)</f>
        <v/>
      </c>
      <c r="AL122" s="108" t="str">
        <f>HYPERLINK('94KMInput'!AI161)</f>
        <v/>
      </c>
      <c r="AM122" s="108" t="str">
        <f>HYPERLINK('94KMInput'!AJ161)</f>
        <v/>
      </c>
      <c r="AN122" s="108" t="str">
        <f>HYPERLINK('94KMInput'!AK161)</f>
        <v/>
      </c>
      <c r="AO122" s="108" t="str">
        <f>HYPERLINK('94KMInput'!AL161)</f>
        <v/>
      </c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</row>
    <row r="123" ht="10.5" customHeight="1">
      <c r="A123" s="109" t="str">
        <f t="shared" si="1"/>
        <v>94KM</v>
      </c>
      <c r="B123" s="12">
        <f t="shared" si="2"/>
        <v>2020</v>
      </c>
      <c r="C123" s="12">
        <f t="shared" si="3"/>
        <v>7</v>
      </c>
      <c r="D123" s="110">
        <f>'94KMInput'!B119</f>
        <v>44025</v>
      </c>
      <c r="E123" s="111" t="str">
        <f t="shared" si="4"/>
        <v>JZI</v>
      </c>
      <c r="F123" s="112" t="str">
        <f>'94KMInput'!H119</f>
        <v>EQY</v>
      </c>
      <c r="G123" s="111" t="str">
        <f>'94KMInput'!O119</f>
        <v>Kevin Mock</v>
      </c>
      <c r="H123" s="111" t="str">
        <f>'94KMInput'!P119</f>
        <v/>
      </c>
      <c r="I123" s="111" t="str">
        <f>'94KMInput'!R119</f>
        <v>Passenger</v>
      </c>
      <c r="J123" s="112" t="str">
        <f>'94KMInput'!S119</f>
        <v>Bundy</v>
      </c>
      <c r="K123" s="113" t="str">
        <f>'94KMInput'!AD119</f>
        <v/>
      </c>
      <c r="L123" s="114"/>
      <c r="M123" s="115">
        <f>'94KMInput'!L119</f>
        <v>0.8</v>
      </c>
      <c r="N123" s="111" t="str">
        <f>IF(M123="","",(IF(Q123='94KMInput'!K119,"","ERROR!")))</f>
        <v/>
      </c>
      <c r="O123" s="64"/>
      <c r="P123" s="133"/>
      <c r="Q123" s="116">
        <f t="shared" si="8"/>
        <v>6121.5</v>
      </c>
      <c r="R123" s="134"/>
      <c r="S123" s="134"/>
      <c r="T123" s="134"/>
      <c r="U123" s="135"/>
      <c r="V123" s="134"/>
      <c r="W123" s="134"/>
      <c r="X123" s="134" t="str">
        <f t="shared" si="28"/>
        <v/>
      </c>
      <c r="Y123" s="136"/>
      <c r="Z123" s="137"/>
      <c r="AA123" s="137"/>
      <c r="AB123" s="137"/>
      <c r="AC123" s="138" t="str">
        <f>'94KMInput'!T162</f>
        <v/>
      </c>
      <c r="AD123" s="139">
        <f>'94KMInput'!V162-'94KMInput'!U162</f>
        <v>0</v>
      </c>
      <c r="AE123" s="140" t="str">
        <f t="shared" si="6"/>
        <v/>
      </c>
      <c r="AF123" s="141">
        <v>3.75</v>
      </c>
      <c r="AG123" s="142">
        <f t="shared" si="7"/>
        <v>0</v>
      </c>
      <c r="AH123" s="108" t="str">
        <f>HYPERLINK('94KMInput'!AE162)</f>
        <v/>
      </c>
      <c r="AI123" s="108" t="str">
        <f>HYPERLINK('94KMInput'!AF162)</f>
        <v/>
      </c>
      <c r="AJ123" s="108" t="str">
        <f>HYPERLINK('94KMInput'!AG162)</f>
        <v/>
      </c>
      <c r="AK123" s="108" t="str">
        <f>HYPERLINK('94KMInput'!AH162)</f>
        <v/>
      </c>
      <c r="AL123" s="108" t="str">
        <f>HYPERLINK('94KMInput'!AI162)</f>
        <v/>
      </c>
      <c r="AM123" s="108" t="str">
        <f>HYPERLINK('94KMInput'!AJ162)</f>
        <v/>
      </c>
      <c r="AN123" s="108" t="str">
        <f>HYPERLINK('94KMInput'!AK162)</f>
        <v/>
      </c>
      <c r="AO123" s="108" t="str">
        <f>HYPERLINK('94KMInput'!AL162)</f>
        <v/>
      </c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</row>
    <row r="124" ht="10.5" customHeight="1">
      <c r="A124" s="109" t="str">
        <f t="shared" si="1"/>
        <v>94KM</v>
      </c>
      <c r="B124" s="12">
        <f t="shared" si="2"/>
        <v>2020</v>
      </c>
      <c r="C124" s="12">
        <f t="shared" si="3"/>
        <v>7</v>
      </c>
      <c r="D124" s="110">
        <f>'94KMInput'!B120</f>
        <v>44025</v>
      </c>
      <c r="E124" s="111" t="str">
        <f t="shared" si="4"/>
        <v>EQY</v>
      </c>
      <c r="F124" s="112" t="str">
        <f>'94KMInput'!H120</f>
        <v>INT</v>
      </c>
      <c r="G124" s="111" t="str">
        <f>'94KMInput'!O120</f>
        <v>Kevin Mock</v>
      </c>
      <c r="H124" s="111" t="str">
        <f>'94KMInput'!P120</f>
        <v/>
      </c>
      <c r="I124" s="111" t="str">
        <f>'94KMInput'!R120</f>
        <v>Passenger</v>
      </c>
      <c r="J124" s="112" t="str">
        <f>'94KMInput'!S120</f>
        <v>Bundy</v>
      </c>
      <c r="K124" s="113" t="str">
        <f>'94KMInput'!AD120</f>
        <v/>
      </c>
      <c r="L124" s="114"/>
      <c r="M124" s="115">
        <f>'94KMInput'!L120</f>
        <v>0.4</v>
      </c>
      <c r="N124" s="111" t="str">
        <f>IF(M124="","",(IF(Q124='94KMInput'!K120,"","ERROR!")))</f>
        <v/>
      </c>
      <c r="O124" s="64"/>
      <c r="P124" s="133">
        <v>4326.0</v>
      </c>
      <c r="Q124" s="116">
        <f t="shared" si="8"/>
        <v>6121.9</v>
      </c>
      <c r="R124" s="134"/>
      <c r="S124" s="134"/>
      <c r="T124" s="134"/>
      <c r="U124" s="135"/>
      <c r="V124" s="134"/>
      <c r="W124" s="134"/>
      <c r="X124" s="134" t="str">
        <f t="shared" si="28"/>
        <v/>
      </c>
      <c r="Y124" s="136"/>
      <c r="Z124" s="137" t="s">
        <v>102</v>
      </c>
      <c r="AA124" s="137">
        <v>400.0</v>
      </c>
      <c r="AB124" s="137" t="s">
        <v>163</v>
      </c>
      <c r="AC124" s="138" t="str">
        <f>'94KMInput'!T163</f>
        <v/>
      </c>
      <c r="AD124" s="139">
        <f>'94KMInput'!V163-'94KMInput'!U163</f>
        <v>0</v>
      </c>
      <c r="AE124" s="140" t="str">
        <f t="shared" si="6"/>
        <v/>
      </c>
      <c r="AF124" s="141">
        <v>3.75</v>
      </c>
      <c r="AG124" s="142">
        <f t="shared" si="7"/>
        <v>0</v>
      </c>
      <c r="AH124" s="108" t="str">
        <f>HYPERLINK('94KMInput'!AE163)</f>
        <v/>
      </c>
      <c r="AI124" s="108" t="str">
        <f>HYPERLINK('94KMInput'!AF163)</f>
        <v/>
      </c>
      <c r="AJ124" s="108" t="str">
        <f>HYPERLINK('94KMInput'!AG163)</f>
        <v/>
      </c>
      <c r="AK124" s="108" t="str">
        <f>HYPERLINK('94KMInput'!AH163)</f>
        <v/>
      </c>
      <c r="AL124" s="108" t="str">
        <f>HYPERLINK('94KMInput'!AI163)</f>
        <v/>
      </c>
      <c r="AM124" s="108" t="str">
        <f>HYPERLINK('94KMInput'!AJ163)</f>
        <v/>
      </c>
      <c r="AN124" s="108" t="str">
        <f>HYPERLINK('94KMInput'!AK163)</f>
        <v/>
      </c>
      <c r="AO124" s="108" t="str">
        <f>HYPERLINK('94KMInput'!AL163)</f>
        <v/>
      </c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</row>
    <row r="125" ht="10.5" customHeight="1">
      <c r="A125" s="117" t="str">
        <f t="shared" si="1"/>
        <v>94KM</v>
      </c>
      <c r="B125" s="118">
        <f t="shared" si="2"/>
        <v>2020</v>
      </c>
      <c r="C125" s="118">
        <f t="shared" si="3"/>
        <v>7</v>
      </c>
      <c r="D125" s="119">
        <f>'94KMInput'!B121</f>
        <v>44029</v>
      </c>
      <c r="E125" s="120" t="str">
        <f t="shared" si="4"/>
        <v>INT</v>
      </c>
      <c r="F125" s="121" t="str">
        <f>'94KMInput'!H121</f>
        <v>BUY</v>
      </c>
      <c r="G125" s="120" t="str">
        <f>'94KMInput'!O121</f>
        <v>David Carr</v>
      </c>
      <c r="H125" s="120" t="str">
        <f>'94KMInput'!P121</f>
        <v/>
      </c>
      <c r="I125" s="120" t="str">
        <f>'94KMInput'!R121</f>
        <v>Non-Rev</v>
      </c>
      <c r="J125" s="121" t="str">
        <f>'94KMInput'!S121</f>
        <v>Mx</v>
      </c>
      <c r="K125" s="122" t="str">
        <f>'94KMInput'!AD121</f>
        <v/>
      </c>
      <c r="L125" s="123"/>
      <c r="M125" s="124">
        <f>'94KMInput'!L121</f>
        <v>0.3</v>
      </c>
      <c r="N125" s="120" t="str">
        <f>IF(M125="","",(IF(Q125='94KMInput'!K121,"","ERROR!")))</f>
        <v/>
      </c>
      <c r="O125" s="120"/>
      <c r="P125" s="121"/>
      <c r="Q125" s="124">
        <f t="shared" si="8"/>
        <v>6122.2</v>
      </c>
      <c r="R125" s="125"/>
      <c r="S125" s="125"/>
      <c r="T125" s="125"/>
      <c r="U125" s="126"/>
      <c r="V125" s="125"/>
      <c r="W125" s="125"/>
      <c r="X125" s="125" t="str">
        <f t="shared" si="28"/>
        <v/>
      </c>
      <c r="Y125" s="121"/>
      <c r="Z125" s="128"/>
      <c r="AA125" s="128"/>
      <c r="AB125" s="128"/>
      <c r="AC125" s="143" t="str">
        <f>'94KMInput'!T164</f>
        <v/>
      </c>
      <c r="AD125" s="144">
        <f>'94KMInput'!V164-'94KMInput'!U164</f>
        <v>0</v>
      </c>
      <c r="AE125" s="125" t="str">
        <f t="shared" si="6"/>
        <v/>
      </c>
      <c r="AF125" s="131">
        <v>3.75</v>
      </c>
      <c r="AG125" s="120">
        <f t="shared" si="7"/>
        <v>0</v>
      </c>
      <c r="AH125" s="132" t="str">
        <f>HYPERLINK('94KMInput'!AE164)</f>
        <v/>
      </c>
      <c r="AI125" s="132" t="str">
        <f>HYPERLINK('94KMInput'!AF164)</f>
        <v/>
      </c>
      <c r="AJ125" s="132" t="str">
        <f>HYPERLINK('94KMInput'!AG164)</f>
        <v/>
      </c>
      <c r="AK125" s="132" t="str">
        <f>HYPERLINK('94KMInput'!AH164)</f>
        <v/>
      </c>
      <c r="AL125" s="132" t="str">
        <f>HYPERLINK('94KMInput'!AI164)</f>
        <v/>
      </c>
      <c r="AM125" s="132" t="str">
        <f>HYPERLINK('94KMInput'!AJ164)</f>
        <v/>
      </c>
      <c r="AN125" s="132" t="str">
        <f>HYPERLINK('94KMInput'!AK164)</f>
        <v/>
      </c>
      <c r="AO125" s="132" t="str">
        <f>HYPERLINK('94KMInput'!AL164)</f>
        <v/>
      </c>
      <c r="AP125" s="118"/>
      <c r="AQ125" s="118"/>
      <c r="AR125" s="118"/>
      <c r="AS125" s="118"/>
      <c r="AT125" s="118"/>
      <c r="AU125" s="118"/>
      <c r="AV125" s="118"/>
      <c r="AW125" s="118"/>
      <c r="AX125" s="118"/>
      <c r="AY125" s="118"/>
      <c r="AZ125" s="118"/>
      <c r="BA125" s="118"/>
      <c r="BB125" s="118"/>
      <c r="BC125" s="118"/>
      <c r="BD125" s="118"/>
      <c r="BE125" s="118"/>
      <c r="BF125" s="118"/>
      <c r="BG125" s="118"/>
      <c r="BH125" s="118"/>
      <c r="BI125" s="118"/>
      <c r="BJ125" s="118"/>
      <c r="BK125" s="118"/>
      <c r="BL125" s="118"/>
      <c r="BM125" s="118"/>
      <c r="BN125" s="118"/>
      <c r="BO125" s="118"/>
      <c r="BP125" s="118"/>
      <c r="BQ125" s="118"/>
      <c r="BR125" s="118"/>
      <c r="BS125" s="118"/>
      <c r="BT125" s="118"/>
      <c r="BU125" s="118"/>
      <c r="BV125" s="118"/>
      <c r="BW125" s="118"/>
      <c r="BX125" s="118"/>
      <c r="BY125" s="118"/>
      <c r="BZ125" s="118"/>
      <c r="CA125" s="118"/>
      <c r="CB125" s="118"/>
      <c r="CC125" s="118"/>
      <c r="CD125" s="118"/>
      <c r="CE125" s="118"/>
      <c r="CF125" s="118"/>
      <c r="CG125" s="118"/>
      <c r="CH125" s="118"/>
      <c r="CI125" s="118"/>
      <c r="CJ125" s="118"/>
      <c r="CK125" s="118"/>
      <c r="CL125" s="118"/>
      <c r="CM125" s="118"/>
      <c r="CN125" s="118"/>
      <c r="CO125" s="118"/>
      <c r="CP125" s="118"/>
      <c r="CQ125" s="118"/>
      <c r="CR125" s="118"/>
      <c r="CS125" s="118"/>
      <c r="CT125" s="118"/>
      <c r="CU125" s="118"/>
      <c r="CV125" s="118"/>
      <c r="CW125" s="118"/>
      <c r="CX125" s="118"/>
      <c r="CY125" s="118"/>
      <c r="CZ125" s="118"/>
      <c r="DA125" s="118"/>
      <c r="DB125" s="118"/>
      <c r="DC125" s="118"/>
      <c r="DD125" s="118"/>
      <c r="DE125" s="118"/>
      <c r="DF125" s="118"/>
      <c r="DG125" s="118"/>
      <c r="DH125" s="118"/>
    </row>
    <row r="126" ht="10.5" customHeight="1">
      <c r="A126" s="109" t="str">
        <f t="shared" si="1"/>
        <v>94KM</v>
      </c>
      <c r="B126" s="12">
        <f t="shared" si="2"/>
        <v>2020</v>
      </c>
      <c r="C126" s="12">
        <f t="shared" si="3"/>
        <v>7</v>
      </c>
      <c r="D126" s="110">
        <f>'94KMInput'!B122</f>
        <v>44030</v>
      </c>
      <c r="E126" s="111" t="str">
        <f t="shared" si="4"/>
        <v>BUY</v>
      </c>
      <c r="F126" s="112" t="str">
        <f>'94KMInput'!H122</f>
        <v>BNA</v>
      </c>
      <c r="G126" s="111" t="str">
        <f>'94KMInput'!O122</f>
        <v>David Carr</v>
      </c>
      <c r="H126" s="111" t="str">
        <f>'94KMInput'!P122</f>
        <v/>
      </c>
      <c r="I126" s="111" t="str">
        <f>'94KMInput'!R122</f>
        <v>Cargo</v>
      </c>
      <c r="J126" s="112" t="str">
        <f>'94KMInput'!S122</f>
        <v>Rome</v>
      </c>
      <c r="K126" s="113" t="str">
        <f>'94KMInput'!AD122</f>
        <v/>
      </c>
      <c r="L126" s="114"/>
      <c r="M126" s="115">
        <f>'94KMInput'!L122</f>
        <v>2</v>
      </c>
      <c r="N126" s="111" t="str">
        <f>IF(M126="","",(IF(Q126='94KMInput'!K122,"","ERROR!")))</f>
        <v/>
      </c>
      <c r="O126" s="64"/>
      <c r="P126" s="133"/>
      <c r="Q126" s="116">
        <f t="shared" si="8"/>
        <v>6124.2</v>
      </c>
      <c r="R126" s="134"/>
      <c r="S126" s="134"/>
      <c r="T126" s="134"/>
      <c r="U126" s="135"/>
      <c r="V126" s="134"/>
      <c r="W126" s="134"/>
      <c r="X126" s="134" t="str">
        <f t="shared" si="28"/>
        <v/>
      </c>
      <c r="Y126" s="136"/>
      <c r="Z126" s="137"/>
      <c r="AA126" s="137"/>
      <c r="AB126" s="137"/>
      <c r="AC126" s="138" t="str">
        <f>'94KMInput'!T165</f>
        <v/>
      </c>
      <c r="AD126" s="139">
        <f>'94KMInput'!V165-'94KMInput'!U165</f>
        <v>0</v>
      </c>
      <c r="AE126" s="140" t="str">
        <f t="shared" si="6"/>
        <v/>
      </c>
      <c r="AF126" s="141">
        <v>3.75</v>
      </c>
      <c r="AG126" s="142">
        <f t="shared" si="7"/>
        <v>0</v>
      </c>
      <c r="AH126" s="108" t="str">
        <f>HYPERLINK('94KMInput'!AE165)</f>
        <v/>
      </c>
      <c r="AI126" s="108" t="str">
        <f>HYPERLINK('94KMInput'!AF165)</f>
        <v/>
      </c>
      <c r="AJ126" s="108" t="str">
        <f>HYPERLINK('94KMInput'!AG165)</f>
        <v/>
      </c>
      <c r="AK126" s="108" t="str">
        <f>HYPERLINK('94KMInput'!AH165)</f>
        <v/>
      </c>
      <c r="AL126" s="108" t="str">
        <f>HYPERLINK('94KMInput'!AI165)</f>
        <v/>
      </c>
      <c r="AM126" s="108" t="str">
        <f>HYPERLINK('94KMInput'!AJ165)</f>
        <v/>
      </c>
      <c r="AN126" s="108" t="str">
        <f>HYPERLINK('94KMInput'!AK165)</f>
        <v/>
      </c>
      <c r="AO126" s="108" t="str">
        <f>HYPERLINK('94KMInput'!AL165)</f>
        <v/>
      </c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F126" s="88"/>
      <c r="DG126" s="88"/>
      <c r="DH126" s="88"/>
    </row>
    <row r="127" ht="10.5" customHeight="1">
      <c r="A127" s="109" t="str">
        <f t="shared" si="1"/>
        <v>94KM</v>
      </c>
      <c r="B127" s="12">
        <f t="shared" si="2"/>
        <v>2020</v>
      </c>
      <c r="C127" s="12">
        <f t="shared" si="3"/>
        <v>7</v>
      </c>
      <c r="D127" s="110">
        <f>'94KMInput'!B123</f>
        <v>44030</v>
      </c>
      <c r="E127" s="111" t="str">
        <f t="shared" si="4"/>
        <v>BNA</v>
      </c>
      <c r="F127" s="112" t="str">
        <f>'94KMInput'!H123</f>
        <v>IAD</v>
      </c>
      <c r="G127" s="111" t="str">
        <f>'94KMInput'!O123</f>
        <v>David Carr</v>
      </c>
      <c r="H127" s="111" t="str">
        <f>'94KMInput'!P123</f>
        <v/>
      </c>
      <c r="I127" s="111" t="str">
        <f>'94KMInput'!R123</f>
        <v>Cargo</v>
      </c>
      <c r="J127" s="112" t="str">
        <f>'94KMInput'!S123</f>
        <v>Rome</v>
      </c>
      <c r="K127" s="113" t="str">
        <f>'94KMInput'!AD123</f>
        <v/>
      </c>
      <c r="L127" s="114"/>
      <c r="M127" s="115">
        <f>'94KMInput'!L123</f>
        <v>2.4</v>
      </c>
      <c r="N127" s="111" t="str">
        <f>IF(M127="","",(IF(Q127='94KMInput'!K123,"","ERROR!")))</f>
        <v/>
      </c>
      <c r="O127" s="64"/>
      <c r="P127" s="133"/>
      <c r="Q127" s="116">
        <f t="shared" si="8"/>
        <v>6126.6</v>
      </c>
      <c r="R127" s="134" t="s">
        <v>164</v>
      </c>
      <c r="S127" s="134"/>
      <c r="T127" s="134"/>
      <c r="U127" s="135"/>
      <c r="V127" s="134">
        <v>80.68</v>
      </c>
      <c r="W127" s="134"/>
      <c r="X127" s="134">
        <f t="shared" si="28"/>
        <v>80.68</v>
      </c>
      <c r="Y127" s="136"/>
      <c r="Z127" s="137"/>
      <c r="AA127" s="137"/>
      <c r="AB127" s="137"/>
      <c r="AC127" s="138" t="str">
        <f>'94KMInput'!T166</f>
        <v/>
      </c>
      <c r="AD127" s="139">
        <f>'94KMInput'!V166-'94KMInput'!U166</f>
        <v>0</v>
      </c>
      <c r="AE127" s="140" t="str">
        <f t="shared" si="6"/>
        <v/>
      </c>
      <c r="AF127" s="141">
        <v>3.75</v>
      </c>
      <c r="AG127" s="142">
        <f t="shared" si="7"/>
        <v>0</v>
      </c>
      <c r="AH127" s="108" t="str">
        <f>HYPERLINK('94KMInput'!AE166)</f>
        <v/>
      </c>
      <c r="AI127" s="108" t="str">
        <f>HYPERLINK('94KMInput'!AF166)</f>
        <v/>
      </c>
      <c r="AJ127" s="108" t="str">
        <f>HYPERLINK('94KMInput'!AG166)</f>
        <v/>
      </c>
      <c r="AK127" s="108" t="str">
        <f>HYPERLINK('94KMInput'!AH166)</f>
        <v/>
      </c>
      <c r="AL127" s="108" t="str">
        <f>HYPERLINK('94KMInput'!AI166)</f>
        <v/>
      </c>
      <c r="AM127" s="108" t="str">
        <f>HYPERLINK('94KMInput'!AJ166)</f>
        <v/>
      </c>
      <c r="AN127" s="108" t="str">
        <f>HYPERLINK('94KMInput'!AK166)</f>
        <v/>
      </c>
      <c r="AO127" s="108" t="str">
        <f>HYPERLINK('94KMInput'!AL166)</f>
        <v/>
      </c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</row>
    <row r="128" ht="10.5" customHeight="1">
      <c r="A128" s="109" t="str">
        <f t="shared" si="1"/>
        <v>94KM</v>
      </c>
      <c r="B128" s="12">
        <f t="shared" si="2"/>
        <v>2020</v>
      </c>
      <c r="C128" s="12">
        <f t="shared" si="3"/>
        <v>7</v>
      </c>
      <c r="D128" s="110">
        <f>'94KMInput'!B124</f>
        <v>44030</v>
      </c>
      <c r="E128" s="111" t="str">
        <f t="shared" si="4"/>
        <v>IAD</v>
      </c>
      <c r="F128" s="112" t="str">
        <f>'94KMInput'!H124</f>
        <v>BUY</v>
      </c>
      <c r="G128" s="111" t="str">
        <f>'94KMInput'!O124</f>
        <v>David Carr</v>
      </c>
      <c r="H128" s="111" t="str">
        <f>'94KMInput'!P124</f>
        <v/>
      </c>
      <c r="I128" s="111" t="str">
        <f>'94KMInput'!R124</f>
        <v>Cargo</v>
      </c>
      <c r="J128" s="112" t="str">
        <f>'94KMInput'!S124</f>
        <v>Rome</v>
      </c>
      <c r="K128" s="113" t="str">
        <f>'94KMInput'!AD124</f>
        <v/>
      </c>
      <c r="L128" s="114"/>
      <c r="M128" s="115">
        <f>'94KMInput'!L124</f>
        <v>1.1</v>
      </c>
      <c r="N128" s="111" t="str">
        <f>IF(M128="","",(IF(Q128='94KMInput'!K124,"","ERROR!")))</f>
        <v/>
      </c>
      <c r="O128" s="64"/>
      <c r="P128" s="133">
        <v>4331.0</v>
      </c>
      <c r="Q128" s="116">
        <f t="shared" si="8"/>
        <v>6127.7</v>
      </c>
      <c r="R128" s="134">
        <v>3901.0</v>
      </c>
      <c r="S128" s="134">
        <v>176.35</v>
      </c>
      <c r="T128" s="134"/>
      <c r="U128" s="135"/>
      <c r="V128" s="134"/>
      <c r="W128" s="134"/>
      <c r="X128" s="134">
        <v>5200.0</v>
      </c>
      <c r="Y128" s="136" t="s">
        <v>165</v>
      </c>
      <c r="Z128" s="137" t="s">
        <v>75</v>
      </c>
      <c r="AA128" s="137">
        <v>400.0</v>
      </c>
      <c r="AB128" s="137" t="s">
        <v>166</v>
      </c>
      <c r="AC128" s="138">
        <v>62.0</v>
      </c>
      <c r="AD128" s="139">
        <v>408.85</v>
      </c>
      <c r="AE128" s="140">
        <f t="shared" si="6"/>
        <v>6.594354839</v>
      </c>
      <c r="AF128" s="141">
        <v>3.75</v>
      </c>
      <c r="AG128" s="142">
        <f t="shared" si="7"/>
        <v>176.35</v>
      </c>
      <c r="AH128" s="108" t="str">
        <f>HYPERLINK('94KMInput'!AE167)</f>
        <v/>
      </c>
      <c r="AI128" s="108" t="str">
        <f>HYPERLINK('94KMInput'!AF167)</f>
        <v/>
      </c>
      <c r="AJ128" s="108" t="str">
        <f>HYPERLINK('94KMInput'!AG167)</f>
        <v/>
      </c>
      <c r="AK128" s="108" t="str">
        <f>HYPERLINK('94KMInput'!AH167)</f>
        <v/>
      </c>
      <c r="AL128" s="108" t="str">
        <f>HYPERLINK('94KMInput'!AI167)</f>
        <v/>
      </c>
      <c r="AM128" s="108" t="str">
        <f>HYPERLINK('94KMInput'!AJ167)</f>
        <v/>
      </c>
      <c r="AN128" s="108" t="str">
        <f>HYPERLINK('94KMInput'!AK167)</f>
        <v/>
      </c>
      <c r="AO128" s="108" t="str">
        <f>HYPERLINK('94KMInput'!AL167)</f>
        <v/>
      </c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</row>
    <row r="129" ht="10.5" customHeight="1">
      <c r="A129" s="117" t="str">
        <f t="shared" si="1"/>
        <v>94KM</v>
      </c>
      <c r="B129" s="118">
        <f t="shared" si="2"/>
        <v>2020</v>
      </c>
      <c r="C129" s="118">
        <f t="shared" si="3"/>
        <v>7</v>
      </c>
      <c r="D129" s="119">
        <f>'94KMInput'!B125</f>
        <v>44030</v>
      </c>
      <c r="E129" s="120" t="str">
        <f t="shared" si="4"/>
        <v>BUY</v>
      </c>
      <c r="F129" s="121" t="str">
        <f>'94KMInput'!H125</f>
        <v>TTA</v>
      </c>
      <c r="G129" s="120" t="str">
        <f>'94KMInput'!O125</f>
        <v>David Carr</v>
      </c>
      <c r="H129" s="120" t="str">
        <f>'94KMInput'!P125</f>
        <v/>
      </c>
      <c r="I129" s="120" t="str">
        <f>'94KMInput'!R125</f>
        <v>Non-Rev</v>
      </c>
      <c r="J129" s="121" t="str">
        <f>'94KMInput'!S125</f>
        <v>Mx</v>
      </c>
      <c r="K129" s="122" t="str">
        <f>'94KMInput'!AD125</f>
        <v/>
      </c>
      <c r="L129" s="123"/>
      <c r="M129" s="124">
        <f>'94KMInput'!L125</f>
        <v>0.5</v>
      </c>
      <c r="N129" s="120" t="str">
        <f>IF(M129="","",(IF(Q129='94KMInput'!K125,"","ERROR!")))</f>
        <v/>
      </c>
      <c r="O129" s="120"/>
      <c r="P129" s="121"/>
      <c r="Q129" s="124">
        <f t="shared" si="8"/>
        <v>6128.2</v>
      </c>
      <c r="R129" s="125"/>
      <c r="S129" s="125"/>
      <c r="T129" s="125"/>
      <c r="U129" s="126"/>
      <c r="V129" s="125"/>
      <c r="W129" s="125"/>
      <c r="X129" s="125" t="str">
        <f t="shared" ref="X129:X152" si="29">IF(R129&lt;&gt;"",SUM(R128:W129),"")</f>
        <v/>
      </c>
      <c r="Y129" s="121"/>
      <c r="Z129" s="128"/>
      <c r="AA129" s="128"/>
      <c r="AB129" s="128"/>
      <c r="AC129" s="143" t="str">
        <f>'94KMInput'!T168</f>
        <v/>
      </c>
      <c r="AD129" s="144">
        <f>'94KMInput'!V168-'94KMInput'!U168</f>
        <v>0</v>
      </c>
      <c r="AE129" s="125" t="str">
        <f t="shared" si="6"/>
        <v/>
      </c>
      <c r="AF129" s="131">
        <v>3.75</v>
      </c>
      <c r="AG129" s="120">
        <f t="shared" si="7"/>
        <v>0</v>
      </c>
      <c r="AH129" s="132" t="str">
        <f>HYPERLINK('94KMInput'!AE168)</f>
        <v/>
      </c>
      <c r="AI129" s="132" t="str">
        <f>HYPERLINK('94KMInput'!AF168)</f>
        <v/>
      </c>
      <c r="AJ129" s="132" t="str">
        <f>HYPERLINK('94KMInput'!AG168)</f>
        <v/>
      </c>
      <c r="AK129" s="132" t="str">
        <f>HYPERLINK('94KMInput'!AH168)</f>
        <v/>
      </c>
      <c r="AL129" s="132" t="str">
        <f>HYPERLINK('94KMInput'!AI168)</f>
        <v/>
      </c>
      <c r="AM129" s="132" t="str">
        <f>HYPERLINK('94KMInput'!AJ168)</f>
        <v/>
      </c>
      <c r="AN129" s="132" t="str">
        <f>HYPERLINK('94KMInput'!AK168)</f>
        <v/>
      </c>
      <c r="AO129" s="132" t="str">
        <f>HYPERLINK('94KMInput'!AL168)</f>
        <v/>
      </c>
      <c r="AP129" s="118"/>
      <c r="AQ129" s="118"/>
      <c r="AR129" s="118"/>
      <c r="AS129" s="118"/>
      <c r="AT129" s="118"/>
      <c r="AU129" s="118"/>
      <c r="AV129" s="118"/>
      <c r="AW129" s="118"/>
      <c r="AX129" s="118"/>
      <c r="AY129" s="118"/>
      <c r="AZ129" s="118"/>
      <c r="BA129" s="118"/>
      <c r="BB129" s="118"/>
      <c r="BC129" s="118"/>
      <c r="BD129" s="118"/>
      <c r="BE129" s="118"/>
      <c r="BF129" s="118"/>
      <c r="BG129" s="118"/>
      <c r="BH129" s="118"/>
      <c r="BI129" s="118"/>
      <c r="BJ129" s="118"/>
      <c r="BK129" s="118"/>
      <c r="BL129" s="118"/>
      <c r="BM129" s="118"/>
      <c r="BN129" s="118"/>
      <c r="BO129" s="118"/>
      <c r="BP129" s="118"/>
      <c r="BQ129" s="118"/>
      <c r="BR129" s="118"/>
      <c r="BS129" s="118"/>
      <c r="BT129" s="118"/>
      <c r="BU129" s="118"/>
      <c r="BV129" s="118"/>
      <c r="BW129" s="118"/>
      <c r="BX129" s="118"/>
      <c r="BY129" s="118"/>
      <c r="BZ129" s="118"/>
      <c r="CA129" s="118"/>
      <c r="CB129" s="118"/>
      <c r="CC129" s="118"/>
      <c r="CD129" s="118"/>
      <c r="CE129" s="118"/>
      <c r="CF129" s="118"/>
      <c r="CG129" s="118"/>
      <c r="CH129" s="118"/>
      <c r="CI129" s="118"/>
      <c r="CJ129" s="118"/>
      <c r="CK129" s="118"/>
      <c r="CL129" s="118"/>
      <c r="CM129" s="118"/>
      <c r="CN129" s="118"/>
      <c r="CO129" s="118"/>
      <c r="CP129" s="118"/>
      <c r="CQ129" s="118"/>
      <c r="CR129" s="118"/>
      <c r="CS129" s="118"/>
      <c r="CT129" s="118"/>
      <c r="CU129" s="118"/>
      <c r="CV129" s="118"/>
      <c r="CW129" s="118"/>
      <c r="CX129" s="118"/>
      <c r="CY129" s="118"/>
      <c r="CZ129" s="118"/>
      <c r="DA129" s="118"/>
      <c r="DB129" s="118"/>
      <c r="DC129" s="118"/>
      <c r="DD129" s="118"/>
      <c r="DE129" s="118"/>
      <c r="DF129" s="118"/>
      <c r="DG129" s="118"/>
      <c r="DH129" s="118"/>
    </row>
    <row r="130" ht="10.5" customHeight="1">
      <c r="A130" s="117" t="str">
        <f t="shared" si="1"/>
        <v>94KM</v>
      </c>
      <c r="B130" s="118">
        <f t="shared" si="2"/>
        <v>2020</v>
      </c>
      <c r="C130" s="118">
        <f t="shared" si="3"/>
        <v>8</v>
      </c>
      <c r="D130" s="119">
        <f>'94KMInput'!B126</f>
        <v>44050</v>
      </c>
      <c r="E130" s="120" t="str">
        <f t="shared" si="4"/>
        <v>TTA</v>
      </c>
      <c r="F130" s="121" t="str">
        <f>'94KMInput'!H126</f>
        <v>BUY</v>
      </c>
      <c r="G130" s="120" t="str">
        <f>'94KMInput'!O126</f>
        <v>Adam Riddell</v>
      </c>
      <c r="H130" s="120" t="str">
        <f>'94KMInput'!P126</f>
        <v/>
      </c>
      <c r="I130" s="120" t="str">
        <f>'94KMInput'!R126</f>
        <v>Non-Rev</v>
      </c>
      <c r="J130" s="121" t="str">
        <f>'94KMInput'!S126</f>
        <v>Mx</v>
      </c>
      <c r="K130" s="122" t="str">
        <f>'94KMInput'!AD126</f>
        <v/>
      </c>
      <c r="L130" s="123"/>
      <c r="M130" s="124">
        <f>'94KMInput'!L126</f>
        <v>0.5</v>
      </c>
      <c r="N130" s="120" t="str">
        <f>IF(M130="","",(IF(Q130='94KMInput'!K126,"","ERROR!")))</f>
        <v/>
      </c>
      <c r="O130" s="120"/>
      <c r="P130" s="121"/>
      <c r="Q130" s="124">
        <f t="shared" si="8"/>
        <v>6128.7</v>
      </c>
      <c r="R130" s="125"/>
      <c r="S130" s="125"/>
      <c r="T130" s="125"/>
      <c r="U130" s="126"/>
      <c r="V130" s="125"/>
      <c r="W130" s="125"/>
      <c r="X130" s="125" t="str">
        <f t="shared" si="29"/>
        <v/>
      </c>
      <c r="Y130" s="121"/>
      <c r="Z130" s="128"/>
      <c r="AA130" s="128"/>
      <c r="AB130" s="128"/>
      <c r="AC130" s="143" t="str">
        <f>'94KMInput'!T169</f>
        <v/>
      </c>
      <c r="AD130" s="144">
        <f>'94KMInput'!V169-'94KMInput'!U169</f>
        <v>0</v>
      </c>
      <c r="AE130" s="125" t="str">
        <f t="shared" si="6"/>
        <v/>
      </c>
      <c r="AF130" s="131">
        <v>3.75</v>
      </c>
      <c r="AG130" s="120">
        <f t="shared" si="7"/>
        <v>0</v>
      </c>
      <c r="AH130" s="132" t="str">
        <f>HYPERLINK('94KMInput'!AE169)</f>
        <v/>
      </c>
      <c r="AI130" s="132" t="str">
        <f>HYPERLINK('94KMInput'!AF169)</f>
        <v/>
      </c>
      <c r="AJ130" s="132" t="str">
        <f>HYPERLINK('94KMInput'!AG169)</f>
        <v/>
      </c>
      <c r="AK130" s="132" t="str">
        <f>HYPERLINK('94KMInput'!AH169)</f>
        <v/>
      </c>
      <c r="AL130" s="132" t="str">
        <f>HYPERLINK('94KMInput'!AI169)</f>
        <v/>
      </c>
      <c r="AM130" s="132" t="str">
        <f>HYPERLINK('94KMInput'!AJ169)</f>
        <v/>
      </c>
      <c r="AN130" s="132" t="str">
        <f>HYPERLINK('94KMInput'!AK169)</f>
        <v/>
      </c>
      <c r="AO130" s="132" t="str">
        <f>HYPERLINK('94KMInput'!AL169)</f>
        <v/>
      </c>
      <c r="AP130" s="118"/>
      <c r="AQ130" s="118"/>
      <c r="AR130" s="118"/>
      <c r="AS130" s="118"/>
      <c r="AT130" s="118"/>
      <c r="AU130" s="118"/>
      <c r="AV130" s="118"/>
      <c r="AW130" s="118"/>
      <c r="AX130" s="118"/>
      <c r="AY130" s="118"/>
      <c r="AZ130" s="118"/>
      <c r="BA130" s="118"/>
      <c r="BB130" s="118"/>
      <c r="BC130" s="118"/>
      <c r="BD130" s="118"/>
      <c r="BE130" s="118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  <c r="BP130" s="118"/>
      <c r="BQ130" s="118"/>
      <c r="BR130" s="118"/>
      <c r="BS130" s="118"/>
      <c r="BT130" s="118"/>
      <c r="BU130" s="118"/>
      <c r="BV130" s="118"/>
      <c r="BW130" s="118"/>
      <c r="BX130" s="118"/>
      <c r="BY130" s="118"/>
      <c r="BZ130" s="118"/>
      <c r="CA130" s="118"/>
      <c r="CB130" s="118"/>
      <c r="CC130" s="118"/>
      <c r="CD130" s="118"/>
      <c r="CE130" s="118"/>
      <c r="CF130" s="118"/>
      <c r="CG130" s="118"/>
      <c r="CH130" s="118"/>
      <c r="CI130" s="118"/>
      <c r="CJ130" s="118"/>
      <c r="CK130" s="118"/>
      <c r="CL130" s="118"/>
      <c r="CM130" s="118"/>
      <c r="CN130" s="118"/>
      <c r="CO130" s="118"/>
      <c r="CP130" s="118"/>
      <c r="CQ130" s="118"/>
      <c r="CR130" s="118"/>
      <c r="CS130" s="118"/>
      <c r="CT130" s="118"/>
      <c r="CU130" s="118"/>
      <c r="CV130" s="118"/>
      <c r="CW130" s="118"/>
      <c r="CX130" s="118"/>
      <c r="CY130" s="118"/>
      <c r="CZ130" s="118"/>
      <c r="DA130" s="118"/>
      <c r="DB130" s="118"/>
      <c r="DC130" s="118"/>
      <c r="DD130" s="118"/>
      <c r="DE130" s="118"/>
      <c r="DF130" s="118"/>
      <c r="DG130" s="118"/>
      <c r="DH130" s="118"/>
    </row>
    <row r="131" ht="10.5" customHeight="1">
      <c r="A131" s="117" t="str">
        <f t="shared" si="1"/>
        <v>94KM</v>
      </c>
      <c r="B131" s="118">
        <f t="shared" si="2"/>
        <v>2020</v>
      </c>
      <c r="C131" s="118">
        <f t="shared" si="3"/>
        <v>8</v>
      </c>
      <c r="D131" s="119">
        <f>'94KMInput'!B127</f>
        <v>44053</v>
      </c>
      <c r="E131" s="120" t="str">
        <f t="shared" si="4"/>
        <v>BUY</v>
      </c>
      <c r="F131" s="121" t="str">
        <f>'94KMInput'!H127</f>
        <v>INT</v>
      </c>
      <c r="G131" s="120" t="str">
        <f>'94KMInput'!O127</f>
        <v>David Carr</v>
      </c>
      <c r="H131" s="120" t="str">
        <f>'94KMInput'!P127</f>
        <v/>
      </c>
      <c r="I131" s="120" t="str">
        <f>'94KMInput'!R127</f>
        <v>Non-Rev</v>
      </c>
      <c r="J131" s="121" t="str">
        <f>'94KMInput'!S127</f>
        <v>Mx</v>
      </c>
      <c r="K131" s="122" t="str">
        <f>'94KMInput'!AD127</f>
        <v/>
      </c>
      <c r="L131" s="123"/>
      <c r="M131" s="124">
        <f>'94KMInput'!L127</f>
        <v>0.2</v>
      </c>
      <c r="N131" s="120" t="str">
        <f>IF(M131="","",(IF(Q131='94KMInput'!K127,"","ERROR!")))</f>
        <v/>
      </c>
      <c r="O131" s="120"/>
      <c r="P131" s="121"/>
      <c r="Q131" s="124">
        <f t="shared" si="8"/>
        <v>6128.9</v>
      </c>
      <c r="R131" s="125"/>
      <c r="S131" s="125"/>
      <c r="T131" s="125"/>
      <c r="U131" s="126"/>
      <c r="V131" s="125"/>
      <c r="W131" s="125"/>
      <c r="X131" s="125" t="str">
        <f t="shared" si="29"/>
        <v/>
      </c>
      <c r="Y131" s="121"/>
      <c r="Z131" s="128"/>
      <c r="AA131" s="128"/>
      <c r="AB131" s="128"/>
      <c r="AC131" s="143" t="str">
        <f>'94KMInput'!T170</f>
        <v/>
      </c>
      <c r="AD131" s="144">
        <f>'94KMInput'!V170-'94KMInput'!U170</f>
        <v>0</v>
      </c>
      <c r="AE131" s="125" t="str">
        <f t="shared" si="6"/>
        <v/>
      </c>
      <c r="AF131" s="131">
        <v>3.75</v>
      </c>
      <c r="AG131" s="120">
        <f t="shared" si="7"/>
        <v>0</v>
      </c>
      <c r="AH131" s="132" t="str">
        <f>HYPERLINK('94KMInput'!AE170)</f>
        <v/>
      </c>
      <c r="AI131" s="132" t="str">
        <f>HYPERLINK('94KMInput'!AF170)</f>
        <v/>
      </c>
      <c r="AJ131" s="132" t="str">
        <f>HYPERLINK('94KMInput'!AG170)</f>
        <v/>
      </c>
      <c r="AK131" s="132" t="str">
        <f>HYPERLINK('94KMInput'!AH170)</f>
        <v/>
      </c>
      <c r="AL131" s="132" t="str">
        <f>HYPERLINK('94KMInput'!AI170)</f>
        <v/>
      </c>
      <c r="AM131" s="132" t="str">
        <f>HYPERLINK('94KMInput'!AJ170)</f>
        <v/>
      </c>
      <c r="AN131" s="132" t="str">
        <f>HYPERLINK('94KMInput'!AK170)</f>
        <v/>
      </c>
      <c r="AO131" s="132" t="str">
        <f>HYPERLINK('94KMInput'!AL170)</f>
        <v/>
      </c>
      <c r="AP131" s="118"/>
      <c r="AQ131" s="118"/>
      <c r="AR131" s="118"/>
      <c r="AS131" s="118"/>
      <c r="AT131" s="118"/>
      <c r="AU131" s="118"/>
      <c r="AV131" s="118"/>
      <c r="AW131" s="118"/>
      <c r="AX131" s="118"/>
      <c r="AY131" s="118"/>
      <c r="AZ131" s="118"/>
      <c r="BA131" s="118"/>
      <c r="BB131" s="118"/>
      <c r="BC131" s="118"/>
      <c r="BD131" s="118"/>
      <c r="BE131" s="118"/>
      <c r="BF131" s="118"/>
      <c r="BG131" s="118"/>
      <c r="BH131" s="118"/>
      <c r="BI131" s="118"/>
      <c r="BJ131" s="118"/>
      <c r="BK131" s="118"/>
      <c r="BL131" s="118"/>
      <c r="BM131" s="118"/>
      <c r="BN131" s="118"/>
      <c r="BO131" s="118"/>
      <c r="BP131" s="118"/>
      <c r="BQ131" s="118"/>
      <c r="BR131" s="118"/>
      <c r="BS131" s="118"/>
      <c r="BT131" s="118"/>
      <c r="BU131" s="118"/>
      <c r="BV131" s="118"/>
      <c r="BW131" s="118"/>
      <c r="BX131" s="118"/>
      <c r="BY131" s="118"/>
      <c r="BZ131" s="118"/>
      <c r="CA131" s="118"/>
      <c r="CB131" s="118"/>
      <c r="CC131" s="118"/>
      <c r="CD131" s="118"/>
      <c r="CE131" s="118"/>
      <c r="CF131" s="118"/>
      <c r="CG131" s="118"/>
      <c r="CH131" s="118"/>
      <c r="CI131" s="118"/>
      <c r="CJ131" s="118"/>
      <c r="CK131" s="118"/>
      <c r="CL131" s="118"/>
      <c r="CM131" s="118"/>
      <c r="CN131" s="118"/>
      <c r="CO131" s="118"/>
      <c r="CP131" s="118"/>
      <c r="CQ131" s="118"/>
      <c r="CR131" s="118"/>
      <c r="CS131" s="118"/>
      <c r="CT131" s="118"/>
      <c r="CU131" s="118"/>
      <c r="CV131" s="118"/>
      <c r="CW131" s="118"/>
      <c r="CX131" s="118"/>
      <c r="CY131" s="118"/>
      <c r="CZ131" s="118"/>
      <c r="DA131" s="118"/>
      <c r="DB131" s="118"/>
      <c r="DC131" s="118"/>
      <c r="DD131" s="118"/>
      <c r="DE131" s="118"/>
      <c r="DF131" s="118"/>
      <c r="DG131" s="118"/>
      <c r="DH131" s="118"/>
    </row>
    <row r="132" ht="10.5" customHeight="1">
      <c r="A132" s="117" t="str">
        <f t="shared" si="1"/>
        <v>94KM</v>
      </c>
      <c r="B132" s="118">
        <f t="shared" si="2"/>
        <v>2020</v>
      </c>
      <c r="C132" s="118">
        <f t="shared" si="3"/>
        <v>8</v>
      </c>
      <c r="D132" s="119">
        <f>'94KMInput'!B128</f>
        <v>44053</v>
      </c>
      <c r="E132" s="120" t="str">
        <f t="shared" si="4"/>
        <v>INT</v>
      </c>
      <c r="F132" s="121" t="str">
        <f>'94KMInput'!H128</f>
        <v>BUY</v>
      </c>
      <c r="G132" s="120" t="str">
        <f>'94KMInput'!O128</f>
        <v>David Carr</v>
      </c>
      <c r="H132" s="120" t="str">
        <f>'94KMInput'!P128</f>
        <v/>
      </c>
      <c r="I132" s="120" t="str">
        <f>'94KMInput'!R128</f>
        <v>Non-Rev</v>
      </c>
      <c r="J132" s="121" t="str">
        <f>'94KMInput'!S128</f>
        <v>Mx</v>
      </c>
      <c r="K132" s="122" t="str">
        <f>'94KMInput'!AD128</f>
        <v/>
      </c>
      <c r="L132" s="123"/>
      <c r="M132" s="124">
        <f>'94KMInput'!L128</f>
        <v>0.3</v>
      </c>
      <c r="N132" s="120" t="str">
        <f>IF(M132="","",(IF(Q132='94KMInput'!K128,"","ERROR!")))</f>
        <v/>
      </c>
      <c r="O132" s="120"/>
      <c r="P132" s="121"/>
      <c r="Q132" s="124">
        <f t="shared" si="8"/>
        <v>6129.2</v>
      </c>
      <c r="R132" s="125"/>
      <c r="S132" s="125"/>
      <c r="T132" s="125"/>
      <c r="U132" s="126"/>
      <c r="V132" s="125"/>
      <c r="W132" s="125"/>
      <c r="X132" s="125" t="str">
        <f t="shared" si="29"/>
        <v/>
      </c>
      <c r="Y132" s="121"/>
      <c r="Z132" s="128"/>
      <c r="AA132" s="128"/>
      <c r="AB132" s="128"/>
      <c r="AC132" s="143" t="str">
        <f>'94KMInput'!T171</f>
        <v/>
      </c>
      <c r="AD132" s="144">
        <f>'94KMInput'!V171-'94KMInput'!U171</f>
        <v>0</v>
      </c>
      <c r="AE132" s="125" t="str">
        <f t="shared" si="6"/>
        <v/>
      </c>
      <c r="AF132" s="131">
        <v>3.75</v>
      </c>
      <c r="AG132" s="120">
        <f t="shared" si="7"/>
        <v>0</v>
      </c>
      <c r="AH132" s="132" t="str">
        <f>HYPERLINK('94KMInput'!AE171)</f>
        <v/>
      </c>
      <c r="AI132" s="132" t="str">
        <f>HYPERLINK('94KMInput'!AF171)</f>
        <v/>
      </c>
      <c r="AJ132" s="132" t="str">
        <f>HYPERLINK('94KMInput'!AG171)</f>
        <v/>
      </c>
      <c r="AK132" s="132" t="str">
        <f>HYPERLINK('94KMInput'!AH171)</f>
        <v/>
      </c>
      <c r="AL132" s="132" t="str">
        <f>HYPERLINK('94KMInput'!AI171)</f>
        <v/>
      </c>
      <c r="AM132" s="132" t="str">
        <f>HYPERLINK('94KMInput'!AJ171)</f>
        <v/>
      </c>
      <c r="AN132" s="132" t="str">
        <f>HYPERLINK('94KMInput'!AK171)</f>
        <v/>
      </c>
      <c r="AO132" s="132" t="str">
        <f>HYPERLINK('94KMInput'!AL171)</f>
        <v/>
      </c>
      <c r="AP132" s="118"/>
      <c r="AQ132" s="118"/>
      <c r="AR132" s="118"/>
      <c r="AS132" s="118"/>
      <c r="AT132" s="118"/>
      <c r="AU132" s="118"/>
      <c r="AV132" s="118"/>
      <c r="AW132" s="118"/>
      <c r="AX132" s="118"/>
      <c r="AY132" s="118"/>
      <c r="AZ132" s="118"/>
      <c r="BA132" s="118"/>
      <c r="BB132" s="118"/>
      <c r="BC132" s="118"/>
      <c r="BD132" s="118"/>
      <c r="BE132" s="118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  <c r="BP132" s="118"/>
      <c r="BQ132" s="118"/>
      <c r="BR132" s="118"/>
      <c r="BS132" s="118"/>
      <c r="BT132" s="118"/>
      <c r="BU132" s="118"/>
      <c r="BV132" s="118"/>
      <c r="BW132" s="118"/>
      <c r="BX132" s="118"/>
      <c r="BY132" s="118"/>
      <c r="BZ132" s="118"/>
      <c r="CA132" s="118"/>
      <c r="CB132" s="118"/>
      <c r="CC132" s="118"/>
      <c r="CD132" s="118"/>
      <c r="CE132" s="118"/>
      <c r="CF132" s="118"/>
      <c r="CG132" s="118"/>
      <c r="CH132" s="118"/>
      <c r="CI132" s="118"/>
      <c r="CJ132" s="118"/>
      <c r="CK132" s="118"/>
      <c r="CL132" s="118"/>
      <c r="CM132" s="118"/>
      <c r="CN132" s="118"/>
      <c r="CO132" s="118"/>
      <c r="CP132" s="118"/>
      <c r="CQ132" s="118"/>
      <c r="CR132" s="118"/>
      <c r="CS132" s="118"/>
      <c r="CT132" s="118"/>
      <c r="CU132" s="118"/>
      <c r="CV132" s="118"/>
      <c r="CW132" s="118"/>
      <c r="CX132" s="118"/>
      <c r="CY132" s="118"/>
      <c r="CZ132" s="118"/>
      <c r="DA132" s="118"/>
      <c r="DB132" s="118"/>
      <c r="DC132" s="118"/>
      <c r="DD132" s="118"/>
      <c r="DE132" s="118"/>
      <c r="DF132" s="118"/>
      <c r="DG132" s="118"/>
      <c r="DH132" s="118"/>
    </row>
    <row r="133" ht="10.5" customHeight="1">
      <c r="A133" s="109" t="str">
        <f t="shared" si="1"/>
        <v>94KM</v>
      </c>
      <c r="B133" s="12">
        <f t="shared" si="2"/>
        <v>2020</v>
      </c>
      <c r="C133" s="12">
        <f t="shared" si="3"/>
        <v>8</v>
      </c>
      <c r="D133" s="110">
        <f>'94KMInput'!B129</f>
        <v>44054</v>
      </c>
      <c r="E133" s="111" t="str">
        <f t="shared" si="4"/>
        <v>BUY</v>
      </c>
      <c r="F133" s="112" t="str">
        <f>'94KMInput'!H129</f>
        <v>GSO</v>
      </c>
      <c r="G133" s="111" t="str">
        <f>'94KMInput'!O129</f>
        <v>Adam Riddell</v>
      </c>
      <c r="H133" s="111" t="str">
        <f>'94KMInput'!P129</f>
        <v/>
      </c>
      <c r="I133" s="111" t="str">
        <f>'94KMInput'!R129</f>
        <v>Cargo</v>
      </c>
      <c r="J133" s="112" t="str">
        <f>'94KMInput'!S129</f>
        <v>FDS</v>
      </c>
      <c r="K133" s="113" t="str">
        <f>'94KMInput'!AD129</f>
        <v/>
      </c>
      <c r="L133" s="114"/>
      <c r="M133" s="115">
        <f>'94KMInput'!L129</f>
        <v>0.2</v>
      </c>
      <c r="N133" s="111" t="str">
        <f>IF(M133="","",(IF(Q133='94KMInput'!K129,"","ERROR!")))</f>
        <v/>
      </c>
      <c r="O133" s="64"/>
      <c r="P133" s="133"/>
      <c r="Q133" s="116">
        <f t="shared" si="8"/>
        <v>6129.4</v>
      </c>
      <c r="R133" s="134"/>
      <c r="S133" s="134">
        <v>212.0</v>
      </c>
      <c r="T133" s="134"/>
      <c r="U133" s="135"/>
      <c r="V133" s="134"/>
      <c r="W133" s="134"/>
      <c r="X133" s="134" t="str">
        <f t="shared" si="29"/>
        <v/>
      </c>
      <c r="Y133" s="136"/>
      <c r="Z133" s="137"/>
      <c r="AA133" s="137"/>
      <c r="AB133" s="137"/>
      <c r="AC133" s="138" t="str">
        <f>'94KMInput'!T172</f>
        <v/>
      </c>
      <c r="AD133" s="139">
        <f>'94KMInput'!V172-'94KMInput'!U172</f>
        <v>0</v>
      </c>
      <c r="AE133" s="140" t="str">
        <f t="shared" si="6"/>
        <v/>
      </c>
      <c r="AF133" s="141">
        <v>3.75</v>
      </c>
      <c r="AG133" s="142">
        <f t="shared" si="7"/>
        <v>0</v>
      </c>
      <c r="AH133" s="108" t="str">
        <f>HYPERLINK('94KMInput'!AE172)</f>
        <v/>
      </c>
      <c r="AI133" s="108" t="str">
        <f>HYPERLINK('94KMInput'!AF172)</f>
        <v/>
      </c>
      <c r="AJ133" s="108" t="str">
        <f>HYPERLINK('94KMInput'!AG172)</f>
        <v/>
      </c>
      <c r="AK133" s="108" t="str">
        <f>HYPERLINK('94KMInput'!AH172)</f>
        <v/>
      </c>
      <c r="AL133" s="108" t="str">
        <f>HYPERLINK('94KMInput'!AI172)</f>
        <v/>
      </c>
      <c r="AM133" s="108" t="str">
        <f>HYPERLINK('94KMInput'!AJ172)</f>
        <v/>
      </c>
      <c r="AN133" s="108" t="str">
        <f>HYPERLINK('94KMInput'!AK172)</f>
        <v/>
      </c>
      <c r="AO133" s="108" t="str">
        <f>HYPERLINK('94KMInput'!AL172)</f>
        <v/>
      </c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</row>
    <row r="134" ht="10.5" customHeight="1">
      <c r="A134" s="109" t="str">
        <f t="shared" si="1"/>
        <v>94KM</v>
      </c>
      <c r="B134" s="12">
        <f t="shared" si="2"/>
        <v>2020</v>
      </c>
      <c r="C134" s="12">
        <f t="shared" si="3"/>
        <v>8</v>
      </c>
      <c r="D134" s="110">
        <f>'94KMInput'!B130</f>
        <v>44055</v>
      </c>
      <c r="E134" s="111" t="str">
        <f t="shared" si="4"/>
        <v>GSO</v>
      </c>
      <c r="F134" s="112" t="str">
        <f>'94KMInput'!H130</f>
        <v>PHL</v>
      </c>
      <c r="G134" s="111" t="str">
        <f>'94KMInput'!O130</f>
        <v>Adam Riddell</v>
      </c>
      <c r="H134" s="111" t="str">
        <f>'94KMInput'!P130</f>
        <v/>
      </c>
      <c r="I134" s="111" t="str">
        <f>'94KMInput'!R130</f>
        <v>Cargo</v>
      </c>
      <c r="J134" s="112" t="str">
        <f>'94KMInput'!S130</f>
        <v>FDS</v>
      </c>
      <c r="K134" s="113" t="str">
        <f>'94KMInput'!AD130</f>
        <v/>
      </c>
      <c r="L134" s="114"/>
      <c r="M134" s="115">
        <f>'94KMInput'!L130</f>
        <v>1.7</v>
      </c>
      <c r="N134" s="111" t="str">
        <f>IF(M134="","",(IF(Q134='94KMInput'!K130,"","ERROR!")))</f>
        <v/>
      </c>
      <c r="O134" s="64"/>
      <c r="P134" s="133"/>
      <c r="Q134" s="116">
        <f t="shared" si="8"/>
        <v>6131.1</v>
      </c>
      <c r="R134" s="134" t="s">
        <v>167</v>
      </c>
      <c r="S134" s="134"/>
      <c r="T134" s="134"/>
      <c r="U134" s="135"/>
      <c r="V134" s="134"/>
      <c r="W134" s="134"/>
      <c r="X134" s="134">
        <f t="shared" si="29"/>
        <v>212</v>
      </c>
      <c r="Y134" s="136"/>
      <c r="Z134" s="137"/>
      <c r="AA134" s="137"/>
      <c r="AB134" s="137"/>
      <c r="AC134" s="138" t="str">
        <f>'94KMInput'!T173</f>
        <v/>
      </c>
      <c r="AD134" s="139">
        <f>'94KMInput'!V173-'94KMInput'!U173</f>
        <v>0</v>
      </c>
      <c r="AE134" s="140" t="str">
        <f t="shared" si="6"/>
        <v/>
      </c>
      <c r="AF134" s="141">
        <v>3.75</v>
      </c>
      <c r="AG134" s="142">
        <f t="shared" si="7"/>
        <v>0</v>
      </c>
      <c r="AH134" s="108" t="str">
        <f>HYPERLINK('94KMInput'!AE173)</f>
        <v/>
      </c>
      <c r="AI134" s="108" t="str">
        <f>HYPERLINK('94KMInput'!AF173)</f>
        <v/>
      </c>
      <c r="AJ134" s="108" t="str">
        <f>HYPERLINK('94KMInput'!AG173)</f>
        <v/>
      </c>
      <c r="AK134" s="108" t="str">
        <f>HYPERLINK('94KMInput'!AH173)</f>
        <v/>
      </c>
      <c r="AL134" s="108" t="str">
        <f>HYPERLINK('94KMInput'!AI173)</f>
        <v/>
      </c>
      <c r="AM134" s="108" t="str">
        <f>HYPERLINK('94KMInput'!AJ173)</f>
        <v/>
      </c>
      <c r="AN134" s="108" t="str">
        <f>HYPERLINK('94KMInput'!AK173)</f>
        <v/>
      </c>
      <c r="AO134" s="108" t="str">
        <f>HYPERLINK('94KMInput'!AL173)</f>
        <v/>
      </c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</row>
    <row r="135" ht="10.5" customHeight="1">
      <c r="A135" s="109" t="str">
        <f t="shared" si="1"/>
        <v>94KM</v>
      </c>
      <c r="B135" s="12">
        <f t="shared" si="2"/>
        <v>2020</v>
      </c>
      <c r="C135" s="12">
        <f t="shared" si="3"/>
        <v>8</v>
      </c>
      <c r="D135" s="110">
        <f>'94KMInput'!B131</f>
        <v>44055</v>
      </c>
      <c r="E135" s="111" t="str">
        <f t="shared" si="4"/>
        <v>PHL</v>
      </c>
      <c r="F135" s="112" t="str">
        <f>'94KMInput'!H131</f>
        <v>BUY</v>
      </c>
      <c r="G135" s="111" t="str">
        <f>'94KMInput'!O131</f>
        <v>Adam Riddell</v>
      </c>
      <c r="H135" s="111" t="str">
        <f>'94KMInput'!P131</f>
        <v/>
      </c>
      <c r="I135" s="111" t="str">
        <f>'94KMInput'!R131</f>
        <v>Cargo</v>
      </c>
      <c r="J135" s="112" t="str">
        <f>'94KMInput'!S131</f>
        <v>FDS</v>
      </c>
      <c r="K135" s="113" t="str">
        <f>'94KMInput'!AD131</f>
        <v/>
      </c>
      <c r="L135" s="114"/>
      <c r="M135" s="115">
        <f>'94KMInput'!L131</f>
        <v>1.9</v>
      </c>
      <c r="N135" s="111" t="str">
        <f>IF(M135="","",(IF(Q135='94KMInput'!K131,"","ERROR!")))</f>
        <v/>
      </c>
      <c r="O135" s="64"/>
      <c r="P135" s="133">
        <v>4346.0</v>
      </c>
      <c r="Q135" s="116">
        <f t="shared" si="8"/>
        <v>6133</v>
      </c>
      <c r="R135" s="134">
        <v>3320.0</v>
      </c>
      <c r="S135" s="134"/>
      <c r="T135" s="134"/>
      <c r="U135" s="135">
        <v>114.0</v>
      </c>
      <c r="V135" s="134"/>
      <c r="W135" s="134"/>
      <c r="X135" s="134">
        <f t="shared" si="29"/>
        <v>3434</v>
      </c>
      <c r="Y135" s="136"/>
      <c r="Z135" s="137" t="s">
        <v>78</v>
      </c>
      <c r="AA135" s="137">
        <v>400.0</v>
      </c>
      <c r="AB135" s="137" t="s">
        <v>168</v>
      </c>
      <c r="AC135" s="138">
        <v>107.7</v>
      </c>
      <c r="AD135" s="139">
        <v>616.78</v>
      </c>
      <c r="AE135" s="140">
        <f t="shared" si="6"/>
        <v>5.726833798</v>
      </c>
      <c r="AF135" s="141">
        <v>3.75</v>
      </c>
      <c r="AG135" s="142">
        <f t="shared" si="7"/>
        <v>212.905</v>
      </c>
      <c r="AH135" s="108" t="str">
        <f>HYPERLINK('94KMInput'!AE174)</f>
        <v/>
      </c>
      <c r="AI135" s="108" t="str">
        <f>HYPERLINK('94KMInput'!AF174)</f>
        <v/>
      </c>
      <c r="AJ135" s="108" t="str">
        <f>HYPERLINK('94KMInput'!AG174)</f>
        <v/>
      </c>
      <c r="AK135" s="108" t="str">
        <f>HYPERLINK('94KMInput'!AH174)</f>
        <v/>
      </c>
      <c r="AL135" s="108" t="str">
        <f>HYPERLINK('94KMInput'!AI174)</f>
        <v/>
      </c>
      <c r="AM135" s="108" t="str">
        <f>HYPERLINK('94KMInput'!AJ174)</f>
        <v/>
      </c>
      <c r="AN135" s="108" t="str">
        <f>HYPERLINK('94KMInput'!AK174)</f>
        <v/>
      </c>
      <c r="AO135" s="108" t="str">
        <f>HYPERLINK('94KMInput'!AL174)</f>
        <v/>
      </c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</row>
    <row r="136" ht="10.5" customHeight="1">
      <c r="A136" s="117" t="str">
        <f t="shared" si="1"/>
        <v>94KM</v>
      </c>
      <c r="B136" s="118">
        <f t="shared" si="2"/>
        <v>2020</v>
      </c>
      <c r="C136" s="118">
        <f t="shared" si="3"/>
        <v>8</v>
      </c>
      <c r="D136" s="119">
        <f>'94KMInput'!B132</f>
        <v>44056</v>
      </c>
      <c r="E136" s="120" t="str">
        <f t="shared" si="4"/>
        <v>BUY</v>
      </c>
      <c r="F136" s="121" t="str">
        <f>'94KMInput'!H132</f>
        <v>GSO</v>
      </c>
      <c r="G136" s="120" t="str">
        <f>'94KMInput'!O132</f>
        <v>Kevin Mock</v>
      </c>
      <c r="H136" s="120" t="str">
        <f>'94KMInput'!P132</f>
        <v/>
      </c>
      <c r="I136" s="120" t="str">
        <f>'94KMInput'!R132</f>
        <v>Non-Rev</v>
      </c>
      <c r="J136" s="121" t="str">
        <f>'94KMInput'!S132</f>
        <v>Checkride</v>
      </c>
      <c r="K136" s="122" t="str">
        <f>'94KMInput'!AD132</f>
        <v/>
      </c>
      <c r="L136" s="123"/>
      <c r="M136" s="124">
        <f>'94KMInput'!L132</f>
        <v>0.3</v>
      </c>
      <c r="N136" s="120" t="str">
        <f>IF(M136="","",(IF(Q136='94KMInput'!K132,"","ERROR!")))</f>
        <v/>
      </c>
      <c r="O136" s="120"/>
      <c r="P136" s="121"/>
      <c r="Q136" s="124">
        <f t="shared" si="8"/>
        <v>6133.3</v>
      </c>
      <c r="R136" s="125"/>
      <c r="S136" s="125"/>
      <c r="T136" s="125"/>
      <c r="U136" s="126"/>
      <c r="V136" s="125"/>
      <c r="W136" s="125"/>
      <c r="X136" s="125" t="str">
        <f t="shared" si="29"/>
        <v/>
      </c>
      <c r="Y136" s="121"/>
      <c r="Z136" s="128"/>
      <c r="AA136" s="128"/>
      <c r="AB136" s="128"/>
      <c r="AC136" s="143" t="str">
        <f>'94KMInput'!T175</f>
        <v/>
      </c>
      <c r="AD136" s="144">
        <f>'94KMInput'!V175-'94KMInput'!U175</f>
        <v>0</v>
      </c>
      <c r="AE136" s="125" t="str">
        <f t="shared" si="6"/>
        <v/>
      </c>
      <c r="AF136" s="131">
        <v>3.75</v>
      </c>
      <c r="AG136" s="120">
        <f t="shared" si="7"/>
        <v>0</v>
      </c>
      <c r="AH136" s="132" t="str">
        <f>HYPERLINK('94KMInput'!AE175)</f>
        <v/>
      </c>
      <c r="AI136" s="132" t="str">
        <f>HYPERLINK('94KMInput'!AF175)</f>
        <v/>
      </c>
      <c r="AJ136" s="132" t="str">
        <f>HYPERLINK('94KMInput'!AG175)</f>
        <v/>
      </c>
      <c r="AK136" s="132" t="str">
        <f>HYPERLINK('94KMInput'!AH175)</f>
        <v/>
      </c>
      <c r="AL136" s="132" t="str">
        <f>HYPERLINK('94KMInput'!AI175)</f>
        <v/>
      </c>
      <c r="AM136" s="132" t="str">
        <f>HYPERLINK('94KMInput'!AJ175)</f>
        <v/>
      </c>
      <c r="AN136" s="132" t="str">
        <f>HYPERLINK('94KMInput'!AK175)</f>
        <v/>
      </c>
      <c r="AO136" s="132" t="str">
        <f>HYPERLINK('94KMInput'!AL175)</f>
        <v/>
      </c>
      <c r="AP136" s="118"/>
      <c r="AQ136" s="118"/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18"/>
      <c r="CE136" s="118"/>
      <c r="CF136" s="118"/>
      <c r="CG136" s="118"/>
      <c r="CH136" s="118"/>
      <c r="CI136" s="118"/>
      <c r="CJ136" s="118"/>
      <c r="CK136" s="118"/>
      <c r="CL136" s="118"/>
      <c r="CM136" s="118"/>
      <c r="CN136" s="118"/>
      <c r="CO136" s="118"/>
      <c r="CP136" s="118"/>
      <c r="CQ136" s="118"/>
      <c r="CR136" s="118"/>
      <c r="CS136" s="118"/>
      <c r="CT136" s="118"/>
      <c r="CU136" s="118"/>
      <c r="CV136" s="118"/>
      <c r="CW136" s="118"/>
      <c r="CX136" s="118"/>
      <c r="CY136" s="118"/>
      <c r="CZ136" s="118"/>
      <c r="DA136" s="118"/>
      <c r="DB136" s="118"/>
      <c r="DC136" s="118"/>
      <c r="DD136" s="118"/>
      <c r="DE136" s="118"/>
      <c r="DF136" s="118"/>
      <c r="DG136" s="118"/>
      <c r="DH136" s="118"/>
    </row>
    <row r="137" ht="10.5" customHeight="1">
      <c r="A137" s="117" t="str">
        <f t="shared" si="1"/>
        <v>94KM</v>
      </c>
      <c r="B137" s="118">
        <f t="shared" si="2"/>
        <v>2020</v>
      </c>
      <c r="C137" s="118">
        <f t="shared" si="3"/>
        <v>8</v>
      </c>
      <c r="D137" s="119">
        <f>'94KMInput'!B133</f>
        <v>44056</v>
      </c>
      <c r="E137" s="120" t="str">
        <f t="shared" si="4"/>
        <v>GSO</v>
      </c>
      <c r="F137" s="121" t="str">
        <f>'94KMInput'!H133</f>
        <v>GSO</v>
      </c>
      <c r="G137" s="120" t="str">
        <f>'94KMInput'!O133</f>
        <v>Kevin Mock</v>
      </c>
      <c r="H137" s="120" t="str">
        <f>'94KMInput'!P133</f>
        <v/>
      </c>
      <c r="I137" s="120" t="str">
        <f>'94KMInput'!R133</f>
        <v>Non-Rev</v>
      </c>
      <c r="J137" s="121" t="str">
        <f>'94KMInput'!S133</f>
        <v>Checkride</v>
      </c>
      <c r="K137" s="122" t="str">
        <f>'94KMInput'!AD133</f>
        <v/>
      </c>
      <c r="L137" s="123"/>
      <c r="M137" s="124">
        <f>'94KMInput'!L133</f>
        <v>1.2</v>
      </c>
      <c r="N137" s="120" t="str">
        <f>IF(M137="","",(IF(Q137='94KMInput'!K133,"","ERROR!")))</f>
        <v/>
      </c>
      <c r="O137" s="120"/>
      <c r="P137" s="121"/>
      <c r="Q137" s="124">
        <f t="shared" si="8"/>
        <v>6134.5</v>
      </c>
      <c r="R137" s="125"/>
      <c r="S137" s="125"/>
      <c r="T137" s="125"/>
      <c r="U137" s="126"/>
      <c r="V137" s="125"/>
      <c r="W137" s="125"/>
      <c r="X137" s="125" t="str">
        <f t="shared" si="29"/>
        <v/>
      </c>
      <c r="Y137" s="121"/>
      <c r="Z137" s="128"/>
      <c r="AA137" s="128"/>
      <c r="AB137" s="128"/>
      <c r="AC137" s="143" t="str">
        <f>'94KMInput'!T176</f>
        <v/>
      </c>
      <c r="AD137" s="144">
        <f>'94KMInput'!V176-'94KMInput'!U176</f>
        <v>0</v>
      </c>
      <c r="AE137" s="125" t="str">
        <f t="shared" si="6"/>
        <v/>
      </c>
      <c r="AF137" s="131">
        <v>3.75</v>
      </c>
      <c r="AG137" s="120">
        <f t="shared" si="7"/>
        <v>0</v>
      </c>
      <c r="AH137" s="132" t="str">
        <f>HYPERLINK('94KMInput'!AE176)</f>
        <v/>
      </c>
      <c r="AI137" s="132" t="str">
        <f>HYPERLINK('94KMInput'!AF176)</f>
        <v/>
      </c>
      <c r="AJ137" s="132" t="str">
        <f>HYPERLINK('94KMInput'!AG176)</f>
        <v/>
      </c>
      <c r="AK137" s="132" t="str">
        <f>HYPERLINK('94KMInput'!AH176)</f>
        <v/>
      </c>
      <c r="AL137" s="132" t="str">
        <f>HYPERLINK('94KMInput'!AI176)</f>
        <v/>
      </c>
      <c r="AM137" s="132" t="str">
        <f>HYPERLINK('94KMInput'!AJ176)</f>
        <v/>
      </c>
      <c r="AN137" s="132" t="str">
        <f>HYPERLINK('94KMInput'!AK176)</f>
        <v/>
      </c>
      <c r="AO137" s="132" t="str">
        <f>HYPERLINK('94KMInput'!AL176)</f>
        <v/>
      </c>
      <c r="AP137" s="118"/>
      <c r="AQ137" s="118"/>
      <c r="AR137" s="118"/>
      <c r="AS137" s="118"/>
      <c r="AT137" s="118"/>
      <c r="AU137" s="118"/>
      <c r="AV137" s="118"/>
      <c r="AW137" s="118"/>
      <c r="AX137" s="118"/>
      <c r="AY137" s="118"/>
      <c r="AZ137" s="118"/>
      <c r="BA137" s="118"/>
      <c r="BB137" s="118"/>
      <c r="BC137" s="118"/>
      <c r="BD137" s="118"/>
      <c r="BE137" s="118"/>
      <c r="BF137" s="118"/>
      <c r="BG137" s="118"/>
      <c r="BH137" s="118"/>
      <c r="BI137" s="118"/>
      <c r="BJ137" s="118"/>
      <c r="BK137" s="118"/>
      <c r="BL137" s="118"/>
      <c r="BM137" s="118"/>
      <c r="BN137" s="118"/>
      <c r="BO137" s="118"/>
      <c r="BP137" s="118"/>
      <c r="BQ137" s="118"/>
      <c r="BR137" s="118"/>
      <c r="BS137" s="118"/>
      <c r="BT137" s="118"/>
      <c r="BU137" s="118"/>
      <c r="BV137" s="118"/>
      <c r="BW137" s="118"/>
      <c r="BX137" s="118"/>
      <c r="BY137" s="118"/>
      <c r="BZ137" s="118"/>
      <c r="CA137" s="118"/>
      <c r="CB137" s="118"/>
      <c r="CC137" s="118"/>
      <c r="CD137" s="118"/>
      <c r="CE137" s="118"/>
      <c r="CF137" s="118"/>
      <c r="CG137" s="118"/>
      <c r="CH137" s="118"/>
      <c r="CI137" s="118"/>
      <c r="CJ137" s="118"/>
      <c r="CK137" s="118"/>
      <c r="CL137" s="118"/>
      <c r="CM137" s="118"/>
      <c r="CN137" s="118"/>
      <c r="CO137" s="118"/>
      <c r="CP137" s="118"/>
      <c r="CQ137" s="118"/>
      <c r="CR137" s="118"/>
      <c r="CS137" s="118"/>
      <c r="CT137" s="118"/>
      <c r="CU137" s="118"/>
      <c r="CV137" s="118"/>
      <c r="CW137" s="118"/>
      <c r="CX137" s="118"/>
      <c r="CY137" s="118"/>
      <c r="CZ137" s="118"/>
      <c r="DA137" s="118"/>
      <c r="DB137" s="118"/>
      <c r="DC137" s="118"/>
      <c r="DD137" s="118"/>
      <c r="DE137" s="118"/>
      <c r="DF137" s="118"/>
      <c r="DG137" s="118"/>
      <c r="DH137" s="118"/>
    </row>
    <row r="138" ht="10.5" customHeight="1">
      <c r="A138" s="117" t="str">
        <f t="shared" si="1"/>
        <v>94KM</v>
      </c>
      <c r="B138" s="118">
        <f t="shared" si="2"/>
        <v>2020</v>
      </c>
      <c r="C138" s="118">
        <f t="shared" si="3"/>
        <v>8</v>
      </c>
      <c r="D138" s="119">
        <f>'94KMInput'!B134</f>
        <v>44056</v>
      </c>
      <c r="E138" s="120" t="str">
        <f t="shared" si="4"/>
        <v>GSO</v>
      </c>
      <c r="F138" s="121" t="str">
        <f>'94KMInput'!H134</f>
        <v>BUY</v>
      </c>
      <c r="G138" s="120" t="str">
        <f>'94KMInput'!O134</f>
        <v>Kevin Mock</v>
      </c>
      <c r="H138" s="120" t="str">
        <f>'94KMInput'!P134</f>
        <v/>
      </c>
      <c r="I138" s="120" t="str">
        <f>'94KMInput'!R134</f>
        <v>Non-Rev</v>
      </c>
      <c r="J138" s="121" t="str">
        <f>'94KMInput'!S134</f>
        <v>Checkride</v>
      </c>
      <c r="K138" s="122" t="str">
        <f>'94KMInput'!AD134</f>
        <v/>
      </c>
      <c r="L138" s="123"/>
      <c r="M138" s="124">
        <f>'94KMInput'!L134</f>
        <v>0.1</v>
      </c>
      <c r="N138" s="120" t="str">
        <f>IF(M138="","",(IF(Q138='94KMInput'!K134,"","ERROR!")))</f>
        <v/>
      </c>
      <c r="O138" s="120"/>
      <c r="P138" s="121"/>
      <c r="Q138" s="124">
        <f t="shared" si="8"/>
        <v>6134.6</v>
      </c>
      <c r="R138" s="125"/>
      <c r="S138" s="125"/>
      <c r="T138" s="125"/>
      <c r="U138" s="126"/>
      <c r="V138" s="125"/>
      <c r="W138" s="125"/>
      <c r="X138" s="125" t="str">
        <f t="shared" si="29"/>
        <v/>
      </c>
      <c r="Y138" s="121"/>
      <c r="Z138" s="128"/>
      <c r="AA138" s="128"/>
      <c r="AB138" s="128"/>
      <c r="AC138" s="143" t="str">
        <f>'94KMInput'!T177</f>
        <v/>
      </c>
      <c r="AD138" s="144">
        <f>'94KMInput'!V177-'94KMInput'!U177</f>
        <v>0</v>
      </c>
      <c r="AE138" s="125" t="str">
        <f t="shared" si="6"/>
        <v/>
      </c>
      <c r="AF138" s="131">
        <v>3.75</v>
      </c>
      <c r="AG138" s="120">
        <f t="shared" si="7"/>
        <v>0</v>
      </c>
      <c r="AH138" s="132" t="str">
        <f>HYPERLINK('94KMInput'!AE177)</f>
        <v/>
      </c>
      <c r="AI138" s="132" t="str">
        <f>HYPERLINK('94KMInput'!AF177)</f>
        <v/>
      </c>
      <c r="AJ138" s="132" t="str">
        <f>HYPERLINK('94KMInput'!AG177)</f>
        <v/>
      </c>
      <c r="AK138" s="132" t="str">
        <f>HYPERLINK('94KMInput'!AH177)</f>
        <v/>
      </c>
      <c r="AL138" s="132" t="str">
        <f>HYPERLINK('94KMInput'!AI177)</f>
        <v/>
      </c>
      <c r="AM138" s="132" t="str">
        <f>HYPERLINK('94KMInput'!AJ177)</f>
        <v/>
      </c>
      <c r="AN138" s="132" t="str">
        <f>HYPERLINK('94KMInput'!AK177)</f>
        <v/>
      </c>
      <c r="AO138" s="132" t="str">
        <f>HYPERLINK('94KMInput'!AL177)</f>
        <v/>
      </c>
      <c r="AP138" s="118"/>
      <c r="AQ138" s="118"/>
      <c r="AR138" s="118"/>
      <c r="AS138" s="118"/>
      <c r="AT138" s="118"/>
      <c r="AU138" s="118"/>
      <c r="AV138" s="118"/>
      <c r="AW138" s="118"/>
      <c r="AX138" s="118"/>
      <c r="AY138" s="118"/>
      <c r="AZ138" s="118"/>
      <c r="BA138" s="118"/>
      <c r="BB138" s="118"/>
      <c r="BC138" s="118"/>
      <c r="BD138" s="118"/>
      <c r="BE138" s="118"/>
      <c r="BF138" s="118"/>
      <c r="BG138" s="118"/>
      <c r="BH138" s="118"/>
      <c r="BI138" s="118"/>
      <c r="BJ138" s="118"/>
      <c r="BK138" s="118"/>
      <c r="BL138" s="118"/>
      <c r="BM138" s="118"/>
      <c r="BN138" s="118"/>
      <c r="BO138" s="118"/>
      <c r="BP138" s="118"/>
      <c r="BQ138" s="118"/>
      <c r="BR138" s="118"/>
      <c r="BS138" s="118"/>
      <c r="BT138" s="118"/>
      <c r="BU138" s="118"/>
      <c r="BV138" s="118"/>
      <c r="BW138" s="118"/>
      <c r="BX138" s="118"/>
      <c r="BY138" s="118"/>
      <c r="BZ138" s="118"/>
      <c r="CA138" s="118"/>
      <c r="CB138" s="118"/>
      <c r="CC138" s="118"/>
      <c r="CD138" s="118"/>
      <c r="CE138" s="118"/>
      <c r="CF138" s="118"/>
      <c r="CG138" s="118"/>
      <c r="CH138" s="118"/>
      <c r="CI138" s="118"/>
      <c r="CJ138" s="118"/>
      <c r="CK138" s="118"/>
      <c r="CL138" s="118"/>
      <c r="CM138" s="118"/>
      <c r="CN138" s="118"/>
      <c r="CO138" s="118"/>
      <c r="CP138" s="118"/>
      <c r="CQ138" s="118"/>
      <c r="CR138" s="118"/>
      <c r="CS138" s="118"/>
      <c r="CT138" s="118"/>
      <c r="CU138" s="118"/>
      <c r="CV138" s="118"/>
      <c r="CW138" s="118"/>
      <c r="CX138" s="118"/>
      <c r="CY138" s="118"/>
      <c r="CZ138" s="118"/>
      <c r="DA138" s="118"/>
      <c r="DB138" s="118"/>
      <c r="DC138" s="118"/>
      <c r="DD138" s="118"/>
      <c r="DE138" s="118"/>
      <c r="DF138" s="118"/>
      <c r="DG138" s="118"/>
      <c r="DH138" s="118"/>
    </row>
    <row r="139" ht="10.5" customHeight="1">
      <c r="A139" s="109" t="str">
        <f t="shared" si="1"/>
        <v>94KM</v>
      </c>
      <c r="B139" s="12">
        <f t="shared" si="2"/>
        <v>2020</v>
      </c>
      <c r="C139" s="12">
        <f t="shared" si="3"/>
        <v>8</v>
      </c>
      <c r="D139" s="110">
        <f>'94KMInput'!B135</f>
        <v>44057</v>
      </c>
      <c r="E139" s="111" t="str">
        <f t="shared" si="4"/>
        <v>BUY</v>
      </c>
      <c r="F139" s="112" t="str">
        <f>'94KMInput'!H135</f>
        <v>PDK</v>
      </c>
      <c r="G139" s="111" t="str">
        <f>'94KMInput'!O135</f>
        <v>Adam Riddell</v>
      </c>
      <c r="H139" s="111" t="str">
        <f>'94KMInput'!P135</f>
        <v/>
      </c>
      <c r="I139" s="111" t="str">
        <f>'94KMInput'!R135</f>
        <v>Cargo</v>
      </c>
      <c r="J139" s="112" t="str">
        <f>'94KMInput'!S135</f>
        <v>Rome</v>
      </c>
      <c r="K139" s="113" t="str">
        <f>'94KMInput'!AD135</f>
        <v/>
      </c>
      <c r="L139" s="114"/>
      <c r="M139" s="115">
        <f>'94KMInput'!L135</f>
        <v>1.6</v>
      </c>
      <c r="N139" s="111" t="str">
        <f>IF(M139="","",(IF(Q139='94KMInput'!K135,"","ERROR!")))</f>
        <v/>
      </c>
      <c r="O139" s="64"/>
      <c r="P139" s="133"/>
      <c r="Q139" s="116">
        <f t="shared" si="8"/>
        <v>6136.2</v>
      </c>
      <c r="R139" s="134"/>
      <c r="S139" s="134"/>
      <c r="T139" s="134"/>
      <c r="U139" s="135"/>
      <c r="V139" s="134"/>
      <c r="W139" s="134"/>
      <c r="X139" s="134" t="str">
        <f t="shared" si="29"/>
        <v/>
      </c>
      <c r="Y139" s="136"/>
      <c r="Z139" s="137"/>
      <c r="AA139" s="137"/>
      <c r="AB139" s="137"/>
      <c r="AC139" s="138" t="str">
        <f>'94KMInput'!T178</f>
        <v/>
      </c>
      <c r="AD139" s="139">
        <f>'94KMInput'!V178-'94KMInput'!U178</f>
        <v>0</v>
      </c>
      <c r="AE139" s="140" t="str">
        <f t="shared" si="6"/>
        <v/>
      </c>
      <c r="AF139" s="141">
        <v>3.75</v>
      </c>
      <c r="AG139" s="142">
        <f t="shared" si="7"/>
        <v>0</v>
      </c>
      <c r="AH139" s="108" t="str">
        <f>HYPERLINK('94KMInput'!AE178)</f>
        <v/>
      </c>
      <c r="AI139" s="108" t="str">
        <f>HYPERLINK('94KMInput'!AF178)</f>
        <v/>
      </c>
      <c r="AJ139" s="108" t="str">
        <f>HYPERLINK('94KMInput'!AG178)</f>
        <v/>
      </c>
      <c r="AK139" s="108" t="str">
        <f>HYPERLINK('94KMInput'!AH178)</f>
        <v/>
      </c>
      <c r="AL139" s="108" t="str">
        <f>HYPERLINK('94KMInput'!AI178)</f>
        <v/>
      </c>
      <c r="AM139" s="108" t="str">
        <f>HYPERLINK('94KMInput'!AJ178)</f>
        <v/>
      </c>
      <c r="AN139" s="108" t="str">
        <f>HYPERLINK('94KMInput'!AK178)</f>
        <v/>
      </c>
      <c r="AO139" s="108" t="str">
        <f>HYPERLINK('94KMInput'!AL178)</f>
        <v/>
      </c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8"/>
    </row>
    <row r="140" ht="10.5" customHeight="1">
      <c r="A140" s="109" t="str">
        <f t="shared" si="1"/>
        <v>94KM</v>
      </c>
      <c r="B140" s="12">
        <f t="shared" si="2"/>
        <v>2020</v>
      </c>
      <c r="C140" s="12">
        <f t="shared" si="3"/>
        <v>8</v>
      </c>
      <c r="D140" s="110">
        <f>'94KMInput'!B136</f>
        <v>44057</v>
      </c>
      <c r="E140" s="111" t="str">
        <f t="shared" si="4"/>
        <v>PDK</v>
      </c>
      <c r="F140" s="112" t="str">
        <f>'94KMInput'!H136</f>
        <v>IAD</v>
      </c>
      <c r="G140" s="111" t="str">
        <f>'94KMInput'!O136</f>
        <v>Adam Riddell</v>
      </c>
      <c r="H140" s="111" t="str">
        <f>'94KMInput'!P136</f>
        <v/>
      </c>
      <c r="I140" s="111" t="str">
        <f>'94KMInput'!R136</f>
        <v>Cargo</v>
      </c>
      <c r="J140" s="112" t="str">
        <f>'94KMInput'!S136</f>
        <v>Rome</v>
      </c>
      <c r="K140" s="113" t="str">
        <f>'94KMInput'!AD136</f>
        <v/>
      </c>
      <c r="L140" s="114"/>
      <c r="M140" s="115">
        <f>'94KMInput'!L136</f>
        <v>2.4</v>
      </c>
      <c r="N140" s="111" t="str">
        <f>IF(M140="","",(IF(Q140='94KMInput'!K136,"","ERROR!")))</f>
        <v/>
      </c>
      <c r="O140" s="64"/>
      <c r="P140" s="133"/>
      <c r="Q140" s="116">
        <f t="shared" si="8"/>
        <v>6138.6</v>
      </c>
      <c r="R140" s="134" t="s">
        <v>169</v>
      </c>
      <c r="S140" s="134"/>
      <c r="T140" s="134"/>
      <c r="U140" s="135"/>
      <c r="V140" s="134"/>
      <c r="W140" s="134"/>
      <c r="X140" s="134">
        <f t="shared" si="29"/>
        <v>0</v>
      </c>
      <c r="Y140" s="136"/>
      <c r="Z140" s="137"/>
      <c r="AA140" s="137"/>
      <c r="AB140" s="137"/>
      <c r="AC140" s="138" t="str">
        <f>'94KMInput'!T179</f>
        <v/>
      </c>
      <c r="AD140" s="139">
        <f>'94KMInput'!V179-'94KMInput'!U179</f>
        <v>0</v>
      </c>
      <c r="AE140" s="140" t="str">
        <f t="shared" si="6"/>
        <v/>
      </c>
      <c r="AF140" s="141">
        <v>3.75</v>
      </c>
      <c r="AG140" s="142">
        <f t="shared" si="7"/>
        <v>0</v>
      </c>
      <c r="AH140" s="108" t="str">
        <f>HYPERLINK('94KMInput'!AE179)</f>
        <v/>
      </c>
      <c r="AI140" s="108" t="str">
        <f>HYPERLINK('94KMInput'!AF179)</f>
        <v/>
      </c>
      <c r="AJ140" s="108" t="str">
        <f>HYPERLINK('94KMInput'!AG179)</f>
        <v/>
      </c>
      <c r="AK140" s="108" t="str">
        <f>HYPERLINK('94KMInput'!AH179)</f>
        <v/>
      </c>
      <c r="AL140" s="108" t="str">
        <f>HYPERLINK('94KMInput'!AI179)</f>
        <v/>
      </c>
      <c r="AM140" s="108" t="str">
        <f>HYPERLINK('94KMInput'!AJ179)</f>
        <v/>
      </c>
      <c r="AN140" s="108" t="str">
        <f>HYPERLINK('94KMInput'!AK179)</f>
        <v/>
      </c>
      <c r="AO140" s="108" t="str">
        <f>HYPERLINK('94KMInput'!AL179)</f>
        <v/>
      </c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8"/>
      <c r="DG140" s="88"/>
      <c r="DH140" s="88"/>
    </row>
    <row r="141" ht="10.5" customHeight="1">
      <c r="A141" s="109" t="str">
        <f t="shared" si="1"/>
        <v>94KM</v>
      </c>
      <c r="B141" s="12">
        <f t="shared" si="2"/>
        <v>2020</v>
      </c>
      <c r="C141" s="12">
        <f t="shared" si="3"/>
        <v>8</v>
      </c>
      <c r="D141" s="110">
        <f>'94KMInput'!B137</f>
        <v>44057</v>
      </c>
      <c r="E141" s="111" t="str">
        <f t="shared" si="4"/>
        <v>IAD</v>
      </c>
      <c r="F141" s="112" t="str">
        <f>'94KMInput'!H137</f>
        <v>BUY</v>
      </c>
      <c r="G141" s="111" t="str">
        <f>'94KMInput'!O137</f>
        <v>Adam Riddell</v>
      </c>
      <c r="H141" s="111" t="str">
        <f>'94KMInput'!P137</f>
        <v/>
      </c>
      <c r="I141" s="111" t="str">
        <f>'94KMInput'!R137</f>
        <v>Cargo</v>
      </c>
      <c r="J141" s="112" t="str">
        <f>'94KMInput'!S137</f>
        <v>Rome</v>
      </c>
      <c r="K141" s="113" t="str">
        <f>'94KMInput'!AD137</f>
        <v/>
      </c>
      <c r="L141" s="114"/>
      <c r="M141" s="115">
        <f>'94KMInput'!L137</f>
        <v>1.1</v>
      </c>
      <c r="N141" s="111" t="str">
        <f>IF(M141="","",(IF(Q141='94KMInput'!K137,"","ERROR!")))</f>
        <v/>
      </c>
      <c r="O141" s="64"/>
      <c r="P141" s="133">
        <v>4345.0</v>
      </c>
      <c r="Q141" s="116">
        <f t="shared" si="8"/>
        <v>6139.7</v>
      </c>
      <c r="R141" s="134">
        <v>4565.0</v>
      </c>
      <c r="S141" s="134">
        <v>122.1</v>
      </c>
      <c r="T141" s="134"/>
      <c r="U141" s="135">
        <v>80.68</v>
      </c>
      <c r="V141" s="134"/>
      <c r="W141" s="134"/>
      <c r="X141" s="134">
        <f t="shared" si="29"/>
        <v>4767.78</v>
      </c>
      <c r="Y141" s="136"/>
      <c r="Z141" s="137" t="s">
        <v>78</v>
      </c>
      <c r="AA141" s="137">
        <v>400.0</v>
      </c>
      <c r="AB141" s="137" t="s">
        <v>170</v>
      </c>
      <c r="AC141" s="138">
        <v>30.0</v>
      </c>
      <c r="AD141" s="139">
        <v>234.6</v>
      </c>
      <c r="AE141" s="140">
        <f t="shared" si="6"/>
        <v>7.82</v>
      </c>
      <c r="AF141" s="141">
        <v>3.75</v>
      </c>
      <c r="AG141" s="142">
        <f t="shared" si="7"/>
        <v>122.1</v>
      </c>
      <c r="AH141" s="108" t="str">
        <f>HYPERLINK('94KMInput'!AE180)</f>
        <v/>
      </c>
      <c r="AI141" s="108" t="str">
        <f>HYPERLINK('94KMInput'!AF180)</f>
        <v/>
      </c>
      <c r="AJ141" s="108" t="str">
        <f>HYPERLINK('94KMInput'!AG180)</f>
        <v/>
      </c>
      <c r="AK141" s="108" t="str">
        <f>HYPERLINK('94KMInput'!AH180)</f>
        <v/>
      </c>
      <c r="AL141" s="108" t="str">
        <f>HYPERLINK('94KMInput'!AI180)</f>
        <v/>
      </c>
      <c r="AM141" s="108" t="str">
        <f>HYPERLINK('94KMInput'!AJ180)</f>
        <v/>
      </c>
      <c r="AN141" s="108" t="str">
        <f>HYPERLINK('94KMInput'!AK180)</f>
        <v/>
      </c>
      <c r="AO141" s="108" t="str">
        <f>HYPERLINK('94KMInput'!AL180)</f>
        <v/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88"/>
    </row>
    <row r="142" ht="10.5" customHeight="1">
      <c r="A142" s="117" t="str">
        <f t="shared" si="1"/>
        <v>94KM</v>
      </c>
      <c r="B142" s="118">
        <f t="shared" si="2"/>
        <v>2020</v>
      </c>
      <c r="C142" s="118">
        <f t="shared" si="3"/>
        <v>8</v>
      </c>
      <c r="D142" s="119">
        <f>'94KMInput'!B138</f>
        <v>44061</v>
      </c>
      <c r="E142" s="120" t="str">
        <f t="shared" si="4"/>
        <v>BUY</v>
      </c>
      <c r="F142" s="121" t="str">
        <f>'94KMInput'!H138</f>
        <v>INT</v>
      </c>
      <c r="G142" s="120" t="str">
        <f>'94KMInput'!O138</f>
        <v>Adam Riddell</v>
      </c>
      <c r="H142" s="120" t="str">
        <f>'94KMInput'!P138</f>
        <v/>
      </c>
      <c r="I142" s="120" t="str">
        <f>'94KMInput'!R138</f>
        <v>Non-Rev</v>
      </c>
      <c r="J142" s="121" t="str">
        <f>'94KMInput'!S138</f>
        <v>Mx</v>
      </c>
      <c r="K142" s="122" t="str">
        <f>'94KMInput'!AD138</f>
        <v/>
      </c>
      <c r="L142" s="123"/>
      <c r="M142" s="124">
        <f>'94KMInput'!L138</f>
        <v>0.3</v>
      </c>
      <c r="N142" s="120" t="str">
        <f>IF(M142="","",(IF(Q142='94KMInput'!K138,"","ERROR!")))</f>
        <v/>
      </c>
      <c r="O142" s="120"/>
      <c r="P142" s="121"/>
      <c r="Q142" s="124">
        <f t="shared" si="8"/>
        <v>6140</v>
      </c>
      <c r="R142" s="125"/>
      <c r="S142" s="125"/>
      <c r="T142" s="125"/>
      <c r="U142" s="126"/>
      <c r="V142" s="125"/>
      <c r="W142" s="125"/>
      <c r="X142" s="125" t="str">
        <f t="shared" si="29"/>
        <v/>
      </c>
      <c r="Y142" s="121"/>
      <c r="Z142" s="128"/>
      <c r="AA142" s="128"/>
      <c r="AB142" s="128"/>
      <c r="AC142" s="143" t="str">
        <f>'94KMInput'!T181</f>
        <v/>
      </c>
      <c r="AD142" s="144">
        <f>'94KMInput'!V181-'94KMInput'!U181</f>
        <v>0</v>
      </c>
      <c r="AE142" s="125" t="str">
        <f t="shared" si="6"/>
        <v/>
      </c>
      <c r="AF142" s="131">
        <v>3.75</v>
      </c>
      <c r="AG142" s="120">
        <f t="shared" si="7"/>
        <v>0</v>
      </c>
      <c r="AH142" s="132" t="str">
        <f>HYPERLINK('94KMInput'!AE181)</f>
        <v/>
      </c>
      <c r="AI142" s="132" t="str">
        <f>HYPERLINK('94KMInput'!AF181)</f>
        <v/>
      </c>
      <c r="AJ142" s="132" t="str">
        <f>HYPERLINK('94KMInput'!AG181)</f>
        <v/>
      </c>
      <c r="AK142" s="132" t="str">
        <f>HYPERLINK('94KMInput'!AH181)</f>
        <v/>
      </c>
      <c r="AL142" s="132" t="str">
        <f>HYPERLINK('94KMInput'!AI181)</f>
        <v/>
      </c>
      <c r="AM142" s="132" t="str">
        <f>HYPERLINK('94KMInput'!AJ181)</f>
        <v/>
      </c>
      <c r="AN142" s="132" t="str">
        <f>HYPERLINK('94KMInput'!AK181)</f>
        <v/>
      </c>
      <c r="AO142" s="132" t="str">
        <f>HYPERLINK('94KMInput'!AL181)</f>
        <v/>
      </c>
      <c r="AP142" s="118"/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18"/>
      <c r="CE142" s="118"/>
      <c r="CF142" s="118"/>
      <c r="CG142" s="118"/>
      <c r="CH142" s="118"/>
      <c r="CI142" s="118"/>
      <c r="CJ142" s="118"/>
      <c r="CK142" s="118"/>
      <c r="CL142" s="118"/>
      <c r="CM142" s="118"/>
      <c r="CN142" s="118"/>
      <c r="CO142" s="118"/>
      <c r="CP142" s="118"/>
      <c r="CQ142" s="118"/>
      <c r="CR142" s="118"/>
      <c r="CS142" s="118"/>
      <c r="CT142" s="118"/>
      <c r="CU142" s="118"/>
      <c r="CV142" s="118"/>
      <c r="CW142" s="118"/>
      <c r="CX142" s="118"/>
      <c r="CY142" s="118"/>
      <c r="CZ142" s="118"/>
      <c r="DA142" s="118"/>
      <c r="DB142" s="118"/>
      <c r="DC142" s="118"/>
      <c r="DD142" s="118"/>
      <c r="DE142" s="118"/>
      <c r="DF142" s="118"/>
      <c r="DG142" s="118"/>
      <c r="DH142" s="118"/>
    </row>
    <row r="143" ht="10.5" customHeight="1">
      <c r="A143" s="117" t="str">
        <f t="shared" si="1"/>
        <v>94KM</v>
      </c>
      <c r="B143" s="118">
        <f t="shared" si="2"/>
        <v>2020</v>
      </c>
      <c r="C143" s="118">
        <f t="shared" si="3"/>
        <v>8</v>
      </c>
      <c r="D143" s="119">
        <f>'94KMInput'!B139</f>
        <v>44061</v>
      </c>
      <c r="E143" s="120" t="str">
        <f t="shared" si="4"/>
        <v>INT</v>
      </c>
      <c r="F143" s="121" t="str">
        <f>'94KMInput'!H139</f>
        <v>BUY</v>
      </c>
      <c r="G143" s="120" t="str">
        <f>'94KMInput'!O139</f>
        <v>Adam Riddell</v>
      </c>
      <c r="H143" s="120" t="str">
        <f>'94KMInput'!P139</f>
        <v/>
      </c>
      <c r="I143" s="120" t="str">
        <f>'94KMInput'!R139</f>
        <v>Non-Rev</v>
      </c>
      <c r="J143" s="121" t="str">
        <f>'94KMInput'!S139</f>
        <v>Mx</v>
      </c>
      <c r="K143" s="122" t="str">
        <f>'94KMInput'!AD139</f>
        <v/>
      </c>
      <c r="L143" s="123"/>
      <c r="M143" s="124">
        <f>'94KMInput'!L139</f>
        <v>0.2</v>
      </c>
      <c r="N143" s="120" t="str">
        <f>IF(M143="","",(IF(Q143='94KMInput'!K139,"","ERROR!")))</f>
        <v/>
      </c>
      <c r="O143" s="120"/>
      <c r="P143" s="121"/>
      <c r="Q143" s="124">
        <f t="shared" si="8"/>
        <v>6140.2</v>
      </c>
      <c r="R143" s="125"/>
      <c r="S143" s="125"/>
      <c r="T143" s="125"/>
      <c r="U143" s="126"/>
      <c r="V143" s="125"/>
      <c r="W143" s="125"/>
      <c r="X143" s="125" t="str">
        <f t="shared" si="29"/>
        <v/>
      </c>
      <c r="Y143" s="121"/>
      <c r="Z143" s="128" t="s">
        <v>78</v>
      </c>
      <c r="AA143" s="128">
        <v>200.0</v>
      </c>
      <c r="AB143" s="128" t="s">
        <v>171</v>
      </c>
      <c r="AC143" s="143" t="str">
        <f>'94KMInput'!T182</f>
        <v/>
      </c>
      <c r="AD143" s="144">
        <f>'94KMInput'!V182-'94KMInput'!U182</f>
        <v>0</v>
      </c>
      <c r="AE143" s="125" t="str">
        <f t="shared" si="6"/>
        <v/>
      </c>
      <c r="AF143" s="131">
        <v>3.75</v>
      </c>
      <c r="AG143" s="120">
        <f t="shared" si="7"/>
        <v>0</v>
      </c>
      <c r="AH143" s="132" t="str">
        <f>HYPERLINK('94KMInput'!AE182)</f>
        <v/>
      </c>
      <c r="AI143" s="132" t="str">
        <f>HYPERLINK('94KMInput'!AF182)</f>
        <v/>
      </c>
      <c r="AJ143" s="132" t="str">
        <f>HYPERLINK('94KMInput'!AG182)</f>
        <v/>
      </c>
      <c r="AK143" s="132" t="str">
        <f>HYPERLINK('94KMInput'!AH182)</f>
        <v/>
      </c>
      <c r="AL143" s="132" t="str">
        <f>HYPERLINK('94KMInput'!AI182)</f>
        <v/>
      </c>
      <c r="AM143" s="132" t="str">
        <f>HYPERLINK('94KMInput'!AJ182)</f>
        <v/>
      </c>
      <c r="AN143" s="132" t="str">
        <f>HYPERLINK('94KMInput'!AK182)</f>
        <v/>
      </c>
      <c r="AO143" s="132" t="str">
        <f>HYPERLINK('94KMInput'!AL182)</f>
        <v/>
      </c>
      <c r="AP143" s="118"/>
      <c r="AQ143" s="118"/>
      <c r="AR143" s="118"/>
      <c r="AS143" s="118"/>
      <c r="AT143" s="118"/>
      <c r="AU143" s="118"/>
      <c r="AV143" s="118"/>
      <c r="AW143" s="118"/>
      <c r="AX143" s="118"/>
      <c r="AY143" s="118"/>
      <c r="AZ143" s="118"/>
      <c r="BA143" s="118"/>
      <c r="BB143" s="118"/>
      <c r="BC143" s="118"/>
      <c r="BD143" s="118"/>
      <c r="BE143" s="118"/>
      <c r="BF143" s="118"/>
      <c r="BG143" s="118"/>
      <c r="BH143" s="118"/>
      <c r="BI143" s="118"/>
      <c r="BJ143" s="118"/>
      <c r="BK143" s="118"/>
      <c r="BL143" s="118"/>
      <c r="BM143" s="118"/>
      <c r="BN143" s="118"/>
      <c r="BO143" s="118"/>
      <c r="BP143" s="118"/>
      <c r="BQ143" s="118"/>
      <c r="BR143" s="118"/>
      <c r="BS143" s="118"/>
      <c r="BT143" s="118"/>
      <c r="BU143" s="118"/>
      <c r="BV143" s="118"/>
      <c r="BW143" s="118"/>
      <c r="BX143" s="118"/>
      <c r="BY143" s="118"/>
      <c r="BZ143" s="118"/>
      <c r="CA143" s="118"/>
      <c r="CB143" s="118"/>
      <c r="CC143" s="118"/>
      <c r="CD143" s="118"/>
      <c r="CE143" s="118"/>
      <c r="CF143" s="118"/>
      <c r="CG143" s="118"/>
      <c r="CH143" s="118"/>
      <c r="CI143" s="118"/>
      <c r="CJ143" s="118"/>
      <c r="CK143" s="118"/>
      <c r="CL143" s="118"/>
      <c r="CM143" s="118"/>
      <c r="CN143" s="118"/>
      <c r="CO143" s="118"/>
      <c r="CP143" s="118"/>
      <c r="CQ143" s="118"/>
      <c r="CR143" s="118"/>
      <c r="CS143" s="118"/>
      <c r="CT143" s="118"/>
      <c r="CU143" s="118"/>
      <c r="CV143" s="118"/>
      <c r="CW143" s="118"/>
      <c r="CX143" s="118"/>
      <c r="CY143" s="118"/>
      <c r="CZ143" s="118"/>
      <c r="DA143" s="118"/>
      <c r="DB143" s="118"/>
      <c r="DC143" s="118"/>
      <c r="DD143" s="118"/>
      <c r="DE143" s="118"/>
      <c r="DF143" s="118"/>
      <c r="DG143" s="118"/>
      <c r="DH143" s="118"/>
    </row>
    <row r="144" ht="10.5" customHeight="1">
      <c r="A144" s="109" t="str">
        <f t="shared" si="1"/>
        <v>94KM</v>
      </c>
      <c r="B144" s="12">
        <f t="shared" si="2"/>
        <v>2020</v>
      </c>
      <c r="C144" s="12">
        <f t="shared" si="3"/>
        <v>8</v>
      </c>
      <c r="D144" s="110">
        <f>'94KMInput'!B140</f>
        <v>44068</v>
      </c>
      <c r="E144" s="111" t="str">
        <f t="shared" si="4"/>
        <v>BUY</v>
      </c>
      <c r="F144" s="112" t="str">
        <f>'94KMInput'!H140</f>
        <v>GSO</v>
      </c>
      <c r="G144" s="111" t="str">
        <f>'94KMInput'!O140</f>
        <v>Adam Riddell</v>
      </c>
      <c r="H144" s="111" t="str">
        <f>'94KMInput'!P140</f>
        <v/>
      </c>
      <c r="I144" s="111" t="str">
        <f>'94KMInput'!R140</f>
        <v>Cargo</v>
      </c>
      <c r="J144" s="112" t="str">
        <f>'94KMInput'!S140</f>
        <v>Rome</v>
      </c>
      <c r="K144" s="113" t="str">
        <f>'94KMInput'!AD140</f>
        <v/>
      </c>
      <c r="L144" s="114"/>
      <c r="M144" s="115">
        <f>'94KMInput'!L140</f>
        <v>0.2</v>
      </c>
      <c r="N144" s="111" t="str">
        <f>IF(M144="","",(IF(Q144='94KMInput'!K140,"","ERROR!")))</f>
        <v/>
      </c>
      <c r="O144" s="64"/>
      <c r="P144" s="133"/>
      <c r="Q144" s="116">
        <f t="shared" si="8"/>
        <v>6140.4</v>
      </c>
      <c r="R144" s="134"/>
      <c r="S144" s="134"/>
      <c r="T144" s="134"/>
      <c r="U144" s="135"/>
      <c r="V144" s="134"/>
      <c r="W144" s="134"/>
      <c r="X144" s="134" t="str">
        <f t="shared" si="29"/>
        <v/>
      </c>
      <c r="Y144" s="136"/>
      <c r="Z144" s="137"/>
      <c r="AA144" s="137"/>
      <c r="AB144" s="137"/>
      <c r="AC144" s="138" t="str">
        <f>'94KMInput'!T183</f>
        <v/>
      </c>
      <c r="AD144" s="139">
        <f>'94KMInput'!V183-'94KMInput'!U183</f>
        <v>0</v>
      </c>
      <c r="AE144" s="140" t="str">
        <f t="shared" si="6"/>
        <v/>
      </c>
      <c r="AF144" s="141">
        <v>3.75</v>
      </c>
      <c r="AG144" s="142">
        <f t="shared" si="7"/>
        <v>0</v>
      </c>
      <c r="AH144" s="108" t="str">
        <f>HYPERLINK('94KMInput'!AE183)</f>
        <v/>
      </c>
      <c r="AI144" s="108" t="str">
        <f>HYPERLINK('94KMInput'!AF183)</f>
        <v/>
      </c>
      <c r="AJ144" s="108" t="str">
        <f>HYPERLINK('94KMInput'!AG183)</f>
        <v/>
      </c>
      <c r="AK144" s="108" t="str">
        <f>HYPERLINK('94KMInput'!AH183)</f>
        <v/>
      </c>
      <c r="AL144" s="108" t="str">
        <f>HYPERLINK('94KMInput'!AI183)</f>
        <v/>
      </c>
      <c r="AM144" s="108" t="str">
        <f>HYPERLINK('94KMInput'!AJ183)</f>
        <v/>
      </c>
      <c r="AN144" s="108" t="str">
        <f>HYPERLINK('94KMInput'!AK183)</f>
        <v/>
      </c>
      <c r="AO144" s="108" t="str">
        <f>HYPERLINK('94KMInput'!AL183)</f>
        <v/>
      </c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  <c r="DD144" s="88"/>
      <c r="DE144" s="88"/>
      <c r="DF144" s="88"/>
      <c r="DG144" s="88"/>
      <c r="DH144" s="88"/>
    </row>
    <row r="145" ht="10.5" customHeight="1">
      <c r="A145" s="109" t="str">
        <f t="shared" si="1"/>
        <v>94KM</v>
      </c>
      <c r="B145" s="12">
        <f t="shared" si="2"/>
        <v>2020</v>
      </c>
      <c r="C145" s="12">
        <f t="shared" si="3"/>
        <v>8</v>
      </c>
      <c r="D145" s="110">
        <f>'94KMInput'!B141</f>
        <v>44068</v>
      </c>
      <c r="E145" s="111" t="str">
        <f t="shared" si="4"/>
        <v>GSO</v>
      </c>
      <c r="F145" s="112" t="str">
        <f>'94KMInput'!H141</f>
        <v>HEF</v>
      </c>
      <c r="G145" s="111" t="str">
        <f>'94KMInput'!O141</f>
        <v>Adam Riddell</v>
      </c>
      <c r="H145" s="111" t="str">
        <f>'94KMInput'!P141</f>
        <v/>
      </c>
      <c r="I145" s="111" t="str">
        <f>'94KMInput'!R141</f>
        <v>Cargo</v>
      </c>
      <c r="J145" s="112" t="str">
        <f>'94KMInput'!S141</f>
        <v>Rome</v>
      </c>
      <c r="K145" s="113" t="str">
        <f>'94KMInput'!AD141</f>
        <v/>
      </c>
      <c r="L145" s="114"/>
      <c r="M145" s="115">
        <f>'94KMInput'!L141</f>
        <v>1.2</v>
      </c>
      <c r="N145" s="111" t="str">
        <f>IF(M145="","",(IF(Q145='94KMInput'!K141,"","ERROR!")))</f>
        <v/>
      </c>
      <c r="O145" s="64"/>
      <c r="P145" s="133"/>
      <c r="Q145" s="116">
        <f t="shared" si="8"/>
        <v>6141.6</v>
      </c>
      <c r="R145" s="134" t="s">
        <v>148</v>
      </c>
      <c r="S145" s="134"/>
      <c r="T145" s="134"/>
      <c r="U145" s="135"/>
      <c r="V145" s="134"/>
      <c r="W145" s="134"/>
      <c r="X145" s="134">
        <f t="shared" si="29"/>
        <v>0</v>
      </c>
      <c r="Y145" s="136"/>
      <c r="Z145" s="137"/>
      <c r="AA145" s="137"/>
      <c r="AB145" s="137"/>
      <c r="AC145" s="138" t="str">
        <f>'94KMInput'!T184</f>
        <v/>
      </c>
      <c r="AD145" s="139">
        <f>'94KMInput'!V184-'94KMInput'!U184</f>
        <v>0</v>
      </c>
      <c r="AE145" s="140" t="str">
        <f t="shared" si="6"/>
        <v/>
      </c>
      <c r="AF145" s="141">
        <v>3.75</v>
      </c>
      <c r="AG145" s="142">
        <f t="shared" si="7"/>
        <v>0</v>
      </c>
      <c r="AH145" s="108" t="str">
        <f>HYPERLINK('94KMInput'!AE184)</f>
        <v/>
      </c>
      <c r="AI145" s="108" t="str">
        <f>HYPERLINK('94KMInput'!AF184)</f>
        <v/>
      </c>
      <c r="AJ145" s="108" t="str">
        <f>HYPERLINK('94KMInput'!AG184)</f>
        <v/>
      </c>
      <c r="AK145" s="108" t="str">
        <f>HYPERLINK('94KMInput'!AH184)</f>
        <v/>
      </c>
      <c r="AL145" s="108" t="str">
        <f>HYPERLINK('94KMInput'!AI184)</f>
        <v/>
      </c>
      <c r="AM145" s="108" t="str">
        <f>HYPERLINK('94KMInput'!AJ184)</f>
        <v/>
      </c>
      <c r="AN145" s="108" t="str">
        <f>HYPERLINK('94KMInput'!AK184)</f>
        <v/>
      </c>
      <c r="AO145" s="108" t="str">
        <f>HYPERLINK('94KMInput'!AL184)</f>
        <v/>
      </c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</row>
    <row r="146" ht="10.5" customHeight="1">
      <c r="A146" s="109" t="str">
        <f t="shared" si="1"/>
        <v>94KM</v>
      </c>
      <c r="B146" s="12">
        <f t="shared" si="2"/>
        <v>2020</v>
      </c>
      <c r="C146" s="12">
        <f t="shared" si="3"/>
        <v>8</v>
      </c>
      <c r="D146" s="110">
        <f>'94KMInput'!B142</f>
        <v>44068</v>
      </c>
      <c r="E146" s="111" t="str">
        <f t="shared" si="4"/>
        <v>HEF</v>
      </c>
      <c r="F146" s="112" t="str">
        <f>'94KMInput'!H142</f>
        <v>BUY</v>
      </c>
      <c r="G146" s="111" t="str">
        <f>'94KMInput'!O142</f>
        <v>Adam Riddell</v>
      </c>
      <c r="H146" s="111" t="str">
        <f>'94KMInput'!P142</f>
        <v/>
      </c>
      <c r="I146" s="111" t="str">
        <f>'94KMInput'!R142</f>
        <v>Cargo</v>
      </c>
      <c r="J146" s="112" t="str">
        <f>'94KMInput'!S142</f>
        <v>Rome</v>
      </c>
      <c r="K146" s="113" t="str">
        <f>'94KMInput'!AD142</f>
        <v/>
      </c>
      <c r="L146" s="114"/>
      <c r="M146" s="115">
        <f>'94KMInput'!L142</f>
        <v>1.1</v>
      </c>
      <c r="N146" s="111" t="str">
        <f>IF(M146="","",(IF(Q146='94KMInput'!K142,"","ERROR!")))</f>
        <v/>
      </c>
      <c r="O146" s="64"/>
      <c r="P146" s="133">
        <v>4361.0</v>
      </c>
      <c r="Q146" s="116">
        <f t="shared" si="8"/>
        <v>6142.7</v>
      </c>
      <c r="R146" s="134">
        <v>2407.0</v>
      </c>
      <c r="S146" s="134"/>
      <c r="T146" s="134"/>
      <c r="U146" s="135">
        <v>44.0</v>
      </c>
      <c r="V146" s="134"/>
      <c r="W146" s="134"/>
      <c r="X146" s="134">
        <f t="shared" si="29"/>
        <v>2451</v>
      </c>
      <c r="Y146" s="136"/>
      <c r="Z146" s="137" t="s">
        <v>78</v>
      </c>
      <c r="AA146" s="137">
        <v>400.0</v>
      </c>
      <c r="AB146" s="137" t="s">
        <v>172</v>
      </c>
      <c r="AC146" s="138" t="str">
        <f>'94KMInput'!T185</f>
        <v/>
      </c>
      <c r="AD146" s="139">
        <f>'94KMInput'!V185-'94KMInput'!U185</f>
        <v>0</v>
      </c>
      <c r="AE146" s="140" t="str">
        <f t="shared" si="6"/>
        <v/>
      </c>
      <c r="AF146" s="141">
        <v>3.75</v>
      </c>
      <c r="AG146" s="142">
        <f t="shared" si="7"/>
        <v>0</v>
      </c>
      <c r="AH146" s="108" t="str">
        <f>HYPERLINK('94KMInput'!AE185)</f>
        <v/>
      </c>
      <c r="AI146" s="108" t="str">
        <f>HYPERLINK('94KMInput'!AF185)</f>
        <v/>
      </c>
      <c r="AJ146" s="108" t="str">
        <f>HYPERLINK('94KMInput'!AG185)</f>
        <v/>
      </c>
      <c r="AK146" s="108" t="str">
        <f>HYPERLINK('94KMInput'!AH185)</f>
        <v/>
      </c>
      <c r="AL146" s="108" t="str">
        <f>HYPERLINK('94KMInput'!AI185)</f>
        <v/>
      </c>
      <c r="AM146" s="108" t="str">
        <f>HYPERLINK('94KMInput'!AJ185)</f>
        <v/>
      </c>
      <c r="AN146" s="108" t="str">
        <f>HYPERLINK('94KMInput'!AK185)</f>
        <v/>
      </c>
      <c r="AO146" s="108" t="str">
        <f>HYPERLINK('94KMInput'!AL185)</f>
        <v/>
      </c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  <c r="DD146" s="88"/>
      <c r="DE146" s="88"/>
      <c r="DF146" s="88"/>
      <c r="DG146" s="88"/>
      <c r="DH146" s="88"/>
    </row>
    <row r="147" ht="10.5" customHeight="1">
      <c r="A147" s="117" t="str">
        <f t="shared" si="1"/>
        <v>94KM</v>
      </c>
      <c r="B147" s="118">
        <f t="shared" si="2"/>
        <v>2020</v>
      </c>
      <c r="C147" s="118">
        <f t="shared" si="3"/>
        <v>8</v>
      </c>
      <c r="D147" s="119">
        <f>'94KMInput'!B143</f>
        <v>44070</v>
      </c>
      <c r="E147" s="120" t="str">
        <f t="shared" si="4"/>
        <v>BUY</v>
      </c>
      <c r="F147" s="121" t="str">
        <f>'94KMInput'!H143</f>
        <v>BUY</v>
      </c>
      <c r="G147" s="120" t="str">
        <f>'94KMInput'!O143</f>
        <v>Steve Watkins</v>
      </c>
      <c r="H147" s="120" t="str">
        <f>'94KMInput'!P143</f>
        <v/>
      </c>
      <c r="I147" s="120" t="str">
        <f>'94KMInput'!R143</f>
        <v>Non-Rev</v>
      </c>
      <c r="J147" s="121" t="str">
        <f>'94KMInput'!S143</f>
        <v>Mx</v>
      </c>
      <c r="K147" s="122" t="str">
        <f>'94KMInput'!AD143</f>
        <v/>
      </c>
      <c r="L147" s="123"/>
      <c r="M147" s="124">
        <f>'94KMInput'!L143</f>
        <v>1</v>
      </c>
      <c r="N147" s="120" t="str">
        <f>IF(M147="","",(IF(Q147='94KMInput'!K143,"","ERROR!")))</f>
        <v/>
      </c>
      <c r="O147" s="120"/>
      <c r="P147" s="121"/>
      <c r="Q147" s="124">
        <f t="shared" si="8"/>
        <v>6143.7</v>
      </c>
      <c r="R147" s="125"/>
      <c r="S147" s="125"/>
      <c r="T147" s="125"/>
      <c r="U147" s="126"/>
      <c r="V147" s="125"/>
      <c r="W147" s="125"/>
      <c r="X147" s="125" t="str">
        <f t="shared" si="29"/>
        <v/>
      </c>
      <c r="Y147" s="121"/>
      <c r="Z147" s="128" t="s">
        <v>78</v>
      </c>
      <c r="AA147" s="128">
        <v>200.0</v>
      </c>
      <c r="AB147" s="128" t="s">
        <v>173</v>
      </c>
      <c r="AC147" s="143" t="str">
        <f>'94KMInput'!T186</f>
        <v/>
      </c>
      <c r="AD147" s="144">
        <f>'94KMInput'!V186-'94KMInput'!U186</f>
        <v>0</v>
      </c>
      <c r="AE147" s="125" t="str">
        <f t="shared" si="6"/>
        <v/>
      </c>
      <c r="AF147" s="131">
        <v>3.75</v>
      </c>
      <c r="AG147" s="120">
        <f t="shared" si="7"/>
        <v>0</v>
      </c>
      <c r="AH147" s="132" t="str">
        <f>HYPERLINK('94KMInput'!AE186)</f>
        <v/>
      </c>
      <c r="AI147" s="132" t="str">
        <f>HYPERLINK('94KMInput'!AF186)</f>
        <v/>
      </c>
      <c r="AJ147" s="132" t="str">
        <f>HYPERLINK('94KMInput'!AG186)</f>
        <v/>
      </c>
      <c r="AK147" s="132" t="str">
        <f>HYPERLINK('94KMInput'!AH186)</f>
        <v/>
      </c>
      <c r="AL147" s="132" t="str">
        <f>HYPERLINK('94KMInput'!AI186)</f>
        <v/>
      </c>
      <c r="AM147" s="132" t="str">
        <f>HYPERLINK('94KMInput'!AJ186)</f>
        <v/>
      </c>
      <c r="AN147" s="132" t="str">
        <f>HYPERLINK('94KMInput'!AK186)</f>
        <v/>
      </c>
      <c r="AO147" s="132" t="str">
        <f>HYPERLINK('94KMInput'!AL186)</f>
        <v/>
      </c>
      <c r="AP147" s="118"/>
      <c r="AQ147" s="118"/>
      <c r="AR147" s="118"/>
      <c r="AS147" s="118"/>
      <c r="AT147" s="118"/>
      <c r="AU147" s="118"/>
      <c r="AV147" s="118"/>
      <c r="AW147" s="118"/>
      <c r="AX147" s="118"/>
      <c r="AY147" s="118"/>
      <c r="AZ147" s="118"/>
      <c r="BA147" s="118"/>
      <c r="BB147" s="118"/>
      <c r="BC147" s="118"/>
      <c r="BD147" s="118"/>
      <c r="BE147" s="118"/>
      <c r="BF147" s="118"/>
      <c r="BG147" s="118"/>
      <c r="BH147" s="118"/>
      <c r="BI147" s="118"/>
      <c r="BJ147" s="118"/>
      <c r="BK147" s="118"/>
      <c r="BL147" s="118"/>
      <c r="BM147" s="118"/>
      <c r="BN147" s="118"/>
      <c r="BO147" s="118"/>
      <c r="BP147" s="118"/>
      <c r="BQ147" s="118"/>
      <c r="BR147" s="118"/>
      <c r="BS147" s="118"/>
      <c r="BT147" s="118"/>
      <c r="BU147" s="118"/>
      <c r="BV147" s="118"/>
      <c r="BW147" s="118"/>
      <c r="BX147" s="118"/>
      <c r="BY147" s="118"/>
      <c r="BZ147" s="118"/>
      <c r="CA147" s="118"/>
      <c r="CB147" s="118"/>
      <c r="CC147" s="118"/>
      <c r="CD147" s="118"/>
      <c r="CE147" s="118"/>
      <c r="CF147" s="118"/>
      <c r="CG147" s="118"/>
      <c r="CH147" s="118"/>
      <c r="CI147" s="118"/>
      <c r="CJ147" s="118"/>
      <c r="CK147" s="118"/>
      <c r="CL147" s="118"/>
      <c r="CM147" s="118"/>
      <c r="CN147" s="118"/>
      <c r="CO147" s="118"/>
      <c r="CP147" s="118"/>
      <c r="CQ147" s="118"/>
      <c r="CR147" s="118"/>
      <c r="CS147" s="118"/>
      <c r="CT147" s="118"/>
      <c r="CU147" s="118"/>
      <c r="CV147" s="118"/>
      <c r="CW147" s="118"/>
      <c r="CX147" s="118"/>
      <c r="CY147" s="118"/>
      <c r="CZ147" s="118"/>
      <c r="DA147" s="118"/>
      <c r="DB147" s="118"/>
      <c r="DC147" s="118"/>
      <c r="DD147" s="118"/>
      <c r="DE147" s="118"/>
      <c r="DF147" s="118"/>
      <c r="DG147" s="118"/>
      <c r="DH147" s="118"/>
    </row>
    <row r="148" ht="10.5" customHeight="1">
      <c r="A148" s="117" t="str">
        <f t="shared" si="1"/>
        <v>94KM</v>
      </c>
      <c r="B148" s="118">
        <f t="shared" si="2"/>
        <v>2020</v>
      </c>
      <c r="C148" s="118">
        <f t="shared" si="3"/>
        <v>8</v>
      </c>
      <c r="D148" s="119">
        <f>'94KMInput'!B144</f>
        <v>44071</v>
      </c>
      <c r="E148" s="120" t="str">
        <f t="shared" si="4"/>
        <v>BUY</v>
      </c>
      <c r="F148" s="121" t="str">
        <f>'94KMInput'!H144</f>
        <v>TTA</v>
      </c>
      <c r="G148" s="120" t="str">
        <f>'94KMInput'!O144</f>
        <v>Adam Riddell</v>
      </c>
      <c r="H148" s="120" t="str">
        <f>'94KMInput'!P144</f>
        <v/>
      </c>
      <c r="I148" s="120" t="str">
        <f>'94KMInput'!R144</f>
        <v>Non-Rev</v>
      </c>
      <c r="J148" s="121" t="str">
        <f>'94KMInput'!S144</f>
        <v>Mx</v>
      </c>
      <c r="K148" s="122" t="str">
        <f>'94KMInput'!AD144</f>
        <v/>
      </c>
      <c r="L148" s="123"/>
      <c r="M148" s="124">
        <f>'94KMInput'!L144</f>
        <v>0.4</v>
      </c>
      <c r="N148" s="120" t="str">
        <f>IF(M148="","",(IF(Q148='94KMInput'!K144,"","ERROR!")))</f>
        <v/>
      </c>
      <c r="O148" s="120"/>
      <c r="P148" s="121"/>
      <c r="Q148" s="124">
        <f t="shared" si="8"/>
        <v>6144.1</v>
      </c>
      <c r="R148" s="125"/>
      <c r="S148" s="125"/>
      <c r="T148" s="125"/>
      <c r="U148" s="126"/>
      <c r="V148" s="125"/>
      <c r="W148" s="125"/>
      <c r="X148" s="125" t="str">
        <f t="shared" si="29"/>
        <v/>
      </c>
      <c r="Y148" s="121"/>
      <c r="Z148" s="128"/>
      <c r="AA148" s="128"/>
      <c r="AB148" s="128"/>
      <c r="AC148" s="143" t="str">
        <f>'94KMInput'!T187</f>
        <v/>
      </c>
      <c r="AD148" s="144">
        <f>'94KMInput'!V187-'94KMInput'!U187</f>
        <v>0</v>
      </c>
      <c r="AE148" s="125" t="str">
        <f t="shared" si="6"/>
        <v/>
      </c>
      <c r="AF148" s="131">
        <v>3.75</v>
      </c>
      <c r="AG148" s="120">
        <f t="shared" si="7"/>
        <v>0</v>
      </c>
      <c r="AH148" s="132" t="str">
        <f>HYPERLINK('94KMInput'!AE187)</f>
        <v/>
      </c>
      <c r="AI148" s="132" t="str">
        <f>HYPERLINK('94KMInput'!AF187)</f>
        <v/>
      </c>
      <c r="AJ148" s="132" t="str">
        <f>HYPERLINK('94KMInput'!AG187)</f>
        <v/>
      </c>
      <c r="AK148" s="132" t="str">
        <f>HYPERLINK('94KMInput'!AH187)</f>
        <v/>
      </c>
      <c r="AL148" s="132" t="str">
        <f>HYPERLINK('94KMInput'!AI187)</f>
        <v/>
      </c>
      <c r="AM148" s="132" t="str">
        <f>HYPERLINK('94KMInput'!AJ187)</f>
        <v/>
      </c>
      <c r="AN148" s="132" t="str">
        <f>HYPERLINK('94KMInput'!AK187)</f>
        <v/>
      </c>
      <c r="AO148" s="132" t="str">
        <f>HYPERLINK('94KMInput'!AL187)</f>
        <v/>
      </c>
      <c r="AP148" s="118"/>
      <c r="AQ148" s="118"/>
      <c r="AR148" s="118"/>
      <c r="AS148" s="118"/>
      <c r="AT148" s="118"/>
      <c r="AU148" s="118"/>
      <c r="AV148" s="118"/>
      <c r="AW148" s="118"/>
      <c r="AX148" s="118"/>
      <c r="AY148" s="118"/>
      <c r="AZ148" s="118"/>
      <c r="BA148" s="118"/>
      <c r="BB148" s="118"/>
      <c r="BC148" s="118"/>
      <c r="BD148" s="118"/>
      <c r="BE148" s="118"/>
      <c r="BF148" s="118"/>
      <c r="BG148" s="118"/>
      <c r="BH148" s="118"/>
      <c r="BI148" s="118"/>
      <c r="BJ148" s="118"/>
      <c r="BK148" s="118"/>
      <c r="BL148" s="118"/>
      <c r="BM148" s="118"/>
      <c r="BN148" s="118"/>
      <c r="BO148" s="118"/>
      <c r="BP148" s="118"/>
      <c r="BQ148" s="118"/>
      <c r="BR148" s="118"/>
      <c r="BS148" s="118"/>
      <c r="BT148" s="118"/>
      <c r="BU148" s="118"/>
      <c r="BV148" s="118"/>
      <c r="BW148" s="118"/>
      <c r="BX148" s="118"/>
      <c r="BY148" s="118"/>
      <c r="BZ148" s="118"/>
      <c r="CA148" s="118"/>
      <c r="CB148" s="118"/>
      <c r="CC148" s="118"/>
      <c r="CD148" s="118"/>
      <c r="CE148" s="118"/>
      <c r="CF148" s="118"/>
      <c r="CG148" s="118"/>
      <c r="CH148" s="118"/>
      <c r="CI148" s="118"/>
      <c r="CJ148" s="118"/>
      <c r="CK148" s="118"/>
      <c r="CL148" s="118"/>
      <c r="CM148" s="118"/>
      <c r="CN148" s="118"/>
      <c r="CO148" s="118"/>
      <c r="CP148" s="118"/>
      <c r="CQ148" s="118"/>
      <c r="CR148" s="118"/>
      <c r="CS148" s="118"/>
      <c r="CT148" s="118"/>
      <c r="CU148" s="118"/>
      <c r="CV148" s="118"/>
      <c r="CW148" s="118"/>
      <c r="CX148" s="118"/>
      <c r="CY148" s="118"/>
      <c r="CZ148" s="118"/>
      <c r="DA148" s="118"/>
      <c r="DB148" s="118"/>
      <c r="DC148" s="118"/>
      <c r="DD148" s="118"/>
      <c r="DE148" s="118"/>
      <c r="DF148" s="118"/>
      <c r="DG148" s="118"/>
      <c r="DH148" s="118"/>
    </row>
    <row r="149" ht="10.5" customHeight="1">
      <c r="A149" s="117" t="str">
        <f t="shared" si="1"/>
        <v>94KM</v>
      </c>
      <c r="B149" s="118">
        <f t="shared" si="2"/>
        <v>2020</v>
      </c>
      <c r="C149" s="118">
        <f t="shared" si="3"/>
        <v>9</v>
      </c>
      <c r="D149" s="119">
        <f>'94KMInput'!B145</f>
        <v>44093</v>
      </c>
      <c r="E149" s="120" t="str">
        <f t="shared" si="4"/>
        <v>TTA</v>
      </c>
      <c r="F149" s="121" t="str">
        <f>'94KMInput'!H145</f>
        <v>BUY</v>
      </c>
      <c r="G149" s="120" t="str">
        <f>'94KMInput'!O145</f>
        <v>Adam Riddell</v>
      </c>
      <c r="H149" s="120" t="str">
        <f>'94KMInput'!P145</f>
        <v/>
      </c>
      <c r="I149" s="120" t="str">
        <f>'94KMInput'!R145</f>
        <v>Non-Rev</v>
      </c>
      <c r="J149" s="121" t="str">
        <f>'94KMInput'!S145</f>
        <v>Mx</v>
      </c>
      <c r="K149" s="122" t="str">
        <f>'94KMInput'!AD145</f>
        <v/>
      </c>
      <c r="L149" s="123"/>
      <c r="M149" s="124">
        <f>'94KMInput'!L145</f>
        <v>0.2</v>
      </c>
      <c r="N149" s="120" t="str">
        <f>IF(M149="","",(IF(Q149='94KMInput'!K145,"","ERROR!")))</f>
        <v/>
      </c>
      <c r="O149" s="120"/>
      <c r="P149" s="121"/>
      <c r="Q149" s="124">
        <f t="shared" si="8"/>
        <v>6144.3</v>
      </c>
      <c r="R149" s="125"/>
      <c r="S149" s="125"/>
      <c r="T149" s="125"/>
      <c r="U149" s="126"/>
      <c r="V149" s="125"/>
      <c r="W149" s="125"/>
      <c r="X149" s="125" t="str">
        <f t="shared" si="29"/>
        <v/>
      </c>
      <c r="Y149" s="121"/>
      <c r="Z149" s="128"/>
      <c r="AA149" s="128"/>
      <c r="AB149" s="128"/>
      <c r="AC149" s="143" t="str">
        <f>'94KMInput'!T188</f>
        <v/>
      </c>
      <c r="AD149" s="144">
        <f>'94KMInput'!V188-'94KMInput'!U188</f>
        <v>0</v>
      </c>
      <c r="AE149" s="125" t="str">
        <f t="shared" si="6"/>
        <v/>
      </c>
      <c r="AF149" s="131">
        <v>3.75</v>
      </c>
      <c r="AG149" s="120">
        <f t="shared" si="7"/>
        <v>0</v>
      </c>
      <c r="AH149" s="132" t="str">
        <f>HYPERLINK('94KMInput'!AE188)</f>
        <v/>
      </c>
      <c r="AI149" s="132" t="str">
        <f>HYPERLINK('94KMInput'!AF188)</f>
        <v/>
      </c>
      <c r="AJ149" s="132" t="str">
        <f>HYPERLINK('94KMInput'!AG188)</f>
        <v/>
      </c>
      <c r="AK149" s="132" t="str">
        <f>HYPERLINK('94KMInput'!AH188)</f>
        <v/>
      </c>
      <c r="AL149" s="132" t="str">
        <f>HYPERLINK('94KMInput'!AI188)</f>
        <v/>
      </c>
      <c r="AM149" s="132" t="str">
        <f>HYPERLINK('94KMInput'!AJ188)</f>
        <v/>
      </c>
      <c r="AN149" s="132" t="str">
        <f>HYPERLINK('94KMInput'!AK188)</f>
        <v/>
      </c>
      <c r="AO149" s="132" t="str">
        <f>HYPERLINK('94KMInput'!AL188)</f>
        <v/>
      </c>
      <c r="AP149" s="118"/>
      <c r="AQ149" s="118"/>
      <c r="AR149" s="118"/>
      <c r="AS149" s="118"/>
      <c r="AT149" s="118"/>
      <c r="AU149" s="118"/>
      <c r="AV149" s="118"/>
      <c r="AW149" s="118"/>
      <c r="AX149" s="118"/>
      <c r="AY149" s="118"/>
      <c r="AZ149" s="118"/>
      <c r="BA149" s="118"/>
      <c r="BB149" s="118"/>
      <c r="BC149" s="118"/>
      <c r="BD149" s="118"/>
      <c r="BE149" s="118"/>
      <c r="BF149" s="118"/>
      <c r="BG149" s="118"/>
      <c r="BH149" s="118"/>
      <c r="BI149" s="118"/>
      <c r="BJ149" s="118"/>
      <c r="BK149" s="118"/>
      <c r="BL149" s="118"/>
      <c r="BM149" s="118"/>
      <c r="BN149" s="118"/>
      <c r="BO149" s="118"/>
      <c r="BP149" s="118"/>
      <c r="BQ149" s="118"/>
      <c r="BR149" s="118"/>
      <c r="BS149" s="118"/>
      <c r="BT149" s="118"/>
      <c r="BU149" s="118"/>
      <c r="BV149" s="118"/>
      <c r="BW149" s="118"/>
      <c r="BX149" s="118"/>
      <c r="BY149" s="118"/>
      <c r="BZ149" s="118"/>
      <c r="CA149" s="118"/>
      <c r="CB149" s="118"/>
      <c r="CC149" s="118"/>
      <c r="CD149" s="118"/>
      <c r="CE149" s="118"/>
      <c r="CF149" s="118"/>
      <c r="CG149" s="118"/>
      <c r="CH149" s="118"/>
      <c r="CI149" s="118"/>
      <c r="CJ149" s="118"/>
      <c r="CK149" s="118"/>
      <c r="CL149" s="118"/>
      <c r="CM149" s="118"/>
      <c r="CN149" s="118"/>
      <c r="CO149" s="118"/>
      <c r="CP149" s="118"/>
      <c r="CQ149" s="118"/>
      <c r="CR149" s="118"/>
      <c r="CS149" s="118"/>
      <c r="CT149" s="118"/>
      <c r="CU149" s="118"/>
      <c r="CV149" s="118"/>
      <c r="CW149" s="118"/>
      <c r="CX149" s="118"/>
      <c r="CY149" s="118"/>
      <c r="CZ149" s="118"/>
      <c r="DA149" s="118"/>
      <c r="DB149" s="118"/>
      <c r="DC149" s="118"/>
      <c r="DD149" s="118"/>
      <c r="DE149" s="118"/>
      <c r="DF149" s="118"/>
      <c r="DG149" s="118"/>
      <c r="DH149" s="118"/>
    </row>
    <row r="150" ht="10.5" customHeight="1">
      <c r="A150" s="109" t="str">
        <f t="shared" si="1"/>
        <v>94KM</v>
      </c>
      <c r="B150" s="12">
        <f t="shared" si="2"/>
        <v>2020</v>
      </c>
      <c r="C150" s="12">
        <f t="shared" si="3"/>
        <v>9</v>
      </c>
      <c r="D150" s="110">
        <f>'94KMInput'!B146</f>
        <v>44095</v>
      </c>
      <c r="E150" s="111" t="str">
        <f t="shared" si="4"/>
        <v>BUY</v>
      </c>
      <c r="F150" s="112" t="str">
        <f>'94KMInput'!H146</f>
        <v>DBN</v>
      </c>
      <c r="G150" s="111" t="str">
        <f>'94KMInput'!O146</f>
        <v>Steve Watkins</v>
      </c>
      <c r="H150" s="111" t="str">
        <f>'94KMInput'!P146</f>
        <v>BC</v>
      </c>
      <c r="I150" s="111" t="str">
        <f>'94KMInput'!R146</f>
        <v>Passenger</v>
      </c>
      <c r="J150" s="112" t="str">
        <f>'94KMInput'!S146</f>
        <v>Shipman</v>
      </c>
      <c r="K150" s="113" t="str">
        <f>'94KMInput'!AD146</f>
        <v/>
      </c>
      <c r="L150" s="114"/>
      <c r="M150" s="115">
        <f>'94KMInput'!L146</f>
        <v>1.5</v>
      </c>
      <c r="N150" s="111" t="str">
        <f>IF(M150="","",(IF(Q150='94KMInput'!K146,"","ERROR!")))</f>
        <v/>
      </c>
      <c r="O150" s="64"/>
      <c r="P150" s="133"/>
      <c r="Q150" s="116">
        <f t="shared" si="8"/>
        <v>6145.8</v>
      </c>
      <c r="R150" s="134"/>
      <c r="S150" s="134"/>
      <c r="T150" s="134"/>
      <c r="U150" s="135"/>
      <c r="V150" s="134"/>
      <c r="W150" s="134"/>
      <c r="X150" s="134" t="str">
        <f t="shared" si="29"/>
        <v/>
      </c>
      <c r="Y150" s="136"/>
      <c r="Z150" s="137" t="s">
        <v>94</v>
      </c>
      <c r="AA150" s="137">
        <v>400.0</v>
      </c>
      <c r="AB150" s="137" t="s">
        <v>174</v>
      </c>
      <c r="AC150" s="138" t="str">
        <f>'94KMInput'!T189</f>
        <v/>
      </c>
      <c r="AD150" s="139">
        <f>'94KMInput'!V189-'94KMInput'!U189</f>
        <v>0</v>
      </c>
      <c r="AE150" s="140" t="str">
        <f t="shared" si="6"/>
        <v/>
      </c>
      <c r="AF150" s="141">
        <v>3.75</v>
      </c>
      <c r="AG150" s="142">
        <f t="shared" si="7"/>
        <v>0</v>
      </c>
      <c r="AH150" s="108" t="str">
        <f>HYPERLINK('94KMInput'!AE189)</f>
        <v/>
      </c>
      <c r="AI150" s="108" t="str">
        <f>HYPERLINK('94KMInput'!AF189)</f>
        <v/>
      </c>
      <c r="AJ150" s="108" t="str">
        <f>HYPERLINK('94KMInput'!AG189)</f>
        <v/>
      </c>
      <c r="AK150" s="108" t="str">
        <f>HYPERLINK('94KMInput'!AH189)</f>
        <v/>
      </c>
      <c r="AL150" s="108" t="str">
        <f>HYPERLINK('94KMInput'!AI189)</f>
        <v/>
      </c>
      <c r="AM150" s="108" t="str">
        <f>HYPERLINK('94KMInput'!AJ189)</f>
        <v/>
      </c>
      <c r="AN150" s="108" t="str">
        <f>HYPERLINK('94KMInput'!AK189)</f>
        <v/>
      </c>
      <c r="AO150" s="108" t="str">
        <f>HYPERLINK('94KMInput'!AL189)</f>
        <v/>
      </c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  <c r="DD150" s="88"/>
      <c r="DE150" s="88"/>
      <c r="DF150" s="88"/>
      <c r="DG150" s="88"/>
      <c r="DH150" s="88"/>
    </row>
    <row r="151" ht="10.5" customHeight="1">
      <c r="A151" s="109" t="str">
        <f t="shared" si="1"/>
        <v>94KM</v>
      </c>
      <c r="B151" s="12">
        <f t="shared" si="2"/>
        <v>2020</v>
      </c>
      <c r="C151" s="12">
        <f t="shared" si="3"/>
        <v>9</v>
      </c>
      <c r="D151" s="110">
        <f>'94KMInput'!B147</f>
        <v>44095</v>
      </c>
      <c r="E151" s="111" t="str">
        <f t="shared" si="4"/>
        <v>DBN</v>
      </c>
      <c r="F151" s="112" t="str">
        <f>'94KMInput'!H147</f>
        <v>BUY</v>
      </c>
      <c r="G151" s="111" t="str">
        <f>'94KMInput'!O147</f>
        <v>Steve Watkins</v>
      </c>
      <c r="H151" s="111" t="str">
        <f>'94KMInput'!P147</f>
        <v>BC</v>
      </c>
      <c r="I151" s="111" t="str">
        <f>'94KMInput'!R147</f>
        <v>Passenger</v>
      </c>
      <c r="J151" s="112" t="str">
        <f>'94KMInput'!S147</f>
        <v>Shipman</v>
      </c>
      <c r="K151" s="113" t="str">
        <f>'94KMInput'!AD147</f>
        <v/>
      </c>
      <c r="L151" s="114"/>
      <c r="M151" s="115">
        <f>'94KMInput'!L147</f>
        <v>1.7</v>
      </c>
      <c r="N151" s="111" t="str">
        <f>IF(M151="","",(IF(Q151='94KMInput'!K147,"","ERROR!")))</f>
        <v/>
      </c>
      <c r="O151" s="64"/>
      <c r="P151" s="133"/>
      <c r="Q151" s="116">
        <f t="shared" si="8"/>
        <v>6147.5</v>
      </c>
      <c r="R151" s="134"/>
      <c r="S151" s="134"/>
      <c r="T151" s="134"/>
      <c r="U151" s="135"/>
      <c r="V151" s="134"/>
      <c r="W151" s="134"/>
      <c r="X151" s="134" t="str">
        <f t="shared" si="29"/>
        <v/>
      </c>
      <c r="Y151" s="136"/>
      <c r="Z151" s="137" t="s">
        <v>137</v>
      </c>
      <c r="AA151" s="137">
        <v>275.0</v>
      </c>
      <c r="AB151" s="137" t="s">
        <v>175</v>
      </c>
      <c r="AC151" s="138" t="str">
        <f>'94KMInput'!T190</f>
        <v/>
      </c>
      <c r="AD151" s="139">
        <f>'94KMInput'!V190-'94KMInput'!U190</f>
        <v>0</v>
      </c>
      <c r="AE151" s="140" t="str">
        <f t="shared" si="6"/>
        <v/>
      </c>
      <c r="AF151" s="141">
        <v>3.75</v>
      </c>
      <c r="AG151" s="142">
        <f t="shared" si="7"/>
        <v>0</v>
      </c>
      <c r="AH151" s="108" t="str">
        <f>HYPERLINK('94KMInput'!AE190)</f>
        <v/>
      </c>
      <c r="AI151" s="108" t="str">
        <f>HYPERLINK('94KMInput'!AF190)</f>
        <v/>
      </c>
      <c r="AJ151" s="108" t="str">
        <f>HYPERLINK('94KMInput'!AG190)</f>
        <v/>
      </c>
      <c r="AK151" s="108" t="str">
        <f>HYPERLINK('94KMInput'!AH190)</f>
        <v/>
      </c>
      <c r="AL151" s="108" t="str">
        <f>HYPERLINK('94KMInput'!AI190)</f>
        <v/>
      </c>
      <c r="AM151" s="108" t="str">
        <f>HYPERLINK('94KMInput'!AJ190)</f>
        <v/>
      </c>
      <c r="AN151" s="108" t="str">
        <f>HYPERLINK('94KMInput'!AK190)</f>
        <v/>
      </c>
      <c r="AO151" s="108" t="str">
        <f>HYPERLINK('94KMInput'!AL190)</f>
        <v/>
      </c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88"/>
    </row>
    <row r="152" ht="10.5" customHeight="1">
      <c r="A152" s="109" t="str">
        <f t="shared" si="1"/>
        <v>94KM</v>
      </c>
      <c r="B152" s="12">
        <f t="shared" si="2"/>
        <v>2020</v>
      </c>
      <c r="C152" s="12">
        <f t="shared" si="3"/>
        <v>9</v>
      </c>
      <c r="D152" s="110">
        <f>'94KMInput'!B148</f>
        <v>44097</v>
      </c>
      <c r="E152" s="111" t="str">
        <f t="shared" si="4"/>
        <v>BUY</v>
      </c>
      <c r="F152" s="112" t="str">
        <f>'94KMInput'!H148</f>
        <v>DBN</v>
      </c>
      <c r="G152" s="111" t="str">
        <f>'94KMInput'!O148</f>
        <v>Adam Riddell</v>
      </c>
      <c r="H152" s="111" t="str">
        <f>'94KMInput'!P148</f>
        <v/>
      </c>
      <c r="I152" s="111" t="str">
        <f>'94KMInput'!R148</f>
        <v>Passenger</v>
      </c>
      <c r="J152" s="112" t="str">
        <f>'94KMInput'!S148</f>
        <v>Shipman</v>
      </c>
      <c r="K152" s="113" t="str">
        <f>'94KMInput'!AD148</f>
        <v/>
      </c>
      <c r="L152" s="114"/>
      <c r="M152" s="115">
        <f>'94KMInput'!L148</f>
        <v>1.6</v>
      </c>
      <c r="N152" s="111" t="str">
        <f>IF(M152="","",(IF(Q152='94KMInput'!K148,"","ERROR!")))</f>
        <v/>
      </c>
      <c r="O152" s="64"/>
      <c r="P152" s="133"/>
      <c r="Q152" s="116">
        <f t="shared" si="8"/>
        <v>6149.1</v>
      </c>
      <c r="R152" s="134"/>
      <c r="S152" s="134"/>
      <c r="T152" s="134"/>
      <c r="U152" s="135"/>
      <c r="V152" s="134"/>
      <c r="W152" s="134"/>
      <c r="X152" s="134" t="str">
        <f t="shared" si="29"/>
        <v/>
      </c>
      <c r="Y152" s="136"/>
      <c r="Z152" s="137"/>
      <c r="AA152" s="137"/>
      <c r="AB152" s="137"/>
      <c r="AC152" s="138" t="str">
        <f>'94KMInput'!T191</f>
        <v/>
      </c>
      <c r="AD152" s="139">
        <f>'94KMInput'!V191-'94KMInput'!U191</f>
        <v>0</v>
      </c>
      <c r="AE152" s="140" t="str">
        <f t="shared" si="6"/>
        <v/>
      </c>
      <c r="AF152" s="141">
        <v>3.75</v>
      </c>
      <c r="AG152" s="142">
        <f t="shared" si="7"/>
        <v>0</v>
      </c>
      <c r="AH152" s="108" t="str">
        <f>HYPERLINK('94KMInput'!AE191)</f>
        <v/>
      </c>
      <c r="AI152" s="108" t="str">
        <f>HYPERLINK('94KMInput'!AF191)</f>
        <v/>
      </c>
      <c r="AJ152" s="108" t="str">
        <f>HYPERLINK('94KMInput'!AG191)</f>
        <v/>
      </c>
      <c r="AK152" s="108" t="str">
        <f>HYPERLINK('94KMInput'!AH191)</f>
        <v/>
      </c>
      <c r="AL152" s="108" t="str">
        <f>HYPERLINK('94KMInput'!AI191)</f>
        <v/>
      </c>
      <c r="AM152" s="108" t="str">
        <f>HYPERLINK('94KMInput'!AJ191)</f>
        <v/>
      </c>
      <c r="AN152" s="108" t="str">
        <f>HYPERLINK('94KMInput'!AK191)</f>
        <v/>
      </c>
      <c r="AO152" s="108" t="str">
        <f>HYPERLINK('94KMInput'!AL191)</f>
        <v/>
      </c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8"/>
    </row>
    <row r="153" ht="10.5" customHeight="1">
      <c r="A153" s="109" t="str">
        <f t="shared" si="1"/>
        <v>94KM</v>
      </c>
      <c r="B153" s="12">
        <f t="shared" si="2"/>
        <v>2020</v>
      </c>
      <c r="C153" s="12">
        <f t="shared" si="3"/>
        <v>9</v>
      </c>
      <c r="D153" s="110">
        <f>'94KMInput'!B149</f>
        <v>44097</v>
      </c>
      <c r="E153" s="111" t="str">
        <f t="shared" si="4"/>
        <v>DBN</v>
      </c>
      <c r="F153" s="112" t="str">
        <f>'94KMInput'!H149</f>
        <v>BUY</v>
      </c>
      <c r="G153" s="111" t="str">
        <f>'94KMInput'!O149</f>
        <v>Adam Riddell</v>
      </c>
      <c r="H153" s="111" t="str">
        <f>'94KMInput'!P149</f>
        <v/>
      </c>
      <c r="I153" s="111" t="str">
        <f>'94KMInput'!R149</f>
        <v>Passenger</v>
      </c>
      <c r="J153" s="112" t="str">
        <f>'94KMInput'!S149</f>
        <v>Shipman</v>
      </c>
      <c r="K153" s="113" t="str">
        <f>'94KMInput'!AD149</f>
        <v/>
      </c>
      <c r="L153" s="114"/>
      <c r="M153" s="115">
        <f>'94KMInput'!L149</f>
        <v>1.4</v>
      </c>
      <c r="N153" s="111" t="str">
        <f>IF(M153="","",(IF(Q153='94KMInput'!K149,"","ERROR!")))</f>
        <v/>
      </c>
      <c r="O153" s="64"/>
      <c r="P153" s="133">
        <v>4389.0</v>
      </c>
      <c r="Q153" s="116">
        <f t="shared" si="8"/>
        <v>6150.5</v>
      </c>
      <c r="R153" s="134"/>
      <c r="S153" s="134"/>
      <c r="T153" s="134"/>
      <c r="U153" s="135"/>
      <c r="V153" s="134"/>
      <c r="W153" s="134"/>
      <c r="X153" s="134">
        <v>5590.0</v>
      </c>
      <c r="Y153" s="136" t="s">
        <v>176</v>
      </c>
      <c r="Z153" s="137" t="s">
        <v>78</v>
      </c>
      <c r="AA153" s="137">
        <v>400.0</v>
      </c>
      <c r="AB153" s="137" t="s">
        <v>177</v>
      </c>
      <c r="AC153" s="138" t="str">
        <f>'94KMInput'!T192</f>
        <v/>
      </c>
      <c r="AD153" s="139">
        <f>'94KMInput'!V192-'94KMInput'!U192</f>
        <v>0</v>
      </c>
      <c r="AE153" s="140" t="str">
        <f t="shared" si="6"/>
        <v/>
      </c>
      <c r="AF153" s="141">
        <v>3.75</v>
      </c>
      <c r="AG153" s="142">
        <f t="shared" si="7"/>
        <v>0</v>
      </c>
      <c r="AH153" s="108" t="str">
        <f>HYPERLINK('94KMInput'!AE192)</f>
        <v/>
      </c>
      <c r="AI153" s="108" t="str">
        <f>HYPERLINK('94KMInput'!AF192)</f>
        <v/>
      </c>
      <c r="AJ153" s="108" t="str">
        <f>HYPERLINK('94KMInput'!AG192)</f>
        <v/>
      </c>
      <c r="AK153" s="108" t="str">
        <f>HYPERLINK('94KMInput'!AH192)</f>
        <v/>
      </c>
      <c r="AL153" s="108" t="str">
        <f>HYPERLINK('94KMInput'!AI192)</f>
        <v/>
      </c>
      <c r="AM153" s="108" t="str">
        <f>HYPERLINK('94KMInput'!AJ192)</f>
        <v/>
      </c>
      <c r="AN153" s="108" t="str">
        <f>HYPERLINK('94KMInput'!AK192)</f>
        <v/>
      </c>
      <c r="AO153" s="108" t="str">
        <f>HYPERLINK('94KMInput'!AL192)</f>
        <v/>
      </c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88"/>
    </row>
    <row r="154" ht="10.5" customHeight="1">
      <c r="A154" s="117" t="str">
        <f t="shared" si="1"/>
        <v>94KM</v>
      </c>
      <c r="B154" s="118">
        <f t="shared" si="2"/>
        <v>2020</v>
      </c>
      <c r="C154" s="118">
        <f t="shared" si="3"/>
        <v>9</v>
      </c>
      <c r="D154" s="119">
        <f>'94KMInput'!B150</f>
        <v>44102</v>
      </c>
      <c r="E154" s="120" t="str">
        <f t="shared" si="4"/>
        <v>BUY</v>
      </c>
      <c r="F154" s="121" t="str">
        <f>'94KMInput'!H150</f>
        <v>GAI</v>
      </c>
      <c r="G154" s="120" t="str">
        <f>'94KMInput'!O150</f>
        <v>Kevin Mock</v>
      </c>
      <c r="H154" s="120" t="str">
        <f>'94KMInput'!P150</f>
        <v/>
      </c>
      <c r="I154" s="120" t="str">
        <f>'94KMInput'!R150</f>
        <v>Passenger</v>
      </c>
      <c r="J154" s="121" t="str">
        <f>'94KMInput'!S150</f>
        <v>Pureflow</v>
      </c>
      <c r="K154" s="122" t="str">
        <f>'94KMInput'!AD150</f>
        <v/>
      </c>
      <c r="L154" s="123"/>
      <c r="M154" s="124">
        <f>'94KMInput'!L150</f>
        <v>1.2</v>
      </c>
      <c r="N154" s="120" t="str">
        <f>IF(M154="","",(IF(Q154='94KMInput'!K150,"","ERROR!")))</f>
        <v/>
      </c>
      <c r="O154" s="120"/>
      <c r="P154" s="121"/>
      <c r="Q154" s="124">
        <f t="shared" si="8"/>
        <v>6151.7</v>
      </c>
      <c r="R154" s="125"/>
      <c r="S154" s="125"/>
      <c r="T154" s="125"/>
      <c r="U154" s="126"/>
      <c r="V154" s="125"/>
      <c r="W154" s="125"/>
      <c r="X154" s="125" t="str">
        <f t="shared" ref="X154:X156" si="30">IF(R154&lt;&gt;"",SUM(R153:W154),"")</f>
        <v/>
      </c>
      <c r="Y154" s="121"/>
      <c r="Z154" s="128"/>
      <c r="AA154" s="128"/>
      <c r="AB154" s="128"/>
      <c r="AC154" s="143" t="str">
        <f>'94KMInput'!T193</f>
        <v/>
      </c>
      <c r="AD154" s="144">
        <f>'94KMInput'!V193-'94KMInput'!U193</f>
        <v>0</v>
      </c>
      <c r="AE154" s="125" t="str">
        <f t="shared" si="6"/>
        <v/>
      </c>
      <c r="AF154" s="131">
        <v>3.75</v>
      </c>
      <c r="AG154" s="120">
        <f t="shared" si="7"/>
        <v>0</v>
      </c>
      <c r="AH154" s="132" t="str">
        <f>HYPERLINK('94KMInput'!AE193)</f>
        <v/>
      </c>
      <c r="AI154" s="132" t="str">
        <f>HYPERLINK('94KMInput'!AF193)</f>
        <v/>
      </c>
      <c r="AJ154" s="132" t="str">
        <f>HYPERLINK('94KMInput'!AG193)</f>
        <v/>
      </c>
      <c r="AK154" s="132" t="str">
        <f>HYPERLINK('94KMInput'!AH193)</f>
        <v/>
      </c>
      <c r="AL154" s="132" t="str">
        <f>HYPERLINK('94KMInput'!AI193)</f>
        <v/>
      </c>
      <c r="AM154" s="132" t="str">
        <f>HYPERLINK('94KMInput'!AJ193)</f>
        <v/>
      </c>
      <c r="AN154" s="132" t="str">
        <f>HYPERLINK('94KMInput'!AK193)</f>
        <v/>
      </c>
      <c r="AO154" s="132" t="str">
        <f>HYPERLINK('94KMInput'!AL193)</f>
        <v/>
      </c>
      <c r="AP154" s="118"/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  <c r="CE154" s="118"/>
      <c r="CF154" s="118"/>
      <c r="CG154" s="118"/>
      <c r="CH154" s="118"/>
      <c r="CI154" s="118"/>
      <c r="CJ154" s="118"/>
      <c r="CK154" s="118"/>
      <c r="CL154" s="118"/>
      <c r="CM154" s="118"/>
      <c r="CN154" s="118"/>
      <c r="CO154" s="118"/>
      <c r="CP154" s="118"/>
      <c r="CQ154" s="118"/>
      <c r="CR154" s="118"/>
      <c r="CS154" s="118"/>
      <c r="CT154" s="118"/>
      <c r="CU154" s="118"/>
      <c r="CV154" s="118"/>
      <c r="CW154" s="118"/>
      <c r="CX154" s="118"/>
      <c r="CY154" s="118"/>
      <c r="CZ154" s="118"/>
      <c r="DA154" s="118"/>
      <c r="DB154" s="118"/>
      <c r="DC154" s="118"/>
      <c r="DD154" s="118"/>
      <c r="DE154" s="118"/>
      <c r="DF154" s="118"/>
      <c r="DG154" s="118"/>
      <c r="DH154" s="118"/>
    </row>
    <row r="155" ht="10.5" customHeight="1">
      <c r="A155" s="117" t="str">
        <f t="shared" si="1"/>
        <v>94KM</v>
      </c>
      <c r="B155" s="118">
        <f t="shared" si="2"/>
        <v>2020</v>
      </c>
      <c r="C155" s="118">
        <f t="shared" si="3"/>
        <v>9</v>
      </c>
      <c r="D155" s="119">
        <f>'94KMInput'!B151</f>
        <v>44102</v>
      </c>
      <c r="E155" s="120" t="str">
        <f t="shared" si="4"/>
        <v>GAI</v>
      </c>
      <c r="F155" s="121" t="str">
        <f>'94KMInput'!H151</f>
        <v>GRD</v>
      </c>
      <c r="G155" s="120" t="str">
        <f>'94KMInput'!O151</f>
        <v>Kevin Mock</v>
      </c>
      <c r="H155" s="120" t="str">
        <f>'94KMInput'!P151</f>
        <v/>
      </c>
      <c r="I155" s="120" t="str">
        <f>'94KMInput'!R151</f>
        <v>Passenger</v>
      </c>
      <c r="J155" s="121" t="str">
        <f>'94KMInput'!S151</f>
        <v>Pureflow</v>
      </c>
      <c r="K155" s="122" t="str">
        <f>'94KMInput'!AD151</f>
        <v/>
      </c>
      <c r="L155" s="123"/>
      <c r="M155" s="124">
        <f>'94KMInput'!L151</f>
        <v>2.5</v>
      </c>
      <c r="N155" s="120" t="str">
        <f>IF(M155="","",(IF(Q155='94KMInput'!K151,"","ERROR!")))</f>
        <v/>
      </c>
      <c r="O155" s="120"/>
      <c r="P155" s="121"/>
      <c r="Q155" s="124">
        <f t="shared" si="8"/>
        <v>6154.2</v>
      </c>
      <c r="R155" s="125"/>
      <c r="S155" s="125"/>
      <c r="T155" s="125"/>
      <c r="U155" s="126"/>
      <c r="V155" s="125"/>
      <c r="W155" s="125"/>
      <c r="X155" s="125" t="str">
        <f t="shared" si="30"/>
        <v/>
      </c>
      <c r="Y155" s="121"/>
      <c r="Z155" s="128"/>
      <c r="AA155" s="128"/>
      <c r="AB155" s="128"/>
      <c r="AC155" s="143" t="str">
        <f>'94KMInput'!T194</f>
        <v/>
      </c>
      <c r="AD155" s="144">
        <f>'94KMInput'!V194-'94KMInput'!U194</f>
        <v>0</v>
      </c>
      <c r="AE155" s="125" t="str">
        <f t="shared" si="6"/>
        <v/>
      </c>
      <c r="AF155" s="131">
        <v>3.75</v>
      </c>
      <c r="AG155" s="120">
        <f t="shared" si="7"/>
        <v>0</v>
      </c>
      <c r="AH155" s="132" t="str">
        <f>HYPERLINK('94KMInput'!AE194)</f>
        <v/>
      </c>
      <c r="AI155" s="132" t="str">
        <f>HYPERLINK('94KMInput'!AF194)</f>
        <v/>
      </c>
      <c r="AJ155" s="132" t="str">
        <f>HYPERLINK('94KMInput'!AG194)</f>
        <v/>
      </c>
      <c r="AK155" s="132" t="str">
        <f>HYPERLINK('94KMInput'!AH194)</f>
        <v/>
      </c>
      <c r="AL155" s="132" t="str">
        <f>HYPERLINK('94KMInput'!AI194)</f>
        <v/>
      </c>
      <c r="AM155" s="132" t="str">
        <f>HYPERLINK('94KMInput'!AJ194)</f>
        <v/>
      </c>
      <c r="AN155" s="132" t="str">
        <f>HYPERLINK('94KMInput'!AK194)</f>
        <v/>
      </c>
      <c r="AO155" s="132" t="str">
        <f>HYPERLINK('94KMInput'!AL194)</f>
        <v/>
      </c>
      <c r="AP155" s="118"/>
      <c r="AQ155" s="118"/>
      <c r="AR155" s="118"/>
      <c r="AS155" s="118"/>
      <c r="AT155" s="118"/>
      <c r="AU155" s="118"/>
      <c r="AV155" s="118"/>
      <c r="AW155" s="118"/>
      <c r="AX155" s="118"/>
      <c r="AY155" s="118"/>
      <c r="AZ155" s="118"/>
      <c r="BA155" s="118"/>
      <c r="BB155" s="118"/>
      <c r="BC155" s="118"/>
      <c r="BD155" s="118"/>
      <c r="BE155" s="118"/>
      <c r="BF155" s="118"/>
      <c r="BG155" s="118"/>
      <c r="BH155" s="118"/>
      <c r="BI155" s="118"/>
      <c r="BJ155" s="118"/>
      <c r="BK155" s="118"/>
      <c r="BL155" s="118"/>
      <c r="BM155" s="118"/>
      <c r="BN155" s="118"/>
      <c r="BO155" s="118"/>
      <c r="BP155" s="118"/>
      <c r="BQ155" s="118"/>
      <c r="BR155" s="118"/>
      <c r="BS155" s="118"/>
      <c r="BT155" s="118"/>
      <c r="BU155" s="118"/>
      <c r="BV155" s="118"/>
      <c r="BW155" s="118"/>
      <c r="BX155" s="118"/>
      <c r="BY155" s="118"/>
      <c r="BZ155" s="118"/>
      <c r="CA155" s="118"/>
      <c r="CB155" s="118"/>
      <c r="CC155" s="118"/>
      <c r="CD155" s="118"/>
      <c r="CE155" s="118"/>
      <c r="CF155" s="118"/>
      <c r="CG155" s="118"/>
      <c r="CH155" s="118"/>
      <c r="CI155" s="118"/>
      <c r="CJ155" s="118"/>
      <c r="CK155" s="118"/>
      <c r="CL155" s="118"/>
      <c r="CM155" s="118"/>
      <c r="CN155" s="118"/>
      <c r="CO155" s="118"/>
      <c r="CP155" s="118"/>
      <c r="CQ155" s="118"/>
      <c r="CR155" s="118"/>
      <c r="CS155" s="118"/>
      <c r="CT155" s="118"/>
      <c r="CU155" s="118"/>
      <c r="CV155" s="118"/>
      <c r="CW155" s="118"/>
      <c r="CX155" s="118"/>
      <c r="CY155" s="118"/>
      <c r="CZ155" s="118"/>
      <c r="DA155" s="118"/>
      <c r="DB155" s="118"/>
      <c r="DC155" s="118"/>
      <c r="DD155" s="118"/>
      <c r="DE155" s="118"/>
      <c r="DF155" s="118"/>
      <c r="DG155" s="118"/>
      <c r="DH155" s="118"/>
    </row>
    <row r="156" ht="10.5" customHeight="1">
      <c r="A156" s="117" t="str">
        <f t="shared" si="1"/>
        <v>94KM</v>
      </c>
      <c r="B156" s="118">
        <f t="shared" si="2"/>
        <v>2020</v>
      </c>
      <c r="C156" s="118">
        <f t="shared" si="3"/>
        <v>9</v>
      </c>
      <c r="D156" s="119">
        <f>'94KMInput'!B152</f>
        <v>44102</v>
      </c>
      <c r="E156" s="120" t="str">
        <f t="shared" si="4"/>
        <v>GRD</v>
      </c>
      <c r="F156" s="121" t="str">
        <f>'94KMInput'!H152</f>
        <v>CLT</v>
      </c>
      <c r="G156" s="120" t="str">
        <f>'94KMInput'!O152</f>
        <v>Kevin Mock</v>
      </c>
      <c r="H156" s="120" t="str">
        <f>'94KMInput'!P152</f>
        <v/>
      </c>
      <c r="I156" s="120" t="str">
        <f>'94KMInput'!R152</f>
        <v>Passenger</v>
      </c>
      <c r="J156" s="121" t="str">
        <f>'94KMInput'!S152</f>
        <v>Pureflow</v>
      </c>
      <c r="K156" s="122" t="str">
        <f>'94KMInput'!AD152</f>
        <v/>
      </c>
      <c r="L156" s="123"/>
      <c r="M156" s="124">
        <f>'94KMInput'!L152</f>
        <v>0.6</v>
      </c>
      <c r="N156" s="120" t="str">
        <f>IF(M156="","",(IF(Q156='94KMInput'!K152,"","ERROR!")))</f>
        <v/>
      </c>
      <c r="O156" s="120"/>
      <c r="P156" s="121"/>
      <c r="Q156" s="124">
        <f t="shared" si="8"/>
        <v>6154.8</v>
      </c>
      <c r="R156" s="125"/>
      <c r="S156" s="125"/>
      <c r="T156" s="125"/>
      <c r="U156" s="126"/>
      <c r="V156" s="125"/>
      <c r="W156" s="125"/>
      <c r="X156" s="125" t="str">
        <f t="shared" si="30"/>
        <v/>
      </c>
      <c r="Y156" s="121"/>
      <c r="Z156" s="128"/>
      <c r="AA156" s="128"/>
      <c r="AB156" s="128"/>
      <c r="AC156" s="143" t="str">
        <f>'94KMInput'!T195</f>
        <v/>
      </c>
      <c r="AD156" s="144">
        <f>'94KMInput'!V195-'94KMInput'!U195</f>
        <v>0</v>
      </c>
      <c r="AE156" s="125" t="str">
        <f t="shared" si="6"/>
        <v/>
      </c>
      <c r="AF156" s="131">
        <v>3.75</v>
      </c>
      <c r="AG156" s="120">
        <f t="shared" si="7"/>
        <v>0</v>
      </c>
      <c r="AH156" s="132" t="str">
        <f>HYPERLINK('94KMInput'!AE195)</f>
        <v/>
      </c>
      <c r="AI156" s="132" t="str">
        <f>HYPERLINK('94KMInput'!AF195)</f>
        <v/>
      </c>
      <c r="AJ156" s="132" t="str">
        <f>HYPERLINK('94KMInput'!AG195)</f>
        <v/>
      </c>
      <c r="AK156" s="132" t="str">
        <f>HYPERLINK('94KMInput'!AH195)</f>
        <v/>
      </c>
      <c r="AL156" s="132" t="str">
        <f>HYPERLINK('94KMInput'!AI195)</f>
        <v/>
      </c>
      <c r="AM156" s="132" t="str">
        <f>HYPERLINK('94KMInput'!AJ195)</f>
        <v/>
      </c>
      <c r="AN156" s="132" t="str">
        <f>HYPERLINK('94KMInput'!AK195)</f>
        <v/>
      </c>
      <c r="AO156" s="132" t="str">
        <f>HYPERLINK('94KMInput'!AL195)</f>
        <v/>
      </c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8"/>
      <c r="CE156" s="118"/>
      <c r="CF156" s="118"/>
      <c r="CG156" s="118"/>
      <c r="CH156" s="118"/>
      <c r="CI156" s="118"/>
      <c r="CJ156" s="118"/>
      <c r="CK156" s="118"/>
      <c r="CL156" s="118"/>
      <c r="CM156" s="118"/>
      <c r="CN156" s="118"/>
      <c r="CO156" s="118"/>
      <c r="CP156" s="118"/>
      <c r="CQ156" s="118"/>
      <c r="CR156" s="118"/>
      <c r="CS156" s="118"/>
      <c r="CT156" s="118"/>
      <c r="CU156" s="118"/>
      <c r="CV156" s="118"/>
      <c r="CW156" s="118"/>
      <c r="CX156" s="118"/>
      <c r="CY156" s="118"/>
      <c r="CZ156" s="118"/>
      <c r="DA156" s="118"/>
      <c r="DB156" s="118"/>
      <c r="DC156" s="118"/>
      <c r="DD156" s="118"/>
      <c r="DE156" s="118"/>
      <c r="DF156" s="118"/>
      <c r="DG156" s="118"/>
      <c r="DH156" s="118"/>
    </row>
    <row r="157" ht="10.5" customHeight="1">
      <c r="A157" s="117" t="str">
        <f t="shared" si="1"/>
        <v>94KM</v>
      </c>
      <c r="B157" s="118">
        <f t="shared" si="2"/>
        <v>2020</v>
      </c>
      <c r="C157" s="118">
        <f t="shared" si="3"/>
        <v>9</v>
      </c>
      <c r="D157" s="119">
        <f>'94KMInput'!B153</f>
        <v>44102</v>
      </c>
      <c r="E157" s="120" t="str">
        <f t="shared" si="4"/>
        <v>CLT</v>
      </c>
      <c r="F157" s="121" t="str">
        <f>'94KMInput'!H153</f>
        <v>BUY</v>
      </c>
      <c r="G157" s="120" t="str">
        <f>'94KMInput'!O153</f>
        <v>Kevin Mock</v>
      </c>
      <c r="H157" s="120" t="str">
        <f>'94KMInput'!P153</f>
        <v/>
      </c>
      <c r="I157" s="120" t="str">
        <f>'94KMInput'!R153</f>
        <v>Passenger</v>
      </c>
      <c r="J157" s="121" t="str">
        <f>'94KMInput'!S153</f>
        <v>Pureflow</v>
      </c>
      <c r="K157" s="122" t="str">
        <f>'94KMInput'!AD153</f>
        <v/>
      </c>
      <c r="L157" s="123"/>
      <c r="M157" s="124">
        <f>'94KMInput'!L153</f>
        <v>0.5</v>
      </c>
      <c r="N157" s="120" t="str">
        <f>IF(M157="","",(IF(Q157='94KMInput'!K153,"","ERROR!")))</f>
        <v/>
      </c>
      <c r="O157" s="120"/>
      <c r="P157" s="121">
        <v>4407.0</v>
      </c>
      <c r="Q157" s="124">
        <f t="shared" si="8"/>
        <v>6155.3</v>
      </c>
      <c r="R157" s="125"/>
      <c r="S157" s="125"/>
      <c r="T157" s="125"/>
      <c r="U157" s="126"/>
      <c r="V157" s="125"/>
      <c r="W157" s="125"/>
      <c r="X157" s="125">
        <v>4690.0</v>
      </c>
      <c r="Y157" s="121"/>
      <c r="Z157" s="128" t="s">
        <v>102</v>
      </c>
      <c r="AA157" s="128">
        <v>400.0</v>
      </c>
      <c r="AB157" s="128" t="s">
        <v>178</v>
      </c>
      <c r="AC157" s="143" t="str">
        <f>'94KMInput'!T196</f>
        <v/>
      </c>
      <c r="AD157" s="144">
        <f>'94KMInput'!V196-'94KMInput'!U196</f>
        <v>0</v>
      </c>
      <c r="AE157" s="125" t="str">
        <f t="shared" si="6"/>
        <v/>
      </c>
      <c r="AF157" s="131">
        <v>3.75</v>
      </c>
      <c r="AG157" s="120">
        <f t="shared" si="7"/>
        <v>0</v>
      </c>
      <c r="AH157" s="132" t="str">
        <f>HYPERLINK('94KMInput'!AE196)</f>
        <v/>
      </c>
      <c r="AI157" s="132" t="str">
        <f>HYPERLINK('94KMInput'!AF196)</f>
        <v/>
      </c>
      <c r="AJ157" s="132" t="str">
        <f>HYPERLINK('94KMInput'!AG196)</f>
        <v/>
      </c>
      <c r="AK157" s="132" t="str">
        <f>HYPERLINK('94KMInput'!AH196)</f>
        <v/>
      </c>
      <c r="AL157" s="132" t="str">
        <f>HYPERLINK('94KMInput'!AI196)</f>
        <v/>
      </c>
      <c r="AM157" s="132" t="str">
        <f>HYPERLINK('94KMInput'!AJ196)</f>
        <v/>
      </c>
      <c r="AN157" s="132" t="str">
        <f>HYPERLINK('94KMInput'!AK196)</f>
        <v/>
      </c>
      <c r="AO157" s="132" t="str">
        <f>HYPERLINK('94KMInput'!AL196)</f>
        <v/>
      </c>
      <c r="AP157" s="118"/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  <c r="CE157" s="118"/>
      <c r="CF157" s="118"/>
      <c r="CG157" s="118"/>
      <c r="CH157" s="118"/>
      <c r="CI157" s="118"/>
      <c r="CJ157" s="118"/>
      <c r="CK157" s="118"/>
      <c r="CL157" s="118"/>
      <c r="CM157" s="118"/>
      <c r="CN157" s="118"/>
      <c r="CO157" s="118"/>
      <c r="CP157" s="118"/>
      <c r="CQ157" s="118"/>
      <c r="CR157" s="118"/>
      <c r="CS157" s="118"/>
      <c r="CT157" s="118"/>
      <c r="CU157" s="118"/>
      <c r="CV157" s="118"/>
      <c r="CW157" s="118"/>
      <c r="CX157" s="118"/>
      <c r="CY157" s="118"/>
      <c r="CZ157" s="118"/>
      <c r="DA157" s="118"/>
      <c r="DB157" s="118"/>
      <c r="DC157" s="118"/>
      <c r="DD157" s="118"/>
      <c r="DE157" s="118"/>
      <c r="DF157" s="118"/>
      <c r="DG157" s="118"/>
      <c r="DH157" s="118"/>
    </row>
    <row r="158" ht="10.5" customHeight="1">
      <c r="A158" s="109" t="str">
        <f t="shared" si="1"/>
        <v>94KM</v>
      </c>
      <c r="B158" s="12">
        <f t="shared" si="2"/>
        <v>2020</v>
      </c>
      <c r="C158" s="12">
        <f t="shared" si="3"/>
        <v>9</v>
      </c>
      <c r="D158" s="110">
        <f>'94KMInput'!B154</f>
        <v>44104</v>
      </c>
      <c r="E158" s="111" t="str">
        <f t="shared" si="4"/>
        <v>BUY</v>
      </c>
      <c r="F158" s="112" t="str">
        <f>'94KMInput'!H154</f>
        <v>JQF</v>
      </c>
      <c r="G158" s="111" t="str">
        <f>'94KMInput'!O154</f>
        <v>Kevin Mock</v>
      </c>
      <c r="H158" s="111" t="str">
        <f>'94KMInput'!P154</f>
        <v/>
      </c>
      <c r="I158" s="111" t="str">
        <f>'94KMInput'!R154</f>
        <v>Passenger</v>
      </c>
      <c r="J158" s="112" t="str">
        <f>'94KMInput'!S154</f>
        <v>Willoughby</v>
      </c>
      <c r="K158" s="113" t="str">
        <f>'94KMInput'!AD154</f>
        <v/>
      </c>
      <c r="L158" s="114"/>
      <c r="M158" s="115">
        <f>'94KMInput'!L154</f>
        <v>0.6</v>
      </c>
      <c r="N158" s="111" t="str">
        <f>IF(M158="","",(IF(Q158='94KMInput'!K154,"","ERROR!")))</f>
        <v/>
      </c>
      <c r="O158" s="64"/>
      <c r="P158" s="133"/>
      <c r="Q158" s="116">
        <f t="shared" si="8"/>
        <v>6155.9</v>
      </c>
      <c r="R158" s="134"/>
      <c r="S158" s="134"/>
      <c r="T158" s="134"/>
      <c r="U158" s="135"/>
      <c r="V158" s="134"/>
      <c r="W158" s="134"/>
      <c r="X158" s="134" t="str">
        <f t="shared" ref="X158:X159" si="31">IF(R158&lt;&gt;"",SUM(R157:W158),"")</f>
        <v/>
      </c>
      <c r="Y158" s="136"/>
      <c r="Z158" s="137"/>
      <c r="AA158" s="137"/>
      <c r="AB158" s="137"/>
      <c r="AC158" s="138" t="str">
        <f>'94KMInput'!T197</f>
        <v/>
      </c>
      <c r="AD158" s="139">
        <f>'94KMInput'!V197-'94KMInput'!U197</f>
        <v>0</v>
      </c>
      <c r="AE158" s="140" t="str">
        <f t="shared" si="6"/>
        <v/>
      </c>
      <c r="AF158" s="141">
        <v>3.75</v>
      </c>
      <c r="AG158" s="142">
        <f t="shared" si="7"/>
        <v>0</v>
      </c>
      <c r="AH158" s="108" t="str">
        <f>HYPERLINK('94KMInput'!AE197)</f>
        <v/>
      </c>
      <c r="AI158" s="108" t="str">
        <f>HYPERLINK('94KMInput'!AF197)</f>
        <v/>
      </c>
      <c r="AJ158" s="108" t="str">
        <f>HYPERLINK('94KMInput'!AG197)</f>
        <v/>
      </c>
      <c r="AK158" s="108" t="str">
        <f>HYPERLINK('94KMInput'!AH197)</f>
        <v/>
      </c>
      <c r="AL158" s="108" t="str">
        <f>HYPERLINK('94KMInput'!AI197)</f>
        <v/>
      </c>
      <c r="AM158" s="108" t="str">
        <f>HYPERLINK('94KMInput'!AJ197)</f>
        <v/>
      </c>
      <c r="AN158" s="108" t="str">
        <f>HYPERLINK('94KMInput'!AK197)</f>
        <v/>
      </c>
      <c r="AO158" s="108" t="str">
        <f>HYPERLINK('94KMInput'!AL197)</f>
        <v/>
      </c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8"/>
      <c r="DG158" s="88"/>
      <c r="DH158" s="88"/>
    </row>
    <row r="159" ht="10.5" customHeight="1">
      <c r="A159" s="109" t="str">
        <f t="shared" si="1"/>
        <v>94KM</v>
      </c>
      <c r="B159" s="12">
        <f t="shared" si="2"/>
        <v>2020</v>
      </c>
      <c r="C159" s="12">
        <f t="shared" si="3"/>
        <v>9</v>
      </c>
      <c r="D159" s="110">
        <f>'94KMInput'!B155</f>
        <v>44104</v>
      </c>
      <c r="E159" s="111" t="str">
        <f t="shared" si="4"/>
        <v>JQF</v>
      </c>
      <c r="F159" s="112" t="str">
        <f>'94KMInput'!H155</f>
        <v>CBE</v>
      </c>
      <c r="G159" s="111" t="str">
        <f>'94KMInput'!O155</f>
        <v>Kevin Mock</v>
      </c>
      <c r="H159" s="111" t="str">
        <f>'94KMInput'!P155</f>
        <v/>
      </c>
      <c r="I159" s="111" t="str">
        <f>'94KMInput'!R155</f>
        <v>Passenger</v>
      </c>
      <c r="J159" s="112" t="str">
        <f>'94KMInput'!S155</f>
        <v>Willoughby</v>
      </c>
      <c r="K159" s="113" t="str">
        <f>'94KMInput'!AD155</f>
        <v/>
      </c>
      <c r="L159" s="114"/>
      <c r="M159" s="115">
        <f>'94KMInput'!L155</f>
        <v>1.4</v>
      </c>
      <c r="N159" s="111" t="str">
        <f>IF(M159="","",(IF(Q159='94KMInput'!K155,"","ERROR!")))</f>
        <v/>
      </c>
      <c r="O159" s="64"/>
      <c r="P159" s="133"/>
      <c r="Q159" s="116">
        <f t="shared" si="8"/>
        <v>6157.3</v>
      </c>
      <c r="R159" s="134"/>
      <c r="S159" s="134"/>
      <c r="T159" s="134"/>
      <c r="U159" s="135"/>
      <c r="V159" s="134"/>
      <c r="W159" s="134"/>
      <c r="X159" s="134" t="str">
        <f t="shared" si="31"/>
        <v/>
      </c>
      <c r="Y159" s="136"/>
      <c r="Z159" s="137"/>
      <c r="AA159" s="137"/>
      <c r="AB159" s="137"/>
      <c r="AC159" s="138" t="str">
        <f>'94KMInput'!T198</f>
        <v/>
      </c>
      <c r="AD159" s="139">
        <f>'94KMInput'!V198-'94KMInput'!U198</f>
        <v>0</v>
      </c>
      <c r="AE159" s="140" t="str">
        <f t="shared" si="6"/>
        <v/>
      </c>
      <c r="AF159" s="141">
        <v>3.75</v>
      </c>
      <c r="AG159" s="142">
        <f t="shared" si="7"/>
        <v>0</v>
      </c>
      <c r="AH159" s="108" t="str">
        <f>HYPERLINK('94KMInput'!AE198)</f>
        <v/>
      </c>
      <c r="AI159" s="108" t="str">
        <f>HYPERLINK('94KMInput'!AF198)</f>
        <v/>
      </c>
      <c r="AJ159" s="108" t="str">
        <f>HYPERLINK('94KMInput'!AG198)</f>
        <v/>
      </c>
      <c r="AK159" s="108" t="str">
        <f>HYPERLINK('94KMInput'!AH198)</f>
        <v/>
      </c>
      <c r="AL159" s="108" t="str">
        <f>HYPERLINK('94KMInput'!AI198)</f>
        <v/>
      </c>
      <c r="AM159" s="108" t="str">
        <f>HYPERLINK('94KMInput'!AJ198)</f>
        <v/>
      </c>
      <c r="AN159" s="108" t="str">
        <f>HYPERLINK('94KMInput'!AK198)</f>
        <v/>
      </c>
      <c r="AO159" s="108" t="str">
        <f>HYPERLINK('94KMInput'!AL198)</f>
        <v/>
      </c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</row>
    <row r="160" ht="10.5" customHeight="1">
      <c r="A160" s="109" t="str">
        <f t="shared" si="1"/>
        <v>94KM</v>
      </c>
      <c r="B160" s="12">
        <f t="shared" si="2"/>
        <v>2020</v>
      </c>
      <c r="C160" s="12">
        <f t="shared" si="3"/>
        <v>9</v>
      </c>
      <c r="D160" s="110">
        <f>'94KMInput'!B156</f>
        <v>44104</v>
      </c>
      <c r="E160" s="111" t="str">
        <f t="shared" si="4"/>
        <v>CBE</v>
      </c>
      <c r="F160" s="112" t="str">
        <f>'94KMInput'!H156</f>
        <v>BUY</v>
      </c>
      <c r="G160" s="111" t="str">
        <f>'94KMInput'!O156</f>
        <v>Kevin Mock</v>
      </c>
      <c r="H160" s="111" t="str">
        <f>'94KMInput'!P156</f>
        <v/>
      </c>
      <c r="I160" s="111" t="str">
        <f>'94KMInput'!R156</f>
        <v>Passenger</v>
      </c>
      <c r="J160" s="112" t="str">
        <f>'94KMInput'!S156</f>
        <v>Willoughby</v>
      </c>
      <c r="K160" s="113" t="str">
        <f>'94KMInput'!AD156</f>
        <v/>
      </c>
      <c r="L160" s="114"/>
      <c r="M160" s="115">
        <f>'94KMInput'!L156</f>
        <v>1.2</v>
      </c>
      <c r="N160" s="111" t="str">
        <f>IF(M160="","",(IF(Q160='94KMInput'!K156,"","ERROR!")))</f>
        <v/>
      </c>
      <c r="O160" s="64"/>
      <c r="P160" s="133">
        <v>4406.0</v>
      </c>
      <c r="Q160" s="116">
        <f t="shared" si="8"/>
        <v>6158.5</v>
      </c>
      <c r="R160" s="134"/>
      <c r="S160" s="134"/>
      <c r="T160" s="134"/>
      <c r="U160" s="135"/>
      <c r="V160" s="134"/>
      <c r="W160" s="134"/>
      <c r="X160" s="134">
        <v>3380.0</v>
      </c>
      <c r="Y160" s="136"/>
      <c r="Z160" s="137" t="s">
        <v>102</v>
      </c>
      <c r="AA160" s="137">
        <v>400.0</v>
      </c>
      <c r="AB160" s="137" t="s">
        <v>179</v>
      </c>
      <c r="AC160" s="138" t="str">
        <f>'94KMInput'!T199</f>
        <v/>
      </c>
      <c r="AD160" s="139">
        <f>'94KMInput'!V199-'94KMInput'!U199</f>
        <v>0</v>
      </c>
      <c r="AE160" s="140" t="str">
        <f t="shared" si="6"/>
        <v/>
      </c>
      <c r="AF160" s="141">
        <v>3.75</v>
      </c>
      <c r="AG160" s="142">
        <f t="shared" si="7"/>
        <v>0</v>
      </c>
      <c r="AH160" s="108" t="str">
        <f>HYPERLINK('94KMInput'!AE199)</f>
        <v/>
      </c>
      <c r="AI160" s="108" t="str">
        <f>HYPERLINK('94KMInput'!AF199)</f>
        <v/>
      </c>
      <c r="AJ160" s="108" t="str">
        <f>HYPERLINK('94KMInput'!AG199)</f>
        <v/>
      </c>
      <c r="AK160" s="108" t="str">
        <f>HYPERLINK('94KMInput'!AH199)</f>
        <v/>
      </c>
      <c r="AL160" s="108" t="str">
        <f>HYPERLINK('94KMInput'!AI199)</f>
        <v/>
      </c>
      <c r="AM160" s="108" t="str">
        <f>HYPERLINK('94KMInput'!AJ199)</f>
        <v/>
      </c>
      <c r="AN160" s="108" t="str">
        <f>HYPERLINK('94KMInput'!AK199)</f>
        <v/>
      </c>
      <c r="AO160" s="108" t="str">
        <f>HYPERLINK('94KMInput'!AL199)</f>
        <v/>
      </c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</row>
    <row r="161" ht="10.5" customHeight="1">
      <c r="A161" s="117" t="str">
        <f t="shared" si="1"/>
        <v>94KM</v>
      </c>
      <c r="B161" s="118">
        <f t="shared" si="2"/>
        <v>2020</v>
      </c>
      <c r="C161" s="118">
        <f t="shared" si="3"/>
        <v>9</v>
      </c>
      <c r="D161" s="119">
        <f>'94KMInput'!B157</f>
        <v>44104</v>
      </c>
      <c r="E161" s="120" t="str">
        <f t="shared" si="4"/>
        <v>BUY</v>
      </c>
      <c r="F161" s="121" t="str">
        <f>'94KMInput'!H157</f>
        <v>TTA</v>
      </c>
      <c r="G161" s="120" t="str">
        <f>'94KMInput'!O157</f>
        <v>Adam Riddell</v>
      </c>
      <c r="H161" s="120" t="str">
        <f>'94KMInput'!P157</f>
        <v/>
      </c>
      <c r="I161" s="120" t="str">
        <f>'94KMInput'!R157</f>
        <v>Non-Rev</v>
      </c>
      <c r="J161" s="121" t="str">
        <f>'94KMInput'!S157</f>
        <v>Mx</v>
      </c>
      <c r="K161" s="122" t="str">
        <f>'94KMInput'!AD157</f>
        <v/>
      </c>
      <c r="L161" s="123"/>
      <c r="M161" s="124">
        <f>'94KMInput'!L157</f>
        <v>1.4</v>
      </c>
      <c r="N161" s="120" t="str">
        <f>IF(M161="","",(IF(Q161='94KMInput'!K157,"","ERROR!")))</f>
        <v/>
      </c>
      <c r="O161" s="120"/>
      <c r="P161" s="121"/>
      <c r="Q161" s="124">
        <f t="shared" si="8"/>
        <v>6159.9</v>
      </c>
      <c r="R161" s="125"/>
      <c r="S161" s="125"/>
      <c r="T161" s="125"/>
      <c r="U161" s="126"/>
      <c r="V161" s="125"/>
      <c r="W161" s="125"/>
      <c r="X161" s="125" t="str">
        <f t="shared" ref="X161:X163" si="32">IF(R161&lt;&gt;"",SUM(R160:W161),"")</f>
        <v/>
      </c>
      <c r="Y161" s="121"/>
      <c r="Z161" s="128"/>
      <c r="AA161" s="128"/>
      <c r="AB161" s="128"/>
      <c r="AC161" s="143" t="str">
        <f>'94KMInput'!T200</f>
        <v/>
      </c>
      <c r="AD161" s="144">
        <f>'94KMInput'!V200-'94KMInput'!U200</f>
        <v>0</v>
      </c>
      <c r="AE161" s="125" t="str">
        <f t="shared" si="6"/>
        <v/>
      </c>
      <c r="AF161" s="131">
        <v>3.75</v>
      </c>
      <c r="AG161" s="120">
        <f t="shared" si="7"/>
        <v>0</v>
      </c>
      <c r="AH161" s="132" t="str">
        <f>HYPERLINK('94KMInput'!AE200)</f>
        <v/>
      </c>
      <c r="AI161" s="132" t="str">
        <f>HYPERLINK('94KMInput'!AF200)</f>
        <v/>
      </c>
      <c r="AJ161" s="132" t="str">
        <f>HYPERLINK('94KMInput'!AG200)</f>
        <v/>
      </c>
      <c r="AK161" s="132" t="str">
        <f>HYPERLINK('94KMInput'!AH200)</f>
        <v/>
      </c>
      <c r="AL161" s="132" t="str">
        <f>HYPERLINK('94KMInput'!AI200)</f>
        <v/>
      </c>
      <c r="AM161" s="132" t="str">
        <f>HYPERLINK('94KMInput'!AJ200)</f>
        <v/>
      </c>
      <c r="AN161" s="132" t="str">
        <f>HYPERLINK('94KMInput'!AK200)</f>
        <v/>
      </c>
      <c r="AO161" s="132" t="str">
        <f>HYPERLINK('94KMInput'!AL200)</f>
        <v/>
      </c>
      <c r="AP161" s="118"/>
      <c r="AQ161" s="118"/>
      <c r="AR161" s="118"/>
      <c r="AS161" s="118"/>
      <c r="AT161" s="118"/>
      <c r="AU161" s="118"/>
      <c r="AV161" s="118"/>
      <c r="AW161" s="118"/>
      <c r="AX161" s="118"/>
      <c r="AY161" s="118"/>
      <c r="AZ161" s="118"/>
      <c r="BA161" s="118"/>
      <c r="BB161" s="118"/>
      <c r="BC161" s="118"/>
      <c r="BD161" s="118"/>
      <c r="BE161" s="118"/>
      <c r="BF161" s="118"/>
      <c r="BG161" s="118"/>
      <c r="BH161" s="118"/>
      <c r="BI161" s="118"/>
      <c r="BJ161" s="118"/>
      <c r="BK161" s="118"/>
      <c r="BL161" s="118"/>
      <c r="BM161" s="118"/>
      <c r="BN161" s="118"/>
      <c r="BO161" s="118"/>
      <c r="BP161" s="118"/>
      <c r="BQ161" s="118"/>
      <c r="BR161" s="118"/>
      <c r="BS161" s="118"/>
      <c r="BT161" s="118"/>
      <c r="BU161" s="118"/>
      <c r="BV161" s="118"/>
      <c r="BW161" s="118"/>
      <c r="BX161" s="118"/>
      <c r="BY161" s="118"/>
      <c r="BZ161" s="118"/>
      <c r="CA161" s="118"/>
      <c r="CB161" s="118"/>
      <c r="CC161" s="118"/>
      <c r="CD161" s="118"/>
      <c r="CE161" s="118"/>
      <c r="CF161" s="118"/>
      <c r="CG161" s="118"/>
      <c r="CH161" s="118"/>
      <c r="CI161" s="118"/>
      <c r="CJ161" s="118"/>
      <c r="CK161" s="118"/>
      <c r="CL161" s="118"/>
      <c r="CM161" s="118"/>
      <c r="CN161" s="118"/>
      <c r="CO161" s="118"/>
      <c r="CP161" s="118"/>
      <c r="CQ161" s="118"/>
      <c r="CR161" s="118"/>
      <c r="CS161" s="118"/>
      <c r="CT161" s="118"/>
      <c r="CU161" s="118"/>
      <c r="CV161" s="118"/>
      <c r="CW161" s="118"/>
      <c r="CX161" s="118"/>
      <c r="CY161" s="118"/>
      <c r="CZ161" s="118"/>
      <c r="DA161" s="118"/>
      <c r="DB161" s="118"/>
      <c r="DC161" s="118"/>
      <c r="DD161" s="118"/>
      <c r="DE161" s="118"/>
      <c r="DF161" s="118"/>
      <c r="DG161" s="118"/>
      <c r="DH161" s="118"/>
    </row>
    <row r="162" ht="10.5" customHeight="1">
      <c r="A162" s="117" t="str">
        <f t="shared" si="1"/>
        <v>94KM</v>
      </c>
      <c r="B162" s="118">
        <f t="shared" si="2"/>
        <v>2020</v>
      </c>
      <c r="C162" s="118">
        <f t="shared" si="3"/>
        <v>10</v>
      </c>
      <c r="D162" s="119">
        <f>'94KMInput'!B158</f>
        <v>44105</v>
      </c>
      <c r="E162" s="120" t="str">
        <f t="shared" si="4"/>
        <v>TTA</v>
      </c>
      <c r="F162" s="121" t="str">
        <f>'94KMInput'!H158</f>
        <v>BUY</v>
      </c>
      <c r="G162" s="120" t="str">
        <f>'94KMInput'!O158</f>
        <v>Adam Riddell</v>
      </c>
      <c r="H162" s="120" t="str">
        <f>'94KMInput'!P158</f>
        <v/>
      </c>
      <c r="I162" s="120" t="str">
        <f>'94KMInput'!R158</f>
        <v>Non-Rev</v>
      </c>
      <c r="J162" s="121" t="str">
        <f>'94KMInput'!S158</f>
        <v>Mx</v>
      </c>
      <c r="K162" s="122" t="str">
        <f>'94KMInput'!AD158</f>
        <v/>
      </c>
      <c r="L162" s="123"/>
      <c r="M162" s="124">
        <f>'94KMInput'!L158</f>
        <v>0.3</v>
      </c>
      <c r="N162" s="120" t="str">
        <f>IF(M162="","",(IF(Q162='94KMInput'!K158,"","ERROR!")))</f>
        <v/>
      </c>
      <c r="O162" s="120"/>
      <c r="P162" s="121"/>
      <c r="Q162" s="124">
        <f t="shared" si="8"/>
        <v>6160.2</v>
      </c>
      <c r="R162" s="125"/>
      <c r="S162" s="125"/>
      <c r="T162" s="125"/>
      <c r="U162" s="126"/>
      <c r="V162" s="125"/>
      <c r="W162" s="125"/>
      <c r="X162" s="125" t="str">
        <f t="shared" si="32"/>
        <v/>
      </c>
      <c r="Y162" s="121"/>
      <c r="Z162" s="128" t="s">
        <v>78</v>
      </c>
      <c r="AA162" s="128">
        <v>400.0</v>
      </c>
      <c r="AB162" s="128" t="s">
        <v>180</v>
      </c>
      <c r="AC162" s="143" t="str">
        <f>'94KMInput'!T201</f>
        <v/>
      </c>
      <c r="AD162" s="144">
        <f>'94KMInput'!V201-'94KMInput'!U201</f>
        <v>0</v>
      </c>
      <c r="AE162" s="125" t="str">
        <f t="shared" si="6"/>
        <v/>
      </c>
      <c r="AF162" s="131">
        <v>3.75</v>
      </c>
      <c r="AG162" s="120">
        <f t="shared" si="7"/>
        <v>0</v>
      </c>
      <c r="AH162" s="132" t="str">
        <f>HYPERLINK('94KMInput'!AE201)</f>
        <v/>
      </c>
      <c r="AI162" s="132" t="str">
        <f>HYPERLINK('94KMInput'!AF201)</f>
        <v/>
      </c>
      <c r="AJ162" s="132" t="str">
        <f>HYPERLINK('94KMInput'!AG201)</f>
        <v/>
      </c>
      <c r="AK162" s="132" t="str">
        <f>HYPERLINK('94KMInput'!AH201)</f>
        <v/>
      </c>
      <c r="AL162" s="132" t="str">
        <f>HYPERLINK('94KMInput'!AI201)</f>
        <v/>
      </c>
      <c r="AM162" s="132" t="str">
        <f>HYPERLINK('94KMInput'!AJ201)</f>
        <v/>
      </c>
      <c r="AN162" s="132" t="str">
        <f>HYPERLINK('94KMInput'!AK201)</f>
        <v/>
      </c>
      <c r="AO162" s="132" t="str">
        <f>HYPERLINK('94KMInput'!AL201)</f>
        <v/>
      </c>
      <c r="AP162" s="118"/>
      <c r="AQ162" s="118"/>
      <c r="AR162" s="118"/>
      <c r="AS162" s="118"/>
      <c r="AT162" s="118"/>
      <c r="AU162" s="118"/>
      <c r="AV162" s="118"/>
      <c r="AW162" s="118"/>
      <c r="AX162" s="118"/>
      <c r="AY162" s="118"/>
      <c r="AZ162" s="118"/>
      <c r="BA162" s="118"/>
      <c r="BB162" s="118"/>
      <c r="BC162" s="118"/>
      <c r="BD162" s="118"/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118"/>
      <c r="BO162" s="118"/>
      <c r="BP162" s="118"/>
      <c r="BQ162" s="118"/>
      <c r="BR162" s="118"/>
      <c r="BS162" s="118"/>
      <c r="BT162" s="118"/>
      <c r="BU162" s="118"/>
      <c r="BV162" s="118"/>
      <c r="BW162" s="118"/>
      <c r="BX162" s="118"/>
      <c r="BY162" s="118"/>
      <c r="BZ162" s="118"/>
      <c r="CA162" s="118"/>
      <c r="CB162" s="118"/>
      <c r="CC162" s="118"/>
      <c r="CD162" s="118"/>
      <c r="CE162" s="118"/>
      <c r="CF162" s="118"/>
      <c r="CG162" s="118"/>
      <c r="CH162" s="118"/>
      <c r="CI162" s="118"/>
      <c r="CJ162" s="118"/>
      <c r="CK162" s="118"/>
      <c r="CL162" s="118"/>
      <c r="CM162" s="118"/>
      <c r="CN162" s="118"/>
      <c r="CO162" s="118"/>
      <c r="CP162" s="118"/>
      <c r="CQ162" s="118"/>
      <c r="CR162" s="118"/>
      <c r="CS162" s="118"/>
      <c r="CT162" s="118"/>
      <c r="CU162" s="118"/>
      <c r="CV162" s="118"/>
      <c r="CW162" s="118"/>
      <c r="CX162" s="118"/>
      <c r="CY162" s="118"/>
      <c r="CZ162" s="118"/>
      <c r="DA162" s="118"/>
      <c r="DB162" s="118"/>
      <c r="DC162" s="118"/>
      <c r="DD162" s="118"/>
      <c r="DE162" s="118"/>
      <c r="DF162" s="118"/>
      <c r="DG162" s="118"/>
      <c r="DH162" s="118"/>
    </row>
    <row r="163" ht="10.5" customHeight="1">
      <c r="A163" s="109" t="str">
        <f t="shared" si="1"/>
        <v>94KM</v>
      </c>
      <c r="B163" s="12">
        <f t="shared" si="2"/>
        <v>2020</v>
      </c>
      <c r="C163" s="12">
        <f t="shared" si="3"/>
        <v>10</v>
      </c>
      <c r="D163" s="110">
        <f>'94KMInput'!B159</f>
        <v>44107</v>
      </c>
      <c r="E163" s="111" t="str">
        <f t="shared" si="4"/>
        <v>BUY</v>
      </c>
      <c r="F163" s="112" t="str">
        <f>'94KMInput'!H159</f>
        <v>HEF</v>
      </c>
      <c r="G163" s="111" t="str">
        <f>'94KMInput'!O159</f>
        <v>Adam Riddell</v>
      </c>
      <c r="H163" s="111" t="str">
        <f>'94KMInput'!P159</f>
        <v/>
      </c>
      <c r="I163" s="111" t="str">
        <f>'94KMInput'!R159</f>
        <v>Passenger</v>
      </c>
      <c r="J163" s="112" t="str">
        <f>'94KMInput'!S159</f>
        <v>Schenck</v>
      </c>
      <c r="K163" s="113" t="str">
        <f>'94KMInput'!AD159</f>
        <v/>
      </c>
      <c r="L163" s="114"/>
      <c r="M163" s="115">
        <f>'94KMInput'!L159</f>
        <v>1.1</v>
      </c>
      <c r="N163" s="111" t="str">
        <f>IF(M163="","",(IF(Q163='94KMInput'!K159,"","ERROR!")))</f>
        <v/>
      </c>
      <c r="O163" s="64"/>
      <c r="P163" s="133"/>
      <c r="Q163" s="116">
        <f t="shared" si="8"/>
        <v>6161.3</v>
      </c>
      <c r="R163" s="134"/>
      <c r="S163" s="134"/>
      <c r="T163" s="134"/>
      <c r="U163" s="135"/>
      <c r="V163" s="134"/>
      <c r="W163" s="134"/>
      <c r="X163" s="134" t="str">
        <f t="shared" si="32"/>
        <v/>
      </c>
      <c r="Y163" s="136"/>
      <c r="Z163" s="137"/>
      <c r="AA163" s="137"/>
      <c r="AB163" s="137"/>
      <c r="AC163" s="138" t="str">
        <f>'94KMInput'!T202</f>
        <v/>
      </c>
      <c r="AD163" s="139">
        <f>'94KMInput'!V202-'94KMInput'!U202</f>
        <v>0</v>
      </c>
      <c r="AE163" s="140" t="str">
        <f t="shared" si="6"/>
        <v/>
      </c>
      <c r="AF163" s="141">
        <v>3.75</v>
      </c>
      <c r="AG163" s="142">
        <f t="shared" si="7"/>
        <v>0</v>
      </c>
      <c r="AH163" s="108" t="str">
        <f>HYPERLINK('94KMInput'!AE202)</f>
        <v/>
      </c>
      <c r="AI163" s="108" t="str">
        <f>HYPERLINK('94KMInput'!AF202)</f>
        <v/>
      </c>
      <c r="AJ163" s="108" t="str">
        <f>HYPERLINK('94KMInput'!AG202)</f>
        <v/>
      </c>
      <c r="AK163" s="108" t="str">
        <f>HYPERLINK('94KMInput'!AH202)</f>
        <v/>
      </c>
      <c r="AL163" s="108" t="str">
        <f>HYPERLINK('94KMInput'!AI202)</f>
        <v/>
      </c>
      <c r="AM163" s="108" t="str">
        <f>HYPERLINK('94KMInput'!AJ202)</f>
        <v/>
      </c>
      <c r="AN163" s="108" t="str">
        <f>HYPERLINK('94KMInput'!AK202)</f>
        <v/>
      </c>
      <c r="AO163" s="108" t="str">
        <f>HYPERLINK('94KMInput'!AL202)</f>
        <v/>
      </c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88"/>
    </row>
    <row r="164" ht="10.5" customHeight="1">
      <c r="A164" s="109" t="str">
        <f t="shared" si="1"/>
        <v>94KM</v>
      </c>
      <c r="B164" s="12">
        <f t="shared" si="2"/>
        <v>2020</v>
      </c>
      <c r="C164" s="12">
        <f t="shared" si="3"/>
        <v>10</v>
      </c>
      <c r="D164" s="110">
        <f>'94KMInput'!B160</f>
        <v>44107</v>
      </c>
      <c r="E164" s="111" t="str">
        <f t="shared" si="4"/>
        <v>HEF</v>
      </c>
      <c r="F164" s="112" t="str">
        <f>'94KMInput'!H160</f>
        <v>BUY</v>
      </c>
      <c r="G164" s="111" t="str">
        <f>'94KMInput'!O160</f>
        <v>Adam Riddell</v>
      </c>
      <c r="H164" s="111" t="str">
        <f>'94KMInput'!P160</f>
        <v/>
      </c>
      <c r="I164" s="111" t="str">
        <f>'94KMInput'!R160</f>
        <v>Passenger</v>
      </c>
      <c r="J164" s="112" t="str">
        <f>'94KMInput'!S160</f>
        <v>Schenck</v>
      </c>
      <c r="K164" s="113" t="str">
        <f>'94KMInput'!AD160</f>
        <v/>
      </c>
      <c r="L164" s="114"/>
      <c r="M164" s="115">
        <f>'94KMInput'!L160</f>
        <v>1.1</v>
      </c>
      <c r="N164" s="111" t="str">
        <f>IF(M164="","",(IF(Q164='94KMInput'!K160,"","ERROR!")))</f>
        <v/>
      </c>
      <c r="O164" s="64"/>
      <c r="P164" s="133">
        <v>4408.0</v>
      </c>
      <c r="Q164" s="116">
        <f t="shared" si="8"/>
        <v>6162.4</v>
      </c>
      <c r="R164" s="134"/>
      <c r="S164" s="134"/>
      <c r="T164" s="134"/>
      <c r="U164" s="135"/>
      <c r="V164" s="134"/>
      <c r="W164" s="134"/>
      <c r="X164" s="134">
        <v>2356.0</v>
      </c>
      <c r="Y164" s="136"/>
      <c r="Z164" s="137" t="s">
        <v>78</v>
      </c>
      <c r="AA164" s="137">
        <v>400.0</v>
      </c>
      <c r="AB164" s="137" t="s">
        <v>181</v>
      </c>
      <c r="AC164" s="138" t="str">
        <f>'94KMInput'!T203</f>
        <v/>
      </c>
      <c r="AD164" s="139">
        <f>'94KMInput'!V203-'94KMInput'!U203</f>
        <v>0</v>
      </c>
      <c r="AE164" s="140" t="str">
        <f t="shared" si="6"/>
        <v/>
      </c>
      <c r="AF164" s="141">
        <v>3.75</v>
      </c>
      <c r="AG164" s="142">
        <f t="shared" si="7"/>
        <v>0</v>
      </c>
      <c r="AH164" s="108" t="str">
        <f>HYPERLINK('94KMInput'!AE203)</f>
        <v/>
      </c>
      <c r="AI164" s="108" t="str">
        <f>HYPERLINK('94KMInput'!AF203)</f>
        <v/>
      </c>
      <c r="AJ164" s="108" t="str">
        <f>HYPERLINK('94KMInput'!AG203)</f>
        <v/>
      </c>
      <c r="AK164" s="108" t="str">
        <f>HYPERLINK('94KMInput'!AH203)</f>
        <v/>
      </c>
      <c r="AL164" s="108" t="str">
        <f>HYPERLINK('94KMInput'!AI203)</f>
        <v/>
      </c>
      <c r="AM164" s="108" t="str">
        <f>HYPERLINK('94KMInput'!AJ203)</f>
        <v/>
      </c>
      <c r="AN164" s="108" t="str">
        <f>HYPERLINK('94KMInput'!AK203)</f>
        <v/>
      </c>
      <c r="AO164" s="108" t="str">
        <f>HYPERLINK('94KMInput'!AL203)</f>
        <v/>
      </c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</row>
    <row r="165" ht="10.5" customHeight="1">
      <c r="A165" s="117" t="str">
        <f t="shared" si="1"/>
        <v>94KM</v>
      </c>
      <c r="B165" s="118">
        <f t="shared" si="2"/>
        <v>2020</v>
      </c>
      <c r="C165" s="118">
        <f t="shared" si="3"/>
        <v>10</v>
      </c>
      <c r="D165" s="119">
        <f>'94KMInput'!B161</f>
        <v>44110</v>
      </c>
      <c r="E165" s="120" t="str">
        <f t="shared" si="4"/>
        <v>BUY</v>
      </c>
      <c r="F165" s="121" t="str">
        <f>'94KMInput'!H161</f>
        <v>TRI</v>
      </c>
      <c r="G165" s="120" t="str">
        <f>'94KMInput'!O161</f>
        <v>Kevin Mock</v>
      </c>
      <c r="H165" s="120" t="str">
        <f>'94KMInput'!P161</f>
        <v/>
      </c>
      <c r="I165" s="120" t="str">
        <f>'94KMInput'!R161</f>
        <v>Passenger</v>
      </c>
      <c r="J165" s="121" t="str">
        <f>'94KMInput'!S161</f>
        <v>Fenix Air Charter</v>
      </c>
      <c r="K165" s="122" t="str">
        <f>'94KMInput'!AD161</f>
        <v/>
      </c>
      <c r="L165" s="123"/>
      <c r="M165" s="124">
        <f>'94KMInput'!L161</f>
        <v>0.9</v>
      </c>
      <c r="N165" s="120" t="str">
        <f>IF(M165="","",(IF(Q165='94KMInput'!K161,"","ERROR!")))</f>
        <v/>
      </c>
      <c r="O165" s="120"/>
      <c r="P165" s="121"/>
      <c r="Q165" s="124">
        <f t="shared" si="8"/>
        <v>6163.3</v>
      </c>
      <c r="R165" s="125"/>
      <c r="S165" s="125"/>
      <c r="T165" s="125"/>
      <c r="U165" s="126"/>
      <c r="V165" s="125"/>
      <c r="W165" s="125"/>
      <c r="X165" s="125" t="str">
        <f t="shared" ref="X165:X166" si="33">IF(R165&lt;&gt;"",SUM(R164:W165),"")</f>
        <v/>
      </c>
      <c r="Y165" s="121"/>
      <c r="Z165" s="128"/>
      <c r="AA165" s="128"/>
      <c r="AB165" s="128"/>
      <c r="AC165" s="143" t="str">
        <f>'94KMInput'!T204</f>
        <v/>
      </c>
      <c r="AD165" s="144">
        <f>'94KMInput'!V204-'94KMInput'!U204</f>
        <v>0</v>
      </c>
      <c r="AE165" s="125" t="str">
        <f t="shared" si="6"/>
        <v/>
      </c>
      <c r="AF165" s="131">
        <v>3.75</v>
      </c>
      <c r="AG165" s="120">
        <f t="shared" si="7"/>
        <v>0</v>
      </c>
      <c r="AH165" s="132" t="str">
        <f>HYPERLINK('94KMInput'!AE204)</f>
        <v/>
      </c>
      <c r="AI165" s="132" t="str">
        <f>HYPERLINK('94KMInput'!AF204)</f>
        <v/>
      </c>
      <c r="AJ165" s="132" t="str">
        <f>HYPERLINK('94KMInput'!AG204)</f>
        <v/>
      </c>
      <c r="AK165" s="132" t="str">
        <f>HYPERLINK('94KMInput'!AH204)</f>
        <v/>
      </c>
      <c r="AL165" s="132" t="str">
        <f>HYPERLINK('94KMInput'!AI204)</f>
        <v/>
      </c>
      <c r="AM165" s="132" t="str">
        <f>HYPERLINK('94KMInput'!AJ204)</f>
        <v/>
      </c>
      <c r="AN165" s="132" t="str">
        <f>HYPERLINK('94KMInput'!AK204)</f>
        <v/>
      </c>
      <c r="AO165" s="132" t="str">
        <f>HYPERLINK('94KMInput'!AL204)</f>
        <v/>
      </c>
      <c r="AP165" s="118"/>
      <c r="AQ165" s="118"/>
      <c r="AR165" s="118"/>
      <c r="AS165" s="118"/>
      <c r="AT165" s="118"/>
      <c r="AU165" s="118"/>
      <c r="AV165" s="118"/>
      <c r="AW165" s="118"/>
      <c r="AX165" s="118"/>
      <c r="AY165" s="118"/>
      <c r="AZ165" s="118"/>
      <c r="BA165" s="118"/>
      <c r="BB165" s="118"/>
      <c r="BC165" s="118"/>
      <c r="BD165" s="118"/>
      <c r="BE165" s="118"/>
      <c r="BF165" s="118"/>
      <c r="BG165" s="118"/>
      <c r="BH165" s="118"/>
      <c r="BI165" s="118"/>
      <c r="BJ165" s="118"/>
      <c r="BK165" s="118"/>
      <c r="BL165" s="118"/>
      <c r="BM165" s="118"/>
      <c r="BN165" s="118"/>
      <c r="BO165" s="118"/>
      <c r="BP165" s="118"/>
      <c r="BQ165" s="118"/>
      <c r="BR165" s="118"/>
      <c r="BS165" s="118"/>
      <c r="BT165" s="118"/>
      <c r="BU165" s="118"/>
      <c r="BV165" s="118"/>
      <c r="BW165" s="118"/>
      <c r="BX165" s="118"/>
      <c r="BY165" s="118"/>
      <c r="BZ165" s="118"/>
      <c r="CA165" s="118"/>
      <c r="CB165" s="118"/>
      <c r="CC165" s="118"/>
      <c r="CD165" s="118"/>
      <c r="CE165" s="118"/>
      <c r="CF165" s="118"/>
      <c r="CG165" s="118"/>
      <c r="CH165" s="118"/>
      <c r="CI165" s="118"/>
      <c r="CJ165" s="118"/>
      <c r="CK165" s="118"/>
      <c r="CL165" s="118"/>
      <c r="CM165" s="118"/>
      <c r="CN165" s="118"/>
      <c r="CO165" s="118"/>
      <c r="CP165" s="118"/>
      <c r="CQ165" s="118"/>
      <c r="CR165" s="118"/>
      <c r="CS165" s="118"/>
      <c r="CT165" s="118"/>
      <c r="CU165" s="118"/>
      <c r="CV165" s="118"/>
      <c r="CW165" s="118"/>
      <c r="CX165" s="118"/>
      <c r="CY165" s="118"/>
      <c r="CZ165" s="118"/>
      <c r="DA165" s="118"/>
      <c r="DB165" s="118"/>
      <c r="DC165" s="118"/>
      <c r="DD165" s="118"/>
      <c r="DE165" s="118"/>
      <c r="DF165" s="118"/>
      <c r="DG165" s="118"/>
      <c r="DH165" s="118"/>
    </row>
    <row r="166" ht="10.5" customHeight="1">
      <c r="A166" s="117" t="str">
        <f t="shared" si="1"/>
        <v>94KM</v>
      </c>
      <c r="B166" s="118">
        <f t="shared" si="2"/>
        <v>2020</v>
      </c>
      <c r="C166" s="118">
        <f t="shared" si="3"/>
        <v>10</v>
      </c>
      <c r="D166" s="119">
        <f>'94KMInput'!B162</f>
        <v>44110</v>
      </c>
      <c r="E166" s="120" t="str">
        <f t="shared" si="4"/>
        <v>TRI</v>
      </c>
      <c r="F166" s="121" t="str">
        <f>'94KMInput'!H162</f>
        <v>RDU</v>
      </c>
      <c r="G166" s="120" t="str">
        <f>'94KMInput'!O162</f>
        <v>Kevin Mock</v>
      </c>
      <c r="H166" s="120" t="str">
        <f>'94KMInput'!P162</f>
        <v/>
      </c>
      <c r="I166" s="120" t="str">
        <f>'94KMInput'!R162</f>
        <v>Passenger</v>
      </c>
      <c r="J166" s="121" t="str">
        <f>'94KMInput'!S162</f>
        <v>Fenix Air Charter</v>
      </c>
      <c r="K166" s="122" t="str">
        <f>'94KMInput'!AD162</f>
        <v/>
      </c>
      <c r="L166" s="123"/>
      <c r="M166" s="124">
        <f>'94KMInput'!L162</f>
        <v>1.1</v>
      </c>
      <c r="N166" s="120" t="str">
        <f>IF(M166="","",(IF(Q166='94KMInput'!K162,"","ERROR!")))</f>
        <v/>
      </c>
      <c r="O166" s="120"/>
      <c r="P166" s="121"/>
      <c r="Q166" s="124">
        <f t="shared" si="8"/>
        <v>6164.4</v>
      </c>
      <c r="R166" s="125"/>
      <c r="S166" s="125"/>
      <c r="T166" s="125"/>
      <c r="U166" s="126"/>
      <c r="V166" s="125"/>
      <c r="W166" s="125"/>
      <c r="X166" s="125" t="str">
        <f t="shared" si="33"/>
        <v/>
      </c>
      <c r="Y166" s="121"/>
      <c r="Z166" s="128"/>
      <c r="AA166" s="128"/>
      <c r="AB166" s="128"/>
      <c r="AC166" s="143" t="str">
        <f>'94KMInput'!T205</f>
        <v/>
      </c>
      <c r="AD166" s="144">
        <f>'94KMInput'!V205-'94KMInput'!U205</f>
        <v>0</v>
      </c>
      <c r="AE166" s="125" t="str">
        <f t="shared" si="6"/>
        <v/>
      </c>
      <c r="AF166" s="131">
        <v>3.75</v>
      </c>
      <c r="AG166" s="120">
        <f t="shared" si="7"/>
        <v>0</v>
      </c>
      <c r="AH166" s="132" t="str">
        <f>HYPERLINK('94KMInput'!AE205)</f>
        <v/>
      </c>
      <c r="AI166" s="132" t="str">
        <f>HYPERLINK('94KMInput'!AF205)</f>
        <v/>
      </c>
      <c r="AJ166" s="132" t="str">
        <f>HYPERLINK('94KMInput'!AG205)</f>
        <v/>
      </c>
      <c r="AK166" s="132" t="str">
        <f>HYPERLINK('94KMInput'!AH205)</f>
        <v/>
      </c>
      <c r="AL166" s="132" t="str">
        <f>HYPERLINK('94KMInput'!AI205)</f>
        <v/>
      </c>
      <c r="AM166" s="132" t="str">
        <f>HYPERLINK('94KMInput'!AJ205)</f>
        <v/>
      </c>
      <c r="AN166" s="132" t="str">
        <f>HYPERLINK('94KMInput'!AK205)</f>
        <v/>
      </c>
      <c r="AO166" s="132" t="str">
        <f>HYPERLINK('94KMInput'!AL205)</f>
        <v/>
      </c>
      <c r="AP166" s="118"/>
      <c r="AQ166" s="118"/>
      <c r="AR166" s="118"/>
      <c r="AS166" s="118"/>
      <c r="AT166" s="118"/>
      <c r="AU166" s="118"/>
      <c r="AV166" s="118"/>
      <c r="AW166" s="118"/>
      <c r="AX166" s="118"/>
      <c r="AY166" s="118"/>
      <c r="AZ166" s="118"/>
      <c r="BA166" s="118"/>
      <c r="BB166" s="118"/>
      <c r="BC166" s="118"/>
      <c r="BD166" s="118"/>
      <c r="BE166" s="118"/>
      <c r="BF166" s="118"/>
      <c r="BG166" s="118"/>
      <c r="BH166" s="118"/>
      <c r="BI166" s="118"/>
      <c r="BJ166" s="118"/>
      <c r="BK166" s="118"/>
      <c r="BL166" s="118"/>
      <c r="BM166" s="118"/>
      <c r="BN166" s="118"/>
      <c r="BO166" s="118"/>
      <c r="BP166" s="118"/>
      <c r="BQ166" s="118"/>
      <c r="BR166" s="118"/>
      <c r="BS166" s="118"/>
      <c r="BT166" s="118"/>
      <c r="BU166" s="118"/>
      <c r="BV166" s="118"/>
      <c r="BW166" s="118"/>
      <c r="BX166" s="118"/>
      <c r="BY166" s="118"/>
      <c r="BZ166" s="118"/>
      <c r="CA166" s="118"/>
      <c r="CB166" s="118"/>
      <c r="CC166" s="118"/>
      <c r="CD166" s="118"/>
      <c r="CE166" s="118"/>
      <c r="CF166" s="118"/>
      <c r="CG166" s="118"/>
      <c r="CH166" s="118"/>
      <c r="CI166" s="118"/>
      <c r="CJ166" s="118"/>
      <c r="CK166" s="118"/>
      <c r="CL166" s="118"/>
      <c r="CM166" s="118"/>
      <c r="CN166" s="118"/>
      <c r="CO166" s="118"/>
      <c r="CP166" s="118"/>
      <c r="CQ166" s="118"/>
      <c r="CR166" s="118"/>
      <c r="CS166" s="118"/>
      <c r="CT166" s="118"/>
      <c r="CU166" s="118"/>
      <c r="CV166" s="118"/>
      <c r="CW166" s="118"/>
      <c r="CX166" s="118"/>
      <c r="CY166" s="118"/>
      <c r="CZ166" s="118"/>
      <c r="DA166" s="118"/>
      <c r="DB166" s="118"/>
      <c r="DC166" s="118"/>
      <c r="DD166" s="118"/>
      <c r="DE166" s="118"/>
      <c r="DF166" s="118"/>
      <c r="DG166" s="118"/>
      <c r="DH166" s="118"/>
    </row>
    <row r="167" ht="10.5" customHeight="1">
      <c r="A167" s="117" t="str">
        <f t="shared" si="1"/>
        <v>94KM</v>
      </c>
      <c r="B167" s="118">
        <f t="shared" si="2"/>
        <v>2020</v>
      </c>
      <c r="C167" s="118">
        <f t="shared" si="3"/>
        <v>10</v>
      </c>
      <c r="D167" s="119">
        <f>'94KMInput'!B163</f>
        <v>44110</v>
      </c>
      <c r="E167" s="120" t="str">
        <f t="shared" si="4"/>
        <v>RDU</v>
      </c>
      <c r="F167" s="117" t="str">
        <f>'94KMInput'!H163</f>
        <v>BUY</v>
      </c>
      <c r="G167" s="118" t="str">
        <f>'94KMInput'!O163</f>
        <v>Kevin Mock</v>
      </c>
      <c r="H167" s="118" t="str">
        <f>'94KMInput'!P163</f>
        <v/>
      </c>
      <c r="I167" s="119" t="str">
        <f>'94KMInput'!R163</f>
        <v>Passenger</v>
      </c>
      <c r="J167" s="120" t="str">
        <f>'94KMInput'!S163</f>
        <v>Fenix Air Charter</v>
      </c>
      <c r="K167" s="121" t="str">
        <f>'94KMInput'!AD163</f>
        <v/>
      </c>
      <c r="L167" s="120"/>
      <c r="M167" s="120">
        <f>'94KMInput'!L163</f>
        <v>0.2</v>
      </c>
      <c r="N167" s="120" t="str">
        <f>IF(M167="","",(IF(Q167='94KMInput'!K163,"","ERROR!")))</f>
        <v/>
      </c>
      <c r="O167" s="121"/>
      <c r="P167" s="122">
        <v>4418.0</v>
      </c>
      <c r="Q167" s="124">
        <f t="shared" si="8"/>
        <v>6164.6</v>
      </c>
      <c r="R167" s="124"/>
      <c r="S167" s="120"/>
      <c r="T167" s="120"/>
      <c r="U167" s="121"/>
      <c r="V167" s="124"/>
      <c r="W167" s="125"/>
      <c r="X167" s="125">
        <v>2412.0</v>
      </c>
      <c r="Y167" s="125"/>
      <c r="Z167" s="126" t="s">
        <v>102</v>
      </c>
      <c r="AA167" s="125">
        <v>400.0</v>
      </c>
      <c r="AB167" s="125" t="s">
        <v>182</v>
      </c>
      <c r="AC167" s="125" t="str">
        <f>'94KMInput'!T206</f>
        <v/>
      </c>
      <c r="AD167" s="121">
        <f>'94KMInput'!V206-'94KMInput'!U206</f>
        <v>0</v>
      </c>
      <c r="AE167" s="128" t="str">
        <f t="shared" si="6"/>
        <v/>
      </c>
      <c r="AF167" s="128">
        <v>3.75</v>
      </c>
      <c r="AG167" s="128">
        <f t="shared" si="7"/>
        <v>0</v>
      </c>
      <c r="AH167" s="143" t="str">
        <f>HYPERLINK('94KMInput'!AE206)</f>
        <v/>
      </c>
      <c r="AI167" s="144" t="str">
        <f>HYPERLINK('94KMInput'!AF206)</f>
        <v/>
      </c>
      <c r="AJ167" s="125" t="str">
        <f>HYPERLINK('94KMInput'!AG206)</f>
        <v/>
      </c>
      <c r="AK167" s="131" t="str">
        <f>HYPERLINK('94KMInput'!AH206)</f>
        <v/>
      </c>
      <c r="AL167" s="120" t="str">
        <f>HYPERLINK('94KMInput'!AI206)</f>
        <v/>
      </c>
      <c r="AM167" s="132" t="str">
        <f>HYPERLINK('94KMInput'!AJ206)</f>
        <v/>
      </c>
      <c r="AN167" s="132" t="str">
        <f>HYPERLINK('94KMInput'!AK206)</f>
        <v/>
      </c>
      <c r="AO167" s="132" t="str">
        <f>HYPERLINK('94KMInput'!AL206)</f>
        <v/>
      </c>
      <c r="AP167" s="132"/>
      <c r="AQ167" s="132"/>
      <c r="AR167" s="132"/>
      <c r="AS167" s="132"/>
      <c r="AT167" s="132"/>
      <c r="AU167" s="118"/>
      <c r="AV167" s="118"/>
      <c r="AW167" s="118"/>
      <c r="AX167" s="118"/>
      <c r="AY167" s="118"/>
      <c r="AZ167" s="118"/>
      <c r="BA167" s="118"/>
      <c r="BB167" s="118"/>
      <c r="BC167" s="118"/>
      <c r="BD167" s="118"/>
      <c r="BE167" s="118"/>
      <c r="BF167" s="118"/>
      <c r="BG167" s="118"/>
      <c r="BH167" s="118"/>
      <c r="BI167" s="118"/>
      <c r="BJ167" s="118"/>
      <c r="BK167" s="118"/>
      <c r="BL167" s="118"/>
      <c r="BM167" s="118"/>
      <c r="BN167" s="118"/>
      <c r="BO167" s="118"/>
      <c r="BP167" s="118"/>
      <c r="BQ167" s="118"/>
      <c r="BR167" s="118"/>
      <c r="BS167" s="118"/>
      <c r="BT167" s="118"/>
      <c r="BU167" s="118"/>
      <c r="BV167" s="118"/>
      <c r="BW167" s="118"/>
      <c r="BX167" s="118"/>
      <c r="BY167" s="118"/>
      <c r="BZ167" s="118"/>
      <c r="CA167" s="118"/>
      <c r="CB167" s="118"/>
      <c r="CC167" s="118"/>
      <c r="CD167" s="118"/>
      <c r="CE167" s="118"/>
      <c r="CF167" s="118"/>
      <c r="CG167" s="118"/>
      <c r="CH167" s="118"/>
      <c r="CI167" s="118"/>
      <c r="CJ167" s="118"/>
      <c r="CK167" s="118"/>
      <c r="CL167" s="118"/>
      <c r="CM167" s="118"/>
      <c r="CN167" s="118"/>
      <c r="CO167" s="118"/>
      <c r="CP167" s="118"/>
      <c r="CQ167" s="118"/>
      <c r="CR167" s="118"/>
      <c r="CS167" s="118"/>
      <c r="CT167" s="118"/>
      <c r="CU167" s="118"/>
      <c r="CV167" s="118"/>
      <c r="CW167" s="118"/>
      <c r="CX167" s="118"/>
      <c r="CY167" s="118"/>
      <c r="CZ167" s="118"/>
      <c r="DA167" s="118"/>
      <c r="DB167" s="118"/>
      <c r="DC167" s="118"/>
      <c r="DD167" s="118"/>
      <c r="DE167" s="118"/>
      <c r="DF167" s="118"/>
      <c r="DG167" s="118"/>
      <c r="DH167" s="118"/>
    </row>
    <row r="168" ht="10.5" customHeight="1">
      <c r="A168" s="109" t="str">
        <f t="shared" si="1"/>
        <v>94KM</v>
      </c>
      <c r="B168" s="12">
        <f t="shared" si="2"/>
        <v>2020</v>
      </c>
      <c r="C168" s="12">
        <f t="shared" si="3"/>
        <v>10</v>
      </c>
      <c r="D168" s="110">
        <f>'94KMInput'!B164</f>
        <v>44113</v>
      </c>
      <c r="E168" s="145" t="str">
        <f t="shared" si="4"/>
        <v>BUY</v>
      </c>
      <c r="F168" s="112" t="str">
        <f>'94KMInput'!H164</f>
        <v>UZA</v>
      </c>
      <c r="G168" s="111" t="str">
        <f>'94KMInput'!O164</f>
        <v>Kevin Mock</v>
      </c>
      <c r="H168" s="111" t="str">
        <f>'94KMInput'!P164</f>
        <v/>
      </c>
      <c r="I168" s="111" t="str">
        <f>'94KMInput'!R164</f>
        <v>Passenger</v>
      </c>
      <c r="J168" s="112" t="str">
        <f>'94KMInput'!S164</f>
        <v>Vector</v>
      </c>
      <c r="K168" s="113" t="str">
        <f>'94KMInput'!AD164</f>
        <v/>
      </c>
      <c r="L168" s="114"/>
      <c r="M168" s="115">
        <f>'94KMInput'!L164</f>
        <v>0.6</v>
      </c>
      <c r="N168" s="111" t="str">
        <f>IF(M168="","",(IF(Q168='94KMInput'!K164,"","ERROR!")))</f>
        <v/>
      </c>
      <c r="O168" s="64"/>
      <c r="P168" s="133"/>
      <c r="Q168" s="116">
        <f t="shared" si="8"/>
        <v>6165.2</v>
      </c>
      <c r="R168" s="134"/>
      <c r="S168" s="134"/>
      <c r="T168" s="134"/>
      <c r="U168" s="135"/>
      <c r="V168" s="134"/>
      <c r="W168" s="134"/>
      <c r="X168" s="134" t="str">
        <f t="shared" ref="X168:X169" si="34">IF(R168&lt;&gt;"",SUM(R167:W168),"")</f>
        <v/>
      </c>
      <c r="Y168" s="136"/>
      <c r="Z168" s="137"/>
      <c r="AA168" s="137"/>
      <c r="AB168" s="137"/>
      <c r="AC168" s="138" t="str">
        <f>'94KMInput'!T207</f>
        <v/>
      </c>
      <c r="AD168" s="139">
        <f>'94KMInput'!V207-'94KMInput'!U207</f>
        <v>0</v>
      </c>
      <c r="AE168" s="140" t="str">
        <f t="shared" si="6"/>
        <v/>
      </c>
      <c r="AF168" s="141">
        <v>3.75</v>
      </c>
      <c r="AG168" s="142">
        <f t="shared" si="7"/>
        <v>0</v>
      </c>
      <c r="AH168" s="108" t="str">
        <f>HYPERLINK('94KMInput'!AE207)</f>
        <v/>
      </c>
      <c r="AI168" s="108" t="str">
        <f>HYPERLINK('94KMInput'!AF207)</f>
        <v/>
      </c>
      <c r="AJ168" s="108" t="str">
        <f>HYPERLINK('94KMInput'!AG207)</f>
        <v/>
      </c>
      <c r="AK168" s="108" t="str">
        <f>HYPERLINK('94KMInput'!AH207)</f>
        <v/>
      </c>
      <c r="AL168" s="108" t="str">
        <f>HYPERLINK('94KMInput'!AI207)</f>
        <v/>
      </c>
      <c r="AM168" s="108" t="str">
        <f>HYPERLINK('94KMInput'!AJ207)</f>
        <v/>
      </c>
      <c r="AN168" s="108" t="str">
        <f>HYPERLINK('94KMInput'!AK207)</f>
        <v/>
      </c>
      <c r="AO168" s="108" t="str">
        <f>HYPERLINK('94KMInput'!AL207)</f>
        <v/>
      </c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F168" s="88"/>
      <c r="DG168" s="88"/>
      <c r="DH168" s="88"/>
    </row>
    <row r="169" ht="10.5" customHeight="1">
      <c r="A169" s="109" t="str">
        <f t="shared" si="1"/>
        <v>94KM</v>
      </c>
      <c r="B169" s="12">
        <f t="shared" si="2"/>
        <v>2020</v>
      </c>
      <c r="C169" s="12">
        <f t="shared" si="3"/>
        <v>10</v>
      </c>
      <c r="D169" s="110">
        <f>'94KMInput'!B165</f>
        <v>44113</v>
      </c>
      <c r="E169" s="111" t="str">
        <f t="shared" si="4"/>
        <v>UZA</v>
      </c>
      <c r="F169" s="112" t="str">
        <f>'94KMInput'!H165</f>
        <v>3J1</v>
      </c>
      <c r="G169" s="111" t="str">
        <f>'94KMInput'!O165</f>
        <v>Kevin Mock</v>
      </c>
      <c r="H169" s="111" t="str">
        <f>'94KMInput'!P165</f>
        <v/>
      </c>
      <c r="I169" s="111" t="str">
        <f>'94KMInput'!R165</f>
        <v>Passenger</v>
      </c>
      <c r="J169" s="112" t="str">
        <f>'94KMInput'!S165</f>
        <v>Vector</v>
      </c>
      <c r="K169" s="113" t="str">
        <f>'94KMInput'!AD165</f>
        <v/>
      </c>
      <c r="L169" s="114"/>
      <c r="M169" s="115">
        <f>'94KMInput'!L165</f>
        <v>0.8</v>
      </c>
      <c r="N169" s="111" t="str">
        <f>IF(M169="","",(IF(Q169='94KMInput'!K165,"","ERROR!")))</f>
        <v/>
      </c>
      <c r="O169" s="64"/>
      <c r="P169" s="133"/>
      <c r="Q169" s="116">
        <f t="shared" si="8"/>
        <v>6166</v>
      </c>
      <c r="R169" s="134"/>
      <c r="S169" s="134"/>
      <c r="T169" s="134"/>
      <c r="U169" s="135"/>
      <c r="V169" s="134"/>
      <c r="W169" s="134"/>
      <c r="X169" s="134" t="str">
        <f t="shared" si="34"/>
        <v/>
      </c>
      <c r="Y169" s="136"/>
      <c r="Z169" s="137"/>
      <c r="AA169" s="137"/>
      <c r="AB169" s="137"/>
      <c r="AC169" s="138" t="str">
        <f>'94KMInput'!T208</f>
        <v/>
      </c>
      <c r="AD169" s="139">
        <f>'94KMInput'!V208-'94KMInput'!U208</f>
        <v>0</v>
      </c>
      <c r="AE169" s="140" t="str">
        <f t="shared" si="6"/>
        <v/>
      </c>
      <c r="AF169" s="141">
        <v>3.75</v>
      </c>
      <c r="AG169" s="142">
        <f t="shared" si="7"/>
        <v>0</v>
      </c>
      <c r="AH169" s="108" t="str">
        <f>HYPERLINK('94KMInput'!AE208)</f>
        <v/>
      </c>
      <c r="AI169" s="108" t="str">
        <f>HYPERLINK('94KMInput'!AF208)</f>
        <v/>
      </c>
      <c r="AJ169" s="108" t="str">
        <f>HYPERLINK('94KMInput'!AG208)</f>
        <v/>
      </c>
      <c r="AK169" s="108" t="str">
        <f>HYPERLINK('94KMInput'!AH208)</f>
        <v/>
      </c>
      <c r="AL169" s="108" t="str">
        <f>HYPERLINK('94KMInput'!AI208)</f>
        <v/>
      </c>
      <c r="AM169" s="108" t="str">
        <f>HYPERLINK('94KMInput'!AJ208)</f>
        <v/>
      </c>
      <c r="AN169" s="108" t="str">
        <f>HYPERLINK('94KMInput'!AK208)</f>
        <v/>
      </c>
      <c r="AO169" s="108" t="str">
        <f>HYPERLINK('94KMInput'!AL208)</f>
        <v/>
      </c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88"/>
    </row>
    <row r="170" ht="10.5" customHeight="1">
      <c r="A170" s="109" t="str">
        <f t="shared" si="1"/>
        <v>94KM</v>
      </c>
      <c r="B170" s="12">
        <f t="shared" si="2"/>
        <v>2020</v>
      </c>
      <c r="C170" s="12">
        <f t="shared" si="3"/>
        <v>10</v>
      </c>
      <c r="D170" s="110">
        <f>'94KMInput'!B166</f>
        <v>44113</v>
      </c>
      <c r="E170" s="111" t="str">
        <f t="shared" si="4"/>
        <v>3J1</v>
      </c>
      <c r="F170" s="112" t="str">
        <f>'94KMInput'!H166</f>
        <v>BUY</v>
      </c>
      <c r="G170" s="111" t="str">
        <f>'94KMInput'!O166</f>
        <v>Kevin Mock</v>
      </c>
      <c r="H170" s="111" t="str">
        <f>'94KMInput'!P166</f>
        <v/>
      </c>
      <c r="I170" s="111" t="str">
        <f>'94KMInput'!R166</f>
        <v>Passenger</v>
      </c>
      <c r="J170" s="112" t="str">
        <f>'94KMInput'!S166</f>
        <v>Vector</v>
      </c>
      <c r="K170" s="113" t="str">
        <f>'94KMInput'!AD166</f>
        <v/>
      </c>
      <c r="L170" s="114"/>
      <c r="M170" s="115">
        <f>'94KMInput'!L166</f>
        <v>1.3</v>
      </c>
      <c r="N170" s="111" t="str">
        <f>IF(M170="","",(IF(Q170='94KMInput'!K166,"","ERROR!")))</f>
        <v/>
      </c>
      <c r="O170" s="64"/>
      <c r="P170" s="133">
        <v>4421.0</v>
      </c>
      <c r="Q170" s="116">
        <f t="shared" si="8"/>
        <v>6167.3</v>
      </c>
      <c r="R170" s="134"/>
      <c r="S170" s="134"/>
      <c r="T170" s="134"/>
      <c r="U170" s="135"/>
      <c r="V170" s="134"/>
      <c r="W170" s="134"/>
      <c r="X170" s="134">
        <v>2640.0</v>
      </c>
      <c r="Y170" s="136"/>
      <c r="Z170" s="137" t="s">
        <v>102</v>
      </c>
      <c r="AA170" s="137">
        <v>400.0</v>
      </c>
      <c r="AB170" s="137" t="s">
        <v>183</v>
      </c>
      <c r="AC170" s="138" t="str">
        <f>'94KMInput'!T209</f>
        <v/>
      </c>
      <c r="AD170" s="139">
        <f>'94KMInput'!V209-'94KMInput'!U209</f>
        <v>0</v>
      </c>
      <c r="AE170" s="140" t="str">
        <f t="shared" si="6"/>
        <v/>
      </c>
      <c r="AF170" s="141">
        <v>3.75</v>
      </c>
      <c r="AG170" s="142">
        <f t="shared" si="7"/>
        <v>0</v>
      </c>
      <c r="AH170" s="108" t="str">
        <f>HYPERLINK('94KMInput'!AE209)</f>
        <v/>
      </c>
      <c r="AI170" s="108" t="str">
        <f>HYPERLINK('94KMInput'!AF209)</f>
        <v/>
      </c>
      <c r="AJ170" s="108" t="str">
        <f>HYPERLINK('94KMInput'!AG209)</f>
        <v/>
      </c>
      <c r="AK170" s="108" t="str">
        <f>HYPERLINK('94KMInput'!AH209)</f>
        <v/>
      </c>
      <c r="AL170" s="108" t="str">
        <f>HYPERLINK('94KMInput'!AI209)</f>
        <v/>
      </c>
      <c r="AM170" s="108" t="str">
        <f>HYPERLINK('94KMInput'!AJ209)</f>
        <v/>
      </c>
      <c r="AN170" s="108" t="str">
        <f>HYPERLINK('94KMInput'!AK209)</f>
        <v/>
      </c>
      <c r="AO170" s="108" t="str">
        <f>HYPERLINK('94KMInput'!AL209)</f>
        <v/>
      </c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F170" s="88"/>
      <c r="DG170" s="88"/>
      <c r="DH170" s="88"/>
    </row>
    <row r="171" ht="10.5" customHeight="1">
      <c r="A171" s="117" t="str">
        <f t="shared" si="1"/>
        <v>94KM</v>
      </c>
      <c r="B171" s="118">
        <f t="shared" si="2"/>
        <v>2020</v>
      </c>
      <c r="C171" s="118">
        <f t="shared" si="3"/>
        <v>10</v>
      </c>
      <c r="D171" s="119">
        <f>'94KMInput'!B167</f>
        <v>44115</v>
      </c>
      <c r="E171" s="120" t="str">
        <f t="shared" si="4"/>
        <v>BUY</v>
      </c>
      <c r="F171" s="121" t="str">
        <f>'94KMInput'!H167</f>
        <v>MTV</v>
      </c>
      <c r="G171" s="120" t="str">
        <f>'94KMInput'!O167</f>
        <v>Adam Riddell</v>
      </c>
      <c r="H171" s="120" t="str">
        <f>'94KMInput'!P167</f>
        <v/>
      </c>
      <c r="I171" s="120" t="str">
        <f>'94KMInput'!R167</f>
        <v>Passenger</v>
      </c>
      <c r="J171" s="121" t="str">
        <f>'94KMInput'!S167</f>
        <v>Shaw</v>
      </c>
      <c r="K171" s="122" t="str">
        <f>'94KMInput'!AD167</f>
        <v/>
      </c>
      <c r="L171" s="123"/>
      <c r="M171" s="124">
        <f>'94KMInput'!L167</f>
        <v>0.3</v>
      </c>
      <c r="N171" s="120" t="str">
        <f>IF(M171="","",(IF(Q171='94KMInput'!K167,"","ERROR!")))</f>
        <v/>
      </c>
      <c r="O171" s="120"/>
      <c r="P171" s="121"/>
      <c r="Q171" s="124">
        <f t="shared" si="8"/>
        <v>6167.6</v>
      </c>
      <c r="R171" s="125"/>
      <c r="S171" s="125"/>
      <c r="T171" s="125"/>
      <c r="U171" s="126"/>
      <c r="V171" s="125"/>
      <c r="W171" s="125"/>
      <c r="X171" s="125" t="str">
        <f t="shared" ref="X171:X172" si="35">IF(R171&lt;&gt;"",SUM(R170:W171),"")</f>
        <v/>
      </c>
      <c r="Y171" s="121"/>
      <c r="Z171" s="128"/>
      <c r="AA171" s="128"/>
      <c r="AB171" s="128"/>
      <c r="AC171" s="143" t="str">
        <f>'94KMInput'!T210</f>
        <v/>
      </c>
      <c r="AD171" s="144">
        <f>'94KMInput'!V210-'94KMInput'!U210</f>
        <v>0</v>
      </c>
      <c r="AE171" s="125" t="str">
        <f t="shared" si="6"/>
        <v/>
      </c>
      <c r="AF171" s="131">
        <v>3.75</v>
      </c>
      <c r="AG171" s="120">
        <f t="shared" si="7"/>
        <v>0</v>
      </c>
      <c r="AH171" s="132" t="str">
        <f>HYPERLINK('94KMInput'!AE210)</f>
        <v/>
      </c>
      <c r="AI171" s="132" t="str">
        <f>HYPERLINK('94KMInput'!AF210)</f>
        <v/>
      </c>
      <c r="AJ171" s="132" t="str">
        <f>HYPERLINK('94KMInput'!AG210)</f>
        <v/>
      </c>
      <c r="AK171" s="132" t="str">
        <f>HYPERLINK('94KMInput'!AH210)</f>
        <v/>
      </c>
      <c r="AL171" s="132" t="str">
        <f>HYPERLINK('94KMInput'!AI210)</f>
        <v/>
      </c>
      <c r="AM171" s="132" t="str">
        <f>HYPERLINK('94KMInput'!AJ210)</f>
        <v/>
      </c>
      <c r="AN171" s="132" t="str">
        <f>HYPERLINK('94KMInput'!AK210)</f>
        <v/>
      </c>
      <c r="AO171" s="132" t="str">
        <f>HYPERLINK('94KMInput'!AL210)</f>
        <v/>
      </c>
      <c r="AP171" s="118"/>
      <c r="AQ171" s="118"/>
      <c r="AR171" s="118"/>
      <c r="AS171" s="118"/>
      <c r="AT171" s="118"/>
      <c r="AU171" s="118"/>
      <c r="AV171" s="118"/>
      <c r="AW171" s="118"/>
      <c r="AX171" s="118"/>
      <c r="AY171" s="118"/>
      <c r="AZ171" s="118"/>
      <c r="BA171" s="118"/>
      <c r="BB171" s="118"/>
      <c r="BC171" s="118"/>
      <c r="BD171" s="118"/>
      <c r="BE171" s="118"/>
      <c r="BF171" s="118"/>
      <c r="BG171" s="118"/>
      <c r="BH171" s="118"/>
      <c r="BI171" s="118"/>
      <c r="BJ171" s="118"/>
      <c r="BK171" s="118"/>
      <c r="BL171" s="118"/>
      <c r="BM171" s="118"/>
      <c r="BN171" s="118"/>
      <c r="BO171" s="118"/>
      <c r="BP171" s="118"/>
      <c r="BQ171" s="118"/>
      <c r="BR171" s="118"/>
      <c r="BS171" s="118"/>
      <c r="BT171" s="118"/>
      <c r="BU171" s="118"/>
      <c r="BV171" s="118"/>
      <c r="BW171" s="118"/>
      <c r="BX171" s="118"/>
      <c r="BY171" s="118"/>
      <c r="BZ171" s="118"/>
      <c r="CA171" s="118"/>
      <c r="CB171" s="118"/>
      <c r="CC171" s="118"/>
      <c r="CD171" s="118"/>
      <c r="CE171" s="118"/>
      <c r="CF171" s="118"/>
      <c r="CG171" s="118"/>
      <c r="CH171" s="118"/>
      <c r="CI171" s="118"/>
      <c r="CJ171" s="118"/>
      <c r="CK171" s="118"/>
      <c r="CL171" s="118"/>
      <c r="CM171" s="118"/>
      <c r="CN171" s="118"/>
      <c r="CO171" s="118"/>
      <c r="CP171" s="118"/>
      <c r="CQ171" s="118"/>
      <c r="CR171" s="118"/>
      <c r="CS171" s="118"/>
      <c r="CT171" s="118"/>
      <c r="CU171" s="118"/>
      <c r="CV171" s="118"/>
      <c r="CW171" s="118"/>
      <c r="CX171" s="118"/>
      <c r="CY171" s="118"/>
      <c r="CZ171" s="118"/>
      <c r="DA171" s="118"/>
      <c r="DB171" s="118"/>
      <c r="DC171" s="118"/>
      <c r="DD171" s="118"/>
      <c r="DE171" s="118"/>
      <c r="DF171" s="118"/>
      <c r="DG171" s="118"/>
      <c r="DH171" s="118"/>
    </row>
    <row r="172" ht="10.5" customHeight="1">
      <c r="A172" s="117" t="str">
        <f t="shared" si="1"/>
        <v>94KM</v>
      </c>
      <c r="B172" s="118">
        <f t="shared" si="2"/>
        <v>2020</v>
      </c>
      <c r="C172" s="118">
        <f t="shared" si="3"/>
        <v>10</v>
      </c>
      <c r="D172" s="119">
        <f>'94KMInput'!B168</f>
        <v>44115</v>
      </c>
      <c r="E172" s="120" t="str">
        <f t="shared" si="4"/>
        <v>MTV</v>
      </c>
      <c r="F172" s="121" t="str">
        <f>'94KMInput'!H168</f>
        <v>EVY</v>
      </c>
      <c r="G172" s="120" t="str">
        <f>'94KMInput'!O168</f>
        <v>Adam Riddell</v>
      </c>
      <c r="H172" s="120" t="str">
        <f>'94KMInput'!P168</f>
        <v/>
      </c>
      <c r="I172" s="120" t="str">
        <f>'94KMInput'!R168</f>
        <v>Passenger</v>
      </c>
      <c r="J172" s="121" t="str">
        <f>'94KMInput'!S168</f>
        <v>Shaw</v>
      </c>
      <c r="K172" s="122" t="str">
        <f>'94KMInput'!AD168</f>
        <v/>
      </c>
      <c r="L172" s="123"/>
      <c r="M172" s="124">
        <f>'94KMInput'!L168</f>
        <v>1.5</v>
      </c>
      <c r="N172" s="120" t="str">
        <f>IF(M172="","",(IF(Q172='94KMInput'!K168,"","ERROR!")))</f>
        <v/>
      </c>
      <c r="O172" s="120"/>
      <c r="P172" s="121"/>
      <c r="Q172" s="124">
        <f t="shared" si="8"/>
        <v>6169.1</v>
      </c>
      <c r="R172" s="125"/>
      <c r="S172" s="125"/>
      <c r="T172" s="125"/>
      <c r="U172" s="126"/>
      <c r="V172" s="125"/>
      <c r="W172" s="125"/>
      <c r="X172" s="125" t="str">
        <f t="shared" si="35"/>
        <v/>
      </c>
      <c r="Y172" s="121"/>
      <c r="Z172" s="128"/>
      <c r="AA172" s="128"/>
      <c r="AB172" s="128"/>
      <c r="AC172" s="143" t="str">
        <f>'94KMInput'!T211</f>
        <v/>
      </c>
      <c r="AD172" s="144">
        <f>'94KMInput'!V211-'94KMInput'!U211</f>
        <v>0</v>
      </c>
      <c r="AE172" s="125" t="str">
        <f t="shared" si="6"/>
        <v/>
      </c>
      <c r="AF172" s="131">
        <v>3.75</v>
      </c>
      <c r="AG172" s="120">
        <f t="shared" si="7"/>
        <v>0</v>
      </c>
      <c r="AH172" s="132" t="str">
        <f>HYPERLINK('94KMInput'!AE211)</f>
        <v/>
      </c>
      <c r="AI172" s="132" t="str">
        <f>HYPERLINK('94KMInput'!AF211)</f>
        <v/>
      </c>
      <c r="AJ172" s="132" t="str">
        <f>HYPERLINK('94KMInput'!AG211)</f>
        <v/>
      </c>
      <c r="AK172" s="132" t="str">
        <f>HYPERLINK('94KMInput'!AH211)</f>
        <v/>
      </c>
      <c r="AL172" s="132" t="str">
        <f>HYPERLINK('94KMInput'!AI211)</f>
        <v/>
      </c>
      <c r="AM172" s="132" t="str">
        <f>HYPERLINK('94KMInput'!AJ211)</f>
        <v/>
      </c>
      <c r="AN172" s="132" t="str">
        <f>HYPERLINK('94KMInput'!AK211)</f>
        <v/>
      </c>
      <c r="AO172" s="132" t="str">
        <f>HYPERLINK('94KMInput'!AL211)</f>
        <v/>
      </c>
      <c r="AP172" s="118"/>
      <c r="AQ172" s="118"/>
      <c r="AR172" s="118"/>
      <c r="AS172" s="118"/>
      <c r="AT172" s="118"/>
      <c r="AU172" s="118"/>
      <c r="AV172" s="118"/>
      <c r="AW172" s="118"/>
      <c r="AX172" s="118"/>
      <c r="AY172" s="118"/>
      <c r="AZ172" s="118"/>
      <c r="BA172" s="118"/>
      <c r="BB172" s="118"/>
      <c r="BC172" s="118"/>
      <c r="BD172" s="118"/>
      <c r="BE172" s="118"/>
      <c r="BF172" s="118"/>
      <c r="BG172" s="118"/>
      <c r="BH172" s="118"/>
      <c r="BI172" s="118"/>
      <c r="BJ172" s="118"/>
      <c r="BK172" s="118"/>
      <c r="BL172" s="118"/>
      <c r="BM172" s="118"/>
      <c r="BN172" s="118"/>
      <c r="BO172" s="118"/>
      <c r="BP172" s="118"/>
      <c r="BQ172" s="118"/>
      <c r="BR172" s="118"/>
      <c r="BS172" s="118"/>
      <c r="BT172" s="118"/>
      <c r="BU172" s="118"/>
      <c r="BV172" s="118"/>
      <c r="BW172" s="118"/>
      <c r="BX172" s="118"/>
      <c r="BY172" s="118"/>
      <c r="BZ172" s="118"/>
      <c r="CA172" s="118"/>
      <c r="CB172" s="118"/>
      <c r="CC172" s="118"/>
      <c r="CD172" s="118"/>
      <c r="CE172" s="118"/>
      <c r="CF172" s="118"/>
      <c r="CG172" s="118"/>
      <c r="CH172" s="118"/>
      <c r="CI172" s="118"/>
      <c r="CJ172" s="118"/>
      <c r="CK172" s="118"/>
      <c r="CL172" s="118"/>
      <c r="CM172" s="118"/>
      <c r="CN172" s="118"/>
      <c r="CO172" s="118"/>
      <c r="CP172" s="118"/>
      <c r="CQ172" s="118"/>
      <c r="CR172" s="118"/>
      <c r="CS172" s="118"/>
      <c r="CT172" s="118"/>
      <c r="CU172" s="118"/>
      <c r="CV172" s="118"/>
      <c r="CW172" s="118"/>
      <c r="CX172" s="118"/>
      <c r="CY172" s="118"/>
      <c r="CZ172" s="118"/>
      <c r="DA172" s="118"/>
      <c r="DB172" s="118"/>
      <c r="DC172" s="118"/>
      <c r="DD172" s="118"/>
      <c r="DE172" s="118"/>
      <c r="DF172" s="118"/>
      <c r="DG172" s="118"/>
      <c r="DH172" s="118"/>
    </row>
    <row r="173" ht="10.5" customHeight="1">
      <c r="A173" s="117" t="str">
        <f t="shared" si="1"/>
        <v>94KM</v>
      </c>
      <c r="B173" s="118">
        <f t="shared" si="2"/>
        <v>2020</v>
      </c>
      <c r="C173" s="118">
        <f t="shared" si="3"/>
        <v>10</v>
      </c>
      <c r="D173" s="119">
        <f>'94KMInput'!B169</f>
        <v>44115</v>
      </c>
      <c r="E173" s="120" t="str">
        <f t="shared" si="4"/>
        <v>EVY</v>
      </c>
      <c r="F173" s="121" t="str">
        <f>'94KMInput'!H169</f>
        <v>BUY</v>
      </c>
      <c r="G173" s="120" t="str">
        <f>'94KMInput'!O169</f>
        <v>Adam Riddell</v>
      </c>
      <c r="H173" s="120" t="str">
        <f>'94KMInput'!P169</f>
        <v/>
      </c>
      <c r="I173" s="120" t="str">
        <f>'94KMInput'!R169</f>
        <v>Passenger</v>
      </c>
      <c r="J173" s="121" t="str">
        <f>'94KMInput'!S169</f>
        <v>Shaw</v>
      </c>
      <c r="K173" s="122" t="str">
        <f>'94KMInput'!AD169</f>
        <v/>
      </c>
      <c r="L173" s="123"/>
      <c r="M173" s="124">
        <f>'94KMInput'!L169</f>
        <v>1.9</v>
      </c>
      <c r="N173" s="120" t="str">
        <f>IF(M173="","",(IF(Q173='94KMInput'!K169,"","ERROR!")))</f>
        <v/>
      </c>
      <c r="O173" s="120"/>
      <c r="P173" s="121">
        <v>4422.0</v>
      </c>
      <c r="Q173" s="124">
        <f t="shared" si="8"/>
        <v>6171</v>
      </c>
      <c r="R173" s="125"/>
      <c r="S173" s="125"/>
      <c r="T173" s="125"/>
      <c r="U173" s="126"/>
      <c r="V173" s="125"/>
      <c r="W173" s="125"/>
      <c r="X173" s="125">
        <v>3151.2</v>
      </c>
      <c r="Y173" s="121"/>
      <c r="Z173" s="128" t="s">
        <v>78</v>
      </c>
      <c r="AA173" s="128">
        <v>400.0</v>
      </c>
      <c r="AB173" s="128" t="s">
        <v>184</v>
      </c>
      <c r="AC173" s="143" t="str">
        <f>'94KMInput'!T212</f>
        <v/>
      </c>
      <c r="AD173" s="144">
        <f>'94KMInput'!V212-'94KMInput'!U212</f>
        <v>0</v>
      </c>
      <c r="AE173" s="125" t="str">
        <f t="shared" si="6"/>
        <v/>
      </c>
      <c r="AF173" s="131">
        <v>3.75</v>
      </c>
      <c r="AG173" s="120">
        <f t="shared" si="7"/>
        <v>0</v>
      </c>
      <c r="AH173" s="132" t="str">
        <f>HYPERLINK('94KMInput'!AE212)</f>
        <v/>
      </c>
      <c r="AI173" s="132" t="str">
        <f>HYPERLINK('94KMInput'!AF212)</f>
        <v/>
      </c>
      <c r="AJ173" s="132" t="str">
        <f>HYPERLINK('94KMInput'!AG212)</f>
        <v/>
      </c>
      <c r="AK173" s="132" t="str">
        <f>HYPERLINK('94KMInput'!AH212)</f>
        <v/>
      </c>
      <c r="AL173" s="132" t="str">
        <f>HYPERLINK('94KMInput'!AI212)</f>
        <v/>
      </c>
      <c r="AM173" s="132" t="str">
        <f>HYPERLINK('94KMInput'!AJ212)</f>
        <v/>
      </c>
      <c r="AN173" s="132" t="str">
        <f>HYPERLINK('94KMInput'!AK212)</f>
        <v/>
      </c>
      <c r="AO173" s="132" t="str">
        <f>HYPERLINK('94KMInput'!AL212)</f>
        <v/>
      </c>
      <c r="AP173" s="118"/>
      <c r="AQ173" s="118"/>
      <c r="AR173" s="118"/>
      <c r="AS173" s="118"/>
      <c r="AT173" s="118"/>
      <c r="AU173" s="118"/>
      <c r="AV173" s="118"/>
      <c r="AW173" s="118"/>
      <c r="AX173" s="118"/>
      <c r="AY173" s="118"/>
      <c r="AZ173" s="118"/>
      <c r="BA173" s="118"/>
      <c r="BB173" s="118"/>
      <c r="BC173" s="118"/>
      <c r="BD173" s="118"/>
      <c r="BE173" s="118"/>
      <c r="BF173" s="118"/>
      <c r="BG173" s="118"/>
      <c r="BH173" s="118"/>
      <c r="BI173" s="118"/>
      <c r="BJ173" s="118"/>
      <c r="BK173" s="118"/>
      <c r="BL173" s="118"/>
      <c r="BM173" s="118"/>
      <c r="BN173" s="118"/>
      <c r="BO173" s="118"/>
      <c r="BP173" s="118"/>
      <c r="BQ173" s="118"/>
      <c r="BR173" s="118"/>
      <c r="BS173" s="118"/>
      <c r="BT173" s="118"/>
      <c r="BU173" s="118"/>
      <c r="BV173" s="118"/>
      <c r="BW173" s="118"/>
      <c r="BX173" s="118"/>
      <c r="BY173" s="118"/>
      <c r="BZ173" s="118"/>
      <c r="CA173" s="118"/>
      <c r="CB173" s="118"/>
      <c r="CC173" s="118"/>
      <c r="CD173" s="118"/>
      <c r="CE173" s="118"/>
      <c r="CF173" s="118"/>
      <c r="CG173" s="118"/>
      <c r="CH173" s="118"/>
      <c r="CI173" s="118"/>
      <c r="CJ173" s="118"/>
      <c r="CK173" s="118"/>
      <c r="CL173" s="118"/>
      <c r="CM173" s="118"/>
      <c r="CN173" s="118"/>
      <c r="CO173" s="118"/>
      <c r="CP173" s="118"/>
      <c r="CQ173" s="118"/>
      <c r="CR173" s="118"/>
      <c r="CS173" s="118"/>
      <c r="CT173" s="118"/>
      <c r="CU173" s="118"/>
      <c r="CV173" s="118"/>
      <c r="CW173" s="118"/>
      <c r="CX173" s="118"/>
      <c r="CY173" s="118"/>
      <c r="CZ173" s="118"/>
      <c r="DA173" s="118"/>
      <c r="DB173" s="118"/>
      <c r="DC173" s="118"/>
      <c r="DD173" s="118"/>
      <c r="DE173" s="118"/>
      <c r="DF173" s="118"/>
      <c r="DG173" s="118"/>
      <c r="DH173" s="118"/>
    </row>
    <row r="174" ht="10.5" customHeight="1">
      <c r="A174" s="109" t="str">
        <f t="shared" si="1"/>
        <v>94KM</v>
      </c>
      <c r="B174" s="12">
        <f t="shared" si="2"/>
        <v>2020</v>
      </c>
      <c r="C174" s="12">
        <f t="shared" si="3"/>
        <v>10</v>
      </c>
      <c r="D174" s="110">
        <f>'94KMInput'!B170</f>
        <v>44130</v>
      </c>
      <c r="E174" s="111" t="str">
        <f t="shared" si="4"/>
        <v>BUY</v>
      </c>
      <c r="F174" s="112" t="str">
        <f>'94KMInput'!H170</f>
        <v>UKF</v>
      </c>
      <c r="G174" s="111" t="str">
        <f>'94KMInput'!O170</f>
        <v>Steve Watkins</v>
      </c>
      <c r="H174" s="111" t="str">
        <f>'94KMInput'!P170</f>
        <v>RC</v>
      </c>
      <c r="I174" s="111" t="str">
        <f>'94KMInput'!R170</f>
        <v>Passenger</v>
      </c>
      <c r="J174" s="112" t="str">
        <f>'94KMInput'!S170</f>
        <v>Nelson</v>
      </c>
      <c r="K174" s="113" t="str">
        <f>'94KMInput'!AD170</f>
        <v/>
      </c>
      <c r="L174" s="114"/>
      <c r="M174" s="115">
        <f>'94KMInput'!L170</f>
        <v>0.7</v>
      </c>
      <c r="N174" s="111" t="str">
        <f>IF(M174="","",(IF(Q174='94KMInput'!K170,"","ERROR!")))</f>
        <v/>
      </c>
      <c r="O174" s="64"/>
      <c r="P174" s="133"/>
      <c r="Q174" s="116">
        <f t="shared" si="8"/>
        <v>6171.7</v>
      </c>
      <c r="R174" s="134"/>
      <c r="S174" s="134"/>
      <c r="T174" s="134"/>
      <c r="U174" s="135"/>
      <c r="V174" s="134"/>
      <c r="W174" s="134"/>
      <c r="X174" s="134" t="str">
        <f t="shared" ref="X174:X175" si="36">IF(R174&lt;&gt;"",SUM(R173:W174),"")</f>
        <v/>
      </c>
      <c r="Y174" s="136"/>
      <c r="Z174" s="137"/>
      <c r="AA174" s="137"/>
      <c r="AB174" s="137"/>
      <c r="AC174" s="138" t="str">
        <f>'94KMInput'!T213</f>
        <v/>
      </c>
      <c r="AD174" s="139">
        <f>'94KMInput'!V213-'94KMInput'!U213</f>
        <v>0</v>
      </c>
      <c r="AE174" s="140" t="str">
        <f t="shared" si="6"/>
        <v/>
      </c>
      <c r="AF174" s="141">
        <v>3.75</v>
      </c>
      <c r="AG174" s="142">
        <f t="shared" si="7"/>
        <v>0</v>
      </c>
      <c r="AH174" s="108" t="str">
        <f>HYPERLINK('94KMInput'!AE213)</f>
        <v/>
      </c>
      <c r="AI174" s="108" t="str">
        <f>HYPERLINK('94KMInput'!AF213)</f>
        <v/>
      </c>
      <c r="AJ174" s="108" t="str">
        <f>HYPERLINK('94KMInput'!AG213)</f>
        <v/>
      </c>
      <c r="AK174" s="108" t="str">
        <f>HYPERLINK('94KMInput'!AH213)</f>
        <v/>
      </c>
      <c r="AL174" s="108" t="str">
        <f>HYPERLINK('94KMInput'!AI213)</f>
        <v/>
      </c>
      <c r="AM174" s="108" t="str">
        <f>HYPERLINK('94KMInput'!AJ213)</f>
        <v/>
      </c>
      <c r="AN174" s="108" t="str">
        <f>HYPERLINK('94KMInput'!AK213)</f>
        <v/>
      </c>
      <c r="AO174" s="108" t="str">
        <f>HYPERLINK('94KMInput'!AL213)</f>
        <v/>
      </c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</row>
    <row r="175" ht="10.5" customHeight="1">
      <c r="A175" s="109" t="str">
        <f t="shared" si="1"/>
        <v>94KM</v>
      </c>
      <c r="B175" s="12">
        <f t="shared" si="2"/>
        <v>2020</v>
      </c>
      <c r="C175" s="12">
        <f t="shared" si="3"/>
        <v>10</v>
      </c>
      <c r="D175" s="110">
        <f>'94KMInput'!B171</f>
        <v>44130</v>
      </c>
      <c r="E175" s="111" t="str">
        <f t="shared" si="4"/>
        <v>UKF</v>
      </c>
      <c r="F175" s="112" t="str">
        <f>'94KMInput'!H171</f>
        <v>TTN</v>
      </c>
      <c r="G175" s="111" t="str">
        <f>'94KMInput'!O171</f>
        <v>Steve Watkins</v>
      </c>
      <c r="H175" s="111" t="str">
        <f>'94KMInput'!P171</f>
        <v>RC</v>
      </c>
      <c r="I175" s="111" t="str">
        <f>'94KMInput'!R171</f>
        <v>Passenger</v>
      </c>
      <c r="J175" s="112" t="str">
        <f>'94KMInput'!S171</f>
        <v>Nelson</v>
      </c>
      <c r="K175" s="113" t="str">
        <f>'94KMInput'!AD171</f>
        <v/>
      </c>
      <c r="L175" s="114"/>
      <c r="M175" s="115">
        <f>'94KMInput'!L171</f>
        <v>2.8</v>
      </c>
      <c r="N175" s="111" t="str">
        <f>IF(M175="","",(IF(Q175='94KMInput'!K171,"","ERROR!")))</f>
        <v/>
      </c>
      <c r="O175" s="64"/>
      <c r="P175" s="133"/>
      <c r="Q175" s="116">
        <f t="shared" si="8"/>
        <v>6174.5</v>
      </c>
      <c r="R175" s="134"/>
      <c r="S175" s="134"/>
      <c r="T175" s="134"/>
      <c r="U175" s="135"/>
      <c r="V175" s="134"/>
      <c r="W175" s="134"/>
      <c r="X175" s="134" t="str">
        <f t="shared" si="36"/>
        <v/>
      </c>
      <c r="Y175" s="136"/>
      <c r="Z175" s="137" t="s">
        <v>137</v>
      </c>
      <c r="AA175" s="137">
        <v>275.0</v>
      </c>
      <c r="AB175" s="137" t="s">
        <v>185</v>
      </c>
      <c r="AC175" s="138" t="str">
        <f>'94KMInput'!T214</f>
        <v/>
      </c>
      <c r="AD175" s="139">
        <f>'94KMInput'!V214-'94KMInput'!U214</f>
        <v>0</v>
      </c>
      <c r="AE175" s="140" t="str">
        <f t="shared" si="6"/>
        <v/>
      </c>
      <c r="AF175" s="141">
        <v>3.75</v>
      </c>
      <c r="AG175" s="142">
        <f t="shared" si="7"/>
        <v>0</v>
      </c>
      <c r="AH175" s="108" t="str">
        <f>HYPERLINK('94KMInput'!AE214)</f>
        <v/>
      </c>
      <c r="AI175" s="108" t="str">
        <f>HYPERLINK('94KMInput'!AF214)</f>
        <v/>
      </c>
      <c r="AJ175" s="108" t="str">
        <f>HYPERLINK('94KMInput'!AG214)</f>
        <v/>
      </c>
      <c r="AK175" s="108" t="str">
        <f>HYPERLINK('94KMInput'!AH214)</f>
        <v/>
      </c>
      <c r="AL175" s="108" t="str">
        <f>HYPERLINK('94KMInput'!AI214)</f>
        <v/>
      </c>
      <c r="AM175" s="108" t="str">
        <f>HYPERLINK('94KMInput'!AJ214)</f>
        <v/>
      </c>
      <c r="AN175" s="108" t="str">
        <f>HYPERLINK('94KMInput'!AK214)</f>
        <v/>
      </c>
      <c r="AO175" s="108" t="str">
        <f>HYPERLINK('94KMInput'!AL214)</f>
        <v/>
      </c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88"/>
    </row>
    <row r="176" ht="10.5" customHeight="1">
      <c r="A176" s="109" t="str">
        <f t="shared" si="1"/>
        <v>94KM</v>
      </c>
      <c r="B176" s="12">
        <f t="shared" si="2"/>
        <v>2020</v>
      </c>
      <c r="C176" s="12">
        <f t="shared" si="3"/>
        <v>10</v>
      </c>
      <c r="D176" s="110">
        <f>'94KMInput'!B172</f>
        <v>44130</v>
      </c>
      <c r="E176" s="111" t="str">
        <f t="shared" si="4"/>
        <v>TTN</v>
      </c>
      <c r="F176" s="112" t="str">
        <f>'94KMInput'!H172</f>
        <v>BUY</v>
      </c>
      <c r="G176" s="111" t="str">
        <f>'94KMInput'!O172</f>
        <v>Steve Watkins</v>
      </c>
      <c r="H176" s="111" t="str">
        <f>'94KMInput'!P172</f>
        <v>RC</v>
      </c>
      <c r="I176" s="111" t="str">
        <f>'94KMInput'!R172</f>
        <v>Passenger</v>
      </c>
      <c r="J176" s="112" t="str">
        <f>'94KMInput'!S172</f>
        <v>Nelson</v>
      </c>
      <c r="K176" s="113" t="str">
        <f>'94KMInput'!AD172</f>
        <v/>
      </c>
      <c r="L176" s="114"/>
      <c r="M176" s="115">
        <f>'94KMInput'!L172</f>
        <v>2</v>
      </c>
      <c r="N176" s="111" t="str">
        <f>IF(M176="","",(IF(Q176='94KMInput'!K172,"","ERROR!")))</f>
        <v/>
      </c>
      <c r="O176" s="64"/>
      <c r="P176" s="133">
        <v>4430.0</v>
      </c>
      <c r="Q176" s="116">
        <f t="shared" si="8"/>
        <v>6176.5</v>
      </c>
      <c r="R176" s="134"/>
      <c r="S176" s="134"/>
      <c r="T176" s="134"/>
      <c r="U176" s="135"/>
      <c r="V176" s="134"/>
      <c r="W176" s="134"/>
      <c r="X176" s="134">
        <v>4400.0</v>
      </c>
      <c r="Y176" s="136"/>
      <c r="Z176" s="137" t="s">
        <v>94</v>
      </c>
      <c r="AA176" s="137">
        <v>400.0</v>
      </c>
      <c r="AB176" s="137" t="s">
        <v>186</v>
      </c>
      <c r="AC176" s="138" t="str">
        <f>'94KMInput'!T215</f>
        <v/>
      </c>
      <c r="AD176" s="139">
        <f>'94KMInput'!V215-'94KMInput'!U215</f>
        <v>0</v>
      </c>
      <c r="AE176" s="140" t="str">
        <f t="shared" si="6"/>
        <v/>
      </c>
      <c r="AF176" s="141">
        <v>3.75</v>
      </c>
      <c r="AG176" s="142">
        <f t="shared" si="7"/>
        <v>0</v>
      </c>
      <c r="AH176" s="108" t="str">
        <f>HYPERLINK('94KMInput'!AE215)</f>
        <v/>
      </c>
      <c r="AI176" s="108" t="str">
        <f>HYPERLINK('94KMInput'!AF215)</f>
        <v/>
      </c>
      <c r="AJ176" s="108" t="str">
        <f>HYPERLINK('94KMInput'!AG215)</f>
        <v/>
      </c>
      <c r="AK176" s="108" t="str">
        <f>HYPERLINK('94KMInput'!AH215)</f>
        <v/>
      </c>
      <c r="AL176" s="108" t="str">
        <f>HYPERLINK('94KMInput'!AI215)</f>
        <v/>
      </c>
      <c r="AM176" s="108" t="str">
        <f>HYPERLINK('94KMInput'!AJ215)</f>
        <v/>
      </c>
      <c r="AN176" s="108" t="str">
        <f>HYPERLINK('94KMInput'!AK215)</f>
        <v/>
      </c>
      <c r="AO176" s="108" t="str">
        <f>HYPERLINK('94KMInput'!AL215)</f>
        <v/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  <c r="DD176" s="88"/>
      <c r="DE176" s="88"/>
      <c r="DF176" s="88"/>
      <c r="DG176" s="88"/>
      <c r="DH176" s="88"/>
    </row>
    <row r="177" ht="10.5" customHeight="1">
      <c r="A177" s="117" t="str">
        <f t="shared" si="1"/>
        <v>94KM</v>
      </c>
      <c r="B177" s="118">
        <f t="shared" si="2"/>
        <v>2020</v>
      </c>
      <c r="C177" s="118">
        <f t="shared" si="3"/>
        <v>10</v>
      </c>
      <c r="D177" s="119">
        <f>'94KMInput'!B173</f>
        <v>44132</v>
      </c>
      <c r="E177" s="120" t="str">
        <f t="shared" si="4"/>
        <v>BUY</v>
      </c>
      <c r="F177" s="121" t="str">
        <f>'94KMInput'!H173</f>
        <v>RDU</v>
      </c>
      <c r="G177" s="120" t="str">
        <f>'94KMInput'!O173</f>
        <v>Steve Watkins</v>
      </c>
      <c r="H177" s="120" t="str">
        <f>'94KMInput'!P173</f>
        <v>RC</v>
      </c>
      <c r="I177" s="120" t="str">
        <f>'94KMInput'!R173</f>
        <v>Passenger</v>
      </c>
      <c r="J177" s="121" t="str">
        <f>'94KMInput'!S173</f>
        <v>SteelFab</v>
      </c>
      <c r="K177" s="122" t="str">
        <f>'94KMInput'!AD173</f>
        <v/>
      </c>
      <c r="L177" s="123"/>
      <c r="M177" s="124">
        <f>'94KMInput'!L173</f>
        <v>0.2</v>
      </c>
      <c r="N177" s="120" t="str">
        <f>IF(M177="","",(IF(Q177='94KMInput'!K173,"","ERROR!")))</f>
        <v/>
      </c>
      <c r="O177" s="120"/>
      <c r="P177" s="121"/>
      <c r="Q177" s="124">
        <f t="shared" si="8"/>
        <v>6176.7</v>
      </c>
      <c r="R177" s="125"/>
      <c r="S177" s="125"/>
      <c r="T177" s="125"/>
      <c r="U177" s="126"/>
      <c r="V177" s="125"/>
      <c r="W177" s="125"/>
      <c r="X177" s="125" t="str">
        <f t="shared" ref="X177:X179" si="37">IF(R177&lt;&gt;"",SUM(R176:W177),"")</f>
        <v/>
      </c>
      <c r="Y177" s="121"/>
      <c r="Z177" s="128"/>
      <c r="AA177" s="128"/>
      <c r="AB177" s="128"/>
      <c r="AC177" s="143" t="str">
        <f>'94KMInput'!T216</f>
        <v/>
      </c>
      <c r="AD177" s="144">
        <f>'94KMInput'!V216-'94KMInput'!U216</f>
        <v>0</v>
      </c>
      <c r="AE177" s="125" t="str">
        <f t="shared" si="6"/>
        <v/>
      </c>
      <c r="AF177" s="131">
        <v>3.75</v>
      </c>
      <c r="AG177" s="120">
        <f t="shared" si="7"/>
        <v>0</v>
      </c>
      <c r="AH177" s="132" t="str">
        <f>HYPERLINK('94KMInput'!AE216)</f>
        <v/>
      </c>
      <c r="AI177" s="132" t="str">
        <f>HYPERLINK('94KMInput'!AF216)</f>
        <v/>
      </c>
      <c r="AJ177" s="132" t="str">
        <f>HYPERLINK('94KMInput'!AG216)</f>
        <v/>
      </c>
      <c r="AK177" s="132" t="str">
        <f>HYPERLINK('94KMInput'!AH216)</f>
        <v/>
      </c>
      <c r="AL177" s="132" t="str">
        <f>HYPERLINK('94KMInput'!AI216)</f>
        <v/>
      </c>
      <c r="AM177" s="132" t="str">
        <f>HYPERLINK('94KMInput'!AJ216)</f>
        <v/>
      </c>
      <c r="AN177" s="132" t="str">
        <f>HYPERLINK('94KMInput'!AK216)</f>
        <v/>
      </c>
      <c r="AO177" s="132" t="str">
        <f>HYPERLINK('94KMInput'!AL216)</f>
        <v/>
      </c>
      <c r="AP177" s="118"/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18"/>
      <c r="CE177" s="118"/>
      <c r="CF177" s="118"/>
      <c r="CG177" s="118"/>
      <c r="CH177" s="118"/>
      <c r="CI177" s="118"/>
      <c r="CJ177" s="118"/>
      <c r="CK177" s="118"/>
      <c r="CL177" s="118"/>
      <c r="CM177" s="118"/>
      <c r="CN177" s="118"/>
      <c r="CO177" s="118"/>
      <c r="CP177" s="118"/>
      <c r="CQ177" s="118"/>
      <c r="CR177" s="118"/>
      <c r="CS177" s="118"/>
      <c r="CT177" s="118"/>
      <c r="CU177" s="118"/>
      <c r="CV177" s="118"/>
      <c r="CW177" s="118"/>
      <c r="CX177" s="118"/>
      <c r="CY177" s="118"/>
      <c r="CZ177" s="118"/>
      <c r="DA177" s="118"/>
      <c r="DB177" s="118"/>
      <c r="DC177" s="118"/>
      <c r="DD177" s="118"/>
      <c r="DE177" s="118"/>
      <c r="DF177" s="118"/>
      <c r="DG177" s="118"/>
      <c r="DH177" s="118"/>
    </row>
    <row r="178" ht="10.5" customHeight="1">
      <c r="A178" s="117" t="str">
        <f t="shared" si="1"/>
        <v>94KM</v>
      </c>
      <c r="B178" s="118">
        <f t="shared" si="2"/>
        <v>2020</v>
      </c>
      <c r="C178" s="118">
        <f t="shared" si="3"/>
        <v>10</v>
      </c>
      <c r="D178" s="119">
        <f>'94KMInput'!B174</f>
        <v>44132</v>
      </c>
      <c r="E178" s="120" t="str">
        <f t="shared" si="4"/>
        <v>RDU</v>
      </c>
      <c r="F178" s="121" t="str">
        <f>'94KMInput'!H174</f>
        <v>SPA</v>
      </c>
      <c r="G178" s="120" t="str">
        <f>'94KMInput'!O174</f>
        <v>Steve Watkins</v>
      </c>
      <c r="H178" s="120" t="str">
        <f>'94KMInput'!P174</f>
        <v>RC</v>
      </c>
      <c r="I178" s="120" t="str">
        <f>'94KMInput'!R174</f>
        <v>Passenger</v>
      </c>
      <c r="J178" s="121" t="str">
        <f>'94KMInput'!S174</f>
        <v>SteelFab</v>
      </c>
      <c r="K178" s="122" t="str">
        <f>'94KMInput'!AD174</f>
        <v/>
      </c>
      <c r="L178" s="123"/>
      <c r="M178" s="124">
        <f>'94KMInput'!L174</f>
        <v>1.2</v>
      </c>
      <c r="N178" s="120" t="str">
        <f>IF(M178="","",(IF(Q178='94KMInput'!K174,"","ERROR!")))</f>
        <v/>
      </c>
      <c r="O178" s="120"/>
      <c r="P178" s="121"/>
      <c r="Q178" s="124">
        <f t="shared" si="8"/>
        <v>6177.9</v>
      </c>
      <c r="R178" s="125"/>
      <c r="S178" s="125"/>
      <c r="T178" s="125"/>
      <c r="U178" s="126"/>
      <c r="V178" s="125"/>
      <c r="W178" s="125"/>
      <c r="X178" s="125" t="str">
        <f t="shared" si="37"/>
        <v/>
      </c>
      <c r="Y178" s="121"/>
      <c r="Z178" s="128"/>
      <c r="AA178" s="128"/>
      <c r="AB178" s="128"/>
      <c r="AC178" s="143" t="str">
        <f>'94KMInput'!T217</f>
        <v/>
      </c>
      <c r="AD178" s="144">
        <f>'94KMInput'!V217-'94KMInput'!U217</f>
        <v>0</v>
      </c>
      <c r="AE178" s="125" t="str">
        <f t="shared" si="6"/>
        <v/>
      </c>
      <c r="AF178" s="131">
        <v>3.75</v>
      </c>
      <c r="AG178" s="120">
        <f t="shared" si="7"/>
        <v>0</v>
      </c>
      <c r="AH178" s="132" t="str">
        <f>HYPERLINK('94KMInput'!AE217)</f>
        <v/>
      </c>
      <c r="AI178" s="132" t="str">
        <f>HYPERLINK('94KMInput'!AF217)</f>
        <v/>
      </c>
      <c r="AJ178" s="132" t="str">
        <f>HYPERLINK('94KMInput'!AG217)</f>
        <v/>
      </c>
      <c r="AK178" s="132" t="str">
        <f>HYPERLINK('94KMInput'!AH217)</f>
        <v/>
      </c>
      <c r="AL178" s="132" t="str">
        <f>HYPERLINK('94KMInput'!AI217)</f>
        <v/>
      </c>
      <c r="AM178" s="132" t="str">
        <f>HYPERLINK('94KMInput'!AJ217)</f>
        <v/>
      </c>
      <c r="AN178" s="132" t="str">
        <f>HYPERLINK('94KMInput'!AK217)</f>
        <v/>
      </c>
      <c r="AO178" s="132" t="str">
        <f>HYPERLINK('94KMInput'!AL217)</f>
        <v/>
      </c>
      <c r="AP178" s="118"/>
      <c r="AQ178" s="118"/>
      <c r="AR178" s="118"/>
      <c r="AS178" s="118"/>
      <c r="AT178" s="118"/>
      <c r="AU178" s="118"/>
      <c r="AV178" s="118"/>
      <c r="AW178" s="118"/>
      <c r="AX178" s="118"/>
      <c r="AY178" s="118"/>
      <c r="AZ178" s="118"/>
      <c r="BA178" s="118"/>
      <c r="BB178" s="118"/>
      <c r="BC178" s="118"/>
      <c r="BD178" s="118"/>
      <c r="BE178" s="118"/>
      <c r="BF178" s="118"/>
      <c r="BG178" s="118"/>
      <c r="BH178" s="118"/>
      <c r="BI178" s="118"/>
      <c r="BJ178" s="118"/>
      <c r="BK178" s="118"/>
      <c r="BL178" s="118"/>
      <c r="BM178" s="118"/>
      <c r="BN178" s="118"/>
      <c r="BO178" s="118"/>
      <c r="BP178" s="118"/>
      <c r="BQ178" s="118"/>
      <c r="BR178" s="118"/>
      <c r="BS178" s="118"/>
      <c r="BT178" s="118"/>
      <c r="BU178" s="118"/>
      <c r="BV178" s="118"/>
      <c r="BW178" s="118"/>
      <c r="BX178" s="118"/>
      <c r="BY178" s="118"/>
      <c r="BZ178" s="118"/>
      <c r="CA178" s="118"/>
      <c r="CB178" s="118"/>
      <c r="CC178" s="118"/>
      <c r="CD178" s="118"/>
      <c r="CE178" s="118"/>
      <c r="CF178" s="118"/>
      <c r="CG178" s="118"/>
      <c r="CH178" s="118"/>
      <c r="CI178" s="118"/>
      <c r="CJ178" s="118"/>
      <c r="CK178" s="118"/>
      <c r="CL178" s="118"/>
      <c r="CM178" s="118"/>
      <c r="CN178" s="118"/>
      <c r="CO178" s="118"/>
      <c r="CP178" s="118"/>
      <c r="CQ178" s="118"/>
      <c r="CR178" s="118"/>
      <c r="CS178" s="118"/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</row>
    <row r="179" ht="10.5" customHeight="1">
      <c r="A179" s="117" t="str">
        <f t="shared" si="1"/>
        <v>94KM</v>
      </c>
      <c r="B179" s="118">
        <f t="shared" si="2"/>
        <v>2020</v>
      </c>
      <c r="C179" s="118">
        <f t="shared" si="3"/>
        <v>10</v>
      </c>
      <c r="D179" s="119">
        <f>'94KMInput'!B175</f>
        <v>44132</v>
      </c>
      <c r="E179" s="120" t="str">
        <f t="shared" si="4"/>
        <v>SPA</v>
      </c>
      <c r="F179" s="121" t="str">
        <f>'94KMInput'!H175</f>
        <v>RDU</v>
      </c>
      <c r="G179" s="120" t="str">
        <f>'94KMInput'!O175</f>
        <v>Steve Watkins</v>
      </c>
      <c r="H179" s="120" t="str">
        <f>'94KMInput'!P175</f>
        <v>RC</v>
      </c>
      <c r="I179" s="120" t="str">
        <f>'94KMInput'!R175</f>
        <v>Passenger</v>
      </c>
      <c r="J179" s="121" t="str">
        <f>'94KMInput'!S175</f>
        <v>SteelFab</v>
      </c>
      <c r="K179" s="122" t="str">
        <f>'94KMInput'!AD175</f>
        <v/>
      </c>
      <c r="L179" s="123"/>
      <c r="M179" s="124">
        <f>'94KMInput'!L175</f>
        <v>1</v>
      </c>
      <c r="N179" s="120" t="str">
        <f>IF(M179="","",(IF(Q179='94KMInput'!K175,"","ERROR!")))</f>
        <v/>
      </c>
      <c r="O179" s="120"/>
      <c r="P179" s="121"/>
      <c r="Q179" s="124">
        <f t="shared" si="8"/>
        <v>6178.9</v>
      </c>
      <c r="R179" s="125"/>
      <c r="S179" s="125"/>
      <c r="T179" s="125"/>
      <c r="U179" s="126"/>
      <c r="V179" s="125"/>
      <c r="W179" s="125"/>
      <c r="X179" s="125" t="str">
        <f t="shared" si="37"/>
        <v/>
      </c>
      <c r="Y179" s="121"/>
      <c r="Z179" s="128" t="s">
        <v>137</v>
      </c>
      <c r="AA179" s="128">
        <v>275.0</v>
      </c>
      <c r="AB179" s="128" t="s">
        <v>187</v>
      </c>
      <c r="AC179" s="143" t="str">
        <f>'94KMInput'!T218</f>
        <v/>
      </c>
      <c r="AD179" s="144">
        <f>'94KMInput'!V218-'94KMInput'!U218</f>
        <v>0</v>
      </c>
      <c r="AE179" s="125" t="str">
        <f t="shared" si="6"/>
        <v/>
      </c>
      <c r="AF179" s="131">
        <v>3.75</v>
      </c>
      <c r="AG179" s="120">
        <f t="shared" si="7"/>
        <v>0</v>
      </c>
      <c r="AH179" s="132" t="str">
        <f>HYPERLINK('94KMInput'!AE218)</f>
        <v/>
      </c>
      <c r="AI179" s="132" t="str">
        <f>HYPERLINK('94KMInput'!AF218)</f>
        <v/>
      </c>
      <c r="AJ179" s="132" t="str">
        <f>HYPERLINK('94KMInput'!AG218)</f>
        <v/>
      </c>
      <c r="AK179" s="132" t="str">
        <f>HYPERLINK('94KMInput'!AH218)</f>
        <v/>
      </c>
      <c r="AL179" s="132" t="str">
        <f>HYPERLINK('94KMInput'!AI218)</f>
        <v/>
      </c>
      <c r="AM179" s="132" t="str">
        <f>HYPERLINK('94KMInput'!AJ218)</f>
        <v/>
      </c>
      <c r="AN179" s="132" t="str">
        <f>HYPERLINK('94KMInput'!AK218)</f>
        <v/>
      </c>
      <c r="AO179" s="132" t="str">
        <f>HYPERLINK('94KMInput'!AL218)</f>
        <v/>
      </c>
      <c r="AP179" s="118"/>
      <c r="AQ179" s="118"/>
      <c r="AR179" s="118"/>
      <c r="AS179" s="118"/>
      <c r="AT179" s="118"/>
      <c r="AU179" s="118"/>
      <c r="AV179" s="118"/>
      <c r="AW179" s="118"/>
      <c r="AX179" s="118"/>
      <c r="AY179" s="118"/>
      <c r="AZ179" s="118"/>
      <c r="BA179" s="118"/>
      <c r="BB179" s="118"/>
      <c r="BC179" s="118"/>
      <c r="BD179" s="118"/>
      <c r="BE179" s="118"/>
      <c r="BF179" s="118"/>
      <c r="BG179" s="118"/>
      <c r="BH179" s="118"/>
      <c r="BI179" s="118"/>
      <c r="BJ179" s="118"/>
      <c r="BK179" s="118"/>
      <c r="BL179" s="118"/>
      <c r="BM179" s="118"/>
      <c r="BN179" s="118"/>
      <c r="BO179" s="118"/>
      <c r="BP179" s="118"/>
      <c r="BQ179" s="118"/>
      <c r="BR179" s="118"/>
      <c r="BS179" s="118"/>
      <c r="BT179" s="118"/>
      <c r="BU179" s="118"/>
      <c r="BV179" s="118"/>
      <c r="BW179" s="118"/>
      <c r="BX179" s="118"/>
      <c r="BY179" s="118"/>
      <c r="BZ179" s="118"/>
      <c r="CA179" s="118"/>
      <c r="CB179" s="118"/>
      <c r="CC179" s="118"/>
      <c r="CD179" s="118"/>
      <c r="CE179" s="118"/>
      <c r="CF179" s="118"/>
      <c r="CG179" s="118"/>
      <c r="CH179" s="118"/>
      <c r="CI179" s="118"/>
      <c r="CJ179" s="118"/>
      <c r="CK179" s="118"/>
      <c r="CL179" s="118"/>
      <c r="CM179" s="118"/>
      <c r="CN179" s="118"/>
      <c r="CO179" s="118"/>
      <c r="CP179" s="118"/>
      <c r="CQ179" s="118"/>
      <c r="CR179" s="118"/>
      <c r="CS179" s="118"/>
      <c r="CT179" s="118"/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</row>
    <row r="180" ht="10.5" customHeight="1">
      <c r="A180" s="117" t="str">
        <f t="shared" si="1"/>
        <v>94KM</v>
      </c>
      <c r="B180" s="118">
        <f t="shared" si="2"/>
        <v>2020</v>
      </c>
      <c r="C180" s="118">
        <f t="shared" si="3"/>
        <v>10</v>
      </c>
      <c r="D180" s="119">
        <f>'94KMInput'!B176</f>
        <v>44132</v>
      </c>
      <c r="E180" s="120" t="str">
        <f t="shared" si="4"/>
        <v>RDU</v>
      </c>
      <c r="F180" s="121" t="str">
        <f>'94KMInput'!H176</f>
        <v>BUY</v>
      </c>
      <c r="G180" s="120" t="str">
        <f>'94KMInput'!O176</f>
        <v>Steve Watkins</v>
      </c>
      <c r="H180" s="120" t="str">
        <f>'94KMInput'!P176</f>
        <v>RC</v>
      </c>
      <c r="I180" s="120" t="str">
        <f>'94KMInput'!R176</f>
        <v>Passenger</v>
      </c>
      <c r="J180" s="121" t="str">
        <f>'94KMInput'!S176</f>
        <v>SteelFab</v>
      </c>
      <c r="K180" s="122" t="str">
        <f>'94KMInput'!AD176</f>
        <v/>
      </c>
      <c r="L180" s="123"/>
      <c r="M180" s="124">
        <f>'94KMInput'!L176</f>
        <v>0.4</v>
      </c>
      <c r="N180" s="120" t="str">
        <f>IF(M180="","",(IF(Q180='94KMInput'!K176,"","ERROR!")))</f>
        <v/>
      </c>
      <c r="O180" s="120"/>
      <c r="P180" s="121">
        <v>4431.0</v>
      </c>
      <c r="Q180" s="124">
        <f t="shared" si="8"/>
        <v>6179.3</v>
      </c>
      <c r="R180" s="125"/>
      <c r="S180" s="125"/>
      <c r="T180" s="125"/>
      <c r="U180" s="126"/>
      <c r="V180" s="125"/>
      <c r="W180" s="125"/>
      <c r="X180" s="125">
        <v>2376.0</v>
      </c>
      <c r="Y180" s="121"/>
      <c r="Z180" s="128" t="s">
        <v>94</v>
      </c>
      <c r="AA180" s="128">
        <v>400.0</v>
      </c>
      <c r="AB180" s="128" t="s">
        <v>188</v>
      </c>
      <c r="AC180" s="143" t="str">
        <f>'94KMInput'!T219</f>
        <v/>
      </c>
      <c r="AD180" s="144">
        <f>'94KMInput'!V219-'94KMInput'!U219</f>
        <v>0</v>
      </c>
      <c r="AE180" s="125" t="str">
        <f t="shared" si="6"/>
        <v/>
      </c>
      <c r="AF180" s="131">
        <v>3.75</v>
      </c>
      <c r="AG180" s="120">
        <f t="shared" si="7"/>
        <v>0</v>
      </c>
      <c r="AH180" s="132" t="str">
        <f>HYPERLINK('94KMInput'!AE219)</f>
        <v/>
      </c>
      <c r="AI180" s="132" t="str">
        <f>HYPERLINK('94KMInput'!AF219)</f>
        <v/>
      </c>
      <c r="AJ180" s="132" t="str">
        <f>HYPERLINK('94KMInput'!AG219)</f>
        <v/>
      </c>
      <c r="AK180" s="132" t="str">
        <f>HYPERLINK('94KMInput'!AH219)</f>
        <v/>
      </c>
      <c r="AL180" s="132" t="str">
        <f>HYPERLINK('94KMInput'!AI219)</f>
        <v/>
      </c>
      <c r="AM180" s="132" t="str">
        <f>HYPERLINK('94KMInput'!AJ219)</f>
        <v/>
      </c>
      <c r="AN180" s="132" t="str">
        <f>HYPERLINK('94KMInput'!AK219)</f>
        <v/>
      </c>
      <c r="AO180" s="132" t="str">
        <f>HYPERLINK('94KMInput'!AL219)</f>
        <v/>
      </c>
      <c r="AP180" s="118"/>
      <c r="AQ180" s="118"/>
      <c r="AR180" s="118"/>
      <c r="AS180" s="118"/>
      <c r="AT180" s="118"/>
      <c r="AU180" s="118"/>
      <c r="AV180" s="118"/>
      <c r="AW180" s="118"/>
      <c r="AX180" s="118"/>
      <c r="AY180" s="118"/>
      <c r="AZ180" s="118"/>
      <c r="BA180" s="118"/>
      <c r="BB180" s="118"/>
      <c r="BC180" s="118"/>
      <c r="BD180" s="118"/>
      <c r="BE180" s="118"/>
      <c r="BF180" s="118"/>
      <c r="BG180" s="118"/>
      <c r="BH180" s="118"/>
      <c r="BI180" s="118"/>
      <c r="BJ180" s="118"/>
      <c r="BK180" s="118"/>
      <c r="BL180" s="118"/>
      <c r="BM180" s="118"/>
      <c r="BN180" s="118"/>
      <c r="BO180" s="118"/>
      <c r="BP180" s="118"/>
      <c r="BQ180" s="118"/>
      <c r="BR180" s="118"/>
      <c r="BS180" s="118"/>
      <c r="BT180" s="118"/>
      <c r="BU180" s="118"/>
      <c r="BV180" s="118"/>
      <c r="BW180" s="118"/>
      <c r="BX180" s="118"/>
      <c r="BY180" s="118"/>
      <c r="BZ180" s="118"/>
      <c r="CA180" s="118"/>
      <c r="CB180" s="118"/>
      <c r="CC180" s="118"/>
      <c r="CD180" s="118"/>
      <c r="CE180" s="118"/>
      <c r="CF180" s="118"/>
      <c r="CG180" s="118"/>
      <c r="CH180" s="118"/>
      <c r="CI180" s="118"/>
      <c r="CJ180" s="118"/>
      <c r="CK180" s="118"/>
      <c r="CL180" s="118"/>
      <c r="CM180" s="118"/>
      <c r="CN180" s="118"/>
      <c r="CO180" s="118"/>
      <c r="CP180" s="118"/>
      <c r="CQ180" s="118"/>
      <c r="CR180" s="118"/>
      <c r="CS180" s="118"/>
      <c r="CT180" s="118"/>
      <c r="CU180" s="118"/>
      <c r="CV180" s="118"/>
      <c r="CW180" s="118"/>
      <c r="CX180" s="118"/>
      <c r="CY180" s="118"/>
      <c r="CZ180" s="118"/>
      <c r="DA180" s="118"/>
      <c r="DB180" s="118"/>
      <c r="DC180" s="118"/>
      <c r="DD180" s="118"/>
      <c r="DE180" s="118"/>
      <c r="DF180" s="118"/>
      <c r="DG180" s="118"/>
      <c r="DH180" s="118"/>
    </row>
    <row r="181" ht="10.5" customHeight="1">
      <c r="A181" s="109" t="str">
        <f t="shared" si="1"/>
        <v>94KM</v>
      </c>
      <c r="B181" s="12">
        <f t="shared" si="2"/>
        <v>2020</v>
      </c>
      <c r="C181" s="12">
        <f t="shared" si="3"/>
        <v>12</v>
      </c>
      <c r="D181" s="110">
        <f>'94KMInput'!B177</f>
        <v>44167</v>
      </c>
      <c r="E181" s="111" t="str">
        <f t="shared" si="4"/>
        <v>BUY</v>
      </c>
      <c r="F181" s="112" t="str">
        <f>'94KMInput'!H177</f>
        <v>BUY</v>
      </c>
      <c r="G181" s="111" t="str">
        <f>'94KMInput'!O177</f>
        <v>Adam Riddell</v>
      </c>
      <c r="H181" s="111" t="str">
        <f>'94KMInput'!P177</f>
        <v/>
      </c>
      <c r="I181" s="111" t="str">
        <f>'94KMInput'!R177</f>
        <v>Non-Rev</v>
      </c>
      <c r="J181" s="112" t="str">
        <f>'94KMInput'!S177</f>
        <v>Mx</v>
      </c>
      <c r="K181" s="113" t="str">
        <f>'94KMInput'!AD177</f>
        <v/>
      </c>
      <c r="L181" s="114"/>
      <c r="M181" s="115">
        <f>'94KMInput'!L177</f>
        <v>0.1</v>
      </c>
      <c r="N181" s="111" t="str">
        <f>IF(M181="","",(IF(Q181='94KMInput'!K177,"","ERROR!")))</f>
        <v/>
      </c>
      <c r="O181" s="64"/>
      <c r="P181" s="133"/>
      <c r="Q181" s="116">
        <f t="shared" si="8"/>
        <v>6179.4</v>
      </c>
      <c r="R181" s="134"/>
      <c r="S181" s="134"/>
      <c r="T181" s="134"/>
      <c r="U181" s="135"/>
      <c r="V181" s="134"/>
      <c r="W181" s="134"/>
      <c r="X181" s="134" t="str">
        <f t="shared" ref="X181:X183" si="38">IF(R181&lt;&gt;"",SUM(R180:W181),"")</f>
        <v/>
      </c>
      <c r="Y181" s="136"/>
      <c r="Z181" s="137"/>
      <c r="AA181" s="137"/>
      <c r="AB181" s="137"/>
      <c r="AC181" s="138" t="str">
        <f>'94KMInput'!T220</f>
        <v/>
      </c>
      <c r="AD181" s="139">
        <f>'94KMInput'!V220-'94KMInput'!U220</f>
        <v>0</v>
      </c>
      <c r="AE181" s="140" t="str">
        <f t="shared" si="6"/>
        <v/>
      </c>
      <c r="AF181" s="141">
        <v>3.75</v>
      </c>
      <c r="AG181" s="142">
        <f t="shared" si="7"/>
        <v>0</v>
      </c>
      <c r="AH181" s="108" t="str">
        <f>HYPERLINK('94KMInput'!AE220)</f>
        <v/>
      </c>
      <c r="AI181" s="108" t="str">
        <f>HYPERLINK('94KMInput'!AF220)</f>
        <v/>
      </c>
      <c r="AJ181" s="108" t="str">
        <f>HYPERLINK('94KMInput'!AG220)</f>
        <v/>
      </c>
      <c r="AK181" s="108" t="str">
        <f>HYPERLINK('94KMInput'!AH220)</f>
        <v/>
      </c>
      <c r="AL181" s="108" t="str">
        <f>HYPERLINK('94KMInput'!AI220)</f>
        <v/>
      </c>
      <c r="AM181" s="108" t="str">
        <f>HYPERLINK('94KMInput'!AJ220)</f>
        <v/>
      </c>
      <c r="AN181" s="108" t="str">
        <f>HYPERLINK('94KMInput'!AK220)</f>
        <v/>
      </c>
      <c r="AO181" s="108" t="str">
        <f>HYPERLINK('94KMInput'!AL220)</f>
        <v/>
      </c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88"/>
      <c r="DF181" s="88"/>
      <c r="DG181" s="88"/>
      <c r="DH181" s="88"/>
    </row>
    <row r="182" ht="10.5" customHeight="1">
      <c r="A182" s="117" t="str">
        <f t="shared" si="1"/>
        <v>94KM</v>
      </c>
      <c r="B182" s="118">
        <f t="shared" si="2"/>
        <v>2020</v>
      </c>
      <c r="C182" s="118">
        <f t="shared" si="3"/>
        <v>12</v>
      </c>
      <c r="D182" s="119">
        <f>'94KMInput'!B178</f>
        <v>44169</v>
      </c>
      <c r="E182" s="120" t="str">
        <f t="shared" si="4"/>
        <v>BUY</v>
      </c>
      <c r="F182" s="121" t="str">
        <f>'94KMInput'!H178</f>
        <v>TTA</v>
      </c>
      <c r="G182" s="120" t="str">
        <f>'94KMInput'!O178</f>
        <v>Adam Riddell</v>
      </c>
      <c r="H182" s="120" t="str">
        <f>'94KMInput'!P178</f>
        <v/>
      </c>
      <c r="I182" s="120" t="str">
        <f>'94KMInput'!R178</f>
        <v>Passenger</v>
      </c>
      <c r="J182" s="121" t="str">
        <f>'94KMInput'!S178</f>
        <v>Dixon</v>
      </c>
      <c r="K182" s="122" t="str">
        <f>'94KMInput'!AD178</f>
        <v/>
      </c>
      <c r="L182" s="123"/>
      <c r="M182" s="124">
        <f>'94KMInput'!L178</f>
        <v>0.2</v>
      </c>
      <c r="N182" s="120" t="str">
        <f>IF(M182="","",(IF(Q182='94KMInput'!K178,"","ERROR!")))</f>
        <v/>
      </c>
      <c r="O182" s="120"/>
      <c r="P182" s="121"/>
      <c r="Q182" s="124">
        <f t="shared" si="8"/>
        <v>6179.6</v>
      </c>
      <c r="R182" s="125"/>
      <c r="S182" s="125"/>
      <c r="T182" s="125"/>
      <c r="U182" s="126"/>
      <c r="V182" s="125"/>
      <c r="W182" s="125"/>
      <c r="X182" s="125" t="str">
        <f t="shared" si="38"/>
        <v/>
      </c>
      <c r="Y182" s="121"/>
      <c r="Z182" s="128"/>
      <c r="AA182" s="128"/>
      <c r="AB182" s="128"/>
      <c r="AC182" s="143" t="str">
        <f>'94KMInput'!T221</f>
        <v/>
      </c>
      <c r="AD182" s="144">
        <f>'94KMInput'!V221-'94KMInput'!U221</f>
        <v>0</v>
      </c>
      <c r="AE182" s="125" t="str">
        <f t="shared" si="6"/>
        <v/>
      </c>
      <c r="AF182" s="131">
        <v>3.75</v>
      </c>
      <c r="AG182" s="120">
        <f t="shared" si="7"/>
        <v>0</v>
      </c>
      <c r="AH182" s="132" t="str">
        <f>HYPERLINK('94KMInput'!AE221)</f>
        <v/>
      </c>
      <c r="AI182" s="132" t="str">
        <f>HYPERLINK('94KMInput'!AF221)</f>
        <v/>
      </c>
      <c r="AJ182" s="132" t="str">
        <f>HYPERLINK('94KMInput'!AG221)</f>
        <v/>
      </c>
      <c r="AK182" s="132" t="str">
        <f>HYPERLINK('94KMInput'!AH221)</f>
        <v/>
      </c>
      <c r="AL182" s="132" t="str">
        <f>HYPERLINK('94KMInput'!AI221)</f>
        <v/>
      </c>
      <c r="AM182" s="132" t="str">
        <f>HYPERLINK('94KMInput'!AJ221)</f>
        <v/>
      </c>
      <c r="AN182" s="132" t="str">
        <f>HYPERLINK('94KMInput'!AK221)</f>
        <v/>
      </c>
      <c r="AO182" s="132" t="str">
        <f>HYPERLINK('94KMInput'!AL221)</f>
        <v/>
      </c>
      <c r="AP182" s="118"/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18"/>
      <c r="CE182" s="118"/>
      <c r="CF182" s="118"/>
      <c r="CG182" s="118"/>
      <c r="CH182" s="118"/>
      <c r="CI182" s="118"/>
      <c r="CJ182" s="118"/>
      <c r="CK182" s="118"/>
      <c r="CL182" s="118"/>
      <c r="CM182" s="118"/>
      <c r="CN182" s="118"/>
      <c r="CO182" s="118"/>
      <c r="CP182" s="118"/>
      <c r="CQ182" s="118"/>
      <c r="CR182" s="118"/>
      <c r="CS182" s="118"/>
      <c r="CT182" s="118"/>
      <c r="CU182" s="118"/>
      <c r="CV182" s="118"/>
      <c r="CW182" s="118"/>
      <c r="CX182" s="118"/>
      <c r="CY182" s="118"/>
      <c r="CZ182" s="118"/>
      <c r="DA182" s="118"/>
      <c r="DB182" s="118"/>
      <c r="DC182" s="118"/>
      <c r="DD182" s="118"/>
      <c r="DE182" s="118"/>
      <c r="DF182" s="118"/>
      <c r="DG182" s="118"/>
      <c r="DH182" s="118"/>
    </row>
    <row r="183" ht="10.5" customHeight="1">
      <c r="A183" s="117" t="str">
        <f t="shared" si="1"/>
        <v>94KM</v>
      </c>
      <c r="B183" s="118">
        <f t="shared" si="2"/>
        <v>2020</v>
      </c>
      <c r="C183" s="118">
        <f t="shared" si="3"/>
        <v>12</v>
      </c>
      <c r="D183" s="119">
        <f>'94KMInput'!B179</f>
        <v>44169</v>
      </c>
      <c r="E183" s="120" t="str">
        <f t="shared" si="4"/>
        <v>TTA</v>
      </c>
      <c r="F183" s="121" t="str">
        <f>'94KMInput'!H179</f>
        <v>XSA</v>
      </c>
      <c r="G183" s="120" t="str">
        <f>'94KMInput'!O179</f>
        <v>Adam Riddell</v>
      </c>
      <c r="H183" s="120" t="str">
        <f>'94KMInput'!P179</f>
        <v/>
      </c>
      <c r="I183" s="120" t="str">
        <f>'94KMInput'!R179</f>
        <v>Passenger</v>
      </c>
      <c r="J183" s="121" t="str">
        <f>'94KMInput'!S179</f>
        <v>Dixon</v>
      </c>
      <c r="K183" s="122" t="str">
        <f>'94KMInput'!AD179</f>
        <v/>
      </c>
      <c r="L183" s="123"/>
      <c r="M183" s="124">
        <f>'94KMInput'!L179</f>
        <v>0.8</v>
      </c>
      <c r="N183" s="120" t="str">
        <f>IF(M183="","",(IF(Q183='94KMInput'!K179,"","ERROR!")))</f>
        <v/>
      </c>
      <c r="O183" s="120"/>
      <c r="P183" s="121"/>
      <c r="Q183" s="124">
        <f t="shared" si="8"/>
        <v>6180.4</v>
      </c>
      <c r="R183" s="125"/>
      <c r="S183" s="125"/>
      <c r="T183" s="125"/>
      <c r="U183" s="126"/>
      <c r="V183" s="125"/>
      <c r="W183" s="125"/>
      <c r="X183" s="125" t="str">
        <f t="shared" si="38"/>
        <v/>
      </c>
      <c r="Y183" s="121"/>
      <c r="Z183" s="128"/>
      <c r="AA183" s="128"/>
      <c r="AB183" s="128"/>
      <c r="AC183" s="143" t="str">
        <f>'94KMInput'!T222</f>
        <v/>
      </c>
      <c r="AD183" s="144">
        <f>'94KMInput'!V222-'94KMInput'!U222</f>
        <v>0</v>
      </c>
      <c r="AE183" s="125" t="str">
        <f t="shared" si="6"/>
        <v/>
      </c>
      <c r="AF183" s="131">
        <v>3.75</v>
      </c>
      <c r="AG183" s="120">
        <f t="shared" si="7"/>
        <v>0</v>
      </c>
      <c r="AH183" s="132" t="str">
        <f>HYPERLINK('94KMInput'!AE222)</f>
        <v/>
      </c>
      <c r="AI183" s="132" t="str">
        <f>HYPERLINK('94KMInput'!AF222)</f>
        <v/>
      </c>
      <c r="AJ183" s="132" t="str">
        <f>HYPERLINK('94KMInput'!AG222)</f>
        <v/>
      </c>
      <c r="AK183" s="132" t="str">
        <f>HYPERLINK('94KMInput'!AH222)</f>
        <v/>
      </c>
      <c r="AL183" s="132" t="str">
        <f>HYPERLINK('94KMInput'!AI222)</f>
        <v/>
      </c>
      <c r="AM183" s="132" t="str">
        <f>HYPERLINK('94KMInput'!AJ222)</f>
        <v/>
      </c>
      <c r="AN183" s="132" t="str">
        <f>HYPERLINK('94KMInput'!AK222)</f>
        <v/>
      </c>
      <c r="AO183" s="132" t="str">
        <f>HYPERLINK('94KMInput'!AL222)</f>
        <v/>
      </c>
      <c r="AP183" s="118"/>
      <c r="AQ183" s="118"/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18"/>
      <c r="CE183" s="118"/>
      <c r="CF183" s="118"/>
      <c r="CG183" s="118"/>
      <c r="CH183" s="118"/>
      <c r="CI183" s="118"/>
      <c r="CJ183" s="118"/>
      <c r="CK183" s="118"/>
      <c r="CL183" s="118"/>
      <c r="CM183" s="118"/>
      <c r="CN183" s="118"/>
      <c r="CO183" s="118"/>
      <c r="CP183" s="118"/>
      <c r="CQ183" s="118"/>
      <c r="CR183" s="118"/>
      <c r="CS183" s="118"/>
      <c r="CT183" s="118"/>
      <c r="CU183" s="118"/>
      <c r="CV183" s="118"/>
      <c r="CW183" s="118"/>
      <c r="CX183" s="118"/>
      <c r="CY183" s="118"/>
      <c r="CZ183" s="118"/>
      <c r="DA183" s="118"/>
      <c r="DB183" s="118"/>
      <c r="DC183" s="118"/>
      <c r="DD183" s="118"/>
      <c r="DE183" s="118"/>
      <c r="DF183" s="118"/>
      <c r="DG183" s="118"/>
      <c r="DH183" s="118"/>
    </row>
    <row r="184" ht="10.5" customHeight="1">
      <c r="A184" s="117" t="str">
        <f t="shared" si="1"/>
        <v>94KM</v>
      </c>
      <c r="B184" s="118">
        <f t="shared" si="2"/>
        <v>2020</v>
      </c>
      <c r="C184" s="118">
        <f t="shared" si="3"/>
        <v>12</v>
      </c>
      <c r="D184" s="119">
        <f>'94KMInput'!B180</f>
        <v>44169</v>
      </c>
      <c r="E184" s="120" t="str">
        <f t="shared" si="4"/>
        <v>XSA</v>
      </c>
      <c r="F184" s="121" t="str">
        <f>'94KMInput'!H180</f>
        <v>TTA</v>
      </c>
      <c r="G184" s="120" t="str">
        <f>'94KMInput'!O180</f>
        <v>Adam Riddell</v>
      </c>
      <c r="H184" s="120" t="str">
        <f>'94KMInput'!P180</f>
        <v/>
      </c>
      <c r="I184" s="120" t="str">
        <f>'94KMInput'!R180</f>
        <v>Passenger</v>
      </c>
      <c r="J184" s="121" t="str">
        <f>'94KMInput'!S180</f>
        <v>Dixon</v>
      </c>
      <c r="K184" s="122" t="str">
        <f>'94KMInput'!AD180</f>
        <v/>
      </c>
      <c r="L184" s="123"/>
      <c r="M184" s="124">
        <f>'94KMInput'!L180</f>
        <v>1.2</v>
      </c>
      <c r="N184" s="120" t="str">
        <f>IF(M184="","",(IF(Q184='94KMInput'!K180,"","ERROR!")))</f>
        <v/>
      </c>
      <c r="O184" s="120"/>
      <c r="P184" s="121">
        <v>4479.0</v>
      </c>
      <c r="Q184" s="124">
        <f t="shared" si="8"/>
        <v>6181.6</v>
      </c>
      <c r="R184" s="125"/>
      <c r="S184" s="125"/>
      <c r="T184" s="125"/>
      <c r="U184" s="126"/>
      <c r="V184" s="125"/>
      <c r="W184" s="125"/>
      <c r="X184" s="125">
        <v>2794.0</v>
      </c>
      <c r="Y184" s="121"/>
      <c r="Z184" s="128" t="s">
        <v>78</v>
      </c>
      <c r="AA184" s="128">
        <v>400.0</v>
      </c>
      <c r="AB184" s="128" t="s">
        <v>189</v>
      </c>
      <c r="AC184" s="143" t="str">
        <f>'94KMInput'!T223</f>
        <v/>
      </c>
      <c r="AD184" s="144">
        <f>'94KMInput'!V223-'94KMInput'!U223</f>
        <v>0</v>
      </c>
      <c r="AE184" s="125" t="str">
        <f t="shared" si="6"/>
        <v/>
      </c>
      <c r="AF184" s="131">
        <v>3.75</v>
      </c>
      <c r="AG184" s="120">
        <f t="shared" si="7"/>
        <v>0</v>
      </c>
      <c r="AH184" s="132" t="str">
        <f>HYPERLINK('94KMInput'!AE223)</f>
        <v/>
      </c>
      <c r="AI184" s="132" t="str">
        <f>HYPERLINK('94KMInput'!AF223)</f>
        <v/>
      </c>
      <c r="AJ184" s="132" t="str">
        <f>HYPERLINK('94KMInput'!AG223)</f>
        <v/>
      </c>
      <c r="AK184" s="132" t="str">
        <f>HYPERLINK('94KMInput'!AH223)</f>
        <v/>
      </c>
      <c r="AL184" s="132" t="str">
        <f>HYPERLINK('94KMInput'!AI223)</f>
        <v/>
      </c>
      <c r="AM184" s="132" t="str">
        <f>HYPERLINK('94KMInput'!AJ223)</f>
        <v/>
      </c>
      <c r="AN184" s="132" t="str">
        <f>HYPERLINK('94KMInput'!AK223)</f>
        <v/>
      </c>
      <c r="AO184" s="132" t="str">
        <f>HYPERLINK('94KMInput'!AL223)</f>
        <v/>
      </c>
      <c r="AP184" s="118"/>
      <c r="AQ184" s="118"/>
      <c r="AR184" s="118"/>
      <c r="AS184" s="118"/>
      <c r="AT184" s="118"/>
      <c r="AU184" s="118"/>
      <c r="AV184" s="118"/>
      <c r="AW184" s="118"/>
      <c r="AX184" s="118"/>
      <c r="AY184" s="118"/>
      <c r="AZ184" s="118"/>
      <c r="BA184" s="118"/>
      <c r="BB184" s="118"/>
      <c r="BC184" s="118"/>
      <c r="BD184" s="118"/>
      <c r="BE184" s="118"/>
      <c r="BF184" s="118"/>
      <c r="BG184" s="118"/>
      <c r="BH184" s="118"/>
      <c r="BI184" s="118"/>
      <c r="BJ184" s="118"/>
      <c r="BK184" s="118"/>
      <c r="BL184" s="118"/>
      <c r="BM184" s="118"/>
      <c r="BN184" s="118"/>
      <c r="BO184" s="118"/>
      <c r="BP184" s="118"/>
      <c r="BQ184" s="118"/>
      <c r="BR184" s="118"/>
      <c r="BS184" s="118"/>
      <c r="BT184" s="118"/>
      <c r="BU184" s="118"/>
      <c r="BV184" s="118"/>
      <c r="BW184" s="118"/>
      <c r="BX184" s="118"/>
      <c r="BY184" s="118"/>
      <c r="BZ184" s="118"/>
      <c r="CA184" s="118"/>
      <c r="CB184" s="118"/>
      <c r="CC184" s="118"/>
      <c r="CD184" s="118"/>
      <c r="CE184" s="118"/>
      <c r="CF184" s="118"/>
      <c r="CG184" s="118"/>
      <c r="CH184" s="118"/>
      <c r="CI184" s="118"/>
      <c r="CJ184" s="118"/>
      <c r="CK184" s="118"/>
      <c r="CL184" s="118"/>
      <c r="CM184" s="118"/>
      <c r="CN184" s="118"/>
      <c r="CO184" s="118"/>
      <c r="CP184" s="118"/>
      <c r="CQ184" s="118"/>
      <c r="CR184" s="118"/>
      <c r="CS184" s="118"/>
      <c r="CT184" s="118"/>
      <c r="CU184" s="118"/>
      <c r="CV184" s="118"/>
      <c r="CW184" s="118"/>
      <c r="CX184" s="118"/>
      <c r="CY184" s="118"/>
      <c r="CZ184" s="118"/>
      <c r="DA184" s="118"/>
      <c r="DB184" s="118"/>
      <c r="DC184" s="118"/>
      <c r="DD184" s="118"/>
      <c r="DE184" s="118"/>
      <c r="DF184" s="118"/>
      <c r="DG184" s="118"/>
      <c r="DH184" s="118"/>
    </row>
    <row r="185" ht="10.5" customHeight="1">
      <c r="A185" s="109" t="str">
        <f t="shared" si="1"/>
        <v>94KM</v>
      </c>
      <c r="B185" s="12">
        <f t="shared" si="2"/>
        <v>2020</v>
      </c>
      <c r="C185" s="12">
        <f t="shared" si="3"/>
        <v>12</v>
      </c>
      <c r="D185" s="110">
        <f>'94KMInput'!B181</f>
        <v>44169</v>
      </c>
      <c r="E185" s="111" t="str">
        <f t="shared" si="4"/>
        <v>TTA</v>
      </c>
      <c r="F185" s="112" t="str">
        <f>'94KMInput'!H181</f>
        <v>SOP</v>
      </c>
      <c r="G185" s="111" t="str">
        <f>'94KMInput'!O181</f>
        <v>Adam Riddell</v>
      </c>
      <c r="H185" s="111" t="str">
        <f>'94KMInput'!P181</f>
        <v/>
      </c>
      <c r="I185" s="111" t="str">
        <f>'94KMInput'!R181</f>
        <v>Passenger</v>
      </c>
      <c r="J185" s="112" t="str">
        <f>'94KMInput'!S181</f>
        <v>Foye</v>
      </c>
      <c r="K185" s="113" t="str">
        <f>'94KMInput'!AD181</f>
        <v/>
      </c>
      <c r="L185" s="114"/>
      <c r="M185" s="115">
        <f>'94KMInput'!L181</f>
        <v>0.2</v>
      </c>
      <c r="N185" s="111" t="str">
        <f>IF(M185="","",(IF(Q185='94KMInput'!K181,"","ERROR!")))</f>
        <v/>
      </c>
      <c r="O185" s="64"/>
      <c r="P185" s="133"/>
      <c r="Q185" s="116">
        <f t="shared" si="8"/>
        <v>6181.8</v>
      </c>
      <c r="R185" s="134"/>
      <c r="S185" s="134"/>
      <c r="T185" s="134"/>
      <c r="U185" s="135"/>
      <c r="V185" s="134"/>
      <c r="W185" s="134"/>
      <c r="X185" s="134" t="str">
        <f>IF(R185&lt;&gt;"",SUM(R184:W185),"")</f>
        <v/>
      </c>
      <c r="Y185" s="136"/>
      <c r="Z185" s="137"/>
      <c r="AA185" s="137"/>
      <c r="AB185" s="137"/>
      <c r="AC185" s="138" t="str">
        <f>'94KMInput'!T224</f>
        <v/>
      </c>
      <c r="AD185" s="139">
        <f>'94KMInput'!V224-'94KMInput'!U224</f>
        <v>0</v>
      </c>
      <c r="AE185" s="140" t="str">
        <f t="shared" si="6"/>
        <v/>
      </c>
      <c r="AF185" s="141">
        <v>3.75</v>
      </c>
      <c r="AG185" s="142">
        <f t="shared" si="7"/>
        <v>0</v>
      </c>
      <c r="AH185" s="108" t="str">
        <f>HYPERLINK('94KMInput'!AE224)</f>
        <v/>
      </c>
      <c r="AI185" s="108" t="str">
        <f>HYPERLINK('94KMInput'!AF224)</f>
        <v/>
      </c>
      <c r="AJ185" s="108" t="str">
        <f>HYPERLINK('94KMInput'!AG224)</f>
        <v/>
      </c>
      <c r="AK185" s="108" t="str">
        <f>HYPERLINK('94KMInput'!AH224)</f>
        <v/>
      </c>
      <c r="AL185" s="108" t="str">
        <f>HYPERLINK('94KMInput'!AI224)</f>
        <v/>
      </c>
      <c r="AM185" s="108" t="str">
        <f>HYPERLINK('94KMInput'!AJ224)</f>
        <v/>
      </c>
      <c r="AN185" s="108" t="str">
        <f>HYPERLINK('94KMInput'!AK224)</f>
        <v/>
      </c>
      <c r="AO185" s="108" t="str">
        <f>HYPERLINK('94KMInput'!AL224)</f>
        <v/>
      </c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F185" s="88"/>
      <c r="DG185" s="88"/>
      <c r="DH185" s="88"/>
    </row>
    <row r="186" ht="10.5" customHeight="1">
      <c r="A186" s="109" t="str">
        <f t="shared" si="1"/>
        <v>94KM</v>
      </c>
      <c r="B186" s="12">
        <f t="shared" si="2"/>
        <v>2020</v>
      </c>
      <c r="C186" s="12">
        <f t="shared" si="3"/>
        <v>12</v>
      </c>
      <c r="D186" s="110">
        <f>'94KMInput'!B182</f>
        <v>44169</v>
      </c>
      <c r="E186" s="111" t="str">
        <f t="shared" si="4"/>
        <v>SOP</v>
      </c>
      <c r="F186" s="112" t="str">
        <f>'94KMInput'!H182</f>
        <v>BUY</v>
      </c>
      <c r="G186" s="111" t="str">
        <f>'94KMInput'!O182</f>
        <v>Adam Riddell</v>
      </c>
      <c r="H186" s="111" t="str">
        <f>'94KMInput'!P182</f>
        <v/>
      </c>
      <c r="I186" s="111" t="str">
        <f>'94KMInput'!R182</f>
        <v>Passenger</v>
      </c>
      <c r="J186" s="112" t="str">
        <f>'94KMInput'!S182</f>
        <v>Foye</v>
      </c>
      <c r="K186" s="113" t="str">
        <f>'94KMInput'!AD182</f>
        <v/>
      </c>
      <c r="L186" s="114"/>
      <c r="M186" s="115">
        <f>'94KMInput'!L182</f>
        <v>0.3</v>
      </c>
      <c r="N186" s="111" t="str">
        <f>IF(M186="","",(IF(Q186='94KMInput'!K182,"","ERROR!")))</f>
        <v/>
      </c>
      <c r="O186" s="64"/>
      <c r="P186" s="133">
        <v>4483.0</v>
      </c>
      <c r="Q186" s="116">
        <f t="shared" si="8"/>
        <v>6182.1</v>
      </c>
      <c r="R186" s="134"/>
      <c r="S186" s="134"/>
      <c r="T186" s="134"/>
      <c r="U186" s="135"/>
      <c r="V186" s="134"/>
      <c r="W186" s="134"/>
      <c r="X186" s="134">
        <v>2100.0</v>
      </c>
      <c r="Y186" s="136"/>
      <c r="Z186" s="137"/>
      <c r="AA186" s="137"/>
      <c r="AB186" s="137"/>
      <c r="AC186" s="138" t="str">
        <f>'94KMInput'!T225</f>
        <v/>
      </c>
      <c r="AD186" s="139">
        <f>'94KMInput'!V225-'94KMInput'!U225</f>
        <v>0</v>
      </c>
      <c r="AE186" s="140" t="str">
        <f t="shared" si="6"/>
        <v/>
      </c>
      <c r="AF186" s="141">
        <v>3.75</v>
      </c>
      <c r="AG186" s="142">
        <f t="shared" si="7"/>
        <v>0</v>
      </c>
      <c r="AH186" s="108" t="str">
        <f>HYPERLINK('94KMInput'!AE225)</f>
        <v/>
      </c>
      <c r="AI186" s="108" t="str">
        <f>HYPERLINK('94KMInput'!AF225)</f>
        <v/>
      </c>
      <c r="AJ186" s="108" t="str">
        <f>HYPERLINK('94KMInput'!AG225)</f>
        <v/>
      </c>
      <c r="AK186" s="108" t="str">
        <f>HYPERLINK('94KMInput'!AH225)</f>
        <v/>
      </c>
      <c r="AL186" s="108" t="str">
        <f>HYPERLINK('94KMInput'!AI225)</f>
        <v/>
      </c>
      <c r="AM186" s="108" t="str">
        <f>HYPERLINK('94KMInput'!AJ225)</f>
        <v/>
      </c>
      <c r="AN186" s="108" t="str">
        <f>HYPERLINK('94KMInput'!AK225)</f>
        <v/>
      </c>
      <c r="AO186" s="108" t="str">
        <f>HYPERLINK('94KMInput'!AL225)</f>
        <v/>
      </c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  <c r="DD186" s="88"/>
      <c r="DE186" s="88"/>
      <c r="DF186" s="88"/>
      <c r="DG186" s="88"/>
      <c r="DH186" s="88"/>
    </row>
    <row r="187" ht="10.5" customHeight="1">
      <c r="A187" s="117" t="str">
        <f t="shared" si="1"/>
        <v>94KM</v>
      </c>
      <c r="B187" s="118">
        <f t="shared" si="2"/>
        <v>2020</v>
      </c>
      <c r="C187" s="118">
        <f t="shared" si="3"/>
        <v>12</v>
      </c>
      <c r="D187" s="119">
        <f>'94KMInput'!B183</f>
        <v>44171</v>
      </c>
      <c r="E187" s="120" t="str">
        <f t="shared" si="4"/>
        <v>BUY</v>
      </c>
      <c r="F187" s="121" t="str">
        <f>'94KMInput'!H183</f>
        <v>LRO</v>
      </c>
      <c r="G187" s="120" t="str">
        <f>'94KMInput'!O183</f>
        <v>Adam Riddell</v>
      </c>
      <c r="H187" s="120" t="str">
        <f>'94KMInput'!P183</f>
        <v/>
      </c>
      <c r="I187" s="120" t="str">
        <f>'94KMInput'!R183</f>
        <v>Passenger</v>
      </c>
      <c r="J187" s="121" t="str">
        <f>'94KMInput'!S183</f>
        <v>Hahn</v>
      </c>
      <c r="K187" s="122" t="str">
        <f>'94KMInput'!AD183</f>
        <v/>
      </c>
      <c r="L187" s="123"/>
      <c r="M187" s="124">
        <f>'94KMInput'!L183</f>
        <v>1</v>
      </c>
      <c r="N187" s="120" t="str">
        <f>IF(M187="","",(IF(Q187='94KMInput'!K183,"","ERROR!")))</f>
        <v/>
      </c>
      <c r="O187" s="120"/>
      <c r="P187" s="121"/>
      <c r="Q187" s="124">
        <f t="shared" si="8"/>
        <v>6183.1</v>
      </c>
      <c r="R187" s="125"/>
      <c r="S187" s="125"/>
      <c r="T187" s="125"/>
      <c r="U187" s="126"/>
      <c r="V187" s="125"/>
      <c r="W187" s="125"/>
      <c r="X187" s="125" t="str">
        <f>IF(R187&lt;&gt;"",SUM(R186:W187),"")</f>
        <v/>
      </c>
      <c r="Y187" s="121"/>
      <c r="Z187" s="128"/>
      <c r="AA187" s="128"/>
      <c r="AB187" s="128"/>
      <c r="AC187" s="143" t="str">
        <f>'94KMInput'!T226</f>
        <v/>
      </c>
      <c r="AD187" s="144">
        <f>'94KMInput'!V226-'94KMInput'!U226</f>
        <v>0</v>
      </c>
      <c r="AE187" s="125" t="str">
        <f t="shared" si="6"/>
        <v/>
      </c>
      <c r="AF187" s="131">
        <v>3.75</v>
      </c>
      <c r="AG187" s="120">
        <f t="shared" si="7"/>
        <v>0</v>
      </c>
      <c r="AH187" s="132" t="str">
        <f>HYPERLINK('94KMInput'!AE226)</f>
        <v/>
      </c>
      <c r="AI187" s="132" t="str">
        <f>HYPERLINK('94KMInput'!AF226)</f>
        <v/>
      </c>
      <c r="AJ187" s="132" t="str">
        <f>HYPERLINK('94KMInput'!AG226)</f>
        <v/>
      </c>
      <c r="AK187" s="132" t="str">
        <f>HYPERLINK('94KMInput'!AH226)</f>
        <v/>
      </c>
      <c r="AL187" s="132" t="str">
        <f>HYPERLINK('94KMInput'!AI226)</f>
        <v/>
      </c>
      <c r="AM187" s="132" t="str">
        <f>HYPERLINK('94KMInput'!AJ226)</f>
        <v/>
      </c>
      <c r="AN187" s="132" t="str">
        <f>HYPERLINK('94KMInput'!AK226)</f>
        <v/>
      </c>
      <c r="AO187" s="132" t="str">
        <f>HYPERLINK('94KMInput'!AL226)</f>
        <v/>
      </c>
      <c r="AP187" s="118"/>
      <c r="AQ187" s="118"/>
      <c r="AR187" s="118"/>
      <c r="AS187" s="118"/>
      <c r="AT187" s="118"/>
      <c r="AU187" s="118"/>
      <c r="AV187" s="118"/>
      <c r="AW187" s="118"/>
      <c r="AX187" s="118"/>
      <c r="AY187" s="118"/>
      <c r="AZ187" s="118"/>
      <c r="BA187" s="118"/>
      <c r="BB187" s="118"/>
      <c r="BC187" s="118"/>
      <c r="BD187" s="118"/>
      <c r="BE187" s="118"/>
      <c r="BF187" s="118"/>
      <c r="BG187" s="118"/>
      <c r="BH187" s="118"/>
      <c r="BI187" s="118"/>
      <c r="BJ187" s="118"/>
      <c r="BK187" s="118"/>
      <c r="BL187" s="118"/>
      <c r="BM187" s="118"/>
      <c r="BN187" s="118"/>
      <c r="BO187" s="118"/>
      <c r="BP187" s="118"/>
      <c r="BQ187" s="118"/>
      <c r="BR187" s="118"/>
      <c r="BS187" s="118"/>
      <c r="BT187" s="118"/>
      <c r="BU187" s="118"/>
      <c r="BV187" s="118"/>
      <c r="BW187" s="118"/>
      <c r="BX187" s="118"/>
      <c r="BY187" s="118"/>
      <c r="BZ187" s="118"/>
      <c r="CA187" s="118"/>
      <c r="CB187" s="118"/>
      <c r="CC187" s="118"/>
      <c r="CD187" s="118"/>
      <c r="CE187" s="118"/>
      <c r="CF187" s="118"/>
      <c r="CG187" s="118"/>
      <c r="CH187" s="118"/>
      <c r="CI187" s="118"/>
      <c r="CJ187" s="118"/>
      <c r="CK187" s="118"/>
      <c r="CL187" s="118"/>
      <c r="CM187" s="118"/>
      <c r="CN187" s="118"/>
      <c r="CO187" s="118"/>
      <c r="CP187" s="118"/>
      <c r="CQ187" s="118"/>
      <c r="CR187" s="118"/>
      <c r="CS187" s="118"/>
      <c r="CT187" s="118"/>
      <c r="CU187" s="118"/>
      <c r="CV187" s="118"/>
      <c r="CW187" s="118"/>
      <c r="CX187" s="118"/>
      <c r="CY187" s="118"/>
      <c r="CZ187" s="118"/>
      <c r="DA187" s="118"/>
      <c r="DB187" s="118"/>
      <c r="DC187" s="118"/>
      <c r="DD187" s="118"/>
      <c r="DE187" s="118"/>
      <c r="DF187" s="118"/>
      <c r="DG187" s="118"/>
      <c r="DH187" s="118"/>
    </row>
    <row r="188" ht="10.5" customHeight="1">
      <c r="A188" s="117" t="str">
        <f t="shared" si="1"/>
        <v>94KM</v>
      </c>
      <c r="B188" s="118">
        <f t="shared" si="2"/>
        <v>2020</v>
      </c>
      <c r="C188" s="118">
        <f t="shared" si="3"/>
        <v>12</v>
      </c>
      <c r="D188" s="119">
        <f>'94KMInput'!B184</f>
        <v>44171</v>
      </c>
      <c r="E188" s="120" t="str">
        <f t="shared" si="4"/>
        <v>LRO</v>
      </c>
      <c r="F188" s="121" t="str">
        <f>'94KMInput'!H184</f>
        <v>BUY</v>
      </c>
      <c r="G188" s="120" t="str">
        <f>'94KMInput'!O184</f>
        <v>Adam Riddell</v>
      </c>
      <c r="H188" s="120" t="str">
        <f>'94KMInput'!P184</f>
        <v/>
      </c>
      <c r="I188" s="120" t="str">
        <f>'94KMInput'!R184</f>
        <v>Passenger</v>
      </c>
      <c r="J188" s="121" t="str">
        <f>'94KMInput'!S184</f>
        <v>Hahn</v>
      </c>
      <c r="K188" s="122" t="str">
        <f>'94KMInput'!AD184</f>
        <v/>
      </c>
      <c r="L188" s="123"/>
      <c r="M188" s="124">
        <f>'94KMInput'!L184</f>
        <v>1</v>
      </c>
      <c r="N188" s="120" t="str">
        <f>IF(M188="","",(IF(Q188='94KMInput'!K184,"","ERROR!")))</f>
        <v/>
      </c>
      <c r="O188" s="120"/>
      <c r="P188" s="121">
        <v>4476.0</v>
      </c>
      <c r="Q188" s="124">
        <f t="shared" si="8"/>
        <v>6184.1</v>
      </c>
      <c r="R188" s="125"/>
      <c r="S188" s="125"/>
      <c r="T188" s="125"/>
      <c r="U188" s="126"/>
      <c r="V188" s="125"/>
      <c r="W188" s="125"/>
      <c r="X188" s="125">
        <v>2562.0</v>
      </c>
      <c r="Y188" s="121"/>
      <c r="Z188" s="128" t="s">
        <v>78</v>
      </c>
      <c r="AA188" s="128">
        <v>400.0</v>
      </c>
      <c r="AB188" s="128" t="s">
        <v>190</v>
      </c>
      <c r="AC188" s="143" t="str">
        <f>'94KMInput'!T227</f>
        <v/>
      </c>
      <c r="AD188" s="144">
        <f>'94KMInput'!V227-'94KMInput'!U227</f>
        <v>0</v>
      </c>
      <c r="AE188" s="125" t="str">
        <f t="shared" si="6"/>
        <v/>
      </c>
      <c r="AF188" s="131">
        <v>3.75</v>
      </c>
      <c r="AG188" s="120">
        <f t="shared" si="7"/>
        <v>0</v>
      </c>
      <c r="AH188" s="132" t="str">
        <f>HYPERLINK('94KMInput'!AE227)</f>
        <v/>
      </c>
      <c r="AI188" s="132" t="str">
        <f>HYPERLINK('94KMInput'!AF227)</f>
        <v/>
      </c>
      <c r="AJ188" s="132" t="str">
        <f>HYPERLINK('94KMInput'!AG227)</f>
        <v/>
      </c>
      <c r="AK188" s="132" t="str">
        <f>HYPERLINK('94KMInput'!AH227)</f>
        <v/>
      </c>
      <c r="AL188" s="132" t="str">
        <f>HYPERLINK('94KMInput'!AI227)</f>
        <v/>
      </c>
      <c r="AM188" s="132" t="str">
        <f>HYPERLINK('94KMInput'!AJ227)</f>
        <v/>
      </c>
      <c r="AN188" s="132" t="str">
        <f>HYPERLINK('94KMInput'!AK227)</f>
        <v/>
      </c>
      <c r="AO188" s="132" t="str">
        <f>HYPERLINK('94KMInput'!AL227)</f>
        <v/>
      </c>
      <c r="AP188" s="118"/>
      <c r="AQ188" s="118"/>
      <c r="AR188" s="118"/>
      <c r="AS188" s="118"/>
      <c r="AT188" s="118"/>
      <c r="AU188" s="118"/>
      <c r="AV188" s="118"/>
      <c r="AW188" s="118"/>
      <c r="AX188" s="118"/>
      <c r="AY188" s="118"/>
      <c r="AZ188" s="118"/>
      <c r="BA188" s="118"/>
      <c r="BB188" s="118"/>
      <c r="BC188" s="118"/>
      <c r="BD188" s="118"/>
      <c r="BE188" s="118"/>
      <c r="BF188" s="118"/>
      <c r="BG188" s="118"/>
      <c r="BH188" s="118"/>
      <c r="BI188" s="118"/>
      <c r="BJ188" s="118"/>
      <c r="BK188" s="118"/>
      <c r="BL188" s="118"/>
      <c r="BM188" s="118"/>
      <c r="BN188" s="118"/>
      <c r="BO188" s="118"/>
      <c r="BP188" s="118"/>
      <c r="BQ188" s="118"/>
      <c r="BR188" s="118"/>
      <c r="BS188" s="118"/>
      <c r="BT188" s="118"/>
      <c r="BU188" s="118"/>
      <c r="BV188" s="118"/>
      <c r="BW188" s="118"/>
      <c r="BX188" s="118"/>
      <c r="BY188" s="118"/>
      <c r="BZ188" s="118"/>
      <c r="CA188" s="118"/>
      <c r="CB188" s="118"/>
      <c r="CC188" s="118"/>
      <c r="CD188" s="118"/>
      <c r="CE188" s="118"/>
      <c r="CF188" s="118"/>
      <c r="CG188" s="118"/>
      <c r="CH188" s="118"/>
      <c r="CI188" s="118"/>
      <c r="CJ188" s="118"/>
      <c r="CK188" s="118"/>
      <c r="CL188" s="118"/>
      <c r="CM188" s="118"/>
      <c r="CN188" s="118"/>
      <c r="CO188" s="118"/>
      <c r="CP188" s="118"/>
      <c r="CQ188" s="118"/>
      <c r="CR188" s="118"/>
      <c r="CS188" s="118"/>
      <c r="CT188" s="118"/>
      <c r="CU188" s="118"/>
      <c r="CV188" s="118"/>
      <c r="CW188" s="118"/>
      <c r="CX188" s="118"/>
      <c r="CY188" s="118"/>
      <c r="CZ188" s="118"/>
      <c r="DA188" s="118"/>
      <c r="DB188" s="118"/>
      <c r="DC188" s="118"/>
      <c r="DD188" s="118"/>
      <c r="DE188" s="118"/>
      <c r="DF188" s="118"/>
      <c r="DG188" s="118"/>
      <c r="DH188" s="118"/>
    </row>
    <row r="189" ht="10.5" customHeight="1">
      <c r="A189" s="109" t="str">
        <f t="shared" si="1"/>
        <v>94KM</v>
      </c>
      <c r="B189" s="12">
        <f t="shared" si="2"/>
        <v>2020</v>
      </c>
      <c r="C189" s="12">
        <f t="shared" si="3"/>
        <v>12</v>
      </c>
      <c r="D189" s="110">
        <f>'94KMInput'!B185</f>
        <v>44179</v>
      </c>
      <c r="E189" s="111" t="str">
        <f t="shared" si="4"/>
        <v>BUY</v>
      </c>
      <c r="F189" s="112" t="str">
        <f>'94KMInput'!H185</f>
        <v>TTA</v>
      </c>
      <c r="G189" s="111" t="str">
        <f>'94KMInput'!O185</f>
        <v>Adam Riddell</v>
      </c>
      <c r="H189" s="111" t="str">
        <f>'94KMInput'!P185</f>
        <v/>
      </c>
      <c r="I189" s="111" t="str">
        <f>'94KMInput'!R185</f>
        <v>Non-Rev</v>
      </c>
      <c r="J189" s="112" t="str">
        <f>'94KMInput'!S185</f>
        <v>Mx</v>
      </c>
      <c r="K189" s="113" t="str">
        <f>'94KMInput'!AD185</f>
        <v/>
      </c>
      <c r="L189" s="114"/>
      <c r="M189" s="115">
        <f>'94KMInput'!L185</f>
        <v>0.4</v>
      </c>
      <c r="N189" s="111" t="str">
        <f>IF(M189="","",(IF(Q189='94KMInput'!K185,"","ERROR!")))</f>
        <v/>
      </c>
      <c r="O189" s="64"/>
      <c r="P189" s="133"/>
      <c r="Q189" s="116">
        <f t="shared" si="8"/>
        <v>6184.5</v>
      </c>
      <c r="R189" s="134"/>
      <c r="S189" s="134"/>
      <c r="T189" s="134"/>
      <c r="U189" s="135"/>
      <c r="V189" s="134"/>
      <c r="W189" s="134"/>
      <c r="X189" s="134" t="str">
        <f t="shared" ref="X189:X772" si="39">IF(R189&lt;&gt;"",SUM(R188:W189),"")</f>
        <v/>
      </c>
      <c r="Y189" s="136"/>
      <c r="Z189" s="137"/>
      <c r="AA189" s="137"/>
      <c r="AB189" s="137"/>
      <c r="AC189" s="138" t="str">
        <f>'94KMInput'!T228</f>
        <v/>
      </c>
      <c r="AD189" s="139">
        <f>'94KMInput'!V228-'94KMInput'!U228</f>
        <v>0</v>
      </c>
      <c r="AE189" s="140" t="str">
        <f t="shared" si="6"/>
        <v/>
      </c>
      <c r="AF189" s="141">
        <v>3.75</v>
      </c>
      <c r="AG189" s="142">
        <f t="shared" si="7"/>
        <v>0</v>
      </c>
      <c r="AH189" s="108" t="str">
        <f>HYPERLINK('94KMInput'!AE228)</f>
        <v/>
      </c>
      <c r="AI189" s="108" t="str">
        <f>HYPERLINK('94KMInput'!AF228)</f>
        <v/>
      </c>
      <c r="AJ189" s="108" t="str">
        <f>HYPERLINK('94KMInput'!AG228)</f>
        <v/>
      </c>
      <c r="AK189" s="108" t="str">
        <f>HYPERLINK('94KMInput'!AH228)</f>
        <v/>
      </c>
      <c r="AL189" s="108" t="str">
        <f>HYPERLINK('94KMInput'!AI228)</f>
        <v/>
      </c>
      <c r="AM189" s="108" t="str">
        <f>HYPERLINK('94KMInput'!AJ228)</f>
        <v/>
      </c>
      <c r="AN189" s="108" t="str">
        <f>HYPERLINK('94KMInput'!AK228)</f>
        <v/>
      </c>
      <c r="AO189" s="108" t="str">
        <f>HYPERLINK('94KMInput'!AL228)</f>
        <v/>
      </c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  <c r="DD189" s="88"/>
      <c r="DE189" s="88"/>
      <c r="DF189" s="88"/>
      <c r="DG189" s="88"/>
      <c r="DH189" s="88"/>
    </row>
    <row r="190" ht="10.5" customHeight="1">
      <c r="A190" s="109" t="str">
        <f t="shared" si="1"/>
        <v>94KM</v>
      </c>
      <c r="B190" s="12">
        <f t="shared" si="2"/>
        <v>2020</v>
      </c>
      <c r="C190" s="12">
        <f t="shared" si="3"/>
        <v>12</v>
      </c>
      <c r="D190" s="110">
        <f>'94KMInput'!B186</f>
        <v>44179</v>
      </c>
      <c r="E190" s="111" t="str">
        <f t="shared" si="4"/>
        <v>TTA</v>
      </c>
      <c r="F190" s="112" t="str">
        <f>'94KMInput'!H186</f>
        <v>BUY</v>
      </c>
      <c r="G190" s="111" t="str">
        <f>'94KMInput'!O186</f>
        <v>Adam Riddell</v>
      </c>
      <c r="H190" s="111" t="str">
        <f>'94KMInput'!P186</f>
        <v/>
      </c>
      <c r="I190" s="111" t="str">
        <f>'94KMInput'!R186</f>
        <v>Non-Rev</v>
      </c>
      <c r="J190" s="112" t="str">
        <f>'94KMInput'!S186</f>
        <v>Mx</v>
      </c>
      <c r="K190" s="113" t="str">
        <f>'94KMInput'!AD186</f>
        <v/>
      </c>
      <c r="L190" s="114"/>
      <c r="M190" s="115">
        <f>'94KMInput'!L186</f>
        <v>0.4</v>
      </c>
      <c r="N190" s="111" t="str">
        <f>IF(M190="","",(IF(Q190='94KMInput'!K186,"","ERROR!")))</f>
        <v/>
      </c>
      <c r="O190" s="64"/>
      <c r="P190" s="133"/>
      <c r="Q190" s="116">
        <f t="shared" si="8"/>
        <v>6184.9</v>
      </c>
      <c r="R190" s="134"/>
      <c r="S190" s="134"/>
      <c r="T190" s="134"/>
      <c r="U190" s="135"/>
      <c r="V190" s="134"/>
      <c r="W190" s="134"/>
      <c r="X190" s="134" t="str">
        <f t="shared" si="39"/>
        <v/>
      </c>
      <c r="Y190" s="136"/>
      <c r="Z190" s="137"/>
      <c r="AA190" s="137"/>
      <c r="AB190" s="137"/>
      <c r="AC190" s="138" t="str">
        <f>'94KMInput'!T229</f>
        <v/>
      </c>
      <c r="AD190" s="139">
        <f>'94KMInput'!V229-'94KMInput'!U229</f>
        <v>0</v>
      </c>
      <c r="AE190" s="140" t="str">
        <f t="shared" si="6"/>
        <v/>
      </c>
      <c r="AF190" s="141">
        <v>3.75</v>
      </c>
      <c r="AG190" s="142">
        <f t="shared" si="7"/>
        <v>0</v>
      </c>
      <c r="AH190" s="108" t="str">
        <f>HYPERLINK('94KMInput'!AE229)</f>
        <v/>
      </c>
      <c r="AI190" s="108" t="str">
        <f>HYPERLINK('94KMInput'!AF229)</f>
        <v/>
      </c>
      <c r="AJ190" s="108" t="str">
        <f>HYPERLINK('94KMInput'!AG229)</f>
        <v/>
      </c>
      <c r="AK190" s="108" t="str">
        <f>HYPERLINK('94KMInput'!AH229)</f>
        <v/>
      </c>
      <c r="AL190" s="108" t="str">
        <f>HYPERLINK('94KMInput'!AI229)</f>
        <v/>
      </c>
      <c r="AM190" s="108" t="str">
        <f>HYPERLINK('94KMInput'!AJ229)</f>
        <v/>
      </c>
      <c r="AN190" s="108" t="str">
        <f>HYPERLINK('94KMInput'!AK229)</f>
        <v/>
      </c>
      <c r="AO190" s="108" t="str">
        <f>HYPERLINK('94KMInput'!AL229)</f>
        <v/>
      </c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  <c r="DD190" s="88"/>
      <c r="DE190" s="88"/>
      <c r="DF190" s="88"/>
      <c r="DG190" s="88"/>
      <c r="DH190" s="88"/>
    </row>
    <row r="191" ht="10.5" customHeight="1">
      <c r="A191" s="117" t="str">
        <f t="shared" si="1"/>
        <v>94KM</v>
      </c>
      <c r="B191" s="118">
        <f t="shared" si="2"/>
        <v>2020</v>
      </c>
      <c r="C191" s="118">
        <f t="shared" si="3"/>
        <v>12</v>
      </c>
      <c r="D191" s="119">
        <f>'94KMInput'!B187</f>
        <v>44183</v>
      </c>
      <c r="E191" s="120" t="str">
        <f t="shared" si="4"/>
        <v>BUY</v>
      </c>
      <c r="F191" s="121" t="str">
        <f>'94KMInput'!H187</f>
        <v>AKR</v>
      </c>
      <c r="G191" s="120" t="str">
        <f>'94KMInput'!O187</f>
        <v>Adam Riddell</v>
      </c>
      <c r="H191" s="120" t="str">
        <f>'94KMInput'!P187</f>
        <v/>
      </c>
      <c r="I191" s="120" t="str">
        <f>'94KMInput'!R187</f>
        <v>Passenger</v>
      </c>
      <c r="J191" s="121" t="str">
        <f>'94KMInput'!S187</f>
        <v>Rice</v>
      </c>
      <c r="K191" s="122" t="str">
        <f>'94KMInput'!AD187</f>
        <v/>
      </c>
      <c r="L191" s="123"/>
      <c r="M191" s="124">
        <f>'94KMInput'!L187</f>
        <v>1.8</v>
      </c>
      <c r="N191" s="120" t="str">
        <f>IF(M191="","",(IF(Q191='94KMInput'!K187,"","ERROR!")))</f>
        <v/>
      </c>
      <c r="O191" s="120"/>
      <c r="P191" s="121"/>
      <c r="Q191" s="124">
        <f t="shared" si="8"/>
        <v>6186.7</v>
      </c>
      <c r="R191" s="125"/>
      <c r="S191" s="125"/>
      <c r="T191" s="125"/>
      <c r="U191" s="126"/>
      <c r="V191" s="125"/>
      <c r="W191" s="125"/>
      <c r="X191" s="125" t="str">
        <f t="shared" si="39"/>
        <v/>
      </c>
      <c r="Y191" s="121"/>
      <c r="Z191" s="128"/>
      <c r="AA191" s="128"/>
      <c r="AB191" s="128"/>
      <c r="AC191" s="143" t="str">
        <f>'94KMInput'!T230</f>
        <v/>
      </c>
      <c r="AD191" s="144">
        <f>'94KMInput'!V230-'94KMInput'!U230</f>
        <v>0</v>
      </c>
      <c r="AE191" s="125" t="str">
        <f t="shared" si="6"/>
        <v/>
      </c>
      <c r="AF191" s="131">
        <v>3.75</v>
      </c>
      <c r="AG191" s="120">
        <f t="shared" si="7"/>
        <v>0</v>
      </c>
      <c r="AH191" s="132" t="str">
        <f>HYPERLINK('94KMInput'!AE230)</f>
        <v/>
      </c>
      <c r="AI191" s="132" t="str">
        <f>HYPERLINK('94KMInput'!AF230)</f>
        <v/>
      </c>
      <c r="AJ191" s="132" t="str">
        <f>HYPERLINK('94KMInput'!AG230)</f>
        <v/>
      </c>
      <c r="AK191" s="132" t="str">
        <f>HYPERLINK('94KMInput'!AH230)</f>
        <v/>
      </c>
      <c r="AL191" s="132" t="str">
        <f>HYPERLINK('94KMInput'!AI230)</f>
        <v/>
      </c>
      <c r="AM191" s="132" t="str">
        <f>HYPERLINK('94KMInput'!AJ230)</f>
        <v/>
      </c>
      <c r="AN191" s="132" t="str">
        <f>HYPERLINK('94KMInput'!AK230)</f>
        <v/>
      </c>
      <c r="AO191" s="132" t="str">
        <f>HYPERLINK('94KMInput'!AL230)</f>
        <v/>
      </c>
      <c r="AP191" s="118"/>
      <c r="AQ191" s="118"/>
      <c r="AR191" s="118"/>
      <c r="AS191" s="118"/>
      <c r="AT191" s="118"/>
      <c r="AU191" s="118"/>
      <c r="AV191" s="118"/>
      <c r="AW191" s="118"/>
      <c r="AX191" s="118"/>
      <c r="AY191" s="118"/>
      <c r="AZ191" s="118"/>
      <c r="BA191" s="118"/>
      <c r="BB191" s="118"/>
      <c r="BC191" s="118"/>
      <c r="BD191" s="118"/>
      <c r="BE191" s="118"/>
      <c r="BF191" s="118"/>
      <c r="BG191" s="118"/>
      <c r="BH191" s="118"/>
      <c r="BI191" s="118"/>
      <c r="BJ191" s="118"/>
      <c r="BK191" s="118"/>
      <c r="BL191" s="118"/>
      <c r="BM191" s="118"/>
      <c r="BN191" s="118"/>
      <c r="BO191" s="118"/>
      <c r="BP191" s="118"/>
      <c r="BQ191" s="118"/>
      <c r="BR191" s="118"/>
      <c r="BS191" s="118"/>
      <c r="BT191" s="118"/>
      <c r="BU191" s="118"/>
      <c r="BV191" s="118"/>
      <c r="BW191" s="118"/>
      <c r="BX191" s="118"/>
      <c r="BY191" s="118"/>
      <c r="BZ191" s="118"/>
      <c r="CA191" s="118"/>
      <c r="CB191" s="118"/>
      <c r="CC191" s="118"/>
      <c r="CD191" s="118"/>
      <c r="CE191" s="118"/>
      <c r="CF191" s="118"/>
      <c r="CG191" s="118"/>
      <c r="CH191" s="118"/>
      <c r="CI191" s="118"/>
      <c r="CJ191" s="118"/>
      <c r="CK191" s="118"/>
      <c r="CL191" s="118"/>
      <c r="CM191" s="118"/>
      <c r="CN191" s="118"/>
      <c r="CO191" s="118"/>
      <c r="CP191" s="118"/>
      <c r="CQ191" s="118"/>
      <c r="CR191" s="118"/>
      <c r="CS191" s="118"/>
      <c r="CT191" s="118"/>
      <c r="CU191" s="118"/>
      <c r="CV191" s="118"/>
      <c r="CW191" s="118"/>
      <c r="CX191" s="118"/>
      <c r="CY191" s="118"/>
      <c r="CZ191" s="118"/>
      <c r="DA191" s="118"/>
      <c r="DB191" s="118"/>
      <c r="DC191" s="118"/>
      <c r="DD191" s="118"/>
      <c r="DE191" s="118"/>
      <c r="DF191" s="118"/>
      <c r="DG191" s="118"/>
      <c r="DH191" s="118"/>
    </row>
    <row r="192" ht="10.5" customHeight="1">
      <c r="A192" s="117" t="str">
        <f t="shared" si="1"/>
        <v>94KM</v>
      </c>
      <c r="B192" s="118">
        <f t="shared" si="2"/>
        <v>2020</v>
      </c>
      <c r="C192" s="118">
        <f t="shared" si="3"/>
        <v>12</v>
      </c>
      <c r="D192" s="119">
        <f>'94KMInput'!B188</f>
        <v>44183</v>
      </c>
      <c r="E192" s="120" t="str">
        <f t="shared" si="4"/>
        <v>AKR</v>
      </c>
      <c r="F192" s="121" t="str">
        <f>'94KMInput'!H188</f>
        <v>BUY</v>
      </c>
      <c r="G192" s="120" t="str">
        <f>'94KMInput'!O188</f>
        <v>Adam Riddell</v>
      </c>
      <c r="H192" s="120" t="str">
        <f>'94KMInput'!P188</f>
        <v/>
      </c>
      <c r="I192" s="120" t="str">
        <f>'94KMInput'!R188</f>
        <v>Passenger</v>
      </c>
      <c r="J192" s="121" t="str">
        <f>'94KMInput'!S188</f>
        <v>Rice</v>
      </c>
      <c r="K192" s="122" t="str">
        <f>'94KMInput'!AD188</f>
        <v/>
      </c>
      <c r="L192" s="123"/>
      <c r="M192" s="124">
        <f>'94KMInput'!L188</f>
        <v>1.6</v>
      </c>
      <c r="N192" s="120" t="str">
        <f>IF(M192="","",(IF(Q192='94KMInput'!K188,"","ERROR!")))</f>
        <v/>
      </c>
      <c r="O192" s="120"/>
      <c r="P192" s="121"/>
      <c r="Q192" s="124">
        <f t="shared" si="8"/>
        <v>6188.3</v>
      </c>
      <c r="R192" s="125"/>
      <c r="S192" s="125"/>
      <c r="T192" s="125"/>
      <c r="U192" s="126"/>
      <c r="V192" s="125"/>
      <c r="W192" s="125"/>
      <c r="X192" s="125" t="str">
        <f t="shared" si="39"/>
        <v/>
      </c>
      <c r="Y192" s="121"/>
      <c r="Z192" s="128" t="s">
        <v>78</v>
      </c>
      <c r="AA192" s="128">
        <v>400.0</v>
      </c>
      <c r="AB192" s="128" t="s">
        <v>191</v>
      </c>
      <c r="AC192" s="143" t="str">
        <f>'94KMInput'!T231</f>
        <v/>
      </c>
      <c r="AD192" s="144">
        <f>'94KMInput'!V231-'94KMInput'!U231</f>
        <v>0</v>
      </c>
      <c r="AE192" s="125" t="str">
        <f t="shared" si="6"/>
        <v/>
      </c>
      <c r="AF192" s="131">
        <v>3.75</v>
      </c>
      <c r="AG192" s="120">
        <f t="shared" si="7"/>
        <v>0</v>
      </c>
      <c r="AH192" s="132" t="str">
        <f>HYPERLINK('94KMInput'!AE231)</f>
        <v/>
      </c>
      <c r="AI192" s="132" t="str">
        <f>HYPERLINK('94KMInput'!AF231)</f>
        <v/>
      </c>
      <c r="AJ192" s="132" t="str">
        <f>HYPERLINK('94KMInput'!AG231)</f>
        <v/>
      </c>
      <c r="AK192" s="132" t="str">
        <f>HYPERLINK('94KMInput'!AH231)</f>
        <v/>
      </c>
      <c r="AL192" s="132" t="str">
        <f>HYPERLINK('94KMInput'!AI231)</f>
        <v/>
      </c>
      <c r="AM192" s="132" t="str">
        <f>HYPERLINK('94KMInput'!AJ231)</f>
        <v/>
      </c>
      <c r="AN192" s="132" t="str">
        <f>HYPERLINK('94KMInput'!AK231)</f>
        <v/>
      </c>
      <c r="AO192" s="132" t="str">
        <f>HYPERLINK('94KMInput'!AL231)</f>
        <v/>
      </c>
      <c r="AP192" s="118"/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8"/>
      <c r="CE192" s="118"/>
      <c r="CF192" s="118"/>
      <c r="CG192" s="118"/>
      <c r="CH192" s="118"/>
      <c r="CI192" s="118"/>
      <c r="CJ192" s="118"/>
      <c r="CK192" s="118"/>
      <c r="CL192" s="118"/>
      <c r="CM192" s="118"/>
      <c r="CN192" s="118"/>
      <c r="CO192" s="118"/>
      <c r="CP192" s="118"/>
      <c r="CQ192" s="118"/>
      <c r="CR192" s="118"/>
      <c r="CS192" s="118"/>
      <c r="CT192" s="118"/>
      <c r="CU192" s="118"/>
      <c r="CV192" s="118"/>
      <c r="CW192" s="118"/>
      <c r="CX192" s="118"/>
      <c r="CY192" s="118"/>
      <c r="CZ192" s="118"/>
      <c r="DA192" s="118"/>
      <c r="DB192" s="118"/>
      <c r="DC192" s="118"/>
      <c r="DD192" s="118"/>
      <c r="DE192" s="118"/>
      <c r="DF192" s="118"/>
      <c r="DG192" s="118"/>
      <c r="DH192" s="118"/>
    </row>
    <row r="193" ht="10.5" customHeight="1">
      <c r="A193" s="109" t="str">
        <f t="shared" si="1"/>
        <v>94KM</v>
      </c>
      <c r="B193" s="12">
        <f t="shared" si="2"/>
        <v>2020</v>
      </c>
      <c r="C193" s="12">
        <f t="shared" si="3"/>
        <v>12</v>
      </c>
      <c r="D193" s="110">
        <f>'94KMInput'!B189</f>
        <v>44188</v>
      </c>
      <c r="E193" s="111" t="str">
        <f t="shared" si="4"/>
        <v>BUY</v>
      </c>
      <c r="F193" s="112" t="str">
        <f>'94KMInput'!H189</f>
        <v>RDU</v>
      </c>
      <c r="G193" s="111" t="str">
        <f>'94KMInput'!O189</f>
        <v>Adam Riddell</v>
      </c>
      <c r="H193" s="111" t="str">
        <f>'94KMInput'!P189</f>
        <v/>
      </c>
      <c r="I193" s="111" t="str">
        <f>'94KMInput'!R189</f>
        <v>Passenger</v>
      </c>
      <c r="J193" s="112" t="str">
        <f>'94KMInput'!S189</f>
        <v>VanHorn</v>
      </c>
      <c r="K193" s="113" t="str">
        <f>'94KMInput'!AD189</f>
        <v/>
      </c>
      <c r="L193" s="114"/>
      <c r="M193" s="115">
        <f>'94KMInput'!L189</f>
        <v>0.3</v>
      </c>
      <c r="N193" s="111" t="str">
        <f>IF(M193="","",(IF(Q193='94KMInput'!K189,"","ERROR!")))</f>
        <v/>
      </c>
      <c r="O193" s="64"/>
      <c r="P193" s="133"/>
      <c r="Q193" s="116">
        <f t="shared" si="8"/>
        <v>6188.6</v>
      </c>
      <c r="R193" s="134"/>
      <c r="S193" s="134"/>
      <c r="T193" s="134"/>
      <c r="U193" s="135"/>
      <c r="V193" s="134"/>
      <c r="W193" s="134"/>
      <c r="X193" s="134" t="str">
        <f t="shared" si="39"/>
        <v/>
      </c>
      <c r="Y193" s="136"/>
      <c r="Z193" s="137"/>
      <c r="AA193" s="137"/>
      <c r="AB193" s="137"/>
      <c r="AC193" s="138" t="str">
        <f>'94KMInput'!T232</f>
        <v/>
      </c>
      <c r="AD193" s="139">
        <f>'94KMInput'!V232-'94KMInput'!U232</f>
        <v>0</v>
      </c>
      <c r="AE193" s="140" t="str">
        <f t="shared" si="6"/>
        <v/>
      </c>
      <c r="AF193" s="141">
        <v>3.75</v>
      </c>
      <c r="AG193" s="142">
        <f t="shared" si="7"/>
        <v>0</v>
      </c>
      <c r="AH193" s="108" t="str">
        <f>HYPERLINK('94KMInput'!AE232)</f>
        <v/>
      </c>
      <c r="AI193" s="108" t="str">
        <f>HYPERLINK('94KMInput'!AF232)</f>
        <v/>
      </c>
      <c r="AJ193" s="108" t="str">
        <f>HYPERLINK('94KMInput'!AG232)</f>
        <v/>
      </c>
      <c r="AK193" s="108" t="str">
        <f>HYPERLINK('94KMInput'!AH232)</f>
        <v/>
      </c>
      <c r="AL193" s="108" t="str">
        <f>HYPERLINK('94KMInput'!AI232)</f>
        <v/>
      </c>
      <c r="AM193" s="108" t="str">
        <f>HYPERLINK('94KMInput'!AJ232)</f>
        <v/>
      </c>
      <c r="AN193" s="108" t="str">
        <f>HYPERLINK('94KMInput'!AK232)</f>
        <v/>
      </c>
      <c r="AO193" s="108" t="str">
        <f>HYPERLINK('94KMInput'!AL232)</f>
        <v/>
      </c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</row>
    <row r="194" ht="10.5" customHeight="1">
      <c r="A194" s="109" t="str">
        <f t="shared" si="1"/>
        <v>94KM</v>
      </c>
      <c r="B194" s="12">
        <f t="shared" si="2"/>
        <v>2020</v>
      </c>
      <c r="C194" s="12">
        <f t="shared" si="3"/>
        <v>12</v>
      </c>
      <c r="D194" s="110">
        <f>'94KMInput'!B190</f>
        <v>44188</v>
      </c>
      <c r="E194" s="111" t="str">
        <f t="shared" si="4"/>
        <v>RDU</v>
      </c>
      <c r="F194" s="112" t="str">
        <f>'94KMInput'!H190</f>
        <v>JZI</v>
      </c>
      <c r="G194" s="111" t="str">
        <f>'94KMInput'!O190</f>
        <v>Adam Riddell</v>
      </c>
      <c r="H194" s="111" t="str">
        <f>'94KMInput'!P190</f>
        <v/>
      </c>
      <c r="I194" s="111" t="str">
        <f>'94KMInput'!R190</f>
        <v>Passenger</v>
      </c>
      <c r="J194" s="112" t="str">
        <f>'94KMInput'!S190</f>
        <v>VanHorn</v>
      </c>
      <c r="K194" s="113" t="str">
        <f>'94KMInput'!AD190</f>
        <v/>
      </c>
      <c r="L194" s="114"/>
      <c r="M194" s="115">
        <f>'94KMInput'!L190</f>
        <v>1.3</v>
      </c>
      <c r="N194" s="111" t="str">
        <f>IF(M194="","",(IF(Q194='94KMInput'!K190,"","ERROR!")))</f>
        <v/>
      </c>
      <c r="O194" s="64"/>
      <c r="P194" s="133"/>
      <c r="Q194" s="116">
        <f t="shared" si="8"/>
        <v>6189.9</v>
      </c>
      <c r="R194" s="134"/>
      <c r="S194" s="134"/>
      <c r="T194" s="134"/>
      <c r="U194" s="135"/>
      <c r="V194" s="134"/>
      <c r="W194" s="134"/>
      <c r="X194" s="134" t="str">
        <f t="shared" si="39"/>
        <v/>
      </c>
      <c r="Y194" s="136"/>
      <c r="Z194" s="137"/>
      <c r="AA194" s="137"/>
      <c r="AB194" s="137"/>
      <c r="AC194" s="138" t="str">
        <f>'94KMInput'!T233</f>
        <v/>
      </c>
      <c r="AD194" s="139">
        <f>'94KMInput'!V233-'94KMInput'!U233</f>
        <v>0</v>
      </c>
      <c r="AE194" s="140" t="str">
        <f t="shared" si="6"/>
        <v/>
      </c>
      <c r="AF194" s="141">
        <v>3.75</v>
      </c>
      <c r="AG194" s="142">
        <f t="shared" si="7"/>
        <v>0</v>
      </c>
      <c r="AH194" s="108" t="str">
        <f>HYPERLINK('94KMInput'!AE233)</f>
        <v/>
      </c>
      <c r="AI194" s="108" t="str">
        <f>HYPERLINK('94KMInput'!AF233)</f>
        <v/>
      </c>
      <c r="AJ194" s="108" t="str">
        <f>HYPERLINK('94KMInput'!AG233)</f>
        <v/>
      </c>
      <c r="AK194" s="108" t="str">
        <f>HYPERLINK('94KMInput'!AH233)</f>
        <v/>
      </c>
      <c r="AL194" s="108" t="str">
        <f>HYPERLINK('94KMInput'!AI233)</f>
        <v/>
      </c>
      <c r="AM194" s="108" t="str">
        <f>HYPERLINK('94KMInput'!AJ233)</f>
        <v/>
      </c>
      <c r="AN194" s="108" t="str">
        <f>HYPERLINK('94KMInput'!AK233)</f>
        <v/>
      </c>
      <c r="AO194" s="108" t="str">
        <f>HYPERLINK('94KMInput'!AL233)</f>
        <v/>
      </c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F194" s="88"/>
      <c r="DG194" s="88"/>
      <c r="DH194" s="88"/>
    </row>
    <row r="195" ht="10.5" customHeight="1">
      <c r="A195" s="109" t="str">
        <f t="shared" si="1"/>
        <v>94KM</v>
      </c>
      <c r="B195" s="12">
        <f t="shared" si="2"/>
        <v>2020</v>
      </c>
      <c r="C195" s="12">
        <f t="shared" si="3"/>
        <v>12</v>
      </c>
      <c r="D195" s="110">
        <f>'94KMInput'!B191</f>
        <v>44188</v>
      </c>
      <c r="E195" s="111" t="str">
        <f t="shared" si="4"/>
        <v>JZI</v>
      </c>
      <c r="F195" s="112" t="str">
        <f>'94KMInput'!H191</f>
        <v>BUY</v>
      </c>
      <c r="G195" s="111" t="str">
        <f>'94KMInput'!O191</f>
        <v>Adam Riddell</v>
      </c>
      <c r="H195" s="111" t="str">
        <f>'94KMInput'!P191</f>
        <v/>
      </c>
      <c r="I195" s="111" t="str">
        <f>'94KMInput'!R191</f>
        <v>Passenger</v>
      </c>
      <c r="J195" s="112" t="str">
        <f>'94KMInput'!S191</f>
        <v>VanHorn</v>
      </c>
      <c r="K195" s="113" t="str">
        <f>'94KMInput'!AD191</f>
        <v/>
      </c>
      <c r="L195" s="114"/>
      <c r="M195" s="115">
        <f>'94KMInput'!L191</f>
        <v>1</v>
      </c>
      <c r="N195" s="111" t="str">
        <f>IF(M195="","",(IF(Q195='94KMInput'!K191,"","ERROR!")))</f>
        <v/>
      </c>
      <c r="O195" s="64"/>
      <c r="P195" s="133"/>
      <c r="Q195" s="116">
        <f t="shared" si="8"/>
        <v>6190.9</v>
      </c>
      <c r="R195" s="134"/>
      <c r="S195" s="134"/>
      <c r="T195" s="134"/>
      <c r="U195" s="135"/>
      <c r="V195" s="134"/>
      <c r="W195" s="134"/>
      <c r="X195" s="134" t="str">
        <f t="shared" si="39"/>
        <v/>
      </c>
      <c r="Y195" s="136"/>
      <c r="Z195" s="137" t="s">
        <v>78</v>
      </c>
      <c r="AA195" s="137">
        <v>400.0</v>
      </c>
      <c r="AB195" s="137" t="s">
        <v>192</v>
      </c>
      <c r="AC195" s="138" t="str">
        <f>'94KMInput'!T234</f>
        <v/>
      </c>
      <c r="AD195" s="139">
        <f>'94KMInput'!V234-'94KMInput'!U234</f>
        <v>0</v>
      </c>
      <c r="AE195" s="140" t="str">
        <f t="shared" si="6"/>
        <v/>
      </c>
      <c r="AF195" s="141">
        <v>3.75</v>
      </c>
      <c r="AG195" s="142">
        <f t="shared" si="7"/>
        <v>0</v>
      </c>
      <c r="AH195" s="108" t="str">
        <f>HYPERLINK('94KMInput'!AE234)</f>
        <v/>
      </c>
      <c r="AI195" s="108" t="str">
        <f>HYPERLINK('94KMInput'!AF234)</f>
        <v/>
      </c>
      <c r="AJ195" s="108" t="str">
        <f>HYPERLINK('94KMInput'!AG234)</f>
        <v/>
      </c>
      <c r="AK195" s="108" t="str">
        <f>HYPERLINK('94KMInput'!AH234)</f>
        <v/>
      </c>
      <c r="AL195" s="108" t="str">
        <f>HYPERLINK('94KMInput'!AI234)</f>
        <v/>
      </c>
      <c r="AM195" s="108" t="str">
        <f>HYPERLINK('94KMInput'!AJ234)</f>
        <v/>
      </c>
      <c r="AN195" s="108" t="str">
        <f>HYPERLINK('94KMInput'!AK234)</f>
        <v/>
      </c>
      <c r="AO195" s="108" t="str">
        <f>HYPERLINK('94KMInput'!AL234)</f>
        <v/>
      </c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</row>
    <row r="196" ht="10.5" customHeight="1">
      <c r="A196" s="117" t="str">
        <f t="shared" si="1"/>
        <v>94KM</v>
      </c>
      <c r="B196" s="118">
        <f t="shared" si="2"/>
        <v>2020</v>
      </c>
      <c r="C196" s="118">
        <f t="shared" si="3"/>
        <v>12</v>
      </c>
      <c r="D196" s="119">
        <f>'94KMInput'!B192</f>
        <v>44189</v>
      </c>
      <c r="E196" s="120" t="str">
        <f t="shared" si="4"/>
        <v>BUY</v>
      </c>
      <c r="F196" s="121" t="str">
        <f>'94KMInput'!H192</f>
        <v>PHF</v>
      </c>
      <c r="G196" s="120" t="str">
        <f>'94KMInput'!O192</f>
        <v>Adam Riddell</v>
      </c>
      <c r="H196" s="120" t="str">
        <f>'94KMInput'!P192</f>
        <v/>
      </c>
      <c r="I196" s="120" t="str">
        <f>'94KMInput'!R192</f>
        <v>Cargo</v>
      </c>
      <c r="J196" s="121" t="str">
        <f>'94KMInput'!S192</f>
        <v>Rome</v>
      </c>
      <c r="K196" s="122" t="str">
        <f>'94KMInput'!AD192</f>
        <v/>
      </c>
      <c r="L196" s="123"/>
      <c r="M196" s="124">
        <f>'94KMInput'!L192</f>
        <v>0.9</v>
      </c>
      <c r="N196" s="120" t="str">
        <f>IF(M196="","",(IF(Q196='94KMInput'!K192,"","ERROR!")))</f>
        <v/>
      </c>
      <c r="O196" s="120"/>
      <c r="P196" s="121"/>
      <c r="Q196" s="124">
        <f t="shared" si="8"/>
        <v>6191.8</v>
      </c>
      <c r="R196" s="125"/>
      <c r="S196" s="125"/>
      <c r="T196" s="125"/>
      <c r="U196" s="126"/>
      <c r="V196" s="125"/>
      <c r="W196" s="125"/>
      <c r="X196" s="125" t="str">
        <f t="shared" si="39"/>
        <v/>
      </c>
      <c r="Y196" s="121"/>
      <c r="Z196" s="128"/>
      <c r="AA196" s="128"/>
      <c r="AB196" s="128"/>
      <c r="AC196" s="143" t="str">
        <f>'94KMInput'!T235</f>
        <v/>
      </c>
      <c r="AD196" s="144">
        <f>'94KMInput'!V235-'94KMInput'!U235</f>
        <v>0</v>
      </c>
      <c r="AE196" s="125" t="str">
        <f t="shared" si="6"/>
        <v/>
      </c>
      <c r="AF196" s="131">
        <v>3.75</v>
      </c>
      <c r="AG196" s="120">
        <f t="shared" si="7"/>
        <v>0</v>
      </c>
      <c r="AH196" s="132" t="str">
        <f>HYPERLINK('94KMInput'!AE235)</f>
        <v/>
      </c>
      <c r="AI196" s="132" t="str">
        <f>HYPERLINK('94KMInput'!AF235)</f>
        <v/>
      </c>
      <c r="AJ196" s="132" t="str">
        <f>HYPERLINK('94KMInput'!AG235)</f>
        <v/>
      </c>
      <c r="AK196" s="132" t="str">
        <f>HYPERLINK('94KMInput'!AH235)</f>
        <v/>
      </c>
      <c r="AL196" s="132" t="str">
        <f>HYPERLINK('94KMInput'!AI235)</f>
        <v/>
      </c>
      <c r="AM196" s="132" t="str">
        <f>HYPERLINK('94KMInput'!AJ235)</f>
        <v/>
      </c>
      <c r="AN196" s="132" t="str">
        <f>HYPERLINK('94KMInput'!AK235)</f>
        <v/>
      </c>
      <c r="AO196" s="132" t="str">
        <f>HYPERLINK('94KMInput'!AL235)</f>
        <v/>
      </c>
      <c r="AP196" s="118"/>
      <c r="AQ196" s="118"/>
      <c r="AR196" s="118"/>
      <c r="AS196" s="118"/>
      <c r="AT196" s="118"/>
      <c r="AU196" s="118"/>
      <c r="AV196" s="118"/>
      <c r="AW196" s="118"/>
      <c r="AX196" s="118"/>
      <c r="AY196" s="118"/>
      <c r="AZ196" s="118"/>
      <c r="BA196" s="118"/>
      <c r="BB196" s="118"/>
      <c r="BC196" s="118"/>
      <c r="BD196" s="118"/>
      <c r="BE196" s="118"/>
      <c r="BF196" s="118"/>
      <c r="BG196" s="118"/>
      <c r="BH196" s="118"/>
      <c r="BI196" s="118"/>
      <c r="BJ196" s="118"/>
      <c r="BK196" s="118"/>
      <c r="BL196" s="118"/>
      <c r="BM196" s="118"/>
      <c r="BN196" s="118"/>
      <c r="BO196" s="118"/>
      <c r="BP196" s="118"/>
      <c r="BQ196" s="118"/>
      <c r="BR196" s="118"/>
      <c r="BS196" s="118"/>
      <c r="BT196" s="118"/>
      <c r="BU196" s="118"/>
      <c r="BV196" s="118"/>
      <c r="BW196" s="118"/>
      <c r="BX196" s="118"/>
      <c r="BY196" s="118"/>
      <c r="BZ196" s="118"/>
      <c r="CA196" s="118"/>
      <c r="CB196" s="118"/>
      <c r="CC196" s="118"/>
      <c r="CD196" s="118"/>
      <c r="CE196" s="118"/>
      <c r="CF196" s="118"/>
      <c r="CG196" s="118"/>
      <c r="CH196" s="118"/>
      <c r="CI196" s="118"/>
      <c r="CJ196" s="118"/>
      <c r="CK196" s="118"/>
      <c r="CL196" s="118"/>
      <c r="CM196" s="118"/>
      <c r="CN196" s="118"/>
      <c r="CO196" s="118"/>
      <c r="CP196" s="118"/>
      <c r="CQ196" s="118"/>
      <c r="CR196" s="118"/>
      <c r="CS196" s="118"/>
      <c r="CT196" s="118"/>
      <c r="CU196" s="118"/>
      <c r="CV196" s="118"/>
      <c r="CW196" s="118"/>
      <c r="CX196" s="118"/>
      <c r="CY196" s="118"/>
      <c r="CZ196" s="118"/>
      <c r="DA196" s="118"/>
      <c r="DB196" s="118"/>
      <c r="DC196" s="118"/>
      <c r="DD196" s="118"/>
      <c r="DE196" s="118"/>
      <c r="DF196" s="118"/>
      <c r="DG196" s="118"/>
      <c r="DH196" s="118"/>
    </row>
    <row r="197" ht="10.5" customHeight="1">
      <c r="A197" s="117" t="str">
        <f t="shared" si="1"/>
        <v>94KM</v>
      </c>
      <c r="B197" s="118">
        <f t="shared" si="2"/>
        <v>2020</v>
      </c>
      <c r="C197" s="118">
        <f t="shared" si="3"/>
        <v>12</v>
      </c>
      <c r="D197" s="119">
        <f>'94KMInput'!B193</f>
        <v>44189</v>
      </c>
      <c r="E197" s="120" t="str">
        <f t="shared" si="4"/>
        <v>PHF</v>
      </c>
      <c r="F197" s="121" t="str">
        <f>'94KMInput'!H193</f>
        <v>IAD</v>
      </c>
      <c r="G197" s="120" t="str">
        <f>'94KMInput'!O193</f>
        <v>Adam Riddell</v>
      </c>
      <c r="H197" s="120" t="str">
        <f>'94KMInput'!P193</f>
        <v/>
      </c>
      <c r="I197" s="120" t="str">
        <f>'94KMInput'!R193</f>
        <v>Cargo</v>
      </c>
      <c r="J197" s="121" t="str">
        <f>'94KMInput'!S193</f>
        <v>Rome</v>
      </c>
      <c r="K197" s="122" t="str">
        <f>'94KMInput'!AD193</f>
        <v/>
      </c>
      <c r="L197" s="123"/>
      <c r="M197" s="124">
        <f>'94KMInput'!L193</f>
        <v>0.7</v>
      </c>
      <c r="N197" s="120" t="str">
        <f>IF(M197="","",(IF(Q197='94KMInput'!K193,"","ERROR!")))</f>
        <v/>
      </c>
      <c r="O197" s="120"/>
      <c r="P197" s="121"/>
      <c r="Q197" s="124">
        <f t="shared" si="8"/>
        <v>6192.5</v>
      </c>
      <c r="R197" s="125"/>
      <c r="S197" s="125"/>
      <c r="T197" s="125"/>
      <c r="U197" s="126"/>
      <c r="V197" s="125"/>
      <c r="W197" s="125"/>
      <c r="X197" s="125" t="str">
        <f t="shared" si="39"/>
        <v/>
      </c>
      <c r="Y197" s="121"/>
      <c r="Z197" s="128"/>
      <c r="AA197" s="128"/>
      <c r="AB197" s="128"/>
      <c r="AC197" s="143" t="str">
        <f>'94KMInput'!T236</f>
        <v/>
      </c>
      <c r="AD197" s="144">
        <f>'94KMInput'!V236-'94KMInput'!U236</f>
        <v>0</v>
      </c>
      <c r="AE197" s="125" t="str">
        <f t="shared" si="6"/>
        <v/>
      </c>
      <c r="AF197" s="131">
        <v>3.75</v>
      </c>
      <c r="AG197" s="120">
        <f t="shared" si="7"/>
        <v>0</v>
      </c>
      <c r="AH197" s="132" t="str">
        <f>HYPERLINK('94KMInput'!AE236)</f>
        <v/>
      </c>
      <c r="AI197" s="132" t="str">
        <f>HYPERLINK('94KMInput'!AF236)</f>
        <v/>
      </c>
      <c r="AJ197" s="132" t="str">
        <f>HYPERLINK('94KMInput'!AG236)</f>
        <v/>
      </c>
      <c r="AK197" s="132" t="str">
        <f>HYPERLINK('94KMInput'!AH236)</f>
        <v/>
      </c>
      <c r="AL197" s="132" t="str">
        <f>HYPERLINK('94KMInput'!AI236)</f>
        <v/>
      </c>
      <c r="AM197" s="132" t="str">
        <f>HYPERLINK('94KMInput'!AJ236)</f>
        <v/>
      </c>
      <c r="AN197" s="132" t="str">
        <f>HYPERLINK('94KMInput'!AK236)</f>
        <v/>
      </c>
      <c r="AO197" s="132" t="str">
        <f>HYPERLINK('94KMInput'!AL236)</f>
        <v/>
      </c>
      <c r="AP197" s="118"/>
      <c r="AQ197" s="118"/>
      <c r="AR197" s="118"/>
      <c r="AS197" s="118"/>
      <c r="AT197" s="118"/>
      <c r="AU197" s="118"/>
      <c r="AV197" s="118"/>
      <c r="AW197" s="118"/>
      <c r="AX197" s="118"/>
      <c r="AY197" s="118"/>
      <c r="AZ197" s="118"/>
      <c r="BA197" s="118"/>
      <c r="BB197" s="118"/>
      <c r="BC197" s="118"/>
      <c r="BD197" s="118"/>
      <c r="BE197" s="118"/>
      <c r="BF197" s="118"/>
      <c r="BG197" s="118"/>
      <c r="BH197" s="118"/>
      <c r="BI197" s="118"/>
      <c r="BJ197" s="118"/>
      <c r="BK197" s="118"/>
      <c r="BL197" s="118"/>
      <c r="BM197" s="118"/>
      <c r="BN197" s="118"/>
      <c r="BO197" s="118"/>
      <c r="BP197" s="118"/>
      <c r="BQ197" s="118"/>
      <c r="BR197" s="118"/>
      <c r="BS197" s="118"/>
      <c r="BT197" s="118"/>
      <c r="BU197" s="118"/>
      <c r="BV197" s="118"/>
      <c r="BW197" s="118"/>
      <c r="BX197" s="118"/>
      <c r="BY197" s="118"/>
      <c r="BZ197" s="118"/>
      <c r="CA197" s="118"/>
      <c r="CB197" s="118"/>
      <c r="CC197" s="118"/>
      <c r="CD197" s="118"/>
      <c r="CE197" s="118"/>
      <c r="CF197" s="118"/>
      <c r="CG197" s="118"/>
      <c r="CH197" s="118"/>
      <c r="CI197" s="118"/>
      <c r="CJ197" s="118"/>
      <c r="CK197" s="118"/>
      <c r="CL197" s="118"/>
      <c r="CM197" s="118"/>
      <c r="CN197" s="118"/>
      <c r="CO197" s="118"/>
      <c r="CP197" s="118"/>
      <c r="CQ197" s="118"/>
      <c r="CR197" s="118"/>
      <c r="CS197" s="118"/>
      <c r="CT197" s="118"/>
      <c r="CU197" s="118"/>
      <c r="CV197" s="118"/>
      <c r="CW197" s="118"/>
      <c r="CX197" s="118"/>
      <c r="CY197" s="118"/>
      <c r="CZ197" s="118"/>
      <c r="DA197" s="118"/>
      <c r="DB197" s="118"/>
      <c r="DC197" s="118"/>
      <c r="DD197" s="118"/>
      <c r="DE197" s="118"/>
      <c r="DF197" s="118"/>
      <c r="DG197" s="118"/>
      <c r="DH197" s="118"/>
    </row>
    <row r="198" ht="10.5" customHeight="1">
      <c r="A198" s="117" t="str">
        <f t="shared" si="1"/>
        <v>94KM</v>
      </c>
      <c r="B198" s="118">
        <f t="shared" si="2"/>
        <v>2020</v>
      </c>
      <c r="C198" s="118">
        <f t="shared" si="3"/>
        <v>12</v>
      </c>
      <c r="D198" s="119">
        <f>'94KMInput'!B194</f>
        <v>44189</v>
      </c>
      <c r="E198" s="120" t="str">
        <f t="shared" si="4"/>
        <v>IAD</v>
      </c>
      <c r="F198" s="121" t="str">
        <f>'94KMInput'!H194</f>
        <v>BUY</v>
      </c>
      <c r="G198" s="120" t="str">
        <f>'94KMInput'!O194</f>
        <v>Adam Riddell</v>
      </c>
      <c r="H198" s="120" t="str">
        <f>'94KMInput'!P194</f>
        <v/>
      </c>
      <c r="I198" s="120" t="str">
        <f>'94KMInput'!R194</f>
        <v>Cargo</v>
      </c>
      <c r="J198" s="121" t="str">
        <f>'94KMInput'!S194</f>
        <v>Rome</v>
      </c>
      <c r="K198" s="122" t="str">
        <f>'94KMInput'!AD194</f>
        <v/>
      </c>
      <c r="L198" s="123"/>
      <c r="M198" s="124">
        <f>'94KMInput'!L194</f>
        <v>1.5</v>
      </c>
      <c r="N198" s="120" t="str">
        <f>IF(M198="","",(IF(Q198='94KMInput'!K194,"","ERROR!")))</f>
        <v/>
      </c>
      <c r="O198" s="120"/>
      <c r="P198" s="121"/>
      <c r="Q198" s="124">
        <f t="shared" si="8"/>
        <v>6194</v>
      </c>
      <c r="R198" s="125"/>
      <c r="S198" s="125"/>
      <c r="T198" s="125"/>
      <c r="U198" s="126"/>
      <c r="V198" s="125"/>
      <c r="W198" s="125"/>
      <c r="X198" s="125" t="str">
        <f t="shared" si="39"/>
        <v/>
      </c>
      <c r="Y198" s="121"/>
      <c r="Z198" s="128" t="s">
        <v>78</v>
      </c>
      <c r="AA198" s="128">
        <v>800.0</v>
      </c>
      <c r="AB198" s="128" t="s">
        <v>193</v>
      </c>
      <c r="AC198" s="143" t="str">
        <f>'94KMInput'!T237</f>
        <v/>
      </c>
      <c r="AD198" s="144">
        <f>'94KMInput'!V237-'94KMInput'!U237</f>
        <v>0</v>
      </c>
      <c r="AE198" s="125" t="str">
        <f t="shared" si="6"/>
        <v/>
      </c>
      <c r="AF198" s="131">
        <v>3.75</v>
      </c>
      <c r="AG198" s="120">
        <f t="shared" si="7"/>
        <v>0</v>
      </c>
      <c r="AH198" s="132" t="str">
        <f>HYPERLINK('94KMInput'!AE237)</f>
        <v/>
      </c>
      <c r="AI198" s="132" t="str">
        <f>HYPERLINK('94KMInput'!AF237)</f>
        <v/>
      </c>
      <c r="AJ198" s="132" t="str">
        <f>HYPERLINK('94KMInput'!AG237)</f>
        <v/>
      </c>
      <c r="AK198" s="132" t="str">
        <f>HYPERLINK('94KMInput'!AH237)</f>
        <v/>
      </c>
      <c r="AL198" s="132" t="str">
        <f>HYPERLINK('94KMInput'!AI237)</f>
        <v/>
      </c>
      <c r="AM198" s="132" t="str">
        <f>HYPERLINK('94KMInput'!AJ237)</f>
        <v/>
      </c>
      <c r="AN198" s="132" t="str">
        <f>HYPERLINK('94KMInput'!AK237)</f>
        <v/>
      </c>
      <c r="AO198" s="132" t="str">
        <f>HYPERLINK('94KMInput'!AL237)</f>
        <v/>
      </c>
      <c r="AP198" s="118"/>
      <c r="AQ198" s="118"/>
      <c r="AR198" s="118"/>
      <c r="AS198" s="118"/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/>
      <c r="BI198" s="118"/>
      <c r="BJ198" s="118"/>
      <c r="BK198" s="118"/>
      <c r="BL198" s="118"/>
      <c r="BM198" s="118"/>
      <c r="BN198" s="118"/>
      <c r="BO198" s="118"/>
      <c r="BP198" s="118"/>
      <c r="BQ198" s="118"/>
      <c r="BR198" s="118"/>
      <c r="BS198" s="118"/>
      <c r="BT198" s="118"/>
      <c r="BU198" s="118"/>
      <c r="BV198" s="118"/>
      <c r="BW198" s="118"/>
      <c r="BX198" s="118"/>
      <c r="BY198" s="118"/>
      <c r="BZ198" s="118"/>
      <c r="CA198" s="118"/>
      <c r="CB198" s="118"/>
      <c r="CC198" s="118"/>
      <c r="CD198" s="118"/>
      <c r="CE198" s="118"/>
      <c r="CF198" s="118"/>
      <c r="CG198" s="118"/>
      <c r="CH198" s="118"/>
      <c r="CI198" s="118"/>
      <c r="CJ198" s="118"/>
      <c r="CK198" s="118"/>
      <c r="CL198" s="118"/>
      <c r="CM198" s="118"/>
      <c r="CN198" s="118"/>
      <c r="CO198" s="118"/>
      <c r="CP198" s="118"/>
      <c r="CQ198" s="118"/>
      <c r="CR198" s="118"/>
      <c r="CS198" s="118"/>
      <c r="CT198" s="118"/>
      <c r="CU198" s="118"/>
      <c r="CV198" s="118"/>
      <c r="CW198" s="118"/>
      <c r="CX198" s="118"/>
      <c r="CY198" s="118"/>
      <c r="CZ198" s="118"/>
      <c r="DA198" s="118"/>
      <c r="DB198" s="118"/>
      <c r="DC198" s="118"/>
      <c r="DD198" s="118"/>
      <c r="DE198" s="118"/>
      <c r="DF198" s="118"/>
      <c r="DG198" s="118"/>
      <c r="DH198" s="118"/>
    </row>
    <row r="199" ht="10.5" customHeight="1">
      <c r="A199" s="109" t="str">
        <f t="shared" si="1"/>
        <v>94KM</v>
      </c>
      <c r="B199" s="12">
        <f t="shared" si="2"/>
        <v>2021</v>
      </c>
      <c r="C199" s="12">
        <f t="shared" si="3"/>
        <v>12</v>
      </c>
      <c r="D199" s="110">
        <f>'94KMInput'!B195</f>
        <v>44558</v>
      </c>
      <c r="E199" s="111" t="str">
        <f t="shared" si="4"/>
        <v>BUY</v>
      </c>
      <c r="F199" s="112" t="str">
        <f>'94KMInput'!H195</f>
        <v>TTA</v>
      </c>
      <c r="G199" s="111" t="str">
        <f>'94KMInput'!O195</f>
        <v>Adam Riddell</v>
      </c>
      <c r="H199" s="111" t="str">
        <f>'94KMInput'!P195</f>
        <v/>
      </c>
      <c r="I199" s="111" t="str">
        <f>'94KMInput'!R195</f>
        <v>Non-Rev</v>
      </c>
      <c r="J199" s="112" t="str">
        <f>'94KMInput'!S195</f>
        <v>Mx</v>
      </c>
      <c r="K199" s="113" t="str">
        <f>'94KMInput'!AD195</f>
        <v/>
      </c>
      <c r="L199" s="114"/>
      <c r="M199" s="115">
        <f>'94KMInput'!L195</f>
        <v>0.1</v>
      </c>
      <c r="N199" s="111" t="str">
        <f>IF(M199="","",(IF(Q199='94KMInput'!K195,"","ERROR!")))</f>
        <v/>
      </c>
      <c r="O199" s="64"/>
      <c r="P199" s="133"/>
      <c r="Q199" s="116">
        <f t="shared" si="8"/>
        <v>6194.1</v>
      </c>
      <c r="R199" s="134"/>
      <c r="S199" s="134"/>
      <c r="T199" s="134"/>
      <c r="U199" s="135"/>
      <c r="V199" s="134"/>
      <c r="W199" s="134"/>
      <c r="X199" s="134" t="str">
        <f t="shared" si="39"/>
        <v/>
      </c>
      <c r="Y199" s="136"/>
      <c r="Z199" s="137"/>
      <c r="AA199" s="137"/>
      <c r="AB199" s="137"/>
      <c r="AC199" s="138" t="str">
        <f>'94KMInput'!T238</f>
        <v/>
      </c>
      <c r="AD199" s="139">
        <f>'94KMInput'!V238-'94KMInput'!U238</f>
        <v>0</v>
      </c>
      <c r="AE199" s="140" t="str">
        <f t="shared" si="6"/>
        <v/>
      </c>
      <c r="AF199" s="141">
        <v>3.75</v>
      </c>
      <c r="AG199" s="142">
        <f t="shared" si="7"/>
        <v>0</v>
      </c>
      <c r="AH199" s="108" t="str">
        <f>HYPERLINK('94KMInput'!AE238)</f>
        <v/>
      </c>
      <c r="AI199" s="108" t="str">
        <f>HYPERLINK('94KMInput'!AF238)</f>
        <v/>
      </c>
      <c r="AJ199" s="108" t="str">
        <f>HYPERLINK('94KMInput'!AG238)</f>
        <v/>
      </c>
      <c r="AK199" s="108" t="str">
        <f>HYPERLINK('94KMInput'!AH238)</f>
        <v/>
      </c>
      <c r="AL199" s="108" t="str">
        <f>HYPERLINK('94KMInput'!AI238)</f>
        <v/>
      </c>
      <c r="AM199" s="108" t="str">
        <f>HYPERLINK('94KMInput'!AJ238)</f>
        <v/>
      </c>
      <c r="AN199" s="108" t="str">
        <f>HYPERLINK('94KMInput'!AK238)</f>
        <v/>
      </c>
      <c r="AO199" s="108" t="str">
        <f>HYPERLINK('94KMInput'!AL238)</f>
        <v/>
      </c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  <c r="DD199" s="88"/>
      <c r="DE199" s="88"/>
      <c r="DF199" s="88"/>
      <c r="DG199" s="88"/>
      <c r="DH199" s="88"/>
    </row>
    <row r="200" ht="10.5" customHeight="1">
      <c r="A200" s="109" t="str">
        <f t="shared" si="1"/>
        <v>94KM</v>
      </c>
      <c r="B200" s="12">
        <f t="shared" si="2"/>
        <v>2021</v>
      </c>
      <c r="C200" s="12">
        <f t="shared" si="3"/>
        <v>12</v>
      </c>
      <c r="D200" s="110">
        <f>'94KMInput'!B196</f>
        <v>44558</v>
      </c>
      <c r="E200" s="111" t="str">
        <f t="shared" si="4"/>
        <v>TTA</v>
      </c>
      <c r="F200" s="112" t="str">
        <f>'94KMInput'!H196</f>
        <v>BUY</v>
      </c>
      <c r="G200" s="111" t="str">
        <f>'94KMInput'!O196</f>
        <v>Adam Riddell</v>
      </c>
      <c r="H200" s="111" t="str">
        <f>'94KMInput'!P196</f>
        <v/>
      </c>
      <c r="I200" s="111" t="str">
        <f>'94KMInput'!R196</f>
        <v>Non-Rev</v>
      </c>
      <c r="J200" s="112" t="str">
        <f>'94KMInput'!S196</f>
        <v>Mx</v>
      </c>
      <c r="K200" s="113" t="str">
        <f>'94KMInput'!AD196</f>
        <v/>
      </c>
      <c r="L200" s="114"/>
      <c r="M200" s="115">
        <f>'94KMInput'!L196</f>
        <v>0.2</v>
      </c>
      <c r="N200" s="111" t="str">
        <f>IF(M200="","",(IF(Q200='94KMInput'!K196,"","ERROR!")))</f>
        <v/>
      </c>
      <c r="O200" s="64"/>
      <c r="P200" s="133"/>
      <c r="Q200" s="116">
        <f t="shared" si="8"/>
        <v>6194.3</v>
      </c>
      <c r="R200" s="134"/>
      <c r="S200" s="134"/>
      <c r="T200" s="134"/>
      <c r="U200" s="135"/>
      <c r="V200" s="134"/>
      <c r="W200" s="134"/>
      <c r="X200" s="134" t="str">
        <f t="shared" si="39"/>
        <v/>
      </c>
      <c r="Y200" s="136"/>
      <c r="Z200" s="137" t="s">
        <v>194</v>
      </c>
      <c r="AA200" s="137">
        <v>200.0</v>
      </c>
      <c r="AB200" s="137" t="s">
        <v>195</v>
      </c>
      <c r="AC200" s="138" t="str">
        <f>'94KMInput'!T239</f>
        <v/>
      </c>
      <c r="AD200" s="139">
        <f>'94KMInput'!V239-'94KMInput'!U239</f>
        <v>0</v>
      </c>
      <c r="AE200" s="140" t="str">
        <f t="shared" si="6"/>
        <v/>
      </c>
      <c r="AF200" s="141">
        <v>3.75</v>
      </c>
      <c r="AG200" s="142">
        <f t="shared" si="7"/>
        <v>0</v>
      </c>
      <c r="AH200" s="108" t="str">
        <f>HYPERLINK('94KMInput'!AE239)</f>
        <v/>
      </c>
      <c r="AI200" s="108" t="str">
        <f>HYPERLINK('94KMInput'!AF239)</f>
        <v/>
      </c>
      <c r="AJ200" s="108" t="str">
        <f>HYPERLINK('94KMInput'!AG239)</f>
        <v/>
      </c>
      <c r="AK200" s="108" t="str">
        <f>HYPERLINK('94KMInput'!AH239)</f>
        <v/>
      </c>
      <c r="AL200" s="108" t="str">
        <f>HYPERLINK('94KMInput'!AI239)</f>
        <v/>
      </c>
      <c r="AM200" s="108" t="str">
        <f>HYPERLINK('94KMInput'!AJ239)</f>
        <v/>
      </c>
      <c r="AN200" s="108" t="str">
        <f>HYPERLINK('94KMInput'!AK239)</f>
        <v/>
      </c>
      <c r="AO200" s="108" t="str">
        <f>HYPERLINK('94KMInput'!AL239)</f>
        <v/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  <c r="DD200" s="88"/>
      <c r="DE200" s="88"/>
      <c r="DF200" s="88"/>
      <c r="DG200" s="88"/>
      <c r="DH200" s="88"/>
    </row>
    <row r="201" ht="10.5" customHeight="1">
      <c r="A201" s="87" t="str">
        <f t="shared" si="1"/>
        <v/>
      </c>
      <c r="B201" s="88" t="str">
        <f t="shared" si="2"/>
        <v/>
      </c>
      <c r="C201" s="88" t="str">
        <f t="shared" si="3"/>
        <v/>
      </c>
      <c r="D201" s="89" t="str">
        <f>'94KMInput'!B197</f>
        <v/>
      </c>
      <c r="E201" s="90" t="str">
        <f t="shared" si="4"/>
        <v>BUY</v>
      </c>
      <c r="F201" s="91" t="str">
        <f>'94KMInput'!H197</f>
        <v/>
      </c>
      <c r="G201" s="90" t="str">
        <f>'94KMInput'!O197</f>
        <v/>
      </c>
      <c r="H201" s="90" t="str">
        <f>'94KMInput'!P197</f>
        <v/>
      </c>
      <c r="I201" s="90" t="str">
        <f>'94KMInput'!R197</f>
        <v/>
      </c>
      <c r="J201" s="91" t="str">
        <f>'94KMInput'!S197</f>
        <v/>
      </c>
      <c r="K201" s="92" t="str">
        <f>'94KMInput'!AD197</f>
        <v/>
      </c>
      <c r="L201" s="93"/>
      <c r="M201" s="94" t="str">
        <f>'94KMInput'!L197</f>
        <v/>
      </c>
      <c r="N201" s="90" t="str">
        <f>IF(M201="","",(IF(Q201='94KMInput'!K197,"","ERROR!")))</f>
        <v/>
      </c>
      <c r="O201" s="95"/>
      <c r="P201" s="96"/>
      <c r="Q201" s="69" t="str">
        <f t="shared" si="8"/>
        <v/>
      </c>
      <c r="R201" s="98"/>
      <c r="S201" s="98"/>
      <c r="T201" s="98"/>
      <c r="U201" s="99"/>
      <c r="V201" s="98"/>
      <c r="W201" s="98"/>
      <c r="X201" s="100" t="str">
        <f t="shared" si="39"/>
        <v/>
      </c>
      <c r="Y201" s="101"/>
      <c r="Z201" s="102"/>
      <c r="AA201" s="102"/>
      <c r="AB201" s="102"/>
      <c r="AC201" s="103" t="str">
        <f>'94KMInput'!T240</f>
        <v/>
      </c>
      <c r="AD201" s="104">
        <f>'94KMInput'!V240-'94KMInput'!U240</f>
        <v>0</v>
      </c>
      <c r="AE201" s="105" t="str">
        <f t="shared" si="6"/>
        <v/>
      </c>
      <c r="AF201" s="106">
        <v>3.75</v>
      </c>
      <c r="AG201" s="107">
        <f t="shared" si="7"/>
        <v>0</v>
      </c>
      <c r="AH201" s="108" t="str">
        <f>HYPERLINK('94KMInput'!AE240)</f>
        <v/>
      </c>
      <c r="AI201" s="108" t="str">
        <f>HYPERLINK('94KMInput'!AF240)</f>
        <v/>
      </c>
      <c r="AJ201" s="108" t="str">
        <f>HYPERLINK('94KMInput'!AG240)</f>
        <v/>
      </c>
      <c r="AK201" s="108" t="str">
        <f>HYPERLINK('94KMInput'!AH240)</f>
        <v/>
      </c>
      <c r="AL201" s="108" t="str">
        <f>HYPERLINK('94KMInput'!AI240)</f>
        <v/>
      </c>
      <c r="AM201" s="108" t="str">
        <f>HYPERLINK('94KMInput'!AJ240)</f>
        <v/>
      </c>
      <c r="AN201" s="108" t="str">
        <f>HYPERLINK('94KMInput'!AK240)</f>
        <v/>
      </c>
      <c r="AO201" s="108" t="str">
        <f>HYPERLINK('94KMInput'!AL240)</f>
        <v/>
      </c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88"/>
      <c r="DG201" s="88"/>
      <c r="DH201" s="88"/>
    </row>
    <row r="202" ht="10.5" customHeight="1">
      <c r="A202" s="87" t="str">
        <f t="shared" si="1"/>
        <v/>
      </c>
      <c r="B202" s="88" t="str">
        <f t="shared" si="2"/>
        <v/>
      </c>
      <c r="C202" s="88" t="str">
        <f t="shared" si="3"/>
        <v/>
      </c>
      <c r="D202" s="89" t="str">
        <f>'94KMInput'!B198</f>
        <v/>
      </c>
      <c r="E202" s="90" t="str">
        <f t="shared" si="4"/>
        <v/>
      </c>
      <c r="F202" s="91" t="str">
        <f>'94KMInput'!H198</f>
        <v/>
      </c>
      <c r="G202" s="90" t="str">
        <f>'94KMInput'!O198</f>
        <v/>
      </c>
      <c r="H202" s="90" t="str">
        <f>'94KMInput'!P198</f>
        <v/>
      </c>
      <c r="I202" s="90" t="str">
        <f>'94KMInput'!R198</f>
        <v/>
      </c>
      <c r="J202" s="91" t="str">
        <f>'94KMInput'!S198</f>
        <v/>
      </c>
      <c r="K202" s="92" t="str">
        <f>'94KMInput'!AD198</f>
        <v/>
      </c>
      <c r="L202" s="93"/>
      <c r="M202" s="94" t="str">
        <f>'94KMInput'!L198</f>
        <v/>
      </c>
      <c r="N202" s="90" t="str">
        <f>IF(M202="","",(IF(Q202='94KMInput'!K198,"","ERROR!")))</f>
        <v/>
      </c>
      <c r="O202" s="95"/>
      <c r="P202" s="96"/>
      <c r="Q202" s="69" t="str">
        <f t="shared" si="8"/>
        <v/>
      </c>
      <c r="R202" s="98"/>
      <c r="S202" s="98"/>
      <c r="T202" s="98"/>
      <c r="U202" s="99"/>
      <c r="V202" s="98"/>
      <c r="W202" s="98"/>
      <c r="X202" s="100" t="str">
        <f t="shared" si="39"/>
        <v/>
      </c>
      <c r="Y202" s="101"/>
      <c r="Z202" s="102"/>
      <c r="AA202" s="102"/>
      <c r="AB202" s="102"/>
      <c r="AC202" s="103" t="str">
        <f>'94KMInput'!T241</f>
        <v/>
      </c>
      <c r="AD202" s="104">
        <f>'94KMInput'!V241-'94KMInput'!U241</f>
        <v>0</v>
      </c>
      <c r="AE202" s="105" t="str">
        <f t="shared" si="6"/>
        <v/>
      </c>
      <c r="AF202" s="106">
        <v>3.75</v>
      </c>
      <c r="AG202" s="107">
        <f t="shared" si="7"/>
        <v>0</v>
      </c>
      <c r="AH202" s="108" t="str">
        <f>HYPERLINK('94KMInput'!AE241)</f>
        <v/>
      </c>
      <c r="AI202" s="108" t="str">
        <f>HYPERLINK('94KMInput'!AF241)</f>
        <v/>
      </c>
      <c r="AJ202" s="108" t="str">
        <f>HYPERLINK('94KMInput'!AG241)</f>
        <v/>
      </c>
      <c r="AK202" s="108" t="str">
        <f>HYPERLINK('94KMInput'!AH241)</f>
        <v/>
      </c>
      <c r="AL202" s="108" t="str">
        <f>HYPERLINK('94KMInput'!AI241)</f>
        <v/>
      </c>
      <c r="AM202" s="108" t="str">
        <f>HYPERLINK('94KMInput'!AJ241)</f>
        <v/>
      </c>
      <c r="AN202" s="108" t="str">
        <f>HYPERLINK('94KMInput'!AK241)</f>
        <v/>
      </c>
      <c r="AO202" s="108" t="str">
        <f>HYPERLINK('94KMInput'!AL241)</f>
        <v/>
      </c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F202" s="88"/>
      <c r="DG202" s="88"/>
      <c r="DH202" s="88"/>
    </row>
    <row r="203" ht="10.5" customHeight="1">
      <c r="A203" s="87" t="str">
        <f t="shared" si="1"/>
        <v/>
      </c>
      <c r="B203" s="88" t="str">
        <f t="shared" si="2"/>
        <v/>
      </c>
      <c r="C203" s="88" t="str">
        <f t="shared" si="3"/>
        <v/>
      </c>
      <c r="D203" s="89" t="str">
        <f>'94KMInput'!B199</f>
        <v/>
      </c>
      <c r="E203" s="90" t="str">
        <f t="shared" si="4"/>
        <v/>
      </c>
      <c r="F203" s="91" t="str">
        <f>'94KMInput'!H199</f>
        <v/>
      </c>
      <c r="G203" s="90" t="str">
        <f>'94KMInput'!O199</f>
        <v/>
      </c>
      <c r="H203" s="90" t="str">
        <f>'94KMInput'!P199</f>
        <v/>
      </c>
      <c r="I203" s="90" t="str">
        <f>'94KMInput'!R199</f>
        <v/>
      </c>
      <c r="J203" s="91" t="str">
        <f>'94KMInput'!S199</f>
        <v/>
      </c>
      <c r="K203" s="92" t="str">
        <f>'94KMInput'!AD199</f>
        <v/>
      </c>
      <c r="L203" s="93"/>
      <c r="M203" s="94" t="str">
        <f>'94KMInput'!L199</f>
        <v/>
      </c>
      <c r="N203" s="90" t="str">
        <f>IF(M203="","",(IF(Q203='94KMInput'!K199,"","ERROR!")))</f>
        <v/>
      </c>
      <c r="O203" s="95"/>
      <c r="P203" s="96"/>
      <c r="Q203" s="69" t="str">
        <f t="shared" si="8"/>
        <v/>
      </c>
      <c r="R203" s="98"/>
      <c r="S203" s="98"/>
      <c r="T203" s="98"/>
      <c r="U203" s="99"/>
      <c r="V203" s="98"/>
      <c r="W203" s="98"/>
      <c r="X203" s="100" t="str">
        <f t="shared" si="39"/>
        <v/>
      </c>
      <c r="Y203" s="101"/>
      <c r="Z203" s="102"/>
      <c r="AA203" s="102"/>
      <c r="AB203" s="102"/>
      <c r="AC203" s="103" t="str">
        <f>'94KMInput'!T242</f>
        <v/>
      </c>
      <c r="AD203" s="104">
        <f>'94KMInput'!V242-'94KMInput'!U242</f>
        <v>0</v>
      </c>
      <c r="AE203" s="105" t="str">
        <f t="shared" si="6"/>
        <v/>
      </c>
      <c r="AF203" s="106">
        <v>3.75</v>
      </c>
      <c r="AG203" s="107">
        <f t="shared" si="7"/>
        <v>0</v>
      </c>
      <c r="AH203" s="108" t="str">
        <f>HYPERLINK('94KMInput'!AE242)</f>
        <v/>
      </c>
      <c r="AI203" s="108" t="str">
        <f>HYPERLINK('94KMInput'!AF242)</f>
        <v/>
      </c>
      <c r="AJ203" s="108" t="str">
        <f>HYPERLINK('94KMInput'!AG242)</f>
        <v/>
      </c>
      <c r="AK203" s="108" t="str">
        <f>HYPERLINK('94KMInput'!AH242)</f>
        <v/>
      </c>
      <c r="AL203" s="108" t="str">
        <f>HYPERLINK('94KMInput'!AI242)</f>
        <v/>
      </c>
      <c r="AM203" s="108" t="str">
        <f>HYPERLINK('94KMInput'!AJ242)</f>
        <v/>
      </c>
      <c r="AN203" s="108" t="str">
        <f>HYPERLINK('94KMInput'!AK242)</f>
        <v/>
      </c>
      <c r="AO203" s="108" t="str">
        <f>HYPERLINK('94KMInput'!AL242)</f>
        <v/>
      </c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F203" s="88"/>
      <c r="DG203" s="88"/>
      <c r="DH203" s="88"/>
    </row>
    <row r="204" ht="10.5" customHeight="1">
      <c r="A204" s="87" t="str">
        <f t="shared" si="1"/>
        <v/>
      </c>
      <c r="B204" s="88" t="str">
        <f t="shared" si="2"/>
        <v/>
      </c>
      <c r="C204" s="88" t="str">
        <f t="shared" si="3"/>
        <v/>
      </c>
      <c r="D204" s="89" t="str">
        <f>'94KMInput'!B200</f>
        <v/>
      </c>
      <c r="E204" s="90" t="str">
        <f t="shared" si="4"/>
        <v/>
      </c>
      <c r="F204" s="91" t="str">
        <f>'94KMInput'!H200</f>
        <v/>
      </c>
      <c r="G204" s="90" t="str">
        <f>'94KMInput'!O200</f>
        <v/>
      </c>
      <c r="H204" s="90" t="str">
        <f>'94KMInput'!P200</f>
        <v/>
      </c>
      <c r="I204" s="90" t="str">
        <f>'94KMInput'!R200</f>
        <v/>
      </c>
      <c r="J204" s="91" t="str">
        <f>'94KMInput'!S200</f>
        <v/>
      </c>
      <c r="K204" s="92" t="str">
        <f>'94KMInput'!AD200</f>
        <v/>
      </c>
      <c r="L204" s="93"/>
      <c r="M204" s="94" t="str">
        <f>'94KMInput'!L200</f>
        <v/>
      </c>
      <c r="N204" s="90" t="str">
        <f>IF(M204="","",(IF(Q204='94KMInput'!K200,"","ERROR!")))</f>
        <v/>
      </c>
      <c r="O204" s="95"/>
      <c r="P204" s="96"/>
      <c r="Q204" s="69" t="str">
        <f t="shared" si="8"/>
        <v/>
      </c>
      <c r="R204" s="98"/>
      <c r="S204" s="98"/>
      <c r="T204" s="98"/>
      <c r="U204" s="99"/>
      <c r="V204" s="98"/>
      <c r="W204" s="98"/>
      <c r="X204" s="100" t="str">
        <f t="shared" si="39"/>
        <v/>
      </c>
      <c r="Y204" s="101"/>
      <c r="Z204" s="102"/>
      <c r="AA204" s="102"/>
      <c r="AB204" s="102"/>
      <c r="AC204" s="103" t="str">
        <f>'94KMInput'!T243</f>
        <v/>
      </c>
      <c r="AD204" s="104">
        <f>'94KMInput'!V243-'94KMInput'!U243</f>
        <v>0</v>
      </c>
      <c r="AE204" s="105" t="str">
        <f t="shared" si="6"/>
        <v/>
      </c>
      <c r="AF204" s="106">
        <v>3.75</v>
      </c>
      <c r="AG204" s="107">
        <f t="shared" si="7"/>
        <v>0</v>
      </c>
      <c r="AH204" s="108" t="str">
        <f>HYPERLINK('94KMInput'!AE243)</f>
        <v/>
      </c>
      <c r="AI204" s="108" t="str">
        <f>HYPERLINK('94KMInput'!AF243)</f>
        <v/>
      </c>
      <c r="AJ204" s="108" t="str">
        <f>HYPERLINK('94KMInput'!AG243)</f>
        <v/>
      </c>
      <c r="AK204" s="108" t="str">
        <f>HYPERLINK('94KMInput'!AH243)</f>
        <v/>
      </c>
      <c r="AL204" s="108" t="str">
        <f>HYPERLINK('94KMInput'!AI243)</f>
        <v/>
      </c>
      <c r="AM204" s="108" t="str">
        <f>HYPERLINK('94KMInput'!AJ243)</f>
        <v/>
      </c>
      <c r="AN204" s="108" t="str">
        <f>HYPERLINK('94KMInput'!AK243)</f>
        <v/>
      </c>
      <c r="AO204" s="108" t="str">
        <f>HYPERLINK('94KMInput'!AL243)</f>
        <v/>
      </c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F204" s="88"/>
      <c r="DG204" s="88"/>
      <c r="DH204" s="88"/>
    </row>
    <row r="205" ht="10.5" customHeight="1">
      <c r="A205" s="87" t="str">
        <f t="shared" si="1"/>
        <v/>
      </c>
      <c r="B205" s="88" t="str">
        <f t="shared" si="2"/>
        <v/>
      </c>
      <c r="C205" s="88" t="str">
        <f t="shared" si="3"/>
        <v/>
      </c>
      <c r="D205" s="89" t="str">
        <f>'94KMInput'!B201</f>
        <v/>
      </c>
      <c r="E205" s="90" t="str">
        <f t="shared" si="4"/>
        <v/>
      </c>
      <c r="F205" s="91" t="str">
        <f>'94KMInput'!H201</f>
        <v/>
      </c>
      <c r="G205" s="90" t="str">
        <f>'94KMInput'!O201</f>
        <v/>
      </c>
      <c r="H205" s="90" t="str">
        <f>'94KMInput'!P201</f>
        <v/>
      </c>
      <c r="I205" s="90" t="str">
        <f>'94KMInput'!R201</f>
        <v/>
      </c>
      <c r="J205" s="91" t="str">
        <f>'94KMInput'!S201</f>
        <v/>
      </c>
      <c r="K205" s="92" t="str">
        <f>'94KMInput'!AD201</f>
        <v/>
      </c>
      <c r="L205" s="93"/>
      <c r="M205" s="94" t="str">
        <f>'94KMInput'!L201</f>
        <v/>
      </c>
      <c r="N205" s="90" t="str">
        <f>IF(M205="","",(IF(Q205='94KMInput'!K201,"","ERROR!")))</f>
        <v/>
      </c>
      <c r="O205" s="95"/>
      <c r="P205" s="96"/>
      <c r="Q205" s="69" t="str">
        <f t="shared" si="8"/>
        <v/>
      </c>
      <c r="R205" s="98"/>
      <c r="S205" s="98"/>
      <c r="T205" s="98"/>
      <c r="U205" s="99"/>
      <c r="V205" s="98"/>
      <c r="W205" s="98"/>
      <c r="X205" s="100" t="str">
        <f t="shared" si="39"/>
        <v/>
      </c>
      <c r="Y205" s="101"/>
      <c r="Z205" s="102"/>
      <c r="AA205" s="102"/>
      <c r="AB205" s="102"/>
      <c r="AC205" s="103" t="str">
        <f>'94KMInput'!T244</f>
        <v/>
      </c>
      <c r="AD205" s="104">
        <f>'94KMInput'!V244-'94KMInput'!U244</f>
        <v>0</v>
      </c>
      <c r="AE205" s="105" t="str">
        <f t="shared" si="6"/>
        <v/>
      </c>
      <c r="AF205" s="106">
        <v>3.75</v>
      </c>
      <c r="AG205" s="107">
        <f t="shared" si="7"/>
        <v>0</v>
      </c>
      <c r="AH205" s="108" t="str">
        <f>HYPERLINK('94KMInput'!AE244)</f>
        <v/>
      </c>
      <c r="AI205" s="108" t="str">
        <f>HYPERLINK('94KMInput'!AF244)</f>
        <v/>
      </c>
      <c r="AJ205" s="108" t="str">
        <f>HYPERLINK('94KMInput'!AG244)</f>
        <v/>
      </c>
      <c r="AK205" s="108" t="str">
        <f>HYPERLINK('94KMInput'!AH244)</f>
        <v/>
      </c>
      <c r="AL205" s="108" t="str">
        <f>HYPERLINK('94KMInput'!AI244)</f>
        <v/>
      </c>
      <c r="AM205" s="108" t="str">
        <f>HYPERLINK('94KMInput'!AJ244)</f>
        <v/>
      </c>
      <c r="AN205" s="108" t="str">
        <f>HYPERLINK('94KMInput'!AK244)</f>
        <v/>
      </c>
      <c r="AO205" s="108" t="str">
        <f>HYPERLINK('94KMInput'!AL244)</f>
        <v/>
      </c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F205" s="88"/>
      <c r="DG205" s="88"/>
      <c r="DH205" s="88"/>
    </row>
    <row r="206" ht="10.5" customHeight="1">
      <c r="A206" s="87" t="str">
        <f t="shared" si="1"/>
        <v/>
      </c>
      <c r="B206" s="88" t="str">
        <f t="shared" si="2"/>
        <v/>
      </c>
      <c r="C206" s="88" t="str">
        <f t="shared" si="3"/>
        <v/>
      </c>
      <c r="D206" s="89" t="str">
        <f>'94KMInput'!B202</f>
        <v/>
      </c>
      <c r="E206" s="90" t="str">
        <f t="shared" si="4"/>
        <v/>
      </c>
      <c r="F206" s="91" t="str">
        <f>'94KMInput'!H202</f>
        <v/>
      </c>
      <c r="G206" s="90" t="str">
        <f>'94KMInput'!O202</f>
        <v/>
      </c>
      <c r="H206" s="90" t="str">
        <f>'94KMInput'!P202</f>
        <v/>
      </c>
      <c r="I206" s="90" t="str">
        <f>'94KMInput'!R202</f>
        <v/>
      </c>
      <c r="J206" s="91" t="str">
        <f>'94KMInput'!S202</f>
        <v/>
      </c>
      <c r="K206" s="92" t="str">
        <f>'94KMInput'!AD202</f>
        <v/>
      </c>
      <c r="L206" s="93"/>
      <c r="M206" s="94" t="str">
        <f>'94KMInput'!L202</f>
        <v/>
      </c>
      <c r="N206" s="90" t="str">
        <f>IF(M206="","",(IF(Q206='94KMInput'!K202,"","ERROR!")))</f>
        <v/>
      </c>
      <c r="O206" s="95"/>
      <c r="P206" s="96"/>
      <c r="Q206" s="69" t="str">
        <f t="shared" si="8"/>
        <v/>
      </c>
      <c r="R206" s="98"/>
      <c r="S206" s="98"/>
      <c r="T206" s="98"/>
      <c r="U206" s="99"/>
      <c r="V206" s="98"/>
      <c r="W206" s="98"/>
      <c r="X206" s="100" t="str">
        <f t="shared" si="39"/>
        <v/>
      </c>
      <c r="Y206" s="101"/>
      <c r="Z206" s="102"/>
      <c r="AA206" s="102"/>
      <c r="AB206" s="102"/>
      <c r="AC206" s="103" t="str">
        <f>'94KMInput'!T245</f>
        <v/>
      </c>
      <c r="AD206" s="104">
        <f>'94KMInput'!V245-'94KMInput'!U245</f>
        <v>0</v>
      </c>
      <c r="AE206" s="105" t="str">
        <f t="shared" si="6"/>
        <v/>
      </c>
      <c r="AF206" s="106">
        <v>3.75</v>
      </c>
      <c r="AG206" s="107">
        <f t="shared" si="7"/>
        <v>0</v>
      </c>
      <c r="AH206" s="108" t="str">
        <f>HYPERLINK('94KMInput'!AE245)</f>
        <v/>
      </c>
      <c r="AI206" s="108" t="str">
        <f>HYPERLINK('94KMInput'!AF245)</f>
        <v/>
      </c>
      <c r="AJ206" s="108" t="str">
        <f>HYPERLINK('94KMInput'!AG245)</f>
        <v/>
      </c>
      <c r="AK206" s="108" t="str">
        <f>HYPERLINK('94KMInput'!AH245)</f>
        <v/>
      </c>
      <c r="AL206" s="108" t="str">
        <f>HYPERLINK('94KMInput'!AI245)</f>
        <v/>
      </c>
      <c r="AM206" s="108" t="str">
        <f>HYPERLINK('94KMInput'!AJ245)</f>
        <v/>
      </c>
      <c r="AN206" s="108" t="str">
        <f>HYPERLINK('94KMInput'!AK245)</f>
        <v/>
      </c>
      <c r="AO206" s="108" t="str">
        <f>HYPERLINK('94KMInput'!AL245)</f>
        <v/>
      </c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F206" s="88"/>
      <c r="DG206" s="88"/>
      <c r="DH206" s="88"/>
    </row>
    <row r="207" ht="10.5" customHeight="1">
      <c r="A207" s="87" t="str">
        <f t="shared" si="1"/>
        <v/>
      </c>
      <c r="B207" s="88" t="str">
        <f t="shared" si="2"/>
        <v/>
      </c>
      <c r="C207" s="88" t="str">
        <f t="shared" si="3"/>
        <v/>
      </c>
      <c r="D207" s="89" t="str">
        <f>'94KMInput'!B203</f>
        <v/>
      </c>
      <c r="E207" s="90" t="str">
        <f t="shared" si="4"/>
        <v/>
      </c>
      <c r="F207" s="91" t="str">
        <f>'94KMInput'!H203</f>
        <v/>
      </c>
      <c r="G207" s="90" t="str">
        <f>'94KMInput'!O203</f>
        <v/>
      </c>
      <c r="H207" s="90" t="str">
        <f>'94KMInput'!P203</f>
        <v/>
      </c>
      <c r="I207" s="90" t="str">
        <f>'94KMInput'!R203</f>
        <v/>
      </c>
      <c r="J207" s="91" t="str">
        <f>'94KMInput'!S203</f>
        <v/>
      </c>
      <c r="K207" s="92" t="str">
        <f>'94KMInput'!AD203</f>
        <v/>
      </c>
      <c r="L207" s="93"/>
      <c r="M207" s="94" t="str">
        <f>'94KMInput'!L203</f>
        <v/>
      </c>
      <c r="N207" s="90" t="str">
        <f>IF(M207="","",(IF(Q207='94KMInput'!K203,"","ERROR!")))</f>
        <v/>
      </c>
      <c r="O207" s="95"/>
      <c r="P207" s="96"/>
      <c r="Q207" s="69" t="str">
        <f t="shared" si="8"/>
        <v/>
      </c>
      <c r="R207" s="98"/>
      <c r="S207" s="98"/>
      <c r="T207" s="98"/>
      <c r="U207" s="99"/>
      <c r="V207" s="98"/>
      <c r="W207" s="98"/>
      <c r="X207" s="100" t="str">
        <f t="shared" si="39"/>
        <v/>
      </c>
      <c r="Y207" s="101"/>
      <c r="Z207" s="102"/>
      <c r="AA207" s="102"/>
      <c r="AB207" s="102"/>
      <c r="AC207" s="103" t="str">
        <f>'94KMInput'!T246</f>
        <v/>
      </c>
      <c r="AD207" s="104">
        <f>'94KMInput'!V246-'94KMInput'!U246</f>
        <v>0</v>
      </c>
      <c r="AE207" s="105" t="str">
        <f t="shared" si="6"/>
        <v/>
      </c>
      <c r="AF207" s="106">
        <v>3.75</v>
      </c>
      <c r="AG207" s="107">
        <f t="shared" si="7"/>
        <v>0</v>
      </c>
      <c r="AH207" s="108" t="str">
        <f>HYPERLINK('94KMInput'!AE246)</f>
        <v/>
      </c>
      <c r="AI207" s="108" t="str">
        <f>HYPERLINK('94KMInput'!AF246)</f>
        <v/>
      </c>
      <c r="AJ207" s="108" t="str">
        <f>HYPERLINK('94KMInput'!AG246)</f>
        <v/>
      </c>
      <c r="AK207" s="108" t="str">
        <f>HYPERLINK('94KMInput'!AH246)</f>
        <v/>
      </c>
      <c r="AL207" s="108" t="str">
        <f>HYPERLINK('94KMInput'!AI246)</f>
        <v/>
      </c>
      <c r="AM207" s="108" t="str">
        <f>HYPERLINK('94KMInput'!AJ246)</f>
        <v/>
      </c>
      <c r="AN207" s="108" t="str">
        <f>HYPERLINK('94KMInput'!AK246)</f>
        <v/>
      </c>
      <c r="AO207" s="108" t="str">
        <f>HYPERLINK('94KMInput'!AL246)</f>
        <v/>
      </c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F207" s="88"/>
      <c r="DG207" s="88"/>
      <c r="DH207" s="88"/>
    </row>
    <row r="208" ht="10.5" customHeight="1">
      <c r="A208" s="87" t="str">
        <f t="shared" si="1"/>
        <v/>
      </c>
      <c r="B208" s="88" t="str">
        <f t="shared" si="2"/>
        <v/>
      </c>
      <c r="C208" s="88" t="str">
        <f t="shared" si="3"/>
        <v/>
      </c>
      <c r="D208" s="89" t="str">
        <f>'94KMInput'!B204</f>
        <v/>
      </c>
      <c r="E208" s="90" t="str">
        <f t="shared" si="4"/>
        <v/>
      </c>
      <c r="F208" s="91" t="str">
        <f>'94KMInput'!H204</f>
        <v/>
      </c>
      <c r="G208" s="90" t="str">
        <f>'94KMInput'!O204</f>
        <v/>
      </c>
      <c r="H208" s="90" t="str">
        <f>'94KMInput'!P204</f>
        <v/>
      </c>
      <c r="I208" s="90" t="str">
        <f>'94KMInput'!R204</f>
        <v/>
      </c>
      <c r="J208" s="91" t="str">
        <f>'94KMInput'!S204</f>
        <v/>
      </c>
      <c r="K208" s="92" t="str">
        <f>'94KMInput'!AD204</f>
        <v/>
      </c>
      <c r="L208" s="93"/>
      <c r="M208" s="94" t="str">
        <f>'94KMInput'!L204</f>
        <v/>
      </c>
      <c r="N208" s="90" t="str">
        <f>IF(M208="","",(IF(Q208='94KMInput'!K204,"","ERROR!")))</f>
        <v/>
      </c>
      <c r="O208" s="95"/>
      <c r="P208" s="96"/>
      <c r="Q208" s="69" t="str">
        <f t="shared" si="8"/>
        <v/>
      </c>
      <c r="R208" s="98"/>
      <c r="S208" s="98"/>
      <c r="T208" s="98"/>
      <c r="U208" s="99"/>
      <c r="V208" s="98"/>
      <c r="W208" s="98"/>
      <c r="X208" s="100" t="str">
        <f t="shared" si="39"/>
        <v/>
      </c>
      <c r="Y208" s="101"/>
      <c r="Z208" s="102"/>
      <c r="AA208" s="102"/>
      <c r="AB208" s="102"/>
      <c r="AC208" s="103" t="str">
        <f>'94KMInput'!T247</f>
        <v/>
      </c>
      <c r="AD208" s="104">
        <f>'94KMInput'!V247-'94KMInput'!U247</f>
        <v>0</v>
      </c>
      <c r="AE208" s="105" t="str">
        <f t="shared" si="6"/>
        <v/>
      </c>
      <c r="AF208" s="106">
        <v>3.75</v>
      </c>
      <c r="AG208" s="107">
        <f t="shared" si="7"/>
        <v>0</v>
      </c>
      <c r="AH208" s="108" t="str">
        <f>HYPERLINK('94KMInput'!AE247)</f>
        <v/>
      </c>
      <c r="AI208" s="108" t="str">
        <f>HYPERLINK('94KMInput'!AF247)</f>
        <v/>
      </c>
      <c r="AJ208" s="108" t="str">
        <f>HYPERLINK('94KMInput'!AG247)</f>
        <v/>
      </c>
      <c r="AK208" s="108" t="str">
        <f>HYPERLINK('94KMInput'!AH247)</f>
        <v/>
      </c>
      <c r="AL208" s="108" t="str">
        <f>HYPERLINK('94KMInput'!AI247)</f>
        <v/>
      </c>
      <c r="AM208" s="108" t="str">
        <f>HYPERLINK('94KMInput'!AJ247)</f>
        <v/>
      </c>
      <c r="AN208" s="108" t="str">
        <f>HYPERLINK('94KMInput'!AK247)</f>
        <v/>
      </c>
      <c r="AO208" s="108" t="str">
        <f>HYPERLINK('94KMInput'!AL247)</f>
        <v/>
      </c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</row>
    <row r="209" ht="10.5" customHeight="1">
      <c r="A209" s="87" t="str">
        <f t="shared" si="1"/>
        <v/>
      </c>
      <c r="B209" s="88" t="str">
        <f t="shared" si="2"/>
        <v/>
      </c>
      <c r="C209" s="88" t="str">
        <f t="shared" si="3"/>
        <v/>
      </c>
      <c r="D209" s="89" t="str">
        <f>'94KMInput'!B205</f>
        <v/>
      </c>
      <c r="E209" s="90" t="str">
        <f t="shared" si="4"/>
        <v/>
      </c>
      <c r="F209" s="91" t="str">
        <f>'94KMInput'!H205</f>
        <v/>
      </c>
      <c r="G209" s="90" t="str">
        <f>'94KMInput'!O205</f>
        <v/>
      </c>
      <c r="H209" s="90" t="str">
        <f>'94KMInput'!P205</f>
        <v/>
      </c>
      <c r="I209" s="90" t="str">
        <f>'94KMInput'!R205</f>
        <v/>
      </c>
      <c r="J209" s="91" t="str">
        <f>'94KMInput'!S205</f>
        <v/>
      </c>
      <c r="K209" s="92" t="str">
        <f>'94KMInput'!AD205</f>
        <v/>
      </c>
      <c r="L209" s="93"/>
      <c r="M209" s="94" t="str">
        <f>'94KMInput'!L205</f>
        <v/>
      </c>
      <c r="N209" s="90" t="str">
        <f>IF(M209="","",(IF(Q209='94KMInput'!K205,"","ERROR!")))</f>
        <v/>
      </c>
      <c r="O209" s="95"/>
      <c r="P209" s="96"/>
      <c r="Q209" s="69" t="str">
        <f t="shared" si="8"/>
        <v/>
      </c>
      <c r="R209" s="98"/>
      <c r="S209" s="98"/>
      <c r="T209" s="98"/>
      <c r="U209" s="99"/>
      <c r="V209" s="98"/>
      <c r="W209" s="98"/>
      <c r="X209" s="100" t="str">
        <f t="shared" si="39"/>
        <v/>
      </c>
      <c r="Y209" s="101"/>
      <c r="Z209" s="102"/>
      <c r="AA209" s="102"/>
      <c r="AB209" s="102"/>
      <c r="AC209" s="103" t="str">
        <f>'94KMInput'!T248</f>
        <v/>
      </c>
      <c r="AD209" s="104">
        <f>'94KMInput'!V248-'94KMInput'!U248</f>
        <v>0</v>
      </c>
      <c r="AE209" s="105" t="str">
        <f t="shared" si="6"/>
        <v/>
      </c>
      <c r="AF209" s="106">
        <v>3.75</v>
      </c>
      <c r="AG209" s="107">
        <f t="shared" si="7"/>
        <v>0</v>
      </c>
      <c r="AH209" s="108" t="str">
        <f>HYPERLINK('94KMInput'!AE248)</f>
        <v/>
      </c>
      <c r="AI209" s="108" t="str">
        <f>HYPERLINK('94KMInput'!AF248)</f>
        <v/>
      </c>
      <c r="AJ209" s="108" t="str">
        <f>HYPERLINK('94KMInput'!AG248)</f>
        <v/>
      </c>
      <c r="AK209" s="108" t="str">
        <f>HYPERLINK('94KMInput'!AH248)</f>
        <v/>
      </c>
      <c r="AL209" s="108" t="str">
        <f>HYPERLINK('94KMInput'!AI248)</f>
        <v/>
      </c>
      <c r="AM209" s="108" t="str">
        <f>HYPERLINK('94KMInput'!AJ248)</f>
        <v/>
      </c>
      <c r="AN209" s="108" t="str">
        <f>HYPERLINK('94KMInput'!AK248)</f>
        <v/>
      </c>
      <c r="AO209" s="108" t="str">
        <f>HYPERLINK('94KMInput'!AL248)</f>
        <v/>
      </c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</row>
    <row r="210" ht="10.5" customHeight="1">
      <c r="A210" s="87" t="str">
        <f t="shared" si="1"/>
        <v/>
      </c>
      <c r="B210" s="88" t="str">
        <f t="shared" si="2"/>
        <v/>
      </c>
      <c r="C210" s="88" t="str">
        <f t="shared" si="3"/>
        <v/>
      </c>
      <c r="D210" s="89" t="str">
        <f>'94KMInput'!B206</f>
        <v/>
      </c>
      <c r="E210" s="90" t="str">
        <f t="shared" si="4"/>
        <v/>
      </c>
      <c r="F210" s="91" t="str">
        <f>'94KMInput'!H206</f>
        <v/>
      </c>
      <c r="G210" s="90" t="str">
        <f>'94KMInput'!O206</f>
        <v/>
      </c>
      <c r="H210" s="90" t="str">
        <f>'94KMInput'!P206</f>
        <v/>
      </c>
      <c r="I210" s="90" t="str">
        <f>'94KMInput'!R206</f>
        <v/>
      </c>
      <c r="J210" s="91" t="str">
        <f>'94KMInput'!S206</f>
        <v/>
      </c>
      <c r="K210" s="92" t="str">
        <f>'94KMInput'!AD206</f>
        <v/>
      </c>
      <c r="L210" s="93"/>
      <c r="M210" s="94" t="str">
        <f>'94KMInput'!L206</f>
        <v/>
      </c>
      <c r="N210" s="90" t="str">
        <f>IF(M210="","",(IF(Q210='94KMInput'!K206,"","ERROR!")))</f>
        <v/>
      </c>
      <c r="O210" s="95"/>
      <c r="P210" s="96"/>
      <c r="Q210" s="69" t="str">
        <f t="shared" si="8"/>
        <v/>
      </c>
      <c r="R210" s="98"/>
      <c r="S210" s="98"/>
      <c r="T210" s="98"/>
      <c r="U210" s="99"/>
      <c r="V210" s="98"/>
      <c r="W210" s="98"/>
      <c r="X210" s="100" t="str">
        <f t="shared" si="39"/>
        <v/>
      </c>
      <c r="Y210" s="101"/>
      <c r="Z210" s="102"/>
      <c r="AA210" s="102"/>
      <c r="AB210" s="102"/>
      <c r="AC210" s="103" t="str">
        <f>'94KMInput'!T249</f>
        <v/>
      </c>
      <c r="AD210" s="104">
        <f>'94KMInput'!V249-'94KMInput'!U249</f>
        <v>0</v>
      </c>
      <c r="AE210" s="105" t="str">
        <f t="shared" si="6"/>
        <v/>
      </c>
      <c r="AF210" s="106">
        <v>3.75</v>
      </c>
      <c r="AG210" s="107">
        <f t="shared" si="7"/>
        <v>0</v>
      </c>
      <c r="AH210" s="108" t="str">
        <f>HYPERLINK('94KMInput'!AE249)</f>
        <v/>
      </c>
      <c r="AI210" s="108" t="str">
        <f>HYPERLINK('94KMInput'!AF249)</f>
        <v/>
      </c>
      <c r="AJ210" s="108" t="str">
        <f>HYPERLINK('94KMInput'!AG249)</f>
        <v/>
      </c>
      <c r="AK210" s="108" t="str">
        <f>HYPERLINK('94KMInput'!AH249)</f>
        <v/>
      </c>
      <c r="AL210" s="108" t="str">
        <f>HYPERLINK('94KMInput'!AI249)</f>
        <v/>
      </c>
      <c r="AM210" s="108" t="str">
        <f>HYPERLINK('94KMInput'!AJ249)</f>
        <v/>
      </c>
      <c r="AN210" s="108" t="str">
        <f>HYPERLINK('94KMInput'!AK249)</f>
        <v/>
      </c>
      <c r="AO210" s="108" t="str">
        <f>HYPERLINK('94KMInput'!AL249)</f>
        <v/>
      </c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88"/>
    </row>
    <row r="211" ht="10.5" customHeight="1">
      <c r="A211" s="87" t="str">
        <f t="shared" si="1"/>
        <v/>
      </c>
      <c r="B211" s="88" t="str">
        <f t="shared" si="2"/>
        <v/>
      </c>
      <c r="C211" s="88" t="str">
        <f t="shared" si="3"/>
        <v/>
      </c>
      <c r="D211" s="89" t="str">
        <f>'94KMInput'!B207</f>
        <v/>
      </c>
      <c r="E211" s="90" t="str">
        <f t="shared" si="4"/>
        <v/>
      </c>
      <c r="F211" s="91" t="str">
        <f>'94KMInput'!H207</f>
        <v/>
      </c>
      <c r="G211" s="90" t="str">
        <f>'94KMInput'!O207</f>
        <v/>
      </c>
      <c r="H211" s="90" t="str">
        <f>'94KMInput'!P207</f>
        <v/>
      </c>
      <c r="I211" s="90" t="str">
        <f>'94KMInput'!R207</f>
        <v/>
      </c>
      <c r="J211" s="91" t="str">
        <f>'94KMInput'!S207</f>
        <v/>
      </c>
      <c r="K211" s="92" t="str">
        <f>'94KMInput'!AD207</f>
        <v/>
      </c>
      <c r="L211" s="93"/>
      <c r="M211" s="94" t="str">
        <f>'94KMInput'!L207</f>
        <v/>
      </c>
      <c r="N211" s="90" t="str">
        <f>IF(M211="","",(IF(Q211='94KMInput'!K207,"","ERROR!")))</f>
        <v/>
      </c>
      <c r="O211" s="95"/>
      <c r="P211" s="96"/>
      <c r="Q211" s="69" t="str">
        <f t="shared" si="8"/>
        <v/>
      </c>
      <c r="R211" s="98"/>
      <c r="S211" s="98"/>
      <c r="T211" s="98"/>
      <c r="U211" s="99"/>
      <c r="V211" s="98"/>
      <c r="W211" s="98"/>
      <c r="X211" s="100" t="str">
        <f t="shared" si="39"/>
        <v/>
      </c>
      <c r="Y211" s="101"/>
      <c r="Z211" s="102"/>
      <c r="AA211" s="102"/>
      <c r="AB211" s="102"/>
      <c r="AC211" s="103" t="str">
        <f>'94KMInput'!T250</f>
        <v/>
      </c>
      <c r="AD211" s="104">
        <f>'94KMInput'!V250-'94KMInput'!U250</f>
        <v>0</v>
      </c>
      <c r="AE211" s="105" t="str">
        <f t="shared" si="6"/>
        <v/>
      </c>
      <c r="AF211" s="106">
        <v>3.75</v>
      </c>
      <c r="AG211" s="107">
        <f t="shared" si="7"/>
        <v>0</v>
      </c>
      <c r="AH211" s="108" t="str">
        <f>HYPERLINK('94KMInput'!AE250)</f>
        <v/>
      </c>
      <c r="AI211" s="108" t="str">
        <f>HYPERLINK('94KMInput'!AF250)</f>
        <v/>
      </c>
      <c r="AJ211" s="108" t="str">
        <f>HYPERLINK('94KMInput'!AG250)</f>
        <v/>
      </c>
      <c r="AK211" s="108" t="str">
        <f>HYPERLINK('94KMInput'!AH250)</f>
        <v/>
      </c>
      <c r="AL211" s="108" t="str">
        <f>HYPERLINK('94KMInput'!AI250)</f>
        <v/>
      </c>
      <c r="AM211" s="108" t="str">
        <f>HYPERLINK('94KMInput'!AJ250)</f>
        <v/>
      </c>
      <c r="AN211" s="108" t="str">
        <f>HYPERLINK('94KMInput'!AK250)</f>
        <v/>
      </c>
      <c r="AO211" s="108" t="str">
        <f>HYPERLINK('94KMInput'!AL250)</f>
        <v/>
      </c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  <c r="DD211" s="88"/>
      <c r="DE211" s="88"/>
      <c r="DF211" s="88"/>
      <c r="DG211" s="88"/>
      <c r="DH211" s="88"/>
    </row>
    <row r="212" ht="10.5" customHeight="1">
      <c r="A212" s="87" t="str">
        <f t="shared" si="1"/>
        <v/>
      </c>
      <c r="B212" s="88" t="str">
        <f t="shared" si="2"/>
        <v/>
      </c>
      <c r="C212" s="88" t="str">
        <f t="shared" si="3"/>
        <v/>
      </c>
      <c r="D212" s="89" t="str">
        <f>'94KMInput'!B208</f>
        <v/>
      </c>
      <c r="E212" s="90" t="str">
        <f t="shared" si="4"/>
        <v/>
      </c>
      <c r="F212" s="91" t="str">
        <f>'94KMInput'!H208</f>
        <v/>
      </c>
      <c r="G212" s="90" t="str">
        <f>'94KMInput'!O208</f>
        <v/>
      </c>
      <c r="H212" s="90" t="str">
        <f>'94KMInput'!P208</f>
        <v/>
      </c>
      <c r="I212" s="90" t="str">
        <f>'94KMInput'!R208</f>
        <v/>
      </c>
      <c r="J212" s="91" t="str">
        <f>'94KMInput'!S208</f>
        <v/>
      </c>
      <c r="K212" s="92" t="str">
        <f>'94KMInput'!AD208</f>
        <v/>
      </c>
      <c r="L212" s="93"/>
      <c r="M212" s="94" t="str">
        <f>'94KMInput'!L208</f>
        <v/>
      </c>
      <c r="N212" s="90" t="str">
        <f>IF(M212="","",(IF(Q212='94KMInput'!K208,"","ERROR!")))</f>
        <v/>
      </c>
      <c r="O212" s="95"/>
      <c r="P212" s="96"/>
      <c r="Q212" s="69" t="str">
        <f t="shared" si="8"/>
        <v/>
      </c>
      <c r="R212" s="98"/>
      <c r="S212" s="98"/>
      <c r="T212" s="98"/>
      <c r="U212" s="99"/>
      <c r="V212" s="98"/>
      <c r="W212" s="98"/>
      <c r="X212" s="100" t="str">
        <f t="shared" si="39"/>
        <v/>
      </c>
      <c r="Y212" s="101"/>
      <c r="Z212" s="102"/>
      <c r="AA212" s="102"/>
      <c r="AB212" s="102"/>
      <c r="AC212" s="103" t="str">
        <f>'94KMInput'!T251</f>
        <v/>
      </c>
      <c r="AD212" s="104">
        <f>'94KMInput'!V251-'94KMInput'!U251</f>
        <v>0</v>
      </c>
      <c r="AE212" s="105" t="str">
        <f t="shared" si="6"/>
        <v/>
      </c>
      <c r="AF212" s="106">
        <v>3.75</v>
      </c>
      <c r="AG212" s="107">
        <f t="shared" si="7"/>
        <v>0</v>
      </c>
      <c r="AH212" s="108" t="str">
        <f>HYPERLINK('94KMInput'!AE251)</f>
        <v/>
      </c>
      <c r="AI212" s="108" t="str">
        <f>HYPERLINK('94KMInput'!AF251)</f>
        <v/>
      </c>
      <c r="AJ212" s="108" t="str">
        <f>HYPERLINK('94KMInput'!AG251)</f>
        <v/>
      </c>
      <c r="AK212" s="108" t="str">
        <f>HYPERLINK('94KMInput'!AH251)</f>
        <v/>
      </c>
      <c r="AL212" s="108" t="str">
        <f>HYPERLINK('94KMInput'!AI251)</f>
        <v/>
      </c>
      <c r="AM212" s="108" t="str">
        <f>HYPERLINK('94KMInput'!AJ251)</f>
        <v/>
      </c>
      <c r="AN212" s="108" t="str">
        <f>HYPERLINK('94KMInput'!AK251)</f>
        <v/>
      </c>
      <c r="AO212" s="108" t="str">
        <f>HYPERLINK('94KMInput'!AL251)</f>
        <v/>
      </c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  <c r="DD212" s="88"/>
      <c r="DE212" s="88"/>
      <c r="DF212" s="88"/>
      <c r="DG212" s="88"/>
      <c r="DH212" s="88"/>
    </row>
    <row r="213" ht="10.5" customHeight="1">
      <c r="A213" s="87" t="str">
        <f t="shared" si="1"/>
        <v/>
      </c>
      <c r="B213" s="88" t="str">
        <f t="shared" si="2"/>
        <v/>
      </c>
      <c r="C213" s="88" t="str">
        <f t="shared" si="3"/>
        <v/>
      </c>
      <c r="D213" s="89" t="str">
        <f>'94KMInput'!B209</f>
        <v/>
      </c>
      <c r="E213" s="90" t="str">
        <f t="shared" si="4"/>
        <v/>
      </c>
      <c r="F213" s="91" t="str">
        <f>'94KMInput'!H209</f>
        <v/>
      </c>
      <c r="G213" s="90" t="str">
        <f>'94KMInput'!O209</f>
        <v/>
      </c>
      <c r="H213" s="90" t="str">
        <f>'94KMInput'!P209</f>
        <v/>
      </c>
      <c r="I213" s="90" t="str">
        <f>'94KMInput'!R209</f>
        <v/>
      </c>
      <c r="J213" s="91" t="str">
        <f>'94KMInput'!S209</f>
        <v/>
      </c>
      <c r="K213" s="92" t="str">
        <f>'94KMInput'!AD209</f>
        <v/>
      </c>
      <c r="L213" s="93"/>
      <c r="M213" s="94" t="str">
        <f>'94KMInput'!L209</f>
        <v/>
      </c>
      <c r="N213" s="90" t="str">
        <f>IF(M213="","",(IF(Q213='94KMInput'!K209,"","ERROR!")))</f>
        <v/>
      </c>
      <c r="O213" s="95"/>
      <c r="P213" s="96"/>
      <c r="Q213" s="69" t="str">
        <f t="shared" si="8"/>
        <v/>
      </c>
      <c r="R213" s="98"/>
      <c r="S213" s="98"/>
      <c r="T213" s="98"/>
      <c r="U213" s="99"/>
      <c r="V213" s="98"/>
      <c r="W213" s="98"/>
      <c r="X213" s="100" t="str">
        <f t="shared" si="39"/>
        <v/>
      </c>
      <c r="Y213" s="101"/>
      <c r="Z213" s="102"/>
      <c r="AA213" s="102"/>
      <c r="AB213" s="102"/>
      <c r="AC213" s="103" t="str">
        <f>'94KMInput'!T252</f>
        <v/>
      </c>
      <c r="AD213" s="104">
        <f>'94KMInput'!V252-'94KMInput'!U252</f>
        <v>0</v>
      </c>
      <c r="AE213" s="105" t="str">
        <f t="shared" si="6"/>
        <v/>
      </c>
      <c r="AF213" s="106">
        <v>3.75</v>
      </c>
      <c r="AG213" s="107">
        <f t="shared" si="7"/>
        <v>0</v>
      </c>
      <c r="AH213" s="108" t="str">
        <f>HYPERLINK('94KMInput'!AE252)</f>
        <v/>
      </c>
      <c r="AI213" s="108" t="str">
        <f>HYPERLINK('94KMInput'!AF252)</f>
        <v/>
      </c>
      <c r="AJ213" s="108" t="str">
        <f>HYPERLINK('94KMInput'!AG252)</f>
        <v/>
      </c>
      <c r="AK213" s="108" t="str">
        <f>HYPERLINK('94KMInput'!AH252)</f>
        <v/>
      </c>
      <c r="AL213" s="108" t="str">
        <f>HYPERLINK('94KMInput'!AI252)</f>
        <v/>
      </c>
      <c r="AM213" s="108" t="str">
        <f>HYPERLINK('94KMInput'!AJ252)</f>
        <v/>
      </c>
      <c r="AN213" s="108" t="str">
        <f>HYPERLINK('94KMInput'!AK252)</f>
        <v/>
      </c>
      <c r="AO213" s="108" t="str">
        <f>HYPERLINK('94KMInput'!AL252)</f>
        <v/>
      </c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  <c r="DD213" s="88"/>
      <c r="DE213" s="88"/>
      <c r="DF213" s="88"/>
      <c r="DG213" s="88"/>
      <c r="DH213" s="88"/>
    </row>
    <row r="214" ht="10.5" customHeight="1">
      <c r="A214" s="87" t="str">
        <f t="shared" si="1"/>
        <v/>
      </c>
      <c r="B214" s="88" t="str">
        <f t="shared" si="2"/>
        <v/>
      </c>
      <c r="C214" s="88" t="str">
        <f t="shared" si="3"/>
        <v/>
      </c>
      <c r="D214" s="89" t="str">
        <f>'94KMInput'!B210</f>
        <v/>
      </c>
      <c r="E214" s="90" t="str">
        <f t="shared" si="4"/>
        <v/>
      </c>
      <c r="F214" s="91" t="str">
        <f>'94KMInput'!H210</f>
        <v/>
      </c>
      <c r="G214" s="90" t="str">
        <f>'94KMInput'!O210</f>
        <v/>
      </c>
      <c r="H214" s="90" t="str">
        <f>'94KMInput'!P210</f>
        <v/>
      </c>
      <c r="I214" s="90" t="str">
        <f>'94KMInput'!R210</f>
        <v/>
      </c>
      <c r="J214" s="91" t="str">
        <f>'94KMInput'!S210</f>
        <v/>
      </c>
      <c r="K214" s="92" t="str">
        <f>'94KMInput'!AD210</f>
        <v/>
      </c>
      <c r="L214" s="93"/>
      <c r="M214" s="94" t="str">
        <f>'94KMInput'!L210</f>
        <v/>
      </c>
      <c r="N214" s="90" t="str">
        <f>IF(M214="","",(IF(Q214='94KMInput'!K210,"","ERROR!")))</f>
        <v/>
      </c>
      <c r="O214" s="95"/>
      <c r="P214" s="96"/>
      <c r="Q214" s="69" t="str">
        <f t="shared" si="8"/>
        <v/>
      </c>
      <c r="R214" s="98"/>
      <c r="S214" s="98"/>
      <c r="T214" s="98"/>
      <c r="U214" s="99"/>
      <c r="V214" s="98"/>
      <c r="W214" s="98"/>
      <c r="X214" s="100" t="str">
        <f t="shared" si="39"/>
        <v/>
      </c>
      <c r="Y214" s="101"/>
      <c r="Z214" s="102"/>
      <c r="AA214" s="102"/>
      <c r="AB214" s="102"/>
      <c r="AC214" s="103" t="str">
        <f>'94KMInput'!T253</f>
        <v/>
      </c>
      <c r="AD214" s="104">
        <f>'94KMInput'!V253-'94KMInput'!U253</f>
        <v>0</v>
      </c>
      <c r="AE214" s="105" t="str">
        <f t="shared" si="6"/>
        <v/>
      </c>
      <c r="AF214" s="106">
        <v>3.75</v>
      </c>
      <c r="AG214" s="107">
        <f t="shared" si="7"/>
        <v>0</v>
      </c>
      <c r="AH214" s="108" t="str">
        <f>HYPERLINK('94KMInput'!AE253)</f>
        <v/>
      </c>
      <c r="AI214" s="108" t="str">
        <f>HYPERLINK('94KMInput'!AF253)</f>
        <v/>
      </c>
      <c r="AJ214" s="108" t="str">
        <f>HYPERLINK('94KMInput'!AG253)</f>
        <v/>
      </c>
      <c r="AK214" s="108" t="str">
        <f>HYPERLINK('94KMInput'!AH253)</f>
        <v/>
      </c>
      <c r="AL214" s="108" t="str">
        <f>HYPERLINK('94KMInput'!AI253)</f>
        <v/>
      </c>
      <c r="AM214" s="108" t="str">
        <f>HYPERLINK('94KMInput'!AJ253)</f>
        <v/>
      </c>
      <c r="AN214" s="108" t="str">
        <f>HYPERLINK('94KMInput'!AK253)</f>
        <v/>
      </c>
      <c r="AO214" s="108" t="str">
        <f>HYPERLINK('94KMInput'!AL253)</f>
        <v/>
      </c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  <c r="DD214" s="88"/>
      <c r="DE214" s="88"/>
      <c r="DF214" s="88"/>
      <c r="DG214" s="88"/>
      <c r="DH214" s="88"/>
    </row>
    <row r="215" ht="10.5" customHeight="1">
      <c r="A215" s="87" t="str">
        <f t="shared" si="1"/>
        <v/>
      </c>
      <c r="B215" s="88" t="str">
        <f t="shared" si="2"/>
        <v/>
      </c>
      <c r="C215" s="88" t="str">
        <f t="shared" si="3"/>
        <v/>
      </c>
      <c r="D215" s="89" t="str">
        <f>'94KMInput'!B211</f>
        <v/>
      </c>
      <c r="E215" s="90" t="str">
        <f t="shared" si="4"/>
        <v/>
      </c>
      <c r="F215" s="91" t="str">
        <f>'94KMInput'!H211</f>
        <v/>
      </c>
      <c r="G215" s="90" t="str">
        <f>'94KMInput'!O211</f>
        <v/>
      </c>
      <c r="H215" s="90" t="str">
        <f>'94KMInput'!P211</f>
        <v/>
      </c>
      <c r="I215" s="90" t="str">
        <f>'94KMInput'!R211</f>
        <v/>
      </c>
      <c r="J215" s="91" t="str">
        <f>'94KMInput'!S211</f>
        <v/>
      </c>
      <c r="K215" s="92" t="str">
        <f>'94KMInput'!AD211</f>
        <v/>
      </c>
      <c r="L215" s="93"/>
      <c r="M215" s="94" t="str">
        <f>'94KMInput'!L211</f>
        <v/>
      </c>
      <c r="N215" s="90" t="str">
        <f>IF(M215="","",(IF(Q215='94KMInput'!K211,"","ERROR!")))</f>
        <v/>
      </c>
      <c r="O215" s="95"/>
      <c r="P215" s="96"/>
      <c r="Q215" s="69" t="str">
        <f t="shared" si="8"/>
        <v/>
      </c>
      <c r="R215" s="98"/>
      <c r="S215" s="98"/>
      <c r="T215" s="98"/>
      <c r="U215" s="99"/>
      <c r="V215" s="98"/>
      <c r="W215" s="98"/>
      <c r="X215" s="100" t="str">
        <f t="shared" si="39"/>
        <v/>
      </c>
      <c r="Y215" s="101"/>
      <c r="Z215" s="102"/>
      <c r="AA215" s="102"/>
      <c r="AB215" s="102"/>
      <c r="AC215" s="103" t="str">
        <f>'94KMInput'!T254</f>
        <v/>
      </c>
      <c r="AD215" s="104">
        <f>'94KMInput'!V254-'94KMInput'!U254</f>
        <v>0</v>
      </c>
      <c r="AE215" s="105" t="str">
        <f t="shared" si="6"/>
        <v/>
      </c>
      <c r="AF215" s="106">
        <v>3.75</v>
      </c>
      <c r="AG215" s="107">
        <f t="shared" si="7"/>
        <v>0</v>
      </c>
      <c r="AH215" s="108" t="str">
        <f>HYPERLINK('94KMInput'!AE254)</f>
        <v/>
      </c>
      <c r="AI215" s="108" t="str">
        <f>HYPERLINK('94KMInput'!AF254)</f>
        <v/>
      </c>
      <c r="AJ215" s="108" t="str">
        <f>HYPERLINK('94KMInput'!AG254)</f>
        <v/>
      </c>
      <c r="AK215" s="108" t="str">
        <f>HYPERLINK('94KMInput'!AH254)</f>
        <v/>
      </c>
      <c r="AL215" s="108" t="str">
        <f>HYPERLINK('94KMInput'!AI254)</f>
        <v/>
      </c>
      <c r="AM215" s="108" t="str">
        <f>HYPERLINK('94KMInput'!AJ254)</f>
        <v/>
      </c>
      <c r="AN215" s="108" t="str">
        <f>HYPERLINK('94KMInput'!AK254)</f>
        <v/>
      </c>
      <c r="AO215" s="108" t="str">
        <f>HYPERLINK('94KMInput'!AL254)</f>
        <v/>
      </c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  <c r="DD215" s="88"/>
      <c r="DE215" s="88"/>
      <c r="DF215" s="88"/>
      <c r="DG215" s="88"/>
      <c r="DH215" s="88"/>
    </row>
    <row r="216" ht="10.5" customHeight="1">
      <c r="A216" s="87" t="str">
        <f t="shared" si="1"/>
        <v/>
      </c>
      <c r="B216" s="88" t="str">
        <f t="shared" si="2"/>
        <v/>
      </c>
      <c r="C216" s="88" t="str">
        <f t="shared" si="3"/>
        <v/>
      </c>
      <c r="D216" s="89" t="str">
        <f>'94KMInput'!B212</f>
        <v/>
      </c>
      <c r="E216" s="90" t="str">
        <f t="shared" si="4"/>
        <v/>
      </c>
      <c r="F216" s="91" t="str">
        <f>'94KMInput'!H212</f>
        <v/>
      </c>
      <c r="G216" s="90" t="str">
        <f>'94KMInput'!O212</f>
        <v/>
      </c>
      <c r="H216" s="90" t="str">
        <f>'94KMInput'!P212</f>
        <v/>
      </c>
      <c r="I216" s="90" t="str">
        <f>'94KMInput'!R212</f>
        <v/>
      </c>
      <c r="J216" s="91" t="str">
        <f>'94KMInput'!S212</f>
        <v/>
      </c>
      <c r="K216" s="92" t="str">
        <f>'94KMInput'!AD212</f>
        <v/>
      </c>
      <c r="L216" s="93"/>
      <c r="M216" s="94" t="str">
        <f>'94KMInput'!L212</f>
        <v/>
      </c>
      <c r="N216" s="90" t="str">
        <f>IF(M216="","",(IF(Q216='94KMInput'!K212,"","ERROR!")))</f>
        <v/>
      </c>
      <c r="O216" s="95"/>
      <c r="P216" s="96"/>
      <c r="Q216" s="69" t="str">
        <f t="shared" si="8"/>
        <v/>
      </c>
      <c r="R216" s="98"/>
      <c r="S216" s="98"/>
      <c r="T216" s="98"/>
      <c r="U216" s="99"/>
      <c r="V216" s="98"/>
      <c r="W216" s="98"/>
      <c r="X216" s="100" t="str">
        <f t="shared" si="39"/>
        <v/>
      </c>
      <c r="Y216" s="101"/>
      <c r="Z216" s="102"/>
      <c r="AA216" s="102"/>
      <c r="AB216" s="102"/>
      <c r="AC216" s="103" t="str">
        <f>'94KMInput'!T255</f>
        <v/>
      </c>
      <c r="AD216" s="104">
        <f>'94KMInput'!V255-'94KMInput'!U255</f>
        <v>0</v>
      </c>
      <c r="AE216" s="105" t="str">
        <f t="shared" si="6"/>
        <v/>
      </c>
      <c r="AF216" s="106">
        <v>3.75</v>
      </c>
      <c r="AG216" s="107">
        <f t="shared" si="7"/>
        <v>0</v>
      </c>
      <c r="AH216" s="108" t="str">
        <f>HYPERLINK('94KMInput'!AE255)</f>
        <v/>
      </c>
      <c r="AI216" s="108" t="str">
        <f>HYPERLINK('94KMInput'!AF255)</f>
        <v/>
      </c>
      <c r="AJ216" s="108" t="str">
        <f>HYPERLINK('94KMInput'!AG255)</f>
        <v/>
      </c>
      <c r="AK216" s="108" t="str">
        <f>HYPERLINK('94KMInput'!AH255)</f>
        <v/>
      </c>
      <c r="AL216" s="108" t="str">
        <f>HYPERLINK('94KMInput'!AI255)</f>
        <v/>
      </c>
      <c r="AM216" s="108" t="str">
        <f>HYPERLINK('94KMInput'!AJ255)</f>
        <v/>
      </c>
      <c r="AN216" s="108" t="str">
        <f>HYPERLINK('94KMInput'!AK255)</f>
        <v/>
      </c>
      <c r="AO216" s="108" t="str">
        <f>HYPERLINK('94KMInput'!AL255)</f>
        <v/>
      </c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  <c r="DD216" s="88"/>
      <c r="DE216" s="88"/>
      <c r="DF216" s="88"/>
      <c r="DG216" s="88"/>
      <c r="DH216" s="88"/>
    </row>
    <row r="217" ht="10.5" customHeight="1">
      <c r="A217" s="87" t="str">
        <f t="shared" si="1"/>
        <v/>
      </c>
      <c r="B217" s="88" t="str">
        <f t="shared" si="2"/>
        <v/>
      </c>
      <c r="C217" s="88" t="str">
        <f t="shared" si="3"/>
        <v/>
      </c>
      <c r="D217" s="89" t="str">
        <f>'94KMInput'!B213</f>
        <v/>
      </c>
      <c r="E217" s="90" t="str">
        <f t="shared" si="4"/>
        <v/>
      </c>
      <c r="F217" s="91" t="str">
        <f>'94KMInput'!H213</f>
        <v/>
      </c>
      <c r="G217" s="90" t="str">
        <f>'94KMInput'!O213</f>
        <v/>
      </c>
      <c r="H217" s="90" t="str">
        <f>'94KMInput'!P213</f>
        <v/>
      </c>
      <c r="I217" s="90" t="str">
        <f>'94KMInput'!R213</f>
        <v/>
      </c>
      <c r="J217" s="91" t="str">
        <f>'94KMInput'!S213</f>
        <v/>
      </c>
      <c r="K217" s="92" t="str">
        <f>'94KMInput'!AD213</f>
        <v/>
      </c>
      <c r="L217" s="93"/>
      <c r="M217" s="94" t="str">
        <f>'94KMInput'!L213</f>
        <v/>
      </c>
      <c r="N217" s="90" t="str">
        <f>IF(M217="","",(IF(Q217='94KMInput'!K213,"","ERROR!")))</f>
        <v/>
      </c>
      <c r="O217" s="95"/>
      <c r="P217" s="96"/>
      <c r="Q217" s="69" t="str">
        <f t="shared" si="8"/>
        <v/>
      </c>
      <c r="R217" s="98"/>
      <c r="S217" s="98"/>
      <c r="T217" s="98"/>
      <c r="U217" s="99"/>
      <c r="V217" s="98"/>
      <c r="W217" s="98"/>
      <c r="X217" s="100" t="str">
        <f t="shared" si="39"/>
        <v/>
      </c>
      <c r="Y217" s="101"/>
      <c r="Z217" s="102"/>
      <c r="AA217" s="102"/>
      <c r="AB217" s="102"/>
      <c r="AC217" s="103" t="str">
        <f>'94KMInput'!T256</f>
        <v/>
      </c>
      <c r="AD217" s="104">
        <f>'94KMInput'!V256-'94KMInput'!U256</f>
        <v>0</v>
      </c>
      <c r="AE217" s="105" t="str">
        <f t="shared" si="6"/>
        <v/>
      </c>
      <c r="AF217" s="106">
        <v>3.75</v>
      </c>
      <c r="AG217" s="107">
        <f t="shared" si="7"/>
        <v>0</v>
      </c>
      <c r="AH217" s="108" t="str">
        <f>HYPERLINK('94KMInput'!AE256)</f>
        <v/>
      </c>
      <c r="AI217" s="108" t="str">
        <f>HYPERLINK('94KMInput'!AF256)</f>
        <v/>
      </c>
      <c r="AJ217" s="108" t="str">
        <f>HYPERLINK('94KMInput'!AG256)</f>
        <v/>
      </c>
      <c r="AK217" s="108" t="str">
        <f>HYPERLINK('94KMInput'!AH256)</f>
        <v/>
      </c>
      <c r="AL217" s="108" t="str">
        <f>HYPERLINK('94KMInput'!AI256)</f>
        <v/>
      </c>
      <c r="AM217" s="108" t="str">
        <f>HYPERLINK('94KMInput'!AJ256)</f>
        <v/>
      </c>
      <c r="AN217" s="108" t="str">
        <f>HYPERLINK('94KMInput'!AK256)</f>
        <v/>
      </c>
      <c r="AO217" s="108" t="str">
        <f>HYPERLINK('94KMInput'!AL256)</f>
        <v/>
      </c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  <c r="DD217" s="88"/>
      <c r="DE217" s="88"/>
      <c r="DF217" s="88"/>
      <c r="DG217" s="88"/>
      <c r="DH217" s="88"/>
    </row>
    <row r="218" ht="10.5" customHeight="1">
      <c r="A218" s="87" t="str">
        <f t="shared" si="1"/>
        <v/>
      </c>
      <c r="B218" s="88" t="str">
        <f t="shared" si="2"/>
        <v/>
      </c>
      <c r="C218" s="88" t="str">
        <f t="shared" si="3"/>
        <v/>
      </c>
      <c r="D218" s="89" t="str">
        <f>'94KMInput'!B214</f>
        <v/>
      </c>
      <c r="E218" s="90" t="str">
        <f t="shared" si="4"/>
        <v/>
      </c>
      <c r="F218" s="91" t="str">
        <f>'94KMInput'!H214</f>
        <v/>
      </c>
      <c r="G218" s="90" t="str">
        <f>'94KMInput'!O214</f>
        <v/>
      </c>
      <c r="H218" s="90" t="str">
        <f>'94KMInput'!P214</f>
        <v/>
      </c>
      <c r="I218" s="90" t="str">
        <f>'94KMInput'!R214</f>
        <v/>
      </c>
      <c r="J218" s="91" t="str">
        <f>'94KMInput'!S214</f>
        <v/>
      </c>
      <c r="K218" s="92" t="str">
        <f>'94KMInput'!AD214</f>
        <v/>
      </c>
      <c r="L218" s="93"/>
      <c r="M218" s="94" t="str">
        <f>'94KMInput'!L214</f>
        <v/>
      </c>
      <c r="N218" s="90" t="str">
        <f>IF(M218="","",(IF(Q218='94KMInput'!K214,"","ERROR!")))</f>
        <v/>
      </c>
      <c r="O218" s="95"/>
      <c r="P218" s="96"/>
      <c r="Q218" s="69" t="str">
        <f t="shared" si="8"/>
        <v/>
      </c>
      <c r="R218" s="98"/>
      <c r="S218" s="98"/>
      <c r="T218" s="98"/>
      <c r="U218" s="99"/>
      <c r="V218" s="98"/>
      <c r="W218" s="98"/>
      <c r="X218" s="100" t="str">
        <f t="shared" si="39"/>
        <v/>
      </c>
      <c r="Y218" s="101"/>
      <c r="Z218" s="102"/>
      <c r="AA218" s="102"/>
      <c r="AB218" s="102"/>
      <c r="AC218" s="103" t="str">
        <f>'94KMInput'!T257</f>
        <v/>
      </c>
      <c r="AD218" s="104">
        <f>'94KMInput'!V257-'94KMInput'!U257</f>
        <v>0</v>
      </c>
      <c r="AE218" s="105" t="str">
        <f t="shared" si="6"/>
        <v/>
      </c>
      <c r="AF218" s="106">
        <v>3.75</v>
      </c>
      <c r="AG218" s="107">
        <f t="shared" si="7"/>
        <v>0</v>
      </c>
      <c r="AH218" s="108" t="str">
        <f>HYPERLINK('94KMInput'!AE257)</f>
        <v/>
      </c>
      <c r="AI218" s="108" t="str">
        <f>HYPERLINK('94KMInput'!AF257)</f>
        <v/>
      </c>
      <c r="AJ218" s="108" t="str">
        <f>HYPERLINK('94KMInput'!AG257)</f>
        <v/>
      </c>
      <c r="AK218" s="108" t="str">
        <f>HYPERLINK('94KMInput'!AH257)</f>
        <v/>
      </c>
      <c r="AL218" s="108" t="str">
        <f>HYPERLINK('94KMInput'!AI257)</f>
        <v/>
      </c>
      <c r="AM218" s="108" t="str">
        <f>HYPERLINK('94KMInput'!AJ257)</f>
        <v/>
      </c>
      <c r="AN218" s="108" t="str">
        <f>HYPERLINK('94KMInput'!AK257)</f>
        <v/>
      </c>
      <c r="AO218" s="108" t="str">
        <f>HYPERLINK('94KMInput'!AL257)</f>
        <v/>
      </c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</row>
    <row r="219" ht="10.5" customHeight="1">
      <c r="A219" s="87" t="str">
        <f t="shared" si="1"/>
        <v/>
      </c>
      <c r="B219" s="88" t="str">
        <f t="shared" si="2"/>
        <v/>
      </c>
      <c r="C219" s="88" t="str">
        <f t="shared" si="3"/>
        <v/>
      </c>
      <c r="D219" s="89" t="str">
        <f>'94KMInput'!B215</f>
        <v/>
      </c>
      <c r="E219" s="90" t="str">
        <f t="shared" si="4"/>
        <v/>
      </c>
      <c r="F219" s="91" t="str">
        <f>'94KMInput'!H215</f>
        <v/>
      </c>
      <c r="G219" s="90" t="str">
        <f>'94KMInput'!O215</f>
        <v/>
      </c>
      <c r="H219" s="90" t="str">
        <f>'94KMInput'!P215</f>
        <v/>
      </c>
      <c r="I219" s="90" t="str">
        <f>'94KMInput'!R215</f>
        <v/>
      </c>
      <c r="J219" s="91" t="str">
        <f>'94KMInput'!S215</f>
        <v/>
      </c>
      <c r="K219" s="92" t="str">
        <f>'94KMInput'!AD215</f>
        <v/>
      </c>
      <c r="L219" s="93"/>
      <c r="M219" s="94" t="str">
        <f>'94KMInput'!L215</f>
        <v/>
      </c>
      <c r="N219" s="90" t="str">
        <f>IF(M219="","",(IF(Q219='94KMInput'!K215,"","ERROR!")))</f>
        <v/>
      </c>
      <c r="O219" s="95"/>
      <c r="P219" s="96"/>
      <c r="Q219" s="69" t="str">
        <f t="shared" si="8"/>
        <v/>
      </c>
      <c r="R219" s="98"/>
      <c r="S219" s="98"/>
      <c r="T219" s="98"/>
      <c r="U219" s="99"/>
      <c r="V219" s="98"/>
      <c r="W219" s="98"/>
      <c r="X219" s="100" t="str">
        <f t="shared" si="39"/>
        <v/>
      </c>
      <c r="Y219" s="101"/>
      <c r="Z219" s="102"/>
      <c r="AA219" s="102"/>
      <c r="AB219" s="102"/>
      <c r="AC219" s="103" t="str">
        <f>'94KMInput'!T258</f>
        <v/>
      </c>
      <c r="AD219" s="104">
        <f>'94KMInput'!V258-'94KMInput'!U258</f>
        <v>0</v>
      </c>
      <c r="AE219" s="105" t="str">
        <f t="shared" si="6"/>
        <v/>
      </c>
      <c r="AF219" s="106">
        <v>3.75</v>
      </c>
      <c r="AG219" s="107">
        <f t="shared" si="7"/>
        <v>0</v>
      </c>
      <c r="AH219" s="108" t="str">
        <f>HYPERLINK('94KMInput'!AE258)</f>
        <v/>
      </c>
      <c r="AI219" s="108" t="str">
        <f>HYPERLINK('94KMInput'!AF258)</f>
        <v/>
      </c>
      <c r="AJ219" s="108" t="str">
        <f>HYPERLINK('94KMInput'!AG258)</f>
        <v/>
      </c>
      <c r="AK219" s="108" t="str">
        <f>HYPERLINK('94KMInput'!AH258)</f>
        <v/>
      </c>
      <c r="AL219" s="108" t="str">
        <f>HYPERLINK('94KMInput'!AI258)</f>
        <v/>
      </c>
      <c r="AM219" s="108" t="str">
        <f>HYPERLINK('94KMInput'!AJ258)</f>
        <v/>
      </c>
      <c r="AN219" s="108" t="str">
        <f>HYPERLINK('94KMInput'!AK258)</f>
        <v/>
      </c>
      <c r="AO219" s="108" t="str">
        <f>HYPERLINK('94KMInput'!AL258)</f>
        <v/>
      </c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</row>
    <row r="220" ht="10.5" customHeight="1">
      <c r="A220" s="87" t="str">
        <f t="shared" si="1"/>
        <v/>
      </c>
      <c r="B220" s="88" t="str">
        <f t="shared" si="2"/>
        <v/>
      </c>
      <c r="C220" s="88" t="str">
        <f t="shared" si="3"/>
        <v/>
      </c>
      <c r="D220" s="89" t="str">
        <f>'94KMInput'!B216</f>
        <v/>
      </c>
      <c r="E220" s="90" t="str">
        <f t="shared" si="4"/>
        <v/>
      </c>
      <c r="F220" s="91" t="str">
        <f>'94KMInput'!H216</f>
        <v/>
      </c>
      <c r="G220" s="90" t="str">
        <f>'94KMInput'!O216</f>
        <v/>
      </c>
      <c r="H220" s="90" t="str">
        <f>'94KMInput'!P216</f>
        <v/>
      </c>
      <c r="I220" s="90" t="str">
        <f>'94KMInput'!R216</f>
        <v/>
      </c>
      <c r="J220" s="91" t="str">
        <f>'94KMInput'!S216</f>
        <v/>
      </c>
      <c r="K220" s="92" t="str">
        <f>'94KMInput'!AD216</f>
        <v/>
      </c>
      <c r="L220" s="93"/>
      <c r="M220" s="94" t="str">
        <f>'94KMInput'!L216</f>
        <v/>
      </c>
      <c r="N220" s="90" t="str">
        <f>IF(M220="","",(IF(Q220='94KMInput'!K216,"","ERROR!")))</f>
        <v/>
      </c>
      <c r="O220" s="95"/>
      <c r="P220" s="96"/>
      <c r="Q220" s="69" t="str">
        <f t="shared" si="8"/>
        <v/>
      </c>
      <c r="R220" s="98"/>
      <c r="S220" s="98"/>
      <c r="T220" s="98"/>
      <c r="U220" s="99"/>
      <c r="V220" s="98"/>
      <c r="W220" s="98"/>
      <c r="X220" s="100" t="str">
        <f t="shared" si="39"/>
        <v/>
      </c>
      <c r="Y220" s="101"/>
      <c r="Z220" s="102"/>
      <c r="AA220" s="102"/>
      <c r="AB220" s="102"/>
      <c r="AC220" s="103" t="str">
        <f>'94KMInput'!T259</f>
        <v/>
      </c>
      <c r="AD220" s="104">
        <f>'94KMInput'!V259-'94KMInput'!U259</f>
        <v>0</v>
      </c>
      <c r="AE220" s="105" t="str">
        <f t="shared" si="6"/>
        <v/>
      </c>
      <c r="AF220" s="106">
        <v>3.75</v>
      </c>
      <c r="AG220" s="107">
        <f t="shared" si="7"/>
        <v>0</v>
      </c>
      <c r="AH220" s="108" t="str">
        <f>HYPERLINK('94KMInput'!AE259)</f>
        <v/>
      </c>
      <c r="AI220" s="108" t="str">
        <f>HYPERLINK('94KMInput'!AF259)</f>
        <v/>
      </c>
      <c r="AJ220" s="108" t="str">
        <f>HYPERLINK('94KMInput'!AG259)</f>
        <v/>
      </c>
      <c r="AK220" s="108" t="str">
        <f>HYPERLINK('94KMInput'!AH259)</f>
        <v/>
      </c>
      <c r="AL220" s="108" t="str">
        <f>HYPERLINK('94KMInput'!AI259)</f>
        <v/>
      </c>
      <c r="AM220" s="108" t="str">
        <f>HYPERLINK('94KMInput'!AJ259)</f>
        <v/>
      </c>
      <c r="AN220" s="108" t="str">
        <f>HYPERLINK('94KMInput'!AK259)</f>
        <v/>
      </c>
      <c r="AO220" s="108" t="str">
        <f>HYPERLINK('94KMInput'!AL259)</f>
        <v/>
      </c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88"/>
      <c r="DH220" s="88"/>
    </row>
    <row r="221" ht="10.5" customHeight="1">
      <c r="A221" s="87" t="str">
        <f t="shared" si="1"/>
        <v/>
      </c>
      <c r="B221" s="88" t="str">
        <f t="shared" si="2"/>
        <v/>
      </c>
      <c r="C221" s="88" t="str">
        <f t="shared" si="3"/>
        <v/>
      </c>
      <c r="D221" s="89" t="str">
        <f>'94KMInput'!B217</f>
        <v/>
      </c>
      <c r="E221" s="90" t="str">
        <f t="shared" si="4"/>
        <v/>
      </c>
      <c r="F221" s="91" t="str">
        <f>'94KMInput'!H217</f>
        <v/>
      </c>
      <c r="G221" s="90" t="str">
        <f>'94KMInput'!O217</f>
        <v/>
      </c>
      <c r="H221" s="90" t="str">
        <f>'94KMInput'!P217</f>
        <v/>
      </c>
      <c r="I221" s="90" t="str">
        <f>'94KMInput'!R217</f>
        <v/>
      </c>
      <c r="J221" s="91" t="str">
        <f>'94KMInput'!S217</f>
        <v/>
      </c>
      <c r="K221" s="92" t="str">
        <f>'94KMInput'!AD217</f>
        <v/>
      </c>
      <c r="L221" s="93"/>
      <c r="M221" s="94" t="str">
        <f>'94KMInput'!L217</f>
        <v/>
      </c>
      <c r="N221" s="90" t="str">
        <f>IF(M221="","",(IF(Q221='94KMInput'!K217,"","ERROR!")))</f>
        <v/>
      </c>
      <c r="O221" s="95"/>
      <c r="P221" s="96"/>
      <c r="Q221" s="69" t="str">
        <f t="shared" si="8"/>
        <v/>
      </c>
      <c r="R221" s="98"/>
      <c r="S221" s="98"/>
      <c r="T221" s="98"/>
      <c r="U221" s="99"/>
      <c r="V221" s="98"/>
      <c r="W221" s="98"/>
      <c r="X221" s="100" t="str">
        <f t="shared" si="39"/>
        <v/>
      </c>
      <c r="Y221" s="101"/>
      <c r="Z221" s="102"/>
      <c r="AA221" s="102"/>
      <c r="AB221" s="102"/>
      <c r="AC221" s="103" t="str">
        <f>'94KMInput'!T260</f>
        <v/>
      </c>
      <c r="AD221" s="104">
        <f>'94KMInput'!V260-'94KMInput'!U260</f>
        <v>0</v>
      </c>
      <c r="AE221" s="105" t="str">
        <f t="shared" si="6"/>
        <v/>
      </c>
      <c r="AF221" s="106">
        <v>3.75</v>
      </c>
      <c r="AG221" s="107">
        <f t="shared" si="7"/>
        <v>0</v>
      </c>
      <c r="AH221" s="108" t="str">
        <f>HYPERLINK('94KMInput'!AE260)</f>
        <v/>
      </c>
      <c r="AI221" s="108" t="str">
        <f>HYPERLINK('94KMInput'!AF260)</f>
        <v/>
      </c>
      <c r="AJ221" s="108" t="str">
        <f>HYPERLINK('94KMInput'!AG260)</f>
        <v/>
      </c>
      <c r="AK221" s="108" t="str">
        <f>HYPERLINK('94KMInput'!AH260)</f>
        <v/>
      </c>
      <c r="AL221" s="108" t="str">
        <f>HYPERLINK('94KMInput'!AI260)</f>
        <v/>
      </c>
      <c r="AM221" s="108" t="str">
        <f>HYPERLINK('94KMInput'!AJ260)</f>
        <v/>
      </c>
      <c r="AN221" s="108" t="str">
        <f>HYPERLINK('94KMInput'!AK260)</f>
        <v/>
      </c>
      <c r="AO221" s="108" t="str">
        <f>HYPERLINK('94KMInput'!AL260)</f>
        <v/>
      </c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  <c r="DD221" s="88"/>
      <c r="DE221" s="88"/>
      <c r="DF221" s="88"/>
      <c r="DG221" s="88"/>
      <c r="DH221" s="88"/>
    </row>
    <row r="222" ht="10.5" customHeight="1">
      <c r="A222" s="87" t="str">
        <f t="shared" si="1"/>
        <v/>
      </c>
      <c r="B222" s="88" t="str">
        <f t="shared" si="2"/>
        <v/>
      </c>
      <c r="C222" s="88" t="str">
        <f t="shared" si="3"/>
        <v/>
      </c>
      <c r="D222" s="89" t="str">
        <f>'94KMInput'!B218</f>
        <v/>
      </c>
      <c r="E222" s="90" t="str">
        <f t="shared" si="4"/>
        <v/>
      </c>
      <c r="F222" s="91" t="str">
        <f>'94KMInput'!H218</f>
        <v/>
      </c>
      <c r="G222" s="90" t="str">
        <f>'94KMInput'!O218</f>
        <v/>
      </c>
      <c r="H222" s="90" t="str">
        <f>'94KMInput'!P218</f>
        <v/>
      </c>
      <c r="I222" s="90" t="str">
        <f>'94KMInput'!R218</f>
        <v/>
      </c>
      <c r="J222" s="91" t="str">
        <f>'94KMInput'!S218</f>
        <v/>
      </c>
      <c r="K222" s="92" t="str">
        <f>'94KMInput'!AD218</f>
        <v/>
      </c>
      <c r="L222" s="93"/>
      <c r="M222" s="94" t="str">
        <f>'94KMInput'!L218</f>
        <v/>
      </c>
      <c r="N222" s="90" t="str">
        <f>IF(M222="","",(IF(Q222='94KMInput'!K218,"","ERROR!")))</f>
        <v/>
      </c>
      <c r="O222" s="95"/>
      <c r="P222" s="96"/>
      <c r="Q222" s="69" t="str">
        <f t="shared" si="8"/>
        <v/>
      </c>
      <c r="R222" s="98"/>
      <c r="S222" s="98"/>
      <c r="T222" s="98"/>
      <c r="U222" s="99"/>
      <c r="V222" s="98"/>
      <c r="W222" s="98"/>
      <c r="X222" s="100" t="str">
        <f t="shared" si="39"/>
        <v/>
      </c>
      <c r="Y222" s="101"/>
      <c r="Z222" s="102"/>
      <c r="AA222" s="102"/>
      <c r="AB222" s="102"/>
      <c r="AC222" s="103" t="str">
        <f>'94KMInput'!T261</f>
        <v/>
      </c>
      <c r="AD222" s="104">
        <f>'94KMInput'!V261-'94KMInput'!U261</f>
        <v>0</v>
      </c>
      <c r="AE222" s="105" t="str">
        <f t="shared" si="6"/>
        <v/>
      </c>
      <c r="AF222" s="106">
        <v>3.75</v>
      </c>
      <c r="AG222" s="107">
        <f t="shared" si="7"/>
        <v>0</v>
      </c>
      <c r="AH222" s="108" t="str">
        <f>HYPERLINK('94KMInput'!AE261)</f>
        <v/>
      </c>
      <c r="AI222" s="108" t="str">
        <f>HYPERLINK('94KMInput'!AF261)</f>
        <v/>
      </c>
      <c r="AJ222" s="108" t="str">
        <f>HYPERLINK('94KMInput'!AG261)</f>
        <v/>
      </c>
      <c r="AK222" s="108" t="str">
        <f>HYPERLINK('94KMInput'!AH261)</f>
        <v/>
      </c>
      <c r="AL222" s="108" t="str">
        <f>HYPERLINK('94KMInput'!AI261)</f>
        <v/>
      </c>
      <c r="AM222" s="108" t="str">
        <f>HYPERLINK('94KMInput'!AJ261)</f>
        <v/>
      </c>
      <c r="AN222" s="108" t="str">
        <f>HYPERLINK('94KMInput'!AK261)</f>
        <v/>
      </c>
      <c r="AO222" s="108" t="str">
        <f>HYPERLINK('94KMInput'!AL261)</f>
        <v/>
      </c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  <c r="DD222" s="88"/>
      <c r="DE222" s="88"/>
      <c r="DF222" s="88"/>
      <c r="DG222" s="88"/>
      <c r="DH222" s="88"/>
    </row>
    <row r="223" ht="10.5" customHeight="1">
      <c r="A223" s="87" t="str">
        <f t="shared" si="1"/>
        <v/>
      </c>
      <c r="B223" s="88" t="str">
        <f t="shared" si="2"/>
        <v/>
      </c>
      <c r="C223" s="88" t="str">
        <f t="shared" si="3"/>
        <v/>
      </c>
      <c r="D223" s="89" t="str">
        <f>'94KMInput'!B219</f>
        <v/>
      </c>
      <c r="E223" s="90" t="str">
        <f t="shared" si="4"/>
        <v/>
      </c>
      <c r="F223" s="91" t="str">
        <f>'94KMInput'!H219</f>
        <v/>
      </c>
      <c r="G223" s="90" t="str">
        <f>'94KMInput'!O219</f>
        <v/>
      </c>
      <c r="H223" s="90" t="str">
        <f>'94KMInput'!P219</f>
        <v/>
      </c>
      <c r="I223" s="90" t="str">
        <f>'94KMInput'!R219</f>
        <v/>
      </c>
      <c r="J223" s="91" t="str">
        <f>'94KMInput'!S219</f>
        <v/>
      </c>
      <c r="K223" s="92" t="str">
        <f>'94KMInput'!AD219</f>
        <v/>
      </c>
      <c r="L223" s="93"/>
      <c r="M223" s="94" t="str">
        <f>'94KMInput'!L219</f>
        <v/>
      </c>
      <c r="N223" s="90" t="str">
        <f>IF(M223="","",(IF(Q223='94KMInput'!K219,"","ERROR!")))</f>
        <v/>
      </c>
      <c r="O223" s="95"/>
      <c r="P223" s="96"/>
      <c r="Q223" s="69" t="str">
        <f t="shared" si="8"/>
        <v/>
      </c>
      <c r="R223" s="98"/>
      <c r="S223" s="98"/>
      <c r="T223" s="98"/>
      <c r="U223" s="99"/>
      <c r="V223" s="98"/>
      <c r="W223" s="98"/>
      <c r="X223" s="100" t="str">
        <f t="shared" si="39"/>
        <v/>
      </c>
      <c r="Y223" s="101"/>
      <c r="Z223" s="102"/>
      <c r="AA223" s="102"/>
      <c r="AB223" s="102"/>
      <c r="AC223" s="103" t="str">
        <f>'94KMInput'!T262</f>
        <v/>
      </c>
      <c r="AD223" s="104">
        <f>'94KMInput'!V262-'94KMInput'!U262</f>
        <v>0</v>
      </c>
      <c r="AE223" s="105" t="str">
        <f t="shared" si="6"/>
        <v/>
      </c>
      <c r="AF223" s="106">
        <v>3.75</v>
      </c>
      <c r="AG223" s="107">
        <f t="shared" si="7"/>
        <v>0</v>
      </c>
      <c r="AH223" s="108" t="str">
        <f>HYPERLINK('94KMInput'!AE262)</f>
        <v/>
      </c>
      <c r="AI223" s="108" t="str">
        <f>HYPERLINK('94KMInput'!AF262)</f>
        <v/>
      </c>
      <c r="AJ223" s="108" t="str">
        <f>HYPERLINK('94KMInput'!AG262)</f>
        <v/>
      </c>
      <c r="AK223" s="108" t="str">
        <f>HYPERLINK('94KMInput'!AH262)</f>
        <v/>
      </c>
      <c r="AL223" s="108" t="str">
        <f>HYPERLINK('94KMInput'!AI262)</f>
        <v/>
      </c>
      <c r="AM223" s="108" t="str">
        <f>HYPERLINK('94KMInput'!AJ262)</f>
        <v/>
      </c>
      <c r="AN223" s="108" t="str">
        <f>HYPERLINK('94KMInput'!AK262)</f>
        <v/>
      </c>
      <c r="AO223" s="108" t="str">
        <f>HYPERLINK('94KMInput'!AL262)</f>
        <v/>
      </c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  <c r="DD223" s="88"/>
      <c r="DE223" s="88"/>
      <c r="DF223" s="88"/>
      <c r="DG223" s="88"/>
      <c r="DH223" s="88"/>
    </row>
    <row r="224" ht="10.5" customHeight="1">
      <c r="A224" s="87" t="str">
        <f t="shared" si="1"/>
        <v/>
      </c>
      <c r="B224" s="88" t="str">
        <f t="shared" si="2"/>
        <v/>
      </c>
      <c r="C224" s="88" t="str">
        <f t="shared" si="3"/>
        <v/>
      </c>
      <c r="D224" s="89" t="str">
        <f>'94KMInput'!B220</f>
        <v/>
      </c>
      <c r="E224" s="90" t="str">
        <f t="shared" si="4"/>
        <v/>
      </c>
      <c r="F224" s="91" t="str">
        <f>'94KMInput'!H220</f>
        <v/>
      </c>
      <c r="G224" s="90" t="str">
        <f>'94KMInput'!O220</f>
        <v/>
      </c>
      <c r="H224" s="90" t="str">
        <f>'94KMInput'!P220</f>
        <v/>
      </c>
      <c r="I224" s="90" t="str">
        <f>'94KMInput'!R220</f>
        <v/>
      </c>
      <c r="J224" s="91" t="str">
        <f>'94KMInput'!S220</f>
        <v/>
      </c>
      <c r="K224" s="92" t="str">
        <f>'94KMInput'!AD220</f>
        <v/>
      </c>
      <c r="L224" s="93"/>
      <c r="M224" s="94" t="str">
        <f>'94KMInput'!L220</f>
        <v/>
      </c>
      <c r="N224" s="90" t="str">
        <f>IF(M224="","",(IF(Q224='94KMInput'!K220,"","ERROR!")))</f>
        <v/>
      </c>
      <c r="O224" s="95"/>
      <c r="P224" s="96"/>
      <c r="Q224" s="69" t="str">
        <f t="shared" si="8"/>
        <v/>
      </c>
      <c r="R224" s="98"/>
      <c r="S224" s="98"/>
      <c r="T224" s="98"/>
      <c r="U224" s="99"/>
      <c r="V224" s="98"/>
      <c r="W224" s="98"/>
      <c r="X224" s="100" t="str">
        <f t="shared" si="39"/>
        <v/>
      </c>
      <c r="Y224" s="101"/>
      <c r="Z224" s="102"/>
      <c r="AA224" s="102"/>
      <c r="AB224" s="102"/>
      <c r="AC224" s="103" t="str">
        <f>'94KMInput'!T263</f>
        <v/>
      </c>
      <c r="AD224" s="104">
        <f>'94KMInput'!V263-'94KMInput'!U263</f>
        <v>0</v>
      </c>
      <c r="AE224" s="105" t="str">
        <f t="shared" si="6"/>
        <v/>
      </c>
      <c r="AF224" s="106">
        <v>3.75</v>
      </c>
      <c r="AG224" s="107">
        <f t="shared" si="7"/>
        <v>0</v>
      </c>
      <c r="AH224" s="108" t="str">
        <f>HYPERLINK('94KMInput'!AE263)</f>
        <v/>
      </c>
      <c r="AI224" s="108" t="str">
        <f>HYPERLINK('94KMInput'!AF263)</f>
        <v/>
      </c>
      <c r="AJ224" s="108" t="str">
        <f>HYPERLINK('94KMInput'!AG263)</f>
        <v/>
      </c>
      <c r="AK224" s="108" t="str">
        <f>HYPERLINK('94KMInput'!AH263)</f>
        <v/>
      </c>
      <c r="AL224" s="108" t="str">
        <f>HYPERLINK('94KMInput'!AI263)</f>
        <v/>
      </c>
      <c r="AM224" s="108" t="str">
        <f>HYPERLINK('94KMInput'!AJ263)</f>
        <v/>
      </c>
      <c r="AN224" s="108" t="str">
        <f>HYPERLINK('94KMInput'!AK263)</f>
        <v/>
      </c>
      <c r="AO224" s="108" t="str">
        <f>HYPERLINK('94KMInput'!AL263)</f>
        <v/>
      </c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  <c r="DD224" s="88"/>
      <c r="DE224" s="88"/>
      <c r="DF224" s="88"/>
      <c r="DG224" s="88"/>
      <c r="DH224" s="88"/>
    </row>
    <row r="225" ht="10.5" customHeight="1">
      <c r="A225" s="87" t="str">
        <f t="shared" si="1"/>
        <v/>
      </c>
      <c r="B225" s="88" t="str">
        <f t="shared" si="2"/>
        <v/>
      </c>
      <c r="C225" s="88" t="str">
        <f t="shared" si="3"/>
        <v/>
      </c>
      <c r="D225" s="89" t="str">
        <f>'94KMInput'!B221</f>
        <v/>
      </c>
      <c r="E225" s="90" t="str">
        <f t="shared" si="4"/>
        <v/>
      </c>
      <c r="F225" s="91" t="str">
        <f>'94KMInput'!H221</f>
        <v/>
      </c>
      <c r="G225" s="90" t="str">
        <f>'94KMInput'!O221</f>
        <v/>
      </c>
      <c r="H225" s="90" t="str">
        <f>'94KMInput'!P221</f>
        <v/>
      </c>
      <c r="I225" s="90" t="str">
        <f>'94KMInput'!R221</f>
        <v/>
      </c>
      <c r="J225" s="91" t="str">
        <f>'94KMInput'!S221</f>
        <v/>
      </c>
      <c r="K225" s="92" t="str">
        <f>'94KMInput'!AD221</f>
        <v/>
      </c>
      <c r="L225" s="93"/>
      <c r="M225" s="94" t="str">
        <f>'94KMInput'!L221</f>
        <v/>
      </c>
      <c r="N225" s="90" t="str">
        <f>IF(M225="","",(IF(Q225='94KMInput'!K221,"","ERROR!")))</f>
        <v/>
      </c>
      <c r="O225" s="95"/>
      <c r="P225" s="96"/>
      <c r="Q225" s="69" t="str">
        <f t="shared" si="8"/>
        <v/>
      </c>
      <c r="R225" s="98"/>
      <c r="S225" s="98"/>
      <c r="T225" s="98"/>
      <c r="U225" s="99"/>
      <c r="V225" s="98"/>
      <c r="W225" s="98"/>
      <c r="X225" s="100" t="str">
        <f t="shared" si="39"/>
        <v/>
      </c>
      <c r="Y225" s="101"/>
      <c r="Z225" s="102"/>
      <c r="AA225" s="102"/>
      <c r="AB225" s="102"/>
      <c r="AC225" s="103" t="str">
        <f>'94KMInput'!T264</f>
        <v/>
      </c>
      <c r="AD225" s="104">
        <f>'94KMInput'!V264-'94KMInput'!U264</f>
        <v>0</v>
      </c>
      <c r="AE225" s="105" t="str">
        <f t="shared" si="6"/>
        <v/>
      </c>
      <c r="AF225" s="106">
        <v>3.75</v>
      </c>
      <c r="AG225" s="107">
        <f t="shared" si="7"/>
        <v>0</v>
      </c>
      <c r="AH225" s="108" t="str">
        <f>HYPERLINK('94KMInput'!AE264)</f>
        <v/>
      </c>
      <c r="AI225" s="108" t="str">
        <f>HYPERLINK('94KMInput'!AF264)</f>
        <v/>
      </c>
      <c r="AJ225" s="108" t="str">
        <f>HYPERLINK('94KMInput'!AG264)</f>
        <v/>
      </c>
      <c r="AK225" s="108" t="str">
        <f>HYPERLINK('94KMInput'!AH264)</f>
        <v/>
      </c>
      <c r="AL225" s="108" t="str">
        <f>HYPERLINK('94KMInput'!AI264)</f>
        <v/>
      </c>
      <c r="AM225" s="108" t="str">
        <f>HYPERLINK('94KMInput'!AJ264)</f>
        <v/>
      </c>
      <c r="AN225" s="108" t="str">
        <f>HYPERLINK('94KMInput'!AK264)</f>
        <v/>
      </c>
      <c r="AO225" s="108" t="str">
        <f>HYPERLINK('94KMInput'!AL264)</f>
        <v/>
      </c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  <c r="DD225" s="88"/>
      <c r="DE225" s="88"/>
      <c r="DF225" s="88"/>
      <c r="DG225" s="88"/>
      <c r="DH225" s="88"/>
    </row>
    <row r="226" ht="10.5" customHeight="1">
      <c r="A226" s="87" t="str">
        <f t="shared" si="1"/>
        <v/>
      </c>
      <c r="B226" s="88" t="str">
        <f t="shared" si="2"/>
        <v/>
      </c>
      <c r="C226" s="88" t="str">
        <f t="shared" si="3"/>
        <v/>
      </c>
      <c r="D226" s="89" t="str">
        <f>'94KMInput'!B222</f>
        <v/>
      </c>
      <c r="E226" s="90" t="str">
        <f t="shared" si="4"/>
        <v/>
      </c>
      <c r="F226" s="91" t="str">
        <f>'94KMInput'!H222</f>
        <v/>
      </c>
      <c r="G226" s="90" t="str">
        <f>'94KMInput'!O222</f>
        <v/>
      </c>
      <c r="H226" s="90" t="str">
        <f>'94KMInput'!P222</f>
        <v/>
      </c>
      <c r="I226" s="90" t="str">
        <f>'94KMInput'!R222</f>
        <v/>
      </c>
      <c r="J226" s="91" t="str">
        <f>'94KMInput'!S222</f>
        <v/>
      </c>
      <c r="K226" s="92" t="str">
        <f>'94KMInput'!AD222</f>
        <v/>
      </c>
      <c r="L226" s="93"/>
      <c r="M226" s="94" t="str">
        <f>'94KMInput'!L222</f>
        <v/>
      </c>
      <c r="N226" s="90" t="str">
        <f>IF(M226="","",(IF(Q226='94KMInput'!K222,"","ERROR!")))</f>
        <v/>
      </c>
      <c r="O226" s="95"/>
      <c r="P226" s="96"/>
      <c r="Q226" s="69" t="str">
        <f t="shared" si="8"/>
        <v/>
      </c>
      <c r="R226" s="98"/>
      <c r="S226" s="98"/>
      <c r="T226" s="98"/>
      <c r="U226" s="99"/>
      <c r="V226" s="98"/>
      <c r="W226" s="98"/>
      <c r="X226" s="100" t="str">
        <f t="shared" si="39"/>
        <v/>
      </c>
      <c r="Y226" s="101"/>
      <c r="Z226" s="102"/>
      <c r="AA226" s="102"/>
      <c r="AB226" s="102"/>
      <c r="AC226" s="103" t="str">
        <f>'94KMInput'!T265</f>
        <v/>
      </c>
      <c r="AD226" s="104">
        <f>'94KMInput'!V265-'94KMInput'!U265</f>
        <v>0</v>
      </c>
      <c r="AE226" s="105" t="str">
        <f t="shared" si="6"/>
        <v/>
      </c>
      <c r="AF226" s="106">
        <v>3.75</v>
      </c>
      <c r="AG226" s="107">
        <f t="shared" si="7"/>
        <v>0</v>
      </c>
      <c r="AH226" s="108" t="str">
        <f>HYPERLINK('94KMInput'!AE265)</f>
        <v/>
      </c>
      <c r="AI226" s="108" t="str">
        <f>HYPERLINK('94KMInput'!AF265)</f>
        <v/>
      </c>
      <c r="AJ226" s="108" t="str">
        <f>HYPERLINK('94KMInput'!AG265)</f>
        <v/>
      </c>
      <c r="AK226" s="108" t="str">
        <f>HYPERLINK('94KMInput'!AH265)</f>
        <v/>
      </c>
      <c r="AL226" s="108" t="str">
        <f>HYPERLINK('94KMInput'!AI265)</f>
        <v/>
      </c>
      <c r="AM226" s="108" t="str">
        <f>HYPERLINK('94KMInput'!AJ265)</f>
        <v/>
      </c>
      <c r="AN226" s="108" t="str">
        <f>HYPERLINK('94KMInput'!AK265)</f>
        <v/>
      </c>
      <c r="AO226" s="108" t="str">
        <f>HYPERLINK('94KMInput'!AL265)</f>
        <v/>
      </c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  <c r="DD226" s="88"/>
      <c r="DE226" s="88"/>
      <c r="DF226" s="88"/>
      <c r="DG226" s="88"/>
      <c r="DH226" s="88"/>
    </row>
    <row r="227" ht="10.5" customHeight="1">
      <c r="A227" s="87" t="str">
        <f t="shared" si="1"/>
        <v/>
      </c>
      <c r="B227" s="88" t="str">
        <f t="shared" si="2"/>
        <v/>
      </c>
      <c r="C227" s="88" t="str">
        <f t="shared" si="3"/>
        <v/>
      </c>
      <c r="D227" s="89" t="str">
        <f>'94KMInput'!B223</f>
        <v/>
      </c>
      <c r="E227" s="90" t="str">
        <f t="shared" si="4"/>
        <v/>
      </c>
      <c r="F227" s="91" t="str">
        <f>'94KMInput'!H223</f>
        <v/>
      </c>
      <c r="G227" s="90" t="str">
        <f>'94KMInput'!O223</f>
        <v/>
      </c>
      <c r="H227" s="90" t="str">
        <f>'94KMInput'!P223</f>
        <v/>
      </c>
      <c r="I227" s="90" t="str">
        <f>'94KMInput'!R223</f>
        <v/>
      </c>
      <c r="J227" s="91" t="str">
        <f>'94KMInput'!S223</f>
        <v/>
      </c>
      <c r="K227" s="92" t="str">
        <f>'94KMInput'!AD223</f>
        <v/>
      </c>
      <c r="L227" s="93"/>
      <c r="M227" s="94" t="str">
        <f>'94KMInput'!L223</f>
        <v/>
      </c>
      <c r="N227" s="90" t="str">
        <f>IF(M227="","",(IF(Q227='94KMInput'!K223,"","ERROR!")))</f>
        <v/>
      </c>
      <c r="O227" s="95"/>
      <c r="P227" s="96"/>
      <c r="Q227" s="69" t="str">
        <f t="shared" si="8"/>
        <v/>
      </c>
      <c r="R227" s="98"/>
      <c r="S227" s="98"/>
      <c r="T227" s="98"/>
      <c r="U227" s="99"/>
      <c r="V227" s="98"/>
      <c r="W227" s="98"/>
      <c r="X227" s="100" t="str">
        <f t="shared" si="39"/>
        <v/>
      </c>
      <c r="Y227" s="101"/>
      <c r="Z227" s="102"/>
      <c r="AA227" s="102"/>
      <c r="AB227" s="102"/>
      <c r="AC227" s="103" t="str">
        <f>'94KMInput'!T266</f>
        <v/>
      </c>
      <c r="AD227" s="104">
        <f>'94KMInput'!V266-'94KMInput'!U266</f>
        <v>0</v>
      </c>
      <c r="AE227" s="105" t="str">
        <f t="shared" si="6"/>
        <v/>
      </c>
      <c r="AF227" s="106">
        <v>3.75</v>
      </c>
      <c r="AG227" s="107">
        <f t="shared" si="7"/>
        <v>0</v>
      </c>
      <c r="AH227" s="108" t="str">
        <f>HYPERLINK('94KMInput'!AE266)</f>
        <v/>
      </c>
      <c r="AI227" s="108" t="str">
        <f>HYPERLINK('94KMInput'!AF266)</f>
        <v/>
      </c>
      <c r="AJ227" s="108" t="str">
        <f>HYPERLINK('94KMInput'!AG266)</f>
        <v/>
      </c>
      <c r="AK227" s="108" t="str">
        <f>HYPERLINK('94KMInput'!AH266)</f>
        <v/>
      </c>
      <c r="AL227" s="108" t="str">
        <f>HYPERLINK('94KMInput'!AI266)</f>
        <v/>
      </c>
      <c r="AM227" s="108" t="str">
        <f>HYPERLINK('94KMInput'!AJ266)</f>
        <v/>
      </c>
      <c r="AN227" s="108" t="str">
        <f>HYPERLINK('94KMInput'!AK266)</f>
        <v/>
      </c>
      <c r="AO227" s="108" t="str">
        <f>HYPERLINK('94KMInput'!AL266)</f>
        <v/>
      </c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  <c r="DD227" s="88"/>
      <c r="DE227" s="88"/>
      <c r="DF227" s="88"/>
      <c r="DG227" s="88"/>
      <c r="DH227" s="88"/>
    </row>
    <row r="228" ht="10.5" customHeight="1">
      <c r="A228" s="87" t="str">
        <f t="shared" si="1"/>
        <v/>
      </c>
      <c r="B228" s="88" t="str">
        <f t="shared" si="2"/>
        <v/>
      </c>
      <c r="C228" s="88" t="str">
        <f t="shared" si="3"/>
        <v/>
      </c>
      <c r="D228" s="89" t="str">
        <f>'94KMInput'!B224</f>
        <v/>
      </c>
      <c r="E228" s="90" t="str">
        <f t="shared" si="4"/>
        <v/>
      </c>
      <c r="F228" s="91" t="str">
        <f>'94KMInput'!H224</f>
        <v/>
      </c>
      <c r="G228" s="90" t="str">
        <f>'94KMInput'!O224</f>
        <v/>
      </c>
      <c r="H228" s="90" t="str">
        <f>'94KMInput'!P224</f>
        <v/>
      </c>
      <c r="I228" s="90" t="str">
        <f>'94KMInput'!R224</f>
        <v/>
      </c>
      <c r="J228" s="91" t="str">
        <f>'94KMInput'!S224</f>
        <v/>
      </c>
      <c r="K228" s="92" t="str">
        <f>'94KMInput'!AD224</f>
        <v/>
      </c>
      <c r="L228" s="93"/>
      <c r="M228" s="94" t="str">
        <f>'94KMInput'!L224</f>
        <v/>
      </c>
      <c r="N228" s="90" t="str">
        <f>IF(M228="","",(IF(Q228='94KMInput'!K224,"","ERROR!")))</f>
        <v/>
      </c>
      <c r="O228" s="95"/>
      <c r="P228" s="96"/>
      <c r="Q228" s="69" t="str">
        <f t="shared" si="8"/>
        <v/>
      </c>
      <c r="R228" s="98"/>
      <c r="S228" s="98"/>
      <c r="T228" s="98"/>
      <c r="U228" s="99"/>
      <c r="V228" s="98"/>
      <c r="W228" s="98"/>
      <c r="X228" s="100" t="str">
        <f t="shared" si="39"/>
        <v/>
      </c>
      <c r="Y228" s="101"/>
      <c r="Z228" s="102"/>
      <c r="AA228" s="102"/>
      <c r="AB228" s="102"/>
      <c r="AC228" s="103" t="str">
        <f>'94KMInput'!T267</f>
        <v/>
      </c>
      <c r="AD228" s="104">
        <f>'94KMInput'!V267-'94KMInput'!U267</f>
        <v>0</v>
      </c>
      <c r="AE228" s="105" t="str">
        <f t="shared" si="6"/>
        <v/>
      </c>
      <c r="AF228" s="106">
        <v>3.75</v>
      </c>
      <c r="AG228" s="107">
        <f t="shared" si="7"/>
        <v>0</v>
      </c>
      <c r="AH228" s="108" t="str">
        <f>HYPERLINK('94KMInput'!AE267)</f>
        <v/>
      </c>
      <c r="AI228" s="108" t="str">
        <f>HYPERLINK('94KMInput'!AF267)</f>
        <v/>
      </c>
      <c r="AJ228" s="108" t="str">
        <f>HYPERLINK('94KMInput'!AG267)</f>
        <v/>
      </c>
      <c r="AK228" s="108" t="str">
        <f>HYPERLINK('94KMInput'!AH267)</f>
        <v/>
      </c>
      <c r="AL228" s="108" t="str">
        <f>HYPERLINK('94KMInput'!AI267)</f>
        <v/>
      </c>
      <c r="AM228" s="108" t="str">
        <f>HYPERLINK('94KMInput'!AJ267)</f>
        <v/>
      </c>
      <c r="AN228" s="108" t="str">
        <f>HYPERLINK('94KMInput'!AK267)</f>
        <v/>
      </c>
      <c r="AO228" s="108" t="str">
        <f>HYPERLINK('94KMInput'!AL267)</f>
        <v/>
      </c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88"/>
    </row>
    <row r="229" ht="10.5" customHeight="1">
      <c r="A229" s="87" t="str">
        <f t="shared" si="1"/>
        <v/>
      </c>
      <c r="B229" s="88" t="str">
        <f t="shared" si="2"/>
        <v/>
      </c>
      <c r="C229" s="88" t="str">
        <f t="shared" si="3"/>
        <v/>
      </c>
      <c r="D229" s="89" t="str">
        <f>'94KMInput'!B225</f>
        <v/>
      </c>
      <c r="E229" s="90" t="str">
        <f t="shared" si="4"/>
        <v/>
      </c>
      <c r="F229" s="91" t="str">
        <f>'94KMInput'!H225</f>
        <v/>
      </c>
      <c r="G229" s="90" t="str">
        <f>'94KMInput'!O225</f>
        <v/>
      </c>
      <c r="H229" s="90" t="str">
        <f>'94KMInput'!P225</f>
        <v/>
      </c>
      <c r="I229" s="90" t="str">
        <f>'94KMInput'!R225</f>
        <v/>
      </c>
      <c r="J229" s="91" t="str">
        <f>'94KMInput'!S225</f>
        <v/>
      </c>
      <c r="K229" s="92" t="str">
        <f>'94KMInput'!AD225</f>
        <v/>
      </c>
      <c r="L229" s="93"/>
      <c r="M229" s="94" t="str">
        <f>'94KMInput'!L225</f>
        <v/>
      </c>
      <c r="N229" s="90" t="str">
        <f>IF(M229="","",(IF(Q229='94KMInput'!K225,"","ERROR!")))</f>
        <v/>
      </c>
      <c r="O229" s="95"/>
      <c r="P229" s="96"/>
      <c r="Q229" s="69" t="str">
        <f t="shared" si="8"/>
        <v/>
      </c>
      <c r="R229" s="98"/>
      <c r="S229" s="98"/>
      <c r="T229" s="98"/>
      <c r="U229" s="99"/>
      <c r="V229" s="98"/>
      <c r="W229" s="98"/>
      <c r="X229" s="100" t="str">
        <f t="shared" si="39"/>
        <v/>
      </c>
      <c r="Y229" s="101"/>
      <c r="Z229" s="102"/>
      <c r="AA229" s="102"/>
      <c r="AB229" s="102"/>
      <c r="AC229" s="103" t="str">
        <f>'94KMInput'!T268</f>
        <v/>
      </c>
      <c r="AD229" s="104">
        <f>'94KMInput'!V268-'94KMInput'!U268</f>
        <v>0</v>
      </c>
      <c r="AE229" s="105" t="str">
        <f t="shared" si="6"/>
        <v/>
      </c>
      <c r="AF229" s="106">
        <v>3.75</v>
      </c>
      <c r="AG229" s="107">
        <f t="shared" si="7"/>
        <v>0</v>
      </c>
      <c r="AH229" s="108" t="str">
        <f>HYPERLINK('94KMInput'!AE268)</f>
        <v/>
      </c>
      <c r="AI229" s="108" t="str">
        <f>HYPERLINK('94KMInput'!AF268)</f>
        <v/>
      </c>
      <c r="AJ229" s="108" t="str">
        <f>HYPERLINK('94KMInput'!AG268)</f>
        <v/>
      </c>
      <c r="AK229" s="108" t="str">
        <f>HYPERLINK('94KMInput'!AH268)</f>
        <v/>
      </c>
      <c r="AL229" s="108" t="str">
        <f>HYPERLINK('94KMInput'!AI268)</f>
        <v/>
      </c>
      <c r="AM229" s="108" t="str">
        <f>HYPERLINK('94KMInput'!AJ268)</f>
        <v/>
      </c>
      <c r="AN229" s="108" t="str">
        <f>HYPERLINK('94KMInput'!AK268)</f>
        <v/>
      </c>
      <c r="AO229" s="108" t="str">
        <f>HYPERLINK('94KMInput'!AL268)</f>
        <v/>
      </c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</row>
    <row r="230" ht="10.5" customHeight="1">
      <c r="A230" s="87" t="str">
        <f t="shared" si="1"/>
        <v/>
      </c>
      <c r="B230" s="88" t="str">
        <f t="shared" si="2"/>
        <v/>
      </c>
      <c r="C230" s="88" t="str">
        <f t="shared" si="3"/>
        <v/>
      </c>
      <c r="D230" s="89" t="str">
        <f>'94KMInput'!B226</f>
        <v/>
      </c>
      <c r="E230" s="90" t="str">
        <f t="shared" si="4"/>
        <v/>
      </c>
      <c r="F230" s="91" t="str">
        <f>'94KMInput'!H226</f>
        <v/>
      </c>
      <c r="G230" s="90" t="str">
        <f>'94KMInput'!O226</f>
        <v/>
      </c>
      <c r="H230" s="90" t="str">
        <f>'94KMInput'!P226</f>
        <v/>
      </c>
      <c r="I230" s="90" t="str">
        <f>'94KMInput'!R226</f>
        <v/>
      </c>
      <c r="J230" s="91" t="str">
        <f>'94KMInput'!S226</f>
        <v/>
      </c>
      <c r="K230" s="92" t="str">
        <f>'94KMInput'!AD226</f>
        <v/>
      </c>
      <c r="L230" s="93"/>
      <c r="M230" s="94" t="str">
        <f>'94KMInput'!L226</f>
        <v/>
      </c>
      <c r="N230" s="90" t="str">
        <f>IF(M230="","",(IF(Q230='94KMInput'!K226,"","ERROR!")))</f>
        <v/>
      </c>
      <c r="O230" s="95"/>
      <c r="P230" s="96"/>
      <c r="Q230" s="69" t="str">
        <f t="shared" si="8"/>
        <v/>
      </c>
      <c r="R230" s="98"/>
      <c r="S230" s="98"/>
      <c r="T230" s="98"/>
      <c r="U230" s="99"/>
      <c r="V230" s="98"/>
      <c r="W230" s="98"/>
      <c r="X230" s="100" t="str">
        <f t="shared" si="39"/>
        <v/>
      </c>
      <c r="Y230" s="101"/>
      <c r="Z230" s="102"/>
      <c r="AA230" s="102"/>
      <c r="AB230" s="102"/>
      <c r="AC230" s="103" t="str">
        <f>'94KMInput'!T269</f>
        <v/>
      </c>
      <c r="AD230" s="104">
        <f>'94KMInput'!V269-'94KMInput'!U269</f>
        <v>0</v>
      </c>
      <c r="AE230" s="105" t="str">
        <f t="shared" si="6"/>
        <v/>
      </c>
      <c r="AF230" s="106">
        <v>3.75</v>
      </c>
      <c r="AG230" s="107">
        <f t="shared" si="7"/>
        <v>0</v>
      </c>
      <c r="AH230" s="108" t="str">
        <f>HYPERLINK('94KMInput'!AE269)</f>
        <v/>
      </c>
      <c r="AI230" s="108" t="str">
        <f>HYPERLINK('94KMInput'!AF269)</f>
        <v/>
      </c>
      <c r="AJ230" s="108" t="str">
        <f>HYPERLINK('94KMInput'!AG269)</f>
        <v/>
      </c>
      <c r="AK230" s="108" t="str">
        <f>HYPERLINK('94KMInput'!AH269)</f>
        <v/>
      </c>
      <c r="AL230" s="108" t="str">
        <f>HYPERLINK('94KMInput'!AI269)</f>
        <v/>
      </c>
      <c r="AM230" s="108" t="str">
        <f>HYPERLINK('94KMInput'!AJ269)</f>
        <v/>
      </c>
      <c r="AN230" s="108" t="str">
        <f>HYPERLINK('94KMInput'!AK269)</f>
        <v/>
      </c>
      <c r="AO230" s="108" t="str">
        <f>HYPERLINK('94KMInput'!AL269)</f>
        <v/>
      </c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</row>
    <row r="231" ht="10.5" customHeight="1">
      <c r="A231" s="87" t="str">
        <f t="shared" si="1"/>
        <v/>
      </c>
      <c r="B231" s="88" t="str">
        <f t="shared" si="2"/>
        <v/>
      </c>
      <c r="C231" s="88" t="str">
        <f t="shared" si="3"/>
        <v/>
      </c>
      <c r="D231" s="89" t="str">
        <f>'94KMInput'!B227</f>
        <v/>
      </c>
      <c r="E231" s="90" t="str">
        <f t="shared" si="4"/>
        <v/>
      </c>
      <c r="F231" s="91" t="str">
        <f>'94KMInput'!H227</f>
        <v/>
      </c>
      <c r="G231" s="90" t="str">
        <f>'94KMInput'!O227</f>
        <v/>
      </c>
      <c r="H231" s="90" t="str">
        <f>'94KMInput'!P227</f>
        <v/>
      </c>
      <c r="I231" s="90" t="str">
        <f>'94KMInput'!R227</f>
        <v/>
      </c>
      <c r="J231" s="91" t="str">
        <f>'94KMInput'!S227</f>
        <v/>
      </c>
      <c r="K231" s="92" t="str">
        <f>'94KMInput'!AD227</f>
        <v/>
      </c>
      <c r="L231" s="93"/>
      <c r="M231" s="94" t="str">
        <f>'94KMInput'!L227</f>
        <v/>
      </c>
      <c r="N231" s="90" t="str">
        <f>IF(M231="","",(IF(Q231='94KMInput'!K227,"","ERROR!")))</f>
        <v/>
      </c>
      <c r="O231" s="95"/>
      <c r="P231" s="96"/>
      <c r="Q231" s="69" t="str">
        <f t="shared" si="8"/>
        <v/>
      </c>
      <c r="R231" s="98"/>
      <c r="S231" s="98"/>
      <c r="T231" s="98"/>
      <c r="U231" s="99"/>
      <c r="V231" s="98"/>
      <c r="W231" s="98"/>
      <c r="X231" s="100" t="str">
        <f t="shared" si="39"/>
        <v/>
      </c>
      <c r="Y231" s="101"/>
      <c r="Z231" s="102"/>
      <c r="AA231" s="102"/>
      <c r="AB231" s="102"/>
      <c r="AC231" s="103" t="str">
        <f>'94KMInput'!T270</f>
        <v/>
      </c>
      <c r="AD231" s="104">
        <f>'94KMInput'!V270-'94KMInput'!U270</f>
        <v>0</v>
      </c>
      <c r="AE231" s="105" t="str">
        <f t="shared" si="6"/>
        <v/>
      </c>
      <c r="AF231" s="106">
        <v>3.75</v>
      </c>
      <c r="AG231" s="107">
        <f t="shared" si="7"/>
        <v>0</v>
      </c>
      <c r="AH231" s="108" t="str">
        <f>HYPERLINK('94KMInput'!AE270)</f>
        <v/>
      </c>
      <c r="AI231" s="108" t="str">
        <f>HYPERLINK('94KMInput'!AF270)</f>
        <v/>
      </c>
      <c r="AJ231" s="108" t="str">
        <f>HYPERLINK('94KMInput'!AG270)</f>
        <v/>
      </c>
      <c r="AK231" s="108" t="str">
        <f>HYPERLINK('94KMInput'!AH270)</f>
        <v/>
      </c>
      <c r="AL231" s="108" t="str">
        <f>HYPERLINK('94KMInput'!AI270)</f>
        <v/>
      </c>
      <c r="AM231" s="108" t="str">
        <f>HYPERLINK('94KMInput'!AJ270)</f>
        <v/>
      </c>
      <c r="AN231" s="108" t="str">
        <f>HYPERLINK('94KMInput'!AK270)</f>
        <v/>
      </c>
      <c r="AO231" s="108" t="str">
        <f>HYPERLINK('94KMInput'!AL270)</f>
        <v/>
      </c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  <c r="DD231" s="88"/>
      <c r="DE231" s="88"/>
      <c r="DF231" s="88"/>
      <c r="DG231" s="88"/>
      <c r="DH231" s="88"/>
    </row>
    <row r="232" ht="10.5" customHeight="1">
      <c r="A232" s="87" t="str">
        <f t="shared" si="1"/>
        <v/>
      </c>
      <c r="B232" s="88" t="str">
        <f t="shared" si="2"/>
        <v/>
      </c>
      <c r="C232" s="88" t="str">
        <f t="shared" si="3"/>
        <v/>
      </c>
      <c r="D232" s="89" t="str">
        <f>'94KMInput'!B228</f>
        <v/>
      </c>
      <c r="E232" s="90" t="str">
        <f t="shared" si="4"/>
        <v/>
      </c>
      <c r="F232" s="91" t="str">
        <f>'94KMInput'!H228</f>
        <v/>
      </c>
      <c r="G232" s="90" t="str">
        <f>'94KMInput'!O228</f>
        <v/>
      </c>
      <c r="H232" s="90" t="str">
        <f>'94KMInput'!P228</f>
        <v/>
      </c>
      <c r="I232" s="90" t="str">
        <f>'94KMInput'!R228</f>
        <v/>
      </c>
      <c r="J232" s="91" t="str">
        <f>'94KMInput'!S228</f>
        <v/>
      </c>
      <c r="K232" s="92" t="str">
        <f>'94KMInput'!AD228</f>
        <v/>
      </c>
      <c r="L232" s="93"/>
      <c r="M232" s="94" t="str">
        <f>'94KMInput'!L228</f>
        <v/>
      </c>
      <c r="N232" s="90" t="str">
        <f>IF(M232="","",(IF(Q232='94KMInput'!K228,"","ERROR!")))</f>
        <v/>
      </c>
      <c r="O232" s="95"/>
      <c r="P232" s="96"/>
      <c r="Q232" s="69" t="str">
        <f t="shared" si="8"/>
        <v/>
      </c>
      <c r="R232" s="98"/>
      <c r="S232" s="98"/>
      <c r="T232" s="98"/>
      <c r="U232" s="99"/>
      <c r="V232" s="98"/>
      <c r="W232" s="98"/>
      <c r="X232" s="100" t="str">
        <f t="shared" si="39"/>
        <v/>
      </c>
      <c r="Y232" s="101"/>
      <c r="Z232" s="102"/>
      <c r="AA232" s="102"/>
      <c r="AB232" s="102"/>
      <c r="AC232" s="103" t="str">
        <f>'94KMInput'!T271</f>
        <v/>
      </c>
      <c r="AD232" s="104">
        <f>'94KMInput'!V271-'94KMInput'!U271</f>
        <v>0</v>
      </c>
      <c r="AE232" s="105" t="str">
        <f t="shared" si="6"/>
        <v/>
      </c>
      <c r="AF232" s="106">
        <v>3.75</v>
      </c>
      <c r="AG232" s="107">
        <f t="shared" si="7"/>
        <v>0</v>
      </c>
      <c r="AH232" s="108" t="str">
        <f>HYPERLINK('94KMInput'!AE271)</f>
        <v/>
      </c>
      <c r="AI232" s="108" t="str">
        <f>HYPERLINK('94KMInput'!AF271)</f>
        <v/>
      </c>
      <c r="AJ232" s="108" t="str">
        <f>HYPERLINK('94KMInput'!AG271)</f>
        <v/>
      </c>
      <c r="AK232" s="108" t="str">
        <f>HYPERLINK('94KMInput'!AH271)</f>
        <v/>
      </c>
      <c r="AL232" s="108" t="str">
        <f>HYPERLINK('94KMInput'!AI271)</f>
        <v/>
      </c>
      <c r="AM232" s="108" t="str">
        <f>HYPERLINK('94KMInput'!AJ271)</f>
        <v/>
      </c>
      <c r="AN232" s="108" t="str">
        <f>HYPERLINK('94KMInput'!AK271)</f>
        <v/>
      </c>
      <c r="AO232" s="108" t="str">
        <f>HYPERLINK('94KMInput'!AL271)</f>
        <v/>
      </c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88"/>
      <c r="DH232" s="88"/>
    </row>
    <row r="233" ht="10.5" customHeight="1">
      <c r="A233" s="87" t="str">
        <f t="shared" si="1"/>
        <v/>
      </c>
      <c r="B233" s="88" t="str">
        <f t="shared" si="2"/>
        <v/>
      </c>
      <c r="C233" s="88" t="str">
        <f t="shared" si="3"/>
        <v/>
      </c>
      <c r="D233" s="89" t="str">
        <f>'94KMInput'!B229</f>
        <v/>
      </c>
      <c r="E233" s="90" t="str">
        <f t="shared" si="4"/>
        <v/>
      </c>
      <c r="F233" s="91" t="str">
        <f>'94KMInput'!H229</f>
        <v/>
      </c>
      <c r="G233" s="90" t="str">
        <f>'94KMInput'!O229</f>
        <v/>
      </c>
      <c r="H233" s="90" t="str">
        <f>'94KMInput'!P229</f>
        <v/>
      </c>
      <c r="I233" s="90" t="str">
        <f>'94KMInput'!R229</f>
        <v/>
      </c>
      <c r="J233" s="91" t="str">
        <f>'94KMInput'!S229</f>
        <v/>
      </c>
      <c r="K233" s="92" t="str">
        <f>'94KMInput'!AD229</f>
        <v/>
      </c>
      <c r="L233" s="93"/>
      <c r="M233" s="94" t="str">
        <f>'94KMInput'!L229</f>
        <v/>
      </c>
      <c r="N233" s="90" t="str">
        <f>IF(M233="","",(IF(Q233='94KMInput'!K229,"","ERROR!")))</f>
        <v/>
      </c>
      <c r="O233" s="95"/>
      <c r="P233" s="96"/>
      <c r="Q233" s="69" t="str">
        <f t="shared" si="8"/>
        <v/>
      </c>
      <c r="R233" s="98"/>
      <c r="S233" s="98"/>
      <c r="T233" s="98"/>
      <c r="U233" s="99"/>
      <c r="V233" s="98"/>
      <c r="W233" s="98"/>
      <c r="X233" s="100" t="str">
        <f t="shared" si="39"/>
        <v/>
      </c>
      <c r="Y233" s="101"/>
      <c r="Z233" s="102"/>
      <c r="AA233" s="102"/>
      <c r="AB233" s="102"/>
      <c r="AC233" s="103" t="str">
        <f>'94KMInput'!T272</f>
        <v/>
      </c>
      <c r="AD233" s="104">
        <f>'94KMInput'!V272-'94KMInput'!U272</f>
        <v>0</v>
      </c>
      <c r="AE233" s="105" t="str">
        <f t="shared" si="6"/>
        <v/>
      </c>
      <c r="AF233" s="106">
        <v>3.75</v>
      </c>
      <c r="AG233" s="107">
        <f t="shared" si="7"/>
        <v>0</v>
      </c>
      <c r="AH233" s="108" t="str">
        <f>HYPERLINK('94KMInput'!AE272)</f>
        <v/>
      </c>
      <c r="AI233" s="108" t="str">
        <f>HYPERLINK('94KMInput'!AF272)</f>
        <v/>
      </c>
      <c r="AJ233" s="108" t="str">
        <f>HYPERLINK('94KMInput'!AG272)</f>
        <v/>
      </c>
      <c r="AK233" s="108" t="str">
        <f>HYPERLINK('94KMInput'!AH272)</f>
        <v/>
      </c>
      <c r="AL233" s="108" t="str">
        <f>HYPERLINK('94KMInput'!AI272)</f>
        <v/>
      </c>
      <c r="AM233" s="108" t="str">
        <f>HYPERLINK('94KMInput'!AJ272)</f>
        <v/>
      </c>
      <c r="AN233" s="108" t="str">
        <f>HYPERLINK('94KMInput'!AK272)</f>
        <v/>
      </c>
      <c r="AO233" s="108" t="str">
        <f>HYPERLINK('94KMInput'!AL272)</f>
        <v/>
      </c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88"/>
      <c r="DG233" s="88"/>
      <c r="DH233" s="88"/>
    </row>
    <row r="234" ht="10.5" customHeight="1">
      <c r="A234" s="87" t="str">
        <f t="shared" si="1"/>
        <v/>
      </c>
      <c r="B234" s="88" t="str">
        <f t="shared" si="2"/>
        <v/>
      </c>
      <c r="C234" s="88" t="str">
        <f t="shared" si="3"/>
        <v/>
      </c>
      <c r="D234" s="89" t="str">
        <f>'94KMInput'!B230</f>
        <v/>
      </c>
      <c r="E234" s="90" t="str">
        <f t="shared" si="4"/>
        <v/>
      </c>
      <c r="F234" s="91" t="str">
        <f>'94KMInput'!H230</f>
        <v/>
      </c>
      <c r="G234" s="90" t="str">
        <f>'94KMInput'!O230</f>
        <v/>
      </c>
      <c r="H234" s="90" t="str">
        <f>'94KMInput'!P230</f>
        <v/>
      </c>
      <c r="I234" s="90" t="str">
        <f>'94KMInput'!R230</f>
        <v/>
      </c>
      <c r="J234" s="91" t="str">
        <f>'94KMInput'!S230</f>
        <v/>
      </c>
      <c r="K234" s="92" t="str">
        <f>'94KMInput'!AD230</f>
        <v/>
      </c>
      <c r="L234" s="93"/>
      <c r="M234" s="94" t="str">
        <f>'94KMInput'!L230</f>
        <v/>
      </c>
      <c r="N234" s="90" t="str">
        <f>IF(M234="","",(IF(Q234='94KMInput'!K230,"","ERROR!")))</f>
        <v/>
      </c>
      <c r="O234" s="95"/>
      <c r="P234" s="96"/>
      <c r="Q234" s="69" t="str">
        <f t="shared" si="8"/>
        <v/>
      </c>
      <c r="R234" s="98"/>
      <c r="S234" s="98"/>
      <c r="T234" s="98"/>
      <c r="U234" s="99"/>
      <c r="V234" s="98"/>
      <c r="W234" s="98"/>
      <c r="X234" s="100" t="str">
        <f t="shared" si="39"/>
        <v/>
      </c>
      <c r="Y234" s="101"/>
      <c r="Z234" s="102"/>
      <c r="AA234" s="102"/>
      <c r="AB234" s="102"/>
      <c r="AC234" s="103" t="str">
        <f>'94KMInput'!T273</f>
        <v/>
      </c>
      <c r="AD234" s="104">
        <f>'94KMInput'!V273-'94KMInput'!U273</f>
        <v>0</v>
      </c>
      <c r="AE234" s="105" t="str">
        <f t="shared" si="6"/>
        <v/>
      </c>
      <c r="AF234" s="106">
        <v>3.75</v>
      </c>
      <c r="AG234" s="107">
        <f t="shared" si="7"/>
        <v>0</v>
      </c>
      <c r="AH234" s="108" t="str">
        <f>HYPERLINK('94KMInput'!AE273)</f>
        <v/>
      </c>
      <c r="AI234" s="108" t="str">
        <f>HYPERLINK('94KMInput'!AF273)</f>
        <v/>
      </c>
      <c r="AJ234" s="108" t="str">
        <f>HYPERLINK('94KMInput'!AG273)</f>
        <v/>
      </c>
      <c r="AK234" s="108" t="str">
        <f>HYPERLINK('94KMInput'!AH273)</f>
        <v/>
      </c>
      <c r="AL234" s="108" t="str">
        <f>HYPERLINK('94KMInput'!AI273)</f>
        <v/>
      </c>
      <c r="AM234" s="108" t="str">
        <f>HYPERLINK('94KMInput'!AJ273)</f>
        <v/>
      </c>
      <c r="AN234" s="108" t="str">
        <f>HYPERLINK('94KMInput'!AK273)</f>
        <v/>
      </c>
      <c r="AO234" s="108" t="str">
        <f>HYPERLINK('94KMInput'!AL273)</f>
        <v/>
      </c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  <c r="DD234" s="88"/>
      <c r="DE234" s="88"/>
      <c r="DF234" s="88"/>
      <c r="DG234" s="88"/>
      <c r="DH234" s="88"/>
    </row>
    <row r="235" ht="10.5" customHeight="1">
      <c r="A235" s="87" t="str">
        <f t="shared" si="1"/>
        <v/>
      </c>
      <c r="B235" s="88" t="str">
        <f t="shared" si="2"/>
        <v/>
      </c>
      <c r="C235" s="88" t="str">
        <f t="shared" si="3"/>
        <v/>
      </c>
      <c r="D235" s="89" t="str">
        <f>'94KMInput'!B231</f>
        <v/>
      </c>
      <c r="E235" s="90" t="str">
        <f t="shared" si="4"/>
        <v/>
      </c>
      <c r="F235" s="91" t="str">
        <f>'94KMInput'!H231</f>
        <v/>
      </c>
      <c r="G235" s="90" t="str">
        <f>'94KMInput'!O231</f>
        <v/>
      </c>
      <c r="H235" s="90" t="str">
        <f>'94KMInput'!P231</f>
        <v/>
      </c>
      <c r="I235" s="90" t="str">
        <f>'94KMInput'!R231</f>
        <v/>
      </c>
      <c r="J235" s="91" t="str">
        <f>'94KMInput'!S231</f>
        <v/>
      </c>
      <c r="K235" s="92" t="str">
        <f>'94KMInput'!AD231</f>
        <v/>
      </c>
      <c r="L235" s="93"/>
      <c r="M235" s="94" t="str">
        <f>'94KMInput'!L231</f>
        <v/>
      </c>
      <c r="N235" s="90" t="str">
        <f>IF(M235="","",(IF(Q235='94KMInput'!K231,"","ERROR!")))</f>
        <v/>
      </c>
      <c r="O235" s="95"/>
      <c r="P235" s="96"/>
      <c r="Q235" s="69" t="str">
        <f t="shared" si="8"/>
        <v/>
      </c>
      <c r="R235" s="98"/>
      <c r="S235" s="98"/>
      <c r="T235" s="98"/>
      <c r="U235" s="99"/>
      <c r="V235" s="98"/>
      <c r="W235" s="98"/>
      <c r="X235" s="100" t="str">
        <f t="shared" si="39"/>
        <v/>
      </c>
      <c r="Y235" s="101"/>
      <c r="Z235" s="102"/>
      <c r="AA235" s="102"/>
      <c r="AB235" s="102"/>
      <c r="AC235" s="103" t="str">
        <f>'94KMInput'!T274</f>
        <v/>
      </c>
      <c r="AD235" s="104">
        <f>'94KMInput'!V274-'94KMInput'!U274</f>
        <v>0</v>
      </c>
      <c r="AE235" s="105" t="str">
        <f t="shared" si="6"/>
        <v/>
      </c>
      <c r="AF235" s="106">
        <v>3.75</v>
      </c>
      <c r="AG235" s="107">
        <f t="shared" si="7"/>
        <v>0</v>
      </c>
      <c r="AH235" s="108" t="str">
        <f>HYPERLINK('94KMInput'!AE274)</f>
        <v/>
      </c>
      <c r="AI235" s="108" t="str">
        <f>HYPERLINK('94KMInput'!AF274)</f>
        <v/>
      </c>
      <c r="AJ235" s="108" t="str">
        <f>HYPERLINK('94KMInput'!AG274)</f>
        <v/>
      </c>
      <c r="AK235" s="108" t="str">
        <f>HYPERLINK('94KMInput'!AH274)</f>
        <v/>
      </c>
      <c r="AL235" s="108" t="str">
        <f>HYPERLINK('94KMInput'!AI274)</f>
        <v/>
      </c>
      <c r="AM235" s="108" t="str">
        <f>HYPERLINK('94KMInput'!AJ274)</f>
        <v/>
      </c>
      <c r="AN235" s="108" t="str">
        <f>HYPERLINK('94KMInput'!AK274)</f>
        <v/>
      </c>
      <c r="AO235" s="108" t="str">
        <f>HYPERLINK('94KMInput'!AL274)</f>
        <v/>
      </c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  <c r="DD235" s="88"/>
      <c r="DE235" s="88"/>
      <c r="DF235" s="88"/>
      <c r="DG235" s="88"/>
      <c r="DH235" s="88"/>
    </row>
    <row r="236" ht="10.5" customHeight="1">
      <c r="A236" s="87" t="str">
        <f t="shared" si="1"/>
        <v/>
      </c>
      <c r="B236" s="88" t="str">
        <f t="shared" si="2"/>
        <v/>
      </c>
      <c r="C236" s="88" t="str">
        <f t="shared" si="3"/>
        <v/>
      </c>
      <c r="D236" s="89" t="str">
        <f>'94KMInput'!B232</f>
        <v/>
      </c>
      <c r="E236" s="90" t="str">
        <f t="shared" si="4"/>
        <v/>
      </c>
      <c r="F236" s="91" t="str">
        <f>'94KMInput'!H232</f>
        <v/>
      </c>
      <c r="G236" s="90" t="str">
        <f>'94KMInput'!O232</f>
        <v/>
      </c>
      <c r="H236" s="90" t="str">
        <f>'94KMInput'!P232</f>
        <v/>
      </c>
      <c r="I236" s="90" t="str">
        <f>'94KMInput'!R232</f>
        <v/>
      </c>
      <c r="J236" s="91" t="str">
        <f>'94KMInput'!S232</f>
        <v/>
      </c>
      <c r="K236" s="92" t="str">
        <f>'94KMInput'!AD232</f>
        <v/>
      </c>
      <c r="L236" s="93"/>
      <c r="M236" s="94" t="str">
        <f>'94KMInput'!L232</f>
        <v/>
      </c>
      <c r="N236" s="90" t="str">
        <f>IF(M236="","",(IF(Q236='94KMInput'!K232,"","ERROR!")))</f>
        <v/>
      </c>
      <c r="O236" s="95"/>
      <c r="P236" s="96"/>
      <c r="Q236" s="69" t="str">
        <f t="shared" si="8"/>
        <v/>
      </c>
      <c r="R236" s="98"/>
      <c r="S236" s="98"/>
      <c r="T236" s="98"/>
      <c r="U236" s="99"/>
      <c r="V236" s="98"/>
      <c r="W236" s="98"/>
      <c r="X236" s="100" t="str">
        <f t="shared" si="39"/>
        <v/>
      </c>
      <c r="Y236" s="101"/>
      <c r="Z236" s="102"/>
      <c r="AA236" s="102"/>
      <c r="AB236" s="102"/>
      <c r="AC236" s="103" t="str">
        <f>'94KMInput'!T275</f>
        <v/>
      </c>
      <c r="AD236" s="104">
        <f>'94KMInput'!V275-'94KMInput'!U275</f>
        <v>0</v>
      </c>
      <c r="AE236" s="105" t="str">
        <f t="shared" si="6"/>
        <v/>
      </c>
      <c r="AF236" s="106">
        <v>3.75</v>
      </c>
      <c r="AG236" s="107">
        <f t="shared" si="7"/>
        <v>0</v>
      </c>
      <c r="AH236" s="108" t="str">
        <f>HYPERLINK('94KMInput'!AE275)</f>
        <v/>
      </c>
      <c r="AI236" s="108" t="str">
        <f>HYPERLINK('94KMInput'!AF275)</f>
        <v/>
      </c>
      <c r="AJ236" s="108" t="str">
        <f>HYPERLINK('94KMInput'!AG275)</f>
        <v/>
      </c>
      <c r="AK236" s="108" t="str">
        <f>HYPERLINK('94KMInput'!AH275)</f>
        <v/>
      </c>
      <c r="AL236" s="108" t="str">
        <f>HYPERLINK('94KMInput'!AI275)</f>
        <v/>
      </c>
      <c r="AM236" s="108" t="str">
        <f>HYPERLINK('94KMInput'!AJ275)</f>
        <v/>
      </c>
      <c r="AN236" s="108" t="str">
        <f>HYPERLINK('94KMInput'!AK275)</f>
        <v/>
      </c>
      <c r="AO236" s="108" t="str">
        <f>HYPERLINK('94KMInput'!AL275)</f>
        <v/>
      </c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  <c r="DD236" s="88"/>
      <c r="DE236" s="88"/>
      <c r="DF236" s="88"/>
      <c r="DG236" s="88"/>
      <c r="DH236" s="88"/>
    </row>
    <row r="237" ht="10.5" customHeight="1">
      <c r="A237" s="87" t="str">
        <f t="shared" si="1"/>
        <v/>
      </c>
      <c r="B237" s="88" t="str">
        <f t="shared" si="2"/>
        <v/>
      </c>
      <c r="C237" s="88" t="str">
        <f t="shared" si="3"/>
        <v/>
      </c>
      <c r="D237" s="89" t="str">
        <f>'94KMInput'!B233</f>
        <v/>
      </c>
      <c r="E237" s="90" t="str">
        <f t="shared" si="4"/>
        <v/>
      </c>
      <c r="F237" s="91" t="str">
        <f>'94KMInput'!H233</f>
        <v/>
      </c>
      <c r="G237" s="90" t="str">
        <f>'94KMInput'!O233</f>
        <v/>
      </c>
      <c r="H237" s="90" t="str">
        <f>'94KMInput'!P233</f>
        <v/>
      </c>
      <c r="I237" s="90" t="str">
        <f>'94KMInput'!R233</f>
        <v/>
      </c>
      <c r="J237" s="91" t="str">
        <f>'94KMInput'!S233</f>
        <v/>
      </c>
      <c r="K237" s="92" t="str">
        <f>'94KMInput'!AD233</f>
        <v/>
      </c>
      <c r="L237" s="93"/>
      <c r="M237" s="94" t="str">
        <f>'94KMInput'!L233</f>
        <v/>
      </c>
      <c r="N237" s="90" t="str">
        <f>IF(M237="","",(IF(Q237='94KMInput'!K233,"","ERROR!")))</f>
        <v/>
      </c>
      <c r="O237" s="95"/>
      <c r="P237" s="96"/>
      <c r="Q237" s="69" t="str">
        <f t="shared" si="8"/>
        <v/>
      </c>
      <c r="R237" s="98"/>
      <c r="S237" s="98"/>
      <c r="T237" s="98"/>
      <c r="U237" s="99"/>
      <c r="V237" s="98"/>
      <c r="W237" s="98"/>
      <c r="X237" s="100" t="str">
        <f t="shared" si="39"/>
        <v/>
      </c>
      <c r="Y237" s="101"/>
      <c r="Z237" s="102"/>
      <c r="AA237" s="102"/>
      <c r="AB237" s="102"/>
      <c r="AC237" s="103" t="str">
        <f>'94KMInput'!T276</f>
        <v/>
      </c>
      <c r="AD237" s="104">
        <f>'94KMInput'!V276-'94KMInput'!U276</f>
        <v>0</v>
      </c>
      <c r="AE237" s="105" t="str">
        <f t="shared" si="6"/>
        <v/>
      </c>
      <c r="AF237" s="106">
        <v>3.75</v>
      </c>
      <c r="AG237" s="107">
        <f t="shared" si="7"/>
        <v>0</v>
      </c>
      <c r="AH237" s="108" t="str">
        <f>HYPERLINK('94KMInput'!AE276)</f>
        <v/>
      </c>
      <c r="AI237" s="108" t="str">
        <f>HYPERLINK('94KMInput'!AF276)</f>
        <v/>
      </c>
      <c r="AJ237" s="108" t="str">
        <f>HYPERLINK('94KMInput'!AG276)</f>
        <v/>
      </c>
      <c r="AK237" s="108" t="str">
        <f>HYPERLINK('94KMInput'!AH276)</f>
        <v/>
      </c>
      <c r="AL237" s="108" t="str">
        <f>HYPERLINK('94KMInput'!AI276)</f>
        <v/>
      </c>
      <c r="AM237" s="108" t="str">
        <f>HYPERLINK('94KMInput'!AJ276)</f>
        <v/>
      </c>
      <c r="AN237" s="108" t="str">
        <f>HYPERLINK('94KMInput'!AK276)</f>
        <v/>
      </c>
      <c r="AO237" s="108" t="str">
        <f>HYPERLINK('94KMInput'!AL276)</f>
        <v/>
      </c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  <c r="DD237" s="88"/>
      <c r="DE237" s="88"/>
      <c r="DF237" s="88"/>
      <c r="DG237" s="88"/>
      <c r="DH237" s="88"/>
    </row>
    <row r="238" ht="10.5" customHeight="1">
      <c r="A238" s="87" t="str">
        <f t="shared" si="1"/>
        <v/>
      </c>
      <c r="B238" s="88" t="str">
        <f t="shared" si="2"/>
        <v/>
      </c>
      <c r="C238" s="88" t="str">
        <f t="shared" si="3"/>
        <v/>
      </c>
      <c r="D238" s="89" t="str">
        <f>'94KMInput'!B234</f>
        <v/>
      </c>
      <c r="E238" s="90" t="str">
        <f t="shared" si="4"/>
        <v/>
      </c>
      <c r="F238" s="91" t="str">
        <f>'94KMInput'!H234</f>
        <v/>
      </c>
      <c r="G238" s="90" t="str">
        <f>'94KMInput'!O234</f>
        <v/>
      </c>
      <c r="H238" s="90" t="str">
        <f>'94KMInput'!P234</f>
        <v/>
      </c>
      <c r="I238" s="90" t="str">
        <f>'94KMInput'!R234</f>
        <v/>
      </c>
      <c r="J238" s="91" t="str">
        <f>'94KMInput'!S234</f>
        <v/>
      </c>
      <c r="K238" s="92" t="str">
        <f>'94KMInput'!AD234</f>
        <v/>
      </c>
      <c r="L238" s="93"/>
      <c r="M238" s="94" t="str">
        <f>'94KMInput'!L234</f>
        <v/>
      </c>
      <c r="N238" s="90" t="str">
        <f>IF(M238="","",(IF(Q238='94KMInput'!K234,"","ERROR!")))</f>
        <v/>
      </c>
      <c r="O238" s="95"/>
      <c r="P238" s="96"/>
      <c r="Q238" s="69" t="str">
        <f t="shared" si="8"/>
        <v/>
      </c>
      <c r="R238" s="98"/>
      <c r="S238" s="98"/>
      <c r="T238" s="98"/>
      <c r="U238" s="99"/>
      <c r="V238" s="98"/>
      <c r="W238" s="98"/>
      <c r="X238" s="100" t="str">
        <f t="shared" si="39"/>
        <v/>
      </c>
      <c r="Y238" s="101"/>
      <c r="Z238" s="102"/>
      <c r="AA238" s="102"/>
      <c r="AB238" s="102"/>
      <c r="AC238" s="103" t="str">
        <f>'94KMInput'!T277</f>
        <v/>
      </c>
      <c r="AD238" s="104">
        <f>'94KMInput'!V277-'94KMInput'!U277</f>
        <v>0</v>
      </c>
      <c r="AE238" s="105" t="str">
        <f t="shared" si="6"/>
        <v/>
      </c>
      <c r="AF238" s="106">
        <v>3.75</v>
      </c>
      <c r="AG238" s="107">
        <f t="shared" si="7"/>
        <v>0</v>
      </c>
      <c r="AH238" s="108" t="str">
        <f>HYPERLINK('94KMInput'!AE277)</f>
        <v/>
      </c>
      <c r="AI238" s="108" t="str">
        <f>HYPERLINK('94KMInput'!AF277)</f>
        <v/>
      </c>
      <c r="AJ238" s="108" t="str">
        <f>HYPERLINK('94KMInput'!AG277)</f>
        <v/>
      </c>
      <c r="AK238" s="108" t="str">
        <f>HYPERLINK('94KMInput'!AH277)</f>
        <v/>
      </c>
      <c r="AL238" s="108" t="str">
        <f>HYPERLINK('94KMInput'!AI277)</f>
        <v/>
      </c>
      <c r="AM238" s="108" t="str">
        <f>HYPERLINK('94KMInput'!AJ277)</f>
        <v/>
      </c>
      <c r="AN238" s="108" t="str">
        <f>HYPERLINK('94KMInput'!AK277)</f>
        <v/>
      </c>
      <c r="AO238" s="108" t="str">
        <f>HYPERLINK('94KMInput'!AL277)</f>
        <v/>
      </c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  <c r="DD238" s="88"/>
      <c r="DE238" s="88"/>
      <c r="DF238" s="88"/>
      <c r="DG238" s="88"/>
      <c r="DH238" s="88"/>
    </row>
    <row r="239" ht="10.5" customHeight="1">
      <c r="A239" s="87" t="str">
        <f t="shared" si="1"/>
        <v/>
      </c>
      <c r="B239" s="88" t="str">
        <f t="shared" si="2"/>
        <v/>
      </c>
      <c r="C239" s="88" t="str">
        <f t="shared" si="3"/>
        <v/>
      </c>
      <c r="D239" s="89" t="str">
        <f>'94KMInput'!B235</f>
        <v/>
      </c>
      <c r="E239" s="90" t="str">
        <f t="shared" si="4"/>
        <v/>
      </c>
      <c r="F239" s="91" t="str">
        <f>'94KMInput'!H235</f>
        <v/>
      </c>
      <c r="G239" s="90" t="str">
        <f>'94KMInput'!O235</f>
        <v/>
      </c>
      <c r="H239" s="90" t="str">
        <f>'94KMInput'!P235</f>
        <v/>
      </c>
      <c r="I239" s="90" t="str">
        <f>'94KMInput'!R235</f>
        <v/>
      </c>
      <c r="J239" s="91" t="str">
        <f>'94KMInput'!S235</f>
        <v/>
      </c>
      <c r="K239" s="92" t="str">
        <f>'94KMInput'!AD235</f>
        <v/>
      </c>
      <c r="L239" s="93"/>
      <c r="M239" s="94" t="str">
        <f>'94KMInput'!L235</f>
        <v/>
      </c>
      <c r="N239" s="90" t="str">
        <f>IF(M239="","",(IF(Q239='94KMInput'!K235,"","ERROR!")))</f>
        <v/>
      </c>
      <c r="O239" s="95"/>
      <c r="P239" s="96"/>
      <c r="Q239" s="69" t="str">
        <f t="shared" si="8"/>
        <v/>
      </c>
      <c r="R239" s="98"/>
      <c r="S239" s="98"/>
      <c r="T239" s="98"/>
      <c r="U239" s="99"/>
      <c r="V239" s="98"/>
      <c r="W239" s="98"/>
      <c r="X239" s="100" t="str">
        <f t="shared" si="39"/>
        <v/>
      </c>
      <c r="Y239" s="101"/>
      <c r="Z239" s="102"/>
      <c r="AA239" s="102"/>
      <c r="AB239" s="102"/>
      <c r="AC239" s="103" t="str">
        <f>'94KMInput'!T278</f>
        <v/>
      </c>
      <c r="AD239" s="104">
        <f>'94KMInput'!V278-'94KMInput'!U278</f>
        <v>0</v>
      </c>
      <c r="AE239" s="105" t="str">
        <f t="shared" si="6"/>
        <v/>
      </c>
      <c r="AF239" s="106">
        <v>3.75</v>
      </c>
      <c r="AG239" s="107">
        <f t="shared" si="7"/>
        <v>0</v>
      </c>
      <c r="AH239" s="108" t="str">
        <f>HYPERLINK('94KMInput'!AE278)</f>
        <v/>
      </c>
      <c r="AI239" s="108" t="str">
        <f>HYPERLINK('94KMInput'!AF278)</f>
        <v/>
      </c>
      <c r="AJ239" s="108" t="str">
        <f>HYPERLINK('94KMInput'!AG278)</f>
        <v/>
      </c>
      <c r="AK239" s="108" t="str">
        <f>HYPERLINK('94KMInput'!AH278)</f>
        <v/>
      </c>
      <c r="AL239" s="108" t="str">
        <f>HYPERLINK('94KMInput'!AI278)</f>
        <v/>
      </c>
      <c r="AM239" s="108" t="str">
        <f>HYPERLINK('94KMInput'!AJ278)</f>
        <v/>
      </c>
      <c r="AN239" s="108" t="str">
        <f>HYPERLINK('94KMInput'!AK278)</f>
        <v/>
      </c>
      <c r="AO239" s="108" t="str">
        <f>HYPERLINK('94KMInput'!AL278)</f>
        <v/>
      </c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  <c r="DD239" s="88"/>
      <c r="DE239" s="88"/>
      <c r="DF239" s="88"/>
      <c r="DG239" s="88"/>
      <c r="DH239" s="88"/>
    </row>
    <row r="240" ht="10.5" customHeight="1">
      <c r="A240" s="87" t="str">
        <f t="shared" si="1"/>
        <v/>
      </c>
      <c r="B240" s="88" t="str">
        <f t="shared" si="2"/>
        <v/>
      </c>
      <c r="C240" s="88" t="str">
        <f t="shared" si="3"/>
        <v/>
      </c>
      <c r="D240" s="89" t="str">
        <f>'94KMInput'!B236</f>
        <v/>
      </c>
      <c r="E240" s="90" t="str">
        <f t="shared" si="4"/>
        <v/>
      </c>
      <c r="F240" s="91" t="str">
        <f>'94KMInput'!H236</f>
        <v/>
      </c>
      <c r="G240" s="90" t="str">
        <f>'94KMInput'!O236</f>
        <v/>
      </c>
      <c r="H240" s="90" t="str">
        <f>'94KMInput'!P236</f>
        <v/>
      </c>
      <c r="I240" s="90" t="str">
        <f>'94KMInput'!R236</f>
        <v/>
      </c>
      <c r="J240" s="91" t="str">
        <f>'94KMInput'!S236</f>
        <v/>
      </c>
      <c r="K240" s="92" t="str">
        <f>'94KMInput'!AD236</f>
        <v/>
      </c>
      <c r="L240" s="93"/>
      <c r="M240" s="94" t="str">
        <f>'94KMInput'!L236</f>
        <v/>
      </c>
      <c r="N240" s="90" t="str">
        <f>IF(M240="","",(IF(Q240='94KMInput'!K236,"","ERROR!")))</f>
        <v/>
      </c>
      <c r="O240" s="95"/>
      <c r="P240" s="96"/>
      <c r="Q240" s="69" t="str">
        <f t="shared" si="8"/>
        <v/>
      </c>
      <c r="R240" s="98"/>
      <c r="S240" s="98"/>
      <c r="T240" s="98"/>
      <c r="U240" s="99"/>
      <c r="V240" s="98"/>
      <c r="W240" s="98"/>
      <c r="X240" s="100" t="str">
        <f t="shared" si="39"/>
        <v/>
      </c>
      <c r="Y240" s="101"/>
      <c r="Z240" s="102"/>
      <c r="AA240" s="102"/>
      <c r="AB240" s="102"/>
      <c r="AC240" s="103" t="str">
        <f>'94KMInput'!T279</f>
        <v/>
      </c>
      <c r="AD240" s="104">
        <f>'94KMInput'!V279-'94KMInput'!U279</f>
        <v>0</v>
      </c>
      <c r="AE240" s="105" t="str">
        <f t="shared" si="6"/>
        <v/>
      </c>
      <c r="AF240" s="106">
        <v>3.75</v>
      </c>
      <c r="AG240" s="107">
        <f t="shared" si="7"/>
        <v>0</v>
      </c>
      <c r="AH240" s="108" t="str">
        <f>HYPERLINK('94KMInput'!AE279)</f>
        <v/>
      </c>
      <c r="AI240" s="108" t="str">
        <f>HYPERLINK('94KMInput'!AF279)</f>
        <v/>
      </c>
      <c r="AJ240" s="108" t="str">
        <f>HYPERLINK('94KMInput'!AG279)</f>
        <v/>
      </c>
      <c r="AK240" s="108" t="str">
        <f>HYPERLINK('94KMInput'!AH279)</f>
        <v/>
      </c>
      <c r="AL240" s="108" t="str">
        <f>HYPERLINK('94KMInput'!AI279)</f>
        <v/>
      </c>
      <c r="AM240" s="108" t="str">
        <f>HYPERLINK('94KMInput'!AJ279)</f>
        <v/>
      </c>
      <c r="AN240" s="108" t="str">
        <f>HYPERLINK('94KMInput'!AK279)</f>
        <v/>
      </c>
      <c r="AO240" s="108" t="str">
        <f>HYPERLINK('94KMInput'!AL279)</f>
        <v/>
      </c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  <c r="DD240" s="88"/>
      <c r="DE240" s="88"/>
      <c r="DF240" s="88"/>
      <c r="DG240" s="88"/>
      <c r="DH240" s="88"/>
    </row>
    <row r="241" ht="10.5" customHeight="1">
      <c r="A241" s="87" t="str">
        <f t="shared" si="1"/>
        <v/>
      </c>
      <c r="B241" s="88" t="str">
        <f t="shared" si="2"/>
        <v/>
      </c>
      <c r="C241" s="88" t="str">
        <f t="shared" si="3"/>
        <v/>
      </c>
      <c r="D241" s="89" t="str">
        <f>'94KMInput'!B237</f>
        <v/>
      </c>
      <c r="E241" s="90" t="str">
        <f t="shared" si="4"/>
        <v/>
      </c>
      <c r="F241" s="91" t="str">
        <f>'94KMInput'!H237</f>
        <v/>
      </c>
      <c r="G241" s="90" t="str">
        <f>'94KMInput'!O237</f>
        <v/>
      </c>
      <c r="H241" s="90" t="str">
        <f>'94KMInput'!P237</f>
        <v/>
      </c>
      <c r="I241" s="90" t="str">
        <f>'94KMInput'!R237</f>
        <v/>
      </c>
      <c r="J241" s="91" t="str">
        <f>'94KMInput'!S237</f>
        <v/>
      </c>
      <c r="K241" s="92" t="str">
        <f>'94KMInput'!AD237</f>
        <v/>
      </c>
      <c r="L241" s="93"/>
      <c r="M241" s="94" t="str">
        <f>'94KMInput'!L237</f>
        <v/>
      </c>
      <c r="N241" s="90" t="str">
        <f>IF(M241="","",(IF(Q241='94KMInput'!K237,"","ERROR!")))</f>
        <v/>
      </c>
      <c r="O241" s="95"/>
      <c r="P241" s="96"/>
      <c r="Q241" s="69" t="str">
        <f t="shared" si="8"/>
        <v/>
      </c>
      <c r="R241" s="98"/>
      <c r="S241" s="98"/>
      <c r="T241" s="98"/>
      <c r="U241" s="99"/>
      <c r="V241" s="98"/>
      <c r="W241" s="98"/>
      <c r="X241" s="100" t="str">
        <f t="shared" si="39"/>
        <v/>
      </c>
      <c r="Y241" s="101"/>
      <c r="Z241" s="102"/>
      <c r="AA241" s="102"/>
      <c r="AB241" s="102"/>
      <c r="AC241" s="103" t="str">
        <f>'94KMInput'!T280</f>
        <v/>
      </c>
      <c r="AD241" s="104">
        <f>'94KMInput'!V280-'94KMInput'!U280</f>
        <v>0</v>
      </c>
      <c r="AE241" s="105" t="str">
        <f t="shared" si="6"/>
        <v/>
      </c>
      <c r="AF241" s="106">
        <v>3.75</v>
      </c>
      <c r="AG241" s="107">
        <f t="shared" si="7"/>
        <v>0</v>
      </c>
      <c r="AH241" s="108" t="str">
        <f>HYPERLINK('94KMInput'!AE280)</f>
        <v/>
      </c>
      <c r="AI241" s="108" t="str">
        <f>HYPERLINK('94KMInput'!AF280)</f>
        <v/>
      </c>
      <c r="AJ241" s="108" t="str">
        <f>HYPERLINK('94KMInput'!AG280)</f>
        <v/>
      </c>
      <c r="AK241" s="108" t="str">
        <f>HYPERLINK('94KMInput'!AH280)</f>
        <v/>
      </c>
      <c r="AL241" s="108" t="str">
        <f>HYPERLINK('94KMInput'!AI280)</f>
        <v/>
      </c>
      <c r="AM241" s="108" t="str">
        <f>HYPERLINK('94KMInput'!AJ280)</f>
        <v/>
      </c>
      <c r="AN241" s="108" t="str">
        <f>HYPERLINK('94KMInput'!AK280)</f>
        <v/>
      </c>
      <c r="AO241" s="108" t="str">
        <f>HYPERLINK('94KMInput'!AL280)</f>
        <v/>
      </c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  <c r="DD241" s="88"/>
      <c r="DE241" s="88"/>
      <c r="DF241" s="88"/>
      <c r="DG241" s="88"/>
      <c r="DH241" s="88"/>
    </row>
    <row r="242" ht="10.5" customHeight="1">
      <c r="A242" s="87" t="str">
        <f t="shared" si="1"/>
        <v/>
      </c>
      <c r="B242" s="88" t="str">
        <f t="shared" si="2"/>
        <v/>
      </c>
      <c r="C242" s="88" t="str">
        <f t="shared" si="3"/>
        <v/>
      </c>
      <c r="D242" s="89" t="str">
        <f>'94KMInput'!B238</f>
        <v/>
      </c>
      <c r="E242" s="90" t="str">
        <f t="shared" si="4"/>
        <v/>
      </c>
      <c r="F242" s="91" t="str">
        <f>'94KMInput'!H238</f>
        <v/>
      </c>
      <c r="G242" s="90" t="str">
        <f>'94KMInput'!O238</f>
        <v/>
      </c>
      <c r="H242" s="90" t="str">
        <f>'94KMInput'!P238</f>
        <v/>
      </c>
      <c r="I242" s="90" t="str">
        <f>'94KMInput'!R238</f>
        <v/>
      </c>
      <c r="J242" s="91" t="str">
        <f>'94KMInput'!S238</f>
        <v/>
      </c>
      <c r="K242" s="92" t="str">
        <f>'94KMInput'!AD238</f>
        <v/>
      </c>
      <c r="L242" s="93"/>
      <c r="M242" s="94" t="str">
        <f>'94KMInput'!L238</f>
        <v/>
      </c>
      <c r="N242" s="90" t="str">
        <f>IF(M242="","",(IF(Q242='94KMInput'!K238,"","ERROR!")))</f>
        <v/>
      </c>
      <c r="O242" s="95"/>
      <c r="P242" s="96"/>
      <c r="Q242" s="69" t="str">
        <f t="shared" si="8"/>
        <v/>
      </c>
      <c r="R242" s="98"/>
      <c r="S242" s="98"/>
      <c r="T242" s="98"/>
      <c r="U242" s="99"/>
      <c r="V242" s="98"/>
      <c r="W242" s="98"/>
      <c r="X242" s="100" t="str">
        <f t="shared" si="39"/>
        <v/>
      </c>
      <c r="Y242" s="101"/>
      <c r="Z242" s="102"/>
      <c r="AA242" s="102"/>
      <c r="AB242" s="102"/>
      <c r="AC242" s="103" t="str">
        <f>'94KMInput'!T281</f>
        <v/>
      </c>
      <c r="AD242" s="104">
        <f>'94KMInput'!V281-'94KMInput'!U281</f>
        <v>0</v>
      </c>
      <c r="AE242" s="105" t="str">
        <f t="shared" si="6"/>
        <v/>
      </c>
      <c r="AF242" s="106">
        <v>3.75</v>
      </c>
      <c r="AG242" s="107">
        <f t="shared" si="7"/>
        <v>0</v>
      </c>
      <c r="AH242" s="108" t="str">
        <f>HYPERLINK('94KMInput'!AE281)</f>
        <v/>
      </c>
      <c r="AI242" s="108" t="str">
        <f>HYPERLINK('94KMInput'!AF281)</f>
        <v/>
      </c>
      <c r="AJ242" s="108" t="str">
        <f>HYPERLINK('94KMInput'!AG281)</f>
        <v/>
      </c>
      <c r="AK242" s="108" t="str">
        <f>HYPERLINK('94KMInput'!AH281)</f>
        <v/>
      </c>
      <c r="AL242" s="108" t="str">
        <f>HYPERLINK('94KMInput'!AI281)</f>
        <v/>
      </c>
      <c r="AM242" s="108" t="str">
        <f>HYPERLINK('94KMInput'!AJ281)</f>
        <v/>
      </c>
      <c r="AN242" s="108" t="str">
        <f>HYPERLINK('94KMInput'!AK281)</f>
        <v/>
      </c>
      <c r="AO242" s="108" t="str">
        <f>HYPERLINK('94KMInput'!AL281)</f>
        <v/>
      </c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  <c r="DD242" s="88"/>
      <c r="DE242" s="88"/>
      <c r="DF242" s="88"/>
      <c r="DG242" s="88"/>
      <c r="DH242" s="88"/>
    </row>
    <row r="243" ht="10.5" customHeight="1">
      <c r="A243" s="87" t="str">
        <f t="shared" si="1"/>
        <v/>
      </c>
      <c r="B243" s="88" t="str">
        <f t="shared" si="2"/>
        <v/>
      </c>
      <c r="C243" s="88" t="str">
        <f t="shared" si="3"/>
        <v/>
      </c>
      <c r="D243" s="89" t="str">
        <f>'94KMInput'!B239</f>
        <v/>
      </c>
      <c r="E243" s="90" t="str">
        <f t="shared" si="4"/>
        <v/>
      </c>
      <c r="F243" s="91" t="str">
        <f>'94KMInput'!H239</f>
        <v/>
      </c>
      <c r="G243" s="90" t="str">
        <f>'94KMInput'!O239</f>
        <v/>
      </c>
      <c r="H243" s="90" t="str">
        <f>'94KMInput'!P239</f>
        <v/>
      </c>
      <c r="I243" s="90" t="str">
        <f>'94KMInput'!R239</f>
        <v/>
      </c>
      <c r="J243" s="91" t="str">
        <f>'94KMInput'!S239</f>
        <v/>
      </c>
      <c r="K243" s="92" t="str">
        <f>'94KMInput'!AD239</f>
        <v/>
      </c>
      <c r="L243" s="93"/>
      <c r="M243" s="94" t="str">
        <f>'94KMInput'!L239</f>
        <v/>
      </c>
      <c r="N243" s="90" t="str">
        <f>IF(M243="","",(IF(Q243='94KMInput'!K239,"","ERROR!")))</f>
        <v/>
      </c>
      <c r="O243" s="95"/>
      <c r="P243" s="96"/>
      <c r="Q243" s="69" t="str">
        <f t="shared" si="8"/>
        <v/>
      </c>
      <c r="R243" s="98"/>
      <c r="S243" s="98"/>
      <c r="T243" s="98"/>
      <c r="U243" s="99"/>
      <c r="V243" s="98"/>
      <c r="W243" s="98"/>
      <c r="X243" s="100" t="str">
        <f t="shared" si="39"/>
        <v/>
      </c>
      <c r="Y243" s="101"/>
      <c r="Z243" s="102"/>
      <c r="AA243" s="102"/>
      <c r="AB243" s="102"/>
      <c r="AC243" s="103" t="str">
        <f>'94KMInput'!T282</f>
        <v/>
      </c>
      <c r="AD243" s="104">
        <f>'94KMInput'!V282-'94KMInput'!U282</f>
        <v>0</v>
      </c>
      <c r="AE243" s="105" t="str">
        <f t="shared" si="6"/>
        <v/>
      </c>
      <c r="AF243" s="106">
        <v>3.75</v>
      </c>
      <c r="AG243" s="107">
        <f t="shared" si="7"/>
        <v>0</v>
      </c>
      <c r="AH243" s="108" t="str">
        <f>HYPERLINK('94KMInput'!AE282)</f>
        <v/>
      </c>
      <c r="AI243" s="108" t="str">
        <f>HYPERLINK('94KMInput'!AF282)</f>
        <v/>
      </c>
      <c r="AJ243" s="108" t="str">
        <f>HYPERLINK('94KMInput'!AG282)</f>
        <v/>
      </c>
      <c r="AK243" s="108" t="str">
        <f>HYPERLINK('94KMInput'!AH282)</f>
        <v/>
      </c>
      <c r="AL243" s="108" t="str">
        <f>HYPERLINK('94KMInput'!AI282)</f>
        <v/>
      </c>
      <c r="AM243" s="108" t="str">
        <f>HYPERLINK('94KMInput'!AJ282)</f>
        <v/>
      </c>
      <c r="AN243" s="108" t="str">
        <f>HYPERLINK('94KMInput'!AK282)</f>
        <v/>
      </c>
      <c r="AO243" s="108" t="str">
        <f>HYPERLINK('94KMInput'!AL282)</f>
        <v/>
      </c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</row>
    <row r="244" ht="10.5" customHeight="1">
      <c r="A244" s="87" t="str">
        <f t="shared" si="1"/>
        <v/>
      </c>
      <c r="B244" s="88" t="str">
        <f t="shared" si="2"/>
        <v/>
      </c>
      <c r="C244" s="88" t="str">
        <f t="shared" si="3"/>
        <v/>
      </c>
      <c r="D244" s="89" t="str">
        <f>'94KMInput'!B240</f>
        <v/>
      </c>
      <c r="E244" s="90" t="str">
        <f t="shared" si="4"/>
        <v/>
      </c>
      <c r="F244" s="91" t="str">
        <f>'94KMInput'!H240</f>
        <v/>
      </c>
      <c r="G244" s="90" t="str">
        <f>'94KMInput'!O240</f>
        <v/>
      </c>
      <c r="H244" s="90" t="str">
        <f>'94KMInput'!P240</f>
        <v/>
      </c>
      <c r="I244" s="90" t="str">
        <f>'94KMInput'!R240</f>
        <v/>
      </c>
      <c r="J244" s="91" t="str">
        <f>'94KMInput'!S240</f>
        <v/>
      </c>
      <c r="K244" s="92" t="str">
        <f>'94KMInput'!AD240</f>
        <v/>
      </c>
      <c r="L244" s="93"/>
      <c r="M244" s="94" t="str">
        <f>'94KMInput'!L240</f>
        <v/>
      </c>
      <c r="N244" s="90" t="str">
        <f>IF(M244="","",(IF(Q244='94KMInput'!K240,"","ERROR!")))</f>
        <v/>
      </c>
      <c r="O244" s="95"/>
      <c r="P244" s="96"/>
      <c r="Q244" s="69" t="str">
        <f t="shared" si="8"/>
        <v/>
      </c>
      <c r="R244" s="98"/>
      <c r="S244" s="98"/>
      <c r="T244" s="98"/>
      <c r="U244" s="99"/>
      <c r="V244" s="98"/>
      <c r="W244" s="98"/>
      <c r="X244" s="100" t="str">
        <f t="shared" si="39"/>
        <v/>
      </c>
      <c r="Y244" s="101"/>
      <c r="Z244" s="102"/>
      <c r="AA244" s="102"/>
      <c r="AB244" s="102"/>
      <c r="AC244" s="103" t="str">
        <f>'94KMInput'!T283</f>
        <v/>
      </c>
      <c r="AD244" s="104">
        <f>'94KMInput'!V283-'94KMInput'!U283</f>
        <v>0</v>
      </c>
      <c r="AE244" s="105" t="str">
        <f t="shared" si="6"/>
        <v/>
      </c>
      <c r="AF244" s="106">
        <v>3.75</v>
      </c>
      <c r="AG244" s="107">
        <f t="shared" si="7"/>
        <v>0</v>
      </c>
      <c r="AH244" s="108" t="str">
        <f>HYPERLINK('94KMInput'!AE283)</f>
        <v/>
      </c>
      <c r="AI244" s="108" t="str">
        <f>HYPERLINK('94KMInput'!AF283)</f>
        <v/>
      </c>
      <c r="AJ244" s="108" t="str">
        <f>HYPERLINK('94KMInput'!AG283)</f>
        <v/>
      </c>
      <c r="AK244" s="108" t="str">
        <f>HYPERLINK('94KMInput'!AH283)</f>
        <v/>
      </c>
      <c r="AL244" s="108" t="str">
        <f>HYPERLINK('94KMInput'!AI283)</f>
        <v/>
      </c>
      <c r="AM244" s="108" t="str">
        <f>HYPERLINK('94KMInput'!AJ283)</f>
        <v/>
      </c>
      <c r="AN244" s="108" t="str">
        <f>HYPERLINK('94KMInput'!AK283)</f>
        <v/>
      </c>
      <c r="AO244" s="108" t="str">
        <f>HYPERLINK('94KMInput'!AL283)</f>
        <v/>
      </c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8"/>
      <c r="DH244" s="88"/>
    </row>
    <row r="245" ht="10.5" customHeight="1">
      <c r="A245" s="87" t="str">
        <f t="shared" si="1"/>
        <v/>
      </c>
      <c r="B245" s="88" t="str">
        <f t="shared" si="2"/>
        <v/>
      </c>
      <c r="C245" s="88" t="str">
        <f t="shared" si="3"/>
        <v/>
      </c>
      <c r="D245" s="89" t="str">
        <f>'94KMInput'!B241</f>
        <v/>
      </c>
      <c r="E245" s="90" t="str">
        <f t="shared" si="4"/>
        <v/>
      </c>
      <c r="F245" s="91" t="str">
        <f>'94KMInput'!H241</f>
        <v/>
      </c>
      <c r="G245" s="90" t="str">
        <f>'94KMInput'!O241</f>
        <v/>
      </c>
      <c r="H245" s="90" t="str">
        <f>'94KMInput'!P241</f>
        <v/>
      </c>
      <c r="I245" s="90" t="str">
        <f>'94KMInput'!R241</f>
        <v/>
      </c>
      <c r="J245" s="91" t="str">
        <f>'94KMInput'!S241</f>
        <v/>
      </c>
      <c r="K245" s="92" t="str">
        <f>'94KMInput'!AD241</f>
        <v/>
      </c>
      <c r="L245" s="93"/>
      <c r="M245" s="94" t="str">
        <f>'94KMInput'!L241</f>
        <v/>
      </c>
      <c r="N245" s="90" t="str">
        <f>IF(M245="","",(IF(Q245='94KMInput'!K241,"","ERROR!")))</f>
        <v/>
      </c>
      <c r="O245" s="95"/>
      <c r="P245" s="96"/>
      <c r="Q245" s="69" t="str">
        <f t="shared" si="8"/>
        <v/>
      </c>
      <c r="R245" s="98"/>
      <c r="S245" s="98"/>
      <c r="T245" s="98"/>
      <c r="U245" s="99"/>
      <c r="V245" s="98"/>
      <c r="W245" s="98"/>
      <c r="X245" s="100" t="str">
        <f t="shared" si="39"/>
        <v/>
      </c>
      <c r="Y245" s="101"/>
      <c r="Z245" s="102"/>
      <c r="AA245" s="102"/>
      <c r="AB245" s="102"/>
      <c r="AC245" s="103" t="str">
        <f>'94KMInput'!T284</f>
        <v/>
      </c>
      <c r="AD245" s="104">
        <f>'94KMInput'!V284-'94KMInput'!U284</f>
        <v>0</v>
      </c>
      <c r="AE245" s="105" t="str">
        <f t="shared" si="6"/>
        <v/>
      </c>
      <c r="AF245" s="106">
        <v>3.75</v>
      </c>
      <c r="AG245" s="107">
        <f t="shared" si="7"/>
        <v>0</v>
      </c>
      <c r="AH245" s="108" t="str">
        <f>HYPERLINK('94KMInput'!AE284)</f>
        <v/>
      </c>
      <c r="AI245" s="108" t="str">
        <f>HYPERLINK('94KMInput'!AF284)</f>
        <v/>
      </c>
      <c r="AJ245" s="108" t="str">
        <f>HYPERLINK('94KMInput'!AG284)</f>
        <v/>
      </c>
      <c r="AK245" s="108" t="str">
        <f>HYPERLINK('94KMInput'!AH284)</f>
        <v/>
      </c>
      <c r="AL245" s="108" t="str">
        <f>HYPERLINK('94KMInput'!AI284)</f>
        <v/>
      </c>
      <c r="AM245" s="108" t="str">
        <f>HYPERLINK('94KMInput'!AJ284)</f>
        <v/>
      </c>
      <c r="AN245" s="108" t="str">
        <f>HYPERLINK('94KMInput'!AK284)</f>
        <v/>
      </c>
      <c r="AO245" s="108" t="str">
        <f>HYPERLINK('94KMInput'!AL284)</f>
        <v/>
      </c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  <c r="DD245" s="88"/>
      <c r="DE245" s="88"/>
      <c r="DF245" s="88"/>
      <c r="DG245" s="88"/>
      <c r="DH245" s="88"/>
    </row>
    <row r="246" ht="10.5" customHeight="1">
      <c r="A246" s="87" t="str">
        <f t="shared" si="1"/>
        <v/>
      </c>
      <c r="B246" s="88" t="str">
        <f t="shared" si="2"/>
        <v/>
      </c>
      <c r="C246" s="88" t="str">
        <f t="shared" si="3"/>
        <v/>
      </c>
      <c r="D246" s="89" t="str">
        <f>'94KMInput'!B242</f>
        <v/>
      </c>
      <c r="E246" s="90" t="str">
        <f t="shared" si="4"/>
        <v/>
      </c>
      <c r="F246" s="91" t="str">
        <f>'94KMInput'!H242</f>
        <v/>
      </c>
      <c r="G246" s="90" t="str">
        <f>'94KMInput'!O242</f>
        <v/>
      </c>
      <c r="H246" s="90" t="str">
        <f>'94KMInput'!P242</f>
        <v/>
      </c>
      <c r="I246" s="90" t="str">
        <f>'94KMInput'!R242</f>
        <v/>
      </c>
      <c r="J246" s="91" t="str">
        <f>'94KMInput'!S242</f>
        <v/>
      </c>
      <c r="K246" s="92" t="str">
        <f>'94KMInput'!AD242</f>
        <v/>
      </c>
      <c r="L246" s="93"/>
      <c r="M246" s="94" t="str">
        <f>'94KMInput'!L242</f>
        <v/>
      </c>
      <c r="N246" s="90" t="str">
        <f>IF(M246="","",(IF(Q246='94KMInput'!K242,"","ERROR!")))</f>
        <v/>
      </c>
      <c r="O246" s="95"/>
      <c r="P246" s="96"/>
      <c r="Q246" s="69" t="str">
        <f t="shared" si="8"/>
        <v/>
      </c>
      <c r="R246" s="98"/>
      <c r="S246" s="98"/>
      <c r="T246" s="98"/>
      <c r="U246" s="99"/>
      <c r="V246" s="98"/>
      <c r="W246" s="98"/>
      <c r="X246" s="100" t="str">
        <f t="shared" si="39"/>
        <v/>
      </c>
      <c r="Y246" s="101"/>
      <c r="Z246" s="102"/>
      <c r="AA246" s="102"/>
      <c r="AB246" s="102"/>
      <c r="AC246" s="103" t="str">
        <f>'94KMInput'!T285</f>
        <v/>
      </c>
      <c r="AD246" s="104">
        <f>'94KMInput'!V285-'94KMInput'!U285</f>
        <v>0</v>
      </c>
      <c r="AE246" s="105" t="str">
        <f t="shared" si="6"/>
        <v/>
      </c>
      <c r="AF246" s="106">
        <v>3.75</v>
      </c>
      <c r="AG246" s="107">
        <f t="shared" si="7"/>
        <v>0</v>
      </c>
      <c r="AH246" s="108" t="str">
        <f>HYPERLINK('94KMInput'!AE285)</f>
        <v/>
      </c>
      <c r="AI246" s="108" t="str">
        <f>HYPERLINK('94KMInput'!AF285)</f>
        <v/>
      </c>
      <c r="AJ246" s="108" t="str">
        <f>HYPERLINK('94KMInput'!AG285)</f>
        <v/>
      </c>
      <c r="AK246" s="108" t="str">
        <f>HYPERLINK('94KMInput'!AH285)</f>
        <v/>
      </c>
      <c r="AL246" s="108" t="str">
        <f>HYPERLINK('94KMInput'!AI285)</f>
        <v/>
      </c>
      <c r="AM246" s="108" t="str">
        <f>HYPERLINK('94KMInput'!AJ285)</f>
        <v/>
      </c>
      <c r="AN246" s="108" t="str">
        <f>HYPERLINK('94KMInput'!AK285)</f>
        <v/>
      </c>
      <c r="AO246" s="108" t="str">
        <f>HYPERLINK('94KMInput'!AL285)</f>
        <v/>
      </c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  <c r="DD246" s="88"/>
      <c r="DE246" s="88"/>
      <c r="DF246" s="88"/>
      <c r="DG246" s="88"/>
      <c r="DH246" s="88"/>
    </row>
    <row r="247" ht="10.5" customHeight="1">
      <c r="A247" s="87" t="str">
        <f t="shared" si="1"/>
        <v/>
      </c>
      <c r="B247" s="88" t="str">
        <f t="shared" si="2"/>
        <v/>
      </c>
      <c r="C247" s="88" t="str">
        <f t="shared" si="3"/>
        <v/>
      </c>
      <c r="D247" s="89" t="str">
        <f>'94KMInput'!B243</f>
        <v/>
      </c>
      <c r="E247" s="90" t="str">
        <f t="shared" si="4"/>
        <v/>
      </c>
      <c r="F247" s="91" t="str">
        <f>'94KMInput'!H243</f>
        <v/>
      </c>
      <c r="G247" s="90" t="str">
        <f>'94KMInput'!O243</f>
        <v/>
      </c>
      <c r="H247" s="90" t="str">
        <f>'94KMInput'!P243</f>
        <v/>
      </c>
      <c r="I247" s="90" t="str">
        <f>'94KMInput'!R243</f>
        <v/>
      </c>
      <c r="J247" s="91" t="str">
        <f>'94KMInput'!S243</f>
        <v/>
      </c>
      <c r="K247" s="92" t="str">
        <f>'94KMInput'!AD243</f>
        <v/>
      </c>
      <c r="L247" s="93"/>
      <c r="M247" s="94" t="str">
        <f>'94KMInput'!L243</f>
        <v/>
      </c>
      <c r="N247" s="90" t="str">
        <f>IF(M247="","",(IF(Q247='94KMInput'!K243,"","ERROR!")))</f>
        <v/>
      </c>
      <c r="O247" s="95"/>
      <c r="P247" s="96"/>
      <c r="Q247" s="69" t="str">
        <f t="shared" si="8"/>
        <v/>
      </c>
      <c r="R247" s="98"/>
      <c r="S247" s="98"/>
      <c r="T247" s="98"/>
      <c r="U247" s="99"/>
      <c r="V247" s="98"/>
      <c r="W247" s="98"/>
      <c r="X247" s="100" t="str">
        <f t="shared" si="39"/>
        <v/>
      </c>
      <c r="Y247" s="101"/>
      <c r="Z247" s="102"/>
      <c r="AA247" s="102"/>
      <c r="AB247" s="102"/>
      <c r="AC247" s="103" t="str">
        <f>'94KMInput'!T286</f>
        <v/>
      </c>
      <c r="AD247" s="104">
        <f>'94KMInput'!V286-'94KMInput'!U286</f>
        <v>0</v>
      </c>
      <c r="AE247" s="105" t="str">
        <f t="shared" si="6"/>
        <v/>
      </c>
      <c r="AF247" s="106">
        <v>3.75</v>
      </c>
      <c r="AG247" s="107">
        <f t="shared" si="7"/>
        <v>0</v>
      </c>
      <c r="AH247" s="108" t="str">
        <f>HYPERLINK('94KMInput'!AE286)</f>
        <v/>
      </c>
      <c r="AI247" s="108" t="str">
        <f>HYPERLINK('94KMInput'!AF286)</f>
        <v/>
      </c>
      <c r="AJ247" s="108" t="str">
        <f>HYPERLINK('94KMInput'!AG286)</f>
        <v/>
      </c>
      <c r="AK247" s="108" t="str">
        <f>HYPERLINK('94KMInput'!AH286)</f>
        <v/>
      </c>
      <c r="AL247" s="108" t="str">
        <f>HYPERLINK('94KMInput'!AI286)</f>
        <v/>
      </c>
      <c r="AM247" s="108" t="str">
        <f>HYPERLINK('94KMInput'!AJ286)</f>
        <v/>
      </c>
      <c r="AN247" s="108" t="str">
        <f>HYPERLINK('94KMInput'!AK286)</f>
        <v/>
      </c>
      <c r="AO247" s="108" t="str">
        <f>HYPERLINK('94KMInput'!AL286)</f>
        <v/>
      </c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  <c r="DD247" s="88"/>
      <c r="DE247" s="88"/>
      <c r="DF247" s="88"/>
      <c r="DG247" s="88"/>
      <c r="DH247" s="88"/>
    </row>
    <row r="248" ht="10.5" customHeight="1">
      <c r="A248" s="87" t="str">
        <f t="shared" si="1"/>
        <v/>
      </c>
      <c r="B248" s="88" t="str">
        <f t="shared" si="2"/>
        <v/>
      </c>
      <c r="C248" s="88" t="str">
        <f t="shared" si="3"/>
        <v/>
      </c>
      <c r="D248" s="89" t="str">
        <f>'94KMInput'!B244</f>
        <v/>
      </c>
      <c r="E248" s="90" t="str">
        <f t="shared" si="4"/>
        <v/>
      </c>
      <c r="F248" s="91" t="str">
        <f>'94KMInput'!H244</f>
        <v/>
      </c>
      <c r="G248" s="90" t="str">
        <f>'94KMInput'!O244</f>
        <v/>
      </c>
      <c r="H248" s="90" t="str">
        <f>'94KMInput'!P244</f>
        <v/>
      </c>
      <c r="I248" s="90" t="str">
        <f>'94KMInput'!R244</f>
        <v/>
      </c>
      <c r="J248" s="91" t="str">
        <f>'94KMInput'!S244</f>
        <v/>
      </c>
      <c r="K248" s="92" t="str">
        <f>'94KMInput'!AD244</f>
        <v/>
      </c>
      <c r="L248" s="93"/>
      <c r="M248" s="94" t="str">
        <f>'94KMInput'!L244</f>
        <v/>
      </c>
      <c r="N248" s="90" t="str">
        <f>IF(M248="","",(IF(Q248='94KMInput'!K244,"","ERROR!")))</f>
        <v/>
      </c>
      <c r="O248" s="95"/>
      <c r="P248" s="96"/>
      <c r="Q248" s="69" t="str">
        <f t="shared" si="8"/>
        <v/>
      </c>
      <c r="R248" s="98"/>
      <c r="S248" s="98"/>
      <c r="T248" s="98"/>
      <c r="U248" s="99"/>
      <c r="V248" s="98"/>
      <c r="W248" s="98"/>
      <c r="X248" s="100" t="str">
        <f t="shared" si="39"/>
        <v/>
      </c>
      <c r="Y248" s="101"/>
      <c r="Z248" s="102"/>
      <c r="AA248" s="102"/>
      <c r="AB248" s="102"/>
      <c r="AC248" s="103" t="str">
        <f>'94KMInput'!T287</f>
        <v/>
      </c>
      <c r="AD248" s="104">
        <f>'94KMInput'!V287-'94KMInput'!U287</f>
        <v>0</v>
      </c>
      <c r="AE248" s="105" t="str">
        <f t="shared" si="6"/>
        <v/>
      </c>
      <c r="AF248" s="106">
        <v>3.75</v>
      </c>
      <c r="AG248" s="107">
        <f t="shared" si="7"/>
        <v>0</v>
      </c>
      <c r="AH248" s="108" t="str">
        <f>HYPERLINK('94KMInput'!AE287)</f>
        <v/>
      </c>
      <c r="AI248" s="108" t="str">
        <f>HYPERLINK('94KMInput'!AF287)</f>
        <v/>
      </c>
      <c r="AJ248" s="108" t="str">
        <f>HYPERLINK('94KMInput'!AG287)</f>
        <v/>
      </c>
      <c r="AK248" s="108" t="str">
        <f>HYPERLINK('94KMInput'!AH287)</f>
        <v/>
      </c>
      <c r="AL248" s="108" t="str">
        <f>HYPERLINK('94KMInput'!AI287)</f>
        <v/>
      </c>
      <c r="AM248" s="108" t="str">
        <f>HYPERLINK('94KMInput'!AJ287)</f>
        <v/>
      </c>
      <c r="AN248" s="108" t="str">
        <f>HYPERLINK('94KMInput'!AK287)</f>
        <v/>
      </c>
      <c r="AO248" s="108" t="str">
        <f>HYPERLINK('94KMInput'!AL287)</f>
        <v/>
      </c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  <c r="DD248" s="88"/>
      <c r="DE248" s="88"/>
      <c r="DF248" s="88"/>
      <c r="DG248" s="88"/>
      <c r="DH248" s="88"/>
    </row>
    <row r="249" ht="10.5" customHeight="1">
      <c r="A249" s="87" t="str">
        <f t="shared" si="1"/>
        <v/>
      </c>
      <c r="B249" s="88" t="str">
        <f t="shared" si="2"/>
        <v/>
      </c>
      <c r="C249" s="88" t="str">
        <f t="shared" si="3"/>
        <v/>
      </c>
      <c r="D249" s="89" t="str">
        <f>'94KMInput'!B245</f>
        <v/>
      </c>
      <c r="E249" s="90" t="str">
        <f t="shared" si="4"/>
        <v/>
      </c>
      <c r="F249" s="91" t="str">
        <f>'94KMInput'!H245</f>
        <v/>
      </c>
      <c r="G249" s="90" t="str">
        <f>'94KMInput'!O245</f>
        <v/>
      </c>
      <c r="H249" s="90" t="str">
        <f>'94KMInput'!P245</f>
        <v/>
      </c>
      <c r="I249" s="90" t="str">
        <f>'94KMInput'!R245</f>
        <v/>
      </c>
      <c r="J249" s="91" t="str">
        <f>'94KMInput'!S245</f>
        <v/>
      </c>
      <c r="K249" s="92" t="str">
        <f>'94KMInput'!AD245</f>
        <v/>
      </c>
      <c r="L249" s="93"/>
      <c r="M249" s="94" t="str">
        <f>'94KMInput'!L245</f>
        <v/>
      </c>
      <c r="N249" s="90" t="str">
        <f>IF(M249="","",(IF(Q249='94KMInput'!K245,"","ERROR!")))</f>
        <v/>
      </c>
      <c r="O249" s="95"/>
      <c r="P249" s="96"/>
      <c r="Q249" s="69" t="str">
        <f t="shared" si="8"/>
        <v/>
      </c>
      <c r="R249" s="98"/>
      <c r="S249" s="98"/>
      <c r="T249" s="98"/>
      <c r="U249" s="99"/>
      <c r="V249" s="98"/>
      <c r="W249" s="98"/>
      <c r="X249" s="100" t="str">
        <f t="shared" si="39"/>
        <v/>
      </c>
      <c r="Y249" s="101"/>
      <c r="Z249" s="102"/>
      <c r="AA249" s="102"/>
      <c r="AB249" s="102"/>
      <c r="AC249" s="103" t="str">
        <f>'94KMInput'!T288</f>
        <v/>
      </c>
      <c r="AD249" s="104">
        <f>'94KMInput'!V288-'94KMInput'!U288</f>
        <v>0</v>
      </c>
      <c r="AE249" s="105" t="str">
        <f t="shared" si="6"/>
        <v/>
      </c>
      <c r="AF249" s="106">
        <v>3.75</v>
      </c>
      <c r="AG249" s="107">
        <f t="shared" si="7"/>
        <v>0</v>
      </c>
      <c r="AH249" s="108" t="str">
        <f>HYPERLINK('94KMInput'!AE288)</f>
        <v/>
      </c>
      <c r="AI249" s="108" t="str">
        <f>HYPERLINK('94KMInput'!AF288)</f>
        <v/>
      </c>
      <c r="AJ249" s="108" t="str">
        <f>HYPERLINK('94KMInput'!AG288)</f>
        <v/>
      </c>
      <c r="AK249" s="108" t="str">
        <f>HYPERLINK('94KMInput'!AH288)</f>
        <v/>
      </c>
      <c r="AL249" s="108" t="str">
        <f>HYPERLINK('94KMInput'!AI288)</f>
        <v/>
      </c>
      <c r="AM249" s="108" t="str">
        <f>HYPERLINK('94KMInput'!AJ288)</f>
        <v/>
      </c>
      <c r="AN249" s="108" t="str">
        <f>HYPERLINK('94KMInput'!AK288)</f>
        <v/>
      </c>
      <c r="AO249" s="108" t="str">
        <f>HYPERLINK('94KMInput'!AL288)</f>
        <v/>
      </c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  <c r="DD249" s="88"/>
      <c r="DE249" s="88"/>
      <c r="DF249" s="88"/>
      <c r="DG249" s="88"/>
      <c r="DH249" s="88"/>
    </row>
    <row r="250" ht="10.5" customHeight="1">
      <c r="A250" s="87" t="str">
        <f t="shared" si="1"/>
        <v/>
      </c>
      <c r="B250" s="88" t="str">
        <f t="shared" si="2"/>
        <v/>
      </c>
      <c r="C250" s="88" t="str">
        <f t="shared" si="3"/>
        <v/>
      </c>
      <c r="D250" s="89" t="str">
        <f>'94KMInput'!B246</f>
        <v/>
      </c>
      <c r="E250" s="90" t="str">
        <f t="shared" si="4"/>
        <v/>
      </c>
      <c r="F250" s="91" t="str">
        <f>'94KMInput'!H246</f>
        <v/>
      </c>
      <c r="G250" s="90" t="str">
        <f>'94KMInput'!O246</f>
        <v/>
      </c>
      <c r="H250" s="90" t="str">
        <f>'94KMInput'!P246</f>
        <v/>
      </c>
      <c r="I250" s="90" t="str">
        <f>'94KMInput'!R246</f>
        <v/>
      </c>
      <c r="J250" s="91" t="str">
        <f>'94KMInput'!S246</f>
        <v/>
      </c>
      <c r="K250" s="92" t="str">
        <f>'94KMInput'!AD246</f>
        <v/>
      </c>
      <c r="L250" s="93"/>
      <c r="M250" s="94" t="str">
        <f>'94KMInput'!L246</f>
        <v/>
      </c>
      <c r="N250" s="90" t="str">
        <f>IF(M250="","",(IF(Q250='94KMInput'!K246,"","ERROR!")))</f>
        <v/>
      </c>
      <c r="O250" s="95"/>
      <c r="P250" s="96"/>
      <c r="Q250" s="69" t="str">
        <f t="shared" si="8"/>
        <v/>
      </c>
      <c r="R250" s="98"/>
      <c r="S250" s="98"/>
      <c r="T250" s="98"/>
      <c r="U250" s="99"/>
      <c r="V250" s="98"/>
      <c r="W250" s="98"/>
      <c r="X250" s="100" t="str">
        <f t="shared" si="39"/>
        <v/>
      </c>
      <c r="Y250" s="101"/>
      <c r="Z250" s="102"/>
      <c r="AA250" s="102"/>
      <c r="AB250" s="102"/>
      <c r="AC250" s="103" t="str">
        <f>'94KMInput'!T289</f>
        <v/>
      </c>
      <c r="AD250" s="104">
        <f>'94KMInput'!V289-'94KMInput'!U289</f>
        <v>0</v>
      </c>
      <c r="AE250" s="105" t="str">
        <f t="shared" si="6"/>
        <v/>
      </c>
      <c r="AF250" s="106">
        <v>3.75</v>
      </c>
      <c r="AG250" s="107">
        <f t="shared" si="7"/>
        <v>0</v>
      </c>
      <c r="AH250" s="108" t="str">
        <f>HYPERLINK('94KMInput'!AE289)</f>
        <v/>
      </c>
      <c r="AI250" s="108" t="str">
        <f>HYPERLINK('94KMInput'!AF289)</f>
        <v/>
      </c>
      <c r="AJ250" s="108" t="str">
        <f>HYPERLINK('94KMInput'!AG289)</f>
        <v/>
      </c>
      <c r="AK250" s="108" t="str">
        <f>HYPERLINK('94KMInput'!AH289)</f>
        <v/>
      </c>
      <c r="AL250" s="108" t="str">
        <f>HYPERLINK('94KMInput'!AI289)</f>
        <v/>
      </c>
      <c r="AM250" s="108" t="str">
        <f>HYPERLINK('94KMInput'!AJ289)</f>
        <v/>
      </c>
      <c r="AN250" s="108" t="str">
        <f>HYPERLINK('94KMInput'!AK289)</f>
        <v/>
      </c>
      <c r="AO250" s="108" t="str">
        <f>HYPERLINK('94KMInput'!AL289)</f>
        <v/>
      </c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  <c r="DD250" s="88"/>
      <c r="DE250" s="88"/>
      <c r="DF250" s="88"/>
      <c r="DG250" s="88"/>
      <c r="DH250" s="88"/>
    </row>
    <row r="251" ht="10.5" customHeight="1">
      <c r="A251" s="87" t="str">
        <f t="shared" si="1"/>
        <v/>
      </c>
      <c r="B251" s="88" t="str">
        <f t="shared" si="2"/>
        <v/>
      </c>
      <c r="C251" s="88" t="str">
        <f t="shared" si="3"/>
        <v/>
      </c>
      <c r="D251" s="89" t="str">
        <f>'94KMInput'!B247</f>
        <v/>
      </c>
      <c r="E251" s="90" t="str">
        <f t="shared" si="4"/>
        <v/>
      </c>
      <c r="F251" s="91" t="str">
        <f>'94KMInput'!H247</f>
        <v/>
      </c>
      <c r="G251" s="90" t="str">
        <f>'94KMInput'!O247</f>
        <v/>
      </c>
      <c r="H251" s="90" t="str">
        <f>'94KMInput'!P247</f>
        <v/>
      </c>
      <c r="I251" s="90" t="str">
        <f>'94KMInput'!R247</f>
        <v/>
      </c>
      <c r="J251" s="91" t="str">
        <f>'94KMInput'!S247</f>
        <v/>
      </c>
      <c r="K251" s="92" t="str">
        <f>'94KMInput'!AD247</f>
        <v/>
      </c>
      <c r="L251" s="93"/>
      <c r="M251" s="94" t="str">
        <f>'94KMInput'!L247</f>
        <v/>
      </c>
      <c r="N251" s="90" t="str">
        <f>IF(M251="","",(IF(Q251='94KMInput'!K247,"","ERROR!")))</f>
        <v/>
      </c>
      <c r="O251" s="95"/>
      <c r="P251" s="96"/>
      <c r="Q251" s="69" t="str">
        <f t="shared" si="8"/>
        <v/>
      </c>
      <c r="R251" s="98"/>
      <c r="S251" s="98"/>
      <c r="T251" s="98"/>
      <c r="U251" s="99"/>
      <c r="V251" s="98"/>
      <c r="W251" s="98"/>
      <c r="X251" s="100" t="str">
        <f t="shared" si="39"/>
        <v/>
      </c>
      <c r="Y251" s="101"/>
      <c r="Z251" s="102"/>
      <c r="AA251" s="102"/>
      <c r="AB251" s="102"/>
      <c r="AC251" s="103" t="str">
        <f>'94KMInput'!T290</f>
        <v/>
      </c>
      <c r="AD251" s="104">
        <f>'94KMInput'!V290-'94KMInput'!U290</f>
        <v>0</v>
      </c>
      <c r="AE251" s="105" t="str">
        <f t="shared" si="6"/>
        <v/>
      </c>
      <c r="AF251" s="106">
        <v>3.75</v>
      </c>
      <c r="AG251" s="107">
        <f t="shared" si="7"/>
        <v>0</v>
      </c>
      <c r="AH251" s="108" t="str">
        <f>HYPERLINK('94KMInput'!AE290)</f>
        <v/>
      </c>
      <c r="AI251" s="108" t="str">
        <f>HYPERLINK('94KMInput'!AF290)</f>
        <v/>
      </c>
      <c r="AJ251" s="108" t="str">
        <f>HYPERLINK('94KMInput'!AG290)</f>
        <v/>
      </c>
      <c r="AK251" s="108" t="str">
        <f>HYPERLINK('94KMInput'!AH290)</f>
        <v/>
      </c>
      <c r="AL251" s="108" t="str">
        <f>HYPERLINK('94KMInput'!AI290)</f>
        <v/>
      </c>
      <c r="AM251" s="108" t="str">
        <f>HYPERLINK('94KMInput'!AJ290)</f>
        <v/>
      </c>
      <c r="AN251" s="108" t="str">
        <f>HYPERLINK('94KMInput'!AK290)</f>
        <v/>
      </c>
      <c r="AO251" s="108" t="str">
        <f>HYPERLINK('94KMInput'!AL290)</f>
        <v/>
      </c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  <c r="DD251" s="88"/>
      <c r="DE251" s="88"/>
      <c r="DF251" s="88"/>
      <c r="DG251" s="88"/>
      <c r="DH251" s="88"/>
    </row>
    <row r="252" ht="10.5" customHeight="1">
      <c r="A252" s="87" t="str">
        <f t="shared" si="1"/>
        <v/>
      </c>
      <c r="B252" s="88" t="str">
        <f t="shared" si="2"/>
        <v/>
      </c>
      <c r="C252" s="88" t="str">
        <f t="shared" si="3"/>
        <v/>
      </c>
      <c r="D252" s="89" t="str">
        <f>'94KMInput'!B248</f>
        <v/>
      </c>
      <c r="E252" s="90" t="str">
        <f t="shared" si="4"/>
        <v/>
      </c>
      <c r="F252" s="91" t="str">
        <f>'94KMInput'!H248</f>
        <v/>
      </c>
      <c r="G252" s="90" t="str">
        <f>'94KMInput'!O248</f>
        <v/>
      </c>
      <c r="H252" s="90" t="str">
        <f>'94KMInput'!P248</f>
        <v/>
      </c>
      <c r="I252" s="90" t="str">
        <f>'94KMInput'!R248</f>
        <v/>
      </c>
      <c r="J252" s="91" t="str">
        <f>'94KMInput'!S248</f>
        <v/>
      </c>
      <c r="K252" s="92" t="str">
        <f>'94KMInput'!AD248</f>
        <v/>
      </c>
      <c r="L252" s="93"/>
      <c r="M252" s="94" t="str">
        <f>'94KMInput'!L248</f>
        <v/>
      </c>
      <c r="N252" s="90" t="str">
        <f>IF(M252="","",(IF(Q252='94KMInput'!K248,"","ERROR!")))</f>
        <v/>
      </c>
      <c r="O252" s="95"/>
      <c r="P252" s="96"/>
      <c r="Q252" s="69" t="str">
        <f t="shared" si="8"/>
        <v/>
      </c>
      <c r="R252" s="98"/>
      <c r="S252" s="98"/>
      <c r="T252" s="98"/>
      <c r="U252" s="99"/>
      <c r="V252" s="98"/>
      <c r="W252" s="98"/>
      <c r="X252" s="100" t="str">
        <f t="shared" si="39"/>
        <v/>
      </c>
      <c r="Y252" s="101"/>
      <c r="Z252" s="102"/>
      <c r="AA252" s="102"/>
      <c r="AB252" s="102"/>
      <c r="AC252" s="103" t="str">
        <f>'94KMInput'!T291</f>
        <v/>
      </c>
      <c r="AD252" s="104">
        <f>'94KMInput'!V291-'94KMInput'!U291</f>
        <v>0</v>
      </c>
      <c r="AE252" s="105" t="str">
        <f t="shared" si="6"/>
        <v/>
      </c>
      <c r="AF252" s="106">
        <v>3.75</v>
      </c>
      <c r="AG252" s="107">
        <f t="shared" si="7"/>
        <v>0</v>
      </c>
      <c r="AH252" s="108" t="str">
        <f>HYPERLINK('94KMInput'!AE291)</f>
        <v/>
      </c>
      <c r="AI252" s="108" t="str">
        <f>HYPERLINK('94KMInput'!AF291)</f>
        <v/>
      </c>
      <c r="AJ252" s="108" t="str">
        <f>HYPERLINK('94KMInput'!AG291)</f>
        <v/>
      </c>
      <c r="AK252" s="108" t="str">
        <f>HYPERLINK('94KMInput'!AH291)</f>
        <v/>
      </c>
      <c r="AL252" s="108" t="str">
        <f>HYPERLINK('94KMInput'!AI291)</f>
        <v/>
      </c>
      <c r="AM252" s="108" t="str">
        <f>HYPERLINK('94KMInput'!AJ291)</f>
        <v/>
      </c>
      <c r="AN252" s="108" t="str">
        <f>HYPERLINK('94KMInput'!AK291)</f>
        <v/>
      </c>
      <c r="AO252" s="108" t="str">
        <f>HYPERLINK('94KMInput'!AL291)</f>
        <v/>
      </c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88"/>
      <c r="DE252" s="88"/>
      <c r="DF252" s="88"/>
      <c r="DG252" s="88"/>
      <c r="DH252" s="88"/>
    </row>
    <row r="253" ht="10.5" customHeight="1">
      <c r="A253" s="87" t="str">
        <f t="shared" si="1"/>
        <v/>
      </c>
      <c r="B253" s="88" t="str">
        <f t="shared" si="2"/>
        <v/>
      </c>
      <c r="C253" s="88" t="str">
        <f t="shared" si="3"/>
        <v/>
      </c>
      <c r="D253" s="89" t="str">
        <f>'94KMInput'!B249</f>
        <v/>
      </c>
      <c r="E253" s="90" t="str">
        <f t="shared" si="4"/>
        <v/>
      </c>
      <c r="F253" s="91" t="str">
        <f>'94KMInput'!H249</f>
        <v/>
      </c>
      <c r="G253" s="90" t="str">
        <f>'94KMInput'!O249</f>
        <v/>
      </c>
      <c r="H253" s="90" t="str">
        <f>'94KMInput'!P249</f>
        <v/>
      </c>
      <c r="I253" s="90" t="str">
        <f>'94KMInput'!R249</f>
        <v/>
      </c>
      <c r="J253" s="91" t="str">
        <f>'94KMInput'!S249</f>
        <v/>
      </c>
      <c r="K253" s="92" t="str">
        <f>'94KMInput'!AD249</f>
        <v/>
      </c>
      <c r="L253" s="93"/>
      <c r="M253" s="94" t="str">
        <f>'94KMInput'!L249</f>
        <v/>
      </c>
      <c r="N253" s="90" t="str">
        <f>IF(M253="","",(IF(Q253='94KMInput'!K249,"","ERROR!")))</f>
        <v/>
      </c>
      <c r="O253" s="95"/>
      <c r="P253" s="96"/>
      <c r="Q253" s="69" t="str">
        <f t="shared" si="8"/>
        <v/>
      </c>
      <c r="R253" s="98"/>
      <c r="S253" s="98"/>
      <c r="T253" s="98"/>
      <c r="U253" s="99"/>
      <c r="V253" s="98"/>
      <c r="W253" s="98"/>
      <c r="X253" s="100" t="str">
        <f t="shared" si="39"/>
        <v/>
      </c>
      <c r="Y253" s="101"/>
      <c r="Z253" s="102"/>
      <c r="AA253" s="102"/>
      <c r="AB253" s="102"/>
      <c r="AC253" s="103" t="str">
        <f>'94KMInput'!T292</f>
        <v/>
      </c>
      <c r="AD253" s="104">
        <f>'94KMInput'!V292-'94KMInput'!U292</f>
        <v>0</v>
      </c>
      <c r="AE253" s="105" t="str">
        <f t="shared" si="6"/>
        <v/>
      </c>
      <c r="AF253" s="106">
        <v>3.75</v>
      </c>
      <c r="AG253" s="107">
        <f t="shared" si="7"/>
        <v>0</v>
      </c>
      <c r="AH253" s="108" t="str">
        <f>HYPERLINK('94KMInput'!AE292)</f>
        <v/>
      </c>
      <c r="AI253" s="108" t="str">
        <f>HYPERLINK('94KMInput'!AF292)</f>
        <v/>
      </c>
      <c r="AJ253" s="108" t="str">
        <f>HYPERLINK('94KMInput'!AG292)</f>
        <v/>
      </c>
      <c r="AK253" s="108" t="str">
        <f>HYPERLINK('94KMInput'!AH292)</f>
        <v/>
      </c>
      <c r="AL253" s="108" t="str">
        <f>HYPERLINK('94KMInput'!AI292)</f>
        <v/>
      </c>
      <c r="AM253" s="108" t="str">
        <f>HYPERLINK('94KMInput'!AJ292)</f>
        <v/>
      </c>
      <c r="AN253" s="108" t="str">
        <f>HYPERLINK('94KMInput'!AK292)</f>
        <v/>
      </c>
      <c r="AO253" s="108" t="str">
        <f>HYPERLINK('94KMInput'!AL292)</f>
        <v/>
      </c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  <c r="DD253" s="88"/>
      <c r="DE253" s="88"/>
      <c r="DF253" s="88"/>
      <c r="DG253" s="88"/>
      <c r="DH253" s="88"/>
    </row>
    <row r="254" ht="10.5" customHeight="1">
      <c r="A254" s="87" t="str">
        <f t="shared" si="1"/>
        <v/>
      </c>
      <c r="B254" s="88" t="str">
        <f t="shared" si="2"/>
        <v/>
      </c>
      <c r="C254" s="88" t="str">
        <f t="shared" si="3"/>
        <v/>
      </c>
      <c r="D254" s="89" t="str">
        <f>'94KMInput'!B250</f>
        <v/>
      </c>
      <c r="E254" s="90" t="str">
        <f t="shared" si="4"/>
        <v/>
      </c>
      <c r="F254" s="91" t="str">
        <f>'94KMInput'!H250</f>
        <v/>
      </c>
      <c r="G254" s="90" t="str">
        <f>'94KMInput'!O250</f>
        <v/>
      </c>
      <c r="H254" s="90" t="str">
        <f>'94KMInput'!P250</f>
        <v/>
      </c>
      <c r="I254" s="90" t="str">
        <f>'94KMInput'!R250</f>
        <v/>
      </c>
      <c r="J254" s="91" t="str">
        <f>'94KMInput'!S250</f>
        <v/>
      </c>
      <c r="K254" s="92" t="str">
        <f>'94KMInput'!AD250</f>
        <v/>
      </c>
      <c r="L254" s="93"/>
      <c r="M254" s="94" t="str">
        <f>'94KMInput'!L250</f>
        <v/>
      </c>
      <c r="N254" s="90" t="str">
        <f>IF(M254="","",(IF(Q254='94KMInput'!K250,"","ERROR!")))</f>
        <v/>
      </c>
      <c r="O254" s="95"/>
      <c r="P254" s="96"/>
      <c r="Q254" s="69" t="str">
        <f t="shared" si="8"/>
        <v/>
      </c>
      <c r="R254" s="98"/>
      <c r="S254" s="98"/>
      <c r="T254" s="98"/>
      <c r="U254" s="99"/>
      <c r="V254" s="98"/>
      <c r="W254" s="98"/>
      <c r="X254" s="100" t="str">
        <f t="shared" si="39"/>
        <v/>
      </c>
      <c r="Y254" s="101"/>
      <c r="Z254" s="102"/>
      <c r="AA254" s="102"/>
      <c r="AB254" s="102"/>
      <c r="AC254" s="103" t="str">
        <f>'94KMInput'!T293</f>
        <v/>
      </c>
      <c r="AD254" s="104">
        <f>'94KMInput'!V293-'94KMInput'!U293</f>
        <v>0</v>
      </c>
      <c r="AE254" s="105" t="str">
        <f t="shared" si="6"/>
        <v/>
      </c>
      <c r="AF254" s="106">
        <v>3.75</v>
      </c>
      <c r="AG254" s="107">
        <f t="shared" si="7"/>
        <v>0</v>
      </c>
      <c r="AH254" s="108" t="str">
        <f>HYPERLINK('94KMInput'!AE293)</f>
        <v/>
      </c>
      <c r="AI254" s="108" t="str">
        <f>HYPERLINK('94KMInput'!AF293)</f>
        <v/>
      </c>
      <c r="AJ254" s="108" t="str">
        <f>HYPERLINK('94KMInput'!AG293)</f>
        <v/>
      </c>
      <c r="AK254" s="108" t="str">
        <f>HYPERLINK('94KMInput'!AH293)</f>
        <v/>
      </c>
      <c r="AL254" s="108" t="str">
        <f>HYPERLINK('94KMInput'!AI293)</f>
        <v/>
      </c>
      <c r="AM254" s="108" t="str">
        <f>HYPERLINK('94KMInput'!AJ293)</f>
        <v/>
      </c>
      <c r="AN254" s="108" t="str">
        <f>HYPERLINK('94KMInput'!AK293)</f>
        <v/>
      </c>
      <c r="AO254" s="108" t="str">
        <f>HYPERLINK('94KMInput'!AL293)</f>
        <v/>
      </c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  <c r="DD254" s="88"/>
      <c r="DE254" s="88"/>
      <c r="DF254" s="88"/>
      <c r="DG254" s="88"/>
      <c r="DH254" s="88"/>
    </row>
    <row r="255" ht="10.5" customHeight="1">
      <c r="A255" s="87" t="str">
        <f t="shared" si="1"/>
        <v/>
      </c>
      <c r="B255" s="88" t="str">
        <f t="shared" si="2"/>
        <v/>
      </c>
      <c r="C255" s="88" t="str">
        <f t="shared" si="3"/>
        <v/>
      </c>
      <c r="D255" s="89" t="str">
        <f>'94KMInput'!B251</f>
        <v/>
      </c>
      <c r="E255" s="90" t="str">
        <f t="shared" si="4"/>
        <v/>
      </c>
      <c r="F255" s="91" t="str">
        <f>'94KMInput'!H251</f>
        <v/>
      </c>
      <c r="G255" s="90" t="str">
        <f>'94KMInput'!O251</f>
        <v/>
      </c>
      <c r="H255" s="90" t="str">
        <f>'94KMInput'!P251</f>
        <v/>
      </c>
      <c r="I255" s="90" t="str">
        <f>'94KMInput'!R251</f>
        <v/>
      </c>
      <c r="J255" s="91" t="str">
        <f>'94KMInput'!S251</f>
        <v/>
      </c>
      <c r="K255" s="92" t="str">
        <f>'94KMInput'!AD251</f>
        <v/>
      </c>
      <c r="L255" s="93"/>
      <c r="M255" s="94" t="str">
        <f>'94KMInput'!L251</f>
        <v/>
      </c>
      <c r="N255" s="90" t="str">
        <f>IF(M255="","",(IF(Q255='94KMInput'!K251,"","ERROR!")))</f>
        <v/>
      </c>
      <c r="O255" s="95"/>
      <c r="P255" s="96"/>
      <c r="Q255" s="69" t="str">
        <f t="shared" si="8"/>
        <v/>
      </c>
      <c r="R255" s="98"/>
      <c r="S255" s="98"/>
      <c r="T255" s="98"/>
      <c r="U255" s="99"/>
      <c r="V255" s="98"/>
      <c r="W255" s="98"/>
      <c r="X255" s="100" t="str">
        <f t="shared" si="39"/>
        <v/>
      </c>
      <c r="Y255" s="101"/>
      <c r="Z255" s="102"/>
      <c r="AA255" s="102"/>
      <c r="AB255" s="102"/>
      <c r="AC255" s="103" t="str">
        <f>'94KMInput'!T294</f>
        <v/>
      </c>
      <c r="AD255" s="104">
        <f>'94KMInput'!V294-'94KMInput'!U294</f>
        <v>0</v>
      </c>
      <c r="AE255" s="105" t="str">
        <f t="shared" si="6"/>
        <v/>
      </c>
      <c r="AF255" s="106">
        <v>3.75</v>
      </c>
      <c r="AG255" s="107">
        <f t="shared" si="7"/>
        <v>0</v>
      </c>
      <c r="AH255" s="108" t="str">
        <f>HYPERLINK('94KMInput'!AE294)</f>
        <v/>
      </c>
      <c r="AI255" s="108" t="str">
        <f>HYPERLINK('94KMInput'!AF294)</f>
        <v/>
      </c>
      <c r="AJ255" s="108" t="str">
        <f>HYPERLINK('94KMInput'!AG294)</f>
        <v/>
      </c>
      <c r="AK255" s="108" t="str">
        <f>HYPERLINK('94KMInput'!AH294)</f>
        <v/>
      </c>
      <c r="AL255" s="108" t="str">
        <f>HYPERLINK('94KMInput'!AI294)</f>
        <v/>
      </c>
      <c r="AM255" s="108" t="str">
        <f>HYPERLINK('94KMInput'!AJ294)</f>
        <v/>
      </c>
      <c r="AN255" s="108" t="str">
        <f>HYPERLINK('94KMInput'!AK294)</f>
        <v/>
      </c>
      <c r="AO255" s="108" t="str">
        <f>HYPERLINK('94KMInput'!AL294)</f>
        <v/>
      </c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</row>
    <row r="256" ht="10.5" customHeight="1">
      <c r="A256" s="87" t="str">
        <f t="shared" si="1"/>
        <v/>
      </c>
      <c r="B256" s="88" t="str">
        <f t="shared" si="2"/>
        <v/>
      </c>
      <c r="C256" s="88" t="str">
        <f t="shared" si="3"/>
        <v/>
      </c>
      <c r="D256" s="89" t="str">
        <f>'94KMInput'!B252</f>
        <v/>
      </c>
      <c r="E256" s="90" t="str">
        <f t="shared" si="4"/>
        <v/>
      </c>
      <c r="F256" s="91" t="str">
        <f>'94KMInput'!H252</f>
        <v/>
      </c>
      <c r="G256" s="90" t="str">
        <f>'94KMInput'!O252</f>
        <v/>
      </c>
      <c r="H256" s="90" t="str">
        <f>'94KMInput'!P252</f>
        <v/>
      </c>
      <c r="I256" s="90" t="str">
        <f>'94KMInput'!R252</f>
        <v/>
      </c>
      <c r="J256" s="91" t="str">
        <f>'94KMInput'!S252</f>
        <v/>
      </c>
      <c r="K256" s="92" t="str">
        <f>'94KMInput'!AD252</f>
        <v/>
      </c>
      <c r="L256" s="93"/>
      <c r="M256" s="94" t="str">
        <f>'94KMInput'!L252</f>
        <v/>
      </c>
      <c r="N256" s="90" t="str">
        <f>IF(M256="","",(IF(Q256='94KMInput'!K252,"","ERROR!")))</f>
        <v/>
      </c>
      <c r="O256" s="95"/>
      <c r="P256" s="96"/>
      <c r="Q256" s="69" t="str">
        <f t="shared" si="8"/>
        <v/>
      </c>
      <c r="R256" s="98"/>
      <c r="S256" s="98"/>
      <c r="T256" s="98"/>
      <c r="U256" s="99"/>
      <c r="V256" s="98"/>
      <c r="W256" s="98"/>
      <c r="X256" s="100" t="str">
        <f t="shared" si="39"/>
        <v/>
      </c>
      <c r="Y256" s="101"/>
      <c r="Z256" s="102"/>
      <c r="AA256" s="102"/>
      <c r="AB256" s="102"/>
      <c r="AC256" s="103" t="str">
        <f>'94KMInput'!T295</f>
        <v/>
      </c>
      <c r="AD256" s="104">
        <f>'94KMInput'!V295-'94KMInput'!U295</f>
        <v>0</v>
      </c>
      <c r="AE256" s="105" t="str">
        <f t="shared" si="6"/>
        <v/>
      </c>
      <c r="AF256" s="106">
        <v>3.75</v>
      </c>
      <c r="AG256" s="107">
        <f t="shared" si="7"/>
        <v>0</v>
      </c>
      <c r="AH256" s="108" t="str">
        <f>HYPERLINK('94KMInput'!AE295)</f>
        <v/>
      </c>
      <c r="AI256" s="108" t="str">
        <f>HYPERLINK('94KMInput'!AF295)</f>
        <v/>
      </c>
      <c r="AJ256" s="108" t="str">
        <f>HYPERLINK('94KMInput'!AG295)</f>
        <v/>
      </c>
      <c r="AK256" s="108" t="str">
        <f>HYPERLINK('94KMInput'!AH295)</f>
        <v/>
      </c>
      <c r="AL256" s="108" t="str">
        <f>HYPERLINK('94KMInput'!AI295)</f>
        <v/>
      </c>
      <c r="AM256" s="108" t="str">
        <f>HYPERLINK('94KMInput'!AJ295)</f>
        <v/>
      </c>
      <c r="AN256" s="108" t="str">
        <f>HYPERLINK('94KMInput'!AK295)</f>
        <v/>
      </c>
      <c r="AO256" s="108" t="str">
        <f>HYPERLINK('94KMInput'!AL295)</f>
        <v/>
      </c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88"/>
      <c r="DG256" s="88"/>
      <c r="DH256" s="88"/>
    </row>
    <row r="257" ht="10.5" customHeight="1">
      <c r="A257" s="87" t="str">
        <f t="shared" si="1"/>
        <v/>
      </c>
      <c r="B257" s="88" t="str">
        <f t="shared" si="2"/>
        <v/>
      </c>
      <c r="C257" s="88" t="str">
        <f t="shared" si="3"/>
        <v/>
      </c>
      <c r="D257" s="89" t="str">
        <f>'94KMInput'!B253</f>
        <v/>
      </c>
      <c r="E257" s="90" t="str">
        <f t="shared" si="4"/>
        <v/>
      </c>
      <c r="F257" s="91" t="str">
        <f>'94KMInput'!H253</f>
        <v/>
      </c>
      <c r="G257" s="90" t="str">
        <f>'94KMInput'!O253</f>
        <v/>
      </c>
      <c r="H257" s="90" t="str">
        <f>'94KMInput'!P253</f>
        <v/>
      </c>
      <c r="I257" s="90" t="str">
        <f>'94KMInput'!R253</f>
        <v/>
      </c>
      <c r="J257" s="91" t="str">
        <f>'94KMInput'!S253</f>
        <v/>
      </c>
      <c r="K257" s="92" t="str">
        <f>'94KMInput'!AD253</f>
        <v/>
      </c>
      <c r="L257" s="93"/>
      <c r="M257" s="94" t="str">
        <f>'94KMInput'!L253</f>
        <v/>
      </c>
      <c r="N257" s="90" t="str">
        <f>IF(M257="","",(IF(Q257='94KMInput'!K253,"","ERROR!")))</f>
        <v/>
      </c>
      <c r="O257" s="95"/>
      <c r="P257" s="96"/>
      <c r="Q257" s="69" t="str">
        <f t="shared" si="8"/>
        <v/>
      </c>
      <c r="R257" s="98"/>
      <c r="S257" s="98"/>
      <c r="T257" s="98"/>
      <c r="U257" s="99"/>
      <c r="V257" s="98"/>
      <c r="W257" s="98"/>
      <c r="X257" s="100" t="str">
        <f t="shared" si="39"/>
        <v/>
      </c>
      <c r="Y257" s="101"/>
      <c r="Z257" s="102"/>
      <c r="AA257" s="102"/>
      <c r="AB257" s="102"/>
      <c r="AC257" s="103" t="str">
        <f>'94KMInput'!T296</f>
        <v/>
      </c>
      <c r="AD257" s="104">
        <f>'94KMInput'!V296-'94KMInput'!U296</f>
        <v>0</v>
      </c>
      <c r="AE257" s="105" t="str">
        <f t="shared" si="6"/>
        <v/>
      </c>
      <c r="AF257" s="106">
        <v>3.75</v>
      </c>
      <c r="AG257" s="107">
        <f t="shared" si="7"/>
        <v>0</v>
      </c>
      <c r="AH257" s="108" t="str">
        <f>HYPERLINK('94KMInput'!AE296)</f>
        <v/>
      </c>
      <c r="AI257" s="108" t="str">
        <f>HYPERLINK('94KMInput'!AF296)</f>
        <v/>
      </c>
      <c r="AJ257" s="108" t="str">
        <f>HYPERLINK('94KMInput'!AG296)</f>
        <v/>
      </c>
      <c r="AK257" s="108" t="str">
        <f>HYPERLINK('94KMInput'!AH296)</f>
        <v/>
      </c>
      <c r="AL257" s="108" t="str">
        <f>HYPERLINK('94KMInput'!AI296)</f>
        <v/>
      </c>
      <c r="AM257" s="108" t="str">
        <f>HYPERLINK('94KMInput'!AJ296)</f>
        <v/>
      </c>
      <c r="AN257" s="108" t="str">
        <f>HYPERLINK('94KMInput'!AK296)</f>
        <v/>
      </c>
      <c r="AO257" s="108" t="str">
        <f>HYPERLINK('94KMInput'!AL296)</f>
        <v/>
      </c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88"/>
    </row>
    <row r="258" ht="10.5" customHeight="1">
      <c r="A258" s="87" t="str">
        <f t="shared" si="1"/>
        <v/>
      </c>
      <c r="B258" s="88" t="str">
        <f t="shared" si="2"/>
        <v/>
      </c>
      <c r="C258" s="88" t="str">
        <f t="shared" si="3"/>
        <v/>
      </c>
      <c r="D258" s="89" t="str">
        <f>'94KMInput'!B254</f>
        <v/>
      </c>
      <c r="E258" s="90" t="str">
        <f t="shared" si="4"/>
        <v/>
      </c>
      <c r="F258" s="91" t="str">
        <f>'94KMInput'!H254</f>
        <v/>
      </c>
      <c r="G258" s="90" t="str">
        <f>'94KMInput'!O254</f>
        <v/>
      </c>
      <c r="H258" s="90" t="str">
        <f>'94KMInput'!P254</f>
        <v/>
      </c>
      <c r="I258" s="90" t="str">
        <f>'94KMInput'!R254</f>
        <v/>
      </c>
      <c r="J258" s="91" t="str">
        <f>'94KMInput'!S254</f>
        <v/>
      </c>
      <c r="K258" s="92" t="str">
        <f>'94KMInput'!AD254</f>
        <v/>
      </c>
      <c r="L258" s="93"/>
      <c r="M258" s="94" t="str">
        <f>'94KMInput'!L254</f>
        <v/>
      </c>
      <c r="N258" s="90" t="str">
        <f>IF(M258="","",(IF(Q258='94KMInput'!K254,"","ERROR!")))</f>
        <v/>
      </c>
      <c r="O258" s="95"/>
      <c r="P258" s="96"/>
      <c r="Q258" s="69" t="str">
        <f t="shared" si="8"/>
        <v/>
      </c>
      <c r="R258" s="98"/>
      <c r="S258" s="98"/>
      <c r="T258" s="98"/>
      <c r="U258" s="99"/>
      <c r="V258" s="98"/>
      <c r="W258" s="98"/>
      <c r="X258" s="100" t="str">
        <f t="shared" si="39"/>
        <v/>
      </c>
      <c r="Y258" s="101"/>
      <c r="Z258" s="102"/>
      <c r="AA258" s="102"/>
      <c r="AB258" s="102"/>
      <c r="AC258" s="103" t="str">
        <f>'94KMInput'!T297</f>
        <v/>
      </c>
      <c r="AD258" s="104">
        <f>'94KMInput'!V297-'94KMInput'!U297</f>
        <v>0</v>
      </c>
      <c r="AE258" s="105" t="str">
        <f t="shared" si="6"/>
        <v/>
      </c>
      <c r="AF258" s="106">
        <v>3.75</v>
      </c>
      <c r="AG258" s="107">
        <f t="shared" si="7"/>
        <v>0</v>
      </c>
      <c r="AH258" s="108" t="str">
        <f>HYPERLINK('94KMInput'!AE297)</f>
        <v/>
      </c>
      <c r="AI258" s="108" t="str">
        <f>HYPERLINK('94KMInput'!AF297)</f>
        <v/>
      </c>
      <c r="AJ258" s="108" t="str">
        <f>HYPERLINK('94KMInput'!AG297)</f>
        <v/>
      </c>
      <c r="AK258" s="108" t="str">
        <f>HYPERLINK('94KMInput'!AH297)</f>
        <v/>
      </c>
      <c r="AL258" s="108" t="str">
        <f>HYPERLINK('94KMInput'!AI297)</f>
        <v/>
      </c>
      <c r="AM258" s="108" t="str">
        <f>HYPERLINK('94KMInput'!AJ297)</f>
        <v/>
      </c>
      <c r="AN258" s="108" t="str">
        <f>HYPERLINK('94KMInput'!AK297)</f>
        <v/>
      </c>
      <c r="AO258" s="108" t="str">
        <f>HYPERLINK('94KMInput'!AL297)</f>
        <v/>
      </c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88"/>
    </row>
    <row r="259" ht="10.5" customHeight="1">
      <c r="A259" s="87" t="str">
        <f t="shared" si="1"/>
        <v/>
      </c>
      <c r="B259" s="88" t="str">
        <f t="shared" si="2"/>
        <v/>
      </c>
      <c r="C259" s="88" t="str">
        <f t="shared" si="3"/>
        <v/>
      </c>
      <c r="D259" s="89" t="str">
        <f>'94KMInput'!B255</f>
        <v/>
      </c>
      <c r="E259" s="90" t="str">
        <f t="shared" si="4"/>
        <v/>
      </c>
      <c r="F259" s="91" t="str">
        <f>'94KMInput'!H255</f>
        <v/>
      </c>
      <c r="G259" s="90" t="str">
        <f>'94KMInput'!O255</f>
        <v/>
      </c>
      <c r="H259" s="90" t="str">
        <f>'94KMInput'!P255</f>
        <v/>
      </c>
      <c r="I259" s="90" t="str">
        <f>'94KMInput'!R255</f>
        <v/>
      </c>
      <c r="J259" s="91" t="str">
        <f>'94KMInput'!S255</f>
        <v/>
      </c>
      <c r="K259" s="92" t="str">
        <f>'94KMInput'!AD255</f>
        <v/>
      </c>
      <c r="L259" s="93"/>
      <c r="M259" s="94" t="str">
        <f>'94KMInput'!L255</f>
        <v/>
      </c>
      <c r="N259" s="90" t="str">
        <f>IF(M259="","",(IF(Q259='94KMInput'!K255,"","ERROR!")))</f>
        <v/>
      </c>
      <c r="O259" s="95"/>
      <c r="P259" s="96"/>
      <c r="Q259" s="69" t="str">
        <f t="shared" si="8"/>
        <v/>
      </c>
      <c r="R259" s="98"/>
      <c r="S259" s="98"/>
      <c r="T259" s="98"/>
      <c r="U259" s="99"/>
      <c r="V259" s="98"/>
      <c r="W259" s="98"/>
      <c r="X259" s="100" t="str">
        <f t="shared" si="39"/>
        <v/>
      </c>
      <c r="Y259" s="101"/>
      <c r="Z259" s="102"/>
      <c r="AA259" s="102"/>
      <c r="AB259" s="102"/>
      <c r="AC259" s="103" t="str">
        <f>'94KMInput'!T298</f>
        <v/>
      </c>
      <c r="AD259" s="104">
        <f>'94KMInput'!V298-'94KMInput'!U298</f>
        <v>0</v>
      </c>
      <c r="AE259" s="105" t="str">
        <f t="shared" si="6"/>
        <v/>
      </c>
      <c r="AF259" s="106">
        <v>3.75</v>
      </c>
      <c r="AG259" s="107">
        <f t="shared" si="7"/>
        <v>0</v>
      </c>
      <c r="AH259" s="108" t="str">
        <f>HYPERLINK('94KMInput'!AE298)</f>
        <v/>
      </c>
      <c r="AI259" s="108" t="str">
        <f>HYPERLINK('94KMInput'!AF298)</f>
        <v/>
      </c>
      <c r="AJ259" s="108" t="str">
        <f>HYPERLINK('94KMInput'!AG298)</f>
        <v/>
      </c>
      <c r="AK259" s="108" t="str">
        <f>HYPERLINK('94KMInput'!AH298)</f>
        <v/>
      </c>
      <c r="AL259" s="108" t="str">
        <f>HYPERLINK('94KMInput'!AI298)</f>
        <v/>
      </c>
      <c r="AM259" s="108" t="str">
        <f>HYPERLINK('94KMInput'!AJ298)</f>
        <v/>
      </c>
      <c r="AN259" s="108" t="str">
        <f>HYPERLINK('94KMInput'!AK298)</f>
        <v/>
      </c>
      <c r="AO259" s="108" t="str">
        <f>HYPERLINK('94KMInput'!AL298)</f>
        <v/>
      </c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88"/>
      <c r="DG259" s="88"/>
      <c r="DH259" s="88"/>
    </row>
    <row r="260" ht="10.5" customHeight="1">
      <c r="A260" s="87" t="str">
        <f t="shared" si="1"/>
        <v/>
      </c>
      <c r="B260" s="88" t="str">
        <f t="shared" si="2"/>
        <v/>
      </c>
      <c r="C260" s="88" t="str">
        <f t="shared" si="3"/>
        <v/>
      </c>
      <c r="D260" s="89" t="str">
        <f>'94KMInput'!B256</f>
        <v/>
      </c>
      <c r="E260" s="90" t="str">
        <f t="shared" si="4"/>
        <v/>
      </c>
      <c r="F260" s="91" t="str">
        <f>'94KMInput'!H256</f>
        <v/>
      </c>
      <c r="G260" s="90" t="str">
        <f>'94KMInput'!O256</f>
        <v/>
      </c>
      <c r="H260" s="90" t="str">
        <f>'94KMInput'!P256</f>
        <v/>
      </c>
      <c r="I260" s="90" t="str">
        <f>'94KMInput'!R256</f>
        <v/>
      </c>
      <c r="J260" s="91" t="str">
        <f>'94KMInput'!S256</f>
        <v/>
      </c>
      <c r="K260" s="92" t="str">
        <f>'94KMInput'!AD256</f>
        <v/>
      </c>
      <c r="L260" s="93"/>
      <c r="M260" s="94" t="str">
        <f>'94KMInput'!L256</f>
        <v/>
      </c>
      <c r="N260" s="90" t="str">
        <f>IF(M260="","",(IF(Q260='94KMInput'!K256,"","ERROR!")))</f>
        <v/>
      </c>
      <c r="O260" s="95"/>
      <c r="P260" s="96"/>
      <c r="Q260" s="69" t="str">
        <f t="shared" si="8"/>
        <v/>
      </c>
      <c r="R260" s="98"/>
      <c r="S260" s="98"/>
      <c r="T260" s="98"/>
      <c r="U260" s="99"/>
      <c r="V260" s="98"/>
      <c r="W260" s="98"/>
      <c r="X260" s="100" t="str">
        <f t="shared" si="39"/>
        <v/>
      </c>
      <c r="Y260" s="101"/>
      <c r="Z260" s="102"/>
      <c r="AA260" s="102"/>
      <c r="AB260" s="102"/>
      <c r="AC260" s="103" t="str">
        <f>'94KMInput'!T299</f>
        <v/>
      </c>
      <c r="AD260" s="104">
        <f>'94KMInput'!V299-'94KMInput'!U299</f>
        <v>0</v>
      </c>
      <c r="AE260" s="105" t="str">
        <f t="shared" si="6"/>
        <v/>
      </c>
      <c r="AF260" s="106">
        <v>3.75</v>
      </c>
      <c r="AG260" s="107">
        <f t="shared" si="7"/>
        <v>0</v>
      </c>
      <c r="AH260" s="108" t="str">
        <f>HYPERLINK('94KMInput'!AE299)</f>
        <v/>
      </c>
      <c r="AI260" s="108" t="str">
        <f>HYPERLINK('94KMInput'!AF299)</f>
        <v/>
      </c>
      <c r="AJ260" s="108" t="str">
        <f>HYPERLINK('94KMInput'!AG299)</f>
        <v/>
      </c>
      <c r="AK260" s="108" t="str">
        <f>HYPERLINK('94KMInput'!AH299)</f>
        <v/>
      </c>
      <c r="AL260" s="108" t="str">
        <f>HYPERLINK('94KMInput'!AI299)</f>
        <v/>
      </c>
      <c r="AM260" s="108" t="str">
        <f>HYPERLINK('94KMInput'!AJ299)</f>
        <v/>
      </c>
      <c r="AN260" s="108" t="str">
        <f>HYPERLINK('94KMInput'!AK299)</f>
        <v/>
      </c>
      <c r="AO260" s="108" t="str">
        <f>HYPERLINK('94KMInput'!AL299)</f>
        <v/>
      </c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</row>
    <row r="261" ht="10.5" customHeight="1">
      <c r="A261" s="87" t="str">
        <f t="shared" si="1"/>
        <v/>
      </c>
      <c r="B261" s="88" t="str">
        <f t="shared" si="2"/>
        <v/>
      </c>
      <c r="C261" s="88" t="str">
        <f t="shared" si="3"/>
        <v/>
      </c>
      <c r="D261" s="89" t="str">
        <f>'94KMInput'!B257</f>
        <v/>
      </c>
      <c r="E261" s="90" t="str">
        <f t="shared" si="4"/>
        <v/>
      </c>
      <c r="F261" s="91" t="str">
        <f>'94KMInput'!H257</f>
        <v/>
      </c>
      <c r="G261" s="90" t="str">
        <f>'94KMInput'!O257</f>
        <v/>
      </c>
      <c r="H261" s="90" t="str">
        <f>'94KMInput'!P257</f>
        <v/>
      </c>
      <c r="I261" s="90" t="str">
        <f>'94KMInput'!R257</f>
        <v/>
      </c>
      <c r="J261" s="91" t="str">
        <f>'94KMInput'!S257</f>
        <v/>
      </c>
      <c r="K261" s="92" t="str">
        <f>'94KMInput'!AD257</f>
        <v/>
      </c>
      <c r="L261" s="93"/>
      <c r="M261" s="94" t="str">
        <f>'94KMInput'!L257</f>
        <v/>
      </c>
      <c r="N261" s="90" t="str">
        <f>IF(M261="","",(IF(Q261='94KMInput'!K257,"","ERROR!")))</f>
        <v/>
      </c>
      <c r="O261" s="95"/>
      <c r="P261" s="96"/>
      <c r="Q261" s="69" t="str">
        <f t="shared" si="8"/>
        <v/>
      </c>
      <c r="R261" s="98"/>
      <c r="S261" s="98"/>
      <c r="T261" s="98"/>
      <c r="U261" s="99"/>
      <c r="V261" s="98"/>
      <c r="W261" s="98"/>
      <c r="X261" s="100" t="str">
        <f t="shared" si="39"/>
        <v/>
      </c>
      <c r="Y261" s="101"/>
      <c r="Z261" s="102"/>
      <c r="AA261" s="102"/>
      <c r="AB261" s="102"/>
      <c r="AC261" s="103" t="str">
        <f>'94KMInput'!T300</f>
        <v/>
      </c>
      <c r="AD261" s="104">
        <f>'94KMInput'!V300-'94KMInput'!U300</f>
        <v>0</v>
      </c>
      <c r="AE261" s="105" t="str">
        <f t="shared" si="6"/>
        <v/>
      </c>
      <c r="AF261" s="106">
        <v>3.75</v>
      </c>
      <c r="AG261" s="107">
        <f t="shared" si="7"/>
        <v>0</v>
      </c>
      <c r="AH261" s="108" t="str">
        <f>HYPERLINK('94KMInput'!AE300)</f>
        <v/>
      </c>
      <c r="AI261" s="108" t="str">
        <f>HYPERLINK('94KMInput'!AF300)</f>
        <v/>
      </c>
      <c r="AJ261" s="108" t="str">
        <f>HYPERLINK('94KMInput'!AG300)</f>
        <v/>
      </c>
      <c r="AK261" s="108" t="str">
        <f>HYPERLINK('94KMInput'!AH300)</f>
        <v/>
      </c>
      <c r="AL261" s="108" t="str">
        <f>HYPERLINK('94KMInput'!AI300)</f>
        <v/>
      </c>
      <c r="AM261" s="108" t="str">
        <f>HYPERLINK('94KMInput'!AJ300)</f>
        <v/>
      </c>
      <c r="AN261" s="108" t="str">
        <f>HYPERLINK('94KMInput'!AK300)</f>
        <v/>
      </c>
      <c r="AO261" s="108" t="str">
        <f>HYPERLINK('94KMInput'!AL300)</f>
        <v/>
      </c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</row>
    <row r="262" ht="10.5" customHeight="1">
      <c r="A262" s="87" t="str">
        <f t="shared" si="1"/>
        <v/>
      </c>
      <c r="B262" s="88" t="str">
        <f t="shared" si="2"/>
        <v/>
      </c>
      <c r="C262" s="88" t="str">
        <f t="shared" si="3"/>
        <v/>
      </c>
      <c r="D262" s="89" t="str">
        <f>'94KMInput'!B258</f>
        <v/>
      </c>
      <c r="E262" s="90" t="str">
        <f t="shared" si="4"/>
        <v/>
      </c>
      <c r="F262" s="91" t="str">
        <f>'94KMInput'!H258</f>
        <v/>
      </c>
      <c r="G262" s="90" t="str">
        <f>'94KMInput'!O258</f>
        <v/>
      </c>
      <c r="H262" s="90" t="str">
        <f>'94KMInput'!P258</f>
        <v/>
      </c>
      <c r="I262" s="90" t="str">
        <f>'94KMInput'!R258</f>
        <v/>
      </c>
      <c r="J262" s="91" t="str">
        <f>'94KMInput'!S258</f>
        <v/>
      </c>
      <c r="K262" s="92" t="str">
        <f>'94KMInput'!AD258</f>
        <v/>
      </c>
      <c r="L262" s="93"/>
      <c r="M262" s="94" t="str">
        <f>'94KMInput'!L258</f>
        <v/>
      </c>
      <c r="N262" s="90" t="str">
        <f>IF(M262="","",(IF(Q262='94KMInput'!K258,"","ERROR!")))</f>
        <v/>
      </c>
      <c r="O262" s="95"/>
      <c r="P262" s="96"/>
      <c r="Q262" s="69" t="str">
        <f t="shared" si="8"/>
        <v/>
      </c>
      <c r="R262" s="98"/>
      <c r="S262" s="98"/>
      <c r="T262" s="98"/>
      <c r="U262" s="99"/>
      <c r="V262" s="98"/>
      <c r="W262" s="98"/>
      <c r="X262" s="100" t="str">
        <f t="shared" si="39"/>
        <v/>
      </c>
      <c r="Y262" s="101"/>
      <c r="Z262" s="102"/>
      <c r="AA262" s="102"/>
      <c r="AB262" s="102"/>
      <c r="AC262" s="103" t="str">
        <f>'94KMInput'!T301</f>
        <v/>
      </c>
      <c r="AD262" s="104">
        <f>'94KMInput'!V301-'94KMInput'!U301</f>
        <v>0</v>
      </c>
      <c r="AE262" s="105" t="str">
        <f t="shared" si="6"/>
        <v/>
      </c>
      <c r="AF262" s="106">
        <v>3.75</v>
      </c>
      <c r="AG262" s="107">
        <f t="shared" si="7"/>
        <v>0</v>
      </c>
      <c r="AH262" s="108" t="str">
        <f>HYPERLINK('94KMInput'!AE301)</f>
        <v/>
      </c>
      <c r="AI262" s="108" t="str">
        <f>HYPERLINK('94KMInput'!AF301)</f>
        <v/>
      </c>
      <c r="AJ262" s="108" t="str">
        <f>HYPERLINK('94KMInput'!AG301)</f>
        <v/>
      </c>
      <c r="AK262" s="108" t="str">
        <f>HYPERLINK('94KMInput'!AH301)</f>
        <v/>
      </c>
      <c r="AL262" s="108" t="str">
        <f>HYPERLINK('94KMInput'!AI301)</f>
        <v/>
      </c>
      <c r="AM262" s="108" t="str">
        <f>HYPERLINK('94KMInput'!AJ301)</f>
        <v/>
      </c>
      <c r="AN262" s="108" t="str">
        <f>HYPERLINK('94KMInput'!AK301)</f>
        <v/>
      </c>
      <c r="AO262" s="108" t="str">
        <f>HYPERLINK('94KMInput'!AL301)</f>
        <v/>
      </c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  <c r="DD262" s="88"/>
      <c r="DE262" s="88"/>
      <c r="DF262" s="88"/>
      <c r="DG262" s="88"/>
      <c r="DH262" s="88"/>
    </row>
    <row r="263" ht="10.5" customHeight="1">
      <c r="A263" s="87" t="str">
        <f t="shared" si="1"/>
        <v/>
      </c>
      <c r="B263" s="88" t="str">
        <f t="shared" si="2"/>
        <v/>
      </c>
      <c r="C263" s="88" t="str">
        <f t="shared" si="3"/>
        <v/>
      </c>
      <c r="D263" s="89" t="str">
        <f>'94KMInput'!B259</f>
        <v/>
      </c>
      <c r="E263" s="90" t="str">
        <f t="shared" si="4"/>
        <v/>
      </c>
      <c r="F263" s="91" t="str">
        <f>'94KMInput'!H259</f>
        <v/>
      </c>
      <c r="G263" s="90" t="str">
        <f>'94KMInput'!O259</f>
        <v/>
      </c>
      <c r="H263" s="90" t="str">
        <f>'94KMInput'!P259</f>
        <v/>
      </c>
      <c r="I263" s="90" t="str">
        <f>'94KMInput'!R259</f>
        <v/>
      </c>
      <c r="J263" s="91" t="str">
        <f>'94KMInput'!S259</f>
        <v/>
      </c>
      <c r="K263" s="92" t="str">
        <f>'94KMInput'!AD259</f>
        <v/>
      </c>
      <c r="L263" s="93"/>
      <c r="M263" s="94" t="str">
        <f>'94KMInput'!L259</f>
        <v/>
      </c>
      <c r="N263" s="90" t="str">
        <f>IF(M263="","",(IF(Q263='94KMInput'!K259,"","ERROR!")))</f>
        <v/>
      </c>
      <c r="O263" s="95"/>
      <c r="P263" s="96"/>
      <c r="Q263" s="69" t="str">
        <f t="shared" si="8"/>
        <v/>
      </c>
      <c r="R263" s="98"/>
      <c r="S263" s="98"/>
      <c r="T263" s="98"/>
      <c r="U263" s="99"/>
      <c r="V263" s="98"/>
      <c r="W263" s="98"/>
      <c r="X263" s="100" t="str">
        <f t="shared" si="39"/>
        <v/>
      </c>
      <c r="Y263" s="101"/>
      <c r="Z263" s="102"/>
      <c r="AA263" s="102"/>
      <c r="AB263" s="102"/>
      <c r="AC263" s="103" t="str">
        <f>'94KMInput'!T302</f>
        <v/>
      </c>
      <c r="AD263" s="104">
        <f>'94KMInput'!V302-'94KMInput'!U302</f>
        <v>0</v>
      </c>
      <c r="AE263" s="105" t="str">
        <f t="shared" si="6"/>
        <v/>
      </c>
      <c r="AF263" s="106">
        <v>3.75</v>
      </c>
      <c r="AG263" s="107">
        <f t="shared" si="7"/>
        <v>0</v>
      </c>
      <c r="AH263" s="108" t="str">
        <f>HYPERLINK('94KMInput'!AE302)</f>
        <v/>
      </c>
      <c r="AI263" s="108" t="str">
        <f>HYPERLINK('94KMInput'!AF302)</f>
        <v/>
      </c>
      <c r="AJ263" s="108" t="str">
        <f>HYPERLINK('94KMInput'!AG302)</f>
        <v/>
      </c>
      <c r="AK263" s="108" t="str">
        <f>HYPERLINK('94KMInput'!AH302)</f>
        <v/>
      </c>
      <c r="AL263" s="108" t="str">
        <f>HYPERLINK('94KMInput'!AI302)</f>
        <v/>
      </c>
      <c r="AM263" s="108" t="str">
        <f>HYPERLINK('94KMInput'!AJ302)</f>
        <v/>
      </c>
      <c r="AN263" s="108" t="str">
        <f>HYPERLINK('94KMInput'!AK302)</f>
        <v/>
      </c>
      <c r="AO263" s="108" t="str">
        <f>HYPERLINK('94KMInput'!AL302)</f>
        <v/>
      </c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  <c r="DD263" s="88"/>
      <c r="DE263" s="88"/>
      <c r="DF263" s="88"/>
      <c r="DG263" s="88"/>
      <c r="DH263" s="88"/>
    </row>
    <row r="264" ht="10.5" customHeight="1">
      <c r="A264" s="87" t="str">
        <f t="shared" si="1"/>
        <v/>
      </c>
      <c r="B264" s="88" t="str">
        <f t="shared" si="2"/>
        <v/>
      </c>
      <c r="C264" s="88" t="str">
        <f t="shared" si="3"/>
        <v/>
      </c>
      <c r="D264" s="89" t="str">
        <f>'94KMInput'!B260</f>
        <v/>
      </c>
      <c r="E264" s="90" t="str">
        <f t="shared" si="4"/>
        <v/>
      </c>
      <c r="F264" s="91" t="str">
        <f>'94KMInput'!H260</f>
        <v/>
      </c>
      <c r="G264" s="90" t="str">
        <f>'94KMInput'!O260</f>
        <v/>
      </c>
      <c r="H264" s="90" t="str">
        <f>'94KMInput'!P260</f>
        <v/>
      </c>
      <c r="I264" s="90" t="str">
        <f>'94KMInput'!R260</f>
        <v/>
      </c>
      <c r="J264" s="91" t="str">
        <f>'94KMInput'!S260</f>
        <v/>
      </c>
      <c r="K264" s="92" t="str">
        <f>'94KMInput'!AD260</f>
        <v/>
      </c>
      <c r="L264" s="93"/>
      <c r="M264" s="94" t="str">
        <f>'94KMInput'!L260</f>
        <v/>
      </c>
      <c r="N264" s="90" t="str">
        <f>IF(M264="","",(IF(Q264='94KMInput'!K260,"","ERROR!")))</f>
        <v/>
      </c>
      <c r="O264" s="95"/>
      <c r="P264" s="96"/>
      <c r="Q264" s="69" t="str">
        <f t="shared" si="8"/>
        <v/>
      </c>
      <c r="R264" s="98"/>
      <c r="S264" s="98"/>
      <c r="T264" s="98"/>
      <c r="U264" s="99"/>
      <c r="V264" s="98"/>
      <c r="W264" s="98"/>
      <c r="X264" s="100" t="str">
        <f t="shared" si="39"/>
        <v/>
      </c>
      <c r="Y264" s="101"/>
      <c r="Z264" s="102"/>
      <c r="AA264" s="102"/>
      <c r="AB264" s="102"/>
      <c r="AC264" s="103" t="str">
        <f>'94KMInput'!T303</f>
        <v/>
      </c>
      <c r="AD264" s="104">
        <f>'94KMInput'!V303-'94KMInput'!U303</f>
        <v>0</v>
      </c>
      <c r="AE264" s="105" t="str">
        <f t="shared" si="6"/>
        <v/>
      </c>
      <c r="AF264" s="106">
        <v>3.75</v>
      </c>
      <c r="AG264" s="107">
        <f t="shared" si="7"/>
        <v>0</v>
      </c>
      <c r="AH264" s="108" t="str">
        <f>HYPERLINK('94KMInput'!AE303)</f>
        <v/>
      </c>
      <c r="AI264" s="108" t="str">
        <f>HYPERLINK('94KMInput'!AF303)</f>
        <v/>
      </c>
      <c r="AJ264" s="108" t="str">
        <f>HYPERLINK('94KMInput'!AG303)</f>
        <v/>
      </c>
      <c r="AK264" s="108" t="str">
        <f>HYPERLINK('94KMInput'!AH303)</f>
        <v/>
      </c>
      <c r="AL264" s="108" t="str">
        <f>HYPERLINK('94KMInput'!AI303)</f>
        <v/>
      </c>
      <c r="AM264" s="108" t="str">
        <f>HYPERLINK('94KMInput'!AJ303)</f>
        <v/>
      </c>
      <c r="AN264" s="108" t="str">
        <f>HYPERLINK('94KMInput'!AK303)</f>
        <v/>
      </c>
      <c r="AO264" s="108" t="str">
        <f>HYPERLINK('94KMInput'!AL303)</f>
        <v/>
      </c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  <c r="DD264" s="88"/>
      <c r="DE264" s="88"/>
      <c r="DF264" s="88"/>
      <c r="DG264" s="88"/>
      <c r="DH264" s="88"/>
    </row>
    <row r="265" ht="10.5" customHeight="1">
      <c r="A265" s="87" t="str">
        <f t="shared" si="1"/>
        <v/>
      </c>
      <c r="B265" s="88" t="str">
        <f t="shared" si="2"/>
        <v/>
      </c>
      <c r="C265" s="88" t="str">
        <f t="shared" si="3"/>
        <v/>
      </c>
      <c r="D265" s="89" t="str">
        <f>'94KMInput'!B261</f>
        <v/>
      </c>
      <c r="E265" s="90" t="str">
        <f t="shared" si="4"/>
        <v/>
      </c>
      <c r="F265" s="91" t="str">
        <f>'94KMInput'!H261</f>
        <v/>
      </c>
      <c r="G265" s="90" t="str">
        <f>'94KMInput'!O261</f>
        <v/>
      </c>
      <c r="H265" s="90" t="str">
        <f>'94KMInput'!P261</f>
        <v/>
      </c>
      <c r="I265" s="90" t="str">
        <f>'94KMInput'!R261</f>
        <v/>
      </c>
      <c r="J265" s="91" t="str">
        <f>'94KMInput'!S261</f>
        <v/>
      </c>
      <c r="K265" s="92" t="str">
        <f>'94KMInput'!AD261</f>
        <v/>
      </c>
      <c r="L265" s="93"/>
      <c r="M265" s="94" t="str">
        <f>'94KMInput'!L261</f>
        <v/>
      </c>
      <c r="N265" s="90" t="str">
        <f>IF(M265="","",(IF(Q265='94KMInput'!K261,"","ERROR!")))</f>
        <v/>
      </c>
      <c r="O265" s="95"/>
      <c r="P265" s="96"/>
      <c r="Q265" s="69" t="str">
        <f t="shared" si="8"/>
        <v/>
      </c>
      <c r="R265" s="98"/>
      <c r="S265" s="98"/>
      <c r="T265" s="98"/>
      <c r="U265" s="99"/>
      <c r="V265" s="98"/>
      <c r="W265" s="98"/>
      <c r="X265" s="100" t="str">
        <f t="shared" si="39"/>
        <v/>
      </c>
      <c r="Y265" s="101"/>
      <c r="Z265" s="102"/>
      <c r="AA265" s="102"/>
      <c r="AB265" s="102"/>
      <c r="AC265" s="103" t="str">
        <f>'94KMInput'!T304</f>
        <v/>
      </c>
      <c r="AD265" s="104">
        <f>'94KMInput'!V304-'94KMInput'!U304</f>
        <v>0</v>
      </c>
      <c r="AE265" s="105" t="str">
        <f t="shared" si="6"/>
        <v/>
      </c>
      <c r="AF265" s="106">
        <v>3.75</v>
      </c>
      <c r="AG265" s="107">
        <f t="shared" si="7"/>
        <v>0</v>
      </c>
      <c r="AH265" s="108" t="str">
        <f>HYPERLINK('94KMInput'!AE304)</f>
        <v/>
      </c>
      <c r="AI265" s="108" t="str">
        <f>HYPERLINK('94KMInput'!AF304)</f>
        <v/>
      </c>
      <c r="AJ265" s="108" t="str">
        <f>HYPERLINK('94KMInput'!AG304)</f>
        <v/>
      </c>
      <c r="AK265" s="108" t="str">
        <f>HYPERLINK('94KMInput'!AH304)</f>
        <v/>
      </c>
      <c r="AL265" s="108" t="str">
        <f>HYPERLINK('94KMInput'!AI304)</f>
        <v/>
      </c>
      <c r="AM265" s="108" t="str">
        <f>HYPERLINK('94KMInput'!AJ304)</f>
        <v/>
      </c>
      <c r="AN265" s="108" t="str">
        <f>HYPERLINK('94KMInput'!AK304)</f>
        <v/>
      </c>
      <c r="AO265" s="108" t="str">
        <f>HYPERLINK('94KMInput'!AL304)</f>
        <v/>
      </c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  <c r="DD265" s="88"/>
      <c r="DE265" s="88"/>
      <c r="DF265" s="88"/>
      <c r="DG265" s="88"/>
      <c r="DH265" s="88"/>
    </row>
    <row r="266" ht="10.5" customHeight="1">
      <c r="A266" s="87" t="str">
        <f t="shared" si="1"/>
        <v/>
      </c>
      <c r="B266" s="88" t="str">
        <f t="shared" si="2"/>
        <v/>
      </c>
      <c r="C266" s="88" t="str">
        <f t="shared" si="3"/>
        <v/>
      </c>
      <c r="D266" s="89" t="str">
        <f>'94KMInput'!B262</f>
        <v/>
      </c>
      <c r="E266" s="90" t="str">
        <f t="shared" si="4"/>
        <v/>
      </c>
      <c r="F266" s="91" t="str">
        <f>'94KMInput'!H262</f>
        <v/>
      </c>
      <c r="G266" s="90" t="str">
        <f>'94KMInput'!O262</f>
        <v/>
      </c>
      <c r="H266" s="90" t="str">
        <f>'94KMInput'!P262</f>
        <v/>
      </c>
      <c r="I266" s="90" t="str">
        <f>'94KMInput'!R262</f>
        <v/>
      </c>
      <c r="J266" s="91" t="str">
        <f>'94KMInput'!S262</f>
        <v/>
      </c>
      <c r="K266" s="92" t="str">
        <f>'94KMInput'!AD262</f>
        <v/>
      </c>
      <c r="L266" s="93"/>
      <c r="M266" s="94" t="str">
        <f>'94KMInput'!L262</f>
        <v/>
      </c>
      <c r="N266" s="90" t="str">
        <f>IF(M266="","",(IF(Q266='94KMInput'!K262,"","ERROR!")))</f>
        <v/>
      </c>
      <c r="O266" s="95"/>
      <c r="P266" s="96"/>
      <c r="Q266" s="69" t="str">
        <f t="shared" si="8"/>
        <v/>
      </c>
      <c r="R266" s="98"/>
      <c r="S266" s="98"/>
      <c r="T266" s="98"/>
      <c r="U266" s="99"/>
      <c r="V266" s="98"/>
      <c r="W266" s="98"/>
      <c r="X266" s="100" t="str">
        <f t="shared" si="39"/>
        <v/>
      </c>
      <c r="Y266" s="101"/>
      <c r="Z266" s="102"/>
      <c r="AA266" s="102"/>
      <c r="AB266" s="102"/>
      <c r="AC266" s="103" t="str">
        <f>'94KMInput'!T305</f>
        <v/>
      </c>
      <c r="AD266" s="104">
        <f>'94KMInput'!V305-'94KMInput'!U305</f>
        <v>0</v>
      </c>
      <c r="AE266" s="105" t="str">
        <f t="shared" si="6"/>
        <v/>
      </c>
      <c r="AF266" s="106">
        <v>3.75</v>
      </c>
      <c r="AG266" s="107">
        <f t="shared" si="7"/>
        <v>0</v>
      </c>
      <c r="AH266" s="108" t="str">
        <f>HYPERLINK('94KMInput'!AE305)</f>
        <v/>
      </c>
      <c r="AI266" s="108" t="str">
        <f>HYPERLINK('94KMInput'!AF305)</f>
        <v/>
      </c>
      <c r="AJ266" s="108" t="str">
        <f>HYPERLINK('94KMInput'!AG305)</f>
        <v/>
      </c>
      <c r="AK266" s="108" t="str">
        <f>HYPERLINK('94KMInput'!AH305)</f>
        <v/>
      </c>
      <c r="AL266" s="108" t="str">
        <f>HYPERLINK('94KMInput'!AI305)</f>
        <v/>
      </c>
      <c r="AM266" s="108" t="str">
        <f>HYPERLINK('94KMInput'!AJ305)</f>
        <v/>
      </c>
      <c r="AN266" s="108" t="str">
        <f>HYPERLINK('94KMInput'!AK305)</f>
        <v/>
      </c>
      <c r="AO266" s="108" t="str">
        <f>HYPERLINK('94KMInput'!AL305)</f>
        <v/>
      </c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  <c r="DD266" s="88"/>
      <c r="DE266" s="88"/>
      <c r="DF266" s="88"/>
      <c r="DG266" s="88"/>
      <c r="DH266" s="88"/>
    </row>
    <row r="267" ht="10.5" customHeight="1">
      <c r="A267" s="87" t="str">
        <f t="shared" si="1"/>
        <v/>
      </c>
      <c r="B267" s="88" t="str">
        <f t="shared" si="2"/>
        <v/>
      </c>
      <c r="C267" s="88" t="str">
        <f t="shared" si="3"/>
        <v/>
      </c>
      <c r="D267" s="89" t="str">
        <f>'94KMInput'!B263</f>
        <v/>
      </c>
      <c r="E267" s="90" t="str">
        <f t="shared" si="4"/>
        <v/>
      </c>
      <c r="F267" s="91" t="str">
        <f>'94KMInput'!H263</f>
        <v/>
      </c>
      <c r="G267" s="90" t="str">
        <f>'94KMInput'!O263</f>
        <v/>
      </c>
      <c r="H267" s="90" t="str">
        <f>'94KMInput'!P263</f>
        <v/>
      </c>
      <c r="I267" s="90" t="str">
        <f>'94KMInput'!R263</f>
        <v/>
      </c>
      <c r="J267" s="91" t="str">
        <f>'94KMInput'!S263</f>
        <v/>
      </c>
      <c r="K267" s="92" t="str">
        <f>'94KMInput'!AD263</f>
        <v/>
      </c>
      <c r="L267" s="93"/>
      <c r="M267" s="94" t="str">
        <f>'94KMInput'!L263</f>
        <v/>
      </c>
      <c r="N267" s="90" t="str">
        <f>IF(M267="","",(IF(Q267='94KMInput'!K263,"","ERROR!")))</f>
        <v/>
      </c>
      <c r="O267" s="95"/>
      <c r="P267" s="96"/>
      <c r="Q267" s="69" t="str">
        <f t="shared" si="8"/>
        <v/>
      </c>
      <c r="R267" s="98"/>
      <c r="S267" s="98"/>
      <c r="T267" s="98"/>
      <c r="U267" s="99"/>
      <c r="V267" s="98"/>
      <c r="W267" s="98"/>
      <c r="X267" s="100" t="str">
        <f t="shared" si="39"/>
        <v/>
      </c>
      <c r="Y267" s="101"/>
      <c r="Z267" s="102"/>
      <c r="AA267" s="102"/>
      <c r="AB267" s="102"/>
      <c r="AC267" s="103" t="str">
        <f>'94KMInput'!T306</f>
        <v/>
      </c>
      <c r="AD267" s="104">
        <f>'94KMInput'!V306-'94KMInput'!U306</f>
        <v>0</v>
      </c>
      <c r="AE267" s="105" t="str">
        <f t="shared" si="6"/>
        <v/>
      </c>
      <c r="AF267" s="106">
        <v>3.75</v>
      </c>
      <c r="AG267" s="107">
        <f t="shared" si="7"/>
        <v>0</v>
      </c>
      <c r="AH267" s="108" t="str">
        <f>HYPERLINK('94KMInput'!AE306)</f>
        <v/>
      </c>
      <c r="AI267" s="108" t="str">
        <f>HYPERLINK('94KMInput'!AF306)</f>
        <v/>
      </c>
      <c r="AJ267" s="108" t="str">
        <f>HYPERLINK('94KMInput'!AG306)</f>
        <v/>
      </c>
      <c r="AK267" s="108" t="str">
        <f>HYPERLINK('94KMInput'!AH306)</f>
        <v/>
      </c>
      <c r="AL267" s="108" t="str">
        <f>HYPERLINK('94KMInput'!AI306)</f>
        <v/>
      </c>
      <c r="AM267" s="108" t="str">
        <f>HYPERLINK('94KMInput'!AJ306)</f>
        <v/>
      </c>
      <c r="AN267" s="108" t="str">
        <f>HYPERLINK('94KMInput'!AK306)</f>
        <v/>
      </c>
      <c r="AO267" s="108" t="str">
        <f>HYPERLINK('94KMInput'!AL306)</f>
        <v/>
      </c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88"/>
      <c r="DG267" s="88"/>
      <c r="DH267" s="88"/>
    </row>
    <row r="268" ht="10.5" customHeight="1">
      <c r="A268" s="87" t="str">
        <f t="shared" si="1"/>
        <v/>
      </c>
      <c r="B268" s="88" t="str">
        <f t="shared" si="2"/>
        <v/>
      </c>
      <c r="C268" s="88" t="str">
        <f t="shared" si="3"/>
        <v/>
      </c>
      <c r="D268" s="89" t="str">
        <f>'94KMInput'!B264</f>
        <v/>
      </c>
      <c r="E268" s="90" t="str">
        <f t="shared" si="4"/>
        <v/>
      </c>
      <c r="F268" s="91" t="str">
        <f>'94KMInput'!H264</f>
        <v/>
      </c>
      <c r="G268" s="90" t="str">
        <f>'94KMInput'!O264</f>
        <v/>
      </c>
      <c r="H268" s="90" t="str">
        <f>'94KMInput'!P264</f>
        <v/>
      </c>
      <c r="I268" s="90" t="str">
        <f>'94KMInput'!R264</f>
        <v/>
      </c>
      <c r="J268" s="91" t="str">
        <f>'94KMInput'!S264</f>
        <v/>
      </c>
      <c r="K268" s="92" t="str">
        <f>'94KMInput'!AD264</f>
        <v/>
      </c>
      <c r="L268" s="93"/>
      <c r="M268" s="94" t="str">
        <f>'94KMInput'!L264</f>
        <v/>
      </c>
      <c r="N268" s="90" t="str">
        <f>IF(M268="","",(IF(Q268='94KMInput'!K264,"","ERROR!")))</f>
        <v/>
      </c>
      <c r="O268" s="95"/>
      <c r="P268" s="96"/>
      <c r="Q268" s="69" t="str">
        <f t="shared" si="8"/>
        <v/>
      </c>
      <c r="R268" s="98"/>
      <c r="S268" s="98"/>
      <c r="T268" s="98"/>
      <c r="U268" s="99"/>
      <c r="V268" s="98"/>
      <c r="W268" s="98"/>
      <c r="X268" s="100" t="str">
        <f t="shared" si="39"/>
        <v/>
      </c>
      <c r="Y268" s="101"/>
      <c r="Z268" s="102"/>
      <c r="AA268" s="102"/>
      <c r="AB268" s="102"/>
      <c r="AC268" s="103" t="str">
        <f>'94KMInput'!T307</f>
        <v/>
      </c>
      <c r="AD268" s="104">
        <f>'94KMInput'!V307-'94KMInput'!U307</f>
        <v>0</v>
      </c>
      <c r="AE268" s="105" t="str">
        <f t="shared" si="6"/>
        <v/>
      </c>
      <c r="AF268" s="106">
        <v>3.75</v>
      </c>
      <c r="AG268" s="107">
        <f t="shared" si="7"/>
        <v>0</v>
      </c>
      <c r="AH268" s="108" t="str">
        <f>HYPERLINK('94KMInput'!AE307)</f>
        <v/>
      </c>
      <c r="AI268" s="108" t="str">
        <f>HYPERLINK('94KMInput'!AF307)</f>
        <v/>
      </c>
      <c r="AJ268" s="108" t="str">
        <f>HYPERLINK('94KMInput'!AG307)</f>
        <v/>
      </c>
      <c r="AK268" s="108" t="str">
        <f>HYPERLINK('94KMInput'!AH307)</f>
        <v/>
      </c>
      <c r="AL268" s="108" t="str">
        <f>HYPERLINK('94KMInput'!AI307)</f>
        <v/>
      </c>
      <c r="AM268" s="108" t="str">
        <f>HYPERLINK('94KMInput'!AJ307)</f>
        <v/>
      </c>
      <c r="AN268" s="108" t="str">
        <f>HYPERLINK('94KMInput'!AK307)</f>
        <v/>
      </c>
      <c r="AO268" s="108" t="str">
        <f>HYPERLINK('94KMInput'!AL307)</f>
        <v/>
      </c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88"/>
      <c r="DG268" s="88"/>
      <c r="DH268" s="88"/>
    </row>
    <row r="269" ht="10.5" customHeight="1">
      <c r="A269" s="87" t="str">
        <f t="shared" si="1"/>
        <v/>
      </c>
      <c r="B269" s="88" t="str">
        <f t="shared" si="2"/>
        <v/>
      </c>
      <c r="C269" s="88" t="str">
        <f t="shared" si="3"/>
        <v/>
      </c>
      <c r="D269" s="89" t="str">
        <f>'94KMInput'!B265</f>
        <v/>
      </c>
      <c r="E269" s="90" t="str">
        <f t="shared" si="4"/>
        <v/>
      </c>
      <c r="F269" s="91" t="str">
        <f>'94KMInput'!H265</f>
        <v/>
      </c>
      <c r="G269" s="90" t="str">
        <f>'94KMInput'!O265</f>
        <v/>
      </c>
      <c r="H269" s="90" t="str">
        <f>'94KMInput'!P265</f>
        <v/>
      </c>
      <c r="I269" s="90" t="str">
        <f>'94KMInput'!R265</f>
        <v/>
      </c>
      <c r="J269" s="91" t="str">
        <f>'94KMInput'!S265</f>
        <v/>
      </c>
      <c r="K269" s="92" t="str">
        <f>'94KMInput'!AD265</f>
        <v/>
      </c>
      <c r="L269" s="93"/>
      <c r="M269" s="94" t="str">
        <f>'94KMInput'!L265</f>
        <v/>
      </c>
      <c r="N269" s="90" t="str">
        <f>IF(M269="","",(IF(Q269='94KMInput'!K265,"","ERROR!")))</f>
        <v/>
      </c>
      <c r="O269" s="95"/>
      <c r="P269" s="96"/>
      <c r="Q269" s="69" t="str">
        <f t="shared" si="8"/>
        <v/>
      </c>
      <c r="R269" s="98"/>
      <c r="S269" s="98"/>
      <c r="T269" s="98"/>
      <c r="U269" s="99"/>
      <c r="V269" s="98"/>
      <c r="W269" s="98"/>
      <c r="X269" s="100" t="str">
        <f t="shared" si="39"/>
        <v/>
      </c>
      <c r="Y269" s="101"/>
      <c r="Z269" s="102"/>
      <c r="AA269" s="102"/>
      <c r="AB269" s="102"/>
      <c r="AC269" s="103" t="str">
        <f>'94KMInput'!T308</f>
        <v/>
      </c>
      <c r="AD269" s="104">
        <f>'94KMInput'!V308-'94KMInput'!U308</f>
        <v>0</v>
      </c>
      <c r="AE269" s="105" t="str">
        <f t="shared" si="6"/>
        <v/>
      </c>
      <c r="AF269" s="106">
        <v>3.75</v>
      </c>
      <c r="AG269" s="107">
        <f t="shared" si="7"/>
        <v>0</v>
      </c>
      <c r="AH269" s="108" t="str">
        <f>HYPERLINK('94KMInput'!AE308)</f>
        <v/>
      </c>
      <c r="AI269" s="108" t="str">
        <f>HYPERLINK('94KMInput'!AF308)</f>
        <v/>
      </c>
      <c r="AJ269" s="108" t="str">
        <f>HYPERLINK('94KMInput'!AG308)</f>
        <v/>
      </c>
      <c r="AK269" s="108" t="str">
        <f>HYPERLINK('94KMInput'!AH308)</f>
        <v/>
      </c>
      <c r="AL269" s="108" t="str">
        <f>HYPERLINK('94KMInput'!AI308)</f>
        <v/>
      </c>
      <c r="AM269" s="108" t="str">
        <f>HYPERLINK('94KMInput'!AJ308)</f>
        <v/>
      </c>
      <c r="AN269" s="108" t="str">
        <f>HYPERLINK('94KMInput'!AK308)</f>
        <v/>
      </c>
      <c r="AO269" s="108" t="str">
        <f>HYPERLINK('94KMInput'!AL308)</f>
        <v/>
      </c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88"/>
      <c r="DG269" s="88"/>
      <c r="DH269" s="88"/>
    </row>
    <row r="270" ht="10.5" customHeight="1">
      <c r="A270" s="87" t="str">
        <f t="shared" si="1"/>
        <v/>
      </c>
      <c r="B270" s="88" t="str">
        <f t="shared" si="2"/>
        <v/>
      </c>
      <c r="C270" s="88" t="str">
        <f t="shared" si="3"/>
        <v/>
      </c>
      <c r="D270" s="89" t="str">
        <f>'94KMInput'!B266</f>
        <v/>
      </c>
      <c r="E270" s="90" t="str">
        <f t="shared" si="4"/>
        <v/>
      </c>
      <c r="F270" s="91" t="str">
        <f>'94KMInput'!H266</f>
        <v/>
      </c>
      <c r="G270" s="90" t="str">
        <f>'94KMInput'!O266</f>
        <v/>
      </c>
      <c r="H270" s="90" t="str">
        <f>'94KMInput'!P266</f>
        <v/>
      </c>
      <c r="I270" s="90" t="str">
        <f>'94KMInput'!R266</f>
        <v/>
      </c>
      <c r="J270" s="91" t="str">
        <f>'94KMInput'!S266</f>
        <v/>
      </c>
      <c r="K270" s="92" t="str">
        <f>'94KMInput'!AD266</f>
        <v/>
      </c>
      <c r="L270" s="93"/>
      <c r="M270" s="94" t="str">
        <f>'94KMInput'!L266</f>
        <v/>
      </c>
      <c r="N270" s="90" t="str">
        <f>IF(M270="","",(IF(Q270='94KMInput'!K266,"","ERROR!")))</f>
        <v/>
      </c>
      <c r="O270" s="95"/>
      <c r="P270" s="96"/>
      <c r="Q270" s="69" t="str">
        <f t="shared" si="8"/>
        <v/>
      </c>
      <c r="R270" s="98"/>
      <c r="S270" s="98"/>
      <c r="T270" s="98"/>
      <c r="U270" s="99"/>
      <c r="V270" s="98"/>
      <c r="W270" s="98"/>
      <c r="X270" s="100" t="str">
        <f t="shared" si="39"/>
        <v/>
      </c>
      <c r="Y270" s="101"/>
      <c r="Z270" s="102"/>
      <c r="AA270" s="102"/>
      <c r="AB270" s="102"/>
      <c r="AC270" s="103" t="str">
        <f>'94KMInput'!T309</f>
        <v/>
      </c>
      <c r="AD270" s="104">
        <f>'94KMInput'!V309-'94KMInput'!U309</f>
        <v>0</v>
      </c>
      <c r="AE270" s="105" t="str">
        <f t="shared" si="6"/>
        <v/>
      </c>
      <c r="AF270" s="106">
        <v>3.75</v>
      </c>
      <c r="AG270" s="107">
        <f t="shared" si="7"/>
        <v>0</v>
      </c>
      <c r="AH270" s="108" t="str">
        <f>HYPERLINK('94KMInput'!AE309)</f>
        <v/>
      </c>
      <c r="AI270" s="108" t="str">
        <f>HYPERLINK('94KMInput'!AF309)</f>
        <v/>
      </c>
      <c r="AJ270" s="108" t="str">
        <f>HYPERLINK('94KMInput'!AG309)</f>
        <v/>
      </c>
      <c r="AK270" s="108" t="str">
        <f>HYPERLINK('94KMInput'!AH309)</f>
        <v/>
      </c>
      <c r="AL270" s="108" t="str">
        <f>HYPERLINK('94KMInput'!AI309)</f>
        <v/>
      </c>
      <c r="AM270" s="108" t="str">
        <f>HYPERLINK('94KMInput'!AJ309)</f>
        <v/>
      </c>
      <c r="AN270" s="108" t="str">
        <f>HYPERLINK('94KMInput'!AK309)</f>
        <v/>
      </c>
      <c r="AO270" s="108" t="str">
        <f>HYPERLINK('94KMInput'!AL309)</f>
        <v/>
      </c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88"/>
      <c r="DG270" s="88"/>
      <c r="DH270" s="88"/>
    </row>
    <row r="271" ht="10.5" customHeight="1">
      <c r="A271" s="87" t="str">
        <f t="shared" si="1"/>
        <v/>
      </c>
      <c r="B271" s="88" t="str">
        <f t="shared" si="2"/>
        <v/>
      </c>
      <c r="C271" s="88" t="str">
        <f t="shared" si="3"/>
        <v/>
      </c>
      <c r="D271" s="89" t="str">
        <f>'94KMInput'!B267</f>
        <v/>
      </c>
      <c r="E271" s="90" t="str">
        <f t="shared" si="4"/>
        <v/>
      </c>
      <c r="F271" s="91" t="str">
        <f>'94KMInput'!H267</f>
        <v/>
      </c>
      <c r="G271" s="90" t="str">
        <f>'94KMInput'!O267</f>
        <v/>
      </c>
      <c r="H271" s="90" t="str">
        <f>'94KMInput'!P267</f>
        <v/>
      </c>
      <c r="I271" s="90" t="str">
        <f>'94KMInput'!R267</f>
        <v/>
      </c>
      <c r="J271" s="91" t="str">
        <f>'94KMInput'!S267</f>
        <v/>
      </c>
      <c r="K271" s="92" t="str">
        <f>'94KMInput'!AD267</f>
        <v/>
      </c>
      <c r="L271" s="93"/>
      <c r="M271" s="94" t="str">
        <f>'94KMInput'!L267</f>
        <v/>
      </c>
      <c r="N271" s="90" t="str">
        <f>IF(M271="","",(IF(Q271='94KMInput'!K267,"","ERROR!")))</f>
        <v/>
      </c>
      <c r="O271" s="95"/>
      <c r="P271" s="96"/>
      <c r="Q271" s="69" t="str">
        <f t="shared" si="8"/>
        <v/>
      </c>
      <c r="R271" s="98"/>
      <c r="S271" s="98"/>
      <c r="T271" s="98"/>
      <c r="U271" s="99"/>
      <c r="V271" s="98"/>
      <c r="W271" s="98"/>
      <c r="X271" s="100" t="str">
        <f t="shared" si="39"/>
        <v/>
      </c>
      <c r="Y271" s="101"/>
      <c r="Z271" s="102"/>
      <c r="AA271" s="102"/>
      <c r="AB271" s="102"/>
      <c r="AC271" s="103" t="str">
        <f>'94KMInput'!T310</f>
        <v/>
      </c>
      <c r="AD271" s="104">
        <f>'94KMInput'!V310-'94KMInput'!U310</f>
        <v>0</v>
      </c>
      <c r="AE271" s="105" t="str">
        <f t="shared" si="6"/>
        <v/>
      </c>
      <c r="AF271" s="106">
        <v>3.75</v>
      </c>
      <c r="AG271" s="107">
        <f t="shared" si="7"/>
        <v>0</v>
      </c>
      <c r="AH271" s="108" t="str">
        <f>HYPERLINK('94KMInput'!AE310)</f>
        <v/>
      </c>
      <c r="AI271" s="108" t="str">
        <f>HYPERLINK('94KMInput'!AF310)</f>
        <v/>
      </c>
      <c r="AJ271" s="108" t="str">
        <f>HYPERLINK('94KMInput'!AG310)</f>
        <v/>
      </c>
      <c r="AK271" s="108" t="str">
        <f>HYPERLINK('94KMInput'!AH310)</f>
        <v/>
      </c>
      <c r="AL271" s="108" t="str">
        <f>HYPERLINK('94KMInput'!AI310)</f>
        <v/>
      </c>
      <c r="AM271" s="108" t="str">
        <f>HYPERLINK('94KMInput'!AJ310)</f>
        <v/>
      </c>
      <c r="AN271" s="108" t="str">
        <f>HYPERLINK('94KMInput'!AK310)</f>
        <v/>
      </c>
      <c r="AO271" s="108" t="str">
        <f>HYPERLINK('94KMInput'!AL310)</f>
        <v/>
      </c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88"/>
      <c r="DG271" s="88"/>
      <c r="DH271" s="88"/>
    </row>
    <row r="272" ht="10.5" customHeight="1">
      <c r="A272" s="87" t="str">
        <f t="shared" si="1"/>
        <v/>
      </c>
      <c r="B272" s="88" t="str">
        <f t="shared" si="2"/>
        <v/>
      </c>
      <c r="C272" s="88" t="str">
        <f t="shared" si="3"/>
        <v/>
      </c>
      <c r="D272" s="89" t="str">
        <f>'94KMInput'!B268</f>
        <v/>
      </c>
      <c r="E272" s="90" t="str">
        <f t="shared" si="4"/>
        <v/>
      </c>
      <c r="F272" s="91" t="str">
        <f>'94KMInput'!H268</f>
        <v/>
      </c>
      <c r="G272" s="90" t="str">
        <f>'94KMInput'!O268</f>
        <v/>
      </c>
      <c r="H272" s="90" t="str">
        <f>'94KMInput'!P268</f>
        <v/>
      </c>
      <c r="I272" s="90" t="str">
        <f>'94KMInput'!R268</f>
        <v/>
      </c>
      <c r="J272" s="91" t="str">
        <f>'94KMInput'!S268</f>
        <v/>
      </c>
      <c r="K272" s="92" t="str">
        <f>'94KMInput'!AD268</f>
        <v/>
      </c>
      <c r="L272" s="93"/>
      <c r="M272" s="94" t="str">
        <f>'94KMInput'!L268</f>
        <v/>
      </c>
      <c r="N272" s="90" t="str">
        <f>IF(M272="","",(IF(Q272='94KMInput'!K268,"","ERROR!")))</f>
        <v/>
      </c>
      <c r="O272" s="95"/>
      <c r="P272" s="96"/>
      <c r="Q272" s="69" t="str">
        <f t="shared" si="8"/>
        <v/>
      </c>
      <c r="R272" s="98"/>
      <c r="S272" s="98"/>
      <c r="T272" s="98"/>
      <c r="U272" s="99"/>
      <c r="V272" s="98"/>
      <c r="W272" s="98"/>
      <c r="X272" s="100" t="str">
        <f t="shared" si="39"/>
        <v/>
      </c>
      <c r="Y272" s="101"/>
      <c r="Z272" s="102"/>
      <c r="AA272" s="102"/>
      <c r="AB272" s="102"/>
      <c r="AC272" s="103" t="str">
        <f>'94KMInput'!T311</f>
        <v/>
      </c>
      <c r="AD272" s="104">
        <f>'94KMInput'!V311-'94KMInput'!U311</f>
        <v>0</v>
      </c>
      <c r="AE272" s="105" t="str">
        <f t="shared" si="6"/>
        <v/>
      </c>
      <c r="AF272" s="106">
        <v>3.75</v>
      </c>
      <c r="AG272" s="107">
        <f t="shared" si="7"/>
        <v>0</v>
      </c>
      <c r="AH272" s="108" t="str">
        <f>HYPERLINK('94KMInput'!AE311)</f>
        <v/>
      </c>
      <c r="AI272" s="108" t="str">
        <f>HYPERLINK('94KMInput'!AF311)</f>
        <v/>
      </c>
      <c r="AJ272" s="108" t="str">
        <f>HYPERLINK('94KMInput'!AG311)</f>
        <v/>
      </c>
      <c r="AK272" s="108" t="str">
        <f>HYPERLINK('94KMInput'!AH311)</f>
        <v/>
      </c>
      <c r="AL272" s="108" t="str">
        <f>HYPERLINK('94KMInput'!AI311)</f>
        <v/>
      </c>
      <c r="AM272" s="108" t="str">
        <f>HYPERLINK('94KMInput'!AJ311)</f>
        <v/>
      </c>
      <c r="AN272" s="108" t="str">
        <f>HYPERLINK('94KMInput'!AK311)</f>
        <v/>
      </c>
      <c r="AO272" s="108" t="str">
        <f>HYPERLINK('94KMInput'!AL311)</f>
        <v/>
      </c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</row>
    <row r="273" ht="10.5" customHeight="1">
      <c r="A273" s="87" t="str">
        <f t="shared" si="1"/>
        <v/>
      </c>
      <c r="B273" s="88" t="str">
        <f t="shared" si="2"/>
        <v/>
      </c>
      <c r="C273" s="88" t="str">
        <f t="shared" si="3"/>
        <v/>
      </c>
      <c r="D273" s="89" t="str">
        <f>'94KMInput'!B269</f>
        <v/>
      </c>
      <c r="E273" s="90" t="str">
        <f t="shared" si="4"/>
        <v/>
      </c>
      <c r="F273" s="91" t="str">
        <f>'94KMInput'!H269</f>
        <v/>
      </c>
      <c r="G273" s="90" t="str">
        <f>'94KMInput'!O269</f>
        <v/>
      </c>
      <c r="H273" s="90" t="str">
        <f>'94KMInput'!P269</f>
        <v/>
      </c>
      <c r="I273" s="90" t="str">
        <f>'94KMInput'!R269</f>
        <v/>
      </c>
      <c r="J273" s="91" t="str">
        <f>'94KMInput'!S269</f>
        <v/>
      </c>
      <c r="K273" s="92" t="str">
        <f>'94KMInput'!AD269</f>
        <v/>
      </c>
      <c r="L273" s="93"/>
      <c r="M273" s="94" t="str">
        <f>'94KMInput'!L269</f>
        <v/>
      </c>
      <c r="N273" s="90" t="str">
        <f>IF(M273="","",(IF(Q273='94KMInput'!K269,"","ERROR!")))</f>
        <v/>
      </c>
      <c r="O273" s="95"/>
      <c r="P273" s="96"/>
      <c r="Q273" s="69" t="str">
        <f t="shared" si="8"/>
        <v/>
      </c>
      <c r="R273" s="98"/>
      <c r="S273" s="98"/>
      <c r="T273" s="98"/>
      <c r="U273" s="99"/>
      <c r="V273" s="98"/>
      <c r="W273" s="98"/>
      <c r="X273" s="100" t="str">
        <f t="shared" si="39"/>
        <v/>
      </c>
      <c r="Y273" s="101"/>
      <c r="Z273" s="102"/>
      <c r="AA273" s="102"/>
      <c r="AB273" s="102"/>
      <c r="AC273" s="103" t="str">
        <f>'94KMInput'!T312</f>
        <v/>
      </c>
      <c r="AD273" s="104">
        <f>'94KMInput'!V312-'94KMInput'!U312</f>
        <v>0</v>
      </c>
      <c r="AE273" s="105" t="str">
        <f t="shared" si="6"/>
        <v/>
      </c>
      <c r="AF273" s="106">
        <v>3.75</v>
      </c>
      <c r="AG273" s="107">
        <f t="shared" si="7"/>
        <v>0</v>
      </c>
      <c r="AH273" s="108" t="str">
        <f>HYPERLINK('94KMInput'!AE312)</f>
        <v/>
      </c>
      <c r="AI273" s="108" t="str">
        <f>HYPERLINK('94KMInput'!AF312)</f>
        <v/>
      </c>
      <c r="AJ273" s="108" t="str">
        <f>HYPERLINK('94KMInput'!AG312)</f>
        <v/>
      </c>
      <c r="AK273" s="108" t="str">
        <f>HYPERLINK('94KMInput'!AH312)</f>
        <v/>
      </c>
      <c r="AL273" s="108" t="str">
        <f>HYPERLINK('94KMInput'!AI312)</f>
        <v/>
      </c>
      <c r="AM273" s="108" t="str">
        <f>HYPERLINK('94KMInput'!AJ312)</f>
        <v/>
      </c>
      <c r="AN273" s="108" t="str">
        <f>HYPERLINK('94KMInput'!AK312)</f>
        <v/>
      </c>
      <c r="AO273" s="108" t="str">
        <f>HYPERLINK('94KMInput'!AL312)</f>
        <v/>
      </c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88"/>
      <c r="DG273" s="88"/>
      <c r="DH273" s="88"/>
    </row>
    <row r="274" ht="10.5" customHeight="1">
      <c r="A274" s="87" t="str">
        <f t="shared" si="1"/>
        <v/>
      </c>
      <c r="B274" s="88" t="str">
        <f t="shared" si="2"/>
        <v/>
      </c>
      <c r="C274" s="88" t="str">
        <f t="shared" si="3"/>
        <v/>
      </c>
      <c r="D274" s="89" t="str">
        <f>'94KMInput'!B270</f>
        <v/>
      </c>
      <c r="E274" s="90" t="str">
        <f t="shared" si="4"/>
        <v/>
      </c>
      <c r="F274" s="91" t="str">
        <f>'94KMInput'!H270</f>
        <v/>
      </c>
      <c r="G274" s="90" t="str">
        <f>'94KMInput'!O270</f>
        <v/>
      </c>
      <c r="H274" s="90" t="str">
        <f>'94KMInput'!P270</f>
        <v/>
      </c>
      <c r="I274" s="90" t="str">
        <f>'94KMInput'!R270</f>
        <v/>
      </c>
      <c r="J274" s="91" t="str">
        <f>'94KMInput'!S270</f>
        <v/>
      </c>
      <c r="K274" s="92" t="str">
        <f>'94KMInput'!AD270</f>
        <v/>
      </c>
      <c r="L274" s="93"/>
      <c r="M274" s="94" t="str">
        <f>'94KMInput'!L270</f>
        <v/>
      </c>
      <c r="N274" s="90" t="str">
        <f>IF(M274="","",(IF(Q274='94KMInput'!K270,"","ERROR!")))</f>
        <v/>
      </c>
      <c r="O274" s="95"/>
      <c r="P274" s="96"/>
      <c r="Q274" s="69" t="str">
        <f t="shared" si="8"/>
        <v/>
      </c>
      <c r="R274" s="98"/>
      <c r="S274" s="98"/>
      <c r="T274" s="98"/>
      <c r="U274" s="99"/>
      <c r="V274" s="98"/>
      <c r="W274" s="98"/>
      <c r="X274" s="100" t="str">
        <f t="shared" si="39"/>
        <v/>
      </c>
      <c r="Y274" s="101"/>
      <c r="Z274" s="102"/>
      <c r="AA274" s="102"/>
      <c r="AB274" s="102"/>
      <c r="AC274" s="103" t="str">
        <f>'94KMInput'!T313</f>
        <v/>
      </c>
      <c r="AD274" s="104">
        <f>'94KMInput'!V313-'94KMInput'!U313</f>
        <v>0</v>
      </c>
      <c r="AE274" s="105" t="str">
        <f t="shared" si="6"/>
        <v/>
      </c>
      <c r="AF274" s="106">
        <v>3.75</v>
      </c>
      <c r="AG274" s="107">
        <f t="shared" si="7"/>
        <v>0</v>
      </c>
      <c r="AH274" s="108" t="str">
        <f>HYPERLINK('94KMInput'!AE313)</f>
        <v/>
      </c>
      <c r="AI274" s="108" t="str">
        <f>HYPERLINK('94KMInput'!AF313)</f>
        <v/>
      </c>
      <c r="AJ274" s="108" t="str">
        <f>HYPERLINK('94KMInput'!AG313)</f>
        <v/>
      </c>
      <c r="AK274" s="108" t="str">
        <f>HYPERLINK('94KMInput'!AH313)</f>
        <v/>
      </c>
      <c r="AL274" s="108" t="str">
        <f>HYPERLINK('94KMInput'!AI313)</f>
        <v/>
      </c>
      <c r="AM274" s="108" t="str">
        <f>HYPERLINK('94KMInput'!AJ313)</f>
        <v/>
      </c>
      <c r="AN274" s="108" t="str">
        <f>HYPERLINK('94KMInput'!AK313)</f>
        <v/>
      </c>
      <c r="AO274" s="108" t="str">
        <f>HYPERLINK('94KMInput'!AL313)</f>
        <v/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  <c r="DD274" s="88"/>
      <c r="DE274" s="88"/>
      <c r="DF274" s="88"/>
      <c r="DG274" s="88"/>
      <c r="DH274" s="88"/>
    </row>
    <row r="275" ht="10.5" customHeight="1">
      <c r="A275" s="87" t="str">
        <f t="shared" si="1"/>
        <v/>
      </c>
      <c r="B275" s="88" t="str">
        <f t="shared" si="2"/>
        <v/>
      </c>
      <c r="C275" s="88" t="str">
        <f t="shared" si="3"/>
        <v/>
      </c>
      <c r="D275" s="89" t="str">
        <f>'94KMInput'!B271</f>
        <v/>
      </c>
      <c r="E275" s="90" t="str">
        <f t="shared" si="4"/>
        <v/>
      </c>
      <c r="F275" s="91" t="str">
        <f>'94KMInput'!H271</f>
        <v/>
      </c>
      <c r="G275" s="90" t="str">
        <f>'94KMInput'!O271</f>
        <v/>
      </c>
      <c r="H275" s="90" t="str">
        <f>'94KMInput'!P271</f>
        <v/>
      </c>
      <c r="I275" s="90" t="str">
        <f>'94KMInput'!R271</f>
        <v/>
      </c>
      <c r="J275" s="91" t="str">
        <f>'94KMInput'!S271</f>
        <v/>
      </c>
      <c r="K275" s="92" t="str">
        <f>'94KMInput'!AD271</f>
        <v/>
      </c>
      <c r="L275" s="93"/>
      <c r="M275" s="94" t="str">
        <f>'94KMInput'!L271</f>
        <v/>
      </c>
      <c r="N275" s="90" t="str">
        <f>IF(M275="","",(IF(Q275='94KMInput'!K271,"","ERROR!")))</f>
        <v/>
      </c>
      <c r="O275" s="95"/>
      <c r="P275" s="96"/>
      <c r="Q275" s="69" t="str">
        <f t="shared" si="8"/>
        <v/>
      </c>
      <c r="R275" s="98"/>
      <c r="S275" s="98"/>
      <c r="T275" s="98"/>
      <c r="U275" s="99"/>
      <c r="V275" s="98"/>
      <c r="W275" s="98"/>
      <c r="X275" s="100" t="str">
        <f t="shared" si="39"/>
        <v/>
      </c>
      <c r="Y275" s="101"/>
      <c r="Z275" s="102"/>
      <c r="AA275" s="102"/>
      <c r="AB275" s="102"/>
      <c r="AC275" s="103" t="str">
        <f>'94KMInput'!T314</f>
        <v/>
      </c>
      <c r="AD275" s="104">
        <f>'94KMInput'!V314-'94KMInput'!U314</f>
        <v>0</v>
      </c>
      <c r="AE275" s="105" t="str">
        <f t="shared" si="6"/>
        <v/>
      </c>
      <c r="AF275" s="106">
        <v>3.75</v>
      </c>
      <c r="AG275" s="107">
        <f t="shared" si="7"/>
        <v>0</v>
      </c>
      <c r="AH275" s="108" t="str">
        <f>HYPERLINK('94KMInput'!AE314)</f>
        <v/>
      </c>
      <c r="AI275" s="108" t="str">
        <f>HYPERLINK('94KMInput'!AF314)</f>
        <v/>
      </c>
      <c r="AJ275" s="108" t="str">
        <f>HYPERLINK('94KMInput'!AG314)</f>
        <v/>
      </c>
      <c r="AK275" s="108" t="str">
        <f>HYPERLINK('94KMInput'!AH314)</f>
        <v/>
      </c>
      <c r="AL275" s="108" t="str">
        <f>HYPERLINK('94KMInput'!AI314)</f>
        <v/>
      </c>
      <c r="AM275" s="108" t="str">
        <f>HYPERLINK('94KMInput'!AJ314)</f>
        <v/>
      </c>
      <c r="AN275" s="108" t="str">
        <f>HYPERLINK('94KMInput'!AK314)</f>
        <v/>
      </c>
      <c r="AO275" s="108" t="str">
        <f>HYPERLINK('94KMInput'!AL314)</f>
        <v/>
      </c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  <c r="DD275" s="88"/>
      <c r="DE275" s="88"/>
      <c r="DF275" s="88"/>
      <c r="DG275" s="88"/>
      <c r="DH275" s="88"/>
    </row>
    <row r="276" ht="10.5" customHeight="1">
      <c r="A276" s="87" t="str">
        <f t="shared" si="1"/>
        <v/>
      </c>
      <c r="B276" s="88" t="str">
        <f t="shared" si="2"/>
        <v/>
      </c>
      <c r="C276" s="88" t="str">
        <f t="shared" si="3"/>
        <v/>
      </c>
      <c r="D276" s="89" t="str">
        <f>'94KMInput'!B272</f>
        <v/>
      </c>
      <c r="E276" s="90" t="str">
        <f t="shared" si="4"/>
        <v/>
      </c>
      <c r="F276" s="91" t="str">
        <f>'94KMInput'!H272</f>
        <v/>
      </c>
      <c r="G276" s="90" t="str">
        <f>'94KMInput'!O272</f>
        <v/>
      </c>
      <c r="H276" s="90" t="str">
        <f>'94KMInput'!P272</f>
        <v/>
      </c>
      <c r="I276" s="90" t="str">
        <f>'94KMInput'!R272</f>
        <v/>
      </c>
      <c r="J276" s="91" t="str">
        <f>'94KMInput'!S272</f>
        <v/>
      </c>
      <c r="K276" s="92" t="str">
        <f>'94KMInput'!AD272</f>
        <v/>
      </c>
      <c r="L276" s="93"/>
      <c r="M276" s="94" t="str">
        <f>'94KMInput'!L272</f>
        <v/>
      </c>
      <c r="N276" s="90" t="str">
        <f>IF(M276="","",(IF(Q276='94KMInput'!K272,"","ERROR!")))</f>
        <v/>
      </c>
      <c r="O276" s="95"/>
      <c r="P276" s="96"/>
      <c r="Q276" s="69" t="str">
        <f t="shared" si="8"/>
        <v/>
      </c>
      <c r="R276" s="98"/>
      <c r="S276" s="98"/>
      <c r="T276" s="98"/>
      <c r="U276" s="99"/>
      <c r="V276" s="98"/>
      <c r="W276" s="98"/>
      <c r="X276" s="100" t="str">
        <f t="shared" si="39"/>
        <v/>
      </c>
      <c r="Y276" s="101"/>
      <c r="Z276" s="102"/>
      <c r="AA276" s="102"/>
      <c r="AB276" s="102"/>
      <c r="AC276" s="103" t="str">
        <f>'94KMInput'!T315</f>
        <v/>
      </c>
      <c r="AD276" s="104">
        <f>'94KMInput'!V315-'94KMInput'!U315</f>
        <v>0</v>
      </c>
      <c r="AE276" s="105" t="str">
        <f t="shared" si="6"/>
        <v/>
      </c>
      <c r="AF276" s="106">
        <v>3.75</v>
      </c>
      <c r="AG276" s="107">
        <f t="shared" si="7"/>
        <v>0</v>
      </c>
      <c r="AH276" s="108" t="str">
        <f>HYPERLINK('94KMInput'!AE315)</f>
        <v/>
      </c>
      <c r="AI276" s="108" t="str">
        <f>HYPERLINK('94KMInput'!AF315)</f>
        <v/>
      </c>
      <c r="AJ276" s="108" t="str">
        <f>HYPERLINK('94KMInput'!AG315)</f>
        <v/>
      </c>
      <c r="AK276" s="108" t="str">
        <f>HYPERLINK('94KMInput'!AH315)</f>
        <v/>
      </c>
      <c r="AL276" s="108" t="str">
        <f>HYPERLINK('94KMInput'!AI315)</f>
        <v/>
      </c>
      <c r="AM276" s="108" t="str">
        <f>HYPERLINK('94KMInput'!AJ315)</f>
        <v/>
      </c>
      <c r="AN276" s="108" t="str">
        <f>HYPERLINK('94KMInput'!AK315)</f>
        <v/>
      </c>
      <c r="AO276" s="108" t="str">
        <f>HYPERLINK('94KMInput'!AL315)</f>
        <v/>
      </c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88"/>
      <c r="DG276" s="88"/>
      <c r="DH276" s="88"/>
    </row>
    <row r="277" ht="10.5" customHeight="1">
      <c r="A277" s="87" t="str">
        <f t="shared" si="1"/>
        <v/>
      </c>
      <c r="B277" s="88" t="str">
        <f t="shared" si="2"/>
        <v/>
      </c>
      <c r="C277" s="88" t="str">
        <f t="shared" si="3"/>
        <v/>
      </c>
      <c r="D277" s="89" t="str">
        <f>'94KMInput'!B273</f>
        <v/>
      </c>
      <c r="E277" s="90" t="str">
        <f t="shared" si="4"/>
        <v/>
      </c>
      <c r="F277" s="91" t="str">
        <f>'94KMInput'!H273</f>
        <v/>
      </c>
      <c r="G277" s="90" t="str">
        <f>'94KMInput'!O273</f>
        <v/>
      </c>
      <c r="H277" s="90" t="str">
        <f>'94KMInput'!P273</f>
        <v/>
      </c>
      <c r="I277" s="90" t="str">
        <f>'94KMInput'!R273</f>
        <v/>
      </c>
      <c r="J277" s="91" t="str">
        <f>'94KMInput'!S273</f>
        <v/>
      </c>
      <c r="K277" s="92" t="str">
        <f>'94KMInput'!AD273</f>
        <v/>
      </c>
      <c r="L277" s="93"/>
      <c r="M277" s="94" t="str">
        <f>'94KMInput'!L273</f>
        <v/>
      </c>
      <c r="N277" s="90" t="str">
        <f>IF(M277="","",(IF(Q277='94KMInput'!K273,"","ERROR!")))</f>
        <v/>
      </c>
      <c r="O277" s="95"/>
      <c r="P277" s="96"/>
      <c r="Q277" s="69" t="str">
        <f t="shared" si="8"/>
        <v/>
      </c>
      <c r="R277" s="98"/>
      <c r="S277" s="98"/>
      <c r="T277" s="98"/>
      <c r="U277" s="99"/>
      <c r="V277" s="98"/>
      <c r="W277" s="98"/>
      <c r="X277" s="100" t="str">
        <f t="shared" si="39"/>
        <v/>
      </c>
      <c r="Y277" s="101"/>
      <c r="Z277" s="102"/>
      <c r="AA277" s="102"/>
      <c r="AB277" s="102"/>
      <c r="AC277" s="103" t="str">
        <f>'94KMInput'!T316</f>
        <v/>
      </c>
      <c r="AD277" s="104">
        <f>'94KMInput'!V316-'94KMInput'!U316</f>
        <v>0</v>
      </c>
      <c r="AE277" s="105" t="str">
        <f t="shared" si="6"/>
        <v/>
      </c>
      <c r="AF277" s="106">
        <v>3.75</v>
      </c>
      <c r="AG277" s="107">
        <f t="shared" si="7"/>
        <v>0</v>
      </c>
      <c r="AH277" s="108" t="str">
        <f>HYPERLINK('94KMInput'!AE316)</f>
        <v/>
      </c>
      <c r="AI277" s="108" t="str">
        <f>HYPERLINK('94KMInput'!AF316)</f>
        <v/>
      </c>
      <c r="AJ277" s="108" t="str">
        <f>HYPERLINK('94KMInput'!AG316)</f>
        <v/>
      </c>
      <c r="AK277" s="108" t="str">
        <f>HYPERLINK('94KMInput'!AH316)</f>
        <v/>
      </c>
      <c r="AL277" s="108" t="str">
        <f>HYPERLINK('94KMInput'!AI316)</f>
        <v/>
      </c>
      <c r="AM277" s="108" t="str">
        <f>HYPERLINK('94KMInput'!AJ316)</f>
        <v/>
      </c>
      <c r="AN277" s="108" t="str">
        <f>HYPERLINK('94KMInput'!AK316)</f>
        <v/>
      </c>
      <c r="AO277" s="108" t="str">
        <f>HYPERLINK('94KMInput'!AL316)</f>
        <v/>
      </c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88"/>
      <c r="DG277" s="88"/>
      <c r="DH277" s="88"/>
    </row>
    <row r="278" ht="10.5" customHeight="1">
      <c r="A278" s="87" t="str">
        <f t="shared" si="1"/>
        <v/>
      </c>
      <c r="B278" s="88" t="str">
        <f t="shared" si="2"/>
        <v/>
      </c>
      <c r="C278" s="88" t="str">
        <f t="shared" si="3"/>
        <v/>
      </c>
      <c r="D278" s="89" t="str">
        <f>'94KMInput'!B274</f>
        <v/>
      </c>
      <c r="E278" s="90" t="str">
        <f t="shared" si="4"/>
        <v/>
      </c>
      <c r="F278" s="91" t="str">
        <f>'94KMInput'!H274</f>
        <v/>
      </c>
      <c r="G278" s="90" t="str">
        <f>'94KMInput'!O274</f>
        <v/>
      </c>
      <c r="H278" s="90" t="str">
        <f>'94KMInput'!P274</f>
        <v/>
      </c>
      <c r="I278" s="90" t="str">
        <f>'94KMInput'!R274</f>
        <v/>
      </c>
      <c r="J278" s="91" t="str">
        <f>'94KMInput'!S274</f>
        <v/>
      </c>
      <c r="K278" s="92" t="str">
        <f>'94KMInput'!AD274</f>
        <v/>
      </c>
      <c r="L278" s="93"/>
      <c r="M278" s="94" t="str">
        <f>'94KMInput'!L274</f>
        <v/>
      </c>
      <c r="N278" s="90" t="str">
        <f>IF(M278="","",(IF(Q278='94KMInput'!K274,"","ERROR!")))</f>
        <v/>
      </c>
      <c r="O278" s="95"/>
      <c r="P278" s="96"/>
      <c r="Q278" s="69" t="str">
        <f t="shared" si="8"/>
        <v/>
      </c>
      <c r="R278" s="98"/>
      <c r="S278" s="98"/>
      <c r="T278" s="98"/>
      <c r="U278" s="99"/>
      <c r="V278" s="98"/>
      <c r="W278" s="98"/>
      <c r="X278" s="100" t="str">
        <f t="shared" si="39"/>
        <v/>
      </c>
      <c r="Y278" s="101"/>
      <c r="Z278" s="102"/>
      <c r="AA278" s="102"/>
      <c r="AB278" s="102"/>
      <c r="AC278" s="103" t="str">
        <f>'94KMInput'!T317</f>
        <v/>
      </c>
      <c r="AD278" s="104">
        <f>'94KMInput'!V317-'94KMInput'!U317</f>
        <v>0</v>
      </c>
      <c r="AE278" s="105" t="str">
        <f t="shared" si="6"/>
        <v/>
      </c>
      <c r="AF278" s="106">
        <v>3.75</v>
      </c>
      <c r="AG278" s="107">
        <f t="shared" si="7"/>
        <v>0</v>
      </c>
      <c r="AH278" s="108" t="str">
        <f>HYPERLINK('94KMInput'!AE317)</f>
        <v/>
      </c>
      <c r="AI278" s="108" t="str">
        <f>HYPERLINK('94KMInput'!AF317)</f>
        <v/>
      </c>
      <c r="AJ278" s="108" t="str">
        <f>HYPERLINK('94KMInput'!AG317)</f>
        <v/>
      </c>
      <c r="AK278" s="108" t="str">
        <f>HYPERLINK('94KMInput'!AH317)</f>
        <v/>
      </c>
      <c r="AL278" s="108" t="str">
        <f>HYPERLINK('94KMInput'!AI317)</f>
        <v/>
      </c>
      <c r="AM278" s="108" t="str">
        <f>HYPERLINK('94KMInput'!AJ317)</f>
        <v/>
      </c>
      <c r="AN278" s="108" t="str">
        <f>HYPERLINK('94KMInput'!AK317)</f>
        <v/>
      </c>
      <c r="AO278" s="108" t="str">
        <f>HYPERLINK('94KMInput'!AL317)</f>
        <v/>
      </c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8"/>
      <c r="DH278" s="88"/>
    </row>
    <row r="279" ht="10.5" customHeight="1">
      <c r="A279" s="87" t="str">
        <f t="shared" si="1"/>
        <v/>
      </c>
      <c r="B279" s="88" t="str">
        <f t="shared" si="2"/>
        <v/>
      </c>
      <c r="C279" s="88" t="str">
        <f t="shared" si="3"/>
        <v/>
      </c>
      <c r="D279" s="89" t="str">
        <f>'94KMInput'!B275</f>
        <v/>
      </c>
      <c r="E279" s="90" t="str">
        <f t="shared" si="4"/>
        <v/>
      </c>
      <c r="F279" s="91" t="str">
        <f>'94KMInput'!H275</f>
        <v/>
      </c>
      <c r="G279" s="90" t="str">
        <f>'94KMInput'!O275</f>
        <v/>
      </c>
      <c r="H279" s="90" t="str">
        <f>'94KMInput'!P275</f>
        <v/>
      </c>
      <c r="I279" s="90" t="str">
        <f>'94KMInput'!R275</f>
        <v/>
      </c>
      <c r="J279" s="91" t="str">
        <f>'94KMInput'!S275</f>
        <v/>
      </c>
      <c r="K279" s="92" t="str">
        <f>'94KMInput'!AD275</f>
        <v/>
      </c>
      <c r="L279" s="93"/>
      <c r="M279" s="94" t="str">
        <f>'94KMInput'!L275</f>
        <v/>
      </c>
      <c r="N279" s="90" t="str">
        <f>IF(M279="","",(IF(Q279='94KMInput'!K275,"","ERROR!")))</f>
        <v/>
      </c>
      <c r="O279" s="95"/>
      <c r="P279" s="96"/>
      <c r="Q279" s="69" t="str">
        <f t="shared" si="8"/>
        <v/>
      </c>
      <c r="R279" s="98"/>
      <c r="S279" s="98"/>
      <c r="T279" s="98"/>
      <c r="U279" s="99"/>
      <c r="V279" s="98"/>
      <c r="W279" s="98"/>
      <c r="X279" s="100" t="str">
        <f t="shared" si="39"/>
        <v/>
      </c>
      <c r="Y279" s="101"/>
      <c r="Z279" s="102"/>
      <c r="AA279" s="102"/>
      <c r="AB279" s="102"/>
      <c r="AC279" s="103" t="str">
        <f>'94KMInput'!T318</f>
        <v/>
      </c>
      <c r="AD279" s="104">
        <f>'94KMInput'!V318-'94KMInput'!U318</f>
        <v>0</v>
      </c>
      <c r="AE279" s="105" t="str">
        <f t="shared" si="6"/>
        <v/>
      </c>
      <c r="AF279" s="106">
        <v>3.75</v>
      </c>
      <c r="AG279" s="107">
        <f t="shared" si="7"/>
        <v>0</v>
      </c>
      <c r="AH279" s="108" t="str">
        <f>HYPERLINK('94KMInput'!AE318)</f>
        <v/>
      </c>
      <c r="AI279" s="108" t="str">
        <f>HYPERLINK('94KMInput'!AF318)</f>
        <v/>
      </c>
      <c r="AJ279" s="108" t="str">
        <f>HYPERLINK('94KMInput'!AG318)</f>
        <v/>
      </c>
      <c r="AK279" s="108" t="str">
        <f>HYPERLINK('94KMInput'!AH318)</f>
        <v/>
      </c>
      <c r="AL279" s="108" t="str">
        <f>HYPERLINK('94KMInput'!AI318)</f>
        <v/>
      </c>
      <c r="AM279" s="108" t="str">
        <f>HYPERLINK('94KMInput'!AJ318)</f>
        <v/>
      </c>
      <c r="AN279" s="108" t="str">
        <f>HYPERLINK('94KMInput'!AK318)</f>
        <v/>
      </c>
      <c r="AO279" s="108" t="str">
        <f>HYPERLINK('94KMInput'!AL318)</f>
        <v/>
      </c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</row>
    <row r="280" ht="10.5" customHeight="1">
      <c r="A280" s="87" t="str">
        <f t="shared" si="1"/>
        <v/>
      </c>
      <c r="B280" s="88" t="str">
        <f t="shared" si="2"/>
        <v/>
      </c>
      <c r="C280" s="88" t="str">
        <f t="shared" si="3"/>
        <v/>
      </c>
      <c r="D280" s="89" t="str">
        <f>'94KMInput'!B276</f>
        <v/>
      </c>
      <c r="E280" s="90" t="str">
        <f t="shared" si="4"/>
        <v/>
      </c>
      <c r="F280" s="91" t="str">
        <f>'94KMInput'!H276</f>
        <v/>
      </c>
      <c r="G280" s="90" t="str">
        <f>'94KMInput'!O276</f>
        <v/>
      </c>
      <c r="H280" s="90" t="str">
        <f>'94KMInput'!P276</f>
        <v/>
      </c>
      <c r="I280" s="90" t="str">
        <f>'94KMInput'!R276</f>
        <v/>
      </c>
      <c r="J280" s="91" t="str">
        <f>'94KMInput'!S276</f>
        <v/>
      </c>
      <c r="K280" s="92" t="str">
        <f>'94KMInput'!AD276</f>
        <v/>
      </c>
      <c r="L280" s="93"/>
      <c r="M280" s="94" t="str">
        <f>'94KMInput'!L276</f>
        <v/>
      </c>
      <c r="N280" s="90" t="str">
        <f>IF(M280="","",(IF(Q280='94KMInput'!K276,"","ERROR!")))</f>
        <v/>
      </c>
      <c r="O280" s="95"/>
      <c r="P280" s="96"/>
      <c r="Q280" s="69" t="str">
        <f t="shared" si="8"/>
        <v/>
      </c>
      <c r="R280" s="98"/>
      <c r="S280" s="98"/>
      <c r="T280" s="98"/>
      <c r="U280" s="99"/>
      <c r="V280" s="98"/>
      <c r="W280" s="98"/>
      <c r="X280" s="100" t="str">
        <f t="shared" si="39"/>
        <v/>
      </c>
      <c r="Y280" s="101"/>
      <c r="Z280" s="102"/>
      <c r="AA280" s="102"/>
      <c r="AB280" s="102"/>
      <c r="AC280" s="103" t="str">
        <f>'94KMInput'!T319</f>
        <v/>
      </c>
      <c r="AD280" s="104">
        <f>'94KMInput'!V319-'94KMInput'!U319</f>
        <v>0</v>
      </c>
      <c r="AE280" s="105" t="str">
        <f t="shared" si="6"/>
        <v/>
      </c>
      <c r="AF280" s="106">
        <v>3.75</v>
      </c>
      <c r="AG280" s="107">
        <f t="shared" si="7"/>
        <v>0</v>
      </c>
      <c r="AH280" s="108" t="str">
        <f>HYPERLINK('94KMInput'!AE319)</f>
        <v/>
      </c>
      <c r="AI280" s="108" t="str">
        <f>HYPERLINK('94KMInput'!AF319)</f>
        <v/>
      </c>
      <c r="AJ280" s="108" t="str">
        <f>HYPERLINK('94KMInput'!AG319)</f>
        <v/>
      </c>
      <c r="AK280" s="108" t="str">
        <f>HYPERLINK('94KMInput'!AH319)</f>
        <v/>
      </c>
      <c r="AL280" s="108" t="str">
        <f>HYPERLINK('94KMInput'!AI319)</f>
        <v/>
      </c>
      <c r="AM280" s="108" t="str">
        <f>HYPERLINK('94KMInput'!AJ319)</f>
        <v/>
      </c>
      <c r="AN280" s="108" t="str">
        <f>HYPERLINK('94KMInput'!AK319)</f>
        <v/>
      </c>
      <c r="AO280" s="108" t="str">
        <f>HYPERLINK('94KMInput'!AL319)</f>
        <v/>
      </c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8"/>
    </row>
    <row r="281" ht="10.5" customHeight="1">
      <c r="A281" s="87" t="str">
        <f t="shared" si="1"/>
        <v/>
      </c>
      <c r="B281" s="88" t="str">
        <f t="shared" si="2"/>
        <v/>
      </c>
      <c r="C281" s="88" t="str">
        <f t="shared" si="3"/>
        <v/>
      </c>
      <c r="D281" s="89" t="str">
        <f>'94KMInput'!B277</f>
        <v/>
      </c>
      <c r="E281" s="90" t="str">
        <f t="shared" si="4"/>
        <v/>
      </c>
      <c r="F281" s="91" t="str">
        <f>'94KMInput'!H277</f>
        <v/>
      </c>
      <c r="G281" s="90" t="str">
        <f>'94KMInput'!O277</f>
        <v/>
      </c>
      <c r="H281" s="90" t="str">
        <f>'94KMInput'!P277</f>
        <v/>
      </c>
      <c r="I281" s="90" t="str">
        <f>'94KMInput'!R277</f>
        <v/>
      </c>
      <c r="J281" s="91" t="str">
        <f>'94KMInput'!S277</f>
        <v/>
      </c>
      <c r="K281" s="92" t="str">
        <f>'94KMInput'!AD277</f>
        <v/>
      </c>
      <c r="L281" s="93"/>
      <c r="M281" s="94" t="str">
        <f>'94KMInput'!L277</f>
        <v/>
      </c>
      <c r="N281" s="90" t="str">
        <f>IF(M281="","",(IF(Q281='94KMInput'!K277,"","ERROR!")))</f>
        <v/>
      </c>
      <c r="O281" s="95"/>
      <c r="P281" s="96"/>
      <c r="Q281" s="69" t="str">
        <f t="shared" si="8"/>
        <v/>
      </c>
      <c r="R281" s="98"/>
      <c r="S281" s="98"/>
      <c r="T281" s="98"/>
      <c r="U281" s="99"/>
      <c r="V281" s="98"/>
      <c r="W281" s="98"/>
      <c r="X281" s="100" t="str">
        <f t="shared" si="39"/>
        <v/>
      </c>
      <c r="Y281" s="101"/>
      <c r="Z281" s="102"/>
      <c r="AA281" s="102"/>
      <c r="AB281" s="102"/>
      <c r="AC281" s="103" t="str">
        <f>'94KMInput'!T320</f>
        <v/>
      </c>
      <c r="AD281" s="104">
        <f>'94KMInput'!V320-'94KMInput'!U320</f>
        <v>0</v>
      </c>
      <c r="AE281" s="105" t="str">
        <f t="shared" si="6"/>
        <v/>
      </c>
      <c r="AF281" s="106">
        <v>3.75</v>
      </c>
      <c r="AG281" s="107">
        <f t="shared" si="7"/>
        <v>0</v>
      </c>
      <c r="AH281" s="108" t="str">
        <f>HYPERLINK('94KMInput'!AE320)</f>
        <v/>
      </c>
      <c r="AI281" s="108" t="str">
        <f>HYPERLINK('94KMInput'!AF320)</f>
        <v/>
      </c>
      <c r="AJ281" s="108" t="str">
        <f>HYPERLINK('94KMInput'!AG320)</f>
        <v/>
      </c>
      <c r="AK281" s="108" t="str">
        <f>HYPERLINK('94KMInput'!AH320)</f>
        <v/>
      </c>
      <c r="AL281" s="108" t="str">
        <f>HYPERLINK('94KMInput'!AI320)</f>
        <v/>
      </c>
      <c r="AM281" s="108" t="str">
        <f>HYPERLINK('94KMInput'!AJ320)</f>
        <v/>
      </c>
      <c r="AN281" s="108" t="str">
        <f>HYPERLINK('94KMInput'!AK320)</f>
        <v/>
      </c>
      <c r="AO281" s="108" t="str">
        <f>HYPERLINK('94KMInput'!AL320)</f>
        <v/>
      </c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</row>
    <row r="282" ht="10.5" customHeight="1">
      <c r="A282" s="87" t="str">
        <f t="shared" si="1"/>
        <v/>
      </c>
      <c r="B282" s="88" t="str">
        <f t="shared" si="2"/>
        <v/>
      </c>
      <c r="C282" s="88" t="str">
        <f t="shared" si="3"/>
        <v/>
      </c>
      <c r="D282" s="89" t="str">
        <f>'94KMInput'!B278</f>
        <v/>
      </c>
      <c r="E282" s="90" t="str">
        <f t="shared" si="4"/>
        <v/>
      </c>
      <c r="F282" s="91" t="str">
        <f>'94KMInput'!H278</f>
        <v/>
      </c>
      <c r="G282" s="90" t="str">
        <f>'94KMInput'!O278</f>
        <v/>
      </c>
      <c r="H282" s="90" t="str">
        <f>'94KMInput'!P278</f>
        <v/>
      </c>
      <c r="I282" s="90" t="str">
        <f>'94KMInput'!R278</f>
        <v/>
      </c>
      <c r="J282" s="91" t="str">
        <f>'94KMInput'!S278</f>
        <v/>
      </c>
      <c r="K282" s="92" t="str">
        <f>'94KMInput'!AD278</f>
        <v/>
      </c>
      <c r="L282" s="93"/>
      <c r="M282" s="94" t="str">
        <f>'94KMInput'!L278</f>
        <v/>
      </c>
      <c r="N282" s="90" t="str">
        <f>IF(M282="","",(IF(Q282='94KMInput'!K278,"","ERROR!")))</f>
        <v/>
      </c>
      <c r="O282" s="95"/>
      <c r="P282" s="96"/>
      <c r="Q282" s="69" t="str">
        <f t="shared" si="8"/>
        <v/>
      </c>
      <c r="R282" s="98"/>
      <c r="S282" s="98"/>
      <c r="T282" s="98"/>
      <c r="U282" s="99"/>
      <c r="V282" s="98"/>
      <c r="W282" s="98"/>
      <c r="X282" s="100" t="str">
        <f t="shared" si="39"/>
        <v/>
      </c>
      <c r="Y282" s="101"/>
      <c r="Z282" s="102"/>
      <c r="AA282" s="102"/>
      <c r="AB282" s="102"/>
      <c r="AC282" s="103" t="str">
        <f>'94KMInput'!T321</f>
        <v/>
      </c>
      <c r="AD282" s="104">
        <f>'94KMInput'!V321-'94KMInput'!U321</f>
        <v>0</v>
      </c>
      <c r="AE282" s="105" t="str">
        <f t="shared" si="6"/>
        <v/>
      </c>
      <c r="AF282" s="106">
        <v>3.75</v>
      </c>
      <c r="AG282" s="107">
        <f t="shared" si="7"/>
        <v>0</v>
      </c>
      <c r="AH282" s="108" t="str">
        <f>HYPERLINK('94KMInput'!AE321)</f>
        <v/>
      </c>
      <c r="AI282" s="108" t="str">
        <f>HYPERLINK('94KMInput'!AF321)</f>
        <v/>
      </c>
      <c r="AJ282" s="108" t="str">
        <f>HYPERLINK('94KMInput'!AG321)</f>
        <v/>
      </c>
      <c r="AK282" s="108" t="str">
        <f>HYPERLINK('94KMInput'!AH321)</f>
        <v/>
      </c>
      <c r="AL282" s="108" t="str">
        <f>HYPERLINK('94KMInput'!AI321)</f>
        <v/>
      </c>
      <c r="AM282" s="108" t="str">
        <f>HYPERLINK('94KMInput'!AJ321)</f>
        <v/>
      </c>
      <c r="AN282" s="108" t="str">
        <f>HYPERLINK('94KMInput'!AK321)</f>
        <v/>
      </c>
      <c r="AO282" s="108" t="str">
        <f>HYPERLINK('94KMInput'!AL321)</f>
        <v/>
      </c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  <c r="DD282" s="88"/>
      <c r="DE282" s="88"/>
      <c r="DF282" s="88"/>
      <c r="DG282" s="88"/>
      <c r="DH282" s="88"/>
    </row>
    <row r="283" ht="10.5" customHeight="1">
      <c r="A283" s="87" t="str">
        <f t="shared" si="1"/>
        <v/>
      </c>
      <c r="B283" s="88" t="str">
        <f t="shared" si="2"/>
        <v/>
      </c>
      <c r="C283" s="88" t="str">
        <f t="shared" si="3"/>
        <v/>
      </c>
      <c r="D283" s="89" t="str">
        <f>'94KMInput'!B279</f>
        <v/>
      </c>
      <c r="E283" s="90" t="str">
        <f t="shared" si="4"/>
        <v/>
      </c>
      <c r="F283" s="91" t="str">
        <f>'94KMInput'!H279</f>
        <v/>
      </c>
      <c r="G283" s="90" t="str">
        <f>'94KMInput'!O279</f>
        <v/>
      </c>
      <c r="H283" s="90" t="str">
        <f>'94KMInput'!P279</f>
        <v/>
      </c>
      <c r="I283" s="90" t="str">
        <f>'94KMInput'!R279</f>
        <v/>
      </c>
      <c r="J283" s="91" t="str">
        <f>'94KMInput'!S279</f>
        <v/>
      </c>
      <c r="K283" s="92" t="str">
        <f>'94KMInput'!AD279</f>
        <v/>
      </c>
      <c r="L283" s="93"/>
      <c r="M283" s="94" t="str">
        <f>'94KMInput'!L279</f>
        <v/>
      </c>
      <c r="N283" s="90" t="str">
        <f>IF(M283="","",(IF(Q283='94KMInput'!K279,"","ERROR!")))</f>
        <v/>
      </c>
      <c r="O283" s="95"/>
      <c r="P283" s="96"/>
      <c r="Q283" s="69" t="str">
        <f t="shared" si="8"/>
        <v/>
      </c>
      <c r="R283" s="98"/>
      <c r="S283" s="98"/>
      <c r="T283" s="98"/>
      <c r="U283" s="99"/>
      <c r="V283" s="98"/>
      <c r="W283" s="98"/>
      <c r="X283" s="100" t="str">
        <f t="shared" si="39"/>
        <v/>
      </c>
      <c r="Y283" s="101"/>
      <c r="Z283" s="102"/>
      <c r="AA283" s="102"/>
      <c r="AB283" s="102"/>
      <c r="AC283" s="103" t="str">
        <f>'94KMInput'!T322</f>
        <v/>
      </c>
      <c r="AD283" s="104">
        <f>'94KMInput'!V322-'94KMInput'!U322</f>
        <v>0</v>
      </c>
      <c r="AE283" s="105" t="str">
        <f t="shared" si="6"/>
        <v/>
      </c>
      <c r="AF283" s="106">
        <v>3.75</v>
      </c>
      <c r="AG283" s="107">
        <f t="shared" si="7"/>
        <v>0</v>
      </c>
      <c r="AH283" s="108" t="str">
        <f>HYPERLINK('94KMInput'!AE322)</f>
        <v/>
      </c>
      <c r="AI283" s="108" t="str">
        <f>HYPERLINK('94KMInput'!AF322)</f>
        <v/>
      </c>
      <c r="AJ283" s="108" t="str">
        <f>HYPERLINK('94KMInput'!AG322)</f>
        <v/>
      </c>
      <c r="AK283" s="108" t="str">
        <f>HYPERLINK('94KMInput'!AH322)</f>
        <v/>
      </c>
      <c r="AL283" s="108" t="str">
        <f>HYPERLINK('94KMInput'!AI322)</f>
        <v/>
      </c>
      <c r="AM283" s="108" t="str">
        <f>HYPERLINK('94KMInput'!AJ322)</f>
        <v/>
      </c>
      <c r="AN283" s="108" t="str">
        <f>HYPERLINK('94KMInput'!AK322)</f>
        <v/>
      </c>
      <c r="AO283" s="108" t="str">
        <f>HYPERLINK('94KMInput'!AL322)</f>
        <v/>
      </c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  <c r="DD283" s="88"/>
      <c r="DE283" s="88"/>
      <c r="DF283" s="88"/>
      <c r="DG283" s="88"/>
      <c r="DH283" s="88"/>
    </row>
    <row r="284" ht="10.5" customHeight="1">
      <c r="A284" s="87" t="str">
        <f t="shared" si="1"/>
        <v/>
      </c>
      <c r="B284" s="88" t="str">
        <f t="shared" si="2"/>
        <v/>
      </c>
      <c r="C284" s="88" t="str">
        <f t="shared" si="3"/>
        <v/>
      </c>
      <c r="D284" s="89" t="str">
        <f>'94KMInput'!B280</f>
        <v/>
      </c>
      <c r="E284" s="90" t="str">
        <f t="shared" si="4"/>
        <v/>
      </c>
      <c r="F284" s="91" t="str">
        <f>'94KMInput'!H280</f>
        <v/>
      </c>
      <c r="G284" s="90" t="str">
        <f>'94KMInput'!O280</f>
        <v/>
      </c>
      <c r="H284" s="90" t="str">
        <f>'94KMInput'!P280</f>
        <v/>
      </c>
      <c r="I284" s="90" t="str">
        <f>'94KMInput'!R280</f>
        <v/>
      </c>
      <c r="J284" s="91" t="str">
        <f>'94KMInput'!S280</f>
        <v/>
      </c>
      <c r="K284" s="92" t="str">
        <f>'94KMInput'!AD280</f>
        <v/>
      </c>
      <c r="L284" s="93"/>
      <c r="M284" s="94" t="str">
        <f>'94KMInput'!L280</f>
        <v/>
      </c>
      <c r="N284" s="90" t="str">
        <f>IF(M284="","",(IF(Q284='94KMInput'!K280,"","ERROR!")))</f>
        <v/>
      </c>
      <c r="O284" s="95"/>
      <c r="P284" s="96"/>
      <c r="Q284" s="69" t="str">
        <f t="shared" si="8"/>
        <v/>
      </c>
      <c r="R284" s="98"/>
      <c r="S284" s="98"/>
      <c r="T284" s="98"/>
      <c r="U284" s="99"/>
      <c r="V284" s="98"/>
      <c r="W284" s="98"/>
      <c r="X284" s="100" t="str">
        <f t="shared" si="39"/>
        <v/>
      </c>
      <c r="Y284" s="101"/>
      <c r="Z284" s="102"/>
      <c r="AA284" s="102"/>
      <c r="AB284" s="102"/>
      <c r="AC284" s="103" t="str">
        <f>'94KMInput'!T323</f>
        <v/>
      </c>
      <c r="AD284" s="104">
        <f>'94KMInput'!V323-'94KMInput'!U323</f>
        <v>0</v>
      </c>
      <c r="AE284" s="105" t="str">
        <f t="shared" si="6"/>
        <v/>
      </c>
      <c r="AF284" s="106">
        <v>3.75</v>
      </c>
      <c r="AG284" s="107">
        <f t="shared" si="7"/>
        <v>0</v>
      </c>
      <c r="AH284" s="108" t="str">
        <f>HYPERLINK('94KMInput'!AE323)</f>
        <v/>
      </c>
      <c r="AI284" s="108" t="str">
        <f>HYPERLINK('94KMInput'!AF323)</f>
        <v/>
      </c>
      <c r="AJ284" s="108" t="str">
        <f>HYPERLINK('94KMInput'!AG323)</f>
        <v/>
      </c>
      <c r="AK284" s="108" t="str">
        <f>HYPERLINK('94KMInput'!AH323)</f>
        <v/>
      </c>
      <c r="AL284" s="108" t="str">
        <f>HYPERLINK('94KMInput'!AI323)</f>
        <v/>
      </c>
      <c r="AM284" s="108" t="str">
        <f>HYPERLINK('94KMInput'!AJ323)</f>
        <v/>
      </c>
      <c r="AN284" s="108" t="str">
        <f>HYPERLINK('94KMInput'!AK323)</f>
        <v/>
      </c>
      <c r="AO284" s="108" t="str">
        <f>HYPERLINK('94KMInput'!AL323)</f>
        <v/>
      </c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88"/>
      <c r="DG284" s="88"/>
      <c r="DH284" s="88"/>
    </row>
    <row r="285" ht="10.5" customHeight="1">
      <c r="A285" s="87" t="str">
        <f t="shared" si="1"/>
        <v/>
      </c>
      <c r="B285" s="88" t="str">
        <f t="shared" si="2"/>
        <v/>
      </c>
      <c r="C285" s="88" t="str">
        <f t="shared" si="3"/>
        <v/>
      </c>
      <c r="D285" s="89" t="str">
        <f>'94KMInput'!B281</f>
        <v/>
      </c>
      <c r="E285" s="90" t="str">
        <f t="shared" si="4"/>
        <v/>
      </c>
      <c r="F285" s="91" t="str">
        <f>'94KMInput'!H281</f>
        <v/>
      </c>
      <c r="G285" s="90" t="str">
        <f>'94KMInput'!O281</f>
        <v/>
      </c>
      <c r="H285" s="90" t="str">
        <f>'94KMInput'!P281</f>
        <v/>
      </c>
      <c r="I285" s="90" t="str">
        <f>'94KMInput'!R281</f>
        <v/>
      </c>
      <c r="J285" s="91" t="str">
        <f>'94KMInput'!S281</f>
        <v/>
      </c>
      <c r="K285" s="92" t="str">
        <f>'94KMInput'!AD281</f>
        <v/>
      </c>
      <c r="L285" s="93"/>
      <c r="M285" s="94" t="str">
        <f>'94KMInput'!L281</f>
        <v/>
      </c>
      <c r="N285" s="90" t="str">
        <f>IF(M285="","",(IF(Q285='94KMInput'!K281,"","ERROR!")))</f>
        <v/>
      </c>
      <c r="O285" s="95"/>
      <c r="P285" s="96"/>
      <c r="Q285" s="69" t="str">
        <f t="shared" si="8"/>
        <v/>
      </c>
      <c r="R285" s="98"/>
      <c r="S285" s="98"/>
      <c r="T285" s="98"/>
      <c r="U285" s="99"/>
      <c r="V285" s="98"/>
      <c r="W285" s="98"/>
      <c r="X285" s="100" t="str">
        <f t="shared" si="39"/>
        <v/>
      </c>
      <c r="Y285" s="101"/>
      <c r="Z285" s="102"/>
      <c r="AA285" s="102"/>
      <c r="AB285" s="102"/>
      <c r="AC285" s="103" t="str">
        <f>'94KMInput'!T324</f>
        <v/>
      </c>
      <c r="AD285" s="104">
        <f>'94KMInput'!V324-'94KMInput'!U324</f>
        <v>0</v>
      </c>
      <c r="AE285" s="105" t="str">
        <f t="shared" si="6"/>
        <v/>
      </c>
      <c r="AF285" s="106">
        <v>3.75</v>
      </c>
      <c r="AG285" s="107">
        <f t="shared" si="7"/>
        <v>0</v>
      </c>
      <c r="AH285" s="108" t="str">
        <f>HYPERLINK('94KMInput'!AE324)</f>
        <v/>
      </c>
      <c r="AI285" s="108" t="str">
        <f>HYPERLINK('94KMInput'!AF324)</f>
        <v/>
      </c>
      <c r="AJ285" s="108" t="str">
        <f>HYPERLINK('94KMInput'!AG324)</f>
        <v/>
      </c>
      <c r="AK285" s="108" t="str">
        <f>HYPERLINK('94KMInput'!AH324)</f>
        <v/>
      </c>
      <c r="AL285" s="108" t="str">
        <f>HYPERLINK('94KMInput'!AI324)</f>
        <v/>
      </c>
      <c r="AM285" s="108" t="str">
        <f>HYPERLINK('94KMInput'!AJ324)</f>
        <v/>
      </c>
      <c r="AN285" s="108" t="str">
        <f>HYPERLINK('94KMInput'!AK324)</f>
        <v/>
      </c>
      <c r="AO285" s="108" t="str">
        <f>HYPERLINK('94KMInput'!AL324)</f>
        <v/>
      </c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88"/>
      <c r="DG285" s="88"/>
      <c r="DH285" s="88"/>
    </row>
    <row r="286" ht="10.5" customHeight="1">
      <c r="A286" s="87" t="str">
        <f t="shared" si="1"/>
        <v/>
      </c>
      <c r="B286" s="88" t="str">
        <f t="shared" si="2"/>
        <v/>
      </c>
      <c r="C286" s="88" t="str">
        <f t="shared" si="3"/>
        <v/>
      </c>
      <c r="D286" s="89" t="str">
        <f>'94KMInput'!B282</f>
        <v/>
      </c>
      <c r="E286" s="90" t="str">
        <f t="shared" si="4"/>
        <v/>
      </c>
      <c r="F286" s="91" t="str">
        <f>'94KMInput'!H282</f>
        <v/>
      </c>
      <c r="G286" s="90" t="str">
        <f>'94KMInput'!O282</f>
        <v/>
      </c>
      <c r="H286" s="90" t="str">
        <f>'94KMInput'!P282</f>
        <v/>
      </c>
      <c r="I286" s="90" t="str">
        <f>'94KMInput'!R282</f>
        <v/>
      </c>
      <c r="J286" s="91" t="str">
        <f>'94KMInput'!S282</f>
        <v/>
      </c>
      <c r="K286" s="92" t="str">
        <f>'94KMInput'!AD282</f>
        <v/>
      </c>
      <c r="L286" s="93"/>
      <c r="M286" s="94" t="str">
        <f>'94KMInput'!L282</f>
        <v/>
      </c>
      <c r="N286" s="90" t="str">
        <f>IF(M286="","",(IF(Q286='94KMInput'!K282,"","ERROR!")))</f>
        <v/>
      </c>
      <c r="O286" s="95"/>
      <c r="P286" s="96"/>
      <c r="Q286" s="69" t="str">
        <f t="shared" si="8"/>
        <v/>
      </c>
      <c r="R286" s="98"/>
      <c r="S286" s="98"/>
      <c r="T286" s="98"/>
      <c r="U286" s="99"/>
      <c r="V286" s="98"/>
      <c r="W286" s="98"/>
      <c r="X286" s="100" t="str">
        <f t="shared" si="39"/>
        <v/>
      </c>
      <c r="Y286" s="101"/>
      <c r="Z286" s="102"/>
      <c r="AA286" s="102"/>
      <c r="AB286" s="102"/>
      <c r="AC286" s="103" t="str">
        <f>'94KMInput'!T325</f>
        <v/>
      </c>
      <c r="AD286" s="104">
        <f>'94KMInput'!V325-'94KMInput'!U325</f>
        <v>0</v>
      </c>
      <c r="AE286" s="105" t="str">
        <f t="shared" si="6"/>
        <v/>
      </c>
      <c r="AF286" s="106">
        <v>3.75</v>
      </c>
      <c r="AG286" s="107">
        <f t="shared" si="7"/>
        <v>0</v>
      </c>
      <c r="AH286" s="108" t="str">
        <f>HYPERLINK('94KMInput'!AE325)</f>
        <v/>
      </c>
      <c r="AI286" s="108" t="str">
        <f>HYPERLINK('94KMInput'!AF325)</f>
        <v/>
      </c>
      <c r="AJ286" s="108" t="str">
        <f>HYPERLINK('94KMInput'!AG325)</f>
        <v/>
      </c>
      <c r="AK286" s="108" t="str">
        <f>HYPERLINK('94KMInput'!AH325)</f>
        <v/>
      </c>
      <c r="AL286" s="108" t="str">
        <f>HYPERLINK('94KMInput'!AI325)</f>
        <v/>
      </c>
      <c r="AM286" s="108" t="str">
        <f>HYPERLINK('94KMInput'!AJ325)</f>
        <v/>
      </c>
      <c r="AN286" s="108" t="str">
        <f>HYPERLINK('94KMInput'!AK325)</f>
        <v/>
      </c>
      <c r="AO286" s="108" t="str">
        <f>HYPERLINK('94KMInput'!AL325)</f>
        <v/>
      </c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88"/>
      <c r="DG286" s="88"/>
      <c r="DH286" s="88"/>
    </row>
    <row r="287" ht="10.5" customHeight="1">
      <c r="A287" s="87" t="str">
        <f t="shared" si="1"/>
        <v/>
      </c>
      <c r="B287" s="88" t="str">
        <f t="shared" si="2"/>
        <v/>
      </c>
      <c r="C287" s="88" t="str">
        <f t="shared" si="3"/>
        <v/>
      </c>
      <c r="D287" s="89" t="str">
        <f>'94KMInput'!B283</f>
        <v/>
      </c>
      <c r="E287" s="90" t="str">
        <f t="shared" si="4"/>
        <v/>
      </c>
      <c r="F287" s="91" t="str">
        <f>'94KMInput'!H283</f>
        <v/>
      </c>
      <c r="G287" s="90" t="str">
        <f>'94KMInput'!O283</f>
        <v/>
      </c>
      <c r="H287" s="90" t="str">
        <f>'94KMInput'!P283</f>
        <v/>
      </c>
      <c r="I287" s="90" t="str">
        <f>'94KMInput'!R283</f>
        <v/>
      </c>
      <c r="J287" s="91" t="str">
        <f>'94KMInput'!S283</f>
        <v/>
      </c>
      <c r="K287" s="92" t="str">
        <f>'94KMInput'!AD283</f>
        <v/>
      </c>
      <c r="L287" s="93"/>
      <c r="M287" s="94" t="str">
        <f>'94KMInput'!L283</f>
        <v/>
      </c>
      <c r="N287" s="90" t="str">
        <f>IF(M287="","",(IF(Q287='94KMInput'!K283,"","ERROR!")))</f>
        <v/>
      </c>
      <c r="O287" s="95"/>
      <c r="P287" s="96"/>
      <c r="Q287" s="69" t="str">
        <f t="shared" si="8"/>
        <v/>
      </c>
      <c r="R287" s="98"/>
      <c r="S287" s="98"/>
      <c r="T287" s="98"/>
      <c r="U287" s="99"/>
      <c r="V287" s="98"/>
      <c r="W287" s="98"/>
      <c r="X287" s="100" t="str">
        <f t="shared" si="39"/>
        <v/>
      </c>
      <c r="Y287" s="101"/>
      <c r="Z287" s="102"/>
      <c r="AA287" s="102"/>
      <c r="AB287" s="102"/>
      <c r="AC287" s="103" t="str">
        <f>'94KMInput'!T326</f>
        <v/>
      </c>
      <c r="AD287" s="104">
        <f>'94KMInput'!V326-'94KMInput'!U326</f>
        <v>0</v>
      </c>
      <c r="AE287" s="105" t="str">
        <f t="shared" si="6"/>
        <v/>
      </c>
      <c r="AF287" s="106">
        <v>3.75</v>
      </c>
      <c r="AG287" s="107">
        <f t="shared" si="7"/>
        <v>0</v>
      </c>
      <c r="AH287" s="108" t="str">
        <f>HYPERLINK('94KMInput'!AE326)</f>
        <v/>
      </c>
      <c r="AI287" s="108" t="str">
        <f>HYPERLINK('94KMInput'!AF326)</f>
        <v/>
      </c>
      <c r="AJ287" s="108" t="str">
        <f>HYPERLINK('94KMInput'!AG326)</f>
        <v/>
      </c>
      <c r="AK287" s="108" t="str">
        <f>HYPERLINK('94KMInput'!AH326)</f>
        <v/>
      </c>
      <c r="AL287" s="108" t="str">
        <f>HYPERLINK('94KMInput'!AI326)</f>
        <v/>
      </c>
      <c r="AM287" s="108" t="str">
        <f>HYPERLINK('94KMInput'!AJ326)</f>
        <v/>
      </c>
      <c r="AN287" s="108" t="str">
        <f>HYPERLINK('94KMInput'!AK326)</f>
        <v/>
      </c>
      <c r="AO287" s="108" t="str">
        <f>HYPERLINK('94KMInput'!AL326)</f>
        <v/>
      </c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88"/>
      <c r="DG287" s="88"/>
      <c r="DH287" s="88"/>
    </row>
    <row r="288" ht="10.5" customHeight="1">
      <c r="A288" s="87" t="str">
        <f t="shared" si="1"/>
        <v/>
      </c>
      <c r="B288" s="88" t="str">
        <f t="shared" si="2"/>
        <v/>
      </c>
      <c r="C288" s="88" t="str">
        <f t="shared" si="3"/>
        <v/>
      </c>
      <c r="D288" s="89" t="str">
        <f>'94KMInput'!B284</f>
        <v/>
      </c>
      <c r="E288" s="90" t="str">
        <f t="shared" si="4"/>
        <v/>
      </c>
      <c r="F288" s="91" t="str">
        <f>'94KMInput'!H284</f>
        <v/>
      </c>
      <c r="G288" s="90" t="str">
        <f>'94KMInput'!O284</f>
        <v/>
      </c>
      <c r="H288" s="90" t="str">
        <f>'94KMInput'!P284</f>
        <v/>
      </c>
      <c r="I288" s="90" t="str">
        <f>'94KMInput'!R284</f>
        <v/>
      </c>
      <c r="J288" s="91" t="str">
        <f>'94KMInput'!S284</f>
        <v/>
      </c>
      <c r="K288" s="92" t="str">
        <f>'94KMInput'!AD284</f>
        <v/>
      </c>
      <c r="L288" s="93"/>
      <c r="M288" s="94" t="str">
        <f>'94KMInput'!L284</f>
        <v/>
      </c>
      <c r="N288" s="90" t="str">
        <f>IF(M288="","",(IF(Q288='94KMInput'!K284,"","ERROR!")))</f>
        <v/>
      </c>
      <c r="O288" s="95"/>
      <c r="P288" s="96"/>
      <c r="Q288" s="69" t="str">
        <f t="shared" si="8"/>
        <v/>
      </c>
      <c r="R288" s="98"/>
      <c r="S288" s="98"/>
      <c r="T288" s="98"/>
      <c r="U288" s="99"/>
      <c r="V288" s="98"/>
      <c r="W288" s="98"/>
      <c r="X288" s="100" t="str">
        <f t="shared" si="39"/>
        <v/>
      </c>
      <c r="Y288" s="101"/>
      <c r="Z288" s="102"/>
      <c r="AA288" s="102"/>
      <c r="AB288" s="102"/>
      <c r="AC288" s="103" t="str">
        <f>'94KMInput'!T327</f>
        <v/>
      </c>
      <c r="AD288" s="104">
        <f>'94KMInput'!V327-'94KMInput'!U327</f>
        <v>0</v>
      </c>
      <c r="AE288" s="105" t="str">
        <f t="shared" si="6"/>
        <v/>
      </c>
      <c r="AF288" s="106">
        <v>3.75</v>
      </c>
      <c r="AG288" s="107">
        <f t="shared" si="7"/>
        <v>0</v>
      </c>
      <c r="AH288" s="108" t="str">
        <f>HYPERLINK('94KMInput'!AE327)</f>
        <v/>
      </c>
      <c r="AI288" s="108" t="str">
        <f>HYPERLINK('94KMInput'!AF327)</f>
        <v/>
      </c>
      <c r="AJ288" s="108" t="str">
        <f>HYPERLINK('94KMInput'!AG327)</f>
        <v/>
      </c>
      <c r="AK288" s="108" t="str">
        <f>HYPERLINK('94KMInput'!AH327)</f>
        <v/>
      </c>
      <c r="AL288" s="108" t="str">
        <f>HYPERLINK('94KMInput'!AI327)</f>
        <v/>
      </c>
      <c r="AM288" s="108" t="str">
        <f>HYPERLINK('94KMInput'!AJ327)</f>
        <v/>
      </c>
      <c r="AN288" s="108" t="str">
        <f>HYPERLINK('94KMInput'!AK327)</f>
        <v/>
      </c>
      <c r="AO288" s="108" t="str">
        <f>HYPERLINK('94KMInput'!AL327)</f>
        <v/>
      </c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88"/>
      <c r="DG288" s="88"/>
      <c r="DH288" s="88"/>
    </row>
    <row r="289" ht="10.5" customHeight="1">
      <c r="A289" s="87" t="str">
        <f t="shared" si="1"/>
        <v/>
      </c>
      <c r="B289" s="88" t="str">
        <f t="shared" si="2"/>
        <v/>
      </c>
      <c r="C289" s="88" t="str">
        <f t="shared" si="3"/>
        <v/>
      </c>
      <c r="D289" s="89" t="str">
        <f>'94KMInput'!B285</f>
        <v/>
      </c>
      <c r="E289" s="90" t="str">
        <f t="shared" si="4"/>
        <v/>
      </c>
      <c r="F289" s="91" t="str">
        <f>'94KMInput'!H285</f>
        <v/>
      </c>
      <c r="G289" s="90" t="str">
        <f>'94KMInput'!O285</f>
        <v/>
      </c>
      <c r="H289" s="90" t="str">
        <f>'94KMInput'!P285</f>
        <v/>
      </c>
      <c r="I289" s="90" t="str">
        <f>'94KMInput'!R285</f>
        <v/>
      </c>
      <c r="J289" s="91" t="str">
        <f>'94KMInput'!S285</f>
        <v/>
      </c>
      <c r="K289" s="92" t="str">
        <f>'94KMInput'!AD285</f>
        <v/>
      </c>
      <c r="L289" s="93"/>
      <c r="M289" s="94" t="str">
        <f>'94KMInput'!L285</f>
        <v/>
      </c>
      <c r="N289" s="90" t="str">
        <f>IF(M289="","",(IF(Q289='94KMInput'!K285,"","ERROR!")))</f>
        <v/>
      </c>
      <c r="O289" s="95"/>
      <c r="P289" s="96"/>
      <c r="Q289" s="69" t="str">
        <f t="shared" si="8"/>
        <v/>
      </c>
      <c r="R289" s="98"/>
      <c r="S289" s="98"/>
      <c r="T289" s="98"/>
      <c r="U289" s="99"/>
      <c r="V289" s="98"/>
      <c r="W289" s="98"/>
      <c r="X289" s="100" t="str">
        <f t="shared" si="39"/>
        <v/>
      </c>
      <c r="Y289" s="101"/>
      <c r="Z289" s="102"/>
      <c r="AA289" s="102"/>
      <c r="AB289" s="102"/>
      <c r="AC289" s="103" t="str">
        <f>'94KMInput'!T328</f>
        <v/>
      </c>
      <c r="AD289" s="104">
        <f>'94KMInput'!V328-'94KMInput'!U328</f>
        <v>0</v>
      </c>
      <c r="AE289" s="105" t="str">
        <f t="shared" si="6"/>
        <v/>
      </c>
      <c r="AF289" s="106">
        <v>3.75</v>
      </c>
      <c r="AG289" s="107">
        <f t="shared" si="7"/>
        <v>0</v>
      </c>
      <c r="AH289" s="108" t="str">
        <f>HYPERLINK('94KMInput'!AE328)</f>
        <v/>
      </c>
      <c r="AI289" s="108" t="str">
        <f>HYPERLINK('94KMInput'!AF328)</f>
        <v/>
      </c>
      <c r="AJ289" s="108" t="str">
        <f>HYPERLINK('94KMInput'!AG328)</f>
        <v/>
      </c>
      <c r="AK289" s="108" t="str">
        <f>HYPERLINK('94KMInput'!AH328)</f>
        <v/>
      </c>
      <c r="AL289" s="108" t="str">
        <f>HYPERLINK('94KMInput'!AI328)</f>
        <v/>
      </c>
      <c r="AM289" s="108" t="str">
        <f>HYPERLINK('94KMInput'!AJ328)</f>
        <v/>
      </c>
      <c r="AN289" s="108" t="str">
        <f>HYPERLINK('94KMInput'!AK328)</f>
        <v/>
      </c>
      <c r="AO289" s="108" t="str">
        <f>HYPERLINK('94KMInput'!AL328)</f>
        <v/>
      </c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</row>
    <row r="290" ht="10.5" customHeight="1">
      <c r="A290" s="87" t="str">
        <f t="shared" si="1"/>
        <v/>
      </c>
      <c r="B290" s="88" t="str">
        <f t="shared" si="2"/>
        <v/>
      </c>
      <c r="C290" s="88" t="str">
        <f t="shared" si="3"/>
        <v/>
      </c>
      <c r="D290" s="89" t="str">
        <f>'94KMInput'!B286</f>
        <v/>
      </c>
      <c r="E290" s="90" t="str">
        <f t="shared" si="4"/>
        <v/>
      </c>
      <c r="F290" s="91" t="str">
        <f>'94KMInput'!H286</f>
        <v/>
      </c>
      <c r="G290" s="90" t="str">
        <f>'94KMInput'!O286</f>
        <v/>
      </c>
      <c r="H290" s="90" t="str">
        <f>'94KMInput'!P286</f>
        <v/>
      </c>
      <c r="I290" s="90" t="str">
        <f>'94KMInput'!R286</f>
        <v/>
      </c>
      <c r="J290" s="91" t="str">
        <f>'94KMInput'!S286</f>
        <v/>
      </c>
      <c r="K290" s="92" t="str">
        <f>'94KMInput'!AD286</f>
        <v/>
      </c>
      <c r="L290" s="93"/>
      <c r="M290" s="94" t="str">
        <f>'94KMInput'!L286</f>
        <v/>
      </c>
      <c r="N290" s="90" t="str">
        <f>IF(M290="","",(IF(Q290='94KMInput'!K286,"","ERROR!")))</f>
        <v/>
      </c>
      <c r="O290" s="95"/>
      <c r="P290" s="96"/>
      <c r="Q290" s="69" t="str">
        <f t="shared" si="8"/>
        <v/>
      </c>
      <c r="R290" s="98"/>
      <c r="S290" s="98"/>
      <c r="T290" s="98"/>
      <c r="U290" s="99"/>
      <c r="V290" s="98"/>
      <c r="W290" s="98"/>
      <c r="X290" s="100" t="str">
        <f t="shared" si="39"/>
        <v/>
      </c>
      <c r="Y290" s="101"/>
      <c r="Z290" s="102"/>
      <c r="AA290" s="102"/>
      <c r="AB290" s="102"/>
      <c r="AC290" s="103" t="str">
        <f>'94KMInput'!T329</f>
        <v/>
      </c>
      <c r="AD290" s="104">
        <f>'94KMInput'!V329-'94KMInput'!U329</f>
        <v>0</v>
      </c>
      <c r="AE290" s="105" t="str">
        <f t="shared" si="6"/>
        <v/>
      </c>
      <c r="AF290" s="106">
        <v>3.75</v>
      </c>
      <c r="AG290" s="107">
        <f t="shared" si="7"/>
        <v>0</v>
      </c>
      <c r="AH290" s="108" t="str">
        <f>HYPERLINK('94KMInput'!AE329)</f>
        <v/>
      </c>
      <c r="AI290" s="108" t="str">
        <f>HYPERLINK('94KMInput'!AF329)</f>
        <v/>
      </c>
      <c r="AJ290" s="108" t="str">
        <f>HYPERLINK('94KMInput'!AG329)</f>
        <v/>
      </c>
      <c r="AK290" s="108" t="str">
        <f>HYPERLINK('94KMInput'!AH329)</f>
        <v/>
      </c>
      <c r="AL290" s="108" t="str">
        <f>HYPERLINK('94KMInput'!AI329)</f>
        <v/>
      </c>
      <c r="AM290" s="108" t="str">
        <f>HYPERLINK('94KMInput'!AJ329)</f>
        <v/>
      </c>
      <c r="AN290" s="108" t="str">
        <f>HYPERLINK('94KMInput'!AK329)</f>
        <v/>
      </c>
      <c r="AO290" s="108" t="str">
        <f>HYPERLINK('94KMInput'!AL329)</f>
        <v/>
      </c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88"/>
      <c r="DG290" s="88"/>
      <c r="DH290" s="88"/>
    </row>
    <row r="291" ht="10.5" customHeight="1">
      <c r="A291" s="87" t="str">
        <f t="shared" si="1"/>
        <v/>
      </c>
      <c r="B291" s="88" t="str">
        <f t="shared" si="2"/>
        <v/>
      </c>
      <c r="C291" s="88" t="str">
        <f t="shared" si="3"/>
        <v/>
      </c>
      <c r="D291" s="89" t="str">
        <f>'94KMInput'!B287</f>
        <v/>
      </c>
      <c r="E291" s="90" t="str">
        <f t="shared" si="4"/>
        <v/>
      </c>
      <c r="F291" s="91" t="str">
        <f>'94KMInput'!H287</f>
        <v/>
      </c>
      <c r="G291" s="90" t="str">
        <f>'94KMInput'!O287</f>
        <v/>
      </c>
      <c r="H291" s="90" t="str">
        <f>'94KMInput'!P287</f>
        <v/>
      </c>
      <c r="I291" s="90" t="str">
        <f>'94KMInput'!R287</f>
        <v/>
      </c>
      <c r="J291" s="91" t="str">
        <f>'94KMInput'!S287</f>
        <v/>
      </c>
      <c r="K291" s="92" t="str">
        <f>'94KMInput'!AD287</f>
        <v/>
      </c>
      <c r="L291" s="93"/>
      <c r="M291" s="94" t="str">
        <f>'94KMInput'!L287</f>
        <v/>
      </c>
      <c r="N291" s="90" t="str">
        <f>IF(M291="","",(IF(Q291='94KMInput'!K287,"","ERROR!")))</f>
        <v/>
      </c>
      <c r="O291" s="95"/>
      <c r="P291" s="96"/>
      <c r="Q291" s="69" t="str">
        <f t="shared" si="8"/>
        <v/>
      </c>
      <c r="R291" s="98"/>
      <c r="S291" s="98"/>
      <c r="T291" s="98"/>
      <c r="U291" s="99"/>
      <c r="V291" s="98"/>
      <c r="W291" s="98"/>
      <c r="X291" s="100" t="str">
        <f t="shared" si="39"/>
        <v/>
      </c>
      <c r="Y291" s="101"/>
      <c r="Z291" s="102"/>
      <c r="AA291" s="102"/>
      <c r="AB291" s="102"/>
      <c r="AC291" s="103" t="str">
        <f>'94KMInput'!T330</f>
        <v/>
      </c>
      <c r="AD291" s="104">
        <f>'94KMInput'!V330-'94KMInput'!U330</f>
        <v>0</v>
      </c>
      <c r="AE291" s="105" t="str">
        <f t="shared" si="6"/>
        <v/>
      </c>
      <c r="AF291" s="106">
        <v>3.75</v>
      </c>
      <c r="AG291" s="107">
        <f t="shared" si="7"/>
        <v>0</v>
      </c>
      <c r="AH291" s="108" t="str">
        <f>HYPERLINK('94KMInput'!AE330)</f>
        <v/>
      </c>
      <c r="AI291" s="108" t="str">
        <f>HYPERLINK('94KMInput'!AF330)</f>
        <v/>
      </c>
      <c r="AJ291" s="108" t="str">
        <f>HYPERLINK('94KMInput'!AG330)</f>
        <v/>
      </c>
      <c r="AK291" s="108" t="str">
        <f>HYPERLINK('94KMInput'!AH330)</f>
        <v/>
      </c>
      <c r="AL291" s="108" t="str">
        <f>HYPERLINK('94KMInput'!AI330)</f>
        <v/>
      </c>
      <c r="AM291" s="108" t="str">
        <f>HYPERLINK('94KMInput'!AJ330)</f>
        <v/>
      </c>
      <c r="AN291" s="108" t="str">
        <f>HYPERLINK('94KMInput'!AK330)</f>
        <v/>
      </c>
      <c r="AO291" s="108" t="str">
        <f>HYPERLINK('94KMInput'!AL330)</f>
        <v/>
      </c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  <c r="DD291" s="88"/>
      <c r="DE291" s="88"/>
      <c r="DF291" s="88"/>
      <c r="DG291" s="88"/>
      <c r="DH291" s="88"/>
    </row>
    <row r="292" ht="10.5" customHeight="1">
      <c r="A292" s="87" t="str">
        <f t="shared" si="1"/>
        <v/>
      </c>
      <c r="B292" s="88" t="str">
        <f t="shared" si="2"/>
        <v/>
      </c>
      <c r="C292" s="88" t="str">
        <f t="shared" si="3"/>
        <v/>
      </c>
      <c r="D292" s="89" t="str">
        <f>'94KMInput'!B288</f>
        <v/>
      </c>
      <c r="E292" s="90" t="str">
        <f t="shared" si="4"/>
        <v/>
      </c>
      <c r="F292" s="91" t="str">
        <f>'94KMInput'!H288</f>
        <v/>
      </c>
      <c r="G292" s="90" t="str">
        <f>'94KMInput'!O288</f>
        <v/>
      </c>
      <c r="H292" s="90" t="str">
        <f>'94KMInput'!P288</f>
        <v/>
      </c>
      <c r="I292" s="90" t="str">
        <f>'94KMInput'!R288</f>
        <v/>
      </c>
      <c r="J292" s="91" t="str">
        <f>'94KMInput'!S288</f>
        <v/>
      </c>
      <c r="K292" s="92" t="str">
        <f>'94KMInput'!AD288</f>
        <v/>
      </c>
      <c r="L292" s="93"/>
      <c r="M292" s="94" t="str">
        <f>'94KMInput'!L288</f>
        <v/>
      </c>
      <c r="N292" s="90" t="str">
        <f>IF(M292="","",(IF(Q292='94KMInput'!K288,"","ERROR!")))</f>
        <v/>
      </c>
      <c r="O292" s="95"/>
      <c r="P292" s="96"/>
      <c r="Q292" s="69" t="str">
        <f t="shared" si="8"/>
        <v/>
      </c>
      <c r="R292" s="98"/>
      <c r="S292" s="98"/>
      <c r="T292" s="98"/>
      <c r="U292" s="99"/>
      <c r="V292" s="98"/>
      <c r="W292" s="98"/>
      <c r="X292" s="100" t="str">
        <f t="shared" si="39"/>
        <v/>
      </c>
      <c r="Y292" s="101"/>
      <c r="Z292" s="102"/>
      <c r="AA292" s="102"/>
      <c r="AB292" s="102"/>
      <c r="AC292" s="103" t="str">
        <f>'94KMInput'!T331</f>
        <v/>
      </c>
      <c r="AD292" s="104">
        <f>'94KMInput'!V331-'94KMInput'!U331</f>
        <v>0</v>
      </c>
      <c r="AE292" s="105" t="str">
        <f t="shared" si="6"/>
        <v/>
      </c>
      <c r="AF292" s="106">
        <v>3.75</v>
      </c>
      <c r="AG292" s="107">
        <f t="shared" si="7"/>
        <v>0</v>
      </c>
      <c r="AH292" s="108" t="str">
        <f>HYPERLINK('94KMInput'!AE331)</f>
        <v/>
      </c>
      <c r="AI292" s="108" t="str">
        <f>HYPERLINK('94KMInput'!AF331)</f>
        <v/>
      </c>
      <c r="AJ292" s="108" t="str">
        <f>HYPERLINK('94KMInput'!AG331)</f>
        <v/>
      </c>
      <c r="AK292" s="108" t="str">
        <f>HYPERLINK('94KMInput'!AH331)</f>
        <v/>
      </c>
      <c r="AL292" s="108" t="str">
        <f>HYPERLINK('94KMInput'!AI331)</f>
        <v/>
      </c>
      <c r="AM292" s="108" t="str">
        <f>HYPERLINK('94KMInput'!AJ331)</f>
        <v/>
      </c>
      <c r="AN292" s="108" t="str">
        <f>HYPERLINK('94KMInput'!AK331)</f>
        <v/>
      </c>
      <c r="AO292" s="108" t="str">
        <f>HYPERLINK('94KMInput'!AL331)</f>
        <v/>
      </c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  <c r="DD292" s="88"/>
      <c r="DE292" s="88"/>
      <c r="DF292" s="88"/>
      <c r="DG292" s="88"/>
      <c r="DH292" s="88"/>
    </row>
    <row r="293" ht="10.5" customHeight="1">
      <c r="A293" s="87" t="str">
        <f t="shared" si="1"/>
        <v/>
      </c>
      <c r="B293" s="88" t="str">
        <f t="shared" si="2"/>
        <v/>
      </c>
      <c r="C293" s="88" t="str">
        <f t="shared" si="3"/>
        <v/>
      </c>
      <c r="D293" s="89" t="str">
        <f>'94KMInput'!B289</f>
        <v/>
      </c>
      <c r="E293" s="90" t="str">
        <f t="shared" si="4"/>
        <v/>
      </c>
      <c r="F293" s="91" t="str">
        <f>'94KMInput'!H289</f>
        <v/>
      </c>
      <c r="G293" s="90" t="str">
        <f>'94KMInput'!O289</f>
        <v/>
      </c>
      <c r="H293" s="90" t="str">
        <f>'94KMInput'!P289</f>
        <v/>
      </c>
      <c r="I293" s="90" t="str">
        <f>'94KMInput'!R289</f>
        <v/>
      </c>
      <c r="J293" s="91" t="str">
        <f>'94KMInput'!S289</f>
        <v/>
      </c>
      <c r="K293" s="92" t="str">
        <f>'94KMInput'!AD289</f>
        <v/>
      </c>
      <c r="L293" s="93"/>
      <c r="M293" s="94" t="str">
        <f>'94KMInput'!L289</f>
        <v/>
      </c>
      <c r="N293" s="90" t="str">
        <f>IF(M293="","",(IF(Q293='94KMInput'!K289,"","ERROR!")))</f>
        <v/>
      </c>
      <c r="O293" s="95"/>
      <c r="P293" s="96"/>
      <c r="Q293" s="69" t="str">
        <f t="shared" si="8"/>
        <v/>
      </c>
      <c r="R293" s="98"/>
      <c r="S293" s="98"/>
      <c r="T293" s="98"/>
      <c r="U293" s="99"/>
      <c r="V293" s="98"/>
      <c r="W293" s="98"/>
      <c r="X293" s="100" t="str">
        <f t="shared" si="39"/>
        <v/>
      </c>
      <c r="Y293" s="101"/>
      <c r="Z293" s="102"/>
      <c r="AA293" s="102"/>
      <c r="AB293" s="102"/>
      <c r="AC293" s="103" t="str">
        <f>'94KMInput'!T332</f>
        <v/>
      </c>
      <c r="AD293" s="104">
        <f>'94KMInput'!V332-'94KMInput'!U332</f>
        <v>0</v>
      </c>
      <c r="AE293" s="105" t="str">
        <f t="shared" si="6"/>
        <v/>
      </c>
      <c r="AF293" s="106">
        <v>3.75</v>
      </c>
      <c r="AG293" s="107">
        <f t="shared" si="7"/>
        <v>0</v>
      </c>
      <c r="AH293" s="108" t="str">
        <f>HYPERLINK('94KMInput'!AE332)</f>
        <v/>
      </c>
      <c r="AI293" s="108" t="str">
        <f>HYPERLINK('94KMInput'!AF332)</f>
        <v/>
      </c>
      <c r="AJ293" s="108" t="str">
        <f>HYPERLINK('94KMInput'!AG332)</f>
        <v/>
      </c>
      <c r="AK293" s="108" t="str">
        <f>HYPERLINK('94KMInput'!AH332)</f>
        <v/>
      </c>
      <c r="AL293" s="108" t="str">
        <f>HYPERLINK('94KMInput'!AI332)</f>
        <v/>
      </c>
      <c r="AM293" s="108" t="str">
        <f>HYPERLINK('94KMInput'!AJ332)</f>
        <v/>
      </c>
      <c r="AN293" s="108" t="str">
        <f>HYPERLINK('94KMInput'!AK332)</f>
        <v/>
      </c>
      <c r="AO293" s="108" t="str">
        <f>HYPERLINK('94KMInput'!AL332)</f>
        <v/>
      </c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  <c r="DD293" s="88"/>
      <c r="DE293" s="88"/>
      <c r="DF293" s="88"/>
      <c r="DG293" s="88"/>
      <c r="DH293" s="88"/>
    </row>
    <row r="294" ht="10.5" customHeight="1">
      <c r="A294" s="87" t="str">
        <f t="shared" si="1"/>
        <v/>
      </c>
      <c r="B294" s="88" t="str">
        <f t="shared" si="2"/>
        <v/>
      </c>
      <c r="C294" s="88" t="str">
        <f t="shared" si="3"/>
        <v/>
      </c>
      <c r="D294" s="89" t="str">
        <f>'94KMInput'!B290</f>
        <v/>
      </c>
      <c r="E294" s="90" t="str">
        <f t="shared" si="4"/>
        <v/>
      </c>
      <c r="F294" s="91" t="str">
        <f>'94KMInput'!H290</f>
        <v/>
      </c>
      <c r="G294" s="90" t="str">
        <f>'94KMInput'!O290</f>
        <v/>
      </c>
      <c r="H294" s="90" t="str">
        <f>'94KMInput'!P290</f>
        <v/>
      </c>
      <c r="I294" s="90" t="str">
        <f>'94KMInput'!R290</f>
        <v/>
      </c>
      <c r="J294" s="91" t="str">
        <f>'94KMInput'!S290</f>
        <v/>
      </c>
      <c r="K294" s="92" t="str">
        <f>'94KMInput'!AD290</f>
        <v/>
      </c>
      <c r="L294" s="93"/>
      <c r="M294" s="94" t="str">
        <f>'94KMInput'!L290</f>
        <v/>
      </c>
      <c r="N294" s="90" t="str">
        <f>IF(M294="","",(IF(Q294='94KMInput'!K290,"","ERROR!")))</f>
        <v/>
      </c>
      <c r="O294" s="95"/>
      <c r="P294" s="96"/>
      <c r="Q294" s="69" t="str">
        <f t="shared" si="8"/>
        <v/>
      </c>
      <c r="R294" s="98"/>
      <c r="S294" s="98"/>
      <c r="T294" s="98"/>
      <c r="U294" s="99"/>
      <c r="V294" s="98"/>
      <c r="W294" s="98"/>
      <c r="X294" s="100" t="str">
        <f t="shared" si="39"/>
        <v/>
      </c>
      <c r="Y294" s="101"/>
      <c r="Z294" s="102"/>
      <c r="AA294" s="102"/>
      <c r="AB294" s="102"/>
      <c r="AC294" s="103" t="str">
        <f>'94KMInput'!T333</f>
        <v/>
      </c>
      <c r="AD294" s="104">
        <f>'94KMInput'!V333-'94KMInput'!U333</f>
        <v>0</v>
      </c>
      <c r="AE294" s="105" t="str">
        <f t="shared" si="6"/>
        <v/>
      </c>
      <c r="AF294" s="106">
        <v>3.75</v>
      </c>
      <c r="AG294" s="107">
        <f t="shared" si="7"/>
        <v>0</v>
      </c>
      <c r="AH294" s="108" t="str">
        <f>HYPERLINK('94KMInput'!AE333)</f>
        <v/>
      </c>
      <c r="AI294" s="108" t="str">
        <f>HYPERLINK('94KMInput'!AF333)</f>
        <v/>
      </c>
      <c r="AJ294" s="108" t="str">
        <f>HYPERLINK('94KMInput'!AG333)</f>
        <v/>
      </c>
      <c r="AK294" s="108" t="str">
        <f>HYPERLINK('94KMInput'!AH333)</f>
        <v/>
      </c>
      <c r="AL294" s="108" t="str">
        <f>HYPERLINK('94KMInput'!AI333)</f>
        <v/>
      </c>
      <c r="AM294" s="108" t="str">
        <f>HYPERLINK('94KMInput'!AJ333)</f>
        <v/>
      </c>
      <c r="AN294" s="108" t="str">
        <f>HYPERLINK('94KMInput'!AK333)</f>
        <v/>
      </c>
      <c r="AO294" s="108" t="str">
        <f>HYPERLINK('94KMInput'!AL333)</f>
        <v/>
      </c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  <c r="DD294" s="88"/>
      <c r="DE294" s="88"/>
      <c r="DF294" s="88"/>
      <c r="DG294" s="88"/>
      <c r="DH294" s="88"/>
    </row>
    <row r="295" ht="10.5" customHeight="1">
      <c r="A295" s="87" t="str">
        <f t="shared" si="1"/>
        <v/>
      </c>
      <c r="B295" s="88" t="str">
        <f t="shared" si="2"/>
        <v/>
      </c>
      <c r="C295" s="88" t="str">
        <f t="shared" si="3"/>
        <v/>
      </c>
      <c r="D295" s="89" t="str">
        <f>'94KMInput'!B291</f>
        <v/>
      </c>
      <c r="E295" s="90" t="str">
        <f t="shared" si="4"/>
        <v/>
      </c>
      <c r="F295" s="91" t="str">
        <f>'94KMInput'!H291</f>
        <v/>
      </c>
      <c r="G295" s="90" t="str">
        <f>'94KMInput'!O291</f>
        <v/>
      </c>
      <c r="H295" s="90" t="str">
        <f>'94KMInput'!P291</f>
        <v/>
      </c>
      <c r="I295" s="90" t="str">
        <f>'94KMInput'!R291</f>
        <v/>
      </c>
      <c r="J295" s="91" t="str">
        <f>'94KMInput'!S291</f>
        <v/>
      </c>
      <c r="K295" s="92" t="str">
        <f>'94KMInput'!AD291</f>
        <v/>
      </c>
      <c r="L295" s="93"/>
      <c r="M295" s="94" t="str">
        <f>'94KMInput'!L291</f>
        <v/>
      </c>
      <c r="N295" s="90" t="str">
        <f>IF(M295="","",(IF(Q295='94KMInput'!K291,"","ERROR!")))</f>
        <v/>
      </c>
      <c r="O295" s="95"/>
      <c r="P295" s="96"/>
      <c r="Q295" s="69" t="str">
        <f t="shared" si="8"/>
        <v/>
      </c>
      <c r="R295" s="98"/>
      <c r="S295" s="98"/>
      <c r="T295" s="98"/>
      <c r="U295" s="99"/>
      <c r="V295" s="98"/>
      <c r="W295" s="98"/>
      <c r="X295" s="100" t="str">
        <f t="shared" si="39"/>
        <v/>
      </c>
      <c r="Y295" s="101"/>
      <c r="Z295" s="102"/>
      <c r="AA295" s="102"/>
      <c r="AB295" s="102"/>
      <c r="AC295" s="103" t="str">
        <f>'94KMInput'!T334</f>
        <v/>
      </c>
      <c r="AD295" s="104">
        <f>'94KMInput'!V334-'94KMInput'!U334</f>
        <v>0</v>
      </c>
      <c r="AE295" s="105" t="str">
        <f t="shared" si="6"/>
        <v/>
      </c>
      <c r="AF295" s="106">
        <v>3.75</v>
      </c>
      <c r="AG295" s="107">
        <f t="shared" si="7"/>
        <v>0</v>
      </c>
      <c r="AH295" s="108" t="str">
        <f>HYPERLINK('94KMInput'!AE334)</f>
        <v/>
      </c>
      <c r="AI295" s="108" t="str">
        <f>HYPERLINK('94KMInput'!AF334)</f>
        <v/>
      </c>
      <c r="AJ295" s="108" t="str">
        <f>HYPERLINK('94KMInput'!AG334)</f>
        <v/>
      </c>
      <c r="AK295" s="108" t="str">
        <f>HYPERLINK('94KMInput'!AH334)</f>
        <v/>
      </c>
      <c r="AL295" s="108" t="str">
        <f>HYPERLINK('94KMInput'!AI334)</f>
        <v/>
      </c>
      <c r="AM295" s="108" t="str">
        <f>HYPERLINK('94KMInput'!AJ334)</f>
        <v/>
      </c>
      <c r="AN295" s="108" t="str">
        <f>HYPERLINK('94KMInput'!AK334)</f>
        <v/>
      </c>
      <c r="AO295" s="108" t="str">
        <f>HYPERLINK('94KMInput'!AL334)</f>
        <v/>
      </c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</row>
    <row r="296" ht="10.5" customHeight="1">
      <c r="A296" s="87" t="str">
        <f t="shared" si="1"/>
        <v/>
      </c>
      <c r="B296" s="88" t="str">
        <f t="shared" si="2"/>
        <v/>
      </c>
      <c r="C296" s="88" t="str">
        <f t="shared" si="3"/>
        <v/>
      </c>
      <c r="D296" s="89" t="str">
        <f>'94KMInput'!B292</f>
        <v/>
      </c>
      <c r="E296" s="90" t="str">
        <f t="shared" si="4"/>
        <v/>
      </c>
      <c r="F296" s="91" t="str">
        <f>'94KMInput'!H292</f>
        <v/>
      </c>
      <c r="G296" s="90" t="str">
        <f>'94KMInput'!O292</f>
        <v/>
      </c>
      <c r="H296" s="90" t="str">
        <f>'94KMInput'!P292</f>
        <v/>
      </c>
      <c r="I296" s="90" t="str">
        <f>'94KMInput'!R292</f>
        <v/>
      </c>
      <c r="J296" s="91" t="str">
        <f>'94KMInput'!S292</f>
        <v/>
      </c>
      <c r="K296" s="92" t="str">
        <f>'94KMInput'!AD292</f>
        <v/>
      </c>
      <c r="L296" s="93"/>
      <c r="M296" s="94" t="str">
        <f>'94KMInput'!L292</f>
        <v/>
      </c>
      <c r="N296" s="90" t="str">
        <f>IF(M296="","",(IF(Q296='94KMInput'!K292,"","ERROR!")))</f>
        <v/>
      </c>
      <c r="O296" s="95"/>
      <c r="P296" s="96"/>
      <c r="Q296" s="69" t="str">
        <f t="shared" si="8"/>
        <v/>
      </c>
      <c r="R296" s="98"/>
      <c r="S296" s="98"/>
      <c r="T296" s="98"/>
      <c r="U296" s="99"/>
      <c r="V296" s="98"/>
      <c r="W296" s="98"/>
      <c r="X296" s="100" t="str">
        <f t="shared" si="39"/>
        <v/>
      </c>
      <c r="Y296" s="101"/>
      <c r="Z296" s="102"/>
      <c r="AA296" s="102"/>
      <c r="AB296" s="102"/>
      <c r="AC296" s="103" t="str">
        <f>'94KMInput'!T335</f>
        <v/>
      </c>
      <c r="AD296" s="104">
        <f>'94KMInput'!V335-'94KMInput'!U335</f>
        <v>0</v>
      </c>
      <c r="AE296" s="105" t="str">
        <f t="shared" si="6"/>
        <v/>
      </c>
      <c r="AF296" s="106">
        <v>3.75</v>
      </c>
      <c r="AG296" s="107">
        <f t="shared" si="7"/>
        <v>0</v>
      </c>
      <c r="AH296" s="108" t="str">
        <f>HYPERLINK('94KMInput'!AE335)</f>
        <v/>
      </c>
      <c r="AI296" s="108" t="str">
        <f>HYPERLINK('94KMInput'!AF335)</f>
        <v/>
      </c>
      <c r="AJ296" s="108" t="str">
        <f>HYPERLINK('94KMInput'!AG335)</f>
        <v/>
      </c>
      <c r="AK296" s="108" t="str">
        <f>HYPERLINK('94KMInput'!AH335)</f>
        <v/>
      </c>
      <c r="AL296" s="108" t="str">
        <f>HYPERLINK('94KMInput'!AI335)</f>
        <v/>
      </c>
      <c r="AM296" s="108" t="str">
        <f>HYPERLINK('94KMInput'!AJ335)</f>
        <v/>
      </c>
      <c r="AN296" s="108" t="str">
        <f>HYPERLINK('94KMInput'!AK335)</f>
        <v/>
      </c>
      <c r="AO296" s="108" t="str">
        <f>HYPERLINK('94KMInput'!AL335)</f>
        <v/>
      </c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</row>
    <row r="297" ht="10.5" customHeight="1">
      <c r="A297" s="87" t="str">
        <f t="shared" si="1"/>
        <v/>
      </c>
      <c r="B297" s="88" t="str">
        <f t="shared" si="2"/>
        <v/>
      </c>
      <c r="C297" s="88" t="str">
        <f t="shared" si="3"/>
        <v/>
      </c>
      <c r="D297" s="89" t="str">
        <f>'94KMInput'!B293</f>
        <v/>
      </c>
      <c r="E297" s="90" t="str">
        <f t="shared" si="4"/>
        <v/>
      </c>
      <c r="F297" s="91" t="str">
        <f>'94KMInput'!H293</f>
        <v/>
      </c>
      <c r="G297" s="90" t="str">
        <f>'94KMInput'!O293</f>
        <v/>
      </c>
      <c r="H297" s="90" t="str">
        <f>'94KMInput'!P293</f>
        <v/>
      </c>
      <c r="I297" s="90" t="str">
        <f>'94KMInput'!R293</f>
        <v/>
      </c>
      <c r="J297" s="91" t="str">
        <f>'94KMInput'!S293</f>
        <v/>
      </c>
      <c r="K297" s="92" t="str">
        <f>'94KMInput'!AD293</f>
        <v/>
      </c>
      <c r="L297" s="93"/>
      <c r="M297" s="94" t="str">
        <f>'94KMInput'!L293</f>
        <v/>
      </c>
      <c r="N297" s="90" t="str">
        <f>IF(M297="","",(IF(Q297='94KMInput'!K293,"","ERROR!")))</f>
        <v/>
      </c>
      <c r="O297" s="95"/>
      <c r="P297" s="96"/>
      <c r="Q297" s="69" t="str">
        <f t="shared" si="8"/>
        <v/>
      </c>
      <c r="R297" s="98"/>
      <c r="S297" s="98"/>
      <c r="T297" s="98"/>
      <c r="U297" s="99"/>
      <c r="V297" s="98"/>
      <c r="W297" s="98"/>
      <c r="X297" s="100" t="str">
        <f t="shared" si="39"/>
        <v/>
      </c>
      <c r="Y297" s="101"/>
      <c r="Z297" s="102"/>
      <c r="AA297" s="102"/>
      <c r="AB297" s="102"/>
      <c r="AC297" s="103" t="str">
        <f>'94KMInput'!T336</f>
        <v/>
      </c>
      <c r="AD297" s="104">
        <f>'94KMInput'!V336-'94KMInput'!U336</f>
        <v>0</v>
      </c>
      <c r="AE297" s="105" t="str">
        <f t="shared" si="6"/>
        <v/>
      </c>
      <c r="AF297" s="106">
        <v>3.75</v>
      </c>
      <c r="AG297" s="107">
        <f t="shared" si="7"/>
        <v>0</v>
      </c>
      <c r="AH297" s="108" t="str">
        <f>HYPERLINK('94KMInput'!AE336)</f>
        <v/>
      </c>
      <c r="AI297" s="108" t="str">
        <f>HYPERLINK('94KMInput'!AF336)</f>
        <v/>
      </c>
      <c r="AJ297" s="108" t="str">
        <f>HYPERLINK('94KMInput'!AG336)</f>
        <v/>
      </c>
      <c r="AK297" s="108" t="str">
        <f>HYPERLINK('94KMInput'!AH336)</f>
        <v/>
      </c>
      <c r="AL297" s="108" t="str">
        <f>HYPERLINK('94KMInput'!AI336)</f>
        <v/>
      </c>
      <c r="AM297" s="108" t="str">
        <f>HYPERLINK('94KMInput'!AJ336)</f>
        <v/>
      </c>
      <c r="AN297" s="108" t="str">
        <f>HYPERLINK('94KMInput'!AK336)</f>
        <v/>
      </c>
      <c r="AO297" s="108" t="str">
        <f>HYPERLINK('94KMInput'!AL336)</f>
        <v/>
      </c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  <c r="DD297" s="88"/>
      <c r="DE297" s="88"/>
      <c r="DF297" s="88"/>
      <c r="DG297" s="88"/>
      <c r="DH297" s="88"/>
    </row>
    <row r="298" ht="10.5" customHeight="1">
      <c r="A298" s="87" t="str">
        <f t="shared" si="1"/>
        <v/>
      </c>
      <c r="B298" s="88" t="str">
        <f t="shared" si="2"/>
        <v/>
      </c>
      <c r="C298" s="88" t="str">
        <f t="shared" si="3"/>
        <v/>
      </c>
      <c r="D298" s="89" t="str">
        <f>'94KMInput'!B294</f>
        <v/>
      </c>
      <c r="E298" s="90" t="str">
        <f t="shared" si="4"/>
        <v/>
      </c>
      <c r="F298" s="91" t="str">
        <f>'94KMInput'!H294</f>
        <v/>
      </c>
      <c r="G298" s="90" t="str">
        <f>'94KMInput'!O294</f>
        <v/>
      </c>
      <c r="H298" s="90" t="str">
        <f>'94KMInput'!P294</f>
        <v/>
      </c>
      <c r="I298" s="90" t="str">
        <f>'94KMInput'!R294</f>
        <v/>
      </c>
      <c r="J298" s="91" t="str">
        <f>'94KMInput'!S294</f>
        <v/>
      </c>
      <c r="K298" s="92" t="str">
        <f>'94KMInput'!AD294</f>
        <v/>
      </c>
      <c r="L298" s="93"/>
      <c r="M298" s="94" t="str">
        <f>'94KMInput'!L294</f>
        <v/>
      </c>
      <c r="N298" s="90" t="str">
        <f>IF(M298="","",(IF(Q298='94KMInput'!K294,"","ERROR!")))</f>
        <v/>
      </c>
      <c r="O298" s="95"/>
      <c r="P298" s="96"/>
      <c r="Q298" s="69" t="str">
        <f t="shared" si="8"/>
        <v/>
      </c>
      <c r="R298" s="98"/>
      <c r="S298" s="98"/>
      <c r="T298" s="98"/>
      <c r="U298" s="99"/>
      <c r="V298" s="98"/>
      <c r="W298" s="98"/>
      <c r="X298" s="100" t="str">
        <f t="shared" si="39"/>
        <v/>
      </c>
      <c r="Y298" s="101"/>
      <c r="Z298" s="102"/>
      <c r="AA298" s="102"/>
      <c r="AB298" s="102"/>
      <c r="AC298" s="103" t="str">
        <f>'94KMInput'!T337</f>
        <v/>
      </c>
      <c r="AD298" s="104">
        <f>'94KMInput'!V337-'94KMInput'!U337</f>
        <v>0</v>
      </c>
      <c r="AE298" s="105" t="str">
        <f t="shared" si="6"/>
        <v/>
      </c>
      <c r="AF298" s="106">
        <v>3.75</v>
      </c>
      <c r="AG298" s="107">
        <f t="shared" si="7"/>
        <v>0</v>
      </c>
      <c r="AH298" s="108" t="str">
        <f>HYPERLINK('94KMInput'!AE337)</f>
        <v/>
      </c>
      <c r="AI298" s="108" t="str">
        <f>HYPERLINK('94KMInput'!AF337)</f>
        <v/>
      </c>
      <c r="AJ298" s="108" t="str">
        <f>HYPERLINK('94KMInput'!AG337)</f>
        <v/>
      </c>
      <c r="AK298" s="108" t="str">
        <f>HYPERLINK('94KMInput'!AH337)</f>
        <v/>
      </c>
      <c r="AL298" s="108" t="str">
        <f>HYPERLINK('94KMInput'!AI337)</f>
        <v/>
      </c>
      <c r="AM298" s="108" t="str">
        <f>HYPERLINK('94KMInput'!AJ337)</f>
        <v/>
      </c>
      <c r="AN298" s="108" t="str">
        <f>HYPERLINK('94KMInput'!AK337)</f>
        <v/>
      </c>
      <c r="AO298" s="108" t="str">
        <f>HYPERLINK('94KMInput'!AL337)</f>
        <v/>
      </c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  <c r="DD298" s="88"/>
      <c r="DE298" s="88"/>
      <c r="DF298" s="88"/>
      <c r="DG298" s="88"/>
      <c r="DH298" s="88"/>
    </row>
    <row r="299" ht="10.5" customHeight="1">
      <c r="A299" s="87" t="str">
        <f t="shared" si="1"/>
        <v/>
      </c>
      <c r="B299" s="88" t="str">
        <f t="shared" si="2"/>
        <v/>
      </c>
      <c r="C299" s="88" t="str">
        <f t="shared" si="3"/>
        <v/>
      </c>
      <c r="D299" s="89" t="str">
        <f>'94KMInput'!B295</f>
        <v/>
      </c>
      <c r="E299" s="90" t="str">
        <f t="shared" si="4"/>
        <v/>
      </c>
      <c r="F299" s="91" t="str">
        <f>'94KMInput'!H295</f>
        <v/>
      </c>
      <c r="G299" s="90" t="str">
        <f>'94KMInput'!O295</f>
        <v/>
      </c>
      <c r="H299" s="90" t="str">
        <f>'94KMInput'!P295</f>
        <v/>
      </c>
      <c r="I299" s="90" t="str">
        <f>'94KMInput'!R295</f>
        <v/>
      </c>
      <c r="J299" s="91" t="str">
        <f>'94KMInput'!S295</f>
        <v/>
      </c>
      <c r="K299" s="92" t="str">
        <f>'94KMInput'!AD295</f>
        <v/>
      </c>
      <c r="L299" s="93"/>
      <c r="M299" s="94" t="str">
        <f>'94KMInput'!L295</f>
        <v/>
      </c>
      <c r="N299" s="90" t="str">
        <f>IF(M299="","",(IF(Q299='94KMInput'!K295,"","ERROR!")))</f>
        <v/>
      </c>
      <c r="O299" s="95"/>
      <c r="P299" s="96"/>
      <c r="Q299" s="69" t="str">
        <f t="shared" si="8"/>
        <v/>
      </c>
      <c r="R299" s="98"/>
      <c r="S299" s="98"/>
      <c r="T299" s="98"/>
      <c r="U299" s="99"/>
      <c r="V299" s="98"/>
      <c r="W299" s="98"/>
      <c r="X299" s="100" t="str">
        <f t="shared" si="39"/>
        <v/>
      </c>
      <c r="Y299" s="101"/>
      <c r="Z299" s="102"/>
      <c r="AA299" s="102"/>
      <c r="AB299" s="102"/>
      <c r="AC299" s="103" t="str">
        <f>'94KMInput'!T338</f>
        <v/>
      </c>
      <c r="AD299" s="104">
        <f>'94KMInput'!V338-'94KMInput'!U338</f>
        <v>0</v>
      </c>
      <c r="AE299" s="105" t="str">
        <f t="shared" si="6"/>
        <v/>
      </c>
      <c r="AF299" s="106">
        <v>3.75</v>
      </c>
      <c r="AG299" s="107">
        <f t="shared" si="7"/>
        <v>0</v>
      </c>
      <c r="AH299" s="108" t="str">
        <f>HYPERLINK('94KMInput'!AE338)</f>
        <v/>
      </c>
      <c r="AI299" s="108" t="str">
        <f>HYPERLINK('94KMInput'!AF338)</f>
        <v/>
      </c>
      <c r="AJ299" s="108" t="str">
        <f>HYPERLINK('94KMInput'!AG338)</f>
        <v/>
      </c>
      <c r="AK299" s="108" t="str">
        <f>HYPERLINK('94KMInput'!AH338)</f>
        <v/>
      </c>
      <c r="AL299" s="108" t="str">
        <f>HYPERLINK('94KMInput'!AI338)</f>
        <v/>
      </c>
      <c r="AM299" s="108" t="str">
        <f>HYPERLINK('94KMInput'!AJ338)</f>
        <v/>
      </c>
      <c r="AN299" s="108" t="str">
        <f>HYPERLINK('94KMInput'!AK338)</f>
        <v/>
      </c>
      <c r="AO299" s="108" t="str">
        <f>HYPERLINK('94KMInput'!AL338)</f>
        <v/>
      </c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  <c r="CH299" s="88"/>
      <c r="CI299" s="88"/>
      <c r="CJ299" s="88"/>
      <c r="CK299" s="88"/>
      <c r="CL299" s="88"/>
      <c r="CM299" s="88"/>
      <c r="CN299" s="88"/>
      <c r="CO299" s="88"/>
      <c r="CP299" s="88"/>
      <c r="CQ299" s="88"/>
      <c r="CR299" s="88"/>
      <c r="CS299" s="88"/>
      <c r="CT299" s="88"/>
      <c r="CU299" s="88"/>
      <c r="CV299" s="88"/>
      <c r="CW299" s="88"/>
      <c r="CX299" s="88"/>
      <c r="CY299" s="88"/>
      <c r="CZ299" s="88"/>
      <c r="DA299" s="88"/>
      <c r="DB299" s="88"/>
      <c r="DC299" s="88"/>
      <c r="DD299" s="88"/>
      <c r="DE299" s="88"/>
      <c r="DF299" s="88"/>
      <c r="DG299" s="88"/>
      <c r="DH299" s="88"/>
    </row>
    <row r="300" ht="10.5" customHeight="1">
      <c r="A300" s="87" t="str">
        <f t="shared" si="1"/>
        <v/>
      </c>
      <c r="B300" s="88" t="str">
        <f t="shared" si="2"/>
        <v/>
      </c>
      <c r="C300" s="88" t="str">
        <f t="shared" si="3"/>
        <v/>
      </c>
      <c r="D300" s="89" t="str">
        <f>'94KMInput'!B296</f>
        <v/>
      </c>
      <c r="E300" s="90" t="str">
        <f t="shared" si="4"/>
        <v/>
      </c>
      <c r="F300" s="91" t="str">
        <f>'94KMInput'!H296</f>
        <v/>
      </c>
      <c r="G300" s="90" t="str">
        <f>'94KMInput'!O296</f>
        <v/>
      </c>
      <c r="H300" s="90" t="str">
        <f>'94KMInput'!P296</f>
        <v/>
      </c>
      <c r="I300" s="90" t="str">
        <f>'94KMInput'!R296</f>
        <v/>
      </c>
      <c r="J300" s="91" t="str">
        <f>'94KMInput'!S296</f>
        <v/>
      </c>
      <c r="K300" s="92" t="str">
        <f>'94KMInput'!AD296</f>
        <v/>
      </c>
      <c r="L300" s="93"/>
      <c r="M300" s="94" t="str">
        <f>'94KMInput'!L296</f>
        <v/>
      </c>
      <c r="N300" s="90" t="str">
        <f>IF(M300="","",(IF(Q300='94KMInput'!K296,"","ERROR!")))</f>
        <v/>
      </c>
      <c r="O300" s="95"/>
      <c r="P300" s="96"/>
      <c r="Q300" s="69" t="str">
        <f t="shared" si="8"/>
        <v/>
      </c>
      <c r="R300" s="98"/>
      <c r="S300" s="98"/>
      <c r="T300" s="98"/>
      <c r="U300" s="99"/>
      <c r="V300" s="98"/>
      <c r="W300" s="98"/>
      <c r="X300" s="100" t="str">
        <f t="shared" si="39"/>
        <v/>
      </c>
      <c r="Y300" s="101"/>
      <c r="Z300" s="102"/>
      <c r="AA300" s="102"/>
      <c r="AB300" s="102"/>
      <c r="AC300" s="103" t="str">
        <f>'94KMInput'!T339</f>
        <v/>
      </c>
      <c r="AD300" s="104">
        <f>'94KMInput'!V339-'94KMInput'!U339</f>
        <v>0</v>
      </c>
      <c r="AE300" s="105" t="str">
        <f t="shared" si="6"/>
        <v/>
      </c>
      <c r="AF300" s="106">
        <v>3.75</v>
      </c>
      <c r="AG300" s="107">
        <f t="shared" si="7"/>
        <v>0</v>
      </c>
      <c r="AH300" s="108" t="str">
        <f>HYPERLINK('94KMInput'!AE339)</f>
        <v/>
      </c>
      <c r="AI300" s="108" t="str">
        <f>HYPERLINK('94KMInput'!AF339)</f>
        <v/>
      </c>
      <c r="AJ300" s="108" t="str">
        <f>HYPERLINK('94KMInput'!AG339)</f>
        <v/>
      </c>
      <c r="AK300" s="108" t="str">
        <f>HYPERLINK('94KMInput'!AH339)</f>
        <v/>
      </c>
      <c r="AL300" s="108" t="str">
        <f>HYPERLINK('94KMInput'!AI339)</f>
        <v/>
      </c>
      <c r="AM300" s="108" t="str">
        <f>HYPERLINK('94KMInput'!AJ339)</f>
        <v/>
      </c>
      <c r="AN300" s="108" t="str">
        <f>HYPERLINK('94KMInput'!AK339)</f>
        <v/>
      </c>
      <c r="AO300" s="108" t="str">
        <f>HYPERLINK('94KMInput'!AL339)</f>
        <v/>
      </c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  <c r="CH300" s="88"/>
      <c r="CI300" s="88"/>
      <c r="CJ300" s="88"/>
      <c r="CK300" s="88"/>
      <c r="CL300" s="88"/>
      <c r="CM300" s="88"/>
      <c r="CN300" s="88"/>
      <c r="CO300" s="88"/>
      <c r="CP300" s="88"/>
      <c r="CQ300" s="88"/>
      <c r="CR300" s="88"/>
      <c r="CS300" s="88"/>
      <c r="CT300" s="88"/>
      <c r="CU300" s="88"/>
      <c r="CV300" s="88"/>
      <c r="CW300" s="88"/>
      <c r="CX300" s="88"/>
      <c r="CY300" s="88"/>
      <c r="CZ300" s="88"/>
      <c r="DA300" s="88"/>
      <c r="DB300" s="88"/>
      <c r="DC300" s="88"/>
      <c r="DD300" s="88"/>
      <c r="DE300" s="88"/>
      <c r="DF300" s="88"/>
      <c r="DG300" s="88"/>
      <c r="DH300" s="88"/>
    </row>
    <row r="301" ht="10.5" customHeight="1">
      <c r="A301" s="87" t="str">
        <f t="shared" si="1"/>
        <v/>
      </c>
      <c r="B301" s="88" t="str">
        <f t="shared" si="2"/>
        <v/>
      </c>
      <c r="C301" s="88" t="str">
        <f t="shared" si="3"/>
        <v/>
      </c>
      <c r="D301" s="89" t="str">
        <f>'94KMInput'!B297</f>
        <v/>
      </c>
      <c r="E301" s="90" t="str">
        <f t="shared" si="4"/>
        <v/>
      </c>
      <c r="F301" s="91" t="str">
        <f>'94KMInput'!H297</f>
        <v/>
      </c>
      <c r="G301" s="90" t="str">
        <f>'94KMInput'!O297</f>
        <v/>
      </c>
      <c r="H301" s="90" t="str">
        <f>'94KMInput'!P297</f>
        <v/>
      </c>
      <c r="I301" s="90" t="str">
        <f>'94KMInput'!R297</f>
        <v/>
      </c>
      <c r="J301" s="91" t="str">
        <f>'94KMInput'!S297</f>
        <v/>
      </c>
      <c r="K301" s="92" t="str">
        <f>'94KMInput'!AD297</f>
        <v/>
      </c>
      <c r="L301" s="93"/>
      <c r="M301" s="94" t="str">
        <f>'94KMInput'!L297</f>
        <v/>
      </c>
      <c r="N301" s="90" t="str">
        <f>IF(M301="","",(IF(Q301='94KMInput'!K297,"","ERROR!")))</f>
        <v/>
      </c>
      <c r="O301" s="95"/>
      <c r="P301" s="96"/>
      <c r="Q301" s="69" t="str">
        <f t="shared" si="8"/>
        <v/>
      </c>
      <c r="R301" s="98"/>
      <c r="S301" s="98"/>
      <c r="T301" s="98"/>
      <c r="U301" s="99"/>
      <c r="V301" s="98"/>
      <c r="W301" s="98"/>
      <c r="X301" s="100" t="str">
        <f t="shared" si="39"/>
        <v/>
      </c>
      <c r="Y301" s="101"/>
      <c r="Z301" s="102"/>
      <c r="AA301" s="102"/>
      <c r="AB301" s="102"/>
      <c r="AC301" s="103" t="str">
        <f>'94KMInput'!T340</f>
        <v/>
      </c>
      <c r="AD301" s="104">
        <f>'94KMInput'!V340-'94KMInput'!U340</f>
        <v>0</v>
      </c>
      <c r="AE301" s="105" t="str">
        <f t="shared" si="6"/>
        <v/>
      </c>
      <c r="AF301" s="106">
        <v>3.75</v>
      </c>
      <c r="AG301" s="107">
        <f t="shared" si="7"/>
        <v>0</v>
      </c>
      <c r="AH301" s="108" t="str">
        <f>HYPERLINK('94KMInput'!AE340)</f>
        <v/>
      </c>
      <c r="AI301" s="108" t="str">
        <f>HYPERLINK('94KMInput'!AF340)</f>
        <v/>
      </c>
      <c r="AJ301" s="108" t="str">
        <f>HYPERLINK('94KMInput'!AG340)</f>
        <v/>
      </c>
      <c r="AK301" s="108" t="str">
        <f>HYPERLINK('94KMInput'!AH340)</f>
        <v/>
      </c>
      <c r="AL301" s="108" t="str">
        <f>HYPERLINK('94KMInput'!AI340)</f>
        <v/>
      </c>
      <c r="AM301" s="108" t="str">
        <f>HYPERLINK('94KMInput'!AJ340)</f>
        <v/>
      </c>
      <c r="AN301" s="108" t="str">
        <f>HYPERLINK('94KMInput'!AK340)</f>
        <v/>
      </c>
      <c r="AO301" s="108" t="str">
        <f>HYPERLINK('94KMInput'!AL340)</f>
        <v/>
      </c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  <c r="CH301" s="88"/>
      <c r="CI301" s="88"/>
      <c r="CJ301" s="88"/>
      <c r="CK301" s="88"/>
      <c r="CL301" s="88"/>
      <c r="CM301" s="88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CY301" s="88"/>
      <c r="CZ301" s="88"/>
      <c r="DA301" s="88"/>
      <c r="DB301" s="88"/>
      <c r="DC301" s="88"/>
      <c r="DD301" s="88"/>
      <c r="DE301" s="88"/>
      <c r="DF301" s="88"/>
      <c r="DG301" s="88"/>
      <c r="DH301" s="88"/>
    </row>
    <row r="302" ht="10.5" customHeight="1">
      <c r="A302" s="87" t="str">
        <f t="shared" si="1"/>
        <v/>
      </c>
      <c r="B302" s="88" t="str">
        <f t="shared" si="2"/>
        <v/>
      </c>
      <c r="C302" s="88" t="str">
        <f t="shared" si="3"/>
        <v/>
      </c>
      <c r="D302" s="89" t="str">
        <f>'94KMInput'!B298</f>
        <v/>
      </c>
      <c r="E302" s="90" t="str">
        <f t="shared" si="4"/>
        <v/>
      </c>
      <c r="F302" s="91" t="str">
        <f>'94KMInput'!H298</f>
        <v/>
      </c>
      <c r="G302" s="90" t="str">
        <f>'94KMInput'!O298</f>
        <v/>
      </c>
      <c r="H302" s="90" t="str">
        <f>'94KMInput'!P298</f>
        <v/>
      </c>
      <c r="I302" s="90" t="str">
        <f>'94KMInput'!R298</f>
        <v/>
      </c>
      <c r="J302" s="91" t="str">
        <f>'94KMInput'!S298</f>
        <v/>
      </c>
      <c r="K302" s="92" t="str">
        <f>'94KMInput'!AD298</f>
        <v/>
      </c>
      <c r="L302" s="93"/>
      <c r="M302" s="94" t="str">
        <f>'94KMInput'!L298</f>
        <v/>
      </c>
      <c r="N302" s="90" t="str">
        <f>IF(M302="","",(IF(Q302='94KMInput'!K298,"","ERROR!")))</f>
        <v/>
      </c>
      <c r="O302" s="95"/>
      <c r="P302" s="96"/>
      <c r="Q302" s="69" t="str">
        <f t="shared" si="8"/>
        <v/>
      </c>
      <c r="R302" s="98"/>
      <c r="S302" s="98"/>
      <c r="T302" s="98"/>
      <c r="U302" s="99"/>
      <c r="V302" s="98"/>
      <c r="W302" s="98"/>
      <c r="X302" s="100" t="str">
        <f t="shared" si="39"/>
        <v/>
      </c>
      <c r="Y302" s="101"/>
      <c r="Z302" s="102"/>
      <c r="AA302" s="102"/>
      <c r="AB302" s="102"/>
      <c r="AC302" s="103" t="str">
        <f>'94KMInput'!T341</f>
        <v/>
      </c>
      <c r="AD302" s="104">
        <f>'94KMInput'!V341-'94KMInput'!U341</f>
        <v>0</v>
      </c>
      <c r="AE302" s="105" t="str">
        <f t="shared" si="6"/>
        <v/>
      </c>
      <c r="AF302" s="106">
        <v>3.75</v>
      </c>
      <c r="AG302" s="107">
        <f t="shared" si="7"/>
        <v>0</v>
      </c>
      <c r="AH302" s="108" t="str">
        <f>HYPERLINK('94KMInput'!AE341)</f>
        <v/>
      </c>
      <c r="AI302" s="108" t="str">
        <f>HYPERLINK('94KMInput'!AF341)</f>
        <v/>
      </c>
      <c r="AJ302" s="108" t="str">
        <f>HYPERLINK('94KMInput'!AG341)</f>
        <v/>
      </c>
      <c r="AK302" s="108" t="str">
        <f>HYPERLINK('94KMInput'!AH341)</f>
        <v/>
      </c>
      <c r="AL302" s="108" t="str">
        <f>HYPERLINK('94KMInput'!AI341)</f>
        <v/>
      </c>
      <c r="AM302" s="108" t="str">
        <f>HYPERLINK('94KMInput'!AJ341)</f>
        <v/>
      </c>
      <c r="AN302" s="108" t="str">
        <f>HYPERLINK('94KMInput'!AK341)</f>
        <v/>
      </c>
      <c r="AO302" s="108" t="str">
        <f>HYPERLINK('94KMInput'!AL341)</f>
        <v/>
      </c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  <c r="CH302" s="88"/>
      <c r="CI302" s="88"/>
      <c r="CJ302" s="88"/>
      <c r="CK302" s="88"/>
      <c r="CL302" s="88"/>
      <c r="CM302" s="88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CY302" s="88"/>
      <c r="CZ302" s="88"/>
      <c r="DA302" s="88"/>
      <c r="DB302" s="88"/>
      <c r="DC302" s="88"/>
      <c r="DD302" s="88"/>
      <c r="DE302" s="88"/>
      <c r="DF302" s="88"/>
      <c r="DG302" s="88"/>
      <c r="DH302" s="88"/>
    </row>
    <row r="303" ht="10.5" customHeight="1">
      <c r="A303" s="87" t="str">
        <f t="shared" si="1"/>
        <v/>
      </c>
      <c r="B303" s="88" t="str">
        <f t="shared" si="2"/>
        <v/>
      </c>
      <c r="C303" s="88" t="str">
        <f t="shared" si="3"/>
        <v/>
      </c>
      <c r="D303" s="89" t="str">
        <f>'94KMInput'!B299</f>
        <v/>
      </c>
      <c r="E303" s="90" t="str">
        <f t="shared" si="4"/>
        <v/>
      </c>
      <c r="F303" s="91" t="str">
        <f>'94KMInput'!H299</f>
        <v/>
      </c>
      <c r="G303" s="90" t="str">
        <f>'94KMInput'!O299</f>
        <v/>
      </c>
      <c r="H303" s="90" t="str">
        <f>'94KMInput'!P299</f>
        <v/>
      </c>
      <c r="I303" s="90" t="str">
        <f>'94KMInput'!R299</f>
        <v/>
      </c>
      <c r="J303" s="91" t="str">
        <f>'94KMInput'!S299</f>
        <v/>
      </c>
      <c r="K303" s="92" t="str">
        <f>'94KMInput'!AD299</f>
        <v/>
      </c>
      <c r="L303" s="93"/>
      <c r="M303" s="94" t="str">
        <f>'94KMInput'!L299</f>
        <v/>
      </c>
      <c r="N303" s="90" t="str">
        <f>IF(M303="","",(IF(Q303='94KMInput'!K299,"","ERROR!")))</f>
        <v/>
      </c>
      <c r="O303" s="95"/>
      <c r="P303" s="96"/>
      <c r="Q303" s="69" t="str">
        <f t="shared" si="8"/>
        <v/>
      </c>
      <c r="R303" s="98"/>
      <c r="S303" s="98"/>
      <c r="T303" s="98"/>
      <c r="U303" s="99"/>
      <c r="V303" s="98"/>
      <c r="W303" s="98"/>
      <c r="X303" s="100" t="str">
        <f t="shared" si="39"/>
        <v/>
      </c>
      <c r="Y303" s="101"/>
      <c r="Z303" s="102"/>
      <c r="AA303" s="102"/>
      <c r="AB303" s="102"/>
      <c r="AC303" s="103" t="str">
        <f>'94KMInput'!T342</f>
        <v/>
      </c>
      <c r="AD303" s="104">
        <f>'94KMInput'!V342-'94KMInput'!U342</f>
        <v>0</v>
      </c>
      <c r="AE303" s="105" t="str">
        <f t="shared" si="6"/>
        <v/>
      </c>
      <c r="AF303" s="106">
        <v>3.75</v>
      </c>
      <c r="AG303" s="107">
        <f t="shared" si="7"/>
        <v>0</v>
      </c>
      <c r="AH303" s="108" t="str">
        <f>HYPERLINK('94KMInput'!AE342)</f>
        <v/>
      </c>
      <c r="AI303" s="108" t="str">
        <f>HYPERLINK('94KMInput'!AF342)</f>
        <v/>
      </c>
      <c r="AJ303" s="108" t="str">
        <f>HYPERLINK('94KMInput'!AG342)</f>
        <v/>
      </c>
      <c r="AK303" s="108" t="str">
        <f>HYPERLINK('94KMInput'!AH342)</f>
        <v/>
      </c>
      <c r="AL303" s="108" t="str">
        <f>HYPERLINK('94KMInput'!AI342)</f>
        <v/>
      </c>
      <c r="AM303" s="108" t="str">
        <f>HYPERLINK('94KMInput'!AJ342)</f>
        <v/>
      </c>
      <c r="AN303" s="108" t="str">
        <f>HYPERLINK('94KMInput'!AK342)</f>
        <v/>
      </c>
      <c r="AO303" s="108" t="str">
        <f>HYPERLINK('94KMInput'!AL342)</f>
        <v/>
      </c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  <c r="CM303" s="88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CY303" s="88"/>
      <c r="CZ303" s="88"/>
      <c r="DA303" s="88"/>
      <c r="DB303" s="88"/>
      <c r="DC303" s="88"/>
      <c r="DD303" s="88"/>
      <c r="DE303" s="88"/>
      <c r="DF303" s="88"/>
      <c r="DG303" s="88"/>
      <c r="DH303" s="88"/>
    </row>
    <row r="304" ht="10.5" customHeight="1">
      <c r="A304" s="87" t="str">
        <f t="shared" si="1"/>
        <v/>
      </c>
      <c r="B304" s="88" t="str">
        <f t="shared" si="2"/>
        <v/>
      </c>
      <c r="C304" s="88" t="str">
        <f t="shared" si="3"/>
        <v/>
      </c>
      <c r="D304" s="89" t="str">
        <f>'94KMInput'!B300</f>
        <v/>
      </c>
      <c r="E304" s="90" t="str">
        <f t="shared" si="4"/>
        <v/>
      </c>
      <c r="F304" s="91" t="str">
        <f>'94KMInput'!H300</f>
        <v/>
      </c>
      <c r="G304" s="90" t="str">
        <f>'94KMInput'!O300</f>
        <v/>
      </c>
      <c r="H304" s="90" t="str">
        <f>'94KMInput'!P300</f>
        <v/>
      </c>
      <c r="I304" s="90" t="str">
        <f>'94KMInput'!R300</f>
        <v/>
      </c>
      <c r="J304" s="91" t="str">
        <f>'94KMInput'!S300</f>
        <v/>
      </c>
      <c r="K304" s="92" t="str">
        <f>'94KMInput'!AD300</f>
        <v/>
      </c>
      <c r="L304" s="93"/>
      <c r="M304" s="94" t="str">
        <f>'94KMInput'!L300</f>
        <v/>
      </c>
      <c r="N304" s="90" t="str">
        <f>IF(M304="","",(IF(Q304='94KMInput'!K300,"","ERROR!")))</f>
        <v/>
      </c>
      <c r="O304" s="95"/>
      <c r="P304" s="96"/>
      <c r="Q304" s="69" t="str">
        <f t="shared" si="8"/>
        <v/>
      </c>
      <c r="R304" s="98"/>
      <c r="S304" s="98"/>
      <c r="T304" s="98"/>
      <c r="U304" s="99"/>
      <c r="V304" s="98"/>
      <c r="W304" s="98"/>
      <c r="X304" s="100" t="str">
        <f t="shared" si="39"/>
        <v/>
      </c>
      <c r="Y304" s="101"/>
      <c r="Z304" s="102"/>
      <c r="AA304" s="102"/>
      <c r="AB304" s="102"/>
      <c r="AC304" s="103" t="str">
        <f>'94KMInput'!T343</f>
        <v/>
      </c>
      <c r="AD304" s="104">
        <f>'94KMInput'!V343-'94KMInput'!U343</f>
        <v>0</v>
      </c>
      <c r="AE304" s="105" t="str">
        <f t="shared" si="6"/>
        <v/>
      </c>
      <c r="AF304" s="106">
        <v>3.75</v>
      </c>
      <c r="AG304" s="107">
        <f t="shared" si="7"/>
        <v>0</v>
      </c>
      <c r="AH304" s="108" t="str">
        <f>HYPERLINK('94KMInput'!AE343)</f>
        <v/>
      </c>
      <c r="AI304" s="108" t="str">
        <f>HYPERLINK('94KMInput'!AF343)</f>
        <v/>
      </c>
      <c r="AJ304" s="108" t="str">
        <f>HYPERLINK('94KMInput'!AG343)</f>
        <v/>
      </c>
      <c r="AK304" s="108" t="str">
        <f>HYPERLINK('94KMInput'!AH343)</f>
        <v/>
      </c>
      <c r="AL304" s="108" t="str">
        <f>HYPERLINK('94KMInput'!AI343)</f>
        <v/>
      </c>
      <c r="AM304" s="108" t="str">
        <f>HYPERLINK('94KMInput'!AJ343)</f>
        <v/>
      </c>
      <c r="AN304" s="108" t="str">
        <f>HYPERLINK('94KMInput'!AK343)</f>
        <v/>
      </c>
      <c r="AO304" s="108" t="str">
        <f>HYPERLINK('94KMInput'!AL343)</f>
        <v/>
      </c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  <c r="CH304" s="88"/>
      <c r="CI304" s="88"/>
      <c r="CJ304" s="88"/>
      <c r="CK304" s="88"/>
      <c r="CL304" s="88"/>
      <c r="CM304" s="88"/>
      <c r="CN304" s="88"/>
      <c r="CO304" s="88"/>
      <c r="CP304" s="88"/>
      <c r="CQ304" s="88"/>
      <c r="CR304" s="88"/>
      <c r="CS304" s="88"/>
      <c r="CT304" s="88"/>
      <c r="CU304" s="88"/>
      <c r="CV304" s="88"/>
      <c r="CW304" s="88"/>
      <c r="CX304" s="88"/>
      <c r="CY304" s="88"/>
      <c r="CZ304" s="88"/>
      <c r="DA304" s="88"/>
      <c r="DB304" s="88"/>
      <c r="DC304" s="88"/>
      <c r="DD304" s="88"/>
      <c r="DE304" s="88"/>
      <c r="DF304" s="88"/>
      <c r="DG304" s="88"/>
      <c r="DH304" s="88"/>
    </row>
    <row r="305" ht="10.5" customHeight="1">
      <c r="A305" s="87" t="str">
        <f t="shared" si="1"/>
        <v/>
      </c>
      <c r="B305" s="88" t="str">
        <f t="shared" si="2"/>
        <v/>
      </c>
      <c r="C305" s="88" t="str">
        <f t="shared" si="3"/>
        <v/>
      </c>
      <c r="D305" s="89" t="str">
        <f>'94KMInput'!B301</f>
        <v/>
      </c>
      <c r="E305" s="90" t="str">
        <f t="shared" si="4"/>
        <v/>
      </c>
      <c r="F305" s="91" t="str">
        <f>'94KMInput'!H301</f>
        <v/>
      </c>
      <c r="G305" s="90" t="str">
        <f>'94KMInput'!O301</f>
        <v/>
      </c>
      <c r="H305" s="90" t="str">
        <f>'94KMInput'!P301</f>
        <v/>
      </c>
      <c r="I305" s="90" t="str">
        <f>'94KMInput'!R301</f>
        <v/>
      </c>
      <c r="J305" s="91" t="str">
        <f>'94KMInput'!S301</f>
        <v/>
      </c>
      <c r="K305" s="92" t="str">
        <f>'94KMInput'!AD301</f>
        <v/>
      </c>
      <c r="L305" s="93"/>
      <c r="M305" s="94" t="str">
        <f>'94KMInput'!L301</f>
        <v/>
      </c>
      <c r="N305" s="90" t="str">
        <f>IF(M305="","",(IF(Q305='94KMInput'!K301,"","ERROR!")))</f>
        <v/>
      </c>
      <c r="O305" s="95"/>
      <c r="P305" s="96"/>
      <c r="Q305" s="69" t="str">
        <f t="shared" si="8"/>
        <v/>
      </c>
      <c r="R305" s="98"/>
      <c r="S305" s="98"/>
      <c r="T305" s="98"/>
      <c r="U305" s="99"/>
      <c r="V305" s="98"/>
      <c r="W305" s="98"/>
      <c r="X305" s="100" t="str">
        <f t="shared" si="39"/>
        <v/>
      </c>
      <c r="Y305" s="101"/>
      <c r="Z305" s="102"/>
      <c r="AA305" s="102"/>
      <c r="AB305" s="102"/>
      <c r="AC305" s="103" t="str">
        <f>'94KMInput'!T344</f>
        <v/>
      </c>
      <c r="AD305" s="104">
        <f>'94KMInput'!V344-'94KMInput'!U344</f>
        <v>0</v>
      </c>
      <c r="AE305" s="105" t="str">
        <f t="shared" si="6"/>
        <v/>
      </c>
      <c r="AF305" s="106">
        <v>3.75</v>
      </c>
      <c r="AG305" s="107">
        <f t="shared" si="7"/>
        <v>0</v>
      </c>
      <c r="AH305" s="108" t="str">
        <f>HYPERLINK('94KMInput'!AE344)</f>
        <v/>
      </c>
      <c r="AI305" s="108" t="str">
        <f>HYPERLINK('94KMInput'!AF344)</f>
        <v/>
      </c>
      <c r="AJ305" s="108" t="str">
        <f>HYPERLINK('94KMInput'!AG344)</f>
        <v/>
      </c>
      <c r="AK305" s="108" t="str">
        <f>HYPERLINK('94KMInput'!AH344)</f>
        <v/>
      </c>
      <c r="AL305" s="108" t="str">
        <f>HYPERLINK('94KMInput'!AI344)</f>
        <v/>
      </c>
      <c r="AM305" s="108" t="str">
        <f>HYPERLINK('94KMInput'!AJ344)</f>
        <v/>
      </c>
      <c r="AN305" s="108" t="str">
        <f>HYPERLINK('94KMInput'!AK344)</f>
        <v/>
      </c>
      <c r="AO305" s="108" t="str">
        <f>HYPERLINK('94KMInput'!AL344)</f>
        <v/>
      </c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  <c r="CH305" s="88"/>
      <c r="CI305" s="88"/>
      <c r="CJ305" s="88"/>
      <c r="CK305" s="88"/>
      <c r="CL305" s="88"/>
      <c r="CM305" s="88"/>
      <c r="CN305" s="88"/>
      <c r="CO305" s="88"/>
      <c r="CP305" s="88"/>
      <c r="CQ305" s="88"/>
      <c r="CR305" s="88"/>
      <c r="CS305" s="88"/>
      <c r="CT305" s="88"/>
      <c r="CU305" s="88"/>
      <c r="CV305" s="88"/>
      <c r="CW305" s="88"/>
      <c r="CX305" s="88"/>
      <c r="CY305" s="88"/>
      <c r="CZ305" s="88"/>
      <c r="DA305" s="88"/>
      <c r="DB305" s="88"/>
      <c r="DC305" s="88"/>
      <c r="DD305" s="88"/>
      <c r="DE305" s="88"/>
      <c r="DF305" s="88"/>
      <c r="DG305" s="88"/>
      <c r="DH305" s="88"/>
    </row>
    <row r="306" ht="10.5" customHeight="1">
      <c r="A306" s="87" t="str">
        <f t="shared" si="1"/>
        <v/>
      </c>
      <c r="B306" s="88" t="str">
        <f t="shared" si="2"/>
        <v/>
      </c>
      <c r="C306" s="88" t="str">
        <f t="shared" si="3"/>
        <v/>
      </c>
      <c r="D306" s="89" t="str">
        <f>'94KMInput'!B302</f>
        <v/>
      </c>
      <c r="E306" s="90" t="str">
        <f t="shared" si="4"/>
        <v/>
      </c>
      <c r="F306" s="91" t="str">
        <f>'94KMInput'!H302</f>
        <v/>
      </c>
      <c r="G306" s="90" t="str">
        <f>'94KMInput'!O302</f>
        <v/>
      </c>
      <c r="H306" s="90" t="str">
        <f>'94KMInput'!P302</f>
        <v/>
      </c>
      <c r="I306" s="90" t="str">
        <f>'94KMInput'!R302</f>
        <v/>
      </c>
      <c r="J306" s="91" t="str">
        <f>'94KMInput'!S302</f>
        <v/>
      </c>
      <c r="K306" s="92" t="str">
        <f>'94KMInput'!AD302</f>
        <v/>
      </c>
      <c r="L306" s="93"/>
      <c r="M306" s="94" t="str">
        <f>'94KMInput'!L302</f>
        <v/>
      </c>
      <c r="N306" s="90" t="str">
        <f>IF(M306="","",(IF(Q306='94KMInput'!K302,"","ERROR!")))</f>
        <v/>
      </c>
      <c r="O306" s="95"/>
      <c r="P306" s="96"/>
      <c r="Q306" s="69" t="str">
        <f t="shared" si="8"/>
        <v/>
      </c>
      <c r="R306" s="98"/>
      <c r="S306" s="98"/>
      <c r="T306" s="98"/>
      <c r="U306" s="99"/>
      <c r="V306" s="98"/>
      <c r="W306" s="98"/>
      <c r="X306" s="100" t="str">
        <f t="shared" si="39"/>
        <v/>
      </c>
      <c r="Y306" s="101"/>
      <c r="Z306" s="102"/>
      <c r="AA306" s="102"/>
      <c r="AB306" s="102"/>
      <c r="AC306" s="103" t="str">
        <f>'94KMInput'!T345</f>
        <v/>
      </c>
      <c r="AD306" s="104">
        <f>'94KMInput'!V345-'94KMInput'!U345</f>
        <v>0</v>
      </c>
      <c r="AE306" s="105" t="str">
        <f t="shared" si="6"/>
        <v/>
      </c>
      <c r="AF306" s="106">
        <v>3.75</v>
      </c>
      <c r="AG306" s="107">
        <f t="shared" si="7"/>
        <v>0</v>
      </c>
      <c r="AH306" s="108" t="str">
        <f>HYPERLINK('94KMInput'!AE345)</f>
        <v/>
      </c>
      <c r="AI306" s="108" t="str">
        <f>HYPERLINK('94KMInput'!AF345)</f>
        <v/>
      </c>
      <c r="AJ306" s="108" t="str">
        <f>HYPERLINK('94KMInput'!AG345)</f>
        <v/>
      </c>
      <c r="AK306" s="108" t="str">
        <f>HYPERLINK('94KMInput'!AH345)</f>
        <v/>
      </c>
      <c r="AL306" s="108" t="str">
        <f>HYPERLINK('94KMInput'!AI345)</f>
        <v/>
      </c>
      <c r="AM306" s="108" t="str">
        <f>HYPERLINK('94KMInput'!AJ345)</f>
        <v/>
      </c>
      <c r="AN306" s="108" t="str">
        <f>HYPERLINK('94KMInput'!AK345)</f>
        <v/>
      </c>
      <c r="AO306" s="108" t="str">
        <f>HYPERLINK('94KMInput'!AL345)</f>
        <v/>
      </c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  <c r="CH306" s="88"/>
      <c r="CI306" s="88"/>
      <c r="CJ306" s="88"/>
      <c r="CK306" s="88"/>
      <c r="CL306" s="88"/>
      <c r="CM306" s="88"/>
      <c r="CN306" s="88"/>
      <c r="CO306" s="88"/>
      <c r="CP306" s="88"/>
      <c r="CQ306" s="88"/>
      <c r="CR306" s="88"/>
      <c r="CS306" s="88"/>
      <c r="CT306" s="88"/>
      <c r="CU306" s="88"/>
      <c r="CV306" s="88"/>
      <c r="CW306" s="88"/>
      <c r="CX306" s="88"/>
      <c r="CY306" s="88"/>
      <c r="CZ306" s="88"/>
      <c r="DA306" s="88"/>
      <c r="DB306" s="88"/>
      <c r="DC306" s="88"/>
      <c r="DD306" s="88"/>
      <c r="DE306" s="88"/>
      <c r="DF306" s="88"/>
      <c r="DG306" s="88"/>
      <c r="DH306" s="88"/>
    </row>
    <row r="307" ht="10.5" customHeight="1">
      <c r="A307" s="87" t="str">
        <f t="shared" si="1"/>
        <v/>
      </c>
      <c r="B307" s="88" t="str">
        <f t="shared" si="2"/>
        <v/>
      </c>
      <c r="C307" s="88" t="str">
        <f t="shared" si="3"/>
        <v/>
      </c>
      <c r="D307" s="89" t="str">
        <f>'94KMInput'!B303</f>
        <v/>
      </c>
      <c r="E307" s="90" t="str">
        <f t="shared" si="4"/>
        <v/>
      </c>
      <c r="F307" s="91" t="str">
        <f>'94KMInput'!H303</f>
        <v/>
      </c>
      <c r="G307" s="90" t="str">
        <f>'94KMInput'!O303</f>
        <v/>
      </c>
      <c r="H307" s="90" t="str">
        <f>'94KMInput'!P303</f>
        <v/>
      </c>
      <c r="I307" s="90" t="str">
        <f>'94KMInput'!R303</f>
        <v/>
      </c>
      <c r="J307" s="91" t="str">
        <f>'94KMInput'!S303</f>
        <v/>
      </c>
      <c r="K307" s="92" t="str">
        <f>'94KMInput'!AD303</f>
        <v/>
      </c>
      <c r="L307" s="93"/>
      <c r="M307" s="94" t="str">
        <f>'94KMInput'!L303</f>
        <v/>
      </c>
      <c r="N307" s="90" t="str">
        <f>IF(M307="","",(IF(Q307='94KMInput'!K303,"","ERROR!")))</f>
        <v/>
      </c>
      <c r="O307" s="95"/>
      <c r="P307" s="96"/>
      <c r="Q307" s="69" t="str">
        <f t="shared" si="8"/>
        <v/>
      </c>
      <c r="R307" s="98"/>
      <c r="S307" s="98"/>
      <c r="T307" s="98"/>
      <c r="U307" s="99"/>
      <c r="V307" s="98"/>
      <c r="W307" s="98"/>
      <c r="X307" s="100" t="str">
        <f t="shared" si="39"/>
        <v/>
      </c>
      <c r="Y307" s="101"/>
      <c r="Z307" s="102"/>
      <c r="AA307" s="102"/>
      <c r="AB307" s="102"/>
      <c r="AC307" s="103" t="str">
        <f>'94KMInput'!T346</f>
        <v/>
      </c>
      <c r="AD307" s="104">
        <f>'94KMInput'!V346-'94KMInput'!U346</f>
        <v>0</v>
      </c>
      <c r="AE307" s="105" t="str">
        <f t="shared" si="6"/>
        <v/>
      </c>
      <c r="AF307" s="106">
        <v>3.75</v>
      </c>
      <c r="AG307" s="107">
        <f t="shared" si="7"/>
        <v>0</v>
      </c>
      <c r="AH307" s="108" t="str">
        <f>HYPERLINK('94KMInput'!AE346)</f>
        <v/>
      </c>
      <c r="AI307" s="108" t="str">
        <f>HYPERLINK('94KMInput'!AF346)</f>
        <v/>
      </c>
      <c r="AJ307" s="108" t="str">
        <f>HYPERLINK('94KMInput'!AG346)</f>
        <v/>
      </c>
      <c r="AK307" s="108" t="str">
        <f>HYPERLINK('94KMInput'!AH346)</f>
        <v/>
      </c>
      <c r="AL307" s="108" t="str">
        <f>HYPERLINK('94KMInput'!AI346)</f>
        <v/>
      </c>
      <c r="AM307" s="108" t="str">
        <f>HYPERLINK('94KMInput'!AJ346)</f>
        <v/>
      </c>
      <c r="AN307" s="108" t="str">
        <f>HYPERLINK('94KMInput'!AK346)</f>
        <v/>
      </c>
      <c r="AO307" s="108" t="str">
        <f>HYPERLINK('94KMInput'!AL346)</f>
        <v/>
      </c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  <c r="CH307" s="88"/>
      <c r="CI307" s="88"/>
      <c r="CJ307" s="88"/>
      <c r="CK307" s="88"/>
      <c r="CL307" s="88"/>
      <c r="CM307" s="88"/>
      <c r="CN307" s="88"/>
      <c r="CO307" s="88"/>
      <c r="CP307" s="88"/>
      <c r="CQ307" s="88"/>
      <c r="CR307" s="88"/>
      <c r="CS307" s="88"/>
      <c r="CT307" s="88"/>
      <c r="CU307" s="88"/>
      <c r="CV307" s="88"/>
      <c r="CW307" s="88"/>
      <c r="CX307" s="88"/>
      <c r="CY307" s="88"/>
      <c r="CZ307" s="88"/>
      <c r="DA307" s="88"/>
      <c r="DB307" s="88"/>
      <c r="DC307" s="88"/>
      <c r="DD307" s="88"/>
      <c r="DE307" s="88"/>
      <c r="DF307" s="88"/>
      <c r="DG307" s="88"/>
      <c r="DH307" s="88"/>
    </row>
    <row r="308" ht="10.5" customHeight="1">
      <c r="A308" s="87" t="str">
        <f t="shared" si="1"/>
        <v/>
      </c>
      <c r="B308" s="88" t="str">
        <f t="shared" si="2"/>
        <v/>
      </c>
      <c r="C308" s="88" t="str">
        <f t="shared" si="3"/>
        <v/>
      </c>
      <c r="D308" s="89" t="str">
        <f>'94KMInput'!B304</f>
        <v/>
      </c>
      <c r="E308" s="90" t="str">
        <f t="shared" si="4"/>
        <v/>
      </c>
      <c r="F308" s="91" t="str">
        <f>'94KMInput'!H304</f>
        <v/>
      </c>
      <c r="G308" s="90" t="str">
        <f>'94KMInput'!O304</f>
        <v/>
      </c>
      <c r="H308" s="90" t="str">
        <f>'94KMInput'!P304</f>
        <v/>
      </c>
      <c r="I308" s="90" t="str">
        <f>'94KMInput'!R304</f>
        <v/>
      </c>
      <c r="J308" s="91" t="str">
        <f>'94KMInput'!S304</f>
        <v/>
      </c>
      <c r="K308" s="92" t="str">
        <f>'94KMInput'!AD304</f>
        <v/>
      </c>
      <c r="L308" s="93"/>
      <c r="M308" s="94" t="str">
        <f>'94KMInput'!L304</f>
        <v/>
      </c>
      <c r="N308" s="90" t="str">
        <f>IF(M308="","",(IF(Q308='94KMInput'!K304,"","ERROR!")))</f>
        <v/>
      </c>
      <c r="O308" s="95"/>
      <c r="P308" s="96"/>
      <c r="Q308" s="69" t="str">
        <f t="shared" si="8"/>
        <v/>
      </c>
      <c r="R308" s="98"/>
      <c r="S308" s="98"/>
      <c r="T308" s="98"/>
      <c r="U308" s="99"/>
      <c r="V308" s="98"/>
      <c r="W308" s="98"/>
      <c r="X308" s="100" t="str">
        <f t="shared" si="39"/>
        <v/>
      </c>
      <c r="Y308" s="101"/>
      <c r="Z308" s="102"/>
      <c r="AA308" s="102"/>
      <c r="AB308" s="102"/>
      <c r="AC308" s="103" t="str">
        <f>'94KMInput'!T347</f>
        <v/>
      </c>
      <c r="AD308" s="104">
        <f>'94KMInput'!V347-'94KMInput'!U347</f>
        <v>0</v>
      </c>
      <c r="AE308" s="105" t="str">
        <f t="shared" si="6"/>
        <v/>
      </c>
      <c r="AF308" s="106">
        <v>3.75</v>
      </c>
      <c r="AG308" s="107">
        <f t="shared" si="7"/>
        <v>0</v>
      </c>
      <c r="AH308" s="108" t="str">
        <f>HYPERLINK('94KMInput'!AE347)</f>
        <v/>
      </c>
      <c r="AI308" s="108" t="str">
        <f>HYPERLINK('94KMInput'!AF347)</f>
        <v/>
      </c>
      <c r="AJ308" s="108" t="str">
        <f>HYPERLINK('94KMInput'!AG347)</f>
        <v/>
      </c>
      <c r="AK308" s="108" t="str">
        <f>HYPERLINK('94KMInput'!AH347)</f>
        <v/>
      </c>
      <c r="AL308" s="108" t="str">
        <f>HYPERLINK('94KMInput'!AI347)</f>
        <v/>
      </c>
      <c r="AM308" s="108" t="str">
        <f>HYPERLINK('94KMInput'!AJ347)</f>
        <v/>
      </c>
      <c r="AN308" s="108" t="str">
        <f>HYPERLINK('94KMInput'!AK347)</f>
        <v/>
      </c>
      <c r="AO308" s="108" t="str">
        <f>HYPERLINK('94KMInput'!AL347)</f>
        <v/>
      </c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  <c r="CH308" s="88"/>
      <c r="CI308" s="88"/>
      <c r="CJ308" s="88"/>
      <c r="CK308" s="88"/>
      <c r="CL308" s="88"/>
      <c r="CM308" s="88"/>
      <c r="CN308" s="88"/>
      <c r="CO308" s="88"/>
      <c r="CP308" s="88"/>
      <c r="CQ308" s="88"/>
      <c r="CR308" s="88"/>
      <c r="CS308" s="88"/>
      <c r="CT308" s="88"/>
      <c r="CU308" s="88"/>
      <c r="CV308" s="88"/>
      <c r="CW308" s="88"/>
      <c r="CX308" s="88"/>
      <c r="CY308" s="88"/>
      <c r="CZ308" s="88"/>
      <c r="DA308" s="88"/>
      <c r="DB308" s="88"/>
      <c r="DC308" s="88"/>
      <c r="DD308" s="88"/>
      <c r="DE308" s="88"/>
      <c r="DF308" s="88"/>
      <c r="DG308" s="88"/>
      <c r="DH308" s="88"/>
    </row>
    <row r="309" ht="10.5" customHeight="1">
      <c r="A309" s="87" t="str">
        <f t="shared" si="1"/>
        <v/>
      </c>
      <c r="B309" s="88" t="str">
        <f t="shared" si="2"/>
        <v/>
      </c>
      <c r="C309" s="88" t="str">
        <f t="shared" si="3"/>
        <v/>
      </c>
      <c r="D309" s="89" t="str">
        <f>'94KMInput'!B305</f>
        <v/>
      </c>
      <c r="E309" s="90" t="str">
        <f t="shared" si="4"/>
        <v/>
      </c>
      <c r="F309" s="91" t="str">
        <f>'94KMInput'!H305</f>
        <v/>
      </c>
      <c r="G309" s="90" t="str">
        <f>'94KMInput'!O305</f>
        <v/>
      </c>
      <c r="H309" s="90" t="str">
        <f>'94KMInput'!P305</f>
        <v/>
      </c>
      <c r="I309" s="90" t="str">
        <f>'94KMInput'!R305</f>
        <v/>
      </c>
      <c r="J309" s="91" t="str">
        <f>'94KMInput'!S305</f>
        <v/>
      </c>
      <c r="K309" s="92" t="str">
        <f>'94KMInput'!AD305</f>
        <v/>
      </c>
      <c r="L309" s="93"/>
      <c r="M309" s="94" t="str">
        <f>'94KMInput'!L305</f>
        <v/>
      </c>
      <c r="N309" s="90" t="str">
        <f>IF(M309="","",(IF(Q309='94KMInput'!K305,"","ERROR!")))</f>
        <v/>
      </c>
      <c r="O309" s="95"/>
      <c r="P309" s="96"/>
      <c r="Q309" s="69" t="str">
        <f t="shared" si="8"/>
        <v/>
      </c>
      <c r="R309" s="98"/>
      <c r="S309" s="98"/>
      <c r="T309" s="98"/>
      <c r="U309" s="99"/>
      <c r="V309" s="98"/>
      <c r="W309" s="98"/>
      <c r="X309" s="100" t="str">
        <f t="shared" si="39"/>
        <v/>
      </c>
      <c r="Y309" s="101"/>
      <c r="Z309" s="102"/>
      <c r="AA309" s="102"/>
      <c r="AB309" s="102"/>
      <c r="AC309" s="103" t="str">
        <f>'94KMInput'!T348</f>
        <v/>
      </c>
      <c r="AD309" s="104">
        <f>'94KMInput'!V348-'94KMInput'!U348</f>
        <v>0</v>
      </c>
      <c r="AE309" s="105" t="str">
        <f t="shared" si="6"/>
        <v/>
      </c>
      <c r="AF309" s="106">
        <v>3.75</v>
      </c>
      <c r="AG309" s="107">
        <f t="shared" si="7"/>
        <v>0</v>
      </c>
      <c r="AH309" s="108" t="str">
        <f>HYPERLINK('94KMInput'!AE348)</f>
        <v/>
      </c>
      <c r="AI309" s="108" t="str">
        <f>HYPERLINK('94KMInput'!AF348)</f>
        <v/>
      </c>
      <c r="AJ309" s="108" t="str">
        <f>HYPERLINK('94KMInput'!AG348)</f>
        <v/>
      </c>
      <c r="AK309" s="108" t="str">
        <f>HYPERLINK('94KMInput'!AH348)</f>
        <v/>
      </c>
      <c r="AL309" s="108" t="str">
        <f>HYPERLINK('94KMInput'!AI348)</f>
        <v/>
      </c>
      <c r="AM309" s="108" t="str">
        <f>HYPERLINK('94KMInput'!AJ348)</f>
        <v/>
      </c>
      <c r="AN309" s="108" t="str">
        <f>HYPERLINK('94KMInput'!AK348)</f>
        <v/>
      </c>
      <c r="AO309" s="108" t="str">
        <f>HYPERLINK('94KMInput'!AL348)</f>
        <v/>
      </c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  <c r="DD309" s="88"/>
      <c r="DE309" s="88"/>
      <c r="DF309" s="88"/>
      <c r="DG309" s="88"/>
      <c r="DH309" s="88"/>
    </row>
    <row r="310" ht="10.5" customHeight="1">
      <c r="A310" s="87" t="str">
        <f t="shared" si="1"/>
        <v/>
      </c>
      <c r="B310" s="88" t="str">
        <f t="shared" si="2"/>
        <v/>
      </c>
      <c r="C310" s="88" t="str">
        <f t="shared" si="3"/>
        <v/>
      </c>
      <c r="D310" s="89" t="str">
        <f>'94KMInput'!B306</f>
        <v/>
      </c>
      <c r="E310" s="90" t="str">
        <f t="shared" si="4"/>
        <v/>
      </c>
      <c r="F310" s="91" t="str">
        <f>'94KMInput'!H306</f>
        <v/>
      </c>
      <c r="G310" s="90" t="str">
        <f>'94KMInput'!O306</f>
        <v/>
      </c>
      <c r="H310" s="90" t="str">
        <f>'94KMInput'!P306</f>
        <v/>
      </c>
      <c r="I310" s="90" t="str">
        <f>'94KMInput'!R306</f>
        <v/>
      </c>
      <c r="J310" s="91" t="str">
        <f>'94KMInput'!S306</f>
        <v/>
      </c>
      <c r="K310" s="92" t="str">
        <f>'94KMInput'!AD306</f>
        <v/>
      </c>
      <c r="L310" s="93"/>
      <c r="M310" s="94" t="str">
        <f>'94KMInput'!L306</f>
        <v/>
      </c>
      <c r="N310" s="90" t="str">
        <f>IF(M310="","",(IF(Q310='94KMInput'!K306,"","ERROR!")))</f>
        <v/>
      </c>
      <c r="O310" s="95"/>
      <c r="P310" s="96"/>
      <c r="Q310" s="69" t="str">
        <f t="shared" si="8"/>
        <v/>
      </c>
      <c r="R310" s="98"/>
      <c r="S310" s="98"/>
      <c r="T310" s="98"/>
      <c r="U310" s="99"/>
      <c r="V310" s="98"/>
      <c r="W310" s="98"/>
      <c r="X310" s="100" t="str">
        <f t="shared" si="39"/>
        <v/>
      </c>
      <c r="Y310" s="101"/>
      <c r="Z310" s="102"/>
      <c r="AA310" s="102"/>
      <c r="AB310" s="102"/>
      <c r="AC310" s="103" t="str">
        <f>'94KMInput'!T349</f>
        <v/>
      </c>
      <c r="AD310" s="104">
        <f>'94KMInput'!V349-'94KMInput'!U349</f>
        <v>0</v>
      </c>
      <c r="AE310" s="105" t="str">
        <f t="shared" si="6"/>
        <v/>
      </c>
      <c r="AF310" s="106">
        <v>3.75</v>
      </c>
      <c r="AG310" s="107">
        <f t="shared" si="7"/>
        <v>0</v>
      </c>
      <c r="AH310" s="108" t="str">
        <f>HYPERLINK('94KMInput'!AE349)</f>
        <v/>
      </c>
      <c r="AI310" s="108" t="str">
        <f>HYPERLINK('94KMInput'!AF349)</f>
        <v/>
      </c>
      <c r="AJ310" s="108" t="str">
        <f>HYPERLINK('94KMInput'!AG349)</f>
        <v/>
      </c>
      <c r="AK310" s="108" t="str">
        <f>HYPERLINK('94KMInput'!AH349)</f>
        <v/>
      </c>
      <c r="AL310" s="108" t="str">
        <f>HYPERLINK('94KMInput'!AI349)</f>
        <v/>
      </c>
      <c r="AM310" s="108" t="str">
        <f>HYPERLINK('94KMInput'!AJ349)</f>
        <v/>
      </c>
      <c r="AN310" s="108" t="str">
        <f>HYPERLINK('94KMInput'!AK349)</f>
        <v/>
      </c>
      <c r="AO310" s="108" t="str">
        <f>HYPERLINK('94KMInput'!AL349)</f>
        <v/>
      </c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  <c r="CH310" s="88"/>
      <c r="CI310" s="88"/>
      <c r="CJ310" s="88"/>
      <c r="CK310" s="88"/>
      <c r="CL310" s="88"/>
      <c r="CM310" s="88"/>
      <c r="CN310" s="88"/>
      <c r="CO310" s="88"/>
      <c r="CP310" s="88"/>
      <c r="CQ310" s="88"/>
      <c r="CR310" s="88"/>
      <c r="CS310" s="88"/>
      <c r="CT310" s="88"/>
      <c r="CU310" s="88"/>
      <c r="CV310" s="88"/>
      <c r="CW310" s="88"/>
      <c r="CX310" s="88"/>
      <c r="CY310" s="88"/>
      <c r="CZ310" s="88"/>
      <c r="DA310" s="88"/>
      <c r="DB310" s="88"/>
      <c r="DC310" s="88"/>
      <c r="DD310" s="88"/>
      <c r="DE310" s="88"/>
      <c r="DF310" s="88"/>
      <c r="DG310" s="88"/>
      <c r="DH310" s="88"/>
    </row>
    <row r="311" ht="10.5" customHeight="1">
      <c r="A311" s="87" t="str">
        <f t="shared" si="1"/>
        <v/>
      </c>
      <c r="B311" s="88" t="str">
        <f t="shared" si="2"/>
        <v/>
      </c>
      <c r="C311" s="88" t="str">
        <f t="shared" si="3"/>
        <v/>
      </c>
      <c r="D311" s="89" t="str">
        <f>'94KMInput'!B307</f>
        <v/>
      </c>
      <c r="E311" s="90" t="str">
        <f t="shared" si="4"/>
        <v/>
      </c>
      <c r="F311" s="91" t="str">
        <f>'94KMInput'!H307</f>
        <v/>
      </c>
      <c r="G311" s="90" t="str">
        <f>'94KMInput'!O307</f>
        <v/>
      </c>
      <c r="H311" s="90" t="str">
        <f>'94KMInput'!P307</f>
        <v/>
      </c>
      <c r="I311" s="90" t="str">
        <f>'94KMInput'!R307</f>
        <v/>
      </c>
      <c r="J311" s="91" t="str">
        <f>'94KMInput'!S307</f>
        <v/>
      </c>
      <c r="K311" s="92" t="str">
        <f>'94KMInput'!AD307</f>
        <v/>
      </c>
      <c r="L311" s="93"/>
      <c r="M311" s="94" t="str">
        <f>'94KMInput'!L307</f>
        <v/>
      </c>
      <c r="N311" s="90" t="str">
        <f>IF(M311="","",(IF(Q311='94KMInput'!K307,"","ERROR!")))</f>
        <v/>
      </c>
      <c r="O311" s="95"/>
      <c r="P311" s="96"/>
      <c r="Q311" s="69" t="str">
        <f t="shared" si="8"/>
        <v/>
      </c>
      <c r="R311" s="98"/>
      <c r="S311" s="98"/>
      <c r="T311" s="98"/>
      <c r="U311" s="99"/>
      <c r="V311" s="98"/>
      <c r="W311" s="98"/>
      <c r="X311" s="100" t="str">
        <f t="shared" si="39"/>
        <v/>
      </c>
      <c r="Y311" s="101"/>
      <c r="Z311" s="102"/>
      <c r="AA311" s="102"/>
      <c r="AB311" s="102"/>
      <c r="AC311" s="103" t="str">
        <f>'94KMInput'!T350</f>
        <v/>
      </c>
      <c r="AD311" s="104">
        <f>'94KMInput'!V350-'94KMInput'!U350</f>
        <v>0</v>
      </c>
      <c r="AE311" s="105" t="str">
        <f t="shared" si="6"/>
        <v/>
      </c>
      <c r="AF311" s="106">
        <v>3.75</v>
      </c>
      <c r="AG311" s="107">
        <f t="shared" si="7"/>
        <v>0</v>
      </c>
      <c r="AH311" s="108" t="str">
        <f>HYPERLINK('94KMInput'!AE350)</f>
        <v/>
      </c>
      <c r="AI311" s="108" t="str">
        <f>HYPERLINK('94KMInput'!AF350)</f>
        <v/>
      </c>
      <c r="AJ311" s="108" t="str">
        <f>HYPERLINK('94KMInput'!AG350)</f>
        <v/>
      </c>
      <c r="AK311" s="108" t="str">
        <f>HYPERLINK('94KMInput'!AH350)</f>
        <v/>
      </c>
      <c r="AL311" s="108" t="str">
        <f>HYPERLINK('94KMInput'!AI350)</f>
        <v/>
      </c>
      <c r="AM311" s="108" t="str">
        <f>HYPERLINK('94KMInput'!AJ350)</f>
        <v/>
      </c>
      <c r="AN311" s="108" t="str">
        <f>HYPERLINK('94KMInput'!AK350)</f>
        <v/>
      </c>
      <c r="AO311" s="108" t="str">
        <f>HYPERLINK('94KMInput'!AL350)</f>
        <v/>
      </c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  <c r="CH311" s="88"/>
      <c r="CI311" s="88"/>
      <c r="CJ311" s="88"/>
      <c r="CK311" s="88"/>
      <c r="CL311" s="88"/>
      <c r="CM311" s="88"/>
      <c r="CN311" s="88"/>
      <c r="CO311" s="88"/>
      <c r="CP311" s="88"/>
      <c r="CQ311" s="88"/>
      <c r="CR311" s="88"/>
      <c r="CS311" s="88"/>
      <c r="CT311" s="88"/>
      <c r="CU311" s="88"/>
      <c r="CV311" s="88"/>
      <c r="CW311" s="88"/>
      <c r="CX311" s="88"/>
      <c r="CY311" s="88"/>
      <c r="CZ311" s="88"/>
      <c r="DA311" s="88"/>
      <c r="DB311" s="88"/>
      <c r="DC311" s="88"/>
      <c r="DD311" s="88"/>
      <c r="DE311" s="88"/>
      <c r="DF311" s="88"/>
      <c r="DG311" s="88"/>
      <c r="DH311" s="88"/>
    </row>
    <row r="312" ht="10.5" customHeight="1">
      <c r="A312" s="87" t="str">
        <f t="shared" si="1"/>
        <v/>
      </c>
      <c r="B312" s="88" t="str">
        <f t="shared" si="2"/>
        <v/>
      </c>
      <c r="C312" s="88" t="str">
        <f t="shared" si="3"/>
        <v/>
      </c>
      <c r="D312" s="89" t="str">
        <f>'94KMInput'!B308</f>
        <v/>
      </c>
      <c r="E312" s="90" t="str">
        <f t="shared" si="4"/>
        <v/>
      </c>
      <c r="F312" s="91" t="str">
        <f>'94KMInput'!H308</f>
        <v/>
      </c>
      <c r="G312" s="90" t="str">
        <f>'94KMInput'!O308</f>
        <v/>
      </c>
      <c r="H312" s="90" t="str">
        <f>'94KMInput'!P308</f>
        <v/>
      </c>
      <c r="I312" s="90" t="str">
        <f>'94KMInput'!R308</f>
        <v/>
      </c>
      <c r="J312" s="91" t="str">
        <f>'94KMInput'!S308</f>
        <v/>
      </c>
      <c r="K312" s="92" t="str">
        <f>'94KMInput'!AD308</f>
        <v/>
      </c>
      <c r="L312" s="93"/>
      <c r="M312" s="94" t="str">
        <f>'94KMInput'!L308</f>
        <v/>
      </c>
      <c r="N312" s="90" t="str">
        <f>IF(M312="","",(IF(Q312='94KMInput'!K308,"","ERROR!")))</f>
        <v/>
      </c>
      <c r="O312" s="95"/>
      <c r="P312" s="96"/>
      <c r="Q312" s="69" t="str">
        <f t="shared" si="8"/>
        <v/>
      </c>
      <c r="R312" s="98"/>
      <c r="S312" s="98"/>
      <c r="T312" s="98"/>
      <c r="U312" s="99"/>
      <c r="V312" s="98"/>
      <c r="W312" s="98"/>
      <c r="X312" s="100" t="str">
        <f t="shared" si="39"/>
        <v/>
      </c>
      <c r="Y312" s="101"/>
      <c r="Z312" s="102"/>
      <c r="AA312" s="102"/>
      <c r="AB312" s="102"/>
      <c r="AC312" s="103" t="str">
        <f>'94KMInput'!T351</f>
        <v/>
      </c>
      <c r="AD312" s="104">
        <f>'94KMInput'!V351-'94KMInput'!U351</f>
        <v>0</v>
      </c>
      <c r="AE312" s="105" t="str">
        <f t="shared" si="6"/>
        <v/>
      </c>
      <c r="AF312" s="106">
        <v>3.75</v>
      </c>
      <c r="AG312" s="107">
        <f t="shared" si="7"/>
        <v>0</v>
      </c>
      <c r="AH312" s="108" t="str">
        <f>HYPERLINK('94KMInput'!AE351)</f>
        <v/>
      </c>
      <c r="AI312" s="108" t="str">
        <f>HYPERLINK('94KMInput'!AF351)</f>
        <v/>
      </c>
      <c r="AJ312" s="108" t="str">
        <f>HYPERLINK('94KMInput'!AG351)</f>
        <v/>
      </c>
      <c r="AK312" s="108" t="str">
        <f>HYPERLINK('94KMInput'!AH351)</f>
        <v/>
      </c>
      <c r="AL312" s="108" t="str">
        <f>HYPERLINK('94KMInput'!AI351)</f>
        <v/>
      </c>
      <c r="AM312" s="108" t="str">
        <f>HYPERLINK('94KMInput'!AJ351)</f>
        <v/>
      </c>
      <c r="AN312" s="108" t="str">
        <f>HYPERLINK('94KMInput'!AK351)</f>
        <v/>
      </c>
      <c r="AO312" s="108" t="str">
        <f>HYPERLINK('94KMInput'!AL351)</f>
        <v/>
      </c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  <c r="CH312" s="88"/>
      <c r="CI312" s="88"/>
      <c r="CJ312" s="88"/>
      <c r="CK312" s="88"/>
      <c r="CL312" s="88"/>
      <c r="CM312" s="88"/>
      <c r="CN312" s="88"/>
      <c r="CO312" s="88"/>
      <c r="CP312" s="88"/>
      <c r="CQ312" s="88"/>
      <c r="CR312" s="88"/>
      <c r="CS312" s="88"/>
      <c r="CT312" s="88"/>
      <c r="CU312" s="88"/>
      <c r="CV312" s="88"/>
      <c r="CW312" s="88"/>
      <c r="CX312" s="88"/>
      <c r="CY312" s="88"/>
      <c r="CZ312" s="88"/>
      <c r="DA312" s="88"/>
      <c r="DB312" s="88"/>
      <c r="DC312" s="88"/>
      <c r="DD312" s="88"/>
      <c r="DE312" s="88"/>
      <c r="DF312" s="88"/>
      <c r="DG312" s="88"/>
      <c r="DH312" s="88"/>
    </row>
    <row r="313" ht="10.5" customHeight="1">
      <c r="A313" s="87" t="str">
        <f t="shared" si="1"/>
        <v/>
      </c>
      <c r="B313" s="88" t="str">
        <f t="shared" si="2"/>
        <v/>
      </c>
      <c r="C313" s="88" t="str">
        <f t="shared" si="3"/>
        <v/>
      </c>
      <c r="D313" s="89" t="str">
        <f>'94KMInput'!B309</f>
        <v/>
      </c>
      <c r="E313" s="90" t="str">
        <f t="shared" si="4"/>
        <v/>
      </c>
      <c r="F313" s="91" t="str">
        <f>'94KMInput'!H309</f>
        <v/>
      </c>
      <c r="G313" s="90" t="str">
        <f>'94KMInput'!O309</f>
        <v/>
      </c>
      <c r="H313" s="90" t="str">
        <f>'94KMInput'!P309</f>
        <v/>
      </c>
      <c r="I313" s="90" t="str">
        <f>'94KMInput'!R309</f>
        <v/>
      </c>
      <c r="J313" s="91" t="str">
        <f>'94KMInput'!S309</f>
        <v/>
      </c>
      <c r="K313" s="92" t="str">
        <f>'94KMInput'!AD309</f>
        <v/>
      </c>
      <c r="L313" s="93"/>
      <c r="M313" s="94" t="str">
        <f>'94KMInput'!L309</f>
        <v/>
      </c>
      <c r="N313" s="90" t="str">
        <f>IF(M313="","",(IF(Q313='94KMInput'!K309,"","ERROR!")))</f>
        <v/>
      </c>
      <c r="O313" s="95"/>
      <c r="P313" s="96"/>
      <c r="Q313" s="69" t="str">
        <f t="shared" si="8"/>
        <v/>
      </c>
      <c r="R313" s="98"/>
      <c r="S313" s="98"/>
      <c r="T313" s="98"/>
      <c r="U313" s="99"/>
      <c r="V313" s="98"/>
      <c r="W313" s="98"/>
      <c r="X313" s="100" t="str">
        <f t="shared" si="39"/>
        <v/>
      </c>
      <c r="Y313" s="101"/>
      <c r="Z313" s="102"/>
      <c r="AA313" s="102"/>
      <c r="AB313" s="102"/>
      <c r="AC313" s="103" t="str">
        <f>'94KMInput'!T352</f>
        <v/>
      </c>
      <c r="AD313" s="104">
        <f>'94KMInput'!V352-'94KMInput'!U352</f>
        <v>0</v>
      </c>
      <c r="AE313" s="105" t="str">
        <f t="shared" si="6"/>
        <v/>
      </c>
      <c r="AF313" s="106">
        <v>3.75</v>
      </c>
      <c r="AG313" s="107">
        <f t="shared" si="7"/>
        <v>0</v>
      </c>
      <c r="AH313" s="108" t="str">
        <f>HYPERLINK('94KMInput'!AE352)</f>
        <v/>
      </c>
      <c r="AI313" s="108" t="str">
        <f>HYPERLINK('94KMInput'!AF352)</f>
        <v/>
      </c>
      <c r="AJ313" s="108" t="str">
        <f>HYPERLINK('94KMInput'!AG352)</f>
        <v/>
      </c>
      <c r="AK313" s="108" t="str">
        <f>HYPERLINK('94KMInput'!AH352)</f>
        <v/>
      </c>
      <c r="AL313" s="108" t="str">
        <f>HYPERLINK('94KMInput'!AI352)</f>
        <v/>
      </c>
      <c r="AM313" s="108" t="str">
        <f>HYPERLINK('94KMInput'!AJ352)</f>
        <v/>
      </c>
      <c r="AN313" s="108" t="str">
        <f>HYPERLINK('94KMInput'!AK352)</f>
        <v/>
      </c>
      <c r="AO313" s="108" t="str">
        <f>HYPERLINK('94KMInput'!AL352)</f>
        <v/>
      </c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  <c r="CH313" s="88"/>
      <c r="CI313" s="88"/>
      <c r="CJ313" s="88"/>
      <c r="CK313" s="88"/>
      <c r="CL313" s="88"/>
      <c r="CM313" s="88"/>
      <c r="CN313" s="88"/>
      <c r="CO313" s="88"/>
      <c r="CP313" s="88"/>
      <c r="CQ313" s="88"/>
      <c r="CR313" s="88"/>
      <c r="CS313" s="88"/>
      <c r="CT313" s="88"/>
      <c r="CU313" s="88"/>
      <c r="CV313" s="88"/>
      <c r="CW313" s="88"/>
      <c r="CX313" s="88"/>
      <c r="CY313" s="88"/>
      <c r="CZ313" s="88"/>
      <c r="DA313" s="88"/>
      <c r="DB313" s="88"/>
      <c r="DC313" s="88"/>
      <c r="DD313" s="88"/>
      <c r="DE313" s="88"/>
      <c r="DF313" s="88"/>
      <c r="DG313" s="88"/>
      <c r="DH313" s="88"/>
    </row>
    <row r="314" ht="10.5" customHeight="1">
      <c r="A314" s="87" t="str">
        <f t="shared" si="1"/>
        <v/>
      </c>
      <c r="B314" s="88" t="str">
        <f t="shared" si="2"/>
        <v/>
      </c>
      <c r="C314" s="88" t="str">
        <f t="shared" si="3"/>
        <v/>
      </c>
      <c r="D314" s="89" t="str">
        <f>'94KMInput'!B310</f>
        <v/>
      </c>
      <c r="E314" s="90" t="str">
        <f t="shared" si="4"/>
        <v/>
      </c>
      <c r="F314" s="91" t="str">
        <f>'94KMInput'!H310</f>
        <v/>
      </c>
      <c r="G314" s="90" t="str">
        <f>'94KMInput'!O310</f>
        <v/>
      </c>
      <c r="H314" s="90" t="str">
        <f>'94KMInput'!P310</f>
        <v/>
      </c>
      <c r="I314" s="90" t="str">
        <f>'94KMInput'!R310</f>
        <v/>
      </c>
      <c r="J314" s="91" t="str">
        <f>'94KMInput'!S310</f>
        <v/>
      </c>
      <c r="K314" s="92" t="str">
        <f>'94KMInput'!AD310</f>
        <v/>
      </c>
      <c r="L314" s="93"/>
      <c r="M314" s="94" t="str">
        <f>'94KMInput'!L310</f>
        <v/>
      </c>
      <c r="N314" s="90" t="str">
        <f>IF(M314="","",(IF(Q314='94KMInput'!K310,"","ERROR!")))</f>
        <v/>
      </c>
      <c r="O314" s="95"/>
      <c r="P314" s="96"/>
      <c r="Q314" s="69" t="str">
        <f t="shared" si="8"/>
        <v/>
      </c>
      <c r="R314" s="98"/>
      <c r="S314" s="98"/>
      <c r="T314" s="98"/>
      <c r="U314" s="99"/>
      <c r="V314" s="98"/>
      <c r="W314" s="98"/>
      <c r="X314" s="100" t="str">
        <f t="shared" si="39"/>
        <v/>
      </c>
      <c r="Y314" s="101"/>
      <c r="Z314" s="102"/>
      <c r="AA314" s="102"/>
      <c r="AB314" s="102"/>
      <c r="AC314" s="103" t="str">
        <f>'94KMInput'!T353</f>
        <v/>
      </c>
      <c r="AD314" s="104">
        <f>'94KMInput'!V353-'94KMInput'!U353</f>
        <v>0</v>
      </c>
      <c r="AE314" s="105" t="str">
        <f t="shared" si="6"/>
        <v/>
      </c>
      <c r="AF314" s="106">
        <v>3.75</v>
      </c>
      <c r="AG314" s="107">
        <f t="shared" si="7"/>
        <v>0</v>
      </c>
      <c r="AH314" s="108" t="str">
        <f>HYPERLINK('94KMInput'!AE353)</f>
        <v/>
      </c>
      <c r="AI314" s="108" t="str">
        <f>HYPERLINK('94KMInput'!AF353)</f>
        <v/>
      </c>
      <c r="AJ314" s="108" t="str">
        <f>HYPERLINK('94KMInput'!AG353)</f>
        <v/>
      </c>
      <c r="AK314" s="108" t="str">
        <f>HYPERLINK('94KMInput'!AH353)</f>
        <v/>
      </c>
      <c r="AL314" s="108" t="str">
        <f>HYPERLINK('94KMInput'!AI353)</f>
        <v/>
      </c>
      <c r="AM314" s="108" t="str">
        <f>HYPERLINK('94KMInput'!AJ353)</f>
        <v/>
      </c>
      <c r="AN314" s="108" t="str">
        <f>HYPERLINK('94KMInput'!AK353)</f>
        <v/>
      </c>
      <c r="AO314" s="108" t="str">
        <f>HYPERLINK('94KMInput'!AL353)</f>
        <v/>
      </c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  <c r="CH314" s="88"/>
      <c r="CI314" s="88"/>
      <c r="CJ314" s="88"/>
      <c r="CK314" s="88"/>
      <c r="CL314" s="88"/>
      <c r="CM314" s="88"/>
      <c r="CN314" s="88"/>
      <c r="CO314" s="88"/>
      <c r="CP314" s="88"/>
      <c r="CQ314" s="88"/>
      <c r="CR314" s="88"/>
      <c r="CS314" s="88"/>
      <c r="CT314" s="88"/>
      <c r="CU314" s="88"/>
      <c r="CV314" s="88"/>
      <c r="CW314" s="88"/>
      <c r="CX314" s="88"/>
      <c r="CY314" s="88"/>
      <c r="CZ314" s="88"/>
      <c r="DA314" s="88"/>
      <c r="DB314" s="88"/>
      <c r="DC314" s="88"/>
      <c r="DD314" s="88"/>
      <c r="DE314" s="88"/>
      <c r="DF314" s="88"/>
      <c r="DG314" s="88"/>
      <c r="DH314" s="88"/>
    </row>
    <row r="315" ht="10.5" customHeight="1">
      <c r="A315" s="87" t="str">
        <f t="shared" si="1"/>
        <v/>
      </c>
      <c r="B315" s="88" t="str">
        <f t="shared" si="2"/>
        <v/>
      </c>
      <c r="C315" s="88" t="str">
        <f t="shared" si="3"/>
        <v/>
      </c>
      <c r="D315" s="89" t="str">
        <f>'94KMInput'!B311</f>
        <v/>
      </c>
      <c r="E315" s="90" t="str">
        <f t="shared" si="4"/>
        <v/>
      </c>
      <c r="F315" s="91" t="str">
        <f>'94KMInput'!H311</f>
        <v/>
      </c>
      <c r="G315" s="90" t="str">
        <f>'94KMInput'!O311</f>
        <v/>
      </c>
      <c r="H315" s="90" t="str">
        <f>'94KMInput'!P311</f>
        <v/>
      </c>
      <c r="I315" s="90" t="str">
        <f>'94KMInput'!R311</f>
        <v/>
      </c>
      <c r="J315" s="91" t="str">
        <f>'94KMInput'!S311</f>
        <v/>
      </c>
      <c r="K315" s="92" t="str">
        <f>'94KMInput'!AD311</f>
        <v/>
      </c>
      <c r="L315" s="93"/>
      <c r="M315" s="94" t="str">
        <f>'94KMInput'!L311</f>
        <v/>
      </c>
      <c r="N315" s="90" t="str">
        <f>IF(M315="","",(IF(Q315='94KMInput'!K311,"","ERROR!")))</f>
        <v/>
      </c>
      <c r="O315" s="95"/>
      <c r="P315" s="96"/>
      <c r="Q315" s="69" t="str">
        <f t="shared" si="8"/>
        <v/>
      </c>
      <c r="R315" s="98"/>
      <c r="S315" s="98"/>
      <c r="T315" s="98"/>
      <c r="U315" s="99"/>
      <c r="V315" s="98"/>
      <c r="W315" s="98"/>
      <c r="X315" s="100" t="str">
        <f t="shared" si="39"/>
        <v/>
      </c>
      <c r="Y315" s="101"/>
      <c r="Z315" s="102"/>
      <c r="AA315" s="102"/>
      <c r="AB315" s="102"/>
      <c r="AC315" s="103" t="str">
        <f>'94KMInput'!T354</f>
        <v/>
      </c>
      <c r="AD315" s="104">
        <f>'94KMInput'!V354-'94KMInput'!U354</f>
        <v>0</v>
      </c>
      <c r="AE315" s="105" t="str">
        <f t="shared" si="6"/>
        <v/>
      </c>
      <c r="AF315" s="106">
        <v>3.75</v>
      </c>
      <c r="AG315" s="107">
        <f t="shared" si="7"/>
        <v>0</v>
      </c>
      <c r="AH315" s="108" t="str">
        <f>HYPERLINK('94KMInput'!AE354)</f>
        <v/>
      </c>
      <c r="AI315" s="108" t="str">
        <f>HYPERLINK('94KMInput'!AF354)</f>
        <v/>
      </c>
      <c r="AJ315" s="108" t="str">
        <f>HYPERLINK('94KMInput'!AG354)</f>
        <v/>
      </c>
      <c r="AK315" s="108" t="str">
        <f>HYPERLINK('94KMInput'!AH354)</f>
        <v/>
      </c>
      <c r="AL315" s="108" t="str">
        <f>HYPERLINK('94KMInput'!AI354)</f>
        <v/>
      </c>
      <c r="AM315" s="108" t="str">
        <f>HYPERLINK('94KMInput'!AJ354)</f>
        <v/>
      </c>
      <c r="AN315" s="108" t="str">
        <f>HYPERLINK('94KMInput'!AK354)</f>
        <v/>
      </c>
      <c r="AO315" s="108" t="str">
        <f>HYPERLINK('94KMInput'!AL354)</f>
        <v/>
      </c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  <c r="CH315" s="88"/>
      <c r="CI315" s="88"/>
      <c r="CJ315" s="88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V315" s="88"/>
      <c r="CW315" s="88"/>
      <c r="CX315" s="88"/>
      <c r="CY315" s="88"/>
      <c r="CZ315" s="88"/>
      <c r="DA315" s="88"/>
      <c r="DB315" s="88"/>
      <c r="DC315" s="88"/>
      <c r="DD315" s="88"/>
      <c r="DE315" s="88"/>
      <c r="DF315" s="88"/>
      <c r="DG315" s="88"/>
      <c r="DH315" s="88"/>
    </row>
    <row r="316" ht="10.5" customHeight="1">
      <c r="A316" s="87" t="str">
        <f t="shared" si="1"/>
        <v/>
      </c>
      <c r="B316" s="88" t="str">
        <f t="shared" si="2"/>
        <v/>
      </c>
      <c r="C316" s="88" t="str">
        <f t="shared" si="3"/>
        <v/>
      </c>
      <c r="D316" s="89" t="str">
        <f>'94KMInput'!B312</f>
        <v/>
      </c>
      <c r="E316" s="90" t="str">
        <f t="shared" si="4"/>
        <v/>
      </c>
      <c r="F316" s="91" t="str">
        <f>'94KMInput'!H312</f>
        <v/>
      </c>
      <c r="G316" s="90" t="str">
        <f>'94KMInput'!O312</f>
        <v/>
      </c>
      <c r="H316" s="90" t="str">
        <f>'94KMInput'!P312</f>
        <v/>
      </c>
      <c r="I316" s="90" t="str">
        <f>'94KMInput'!R312</f>
        <v/>
      </c>
      <c r="J316" s="91" t="str">
        <f>'94KMInput'!S312</f>
        <v/>
      </c>
      <c r="K316" s="92" t="str">
        <f>'94KMInput'!AD312</f>
        <v/>
      </c>
      <c r="L316" s="93"/>
      <c r="M316" s="94" t="str">
        <f>'94KMInput'!L312</f>
        <v/>
      </c>
      <c r="N316" s="90" t="str">
        <f>IF(M316="","",(IF(Q316='94KMInput'!K312,"","ERROR!")))</f>
        <v/>
      </c>
      <c r="O316" s="95"/>
      <c r="P316" s="96"/>
      <c r="Q316" s="69" t="str">
        <f t="shared" si="8"/>
        <v/>
      </c>
      <c r="R316" s="98"/>
      <c r="S316" s="98"/>
      <c r="T316" s="98"/>
      <c r="U316" s="99"/>
      <c r="V316" s="98"/>
      <c r="W316" s="98"/>
      <c r="X316" s="100" t="str">
        <f t="shared" si="39"/>
        <v/>
      </c>
      <c r="Y316" s="101"/>
      <c r="Z316" s="102"/>
      <c r="AA316" s="102"/>
      <c r="AB316" s="102"/>
      <c r="AC316" s="103" t="str">
        <f>'94KMInput'!T355</f>
        <v/>
      </c>
      <c r="AD316" s="104">
        <f>'94KMInput'!V355-'94KMInput'!U355</f>
        <v>0</v>
      </c>
      <c r="AE316" s="105" t="str">
        <f t="shared" si="6"/>
        <v/>
      </c>
      <c r="AF316" s="106">
        <v>3.75</v>
      </c>
      <c r="AG316" s="107">
        <f t="shared" si="7"/>
        <v>0</v>
      </c>
      <c r="AH316" s="108" t="str">
        <f>HYPERLINK('94KMInput'!AE355)</f>
        <v/>
      </c>
      <c r="AI316" s="108" t="str">
        <f>HYPERLINK('94KMInput'!AF355)</f>
        <v/>
      </c>
      <c r="AJ316" s="108" t="str">
        <f>HYPERLINK('94KMInput'!AG355)</f>
        <v/>
      </c>
      <c r="AK316" s="108" t="str">
        <f>HYPERLINK('94KMInput'!AH355)</f>
        <v/>
      </c>
      <c r="AL316" s="108" t="str">
        <f>HYPERLINK('94KMInput'!AI355)</f>
        <v/>
      </c>
      <c r="AM316" s="108" t="str">
        <f>HYPERLINK('94KMInput'!AJ355)</f>
        <v/>
      </c>
      <c r="AN316" s="108" t="str">
        <f>HYPERLINK('94KMInput'!AK355)</f>
        <v/>
      </c>
      <c r="AO316" s="108" t="str">
        <f>HYPERLINK('94KMInput'!AL355)</f>
        <v/>
      </c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  <c r="CH316" s="88"/>
      <c r="CI316" s="88"/>
      <c r="CJ316" s="88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  <c r="DD316" s="88"/>
      <c r="DE316" s="88"/>
      <c r="DF316" s="88"/>
      <c r="DG316" s="88"/>
      <c r="DH316" s="88"/>
    </row>
    <row r="317" ht="10.5" customHeight="1">
      <c r="A317" s="87" t="str">
        <f t="shared" si="1"/>
        <v/>
      </c>
      <c r="B317" s="88" t="str">
        <f t="shared" si="2"/>
        <v/>
      </c>
      <c r="C317" s="88" t="str">
        <f t="shared" si="3"/>
        <v/>
      </c>
      <c r="D317" s="89" t="str">
        <f>'94KMInput'!B313</f>
        <v/>
      </c>
      <c r="E317" s="90" t="str">
        <f t="shared" si="4"/>
        <v/>
      </c>
      <c r="F317" s="91" t="str">
        <f>'94KMInput'!H313</f>
        <v/>
      </c>
      <c r="G317" s="90" t="str">
        <f>'94KMInput'!O313</f>
        <v/>
      </c>
      <c r="H317" s="90" t="str">
        <f>'94KMInput'!P313</f>
        <v/>
      </c>
      <c r="I317" s="90" t="str">
        <f>'94KMInput'!R313</f>
        <v/>
      </c>
      <c r="J317" s="91" t="str">
        <f>'94KMInput'!S313</f>
        <v/>
      </c>
      <c r="K317" s="92" t="str">
        <f>'94KMInput'!AD313</f>
        <v/>
      </c>
      <c r="L317" s="93"/>
      <c r="M317" s="94" t="str">
        <f>'94KMInput'!L313</f>
        <v/>
      </c>
      <c r="N317" s="90" t="str">
        <f>IF(M317="","",(IF(Q317='94KMInput'!K313,"","ERROR!")))</f>
        <v/>
      </c>
      <c r="O317" s="95"/>
      <c r="P317" s="96"/>
      <c r="Q317" s="69" t="str">
        <f t="shared" si="8"/>
        <v/>
      </c>
      <c r="R317" s="98"/>
      <c r="S317" s="98"/>
      <c r="T317" s="98"/>
      <c r="U317" s="99"/>
      <c r="V317" s="98"/>
      <c r="W317" s="98"/>
      <c r="X317" s="100" t="str">
        <f t="shared" si="39"/>
        <v/>
      </c>
      <c r="Y317" s="101"/>
      <c r="Z317" s="102"/>
      <c r="AA317" s="102"/>
      <c r="AB317" s="102"/>
      <c r="AC317" s="103" t="str">
        <f>'94KMInput'!T356</f>
        <v/>
      </c>
      <c r="AD317" s="104">
        <f>'94KMInput'!V356-'94KMInput'!U356</f>
        <v>0</v>
      </c>
      <c r="AE317" s="105" t="str">
        <f t="shared" si="6"/>
        <v/>
      </c>
      <c r="AF317" s="106">
        <v>3.75</v>
      </c>
      <c r="AG317" s="107">
        <f t="shared" si="7"/>
        <v>0</v>
      </c>
      <c r="AH317" s="108" t="str">
        <f>HYPERLINK('94KMInput'!AE356)</f>
        <v/>
      </c>
      <c r="AI317" s="108" t="str">
        <f>HYPERLINK('94KMInput'!AF356)</f>
        <v/>
      </c>
      <c r="AJ317" s="108" t="str">
        <f>HYPERLINK('94KMInput'!AG356)</f>
        <v/>
      </c>
      <c r="AK317" s="108" t="str">
        <f>HYPERLINK('94KMInput'!AH356)</f>
        <v/>
      </c>
      <c r="AL317" s="108" t="str">
        <f>HYPERLINK('94KMInput'!AI356)</f>
        <v/>
      </c>
      <c r="AM317" s="108" t="str">
        <f>HYPERLINK('94KMInput'!AJ356)</f>
        <v/>
      </c>
      <c r="AN317" s="108" t="str">
        <f>HYPERLINK('94KMInput'!AK356)</f>
        <v/>
      </c>
      <c r="AO317" s="108" t="str">
        <f>HYPERLINK('94KMInput'!AL356)</f>
        <v/>
      </c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  <c r="CH317" s="88"/>
      <c r="CI317" s="88"/>
      <c r="CJ317" s="88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  <c r="DD317" s="88"/>
      <c r="DE317" s="88"/>
      <c r="DF317" s="88"/>
      <c r="DG317" s="88"/>
      <c r="DH317" s="88"/>
    </row>
    <row r="318" ht="10.5" customHeight="1">
      <c r="A318" s="87" t="str">
        <f t="shared" si="1"/>
        <v/>
      </c>
      <c r="B318" s="88" t="str">
        <f t="shared" si="2"/>
        <v/>
      </c>
      <c r="C318" s="88" t="str">
        <f t="shared" si="3"/>
        <v/>
      </c>
      <c r="D318" s="89" t="str">
        <f>'94KMInput'!B314</f>
        <v/>
      </c>
      <c r="E318" s="90" t="str">
        <f t="shared" si="4"/>
        <v/>
      </c>
      <c r="F318" s="91" t="str">
        <f>'94KMInput'!H314</f>
        <v/>
      </c>
      <c r="G318" s="90" t="str">
        <f>'94KMInput'!O314</f>
        <v/>
      </c>
      <c r="H318" s="90" t="str">
        <f>'94KMInput'!P314</f>
        <v/>
      </c>
      <c r="I318" s="90" t="str">
        <f>'94KMInput'!R314</f>
        <v/>
      </c>
      <c r="J318" s="91" t="str">
        <f>'94KMInput'!S314</f>
        <v/>
      </c>
      <c r="K318" s="92" t="str">
        <f>'94KMInput'!AD314</f>
        <v/>
      </c>
      <c r="L318" s="93"/>
      <c r="M318" s="94" t="str">
        <f>'94KMInput'!L314</f>
        <v/>
      </c>
      <c r="N318" s="90" t="str">
        <f>IF(M318="","",(IF(Q318='94KMInput'!K314,"","ERROR!")))</f>
        <v/>
      </c>
      <c r="O318" s="95"/>
      <c r="P318" s="96"/>
      <c r="Q318" s="69" t="str">
        <f t="shared" si="8"/>
        <v/>
      </c>
      <c r="R318" s="98"/>
      <c r="S318" s="98"/>
      <c r="T318" s="98"/>
      <c r="U318" s="99"/>
      <c r="V318" s="98"/>
      <c r="W318" s="98"/>
      <c r="X318" s="100" t="str">
        <f t="shared" si="39"/>
        <v/>
      </c>
      <c r="Y318" s="101"/>
      <c r="Z318" s="102"/>
      <c r="AA318" s="102"/>
      <c r="AB318" s="102"/>
      <c r="AC318" s="103" t="str">
        <f>'94KMInput'!T357</f>
        <v/>
      </c>
      <c r="AD318" s="104">
        <f>'94KMInput'!V357-'94KMInput'!U357</f>
        <v>0</v>
      </c>
      <c r="AE318" s="105" t="str">
        <f t="shared" si="6"/>
        <v/>
      </c>
      <c r="AF318" s="106">
        <v>3.75</v>
      </c>
      <c r="AG318" s="107">
        <f t="shared" si="7"/>
        <v>0</v>
      </c>
      <c r="AH318" s="108" t="str">
        <f>HYPERLINK('94KMInput'!AE357)</f>
        <v/>
      </c>
      <c r="AI318" s="108" t="str">
        <f>HYPERLINK('94KMInput'!AF357)</f>
        <v/>
      </c>
      <c r="AJ318" s="108" t="str">
        <f>HYPERLINK('94KMInput'!AG357)</f>
        <v/>
      </c>
      <c r="AK318" s="108" t="str">
        <f>HYPERLINK('94KMInput'!AH357)</f>
        <v/>
      </c>
      <c r="AL318" s="108" t="str">
        <f>HYPERLINK('94KMInput'!AI357)</f>
        <v/>
      </c>
      <c r="AM318" s="108" t="str">
        <f>HYPERLINK('94KMInput'!AJ357)</f>
        <v/>
      </c>
      <c r="AN318" s="108" t="str">
        <f>HYPERLINK('94KMInput'!AK357)</f>
        <v/>
      </c>
      <c r="AO318" s="108" t="str">
        <f>HYPERLINK('94KMInput'!AL357)</f>
        <v/>
      </c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  <c r="CH318" s="88"/>
      <c r="CI318" s="88"/>
      <c r="CJ318" s="88"/>
      <c r="CK318" s="88"/>
      <c r="CL318" s="88"/>
      <c r="CM318" s="88"/>
      <c r="CN318" s="88"/>
      <c r="CO318" s="88"/>
      <c r="CP318" s="88"/>
      <c r="CQ318" s="88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  <c r="DD318" s="88"/>
      <c r="DE318" s="88"/>
      <c r="DF318" s="88"/>
      <c r="DG318" s="88"/>
      <c r="DH318" s="88"/>
    </row>
    <row r="319" ht="10.5" customHeight="1">
      <c r="A319" s="87" t="str">
        <f t="shared" si="1"/>
        <v/>
      </c>
      <c r="B319" s="88" t="str">
        <f t="shared" si="2"/>
        <v/>
      </c>
      <c r="C319" s="88" t="str">
        <f t="shared" si="3"/>
        <v/>
      </c>
      <c r="D319" s="89" t="str">
        <f>'94KMInput'!B315</f>
        <v/>
      </c>
      <c r="E319" s="90" t="str">
        <f t="shared" si="4"/>
        <v/>
      </c>
      <c r="F319" s="91" t="str">
        <f>'94KMInput'!H315</f>
        <v/>
      </c>
      <c r="G319" s="90" t="str">
        <f>'94KMInput'!O315</f>
        <v/>
      </c>
      <c r="H319" s="90" t="str">
        <f>'94KMInput'!P315</f>
        <v/>
      </c>
      <c r="I319" s="90" t="str">
        <f>'94KMInput'!R315</f>
        <v/>
      </c>
      <c r="J319" s="91" t="str">
        <f>'94KMInput'!S315</f>
        <v/>
      </c>
      <c r="K319" s="92" t="str">
        <f>'94KMInput'!AD315</f>
        <v/>
      </c>
      <c r="L319" s="93"/>
      <c r="M319" s="94" t="str">
        <f>'94KMInput'!L315</f>
        <v/>
      </c>
      <c r="N319" s="90" t="str">
        <f>IF(M319="","",(IF(Q319='94KMInput'!K315,"","ERROR!")))</f>
        <v/>
      </c>
      <c r="O319" s="95"/>
      <c r="P319" s="96"/>
      <c r="Q319" s="69" t="str">
        <f t="shared" si="8"/>
        <v/>
      </c>
      <c r="R319" s="98"/>
      <c r="S319" s="98"/>
      <c r="T319" s="98"/>
      <c r="U319" s="99"/>
      <c r="V319" s="98"/>
      <c r="W319" s="98"/>
      <c r="X319" s="100" t="str">
        <f t="shared" si="39"/>
        <v/>
      </c>
      <c r="Y319" s="101"/>
      <c r="Z319" s="102"/>
      <c r="AA319" s="102"/>
      <c r="AB319" s="102"/>
      <c r="AC319" s="103" t="str">
        <f>'94KMInput'!T358</f>
        <v/>
      </c>
      <c r="AD319" s="104">
        <f>'94KMInput'!V358-'94KMInput'!U358</f>
        <v>0</v>
      </c>
      <c r="AE319" s="105" t="str">
        <f t="shared" si="6"/>
        <v/>
      </c>
      <c r="AF319" s="106">
        <v>3.75</v>
      </c>
      <c r="AG319" s="107">
        <f t="shared" si="7"/>
        <v>0</v>
      </c>
      <c r="AH319" s="108" t="str">
        <f>HYPERLINK('94KMInput'!AE358)</f>
        <v/>
      </c>
      <c r="AI319" s="108" t="str">
        <f>HYPERLINK('94KMInput'!AF358)</f>
        <v/>
      </c>
      <c r="AJ319" s="108" t="str">
        <f>HYPERLINK('94KMInput'!AG358)</f>
        <v/>
      </c>
      <c r="AK319" s="108" t="str">
        <f>HYPERLINK('94KMInput'!AH358)</f>
        <v/>
      </c>
      <c r="AL319" s="108" t="str">
        <f>HYPERLINK('94KMInput'!AI358)</f>
        <v/>
      </c>
      <c r="AM319" s="108" t="str">
        <f>HYPERLINK('94KMInput'!AJ358)</f>
        <v/>
      </c>
      <c r="AN319" s="108" t="str">
        <f>HYPERLINK('94KMInput'!AK358)</f>
        <v/>
      </c>
      <c r="AO319" s="108" t="str">
        <f>HYPERLINK('94KMInput'!AL358)</f>
        <v/>
      </c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  <c r="CH319" s="88"/>
      <c r="CI319" s="88"/>
      <c r="CJ319" s="88"/>
      <c r="CK319" s="88"/>
      <c r="CL319" s="88"/>
      <c r="CM319" s="88"/>
      <c r="CN319" s="88"/>
      <c r="CO319" s="88"/>
      <c r="CP319" s="88"/>
      <c r="CQ319" s="88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  <c r="DD319" s="88"/>
      <c r="DE319" s="88"/>
      <c r="DF319" s="88"/>
      <c r="DG319" s="88"/>
      <c r="DH319" s="88"/>
    </row>
    <row r="320" ht="10.5" customHeight="1">
      <c r="A320" s="87" t="str">
        <f t="shared" si="1"/>
        <v/>
      </c>
      <c r="B320" s="88" t="str">
        <f t="shared" si="2"/>
        <v/>
      </c>
      <c r="C320" s="88" t="str">
        <f t="shared" si="3"/>
        <v/>
      </c>
      <c r="D320" s="89" t="str">
        <f>'94KMInput'!B316</f>
        <v/>
      </c>
      <c r="E320" s="90" t="str">
        <f t="shared" si="4"/>
        <v/>
      </c>
      <c r="F320" s="91" t="str">
        <f>'94KMInput'!H316</f>
        <v/>
      </c>
      <c r="G320" s="90" t="str">
        <f>'94KMInput'!O316</f>
        <v/>
      </c>
      <c r="H320" s="90" t="str">
        <f>'94KMInput'!P316</f>
        <v/>
      </c>
      <c r="I320" s="90" t="str">
        <f>'94KMInput'!R316</f>
        <v/>
      </c>
      <c r="J320" s="91" t="str">
        <f>'94KMInput'!S316</f>
        <v/>
      </c>
      <c r="K320" s="92" t="str">
        <f>'94KMInput'!AD316</f>
        <v/>
      </c>
      <c r="L320" s="93"/>
      <c r="M320" s="94" t="str">
        <f>'94KMInput'!L316</f>
        <v/>
      </c>
      <c r="N320" s="90" t="str">
        <f>IF(M320="","",(IF(Q320='94KMInput'!K316,"","ERROR!")))</f>
        <v/>
      </c>
      <c r="O320" s="95"/>
      <c r="P320" s="96"/>
      <c r="Q320" s="69" t="str">
        <f t="shared" si="8"/>
        <v/>
      </c>
      <c r="R320" s="98"/>
      <c r="S320" s="98"/>
      <c r="T320" s="98"/>
      <c r="U320" s="99"/>
      <c r="V320" s="98"/>
      <c r="W320" s="98"/>
      <c r="X320" s="100" t="str">
        <f t="shared" si="39"/>
        <v/>
      </c>
      <c r="Y320" s="101"/>
      <c r="Z320" s="102"/>
      <c r="AA320" s="102"/>
      <c r="AB320" s="102"/>
      <c r="AC320" s="103" t="str">
        <f>'94KMInput'!T359</f>
        <v/>
      </c>
      <c r="AD320" s="104">
        <f>'94KMInput'!V359-'94KMInput'!U359</f>
        <v>0</v>
      </c>
      <c r="AE320" s="105" t="str">
        <f t="shared" si="6"/>
        <v/>
      </c>
      <c r="AF320" s="106">
        <v>3.75</v>
      </c>
      <c r="AG320" s="107">
        <f t="shared" si="7"/>
        <v>0</v>
      </c>
      <c r="AH320" s="108" t="str">
        <f>HYPERLINK('94KMInput'!AE359)</f>
        <v/>
      </c>
      <c r="AI320" s="108" t="str">
        <f>HYPERLINK('94KMInput'!AF359)</f>
        <v/>
      </c>
      <c r="AJ320" s="108" t="str">
        <f>HYPERLINK('94KMInput'!AG359)</f>
        <v/>
      </c>
      <c r="AK320" s="108" t="str">
        <f>HYPERLINK('94KMInput'!AH359)</f>
        <v/>
      </c>
      <c r="AL320" s="108" t="str">
        <f>HYPERLINK('94KMInput'!AI359)</f>
        <v/>
      </c>
      <c r="AM320" s="108" t="str">
        <f>HYPERLINK('94KMInput'!AJ359)</f>
        <v/>
      </c>
      <c r="AN320" s="108" t="str">
        <f>HYPERLINK('94KMInput'!AK359)</f>
        <v/>
      </c>
      <c r="AO320" s="108" t="str">
        <f>HYPERLINK('94KMInput'!AL359)</f>
        <v/>
      </c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  <c r="CH320" s="88"/>
      <c r="CI320" s="88"/>
      <c r="CJ320" s="88"/>
      <c r="CK320" s="88"/>
      <c r="CL320" s="88"/>
      <c r="CM320" s="88"/>
      <c r="CN320" s="88"/>
      <c r="CO320" s="88"/>
      <c r="CP320" s="88"/>
      <c r="CQ320" s="88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  <c r="DD320" s="88"/>
      <c r="DE320" s="88"/>
      <c r="DF320" s="88"/>
      <c r="DG320" s="88"/>
      <c r="DH320" s="88"/>
    </row>
    <row r="321" ht="10.5" customHeight="1">
      <c r="A321" s="87" t="str">
        <f t="shared" si="1"/>
        <v/>
      </c>
      <c r="B321" s="88" t="str">
        <f t="shared" si="2"/>
        <v/>
      </c>
      <c r="C321" s="88" t="str">
        <f t="shared" si="3"/>
        <v/>
      </c>
      <c r="D321" s="89" t="str">
        <f>'94KMInput'!B317</f>
        <v/>
      </c>
      <c r="E321" s="90" t="str">
        <f t="shared" si="4"/>
        <v/>
      </c>
      <c r="F321" s="91" t="str">
        <f>'94KMInput'!H317</f>
        <v/>
      </c>
      <c r="G321" s="90" t="str">
        <f>'94KMInput'!O317</f>
        <v/>
      </c>
      <c r="H321" s="90" t="str">
        <f>'94KMInput'!P317</f>
        <v/>
      </c>
      <c r="I321" s="90" t="str">
        <f>'94KMInput'!R317</f>
        <v/>
      </c>
      <c r="J321" s="91" t="str">
        <f>'94KMInput'!S317</f>
        <v/>
      </c>
      <c r="K321" s="92" t="str">
        <f>'94KMInput'!AD317</f>
        <v/>
      </c>
      <c r="L321" s="93"/>
      <c r="M321" s="94" t="str">
        <f>'94KMInput'!L317</f>
        <v/>
      </c>
      <c r="N321" s="90" t="str">
        <f>IF(M321="","",(IF(Q321='94KMInput'!K317,"","ERROR!")))</f>
        <v/>
      </c>
      <c r="O321" s="95"/>
      <c r="P321" s="96"/>
      <c r="Q321" s="69" t="str">
        <f t="shared" si="8"/>
        <v/>
      </c>
      <c r="R321" s="98"/>
      <c r="S321" s="98"/>
      <c r="T321" s="98"/>
      <c r="U321" s="99"/>
      <c r="V321" s="98"/>
      <c r="W321" s="98"/>
      <c r="X321" s="100" t="str">
        <f t="shared" si="39"/>
        <v/>
      </c>
      <c r="Y321" s="101"/>
      <c r="Z321" s="102"/>
      <c r="AA321" s="102"/>
      <c r="AB321" s="102"/>
      <c r="AC321" s="103" t="str">
        <f>'94KMInput'!T360</f>
        <v/>
      </c>
      <c r="AD321" s="104">
        <f>'94KMInput'!V360-'94KMInput'!U360</f>
        <v>0</v>
      </c>
      <c r="AE321" s="105" t="str">
        <f t="shared" si="6"/>
        <v/>
      </c>
      <c r="AF321" s="106">
        <v>3.75</v>
      </c>
      <c r="AG321" s="107">
        <f t="shared" si="7"/>
        <v>0</v>
      </c>
      <c r="AH321" s="108" t="str">
        <f>HYPERLINK('94KMInput'!AE360)</f>
        <v/>
      </c>
      <c r="AI321" s="108" t="str">
        <f>HYPERLINK('94KMInput'!AF360)</f>
        <v/>
      </c>
      <c r="AJ321" s="108" t="str">
        <f>HYPERLINK('94KMInput'!AG360)</f>
        <v/>
      </c>
      <c r="AK321" s="108" t="str">
        <f>HYPERLINK('94KMInput'!AH360)</f>
        <v/>
      </c>
      <c r="AL321" s="108" t="str">
        <f>HYPERLINK('94KMInput'!AI360)</f>
        <v/>
      </c>
      <c r="AM321" s="108" t="str">
        <f>HYPERLINK('94KMInput'!AJ360)</f>
        <v/>
      </c>
      <c r="AN321" s="108" t="str">
        <f>HYPERLINK('94KMInput'!AK360)</f>
        <v/>
      </c>
      <c r="AO321" s="108" t="str">
        <f>HYPERLINK('94KMInput'!AL360)</f>
        <v/>
      </c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  <c r="CH321" s="88"/>
      <c r="CI321" s="88"/>
      <c r="CJ321" s="88"/>
      <c r="CK321" s="88"/>
      <c r="CL321" s="88"/>
      <c r="CM321" s="88"/>
      <c r="CN321" s="88"/>
      <c r="CO321" s="88"/>
      <c r="CP321" s="88"/>
      <c r="CQ321" s="88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  <c r="DD321" s="88"/>
      <c r="DE321" s="88"/>
      <c r="DF321" s="88"/>
      <c r="DG321" s="88"/>
      <c r="DH321" s="88"/>
    </row>
    <row r="322" ht="10.5" customHeight="1">
      <c r="A322" s="87" t="str">
        <f t="shared" si="1"/>
        <v/>
      </c>
      <c r="B322" s="88" t="str">
        <f t="shared" si="2"/>
        <v/>
      </c>
      <c r="C322" s="88" t="str">
        <f t="shared" si="3"/>
        <v/>
      </c>
      <c r="D322" s="89" t="str">
        <f>'94KMInput'!B318</f>
        <v/>
      </c>
      <c r="E322" s="90" t="str">
        <f t="shared" si="4"/>
        <v/>
      </c>
      <c r="F322" s="91" t="str">
        <f>'94KMInput'!H318</f>
        <v/>
      </c>
      <c r="G322" s="90" t="str">
        <f>'94KMInput'!O318</f>
        <v/>
      </c>
      <c r="H322" s="90" t="str">
        <f>'94KMInput'!P318</f>
        <v/>
      </c>
      <c r="I322" s="90" t="str">
        <f>'94KMInput'!R318</f>
        <v/>
      </c>
      <c r="J322" s="91" t="str">
        <f>'94KMInput'!S318</f>
        <v/>
      </c>
      <c r="K322" s="92" t="str">
        <f>'94KMInput'!AD318</f>
        <v/>
      </c>
      <c r="L322" s="93"/>
      <c r="M322" s="94" t="str">
        <f>'94KMInput'!L318</f>
        <v/>
      </c>
      <c r="N322" s="90" t="str">
        <f>IF(M322="","",(IF(Q322='94KMInput'!K318,"","ERROR!")))</f>
        <v/>
      </c>
      <c r="O322" s="95"/>
      <c r="P322" s="96"/>
      <c r="Q322" s="69" t="str">
        <f t="shared" si="8"/>
        <v/>
      </c>
      <c r="R322" s="98"/>
      <c r="S322" s="98"/>
      <c r="T322" s="98"/>
      <c r="U322" s="99"/>
      <c r="V322" s="98"/>
      <c r="W322" s="98"/>
      <c r="X322" s="100" t="str">
        <f t="shared" si="39"/>
        <v/>
      </c>
      <c r="Y322" s="101"/>
      <c r="Z322" s="102"/>
      <c r="AA322" s="102"/>
      <c r="AB322" s="102"/>
      <c r="AC322" s="103" t="str">
        <f>'94KMInput'!T361</f>
        <v/>
      </c>
      <c r="AD322" s="104">
        <f>'94KMInput'!V361-'94KMInput'!U361</f>
        <v>0</v>
      </c>
      <c r="AE322" s="105" t="str">
        <f t="shared" si="6"/>
        <v/>
      </c>
      <c r="AF322" s="106">
        <v>3.75</v>
      </c>
      <c r="AG322" s="107">
        <f t="shared" si="7"/>
        <v>0</v>
      </c>
      <c r="AH322" s="108" t="str">
        <f>HYPERLINK('94KMInput'!AE361)</f>
        <v/>
      </c>
      <c r="AI322" s="108" t="str">
        <f>HYPERLINK('94KMInput'!AF361)</f>
        <v/>
      </c>
      <c r="AJ322" s="108" t="str">
        <f>HYPERLINK('94KMInput'!AG361)</f>
        <v/>
      </c>
      <c r="AK322" s="108" t="str">
        <f>HYPERLINK('94KMInput'!AH361)</f>
        <v/>
      </c>
      <c r="AL322" s="108" t="str">
        <f>HYPERLINK('94KMInput'!AI361)</f>
        <v/>
      </c>
      <c r="AM322" s="108" t="str">
        <f>HYPERLINK('94KMInput'!AJ361)</f>
        <v/>
      </c>
      <c r="AN322" s="108" t="str">
        <f>HYPERLINK('94KMInput'!AK361)</f>
        <v/>
      </c>
      <c r="AO322" s="108" t="str">
        <f>HYPERLINK('94KMInput'!AL361)</f>
        <v/>
      </c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  <c r="CH322" s="88"/>
      <c r="CI322" s="88"/>
      <c r="CJ322" s="88"/>
      <c r="CK322" s="88"/>
      <c r="CL322" s="88"/>
      <c r="CM322" s="88"/>
      <c r="CN322" s="88"/>
      <c r="CO322" s="88"/>
      <c r="CP322" s="88"/>
      <c r="CQ322" s="88"/>
      <c r="CR322" s="88"/>
      <c r="CS322" s="88"/>
      <c r="CT322" s="88"/>
      <c r="CU322" s="88"/>
      <c r="CV322" s="88"/>
      <c r="CW322" s="88"/>
      <c r="CX322" s="88"/>
      <c r="CY322" s="88"/>
      <c r="CZ322" s="88"/>
      <c r="DA322" s="88"/>
      <c r="DB322" s="88"/>
      <c r="DC322" s="88"/>
      <c r="DD322" s="88"/>
      <c r="DE322" s="88"/>
      <c r="DF322" s="88"/>
      <c r="DG322" s="88"/>
      <c r="DH322" s="88"/>
    </row>
    <row r="323" ht="10.5" customHeight="1">
      <c r="A323" s="87" t="str">
        <f t="shared" si="1"/>
        <v/>
      </c>
      <c r="B323" s="88" t="str">
        <f t="shared" si="2"/>
        <v/>
      </c>
      <c r="C323" s="88" t="str">
        <f t="shared" si="3"/>
        <v/>
      </c>
      <c r="D323" s="89" t="str">
        <f>'94KMInput'!B319</f>
        <v/>
      </c>
      <c r="E323" s="90" t="str">
        <f t="shared" si="4"/>
        <v/>
      </c>
      <c r="F323" s="91" t="str">
        <f>'94KMInput'!H319</f>
        <v/>
      </c>
      <c r="G323" s="90" t="str">
        <f>'94KMInput'!O319</f>
        <v/>
      </c>
      <c r="H323" s="90" t="str">
        <f>'94KMInput'!P319</f>
        <v/>
      </c>
      <c r="I323" s="90" t="str">
        <f>'94KMInput'!R319</f>
        <v/>
      </c>
      <c r="J323" s="91" t="str">
        <f>'94KMInput'!S319</f>
        <v/>
      </c>
      <c r="K323" s="92" t="str">
        <f>'94KMInput'!AD319</f>
        <v/>
      </c>
      <c r="L323" s="93"/>
      <c r="M323" s="94" t="str">
        <f>'94KMInput'!L319</f>
        <v/>
      </c>
      <c r="N323" s="90" t="str">
        <f>IF(M323="","",(IF(Q323='94KMInput'!K319,"","ERROR!")))</f>
        <v/>
      </c>
      <c r="O323" s="95"/>
      <c r="P323" s="96"/>
      <c r="Q323" s="69" t="str">
        <f t="shared" si="8"/>
        <v/>
      </c>
      <c r="R323" s="98"/>
      <c r="S323" s="98"/>
      <c r="T323" s="98"/>
      <c r="U323" s="99"/>
      <c r="V323" s="98"/>
      <c r="W323" s="98"/>
      <c r="X323" s="100" t="str">
        <f t="shared" si="39"/>
        <v/>
      </c>
      <c r="Y323" s="101"/>
      <c r="Z323" s="102"/>
      <c r="AA323" s="102"/>
      <c r="AB323" s="102"/>
      <c r="AC323" s="103" t="str">
        <f>'94KMInput'!T362</f>
        <v/>
      </c>
      <c r="AD323" s="104">
        <f>'94KMInput'!V362-'94KMInput'!U362</f>
        <v>0</v>
      </c>
      <c r="AE323" s="105" t="str">
        <f t="shared" si="6"/>
        <v/>
      </c>
      <c r="AF323" s="106">
        <v>3.75</v>
      </c>
      <c r="AG323" s="107">
        <f t="shared" si="7"/>
        <v>0</v>
      </c>
      <c r="AH323" s="108" t="str">
        <f>HYPERLINK('94KMInput'!AE362)</f>
        <v/>
      </c>
      <c r="AI323" s="108" t="str">
        <f>HYPERLINK('94KMInput'!AF362)</f>
        <v/>
      </c>
      <c r="AJ323" s="108" t="str">
        <f>HYPERLINK('94KMInput'!AG362)</f>
        <v/>
      </c>
      <c r="AK323" s="108" t="str">
        <f>HYPERLINK('94KMInput'!AH362)</f>
        <v/>
      </c>
      <c r="AL323" s="108" t="str">
        <f>HYPERLINK('94KMInput'!AI362)</f>
        <v/>
      </c>
      <c r="AM323" s="108" t="str">
        <f>HYPERLINK('94KMInput'!AJ362)</f>
        <v/>
      </c>
      <c r="AN323" s="108" t="str">
        <f>HYPERLINK('94KMInput'!AK362)</f>
        <v/>
      </c>
      <c r="AO323" s="108" t="str">
        <f>HYPERLINK('94KMInput'!AL362)</f>
        <v/>
      </c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  <c r="CH323" s="88"/>
      <c r="CI323" s="88"/>
      <c r="CJ323" s="88"/>
      <c r="CK323" s="88"/>
      <c r="CL323" s="88"/>
      <c r="CM323" s="88"/>
      <c r="CN323" s="88"/>
      <c r="CO323" s="88"/>
      <c r="CP323" s="88"/>
      <c r="CQ323" s="88"/>
      <c r="CR323" s="88"/>
      <c r="CS323" s="88"/>
      <c r="CT323" s="88"/>
      <c r="CU323" s="88"/>
      <c r="CV323" s="88"/>
      <c r="CW323" s="88"/>
      <c r="CX323" s="88"/>
      <c r="CY323" s="88"/>
      <c r="CZ323" s="88"/>
      <c r="DA323" s="88"/>
      <c r="DB323" s="88"/>
      <c r="DC323" s="88"/>
      <c r="DD323" s="88"/>
      <c r="DE323" s="88"/>
      <c r="DF323" s="88"/>
      <c r="DG323" s="88"/>
      <c r="DH323" s="88"/>
    </row>
    <row r="324" ht="10.5" customHeight="1">
      <c r="A324" s="87" t="str">
        <f t="shared" si="1"/>
        <v/>
      </c>
      <c r="B324" s="88" t="str">
        <f t="shared" si="2"/>
        <v/>
      </c>
      <c r="C324" s="88" t="str">
        <f t="shared" si="3"/>
        <v/>
      </c>
      <c r="D324" s="89" t="str">
        <f>'94KMInput'!B320</f>
        <v/>
      </c>
      <c r="E324" s="90" t="str">
        <f t="shared" si="4"/>
        <v/>
      </c>
      <c r="F324" s="91" t="str">
        <f>'94KMInput'!H320</f>
        <v/>
      </c>
      <c r="G324" s="90" t="str">
        <f>'94KMInput'!O320</f>
        <v/>
      </c>
      <c r="H324" s="90" t="str">
        <f>'94KMInput'!P320</f>
        <v/>
      </c>
      <c r="I324" s="90" t="str">
        <f>'94KMInput'!R320</f>
        <v/>
      </c>
      <c r="J324" s="91" t="str">
        <f>'94KMInput'!S320</f>
        <v/>
      </c>
      <c r="K324" s="92" t="str">
        <f>'94KMInput'!AD320</f>
        <v/>
      </c>
      <c r="L324" s="93"/>
      <c r="M324" s="94" t="str">
        <f>'94KMInput'!L320</f>
        <v/>
      </c>
      <c r="N324" s="90" t="str">
        <f>IF(M324="","",(IF(Q324='94KMInput'!K320,"","ERROR!")))</f>
        <v/>
      </c>
      <c r="O324" s="95"/>
      <c r="P324" s="96"/>
      <c r="Q324" s="69" t="str">
        <f t="shared" si="8"/>
        <v/>
      </c>
      <c r="R324" s="98"/>
      <c r="S324" s="98"/>
      <c r="T324" s="98"/>
      <c r="U324" s="99"/>
      <c r="V324" s="98"/>
      <c r="W324" s="98"/>
      <c r="X324" s="100" t="str">
        <f t="shared" si="39"/>
        <v/>
      </c>
      <c r="Y324" s="101"/>
      <c r="Z324" s="102"/>
      <c r="AA324" s="102"/>
      <c r="AB324" s="102"/>
      <c r="AC324" s="103" t="str">
        <f>'94KMInput'!T363</f>
        <v/>
      </c>
      <c r="AD324" s="104">
        <f>'94KMInput'!V363-'94KMInput'!U363</f>
        <v>0</v>
      </c>
      <c r="AE324" s="105" t="str">
        <f t="shared" si="6"/>
        <v/>
      </c>
      <c r="AF324" s="106">
        <v>3.75</v>
      </c>
      <c r="AG324" s="107">
        <f t="shared" si="7"/>
        <v>0</v>
      </c>
      <c r="AH324" s="108" t="str">
        <f>HYPERLINK('94KMInput'!AE363)</f>
        <v/>
      </c>
      <c r="AI324" s="108" t="str">
        <f>HYPERLINK('94KMInput'!AF363)</f>
        <v/>
      </c>
      <c r="AJ324" s="108" t="str">
        <f>HYPERLINK('94KMInput'!AG363)</f>
        <v/>
      </c>
      <c r="AK324" s="108" t="str">
        <f>HYPERLINK('94KMInput'!AH363)</f>
        <v/>
      </c>
      <c r="AL324" s="108" t="str">
        <f>HYPERLINK('94KMInput'!AI363)</f>
        <v/>
      </c>
      <c r="AM324" s="108" t="str">
        <f>HYPERLINK('94KMInput'!AJ363)</f>
        <v/>
      </c>
      <c r="AN324" s="108" t="str">
        <f>HYPERLINK('94KMInput'!AK363)</f>
        <v/>
      </c>
      <c r="AO324" s="108" t="str">
        <f>HYPERLINK('94KMInput'!AL363)</f>
        <v/>
      </c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  <c r="CH324" s="88"/>
      <c r="CI324" s="88"/>
      <c r="CJ324" s="88"/>
      <c r="CK324" s="88"/>
      <c r="CL324" s="88"/>
      <c r="CM324" s="88"/>
      <c r="CN324" s="88"/>
      <c r="CO324" s="88"/>
      <c r="CP324" s="88"/>
      <c r="CQ324" s="88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  <c r="DD324" s="88"/>
      <c r="DE324" s="88"/>
      <c r="DF324" s="88"/>
      <c r="DG324" s="88"/>
      <c r="DH324" s="88"/>
    </row>
    <row r="325" ht="10.5" customHeight="1">
      <c r="A325" s="87" t="str">
        <f t="shared" si="1"/>
        <v/>
      </c>
      <c r="B325" s="88" t="str">
        <f t="shared" si="2"/>
        <v/>
      </c>
      <c r="C325" s="88" t="str">
        <f t="shared" si="3"/>
        <v/>
      </c>
      <c r="D325" s="89" t="str">
        <f>'94KMInput'!B321</f>
        <v/>
      </c>
      <c r="E325" s="90" t="str">
        <f t="shared" si="4"/>
        <v/>
      </c>
      <c r="F325" s="91" t="str">
        <f>'94KMInput'!H321</f>
        <v/>
      </c>
      <c r="G325" s="90" t="str">
        <f>'94KMInput'!O321</f>
        <v/>
      </c>
      <c r="H325" s="90" t="str">
        <f>'94KMInput'!P321</f>
        <v/>
      </c>
      <c r="I325" s="90" t="str">
        <f>'94KMInput'!R321</f>
        <v/>
      </c>
      <c r="J325" s="91" t="str">
        <f>'94KMInput'!S321</f>
        <v/>
      </c>
      <c r="K325" s="92" t="str">
        <f>'94KMInput'!AD321</f>
        <v/>
      </c>
      <c r="L325" s="93"/>
      <c r="M325" s="94" t="str">
        <f>'94KMInput'!L321</f>
        <v/>
      </c>
      <c r="N325" s="90" t="str">
        <f>IF(M325="","",(IF(Q325='94KMInput'!K321,"","ERROR!")))</f>
        <v/>
      </c>
      <c r="O325" s="95"/>
      <c r="P325" s="96"/>
      <c r="Q325" s="69" t="str">
        <f t="shared" si="8"/>
        <v/>
      </c>
      <c r="R325" s="98"/>
      <c r="S325" s="98"/>
      <c r="T325" s="98"/>
      <c r="U325" s="99"/>
      <c r="V325" s="98"/>
      <c r="W325" s="98"/>
      <c r="X325" s="100" t="str">
        <f t="shared" si="39"/>
        <v/>
      </c>
      <c r="Y325" s="101"/>
      <c r="Z325" s="102"/>
      <c r="AA325" s="102"/>
      <c r="AB325" s="102"/>
      <c r="AC325" s="103" t="str">
        <f>'94KMInput'!T364</f>
        <v/>
      </c>
      <c r="AD325" s="104">
        <f>'94KMInput'!V364-'94KMInput'!U364</f>
        <v>0</v>
      </c>
      <c r="AE325" s="105" t="str">
        <f t="shared" si="6"/>
        <v/>
      </c>
      <c r="AF325" s="106">
        <v>3.75</v>
      </c>
      <c r="AG325" s="107">
        <f t="shared" si="7"/>
        <v>0</v>
      </c>
      <c r="AH325" s="108" t="str">
        <f>HYPERLINK('94KMInput'!AE364)</f>
        <v/>
      </c>
      <c r="AI325" s="108" t="str">
        <f>HYPERLINK('94KMInput'!AF364)</f>
        <v/>
      </c>
      <c r="AJ325" s="108" t="str">
        <f>HYPERLINK('94KMInput'!AG364)</f>
        <v/>
      </c>
      <c r="AK325" s="108" t="str">
        <f>HYPERLINK('94KMInput'!AH364)</f>
        <v/>
      </c>
      <c r="AL325" s="108" t="str">
        <f>HYPERLINK('94KMInput'!AI364)</f>
        <v/>
      </c>
      <c r="AM325" s="108" t="str">
        <f>HYPERLINK('94KMInput'!AJ364)</f>
        <v/>
      </c>
      <c r="AN325" s="108" t="str">
        <f>HYPERLINK('94KMInput'!AK364)</f>
        <v/>
      </c>
      <c r="AO325" s="108" t="str">
        <f>HYPERLINK('94KMInput'!AL364)</f>
        <v/>
      </c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  <c r="CH325" s="88"/>
      <c r="CI325" s="88"/>
      <c r="CJ325" s="88"/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88"/>
      <c r="DG325" s="88"/>
      <c r="DH325" s="88"/>
    </row>
    <row r="326" ht="10.5" customHeight="1">
      <c r="A326" s="87" t="str">
        <f t="shared" si="1"/>
        <v/>
      </c>
      <c r="B326" s="88" t="str">
        <f t="shared" si="2"/>
        <v/>
      </c>
      <c r="C326" s="88" t="str">
        <f t="shared" si="3"/>
        <v/>
      </c>
      <c r="D326" s="89" t="str">
        <f>'94KMInput'!B322</f>
        <v/>
      </c>
      <c r="E326" s="90" t="str">
        <f t="shared" si="4"/>
        <v/>
      </c>
      <c r="F326" s="91" t="str">
        <f>'94KMInput'!H322</f>
        <v/>
      </c>
      <c r="G326" s="90" t="str">
        <f>'94KMInput'!O322</f>
        <v/>
      </c>
      <c r="H326" s="90" t="str">
        <f>'94KMInput'!P322</f>
        <v/>
      </c>
      <c r="I326" s="90" t="str">
        <f>'94KMInput'!R322</f>
        <v/>
      </c>
      <c r="J326" s="91" t="str">
        <f>'94KMInput'!S322</f>
        <v/>
      </c>
      <c r="K326" s="92" t="str">
        <f>'94KMInput'!AD322</f>
        <v/>
      </c>
      <c r="L326" s="93"/>
      <c r="M326" s="94" t="str">
        <f>'94KMInput'!L322</f>
        <v/>
      </c>
      <c r="N326" s="90" t="str">
        <f>IF(M326="","",(IF(Q326='94KMInput'!K322,"","ERROR!")))</f>
        <v/>
      </c>
      <c r="O326" s="95"/>
      <c r="P326" s="96"/>
      <c r="Q326" s="69" t="str">
        <f t="shared" si="8"/>
        <v/>
      </c>
      <c r="R326" s="98"/>
      <c r="S326" s="98"/>
      <c r="T326" s="98"/>
      <c r="U326" s="99"/>
      <c r="V326" s="98"/>
      <c r="W326" s="98"/>
      <c r="X326" s="100" t="str">
        <f t="shared" si="39"/>
        <v/>
      </c>
      <c r="Y326" s="101"/>
      <c r="Z326" s="102"/>
      <c r="AA326" s="102"/>
      <c r="AB326" s="102"/>
      <c r="AC326" s="103" t="str">
        <f>'94KMInput'!T365</f>
        <v/>
      </c>
      <c r="AD326" s="104">
        <f>'94KMInput'!V365-'94KMInput'!U365</f>
        <v>0</v>
      </c>
      <c r="AE326" s="105" t="str">
        <f t="shared" si="6"/>
        <v/>
      </c>
      <c r="AF326" s="106">
        <v>3.75</v>
      </c>
      <c r="AG326" s="107">
        <f t="shared" si="7"/>
        <v>0</v>
      </c>
      <c r="AH326" s="108" t="str">
        <f>HYPERLINK('94KMInput'!AE365)</f>
        <v/>
      </c>
      <c r="AI326" s="108" t="str">
        <f>HYPERLINK('94KMInput'!AF365)</f>
        <v/>
      </c>
      <c r="AJ326" s="108" t="str">
        <f>HYPERLINK('94KMInput'!AG365)</f>
        <v/>
      </c>
      <c r="AK326" s="108" t="str">
        <f>HYPERLINK('94KMInput'!AH365)</f>
        <v/>
      </c>
      <c r="AL326" s="108" t="str">
        <f>HYPERLINK('94KMInput'!AI365)</f>
        <v/>
      </c>
      <c r="AM326" s="108" t="str">
        <f>HYPERLINK('94KMInput'!AJ365)</f>
        <v/>
      </c>
      <c r="AN326" s="108" t="str">
        <f>HYPERLINK('94KMInput'!AK365)</f>
        <v/>
      </c>
      <c r="AO326" s="108" t="str">
        <f>HYPERLINK('94KMInput'!AL365)</f>
        <v/>
      </c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  <c r="CH326" s="88"/>
      <c r="CI326" s="88"/>
      <c r="CJ326" s="88"/>
      <c r="CK326" s="88"/>
      <c r="CL326" s="88"/>
      <c r="CM326" s="88"/>
      <c r="CN326" s="88"/>
      <c r="CO326" s="88"/>
      <c r="CP326" s="88"/>
      <c r="CQ326" s="88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  <c r="DD326" s="88"/>
      <c r="DE326" s="88"/>
      <c r="DF326" s="88"/>
      <c r="DG326" s="88"/>
      <c r="DH326" s="88"/>
    </row>
    <row r="327" ht="10.5" customHeight="1">
      <c r="A327" s="87" t="str">
        <f t="shared" si="1"/>
        <v/>
      </c>
      <c r="B327" s="88" t="str">
        <f t="shared" si="2"/>
        <v/>
      </c>
      <c r="C327" s="88" t="str">
        <f t="shared" si="3"/>
        <v/>
      </c>
      <c r="D327" s="89" t="str">
        <f>'94KMInput'!B323</f>
        <v/>
      </c>
      <c r="E327" s="90" t="str">
        <f t="shared" si="4"/>
        <v/>
      </c>
      <c r="F327" s="91" t="str">
        <f>'94KMInput'!H323</f>
        <v/>
      </c>
      <c r="G327" s="90" t="str">
        <f>'94KMInput'!O323</f>
        <v/>
      </c>
      <c r="H327" s="90" t="str">
        <f>'94KMInput'!P323</f>
        <v/>
      </c>
      <c r="I327" s="90" t="str">
        <f>'94KMInput'!R323</f>
        <v/>
      </c>
      <c r="J327" s="91" t="str">
        <f>'94KMInput'!S323</f>
        <v/>
      </c>
      <c r="K327" s="92" t="str">
        <f>'94KMInput'!AD323</f>
        <v/>
      </c>
      <c r="L327" s="93"/>
      <c r="M327" s="94" t="str">
        <f>'94KMInput'!L323</f>
        <v/>
      </c>
      <c r="N327" s="90" t="str">
        <f>IF(M327="","",(IF(Q327='94KMInput'!K323,"","ERROR!")))</f>
        <v/>
      </c>
      <c r="O327" s="95"/>
      <c r="P327" s="96"/>
      <c r="Q327" s="69" t="str">
        <f t="shared" si="8"/>
        <v/>
      </c>
      <c r="R327" s="98"/>
      <c r="S327" s="98"/>
      <c r="T327" s="98"/>
      <c r="U327" s="99"/>
      <c r="V327" s="98"/>
      <c r="W327" s="98"/>
      <c r="X327" s="100" t="str">
        <f t="shared" si="39"/>
        <v/>
      </c>
      <c r="Y327" s="101"/>
      <c r="Z327" s="102"/>
      <c r="AA327" s="102"/>
      <c r="AB327" s="102"/>
      <c r="AC327" s="103" t="str">
        <f>'94KMInput'!T366</f>
        <v/>
      </c>
      <c r="AD327" s="104">
        <f>'94KMInput'!V366-'94KMInput'!U366</f>
        <v>0</v>
      </c>
      <c r="AE327" s="105" t="str">
        <f t="shared" si="6"/>
        <v/>
      </c>
      <c r="AF327" s="106">
        <v>3.75</v>
      </c>
      <c r="AG327" s="107">
        <f t="shared" si="7"/>
        <v>0</v>
      </c>
      <c r="AH327" s="108" t="str">
        <f>HYPERLINK('94KMInput'!AE366)</f>
        <v/>
      </c>
      <c r="AI327" s="108" t="str">
        <f>HYPERLINK('94KMInput'!AF366)</f>
        <v/>
      </c>
      <c r="AJ327" s="108" t="str">
        <f>HYPERLINK('94KMInput'!AG366)</f>
        <v/>
      </c>
      <c r="AK327" s="108" t="str">
        <f>HYPERLINK('94KMInput'!AH366)</f>
        <v/>
      </c>
      <c r="AL327" s="108" t="str">
        <f>HYPERLINK('94KMInput'!AI366)</f>
        <v/>
      </c>
      <c r="AM327" s="108" t="str">
        <f>HYPERLINK('94KMInput'!AJ366)</f>
        <v/>
      </c>
      <c r="AN327" s="108" t="str">
        <f>HYPERLINK('94KMInput'!AK366)</f>
        <v/>
      </c>
      <c r="AO327" s="108" t="str">
        <f>HYPERLINK('94KMInput'!AL366)</f>
        <v/>
      </c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  <c r="CH327" s="88"/>
      <c r="CI327" s="88"/>
      <c r="CJ327" s="88"/>
      <c r="CK327" s="88"/>
      <c r="CL327" s="88"/>
      <c r="CM327" s="88"/>
      <c r="CN327" s="88"/>
      <c r="CO327" s="88"/>
      <c r="CP327" s="88"/>
      <c r="CQ327" s="88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  <c r="DD327" s="88"/>
      <c r="DE327" s="88"/>
      <c r="DF327" s="88"/>
      <c r="DG327" s="88"/>
      <c r="DH327" s="88"/>
    </row>
    <row r="328" ht="10.5" customHeight="1">
      <c r="A328" s="87" t="str">
        <f t="shared" si="1"/>
        <v/>
      </c>
      <c r="B328" s="88" t="str">
        <f t="shared" si="2"/>
        <v/>
      </c>
      <c r="C328" s="88" t="str">
        <f t="shared" si="3"/>
        <v/>
      </c>
      <c r="D328" s="89" t="str">
        <f>'94KMInput'!B324</f>
        <v/>
      </c>
      <c r="E328" s="90" t="str">
        <f t="shared" si="4"/>
        <v/>
      </c>
      <c r="F328" s="91" t="str">
        <f>'94KMInput'!H324</f>
        <v/>
      </c>
      <c r="G328" s="90" t="str">
        <f>'94KMInput'!O324</f>
        <v/>
      </c>
      <c r="H328" s="90" t="str">
        <f>'94KMInput'!P324</f>
        <v/>
      </c>
      <c r="I328" s="90" t="str">
        <f>'94KMInput'!R324</f>
        <v/>
      </c>
      <c r="J328" s="91" t="str">
        <f>'94KMInput'!S324</f>
        <v/>
      </c>
      <c r="K328" s="92" t="str">
        <f>'94KMInput'!AD324</f>
        <v/>
      </c>
      <c r="L328" s="93"/>
      <c r="M328" s="94" t="str">
        <f>'94KMInput'!L324</f>
        <v/>
      </c>
      <c r="N328" s="90" t="str">
        <f>IF(M328="","",(IF(Q328='94KMInput'!K324,"","ERROR!")))</f>
        <v/>
      </c>
      <c r="O328" s="95"/>
      <c r="P328" s="96"/>
      <c r="Q328" s="69" t="str">
        <f t="shared" si="8"/>
        <v/>
      </c>
      <c r="R328" s="98"/>
      <c r="S328" s="98"/>
      <c r="T328" s="98"/>
      <c r="U328" s="99"/>
      <c r="V328" s="98"/>
      <c r="W328" s="98"/>
      <c r="X328" s="100" t="str">
        <f t="shared" si="39"/>
        <v/>
      </c>
      <c r="Y328" s="101"/>
      <c r="Z328" s="102"/>
      <c r="AA328" s="102"/>
      <c r="AB328" s="102"/>
      <c r="AC328" s="103" t="str">
        <f>'94KMInput'!T367</f>
        <v/>
      </c>
      <c r="AD328" s="104">
        <f>'94KMInput'!V367-'94KMInput'!U367</f>
        <v>0</v>
      </c>
      <c r="AE328" s="105" t="str">
        <f t="shared" si="6"/>
        <v/>
      </c>
      <c r="AF328" s="106">
        <v>3.75</v>
      </c>
      <c r="AG328" s="107">
        <f t="shared" si="7"/>
        <v>0</v>
      </c>
      <c r="AH328" s="108" t="str">
        <f>HYPERLINK('94KMInput'!AE367)</f>
        <v/>
      </c>
      <c r="AI328" s="108" t="str">
        <f>HYPERLINK('94KMInput'!AF367)</f>
        <v/>
      </c>
      <c r="AJ328" s="108" t="str">
        <f>HYPERLINK('94KMInput'!AG367)</f>
        <v/>
      </c>
      <c r="AK328" s="108" t="str">
        <f>HYPERLINK('94KMInput'!AH367)</f>
        <v/>
      </c>
      <c r="AL328" s="108" t="str">
        <f>HYPERLINK('94KMInput'!AI367)</f>
        <v/>
      </c>
      <c r="AM328" s="108" t="str">
        <f>HYPERLINK('94KMInput'!AJ367)</f>
        <v/>
      </c>
      <c r="AN328" s="108" t="str">
        <f>HYPERLINK('94KMInput'!AK367)</f>
        <v/>
      </c>
      <c r="AO328" s="108" t="str">
        <f>HYPERLINK('94KMInput'!AL367)</f>
        <v/>
      </c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  <c r="CH328" s="88"/>
      <c r="CI328" s="88"/>
      <c r="CJ328" s="88"/>
      <c r="CK328" s="88"/>
      <c r="CL328" s="88"/>
      <c r="CM328" s="88"/>
      <c r="CN328" s="88"/>
      <c r="CO328" s="88"/>
      <c r="CP328" s="88"/>
      <c r="CQ328" s="88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  <c r="DD328" s="88"/>
      <c r="DE328" s="88"/>
      <c r="DF328" s="88"/>
      <c r="DG328" s="88"/>
      <c r="DH328" s="88"/>
    </row>
    <row r="329" ht="10.5" customHeight="1">
      <c r="A329" s="87" t="str">
        <f t="shared" si="1"/>
        <v/>
      </c>
      <c r="B329" s="88" t="str">
        <f t="shared" si="2"/>
        <v/>
      </c>
      <c r="C329" s="88" t="str">
        <f t="shared" si="3"/>
        <v/>
      </c>
      <c r="D329" s="89" t="str">
        <f>'94KMInput'!B325</f>
        <v/>
      </c>
      <c r="E329" s="90" t="str">
        <f t="shared" si="4"/>
        <v/>
      </c>
      <c r="F329" s="91" t="str">
        <f>'94KMInput'!H325</f>
        <v/>
      </c>
      <c r="G329" s="90" t="str">
        <f>'94KMInput'!O325</f>
        <v/>
      </c>
      <c r="H329" s="90" t="str">
        <f>'94KMInput'!P325</f>
        <v/>
      </c>
      <c r="I329" s="90" t="str">
        <f>'94KMInput'!R325</f>
        <v/>
      </c>
      <c r="J329" s="91" t="str">
        <f>'94KMInput'!S325</f>
        <v/>
      </c>
      <c r="K329" s="92" t="str">
        <f>'94KMInput'!AD325</f>
        <v/>
      </c>
      <c r="L329" s="93"/>
      <c r="M329" s="94" t="str">
        <f>'94KMInput'!L325</f>
        <v/>
      </c>
      <c r="N329" s="90" t="str">
        <f>IF(M329="","",(IF(Q329='94KMInput'!K325,"","ERROR!")))</f>
        <v/>
      </c>
      <c r="O329" s="95"/>
      <c r="P329" s="96"/>
      <c r="Q329" s="69" t="str">
        <f t="shared" si="8"/>
        <v/>
      </c>
      <c r="R329" s="98"/>
      <c r="S329" s="98"/>
      <c r="T329" s="98"/>
      <c r="U329" s="99"/>
      <c r="V329" s="98"/>
      <c r="W329" s="98"/>
      <c r="X329" s="100" t="str">
        <f t="shared" si="39"/>
        <v/>
      </c>
      <c r="Y329" s="101"/>
      <c r="Z329" s="102"/>
      <c r="AA329" s="102"/>
      <c r="AB329" s="102"/>
      <c r="AC329" s="103" t="str">
        <f>'94KMInput'!T368</f>
        <v/>
      </c>
      <c r="AD329" s="104">
        <f>'94KMInput'!V368-'94KMInput'!U368</f>
        <v>0</v>
      </c>
      <c r="AE329" s="105" t="str">
        <f t="shared" si="6"/>
        <v/>
      </c>
      <c r="AF329" s="106">
        <v>3.75</v>
      </c>
      <c r="AG329" s="107">
        <f t="shared" si="7"/>
        <v>0</v>
      </c>
      <c r="AH329" s="108" t="str">
        <f>HYPERLINK('94KMInput'!AE368)</f>
        <v/>
      </c>
      <c r="AI329" s="108" t="str">
        <f>HYPERLINK('94KMInput'!AF368)</f>
        <v/>
      </c>
      <c r="AJ329" s="108" t="str">
        <f>HYPERLINK('94KMInput'!AG368)</f>
        <v/>
      </c>
      <c r="AK329" s="108" t="str">
        <f>HYPERLINK('94KMInput'!AH368)</f>
        <v/>
      </c>
      <c r="AL329" s="108" t="str">
        <f>HYPERLINK('94KMInput'!AI368)</f>
        <v/>
      </c>
      <c r="AM329" s="108" t="str">
        <f>HYPERLINK('94KMInput'!AJ368)</f>
        <v/>
      </c>
      <c r="AN329" s="108" t="str">
        <f>HYPERLINK('94KMInput'!AK368)</f>
        <v/>
      </c>
      <c r="AO329" s="108" t="str">
        <f>HYPERLINK('94KMInput'!AL368)</f>
        <v/>
      </c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  <c r="CH329" s="88"/>
      <c r="CI329" s="88"/>
      <c r="CJ329" s="88"/>
      <c r="CK329" s="88"/>
      <c r="CL329" s="88"/>
      <c r="CM329" s="88"/>
      <c r="CN329" s="88"/>
      <c r="CO329" s="88"/>
      <c r="CP329" s="88"/>
      <c r="CQ329" s="88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  <c r="DD329" s="88"/>
      <c r="DE329" s="88"/>
      <c r="DF329" s="88"/>
      <c r="DG329" s="88"/>
      <c r="DH329" s="88"/>
    </row>
    <row r="330" ht="10.5" customHeight="1">
      <c r="A330" s="87" t="str">
        <f t="shared" si="1"/>
        <v/>
      </c>
      <c r="B330" s="88" t="str">
        <f t="shared" si="2"/>
        <v/>
      </c>
      <c r="C330" s="88" t="str">
        <f t="shared" si="3"/>
        <v/>
      </c>
      <c r="D330" s="89" t="str">
        <f>'94KMInput'!B326</f>
        <v/>
      </c>
      <c r="E330" s="90" t="str">
        <f t="shared" si="4"/>
        <v/>
      </c>
      <c r="F330" s="91" t="str">
        <f>'94KMInput'!H326</f>
        <v/>
      </c>
      <c r="G330" s="90" t="str">
        <f>'94KMInput'!O326</f>
        <v/>
      </c>
      <c r="H330" s="90" t="str">
        <f>'94KMInput'!P326</f>
        <v/>
      </c>
      <c r="I330" s="90" t="str">
        <f>'94KMInput'!R326</f>
        <v/>
      </c>
      <c r="J330" s="91" t="str">
        <f>'94KMInput'!S326</f>
        <v/>
      </c>
      <c r="K330" s="92" t="str">
        <f>'94KMInput'!AD326</f>
        <v/>
      </c>
      <c r="L330" s="93"/>
      <c r="M330" s="94" t="str">
        <f>'94KMInput'!L326</f>
        <v/>
      </c>
      <c r="N330" s="90" t="str">
        <f>IF(M330="","",(IF(Q330='94KMInput'!K326,"","ERROR!")))</f>
        <v/>
      </c>
      <c r="O330" s="95"/>
      <c r="P330" s="96"/>
      <c r="Q330" s="69" t="str">
        <f t="shared" si="8"/>
        <v/>
      </c>
      <c r="R330" s="98"/>
      <c r="S330" s="98"/>
      <c r="T330" s="98"/>
      <c r="U330" s="99"/>
      <c r="V330" s="98"/>
      <c r="W330" s="98"/>
      <c r="X330" s="100" t="str">
        <f t="shared" si="39"/>
        <v/>
      </c>
      <c r="Y330" s="101"/>
      <c r="Z330" s="102"/>
      <c r="AA330" s="102"/>
      <c r="AB330" s="102"/>
      <c r="AC330" s="103" t="str">
        <f>'94KMInput'!T369</f>
        <v/>
      </c>
      <c r="AD330" s="104">
        <f>'94KMInput'!V369-'94KMInput'!U369</f>
        <v>0</v>
      </c>
      <c r="AE330" s="105" t="str">
        <f t="shared" si="6"/>
        <v/>
      </c>
      <c r="AF330" s="106">
        <v>3.75</v>
      </c>
      <c r="AG330" s="107">
        <f t="shared" si="7"/>
        <v>0</v>
      </c>
      <c r="AH330" s="108" t="str">
        <f>HYPERLINK('94KMInput'!AE369)</f>
        <v/>
      </c>
      <c r="AI330" s="108" t="str">
        <f>HYPERLINK('94KMInput'!AF369)</f>
        <v/>
      </c>
      <c r="AJ330" s="108" t="str">
        <f>HYPERLINK('94KMInput'!AG369)</f>
        <v/>
      </c>
      <c r="AK330" s="108" t="str">
        <f>HYPERLINK('94KMInput'!AH369)</f>
        <v/>
      </c>
      <c r="AL330" s="108" t="str">
        <f>HYPERLINK('94KMInput'!AI369)</f>
        <v/>
      </c>
      <c r="AM330" s="108" t="str">
        <f>HYPERLINK('94KMInput'!AJ369)</f>
        <v/>
      </c>
      <c r="AN330" s="108" t="str">
        <f>HYPERLINK('94KMInput'!AK369)</f>
        <v/>
      </c>
      <c r="AO330" s="108" t="str">
        <f>HYPERLINK('94KMInput'!AL369)</f>
        <v/>
      </c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  <c r="CH330" s="88"/>
      <c r="CI330" s="88"/>
      <c r="CJ330" s="88"/>
      <c r="CK330" s="88"/>
      <c r="CL330" s="88"/>
      <c r="CM330" s="88"/>
      <c r="CN330" s="88"/>
      <c r="CO330" s="88"/>
      <c r="CP330" s="88"/>
      <c r="CQ330" s="88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  <c r="DD330" s="88"/>
      <c r="DE330" s="88"/>
      <c r="DF330" s="88"/>
      <c r="DG330" s="88"/>
      <c r="DH330" s="88"/>
    </row>
    <row r="331" ht="10.5" customHeight="1">
      <c r="A331" s="87" t="str">
        <f t="shared" si="1"/>
        <v/>
      </c>
      <c r="B331" s="88" t="str">
        <f t="shared" si="2"/>
        <v/>
      </c>
      <c r="C331" s="88" t="str">
        <f t="shared" si="3"/>
        <v/>
      </c>
      <c r="D331" s="89" t="str">
        <f>'94KMInput'!B327</f>
        <v/>
      </c>
      <c r="E331" s="90" t="str">
        <f t="shared" si="4"/>
        <v/>
      </c>
      <c r="F331" s="91" t="str">
        <f>'94KMInput'!H327</f>
        <v/>
      </c>
      <c r="G331" s="90" t="str">
        <f>'94KMInput'!O327</f>
        <v/>
      </c>
      <c r="H331" s="90" t="str">
        <f>'94KMInput'!P327</f>
        <v/>
      </c>
      <c r="I331" s="90" t="str">
        <f>'94KMInput'!R327</f>
        <v/>
      </c>
      <c r="J331" s="91" t="str">
        <f>'94KMInput'!S327</f>
        <v/>
      </c>
      <c r="K331" s="92" t="str">
        <f>'94KMInput'!AD327</f>
        <v/>
      </c>
      <c r="L331" s="93"/>
      <c r="M331" s="94" t="str">
        <f>'94KMInput'!L327</f>
        <v/>
      </c>
      <c r="N331" s="90" t="str">
        <f>IF(M331="","",(IF(Q331='94KMInput'!K327,"","ERROR!")))</f>
        <v/>
      </c>
      <c r="O331" s="95"/>
      <c r="P331" s="96"/>
      <c r="Q331" s="69" t="str">
        <f t="shared" si="8"/>
        <v/>
      </c>
      <c r="R331" s="98"/>
      <c r="S331" s="98"/>
      <c r="T331" s="98"/>
      <c r="U331" s="99"/>
      <c r="V331" s="98"/>
      <c r="W331" s="98"/>
      <c r="X331" s="100" t="str">
        <f t="shared" si="39"/>
        <v/>
      </c>
      <c r="Y331" s="101"/>
      <c r="Z331" s="102"/>
      <c r="AA331" s="102"/>
      <c r="AB331" s="102"/>
      <c r="AC331" s="103" t="str">
        <f>'94KMInput'!T370</f>
        <v/>
      </c>
      <c r="AD331" s="104">
        <f>'94KMInput'!V370-'94KMInput'!U370</f>
        <v>0</v>
      </c>
      <c r="AE331" s="105" t="str">
        <f t="shared" si="6"/>
        <v/>
      </c>
      <c r="AF331" s="106">
        <v>3.75</v>
      </c>
      <c r="AG331" s="107">
        <f t="shared" si="7"/>
        <v>0</v>
      </c>
      <c r="AH331" s="108" t="str">
        <f>HYPERLINK('94KMInput'!AE370)</f>
        <v/>
      </c>
      <c r="AI331" s="108" t="str">
        <f>HYPERLINK('94KMInput'!AF370)</f>
        <v/>
      </c>
      <c r="AJ331" s="108" t="str">
        <f>HYPERLINK('94KMInput'!AG370)</f>
        <v/>
      </c>
      <c r="AK331" s="108" t="str">
        <f>HYPERLINK('94KMInput'!AH370)</f>
        <v/>
      </c>
      <c r="AL331" s="108" t="str">
        <f>HYPERLINK('94KMInput'!AI370)</f>
        <v/>
      </c>
      <c r="AM331" s="108" t="str">
        <f>HYPERLINK('94KMInput'!AJ370)</f>
        <v/>
      </c>
      <c r="AN331" s="108" t="str">
        <f>HYPERLINK('94KMInput'!AK370)</f>
        <v/>
      </c>
      <c r="AO331" s="108" t="str">
        <f>HYPERLINK('94KMInput'!AL370)</f>
        <v/>
      </c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  <c r="CH331" s="88"/>
      <c r="CI331" s="88"/>
      <c r="CJ331" s="88"/>
      <c r="CK331" s="88"/>
      <c r="CL331" s="88"/>
      <c r="CM331" s="88"/>
      <c r="CN331" s="88"/>
      <c r="CO331" s="88"/>
      <c r="CP331" s="88"/>
      <c r="CQ331" s="88"/>
      <c r="CR331" s="88"/>
      <c r="CS331" s="88"/>
      <c r="CT331" s="88"/>
      <c r="CU331" s="88"/>
      <c r="CV331" s="88"/>
      <c r="CW331" s="88"/>
      <c r="CX331" s="88"/>
      <c r="CY331" s="88"/>
      <c r="CZ331" s="88"/>
      <c r="DA331" s="88"/>
      <c r="DB331" s="88"/>
      <c r="DC331" s="88"/>
      <c r="DD331" s="88"/>
      <c r="DE331" s="88"/>
      <c r="DF331" s="88"/>
      <c r="DG331" s="88"/>
      <c r="DH331" s="88"/>
    </row>
    <row r="332" ht="10.5" customHeight="1">
      <c r="A332" s="87" t="str">
        <f t="shared" si="1"/>
        <v/>
      </c>
      <c r="B332" s="88" t="str">
        <f t="shared" si="2"/>
        <v/>
      </c>
      <c r="C332" s="88" t="str">
        <f t="shared" si="3"/>
        <v/>
      </c>
      <c r="D332" s="89" t="str">
        <f>'94KMInput'!B328</f>
        <v/>
      </c>
      <c r="E332" s="90" t="str">
        <f t="shared" si="4"/>
        <v/>
      </c>
      <c r="F332" s="91" t="str">
        <f>'94KMInput'!H328</f>
        <v/>
      </c>
      <c r="G332" s="90" t="str">
        <f>'94KMInput'!O328</f>
        <v/>
      </c>
      <c r="H332" s="90" t="str">
        <f>'94KMInput'!P328</f>
        <v/>
      </c>
      <c r="I332" s="90" t="str">
        <f>'94KMInput'!R328</f>
        <v/>
      </c>
      <c r="J332" s="91" t="str">
        <f>'94KMInput'!S328</f>
        <v/>
      </c>
      <c r="K332" s="92" t="str">
        <f>'94KMInput'!AD328</f>
        <v/>
      </c>
      <c r="L332" s="93"/>
      <c r="M332" s="94" t="str">
        <f>'94KMInput'!L328</f>
        <v/>
      </c>
      <c r="N332" s="90" t="str">
        <f>IF(M332="","",(IF(Q332='94KMInput'!K328,"","ERROR!")))</f>
        <v/>
      </c>
      <c r="O332" s="95"/>
      <c r="P332" s="96"/>
      <c r="Q332" s="69" t="str">
        <f t="shared" si="8"/>
        <v/>
      </c>
      <c r="R332" s="98"/>
      <c r="S332" s="98"/>
      <c r="T332" s="98"/>
      <c r="U332" s="99"/>
      <c r="V332" s="98"/>
      <c r="W332" s="98"/>
      <c r="X332" s="100" t="str">
        <f t="shared" si="39"/>
        <v/>
      </c>
      <c r="Y332" s="101"/>
      <c r="Z332" s="102"/>
      <c r="AA332" s="102"/>
      <c r="AB332" s="102"/>
      <c r="AC332" s="103" t="str">
        <f>'94KMInput'!T371</f>
        <v/>
      </c>
      <c r="AD332" s="104">
        <f>'94KMInput'!V371-'94KMInput'!U371</f>
        <v>0</v>
      </c>
      <c r="AE332" s="105" t="str">
        <f t="shared" si="6"/>
        <v/>
      </c>
      <c r="AF332" s="106">
        <v>3.75</v>
      </c>
      <c r="AG332" s="107">
        <f t="shared" si="7"/>
        <v>0</v>
      </c>
      <c r="AH332" s="108" t="str">
        <f>HYPERLINK('94KMInput'!AE371)</f>
        <v/>
      </c>
      <c r="AI332" s="108" t="str">
        <f>HYPERLINK('94KMInput'!AF371)</f>
        <v/>
      </c>
      <c r="AJ332" s="108" t="str">
        <f>HYPERLINK('94KMInput'!AG371)</f>
        <v/>
      </c>
      <c r="AK332" s="108" t="str">
        <f>HYPERLINK('94KMInput'!AH371)</f>
        <v/>
      </c>
      <c r="AL332" s="108" t="str">
        <f>HYPERLINK('94KMInput'!AI371)</f>
        <v/>
      </c>
      <c r="AM332" s="108" t="str">
        <f>HYPERLINK('94KMInput'!AJ371)</f>
        <v/>
      </c>
      <c r="AN332" s="108" t="str">
        <f>HYPERLINK('94KMInput'!AK371)</f>
        <v/>
      </c>
      <c r="AO332" s="108" t="str">
        <f>HYPERLINK('94KMInput'!AL371)</f>
        <v/>
      </c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  <c r="CH332" s="88"/>
      <c r="CI332" s="88"/>
      <c r="CJ332" s="88"/>
      <c r="CK332" s="88"/>
      <c r="CL332" s="88"/>
      <c r="CM332" s="88"/>
      <c r="CN332" s="88"/>
      <c r="CO332" s="88"/>
      <c r="CP332" s="88"/>
      <c r="CQ332" s="88"/>
      <c r="CR332" s="88"/>
      <c r="CS332" s="88"/>
      <c r="CT332" s="88"/>
      <c r="CU332" s="88"/>
      <c r="CV332" s="88"/>
      <c r="CW332" s="88"/>
      <c r="CX332" s="88"/>
      <c r="CY332" s="88"/>
      <c r="CZ332" s="88"/>
      <c r="DA332" s="88"/>
      <c r="DB332" s="88"/>
      <c r="DC332" s="88"/>
      <c r="DD332" s="88"/>
      <c r="DE332" s="88"/>
      <c r="DF332" s="88"/>
      <c r="DG332" s="88"/>
      <c r="DH332" s="88"/>
    </row>
    <row r="333" ht="10.5" customHeight="1">
      <c r="A333" s="87" t="str">
        <f t="shared" si="1"/>
        <v/>
      </c>
      <c r="B333" s="88" t="str">
        <f t="shared" si="2"/>
        <v/>
      </c>
      <c r="C333" s="88" t="str">
        <f t="shared" si="3"/>
        <v/>
      </c>
      <c r="D333" s="89" t="str">
        <f>'94KMInput'!B329</f>
        <v/>
      </c>
      <c r="E333" s="90" t="str">
        <f t="shared" si="4"/>
        <v/>
      </c>
      <c r="F333" s="91" t="str">
        <f>'94KMInput'!H329</f>
        <v/>
      </c>
      <c r="G333" s="90" t="str">
        <f>'94KMInput'!O329</f>
        <v/>
      </c>
      <c r="H333" s="90" t="str">
        <f>'94KMInput'!P329</f>
        <v/>
      </c>
      <c r="I333" s="90" t="str">
        <f>'94KMInput'!R329</f>
        <v/>
      </c>
      <c r="J333" s="91" t="str">
        <f>'94KMInput'!S329</f>
        <v/>
      </c>
      <c r="K333" s="92" t="str">
        <f>'94KMInput'!AD329</f>
        <v/>
      </c>
      <c r="L333" s="93"/>
      <c r="M333" s="94" t="str">
        <f>'94KMInput'!L329</f>
        <v/>
      </c>
      <c r="N333" s="90" t="str">
        <f>IF(M333="","",(IF(Q333='94KMInput'!K329,"","ERROR!")))</f>
        <v/>
      </c>
      <c r="O333" s="95"/>
      <c r="P333" s="96"/>
      <c r="Q333" s="69" t="str">
        <f t="shared" si="8"/>
        <v/>
      </c>
      <c r="R333" s="98"/>
      <c r="S333" s="98"/>
      <c r="T333" s="98"/>
      <c r="U333" s="99"/>
      <c r="V333" s="98"/>
      <c r="W333" s="98"/>
      <c r="X333" s="100" t="str">
        <f t="shared" si="39"/>
        <v/>
      </c>
      <c r="Y333" s="101"/>
      <c r="Z333" s="102"/>
      <c r="AA333" s="102"/>
      <c r="AB333" s="102"/>
      <c r="AC333" s="103" t="str">
        <f>'94KMInput'!T372</f>
        <v/>
      </c>
      <c r="AD333" s="104">
        <f>'94KMInput'!V372-'94KMInput'!U372</f>
        <v>0</v>
      </c>
      <c r="AE333" s="105" t="str">
        <f t="shared" si="6"/>
        <v/>
      </c>
      <c r="AF333" s="106">
        <v>3.75</v>
      </c>
      <c r="AG333" s="107">
        <f t="shared" si="7"/>
        <v>0</v>
      </c>
      <c r="AH333" s="108" t="str">
        <f>HYPERLINK('94KMInput'!AE372)</f>
        <v/>
      </c>
      <c r="AI333" s="108" t="str">
        <f>HYPERLINK('94KMInput'!AF372)</f>
        <v/>
      </c>
      <c r="AJ333" s="108" t="str">
        <f>HYPERLINK('94KMInput'!AG372)</f>
        <v/>
      </c>
      <c r="AK333" s="108" t="str">
        <f>HYPERLINK('94KMInput'!AH372)</f>
        <v/>
      </c>
      <c r="AL333" s="108" t="str">
        <f>HYPERLINK('94KMInput'!AI372)</f>
        <v/>
      </c>
      <c r="AM333" s="108" t="str">
        <f>HYPERLINK('94KMInput'!AJ372)</f>
        <v/>
      </c>
      <c r="AN333" s="108" t="str">
        <f>HYPERLINK('94KMInput'!AK372)</f>
        <v/>
      </c>
      <c r="AO333" s="108" t="str">
        <f>HYPERLINK('94KMInput'!AL372)</f>
        <v/>
      </c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  <c r="CH333" s="88"/>
      <c r="CI333" s="88"/>
      <c r="CJ333" s="88"/>
      <c r="CK333" s="88"/>
      <c r="CL333" s="88"/>
      <c r="CM333" s="88"/>
      <c r="CN333" s="88"/>
      <c r="CO333" s="88"/>
      <c r="CP333" s="88"/>
      <c r="CQ333" s="88"/>
      <c r="CR333" s="88"/>
      <c r="CS333" s="88"/>
      <c r="CT333" s="88"/>
      <c r="CU333" s="88"/>
      <c r="CV333" s="88"/>
      <c r="CW333" s="88"/>
      <c r="CX333" s="88"/>
      <c r="CY333" s="88"/>
      <c r="CZ333" s="88"/>
      <c r="DA333" s="88"/>
      <c r="DB333" s="88"/>
      <c r="DC333" s="88"/>
      <c r="DD333" s="88"/>
      <c r="DE333" s="88"/>
      <c r="DF333" s="88"/>
      <c r="DG333" s="88"/>
      <c r="DH333" s="88"/>
    </row>
    <row r="334" ht="10.5" customHeight="1">
      <c r="A334" s="87" t="str">
        <f t="shared" si="1"/>
        <v/>
      </c>
      <c r="B334" s="88" t="str">
        <f t="shared" si="2"/>
        <v/>
      </c>
      <c r="C334" s="88" t="str">
        <f t="shared" si="3"/>
        <v/>
      </c>
      <c r="D334" s="89" t="str">
        <f>'94KMInput'!B330</f>
        <v/>
      </c>
      <c r="E334" s="90" t="str">
        <f t="shared" si="4"/>
        <v/>
      </c>
      <c r="F334" s="91" t="str">
        <f>'94KMInput'!H330</f>
        <v/>
      </c>
      <c r="G334" s="90" t="str">
        <f>'94KMInput'!O330</f>
        <v/>
      </c>
      <c r="H334" s="90" t="str">
        <f>'94KMInput'!P330</f>
        <v/>
      </c>
      <c r="I334" s="90" t="str">
        <f>'94KMInput'!R330</f>
        <v/>
      </c>
      <c r="J334" s="91" t="str">
        <f>'94KMInput'!S330</f>
        <v/>
      </c>
      <c r="K334" s="92" t="str">
        <f>'94KMInput'!AD330</f>
        <v/>
      </c>
      <c r="L334" s="93"/>
      <c r="M334" s="94" t="str">
        <f>'94KMInput'!L330</f>
        <v/>
      </c>
      <c r="N334" s="90" t="str">
        <f>IF(M334="","",(IF(Q334='94KMInput'!K330,"","ERROR!")))</f>
        <v/>
      </c>
      <c r="O334" s="95"/>
      <c r="P334" s="96"/>
      <c r="Q334" s="69" t="str">
        <f t="shared" si="8"/>
        <v/>
      </c>
      <c r="R334" s="98"/>
      <c r="S334" s="98"/>
      <c r="T334" s="98"/>
      <c r="U334" s="99"/>
      <c r="V334" s="98"/>
      <c r="W334" s="98"/>
      <c r="X334" s="100" t="str">
        <f t="shared" si="39"/>
        <v/>
      </c>
      <c r="Y334" s="101"/>
      <c r="Z334" s="102"/>
      <c r="AA334" s="102"/>
      <c r="AB334" s="102"/>
      <c r="AC334" s="103" t="str">
        <f>'94KMInput'!T373</f>
        <v/>
      </c>
      <c r="AD334" s="104">
        <f>'94KMInput'!V373-'94KMInput'!U373</f>
        <v>0</v>
      </c>
      <c r="AE334" s="105" t="str">
        <f t="shared" si="6"/>
        <v/>
      </c>
      <c r="AF334" s="106">
        <v>3.75</v>
      </c>
      <c r="AG334" s="107">
        <f t="shared" si="7"/>
        <v>0</v>
      </c>
      <c r="AH334" s="108" t="str">
        <f>HYPERLINK('94KMInput'!AE373)</f>
        <v/>
      </c>
      <c r="AI334" s="108" t="str">
        <f>HYPERLINK('94KMInput'!AF373)</f>
        <v/>
      </c>
      <c r="AJ334" s="108" t="str">
        <f>HYPERLINK('94KMInput'!AG373)</f>
        <v/>
      </c>
      <c r="AK334" s="108" t="str">
        <f>HYPERLINK('94KMInput'!AH373)</f>
        <v/>
      </c>
      <c r="AL334" s="108" t="str">
        <f>HYPERLINK('94KMInput'!AI373)</f>
        <v/>
      </c>
      <c r="AM334" s="108" t="str">
        <f>HYPERLINK('94KMInput'!AJ373)</f>
        <v/>
      </c>
      <c r="AN334" s="108" t="str">
        <f>HYPERLINK('94KMInput'!AK373)</f>
        <v/>
      </c>
      <c r="AO334" s="108" t="str">
        <f>HYPERLINK('94KMInput'!AL373)</f>
        <v/>
      </c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  <c r="CH334" s="88"/>
      <c r="CI334" s="88"/>
      <c r="CJ334" s="88"/>
      <c r="CK334" s="88"/>
      <c r="CL334" s="88"/>
      <c r="CM334" s="88"/>
      <c r="CN334" s="88"/>
      <c r="CO334" s="88"/>
      <c r="CP334" s="88"/>
      <c r="CQ334" s="88"/>
      <c r="CR334" s="88"/>
      <c r="CS334" s="88"/>
      <c r="CT334" s="88"/>
      <c r="CU334" s="88"/>
      <c r="CV334" s="88"/>
      <c r="CW334" s="88"/>
      <c r="CX334" s="88"/>
      <c r="CY334" s="88"/>
      <c r="CZ334" s="88"/>
      <c r="DA334" s="88"/>
      <c r="DB334" s="88"/>
      <c r="DC334" s="88"/>
      <c r="DD334" s="88"/>
      <c r="DE334" s="88"/>
      <c r="DF334" s="88"/>
      <c r="DG334" s="88"/>
      <c r="DH334" s="88"/>
    </row>
    <row r="335" ht="10.5" customHeight="1">
      <c r="A335" s="87" t="str">
        <f t="shared" si="1"/>
        <v/>
      </c>
      <c r="B335" s="88" t="str">
        <f t="shared" si="2"/>
        <v/>
      </c>
      <c r="C335" s="88" t="str">
        <f t="shared" si="3"/>
        <v/>
      </c>
      <c r="D335" s="89" t="str">
        <f>'94KMInput'!B331</f>
        <v/>
      </c>
      <c r="E335" s="90" t="str">
        <f t="shared" si="4"/>
        <v/>
      </c>
      <c r="F335" s="91" t="str">
        <f>'94KMInput'!H331</f>
        <v/>
      </c>
      <c r="G335" s="90" t="str">
        <f>'94KMInput'!O331</f>
        <v/>
      </c>
      <c r="H335" s="90" t="str">
        <f>'94KMInput'!P331</f>
        <v/>
      </c>
      <c r="I335" s="90" t="str">
        <f>'94KMInput'!R331</f>
        <v/>
      </c>
      <c r="J335" s="91" t="str">
        <f>'94KMInput'!S331</f>
        <v/>
      </c>
      <c r="K335" s="92" t="str">
        <f>'94KMInput'!AD331</f>
        <v/>
      </c>
      <c r="L335" s="93"/>
      <c r="M335" s="94" t="str">
        <f>'94KMInput'!L331</f>
        <v/>
      </c>
      <c r="N335" s="90" t="str">
        <f>IF(M335="","",(IF(Q335='94KMInput'!K331,"","ERROR!")))</f>
        <v/>
      </c>
      <c r="O335" s="95"/>
      <c r="P335" s="96"/>
      <c r="Q335" s="69" t="str">
        <f t="shared" si="8"/>
        <v/>
      </c>
      <c r="R335" s="98"/>
      <c r="S335" s="98"/>
      <c r="T335" s="98"/>
      <c r="U335" s="99"/>
      <c r="V335" s="98"/>
      <c r="W335" s="98"/>
      <c r="X335" s="100" t="str">
        <f t="shared" si="39"/>
        <v/>
      </c>
      <c r="Y335" s="101"/>
      <c r="Z335" s="102"/>
      <c r="AA335" s="102"/>
      <c r="AB335" s="102"/>
      <c r="AC335" s="103" t="str">
        <f>'94KMInput'!T374</f>
        <v/>
      </c>
      <c r="AD335" s="104">
        <f>'94KMInput'!V374-'94KMInput'!U374</f>
        <v>0</v>
      </c>
      <c r="AE335" s="105" t="str">
        <f t="shared" si="6"/>
        <v/>
      </c>
      <c r="AF335" s="106">
        <v>3.75</v>
      </c>
      <c r="AG335" s="107">
        <f t="shared" si="7"/>
        <v>0</v>
      </c>
      <c r="AH335" s="108" t="str">
        <f>HYPERLINK('94KMInput'!AE374)</f>
        <v/>
      </c>
      <c r="AI335" s="108" t="str">
        <f>HYPERLINK('94KMInput'!AF374)</f>
        <v/>
      </c>
      <c r="AJ335" s="108" t="str">
        <f>HYPERLINK('94KMInput'!AG374)</f>
        <v/>
      </c>
      <c r="AK335" s="108" t="str">
        <f>HYPERLINK('94KMInput'!AH374)</f>
        <v/>
      </c>
      <c r="AL335" s="108" t="str">
        <f>HYPERLINK('94KMInput'!AI374)</f>
        <v/>
      </c>
      <c r="AM335" s="108" t="str">
        <f>HYPERLINK('94KMInput'!AJ374)</f>
        <v/>
      </c>
      <c r="AN335" s="108" t="str">
        <f>HYPERLINK('94KMInput'!AK374)</f>
        <v/>
      </c>
      <c r="AO335" s="108" t="str">
        <f>HYPERLINK('94KMInput'!AL374)</f>
        <v/>
      </c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  <c r="CH335" s="88"/>
      <c r="CI335" s="88"/>
      <c r="CJ335" s="88"/>
      <c r="CK335" s="88"/>
      <c r="CL335" s="88"/>
      <c r="CM335" s="88"/>
      <c r="CN335" s="88"/>
      <c r="CO335" s="88"/>
      <c r="CP335" s="88"/>
      <c r="CQ335" s="88"/>
      <c r="CR335" s="88"/>
      <c r="CS335" s="88"/>
      <c r="CT335" s="88"/>
      <c r="CU335" s="88"/>
      <c r="CV335" s="88"/>
      <c r="CW335" s="88"/>
      <c r="CX335" s="88"/>
      <c r="CY335" s="88"/>
      <c r="CZ335" s="88"/>
      <c r="DA335" s="88"/>
      <c r="DB335" s="88"/>
      <c r="DC335" s="88"/>
      <c r="DD335" s="88"/>
      <c r="DE335" s="88"/>
      <c r="DF335" s="88"/>
      <c r="DG335" s="88"/>
      <c r="DH335" s="88"/>
    </row>
    <row r="336" ht="10.5" customHeight="1">
      <c r="A336" s="87" t="str">
        <f t="shared" si="1"/>
        <v/>
      </c>
      <c r="B336" s="88" t="str">
        <f t="shared" si="2"/>
        <v/>
      </c>
      <c r="C336" s="88" t="str">
        <f t="shared" si="3"/>
        <v/>
      </c>
      <c r="D336" s="89" t="str">
        <f>'94KMInput'!B332</f>
        <v/>
      </c>
      <c r="E336" s="90" t="str">
        <f t="shared" si="4"/>
        <v/>
      </c>
      <c r="F336" s="91" t="str">
        <f>'94KMInput'!H332</f>
        <v/>
      </c>
      <c r="G336" s="90" t="str">
        <f>'94KMInput'!O332</f>
        <v/>
      </c>
      <c r="H336" s="90" t="str">
        <f>'94KMInput'!P332</f>
        <v/>
      </c>
      <c r="I336" s="90" t="str">
        <f>'94KMInput'!R332</f>
        <v/>
      </c>
      <c r="J336" s="91" t="str">
        <f>'94KMInput'!S332</f>
        <v/>
      </c>
      <c r="K336" s="92" t="str">
        <f>'94KMInput'!AD332</f>
        <v/>
      </c>
      <c r="L336" s="93"/>
      <c r="M336" s="94" t="str">
        <f>'94KMInput'!L332</f>
        <v/>
      </c>
      <c r="N336" s="90" t="str">
        <f>IF(M336="","",(IF(Q336='94KMInput'!K332,"","ERROR!")))</f>
        <v/>
      </c>
      <c r="O336" s="95"/>
      <c r="P336" s="96"/>
      <c r="Q336" s="69" t="str">
        <f t="shared" si="8"/>
        <v/>
      </c>
      <c r="R336" s="98"/>
      <c r="S336" s="98"/>
      <c r="T336" s="98"/>
      <c r="U336" s="99"/>
      <c r="V336" s="98"/>
      <c r="W336" s="98"/>
      <c r="X336" s="100" t="str">
        <f t="shared" si="39"/>
        <v/>
      </c>
      <c r="Y336" s="101"/>
      <c r="Z336" s="102"/>
      <c r="AA336" s="102"/>
      <c r="AB336" s="102"/>
      <c r="AC336" s="103" t="str">
        <f>'94KMInput'!T375</f>
        <v/>
      </c>
      <c r="AD336" s="104">
        <f>'94KMInput'!V375-'94KMInput'!U375</f>
        <v>0</v>
      </c>
      <c r="AE336" s="105" t="str">
        <f t="shared" si="6"/>
        <v/>
      </c>
      <c r="AF336" s="106">
        <v>3.75</v>
      </c>
      <c r="AG336" s="107">
        <f t="shared" si="7"/>
        <v>0</v>
      </c>
      <c r="AH336" s="108" t="str">
        <f>HYPERLINK('94KMInput'!AE375)</f>
        <v/>
      </c>
      <c r="AI336" s="108" t="str">
        <f>HYPERLINK('94KMInput'!AF375)</f>
        <v/>
      </c>
      <c r="AJ336" s="108" t="str">
        <f>HYPERLINK('94KMInput'!AG375)</f>
        <v/>
      </c>
      <c r="AK336" s="108" t="str">
        <f>HYPERLINK('94KMInput'!AH375)</f>
        <v/>
      </c>
      <c r="AL336" s="108" t="str">
        <f>HYPERLINK('94KMInput'!AI375)</f>
        <v/>
      </c>
      <c r="AM336" s="108" t="str">
        <f>HYPERLINK('94KMInput'!AJ375)</f>
        <v/>
      </c>
      <c r="AN336" s="108" t="str">
        <f>HYPERLINK('94KMInput'!AK375)</f>
        <v/>
      </c>
      <c r="AO336" s="108" t="str">
        <f>HYPERLINK('94KMInput'!AL375)</f>
        <v/>
      </c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  <c r="CH336" s="88"/>
      <c r="CI336" s="88"/>
      <c r="CJ336" s="88"/>
      <c r="CK336" s="88"/>
      <c r="CL336" s="88"/>
      <c r="CM336" s="88"/>
      <c r="CN336" s="88"/>
      <c r="CO336" s="88"/>
      <c r="CP336" s="88"/>
      <c r="CQ336" s="88"/>
      <c r="CR336" s="88"/>
      <c r="CS336" s="88"/>
      <c r="CT336" s="88"/>
      <c r="CU336" s="88"/>
      <c r="CV336" s="88"/>
      <c r="CW336" s="88"/>
      <c r="CX336" s="88"/>
      <c r="CY336" s="88"/>
      <c r="CZ336" s="88"/>
      <c r="DA336" s="88"/>
      <c r="DB336" s="88"/>
      <c r="DC336" s="88"/>
      <c r="DD336" s="88"/>
      <c r="DE336" s="88"/>
      <c r="DF336" s="88"/>
      <c r="DG336" s="88"/>
      <c r="DH336" s="88"/>
    </row>
    <row r="337" ht="10.5" customHeight="1">
      <c r="A337" s="87" t="str">
        <f t="shared" si="1"/>
        <v/>
      </c>
      <c r="B337" s="88" t="str">
        <f t="shared" si="2"/>
        <v/>
      </c>
      <c r="C337" s="88" t="str">
        <f t="shared" si="3"/>
        <v/>
      </c>
      <c r="D337" s="89" t="str">
        <f>'94KMInput'!B333</f>
        <v/>
      </c>
      <c r="E337" s="90" t="str">
        <f t="shared" si="4"/>
        <v/>
      </c>
      <c r="F337" s="91" t="str">
        <f>'94KMInput'!H333</f>
        <v/>
      </c>
      <c r="G337" s="90" t="str">
        <f>'94KMInput'!O333</f>
        <v/>
      </c>
      <c r="H337" s="90" t="str">
        <f>'94KMInput'!P333</f>
        <v/>
      </c>
      <c r="I337" s="90" t="str">
        <f>'94KMInput'!R333</f>
        <v/>
      </c>
      <c r="J337" s="91" t="str">
        <f>'94KMInput'!S333</f>
        <v/>
      </c>
      <c r="K337" s="92" t="str">
        <f>'94KMInput'!AD333</f>
        <v/>
      </c>
      <c r="L337" s="93"/>
      <c r="M337" s="94" t="str">
        <f>'94KMInput'!L333</f>
        <v/>
      </c>
      <c r="N337" s="90" t="str">
        <f>IF(M337="","",(IF(Q337='94KMInput'!K333,"","ERROR!")))</f>
        <v/>
      </c>
      <c r="O337" s="95"/>
      <c r="P337" s="96"/>
      <c r="Q337" s="69" t="str">
        <f t="shared" si="8"/>
        <v/>
      </c>
      <c r="R337" s="98"/>
      <c r="S337" s="98"/>
      <c r="T337" s="98"/>
      <c r="U337" s="99"/>
      <c r="V337" s="98"/>
      <c r="W337" s="98"/>
      <c r="X337" s="100" t="str">
        <f t="shared" si="39"/>
        <v/>
      </c>
      <c r="Y337" s="101"/>
      <c r="Z337" s="102"/>
      <c r="AA337" s="102"/>
      <c r="AB337" s="102"/>
      <c r="AC337" s="103" t="str">
        <f>'94KMInput'!T376</f>
        <v/>
      </c>
      <c r="AD337" s="104">
        <f>'94KMInput'!V376-'94KMInput'!U376</f>
        <v>0</v>
      </c>
      <c r="AE337" s="105" t="str">
        <f t="shared" si="6"/>
        <v/>
      </c>
      <c r="AF337" s="106">
        <v>3.75</v>
      </c>
      <c r="AG337" s="107">
        <f t="shared" si="7"/>
        <v>0</v>
      </c>
      <c r="AH337" s="108" t="str">
        <f>HYPERLINK('94KMInput'!AE376)</f>
        <v/>
      </c>
      <c r="AI337" s="108" t="str">
        <f>HYPERLINK('94KMInput'!AF376)</f>
        <v/>
      </c>
      <c r="AJ337" s="108" t="str">
        <f>HYPERLINK('94KMInput'!AG376)</f>
        <v/>
      </c>
      <c r="AK337" s="108" t="str">
        <f>HYPERLINK('94KMInput'!AH376)</f>
        <v/>
      </c>
      <c r="AL337" s="108" t="str">
        <f>HYPERLINK('94KMInput'!AI376)</f>
        <v/>
      </c>
      <c r="AM337" s="108" t="str">
        <f>HYPERLINK('94KMInput'!AJ376)</f>
        <v/>
      </c>
      <c r="AN337" s="108" t="str">
        <f>HYPERLINK('94KMInput'!AK376)</f>
        <v/>
      </c>
      <c r="AO337" s="108" t="str">
        <f>HYPERLINK('94KMInput'!AL376)</f>
        <v/>
      </c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  <c r="CH337" s="88"/>
      <c r="CI337" s="88"/>
      <c r="CJ337" s="88"/>
      <c r="CK337" s="88"/>
      <c r="CL337" s="88"/>
      <c r="CM337" s="88"/>
      <c r="CN337" s="88"/>
      <c r="CO337" s="88"/>
      <c r="CP337" s="88"/>
      <c r="CQ337" s="88"/>
      <c r="CR337" s="88"/>
      <c r="CS337" s="88"/>
      <c r="CT337" s="88"/>
      <c r="CU337" s="88"/>
      <c r="CV337" s="88"/>
      <c r="CW337" s="88"/>
      <c r="CX337" s="88"/>
      <c r="CY337" s="88"/>
      <c r="CZ337" s="88"/>
      <c r="DA337" s="88"/>
      <c r="DB337" s="88"/>
      <c r="DC337" s="88"/>
      <c r="DD337" s="88"/>
      <c r="DE337" s="88"/>
      <c r="DF337" s="88"/>
      <c r="DG337" s="88"/>
      <c r="DH337" s="88"/>
    </row>
    <row r="338" ht="10.5" customHeight="1">
      <c r="A338" s="87" t="str">
        <f t="shared" si="1"/>
        <v/>
      </c>
      <c r="B338" s="88" t="str">
        <f t="shared" si="2"/>
        <v/>
      </c>
      <c r="C338" s="88" t="str">
        <f t="shared" si="3"/>
        <v/>
      </c>
      <c r="D338" s="89" t="str">
        <f>'94KMInput'!B334</f>
        <v/>
      </c>
      <c r="E338" s="90" t="str">
        <f t="shared" si="4"/>
        <v/>
      </c>
      <c r="F338" s="91" t="str">
        <f>'94KMInput'!H334</f>
        <v/>
      </c>
      <c r="G338" s="90" t="str">
        <f>'94KMInput'!O334</f>
        <v/>
      </c>
      <c r="H338" s="90" t="str">
        <f>'94KMInput'!P334</f>
        <v/>
      </c>
      <c r="I338" s="90" t="str">
        <f>'94KMInput'!R334</f>
        <v/>
      </c>
      <c r="J338" s="91" t="str">
        <f>'94KMInput'!S334</f>
        <v/>
      </c>
      <c r="K338" s="92" t="str">
        <f>'94KMInput'!AD334</f>
        <v/>
      </c>
      <c r="L338" s="93"/>
      <c r="M338" s="94" t="str">
        <f>'94KMInput'!L334</f>
        <v/>
      </c>
      <c r="N338" s="90" t="str">
        <f>IF(M338="","",(IF(Q338='94KMInput'!K334,"","ERROR!")))</f>
        <v/>
      </c>
      <c r="O338" s="95"/>
      <c r="P338" s="96"/>
      <c r="Q338" s="69" t="str">
        <f t="shared" si="8"/>
        <v/>
      </c>
      <c r="R338" s="98"/>
      <c r="S338" s="98"/>
      <c r="T338" s="98"/>
      <c r="U338" s="99"/>
      <c r="V338" s="98"/>
      <c r="W338" s="98"/>
      <c r="X338" s="100" t="str">
        <f t="shared" si="39"/>
        <v/>
      </c>
      <c r="Y338" s="101"/>
      <c r="Z338" s="102"/>
      <c r="AA338" s="102"/>
      <c r="AB338" s="102"/>
      <c r="AC338" s="103" t="str">
        <f>'94KMInput'!T377</f>
        <v/>
      </c>
      <c r="AD338" s="104">
        <f>'94KMInput'!V377-'94KMInput'!U377</f>
        <v>0</v>
      </c>
      <c r="AE338" s="105" t="str">
        <f t="shared" si="6"/>
        <v/>
      </c>
      <c r="AF338" s="106">
        <v>3.75</v>
      </c>
      <c r="AG338" s="107">
        <f t="shared" si="7"/>
        <v>0</v>
      </c>
      <c r="AH338" s="108" t="str">
        <f>HYPERLINK('94KMInput'!AE377)</f>
        <v/>
      </c>
      <c r="AI338" s="108" t="str">
        <f>HYPERLINK('94KMInput'!AF377)</f>
        <v/>
      </c>
      <c r="AJ338" s="108" t="str">
        <f>HYPERLINK('94KMInput'!AG377)</f>
        <v/>
      </c>
      <c r="AK338" s="108" t="str">
        <f>HYPERLINK('94KMInput'!AH377)</f>
        <v/>
      </c>
      <c r="AL338" s="108" t="str">
        <f>HYPERLINK('94KMInput'!AI377)</f>
        <v/>
      </c>
      <c r="AM338" s="108" t="str">
        <f>HYPERLINK('94KMInput'!AJ377)</f>
        <v/>
      </c>
      <c r="AN338" s="108" t="str">
        <f>HYPERLINK('94KMInput'!AK377)</f>
        <v/>
      </c>
      <c r="AO338" s="108" t="str">
        <f>HYPERLINK('94KMInput'!AL377)</f>
        <v/>
      </c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  <c r="CH338" s="88"/>
      <c r="CI338" s="88"/>
      <c r="CJ338" s="88"/>
      <c r="CK338" s="88"/>
      <c r="CL338" s="88"/>
      <c r="CM338" s="88"/>
      <c r="CN338" s="88"/>
      <c r="CO338" s="88"/>
      <c r="CP338" s="88"/>
      <c r="CQ338" s="88"/>
      <c r="CR338" s="88"/>
      <c r="CS338" s="88"/>
      <c r="CT338" s="88"/>
      <c r="CU338" s="88"/>
      <c r="CV338" s="88"/>
      <c r="CW338" s="88"/>
      <c r="CX338" s="88"/>
      <c r="CY338" s="88"/>
      <c r="CZ338" s="88"/>
      <c r="DA338" s="88"/>
      <c r="DB338" s="88"/>
      <c r="DC338" s="88"/>
      <c r="DD338" s="88"/>
      <c r="DE338" s="88"/>
      <c r="DF338" s="88"/>
      <c r="DG338" s="88"/>
      <c r="DH338" s="88"/>
    </row>
    <row r="339" ht="10.5" customHeight="1">
      <c r="A339" s="87" t="str">
        <f t="shared" si="1"/>
        <v/>
      </c>
      <c r="B339" s="88" t="str">
        <f t="shared" si="2"/>
        <v/>
      </c>
      <c r="C339" s="88" t="str">
        <f t="shared" si="3"/>
        <v/>
      </c>
      <c r="D339" s="89" t="str">
        <f>'94KMInput'!B335</f>
        <v/>
      </c>
      <c r="E339" s="90" t="str">
        <f t="shared" si="4"/>
        <v/>
      </c>
      <c r="F339" s="91" t="str">
        <f>'94KMInput'!H335</f>
        <v/>
      </c>
      <c r="G339" s="90" t="str">
        <f>'94KMInput'!O335</f>
        <v/>
      </c>
      <c r="H339" s="90" t="str">
        <f>'94KMInput'!P335</f>
        <v/>
      </c>
      <c r="I339" s="90" t="str">
        <f>'94KMInput'!R335</f>
        <v/>
      </c>
      <c r="J339" s="91" t="str">
        <f>'94KMInput'!S335</f>
        <v/>
      </c>
      <c r="K339" s="92" t="str">
        <f>'94KMInput'!AD335</f>
        <v/>
      </c>
      <c r="L339" s="93"/>
      <c r="M339" s="94" t="str">
        <f>'94KMInput'!L335</f>
        <v/>
      </c>
      <c r="N339" s="90" t="str">
        <f>IF(M339="","",(IF(Q339='94KMInput'!K335,"","ERROR!")))</f>
        <v/>
      </c>
      <c r="O339" s="95"/>
      <c r="P339" s="96"/>
      <c r="Q339" s="69" t="str">
        <f t="shared" si="8"/>
        <v/>
      </c>
      <c r="R339" s="98"/>
      <c r="S339" s="98"/>
      <c r="T339" s="98"/>
      <c r="U339" s="99"/>
      <c r="V339" s="98"/>
      <c r="W339" s="98"/>
      <c r="X339" s="100" t="str">
        <f t="shared" si="39"/>
        <v/>
      </c>
      <c r="Y339" s="101"/>
      <c r="Z339" s="102"/>
      <c r="AA339" s="102"/>
      <c r="AB339" s="102"/>
      <c r="AC339" s="103" t="str">
        <f>'94KMInput'!T378</f>
        <v/>
      </c>
      <c r="AD339" s="104">
        <f>'94KMInput'!V378-'94KMInput'!U378</f>
        <v>0</v>
      </c>
      <c r="AE339" s="105" t="str">
        <f t="shared" si="6"/>
        <v/>
      </c>
      <c r="AF339" s="106">
        <v>3.75</v>
      </c>
      <c r="AG339" s="107">
        <f t="shared" si="7"/>
        <v>0</v>
      </c>
      <c r="AH339" s="108" t="str">
        <f>HYPERLINK('94KMInput'!AE378)</f>
        <v/>
      </c>
      <c r="AI339" s="108" t="str">
        <f>HYPERLINK('94KMInput'!AF378)</f>
        <v/>
      </c>
      <c r="AJ339" s="108" t="str">
        <f>HYPERLINK('94KMInput'!AG378)</f>
        <v/>
      </c>
      <c r="AK339" s="108" t="str">
        <f>HYPERLINK('94KMInput'!AH378)</f>
        <v/>
      </c>
      <c r="AL339" s="108" t="str">
        <f>HYPERLINK('94KMInput'!AI378)</f>
        <v/>
      </c>
      <c r="AM339" s="108" t="str">
        <f>HYPERLINK('94KMInput'!AJ378)</f>
        <v/>
      </c>
      <c r="AN339" s="108" t="str">
        <f>HYPERLINK('94KMInput'!AK378)</f>
        <v/>
      </c>
      <c r="AO339" s="108" t="str">
        <f>HYPERLINK('94KMInput'!AL378)</f>
        <v/>
      </c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  <c r="CH339" s="88"/>
      <c r="CI339" s="88"/>
      <c r="CJ339" s="88"/>
      <c r="CK339" s="88"/>
      <c r="CL339" s="88"/>
      <c r="CM339" s="88"/>
      <c r="CN339" s="88"/>
      <c r="CO339" s="88"/>
      <c r="CP339" s="88"/>
      <c r="CQ339" s="88"/>
      <c r="CR339" s="88"/>
      <c r="CS339" s="88"/>
      <c r="CT339" s="88"/>
      <c r="CU339" s="88"/>
      <c r="CV339" s="88"/>
      <c r="CW339" s="88"/>
      <c r="CX339" s="88"/>
      <c r="CY339" s="88"/>
      <c r="CZ339" s="88"/>
      <c r="DA339" s="88"/>
      <c r="DB339" s="88"/>
      <c r="DC339" s="88"/>
      <c r="DD339" s="88"/>
      <c r="DE339" s="88"/>
      <c r="DF339" s="88"/>
      <c r="DG339" s="88"/>
      <c r="DH339" s="88"/>
    </row>
    <row r="340" ht="10.5" customHeight="1">
      <c r="A340" s="87" t="str">
        <f t="shared" si="1"/>
        <v/>
      </c>
      <c r="B340" s="88" t="str">
        <f t="shared" si="2"/>
        <v/>
      </c>
      <c r="C340" s="88" t="str">
        <f t="shared" si="3"/>
        <v/>
      </c>
      <c r="D340" s="89" t="str">
        <f>'94KMInput'!B336</f>
        <v/>
      </c>
      <c r="E340" s="90" t="str">
        <f t="shared" si="4"/>
        <v/>
      </c>
      <c r="F340" s="91" t="str">
        <f>'94KMInput'!H336</f>
        <v/>
      </c>
      <c r="G340" s="90" t="str">
        <f>'94KMInput'!O336</f>
        <v/>
      </c>
      <c r="H340" s="90" t="str">
        <f>'94KMInput'!P336</f>
        <v/>
      </c>
      <c r="I340" s="90" t="str">
        <f>'94KMInput'!R336</f>
        <v/>
      </c>
      <c r="J340" s="91" t="str">
        <f>'94KMInput'!S336</f>
        <v/>
      </c>
      <c r="K340" s="92" t="str">
        <f>'94KMInput'!AD336</f>
        <v/>
      </c>
      <c r="L340" s="93"/>
      <c r="M340" s="94" t="str">
        <f>'94KMInput'!L336</f>
        <v/>
      </c>
      <c r="N340" s="90" t="str">
        <f>IF(M340="","",(IF(Q340='94KMInput'!K336,"","ERROR!")))</f>
        <v/>
      </c>
      <c r="O340" s="95"/>
      <c r="P340" s="96"/>
      <c r="Q340" s="69" t="str">
        <f t="shared" si="8"/>
        <v/>
      </c>
      <c r="R340" s="98"/>
      <c r="S340" s="98"/>
      <c r="T340" s="98"/>
      <c r="U340" s="99"/>
      <c r="V340" s="98"/>
      <c r="W340" s="98"/>
      <c r="X340" s="100" t="str">
        <f t="shared" si="39"/>
        <v/>
      </c>
      <c r="Y340" s="101"/>
      <c r="Z340" s="102"/>
      <c r="AA340" s="102"/>
      <c r="AB340" s="102"/>
      <c r="AC340" s="103" t="str">
        <f>'94KMInput'!T379</f>
        <v/>
      </c>
      <c r="AD340" s="104">
        <f>'94KMInput'!V379-'94KMInput'!U379</f>
        <v>0</v>
      </c>
      <c r="AE340" s="105" t="str">
        <f t="shared" si="6"/>
        <v/>
      </c>
      <c r="AF340" s="106">
        <v>3.75</v>
      </c>
      <c r="AG340" s="107">
        <f t="shared" si="7"/>
        <v>0</v>
      </c>
      <c r="AH340" s="108" t="str">
        <f>HYPERLINK('94KMInput'!AE379)</f>
        <v/>
      </c>
      <c r="AI340" s="108" t="str">
        <f>HYPERLINK('94KMInput'!AF379)</f>
        <v/>
      </c>
      <c r="AJ340" s="108" t="str">
        <f>HYPERLINK('94KMInput'!AG379)</f>
        <v/>
      </c>
      <c r="AK340" s="108" t="str">
        <f>HYPERLINK('94KMInput'!AH379)</f>
        <v/>
      </c>
      <c r="AL340" s="108" t="str">
        <f>HYPERLINK('94KMInput'!AI379)</f>
        <v/>
      </c>
      <c r="AM340" s="108" t="str">
        <f>HYPERLINK('94KMInput'!AJ379)</f>
        <v/>
      </c>
      <c r="AN340" s="108" t="str">
        <f>HYPERLINK('94KMInput'!AK379)</f>
        <v/>
      </c>
      <c r="AO340" s="108" t="str">
        <f>HYPERLINK('94KMInput'!AL379)</f>
        <v/>
      </c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  <c r="CH340" s="88"/>
      <c r="CI340" s="88"/>
      <c r="CJ340" s="88"/>
      <c r="CK340" s="88"/>
      <c r="CL340" s="88"/>
      <c r="CM340" s="88"/>
      <c r="CN340" s="88"/>
      <c r="CO340" s="88"/>
      <c r="CP340" s="88"/>
      <c r="CQ340" s="88"/>
      <c r="CR340" s="88"/>
      <c r="CS340" s="88"/>
      <c r="CT340" s="88"/>
      <c r="CU340" s="88"/>
      <c r="CV340" s="88"/>
      <c r="CW340" s="88"/>
      <c r="CX340" s="88"/>
      <c r="CY340" s="88"/>
      <c r="CZ340" s="88"/>
      <c r="DA340" s="88"/>
      <c r="DB340" s="88"/>
      <c r="DC340" s="88"/>
      <c r="DD340" s="88"/>
      <c r="DE340" s="88"/>
      <c r="DF340" s="88"/>
      <c r="DG340" s="88"/>
      <c r="DH340" s="88"/>
    </row>
    <row r="341" ht="10.5" customHeight="1">
      <c r="A341" s="87" t="str">
        <f t="shared" si="1"/>
        <v/>
      </c>
      <c r="B341" s="88" t="str">
        <f t="shared" si="2"/>
        <v/>
      </c>
      <c r="C341" s="88" t="str">
        <f t="shared" si="3"/>
        <v/>
      </c>
      <c r="D341" s="89" t="str">
        <f>'94KMInput'!B337</f>
        <v/>
      </c>
      <c r="E341" s="90" t="str">
        <f t="shared" si="4"/>
        <v/>
      </c>
      <c r="F341" s="91" t="str">
        <f>'94KMInput'!H337</f>
        <v/>
      </c>
      <c r="G341" s="90" t="str">
        <f>'94KMInput'!O337</f>
        <v/>
      </c>
      <c r="H341" s="90" t="str">
        <f>'94KMInput'!P337</f>
        <v/>
      </c>
      <c r="I341" s="90" t="str">
        <f>'94KMInput'!R337</f>
        <v/>
      </c>
      <c r="J341" s="91" t="str">
        <f>'94KMInput'!S337</f>
        <v/>
      </c>
      <c r="K341" s="92" t="str">
        <f>'94KMInput'!AD337</f>
        <v/>
      </c>
      <c r="L341" s="93"/>
      <c r="M341" s="94" t="str">
        <f>'94KMInput'!L337</f>
        <v/>
      </c>
      <c r="N341" s="90" t="str">
        <f>IF(M341="","",(IF(Q341='94KMInput'!K337,"","ERROR!")))</f>
        <v/>
      </c>
      <c r="O341" s="95"/>
      <c r="P341" s="96"/>
      <c r="Q341" s="69" t="str">
        <f t="shared" si="8"/>
        <v/>
      </c>
      <c r="R341" s="98"/>
      <c r="S341" s="98"/>
      <c r="T341" s="98"/>
      <c r="U341" s="99"/>
      <c r="V341" s="98"/>
      <c r="W341" s="98"/>
      <c r="X341" s="100" t="str">
        <f t="shared" si="39"/>
        <v/>
      </c>
      <c r="Y341" s="101"/>
      <c r="Z341" s="102"/>
      <c r="AA341" s="102"/>
      <c r="AB341" s="102"/>
      <c r="AC341" s="103" t="str">
        <f>'94KMInput'!T380</f>
        <v/>
      </c>
      <c r="AD341" s="104">
        <f>'94KMInput'!V380-'94KMInput'!U380</f>
        <v>0</v>
      </c>
      <c r="AE341" s="105" t="str">
        <f t="shared" si="6"/>
        <v/>
      </c>
      <c r="AF341" s="106">
        <v>3.75</v>
      </c>
      <c r="AG341" s="107">
        <f t="shared" si="7"/>
        <v>0</v>
      </c>
      <c r="AH341" s="108" t="str">
        <f>HYPERLINK('94KMInput'!AE380)</f>
        <v/>
      </c>
      <c r="AI341" s="108" t="str">
        <f>HYPERLINK('94KMInput'!AF380)</f>
        <v/>
      </c>
      <c r="AJ341" s="108" t="str">
        <f>HYPERLINK('94KMInput'!AG380)</f>
        <v/>
      </c>
      <c r="AK341" s="108" t="str">
        <f>HYPERLINK('94KMInput'!AH380)</f>
        <v/>
      </c>
      <c r="AL341" s="108" t="str">
        <f>HYPERLINK('94KMInput'!AI380)</f>
        <v/>
      </c>
      <c r="AM341" s="108" t="str">
        <f>HYPERLINK('94KMInput'!AJ380)</f>
        <v/>
      </c>
      <c r="AN341" s="108" t="str">
        <f>HYPERLINK('94KMInput'!AK380)</f>
        <v/>
      </c>
      <c r="AO341" s="108" t="str">
        <f>HYPERLINK('94KMInput'!AL380)</f>
        <v/>
      </c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  <c r="CH341" s="88"/>
      <c r="CI341" s="88"/>
      <c r="CJ341" s="88"/>
      <c r="CK341" s="88"/>
      <c r="CL341" s="88"/>
      <c r="CM341" s="88"/>
      <c r="CN341" s="88"/>
      <c r="CO341" s="88"/>
      <c r="CP341" s="88"/>
      <c r="CQ341" s="88"/>
      <c r="CR341" s="88"/>
      <c r="CS341" s="88"/>
      <c r="CT341" s="88"/>
      <c r="CU341" s="88"/>
      <c r="CV341" s="88"/>
      <c r="CW341" s="88"/>
      <c r="CX341" s="88"/>
      <c r="CY341" s="88"/>
      <c r="CZ341" s="88"/>
      <c r="DA341" s="88"/>
      <c r="DB341" s="88"/>
      <c r="DC341" s="88"/>
      <c r="DD341" s="88"/>
      <c r="DE341" s="88"/>
      <c r="DF341" s="88"/>
      <c r="DG341" s="88"/>
      <c r="DH341" s="88"/>
    </row>
    <row r="342" ht="10.5" customHeight="1">
      <c r="A342" s="87" t="str">
        <f t="shared" si="1"/>
        <v/>
      </c>
      <c r="B342" s="88" t="str">
        <f t="shared" si="2"/>
        <v/>
      </c>
      <c r="C342" s="88" t="str">
        <f t="shared" si="3"/>
        <v/>
      </c>
      <c r="D342" s="89" t="str">
        <f>'94KMInput'!B338</f>
        <v/>
      </c>
      <c r="E342" s="90" t="str">
        <f t="shared" si="4"/>
        <v/>
      </c>
      <c r="F342" s="91" t="str">
        <f>'94KMInput'!H338</f>
        <v/>
      </c>
      <c r="G342" s="90" t="str">
        <f>'94KMInput'!O338</f>
        <v/>
      </c>
      <c r="H342" s="90" t="str">
        <f>'94KMInput'!P338</f>
        <v/>
      </c>
      <c r="I342" s="90" t="str">
        <f>'94KMInput'!R338</f>
        <v/>
      </c>
      <c r="J342" s="91" t="str">
        <f>'94KMInput'!S338</f>
        <v/>
      </c>
      <c r="K342" s="92" t="str">
        <f>'94KMInput'!AD338</f>
        <v/>
      </c>
      <c r="L342" s="93"/>
      <c r="M342" s="94" t="str">
        <f>'94KMInput'!L338</f>
        <v/>
      </c>
      <c r="N342" s="90" t="str">
        <f>IF(M342="","",(IF(Q342='94KMInput'!K338,"","ERROR!")))</f>
        <v/>
      </c>
      <c r="O342" s="95"/>
      <c r="P342" s="96"/>
      <c r="Q342" s="69" t="str">
        <f t="shared" si="8"/>
        <v/>
      </c>
      <c r="R342" s="98"/>
      <c r="S342" s="98"/>
      <c r="T342" s="98"/>
      <c r="U342" s="99"/>
      <c r="V342" s="98"/>
      <c r="W342" s="98"/>
      <c r="X342" s="100" t="str">
        <f t="shared" si="39"/>
        <v/>
      </c>
      <c r="Y342" s="101"/>
      <c r="Z342" s="102"/>
      <c r="AA342" s="102"/>
      <c r="AB342" s="102"/>
      <c r="AC342" s="103" t="str">
        <f>'94KMInput'!T381</f>
        <v/>
      </c>
      <c r="AD342" s="104">
        <f>'94KMInput'!V381-'94KMInput'!U381</f>
        <v>0</v>
      </c>
      <c r="AE342" s="105" t="str">
        <f t="shared" si="6"/>
        <v/>
      </c>
      <c r="AF342" s="106">
        <v>3.75</v>
      </c>
      <c r="AG342" s="107">
        <f t="shared" si="7"/>
        <v>0</v>
      </c>
      <c r="AH342" s="108" t="str">
        <f>HYPERLINK('94KMInput'!AE381)</f>
        <v/>
      </c>
      <c r="AI342" s="108" t="str">
        <f>HYPERLINK('94KMInput'!AF381)</f>
        <v/>
      </c>
      <c r="AJ342" s="108" t="str">
        <f>HYPERLINK('94KMInput'!AG381)</f>
        <v/>
      </c>
      <c r="AK342" s="108" t="str">
        <f>HYPERLINK('94KMInput'!AH381)</f>
        <v/>
      </c>
      <c r="AL342" s="108" t="str">
        <f>HYPERLINK('94KMInput'!AI381)</f>
        <v/>
      </c>
      <c r="AM342" s="108" t="str">
        <f>HYPERLINK('94KMInput'!AJ381)</f>
        <v/>
      </c>
      <c r="AN342" s="108" t="str">
        <f>HYPERLINK('94KMInput'!AK381)</f>
        <v/>
      </c>
      <c r="AO342" s="108" t="str">
        <f>HYPERLINK('94KMInput'!AL381)</f>
        <v/>
      </c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  <c r="CH342" s="88"/>
      <c r="CI342" s="88"/>
      <c r="CJ342" s="88"/>
      <c r="CK342" s="88"/>
      <c r="CL342" s="88"/>
      <c r="CM342" s="88"/>
      <c r="CN342" s="88"/>
      <c r="CO342" s="88"/>
      <c r="CP342" s="88"/>
      <c r="CQ342" s="88"/>
      <c r="CR342" s="88"/>
      <c r="CS342" s="88"/>
      <c r="CT342" s="88"/>
      <c r="CU342" s="88"/>
      <c r="CV342" s="88"/>
      <c r="CW342" s="88"/>
      <c r="CX342" s="88"/>
      <c r="CY342" s="88"/>
      <c r="CZ342" s="88"/>
      <c r="DA342" s="88"/>
      <c r="DB342" s="88"/>
      <c r="DC342" s="88"/>
      <c r="DD342" s="88"/>
      <c r="DE342" s="88"/>
      <c r="DF342" s="88"/>
      <c r="DG342" s="88"/>
      <c r="DH342" s="88"/>
    </row>
    <row r="343" ht="10.5" customHeight="1">
      <c r="A343" s="87" t="str">
        <f t="shared" si="1"/>
        <v/>
      </c>
      <c r="B343" s="88" t="str">
        <f t="shared" si="2"/>
        <v/>
      </c>
      <c r="C343" s="88" t="str">
        <f t="shared" si="3"/>
        <v/>
      </c>
      <c r="D343" s="89" t="str">
        <f>'94KMInput'!B339</f>
        <v/>
      </c>
      <c r="E343" s="90" t="str">
        <f t="shared" si="4"/>
        <v/>
      </c>
      <c r="F343" s="91" t="str">
        <f>'94KMInput'!H339</f>
        <v/>
      </c>
      <c r="G343" s="90" t="str">
        <f>'94KMInput'!O339</f>
        <v/>
      </c>
      <c r="H343" s="90" t="str">
        <f>'94KMInput'!P339</f>
        <v/>
      </c>
      <c r="I343" s="90" t="str">
        <f>'94KMInput'!R339</f>
        <v/>
      </c>
      <c r="J343" s="91" t="str">
        <f>'94KMInput'!S339</f>
        <v/>
      </c>
      <c r="K343" s="92" t="str">
        <f>'94KMInput'!AD339</f>
        <v/>
      </c>
      <c r="L343" s="93"/>
      <c r="M343" s="94" t="str">
        <f>'94KMInput'!L339</f>
        <v/>
      </c>
      <c r="N343" s="90" t="str">
        <f>IF(M343="","",(IF(Q343='94KMInput'!K339,"","ERROR!")))</f>
        <v/>
      </c>
      <c r="O343" s="95"/>
      <c r="P343" s="96"/>
      <c r="Q343" s="69" t="str">
        <f t="shared" si="8"/>
        <v/>
      </c>
      <c r="R343" s="98"/>
      <c r="S343" s="98"/>
      <c r="T343" s="98"/>
      <c r="U343" s="99"/>
      <c r="V343" s="98"/>
      <c r="W343" s="98"/>
      <c r="X343" s="100" t="str">
        <f t="shared" si="39"/>
        <v/>
      </c>
      <c r="Y343" s="101"/>
      <c r="Z343" s="102"/>
      <c r="AA343" s="102"/>
      <c r="AB343" s="102"/>
      <c r="AC343" s="103" t="str">
        <f>'94KMInput'!T382</f>
        <v/>
      </c>
      <c r="AD343" s="104">
        <f>'94KMInput'!V382-'94KMInput'!U382</f>
        <v>0</v>
      </c>
      <c r="AE343" s="105" t="str">
        <f t="shared" si="6"/>
        <v/>
      </c>
      <c r="AF343" s="106">
        <v>3.75</v>
      </c>
      <c r="AG343" s="107">
        <f t="shared" si="7"/>
        <v>0</v>
      </c>
      <c r="AH343" s="108" t="str">
        <f>HYPERLINK('94KMInput'!AE382)</f>
        <v/>
      </c>
      <c r="AI343" s="108" t="str">
        <f>HYPERLINK('94KMInput'!AF382)</f>
        <v/>
      </c>
      <c r="AJ343" s="108" t="str">
        <f>HYPERLINK('94KMInput'!AG382)</f>
        <v/>
      </c>
      <c r="AK343" s="108" t="str">
        <f>HYPERLINK('94KMInput'!AH382)</f>
        <v/>
      </c>
      <c r="AL343" s="108" t="str">
        <f>HYPERLINK('94KMInput'!AI382)</f>
        <v/>
      </c>
      <c r="AM343" s="108" t="str">
        <f>HYPERLINK('94KMInput'!AJ382)</f>
        <v/>
      </c>
      <c r="AN343" s="108" t="str">
        <f>HYPERLINK('94KMInput'!AK382)</f>
        <v/>
      </c>
      <c r="AO343" s="108" t="str">
        <f>HYPERLINK('94KMInput'!AL382)</f>
        <v/>
      </c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  <c r="CH343" s="88"/>
      <c r="CI343" s="88"/>
      <c r="CJ343" s="88"/>
      <c r="CK343" s="88"/>
      <c r="CL343" s="88"/>
      <c r="CM343" s="88"/>
      <c r="CN343" s="88"/>
      <c r="CO343" s="88"/>
      <c r="CP343" s="88"/>
      <c r="CQ343" s="88"/>
      <c r="CR343" s="88"/>
      <c r="CS343" s="88"/>
      <c r="CT343" s="88"/>
      <c r="CU343" s="88"/>
      <c r="CV343" s="88"/>
      <c r="CW343" s="88"/>
      <c r="CX343" s="88"/>
      <c r="CY343" s="88"/>
      <c r="CZ343" s="88"/>
      <c r="DA343" s="88"/>
      <c r="DB343" s="88"/>
      <c r="DC343" s="88"/>
      <c r="DD343" s="88"/>
      <c r="DE343" s="88"/>
      <c r="DF343" s="88"/>
      <c r="DG343" s="88"/>
      <c r="DH343" s="88"/>
    </row>
    <row r="344" ht="10.5" customHeight="1">
      <c r="A344" s="87" t="str">
        <f t="shared" si="1"/>
        <v/>
      </c>
      <c r="B344" s="88" t="str">
        <f t="shared" si="2"/>
        <v/>
      </c>
      <c r="C344" s="88" t="str">
        <f t="shared" si="3"/>
        <v/>
      </c>
      <c r="D344" s="89" t="str">
        <f>'94KMInput'!B340</f>
        <v/>
      </c>
      <c r="E344" s="90" t="str">
        <f t="shared" si="4"/>
        <v/>
      </c>
      <c r="F344" s="91" t="str">
        <f>'94KMInput'!H340</f>
        <v/>
      </c>
      <c r="G344" s="90" t="str">
        <f>'94KMInput'!O340</f>
        <v/>
      </c>
      <c r="H344" s="90" t="str">
        <f>'94KMInput'!P340</f>
        <v/>
      </c>
      <c r="I344" s="90" t="str">
        <f>'94KMInput'!R340</f>
        <v/>
      </c>
      <c r="J344" s="91" t="str">
        <f>'94KMInput'!S340</f>
        <v/>
      </c>
      <c r="K344" s="92" t="str">
        <f>'94KMInput'!AD340</f>
        <v/>
      </c>
      <c r="L344" s="93"/>
      <c r="M344" s="94" t="str">
        <f>'94KMInput'!L340</f>
        <v/>
      </c>
      <c r="N344" s="90" t="str">
        <f>IF(M344="","",(IF(Q344='94KMInput'!K340,"","ERROR!")))</f>
        <v/>
      </c>
      <c r="O344" s="95"/>
      <c r="P344" s="96"/>
      <c r="Q344" s="69" t="str">
        <f t="shared" si="8"/>
        <v/>
      </c>
      <c r="R344" s="98"/>
      <c r="S344" s="98"/>
      <c r="T344" s="98"/>
      <c r="U344" s="99"/>
      <c r="V344" s="98"/>
      <c r="W344" s="98"/>
      <c r="X344" s="100" t="str">
        <f t="shared" si="39"/>
        <v/>
      </c>
      <c r="Y344" s="101"/>
      <c r="Z344" s="102"/>
      <c r="AA344" s="102"/>
      <c r="AB344" s="102"/>
      <c r="AC344" s="103" t="str">
        <f>'94KMInput'!T383</f>
        <v/>
      </c>
      <c r="AD344" s="104">
        <f>'94KMInput'!V383-'94KMInput'!U383</f>
        <v>0</v>
      </c>
      <c r="AE344" s="105" t="str">
        <f t="shared" si="6"/>
        <v/>
      </c>
      <c r="AF344" s="106">
        <v>3.75</v>
      </c>
      <c r="AG344" s="107">
        <f t="shared" si="7"/>
        <v>0</v>
      </c>
      <c r="AH344" s="108" t="str">
        <f>HYPERLINK('94KMInput'!AE383)</f>
        <v/>
      </c>
      <c r="AI344" s="108" t="str">
        <f>HYPERLINK('94KMInput'!AF383)</f>
        <v/>
      </c>
      <c r="AJ344" s="108" t="str">
        <f>HYPERLINK('94KMInput'!AG383)</f>
        <v/>
      </c>
      <c r="AK344" s="108" t="str">
        <f>HYPERLINK('94KMInput'!AH383)</f>
        <v/>
      </c>
      <c r="AL344" s="108" t="str">
        <f>HYPERLINK('94KMInput'!AI383)</f>
        <v/>
      </c>
      <c r="AM344" s="108" t="str">
        <f>HYPERLINK('94KMInput'!AJ383)</f>
        <v/>
      </c>
      <c r="AN344" s="108" t="str">
        <f>HYPERLINK('94KMInput'!AK383)</f>
        <v/>
      </c>
      <c r="AO344" s="108" t="str">
        <f>HYPERLINK('94KMInput'!AL383)</f>
        <v/>
      </c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  <c r="CH344" s="88"/>
      <c r="CI344" s="88"/>
      <c r="CJ344" s="88"/>
      <c r="CK344" s="88"/>
      <c r="CL344" s="88"/>
      <c r="CM344" s="88"/>
      <c r="CN344" s="88"/>
      <c r="CO344" s="88"/>
      <c r="CP344" s="88"/>
      <c r="CQ344" s="88"/>
      <c r="CR344" s="88"/>
      <c r="CS344" s="88"/>
      <c r="CT344" s="88"/>
      <c r="CU344" s="88"/>
      <c r="CV344" s="88"/>
      <c r="CW344" s="88"/>
      <c r="CX344" s="88"/>
      <c r="CY344" s="88"/>
      <c r="CZ344" s="88"/>
      <c r="DA344" s="88"/>
      <c r="DB344" s="88"/>
      <c r="DC344" s="88"/>
      <c r="DD344" s="88"/>
      <c r="DE344" s="88"/>
      <c r="DF344" s="88"/>
      <c r="DG344" s="88"/>
      <c r="DH344" s="88"/>
    </row>
    <row r="345" ht="10.5" customHeight="1">
      <c r="A345" s="87" t="str">
        <f t="shared" si="1"/>
        <v/>
      </c>
      <c r="B345" s="88" t="str">
        <f t="shared" si="2"/>
        <v/>
      </c>
      <c r="C345" s="88" t="str">
        <f t="shared" si="3"/>
        <v/>
      </c>
      <c r="D345" s="89" t="str">
        <f>'94KMInput'!B341</f>
        <v/>
      </c>
      <c r="E345" s="90" t="str">
        <f t="shared" si="4"/>
        <v/>
      </c>
      <c r="F345" s="91" t="str">
        <f>'94KMInput'!H341</f>
        <v/>
      </c>
      <c r="G345" s="90" t="str">
        <f>'94KMInput'!O341</f>
        <v/>
      </c>
      <c r="H345" s="90" t="str">
        <f>'94KMInput'!P341</f>
        <v/>
      </c>
      <c r="I345" s="90" t="str">
        <f>'94KMInput'!R341</f>
        <v/>
      </c>
      <c r="J345" s="91" t="str">
        <f>'94KMInput'!S341</f>
        <v/>
      </c>
      <c r="K345" s="92" t="str">
        <f>'94KMInput'!AD341</f>
        <v/>
      </c>
      <c r="L345" s="93"/>
      <c r="M345" s="94" t="str">
        <f>'94KMInput'!L341</f>
        <v/>
      </c>
      <c r="N345" s="90" t="str">
        <f>IF(M345="","",(IF(Q345='94KMInput'!K341,"","ERROR!")))</f>
        <v/>
      </c>
      <c r="O345" s="95"/>
      <c r="P345" s="96"/>
      <c r="Q345" s="69" t="str">
        <f t="shared" si="8"/>
        <v/>
      </c>
      <c r="R345" s="98"/>
      <c r="S345" s="98"/>
      <c r="T345" s="98"/>
      <c r="U345" s="99"/>
      <c r="V345" s="98"/>
      <c r="W345" s="98"/>
      <c r="X345" s="100" t="str">
        <f t="shared" si="39"/>
        <v/>
      </c>
      <c r="Y345" s="101"/>
      <c r="Z345" s="102"/>
      <c r="AA345" s="102"/>
      <c r="AB345" s="102"/>
      <c r="AC345" s="103" t="str">
        <f>'94KMInput'!T384</f>
        <v/>
      </c>
      <c r="AD345" s="104">
        <f>'94KMInput'!V384-'94KMInput'!U384</f>
        <v>0</v>
      </c>
      <c r="AE345" s="105" t="str">
        <f t="shared" si="6"/>
        <v/>
      </c>
      <c r="AF345" s="106">
        <v>3.75</v>
      </c>
      <c r="AG345" s="107">
        <f t="shared" si="7"/>
        <v>0</v>
      </c>
      <c r="AH345" s="108" t="str">
        <f>HYPERLINK('94KMInput'!AE384)</f>
        <v/>
      </c>
      <c r="AI345" s="108" t="str">
        <f>HYPERLINK('94KMInput'!AF384)</f>
        <v/>
      </c>
      <c r="AJ345" s="108" t="str">
        <f>HYPERLINK('94KMInput'!AG384)</f>
        <v/>
      </c>
      <c r="AK345" s="108" t="str">
        <f>HYPERLINK('94KMInput'!AH384)</f>
        <v/>
      </c>
      <c r="AL345" s="108" t="str">
        <f>HYPERLINK('94KMInput'!AI384)</f>
        <v/>
      </c>
      <c r="AM345" s="108" t="str">
        <f>HYPERLINK('94KMInput'!AJ384)</f>
        <v/>
      </c>
      <c r="AN345" s="108" t="str">
        <f>HYPERLINK('94KMInput'!AK384)</f>
        <v/>
      </c>
      <c r="AO345" s="108" t="str">
        <f>HYPERLINK('94KMInput'!AL384)</f>
        <v/>
      </c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  <c r="CH345" s="88"/>
      <c r="CI345" s="88"/>
      <c r="CJ345" s="88"/>
      <c r="CK345" s="88"/>
      <c r="CL345" s="88"/>
      <c r="CM345" s="88"/>
      <c r="CN345" s="88"/>
      <c r="CO345" s="88"/>
      <c r="CP345" s="88"/>
      <c r="CQ345" s="88"/>
      <c r="CR345" s="88"/>
      <c r="CS345" s="88"/>
      <c r="CT345" s="88"/>
      <c r="CU345" s="88"/>
      <c r="CV345" s="88"/>
      <c r="CW345" s="88"/>
      <c r="CX345" s="88"/>
      <c r="CY345" s="88"/>
      <c r="CZ345" s="88"/>
      <c r="DA345" s="88"/>
      <c r="DB345" s="88"/>
      <c r="DC345" s="88"/>
      <c r="DD345" s="88"/>
      <c r="DE345" s="88"/>
      <c r="DF345" s="88"/>
      <c r="DG345" s="88"/>
      <c r="DH345" s="88"/>
    </row>
    <row r="346" ht="10.5" customHeight="1">
      <c r="A346" s="87" t="str">
        <f t="shared" si="1"/>
        <v/>
      </c>
      <c r="B346" s="88" t="str">
        <f t="shared" si="2"/>
        <v/>
      </c>
      <c r="C346" s="88" t="str">
        <f t="shared" si="3"/>
        <v/>
      </c>
      <c r="D346" s="89" t="str">
        <f>'94KMInput'!B342</f>
        <v/>
      </c>
      <c r="E346" s="90" t="str">
        <f t="shared" si="4"/>
        <v/>
      </c>
      <c r="F346" s="91" t="str">
        <f>'94KMInput'!H342</f>
        <v/>
      </c>
      <c r="G346" s="90" t="str">
        <f>'94KMInput'!O342</f>
        <v/>
      </c>
      <c r="H346" s="90" t="str">
        <f>'94KMInput'!P342</f>
        <v/>
      </c>
      <c r="I346" s="90" t="str">
        <f>'94KMInput'!R342</f>
        <v/>
      </c>
      <c r="J346" s="91" t="str">
        <f>'94KMInput'!S342</f>
        <v/>
      </c>
      <c r="K346" s="92" t="str">
        <f>'94KMInput'!AD342</f>
        <v/>
      </c>
      <c r="L346" s="93"/>
      <c r="M346" s="94" t="str">
        <f>'94KMInput'!L342</f>
        <v/>
      </c>
      <c r="N346" s="90" t="str">
        <f>IF(M346="","",(IF(Q346='94KMInput'!K342,"","ERROR!")))</f>
        <v/>
      </c>
      <c r="O346" s="95"/>
      <c r="P346" s="96"/>
      <c r="Q346" s="69" t="str">
        <f t="shared" si="8"/>
        <v/>
      </c>
      <c r="R346" s="98"/>
      <c r="S346" s="98"/>
      <c r="T346" s="98"/>
      <c r="U346" s="99"/>
      <c r="V346" s="98"/>
      <c r="W346" s="98"/>
      <c r="X346" s="100" t="str">
        <f t="shared" si="39"/>
        <v/>
      </c>
      <c r="Y346" s="101"/>
      <c r="Z346" s="102"/>
      <c r="AA346" s="102"/>
      <c r="AB346" s="102"/>
      <c r="AC346" s="103" t="str">
        <f>'94KMInput'!T385</f>
        <v/>
      </c>
      <c r="AD346" s="104">
        <f>'94KMInput'!V385-'94KMInput'!U385</f>
        <v>0</v>
      </c>
      <c r="AE346" s="105" t="str">
        <f t="shared" si="6"/>
        <v/>
      </c>
      <c r="AF346" s="106">
        <v>3.75</v>
      </c>
      <c r="AG346" s="107">
        <f t="shared" si="7"/>
        <v>0</v>
      </c>
      <c r="AH346" s="108" t="str">
        <f>HYPERLINK('94KMInput'!AE385)</f>
        <v/>
      </c>
      <c r="AI346" s="108" t="str">
        <f>HYPERLINK('94KMInput'!AF385)</f>
        <v/>
      </c>
      <c r="AJ346" s="108" t="str">
        <f>HYPERLINK('94KMInput'!AG385)</f>
        <v/>
      </c>
      <c r="AK346" s="108" t="str">
        <f>HYPERLINK('94KMInput'!AH385)</f>
        <v/>
      </c>
      <c r="AL346" s="108" t="str">
        <f>HYPERLINK('94KMInput'!AI385)</f>
        <v/>
      </c>
      <c r="AM346" s="108" t="str">
        <f>HYPERLINK('94KMInput'!AJ385)</f>
        <v/>
      </c>
      <c r="AN346" s="108" t="str">
        <f>HYPERLINK('94KMInput'!AK385)</f>
        <v/>
      </c>
      <c r="AO346" s="108" t="str">
        <f>HYPERLINK('94KMInput'!AL385)</f>
        <v/>
      </c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  <c r="CH346" s="88"/>
      <c r="CI346" s="88"/>
      <c r="CJ346" s="88"/>
      <c r="CK346" s="88"/>
      <c r="CL346" s="88"/>
      <c r="CM346" s="88"/>
      <c r="CN346" s="88"/>
      <c r="CO346" s="88"/>
      <c r="CP346" s="88"/>
      <c r="CQ346" s="88"/>
      <c r="CR346" s="88"/>
      <c r="CS346" s="88"/>
      <c r="CT346" s="88"/>
      <c r="CU346" s="88"/>
      <c r="CV346" s="88"/>
      <c r="CW346" s="88"/>
      <c r="CX346" s="88"/>
      <c r="CY346" s="88"/>
      <c r="CZ346" s="88"/>
      <c r="DA346" s="88"/>
      <c r="DB346" s="88"/>
      <c r="DC346" s="88"/>
      <c r="DD346" s="88"/>
      <c r="DE346" s="88"/>
      <c r="DF346" s="88"/>
      <c r="DG346" s="88"/>
      <c r="DH346" s="88"/>
    </row>
    <row r="347" ht="10.5" customHeight="1">
      <c r="A347" s="87" t="str">
        <f t="shared" si="1"/>
        <v/>
      </c>
      <c r="B347" s="88" t="str">
        <f t="shared" si="2"/>
        <v/>
      </c>
      <c r="C347" s="88" t="str">
        <f t="shared" si="3"/>
        <v/>
      </c>
      <c r="D347" s="89" t="str">
        <f>'94KMInput'!B343</f>
        <v/>
      </c>
      <c r="E347" s="90" t="str">
        <f t="shared" si="4"/>
        <v/>
      </c>
      <c r="F347" s="91" t="str">
        <f>'94KMInput'!H343</f>
        <v/>
      </c>
      <c r="G347" s="90" t="str">
        <f>'94KMInput'!O343</f>
        <v/>
      </c>
      <c r="H347" s="90" t="str">
        <f>'94KMInput'!P343</f>
        <v/>
      </c>
      <c r="I347" s="90" t="str">
        <f>'94KMInput'!R343</f>
        <v/>
      </c>
      <c r="J347" s="91" t="str">
        <f>'94KMInput'!S343</f>
        <v/>
      </c>
      <c r="K347" s="92" t="str">
        <f>'94KMInput'!AD343</f>
        <v/>
      </c>
      <c r="L347" s="93"/>
      <c r="M347" s="94" t="str">
        <f>'94KMInput'!L343</f>
        <v/>
      </c>
      <c r="N347" s="90" t="str">
        <f>IF(M347="","",(IF(Q347='94KMInput'!K343,"","ERROR!")))</f>
        <v/>
      </c>
      <c r="O347" s="95"/>
      <c r="P347" s="96"/>
      <c r="Q347" s="69" t="str">
        <f t="shared" si="8"/>
        <v/>
      </c>
      <c r="R347" s="98"/>
      <c r="S347" s="98"/>
      <c r="T347" s="98"/>
      <c r="U347" s="99"/>
      <c r="V347" s="98"/>
      <c r="W347" s="98"/>
      <c r="X347" s="100" t="str">
        <f t="shared" si="39"/>
        <v/>
      </c>
      <c r="Y347" s="101"/>
      <c r="Z347" s="102"/>
      <c r="AA347" s="102"/>
      <c r="AB347" s="102"/>
      <c r="AC347" s="103" t="str">
        <f>'94KMInput'!T386</f>
        <v/>
      </c>
      <c r="AD347" s="104">
        <f>'94KMInput'!V386-'94KMInput'!U386</f>
        <v>0</v>
      </c>
      <c r="AE347" s="105" t="str">
        <f t="shared" si="6"/>
        <v/>
      </c>
      <c r="AF347" s="106">
        <v>3.75</v>
      </c>
      <c r="AG347" s="107">
        <f t="shared" si="7"/>
        <v>0</v>
      </c>
      <c r="AH347" s="108" t="str">
        <f>HYPERLINK('94KMInput'!AE386)</f>
        <v/>
      </c>
      <c r="AI347" s="108" t="str">
        <f>HYPERLINK('94KMInput'!AF386)</f>
        <v/>
      </c>
      <c r="AJ347" s="108" t="str">
        <f>HYPERLINK('94KMInput'!AG386)</f>
        <v/>
      </c>
      <c r="AK347" s="108" t="str">
        <f>HYPERLINK('94KMInput'!AH386)</f>
        <v/>
      </c>
      <c r="AL347" s="108" t="str">
        <f>HYPERLINK('94KMInput'!AI386)</f>
        <v/>
      </c>
      <c r="AM347" s="108" t="str">
        <f>HYPERLINK('94KMInput'!AJ386)</f>
        <v/>
      </c>
      <c r="AN347" s="108" t="str">
        <f>HYPERLINK('94KMInput'!AK386)</f>
        <v/>
      </c>
      <c r="AO347" s="108" t="str">
        <f>HYPERLINK('94KMInput'!AL386)</f>
        <v/>
      </c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  <c r="CH347" s="88"/>
      <c r="CI347" s="88"/>
      <c r="CJ347" s="88"/>
      <c r="CK347" s="88"/>
      <c r="CL347" s="88"/>
      <c r="CM347" s="88"/>
      <c r="CN347" s="88"/>
      <c r="CO347" s="88"/>
      <c r="CP347" s="88"/>
      <c r="CQ347" s="88"/>
      <c r="CR347" s="88"/>
      <c r="CS347" s="88"/>
      <c r="CT347" s="88"/>
      <c r="CU347" s="88"/>
      <c r="CV347" s="88"/>
      <c r="CW347" s="88"/>
      <c r="CX347" s="88"/>
      <c r="CY347" s="88"/>
      <c r="CZ347" s="88"/>
      <c r="DA347" s="88"/>
      <c r="DB347" s="88"/>
      <c r="DC347" s="88"/>
      <c r="DD347" s="88"/>
      <c r="DE347" s="88"/>
      <c r="DF347" s="88"/>
      <c r="DG347" s="88"/>
      <c r="DH347" s="88"/>
    </row>
    <row r="348" ht="10.5" customHeight="1">
      <c r="A348" s="87" t="str">
        <f t="shared" si="1"/>
        <v/>
      </c>
      <c r="B348" s="88" t="str">
        <f t="shared" si="2"/>
        <v/>
      </c>
      <c r="C348" s="88" t="str">
        <f t="shared" si="3"/>
        <v/>
      </c>
      <c r="D348" s="89" t="str">
        <f>'94KMInput'!B344</f>
        <v/>
      </c>
      <c r="E348" s="90" t="str">
        <f t="shared" si="4"/>
        <v/>
      </c>
      <c r="F348" s="91" t="str">
        <f>'94KMInput'!H344</f>
        <v/>
      </c>
      <c r="G348" s="90" t="str">
        <f>'94KMInput'!O344</f>
        <v/>
      </c>
      <c r="H348" s="90" t="str">
        <f>'94KMInput'!P344</f>
        <v/>
      </c>
      <c r="I348" s="90" t="str">
        <f>'94KMInput'!R344</f>
        <v/>
      </c>
      <c r="J348" s="91" t="str">
        <f>'94KMInput'!S344</f>
        <v/>
      </c>
      <c r="K348" s="92" t="str">
        <f>'94KMInput'!AD344</f>
        <v/>
      </c>
      <c r="L348" s="93"/>
      <c r="M348" s="94" t="str">
        <f>'94KMInput'!L344</f>
        <v/>
      </c>
      <c r="N348" s="90" t="str">
        <f>IF(M348="","",(IF(Q348='94KMInput'!K344,"","ERROR!")))</f>
        <v/>
      </c>
      <c r="O348" s="95"/>
      <c r="P348" s="96"/>
      <c r="Q348" s="69" t="str">
        <f t="shared" si="8"/>
        <v/>
      </c>
      <c r="R348" s="98"/>
      <c r="S348" s="98"/>
      <c r="T348" s="98"/>
      <c r="U348" s="99"/>
      <c r="V348" s="98"/>
      <c r="W348" s="98"/>
      <c r="X348" s="100" t="str">
        <f t="shared" si="39"/>
        <v/>
      </c>
      <c r="Y348" s="101"/>
      <c r="Z348" s="102"/>
      <c r="AA348" s="102"/>
      <c r="AB348" s="102"/>
      <c r="AC348" s="103" t="str">
        <f>'94KMInput'!T387</f>
        <v/>
      </c>
      <c r="AD348" s="104">
        <f>'94KMInput'!V387-'94KMInput'!U387</f>
        <v>0</v>
      </c>
      <c r="AE348" s="105" t="str">
        <f t="shared" si="6"/>
        <v/>
      </c>
      <c r="AF348" s="106">
        <v>3.75</v>
      </c>
      <c r="AG348" s="107">
        <f t="shared" si="7"/>
        <v>0</v>
      </c>
      <c r="AH348" s="108" t="str">
        <f>HYPERLINK('94KMInput'!AE387)</f>
        <v/>
      </c>
      <c r="AI348" s="108" t="str">
        <f>HYPERLINK('94KMInput'!AF387)</f>
        <v/>
      </c>
      <c r="AJ348" s="108" t="str">
        <f>HYPERLINK('94KMInput'!AG387)</f>
        <v/>
      </c>
      <c r="AK348" s="108" t="str">
        <f>HYPERLINK('94KMInput'!AH387)</f>
        <v/>
      </c>
      <c r="AL348" s="108" t="str">
        <f>HYPERLINK('94KMInput'!AI387)</f>
        <v/>
      </c>
      <c r="AM348" s="108" t="str">
        <f>HYPERLINK('94KMInput'!AJ387)</f>
        <v/>
      </c>
      <c r="AN348" s="108" t="str">
        <f>HYPERLINK('94KMInput'!AK387)</f>
        <v/>
      </c>
      <c r="AO348" s="108" t="str">
        <f>HYPERLINK('94KMInput'!AL387)</f>
        <v/>
      </c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  <c r="CH348" s="88"/>
      <c r="CI348" s="88"/>
      <c r="CJ348" s="88"/>
      <c r="CK348" s="88"/>
      <c r="CL348" s="88"/>
      <c r="CM348" s="88"/>
      <c r="CN348" s="88"/>
      <c r="CO348" s="88"/>
      <c r="CP348" s="88"/>
      <c r="CQ348" s="88"/>
      <c r="CR348" s="88"/>
      <c r="CS348" s="88"/>
      <c r="CT348" s="88"/>
      <c r="CU348" s="88"/>
      <c r="CV348" s="88"/>
      <c r="CW348" s="88"/>
      <c r="CX348" s="88"/>
      <c r="CY348" s="88"/>
      <c r="CZ348" s="88"/>
      <c r="DA348" s="88"/>
      <c r="DB348" s="88"/>
      <c r="DC348" s="88"/>
      <c r="DD348" s="88"/>
      <c r="DE348" s="88"/>
      <c r="DF348" s="88"/>
      <c r="DG348" s="88"/>
      <c r="DH348" s="88"/>
    </row>
    <row r="349" ht="10.5" customHeight="1">
      <c r="A349" s="87" t="str">
        <f t="shared" si="1"/>
        <v/>
      </c>
      <c r="B349" s="88" t="str">
        <f t="shared" si="2"/>
        <v/>
      </c>
      <c r="C349" s="88" t="str">
        <f t="shared" si="3"/>
        <v/>
      </c>
      <c r="D349" s="89" t="str">
        <f>'94KMInput'!B345</f>
        <v/>
      </c>
      <c r="E349" s="90" t="str">
        <f t="shared" si="4"/>
        <v/>
      </c>
      <c r="F349" s="91" t="str">
        <f>'94KMInput'!H345</f>
        <v/>
      </c>
      <c r="G349" s="90" t="str">
        <f>'94KMInput'!O345</f>
        <v/>
      </c>
      <c r="H349" s="90" t="str">
        <f>'94KMInput'!P345</f>
        <v/>
      </c>
      <c r="I349" s="90" t="str">
        <f>'94KMInput'!R345</f>
        <v/>
      </c>
      <c r="J349" s="91" t="str">
        <f>'94KMInput'!S345</f>
        <v/>
      </c>
      <c r="K349" s="92" t="str">
        <f>'94KMInput'!AD345</f>
        <v/>
      </c>
      <c r="L349" s="93"/>
      <c r="M349" s="94" t="str">
        <f>'94KMInput'!L345</f>
        <v/>
      </c>
      <c r="N349" s="90" t="str">
        <f>IF(M349="","",(IF(Q349='94KMInput'!K345,"","ERROR!")))</f>
        <v/>
      </c>
      <c r="O349" s="95"/>
      <c r="P349" s="96"/>
      <c r="Q349" s="69" t="str">
        <f t="shared" si="8"/>
        <v/>
      </c>
      <c r="R349" s="98"/>
      <c r="S349" s="98"/>
      <c r="T349" s="98"/>
      <c r="U349" s="99"/>
      <c r="V349" s="98"/>
      <c r="W349" s="98"/>
      <c r="X349" s="100" t="str">
        <f t="shared" si="39"/>
        <v/>
      </c>
      <c r="Y349" s="101"/>
      <c r="Z349" s="102"/>
      <c r="AA349" s="102"/>
      <c r="AB349" s="102"/>
      <c r="AC349" s="103" t="str">
        <f>'94KMInput'!T388</f>
        <v/>
      </c>
      <c r="AD349" s="104">
        <f>'94KMInput'!V388-'94KMInput'!U388</f>
        <v>0</v>
      </c>
      <c r="AE349" s="105" t="str">
        <f t="shared" si="6"/>
        <v/>
      </c>
      <c r="AF349" s="106">
        <v>3.75</v>
      </c>
      <c r="AG349" s="107">
        <f t="shared" si="7"/>
        <v>0</v>
      </c>
      <c r="AH349" s="108" t="str">
        <f>HYPERLINK('94KMInput'!AE388)</f>
        <v/>
      </c>
      <c r="AI349" s="108" t="str">
        <f>HYPERLINK('94KMInput'!AF388)</f>
        <v/>
      </c>
      <c r="AJ349" s="108" t="str">
        <f>HYPERLINK('94KMInput'!AG388)</f>
        <v/>
      </c>
      <c r="AK349" s="108" t="str">
        <f>HYPERLINK('94KMInput'!AH388)</f>
        <v/>
      </c>
      <c r="AL349" s="108" t="str">
        <f>HYPERLINK('94KMInput'!AI388)</f>
        <v/>
      </c>
      <c r="AM349" s="108" t="str">
        <f>HYPERLINK('94KMInput'!AJ388)</f>
        <v/>
      </c>
      <c r="AN349" s="108" t="str">
        <f>HYPERLINK('94KMInput'!AK388)</f>
        <v/>
      </c>
      <c r="AO349" s="108" t="str">
        <f>HYPERLINK('94KMInput'!AL388)</f>
        <v/>
      </c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  <c r="CH349" s="88"/>
      <c r="CI349" s="88"/>
      <c r="CJ349" s="88"/>
      <c r="CK349" s="88"/>
      <c r="CL349" s="88"/>
      <c r="CM349" s="88"/>
      <c r="CN349" s="88"/>
      <c r="CO349" s="88"/>
      <c r="CP349" s="88"/>
      <c r="CQ349" s="88"/>
      <c r="CR349" s="88"/>
      <c r="CS349" s="88"/>
      <c r="CT349" s="88"/>
      <c r="CU349" s="88"/>
      <c r="CV349" s="88"/>
      <c r="CW349" s="88"/>
      <c r="CX349" s="88"/>
      <c r="CY349" s="88"/>
      <c r="CZ349" s="88"/>
      <c r="DA349" s="88"/>
      <c r="DB349" s="88"/>
      <c r="DC349" s="88"/>
      <c r="DD349" s="88"/>
      <c r="DE349" s="88"/>
      <c r="DF349" s="88"/>
      <c r="DG349" s="88"/>
      <c r="DH349" s="88"/>
    </row>
    <row r="350" ht="10.5" customHeight="1">
      <c r="A350" s="87" t="str">
        <f t="shared" si="1"/>
        <v/>
      </c>
      <c r="B350" s="88" t="str">
        <f t="shared" si="2"/>
        <v/>
      </c>
      <c r="C350" s="88" t="str">
        <f t="shared" si="3"/>
        <v/>
      </c>
      <c r="D350" s="89" t="str">
        <f>'94KMInput'!B346</f>
        <v/>
      </c>
      <c r="E350" s="90" t="str">
        <f t="shared" si="4"/>
        <v/>
      </c>
      <c r="F350" s="91" t="str">
        <f>'94KMInput'!H346</f>
        <v/>
      </c>
      <c r="G350" s="90" t="str">
        <f>'94KMInput'!O346</f>
        <v/>
      </c>
      <c r="H350" s="90" t="str">
        <f>'94KMInput'!P346</f>
        <v/>
      </c>
      <c r="I350" s="90" t="str">
        <f>'94KMInput'!R346</f>
        <v/>
      </c>
      <c r="J350" s="91" t="str">
        <f>'94KMInput'!S346</f>
        <v/>
      </c>
      <c r="K350" s="92" t="str">
        <f>'94KMInput'!AD346</f>
        <v/>
      </c>
      <c r="L350" s="93"/>
      <c r="M350" s="94" t="str">
        <f>'94KMInput'!L346</f>
        <v/>
      </c>
      <c r="N350" s="90" t="str">
        <f>IF(M350="","",(IF(Q350='94KMInput'!K346,"","ERROR!")))</f>
        <v/>
      </c>
      <c r="O350" s="95"/>
      <c r="P350" s="96"/>
      <c r="Q350" s="69" t="str">
        <f t="shared" si="8"/>
        <v/>
      </c>
      <c r="R350" s="98"/>
      <c r="S350" s="98"/>
      <c r="T350" s="98"/>
      <c r="U350" s="99"/>
      <c r="V350" s="98"/>
      <c r="W350" s="98"/>
      <c r="X350" s="100" t="str">
        <f t="shared" si="39"/>
        <v/>
      </c>
      <c r="Y350" s="101"/>
      <c r="Z350" s="102"/>
      <c r="AA350" s="102"/>
      <c r="AB350" s="102"/>
      <c r="AC350" s="103" t="str">
        <f>'94KMInput'!T389</f>
        <v/>
      </c>
      <c r="AD350" s="104">
        <f>'94KMInput'!V389-'94KMInput'!U389</f>
        <v>0</v>
      </c>
      <c r="AE350" s="105" t="str">
        <f t="shared" si="6"/>
        <v/>
      </c>
      <c r="AF350" s="106">
        <v>3.75</v>
      </c>
      <c r="AG350" s="107">
        <f t="shared" si="7"/>
        <v>0</v>
      </c>
      <c r="AH350" s="108" t="str">
        <f>HYPERLINK('94KMInput'!AE389)</f>
        <v/>
      </c>
      <c r="AI350" s="108" t="str">
        <f>HYPERLINK('94KMInput'!AF389)</f>
        <v/>
      </c>
      <c r="AJ350" s="108" t="str">
        <f>HYPERLINK('94KMInput'!AG389)</f>
        <v/>
      </c>
      <c r="AK350" s="108" t="str">
        <f>HYPERLINK('94KMInput'!AH389)</f>
        <v/>
      </c>
      <c r="AL350" s="108" t="str">
        <f>HYPERLINK('94KMInput'!AI389)</f>
        <v/>
      </c>
      <c r="AM350" s="108" t="str">
        <f>HYPERLINK('94KMInput'!AJ389)</f>
        <v/>
      </c>
      <c r="AN350" s="108" t="str">
        <f>HYPERLINK('94KMInput'!AK389)</f>
        <v/>
      </c>
      <c r="AO350" s="108" t="str">
        <f>HYPERLINK('94KMInput'!AL389)</f>
        <v/>
      </c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  <c r="CH350" s="88"/>
      <c r="CI350" s="88"/>
      <c r="CJ350" s="88"/>
      <c r="CK350" s="88"/>
      <c r="CL350" s="88"/>
      <c r="CM350" s="88"/>
      <c r="CN350" s="88"/>
      <c r="CO350" s="88"/>
      <c r="CP350" s="88"/>
      <c r="CQ350" s="88"/>
      <c r="CR350" s="88"/>
      <c r="CS350" s="88"/>
      <c r="CT350" s="88"/>
      <c r="CU350" s="88"/>
      <c r="CV350" s="88"/>
      <c r="CW350" s="88"/>
      <c r="CX350" s="88"/>
      <c r="CY350" s="88"/>
      <c r="CZ350" s="88"/>
      <c r="DA350" s="88"/>
      <c r="DB350" s="88"/>
      <c r="DC350" s="88"/>
      <c r="DD350" s="88"/>
      <c r="DE350" s="88"/>
      <c r="DF350" s="88"/>
      <c r="DG350" s="88"/>
      <c r="DH350" s="88"/>
    </row>
    <row r="351" ht="10.5" customHeight="1">
      <c r="A351" s="87" t="str">
        <f t="shared" si="1"/>
        <v/>
      </c>
      <c r="B351" s="88" t="str">
        <f t="shared" si="2"/>
        <v/>
      </c>
      <c r="C351" s="88" t="str">
        <f t="shared" si="3"/>
        <v/>
      </c>
      <c r="D351" s="89" t="str">
        <f>'94KMInput'!B347</f>
        <v/>
      </c>
      <c r="E351" s="90" t="str">
        <f t="shared" si="4"/>
        <v/>
      </c>
      <c r="F351" s="91" t="str">
        <f>'94KMInput'!H347</f>
        <v/>
      </c>
      <c r="G351" s="90" t="str">
        <f>'94KMInput'!O347</f>
        <v/>
      </c>
      <c r="H351" s="90" t="str">
        <f>'94KMInput'!P347</f>
        <v/>
      </c>
      <c r="I351" s="90" t="str">
        <f>'94KMInput'!R347</f>
        <v/>
      </c>
      <c r="J351" s="91" t="str">
        <f>'94KMInput'!S347</f>
        <v/>
      </c>
      <c r="K351" s="92" t="str">
        <f>'94KMInput'!AD347</f>
        <v/>
      </c>
      <c r="L351" s="93"/>
      <c r="M351" s="94" t="str">
        <f>'94KMInput'!L347</f>
        <v/>
      </c>
      <c r="N351" s="90" t="str">
        <f>IF(M351="","",(IF(Q351='94KMInput'!K347,"","ERROR!")))</f>
        <v/>
      </c>
      <c r="O351" s="95"/>
      <c r="P351" s="96"/>
      <c r="Q351" s="69" t="str">
        <f t="shared" si="8"/>
        <v/>
      </c>
      <c r="R351" s="98"/>
      <c r="S351" s="98"/>
      <c r="T351" s="98"/>
      <c r="U351" s="99"/>
      <c r="V351" s="98"/>
      <c r="W351" s="98"/>
      <c r="X351" s="100" t="str">
        <f t="shared" si="39"/>
        <v/>
      </c>
      <c r="Y351" s="101"/>
      <c r="Z351" s="102"/>
      <c r="AA351" s="102"/>
      <c r="AB351" s="102"/>
      <c r="AC351" s="103" t="str">
        <f>'94KMInput'!T390</f>
        <v/>
      </c>
      <c r="AD351" s="104">
        <f>'94KMInput'!V390-'94KMInput'!U390</f>
        <v>0</v>
      </c>
      <c r="AE351" s="105" t="str">
        <f t="shared" si="6"/>
        <v/>
      </c>
      <c r="AF351" s="106">
        <v>3.75</v>
      </c>
      <c r="AG351" s="107">
        <f t="shared" si="7"/>
        <v>0</v>
      </c>
      <c r="AH351" s="108" t="str">
        <f>HYPERLINK('94KMInput'!AE390)</f>
        <v/>
      </c>
      <c r="AI351" s="108" t="str">
        <f>HYPERLINK('94KMInput'!AF390)</f>
        <v/>
      </c>
      <c r="AJ351" s="108" t="str">
        <f>HYPERLINK('94KMInput'!AG390)</f>
        <v/>
      </c>
      <c r="AK351" s="108" t="str">
        <f>HYPERLINK('94KMInput'!AH390)</f>
        <v/>
      </c>
      <c r="AL351" s="108" t="str">
        <f>HYPERLINK('94KMInput'!AI390)</f>
        <v/>
      </c>
      <c r="AM351" s="108" t="str">
        <f>HYPERLINK('94KMInput'!AJ390)</f>
        <v/>
      </c>
      <c r="AN351" s="108" t="str">
        <f>HYPERLINK('94KMInput'!AK390)</f>
        <v/>
      </c>
      <c r="AO351" s="108" t="str">
        <f>HYPERLINK('94KMInput'!AL390)</f>
        <v/>
      </c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  <c r="CH351" s="88"/>
      <c r="CI351" s="88"/>
      <c r="CJ351" s="88"/>
      <c r="CK351" s="88"/>
      <c r="CL351" s="88"/>
      <c r="CM351" s="88"/>
      <c r="CN351" s="88"/>
      <c r="CO351" s="88"/>
      <c r="CP351" s="88"/>
      <c r="CQ351" s="88"/>
      <c r="CR351" s="88"/>
      <c r="CS351" s="88"/>
      <c r="CT351" s="88"/>
      <c r="CU351" s="88"/>
      <c r="CV351" s="88"/>
      <c r="CW351" s="88"/>
      <c r="CX351" s="88"/>
      <c r="CY351" s="88"/>
      <c r="CZ351" s="88"/>
      <c r="DA351" s="88"/>
      <c r="DB351" s="88"/>
      <c r="DC351" s="88"/>
      <c r="DD351" s="88"/>
      <c r="DE351" s="88"/>
      <c r="DF351" s="88"/>
      <c r="DG351" s="88"/>
      <c r="DH351" s="88"/>
    </row>
    <row r="352" ht="10.5" customHeight="1">
      <c r="A352" s="87" t="str">
        <f t="shared" si="1"/>
        <v/>
      </c>
      <c r="B352" s="88" t="str">
        <f t="shared" si="2"/>
        <v/>
      </c>
      <c r="C352" s="88" t="str">
        <f t="shared" si="3"/>
        <v/>
      </c>
      <c r="D352" s="89" t="str">
        <f>'94KMInput'!B348</f>
        <v/>
      </c>
      <c r="E352" s="90" t="str">
        <f t="shared" si="4"/>
        <v/>
      </c>
      <c r="F352" s="91" t="str">
        <f>'94KMInput'!H348</f>
        <v/>
      </c>
      <c r="G352" s="90" t="str">
        <f>'94KMInput'!O348</f>
        <v/>
      </c>
      <c r="H352" s="90" t="str">
        <f>'94KMInput'!P348</f>
        <v/>
      </c>
      <c r="I352" s="90" t="str">
        <f>'94KMInput'!R348</f>
        <v/>
      </c>
      <c r="J352" s="91" t="str">
        <f>'94KMInput'!S348</f>
        <v/>
      </c>
      <c r="K352" s="92" t="str">
        <f>'94KMInput'!AD348</f>
        <v/>
      </c>
      <c r="L352" s="93"/>
      <c r="M352" s="94" t="str">
        <f>'94KMInput'!L348</f>
        <v/>
      </c>
      <c r="N352" s="90" t="str">
        <f>IF(M352="","",(IF(Q352='94KMInput'!K348,"","ERROR!")))</f>
        <v/>
      </c>
      <c r="O352" s="95"/>
      <c r="P352" s="96"/>
      <c r="Q352" s="69" t="str">
        <f t="shared" si="8"/>
        <v/>
      </c>
      <c r="R352" s="98"/>
      <c r="S352" s="98"/>
      <c r="T352" s="98"/>
      <c r="U352" s="99"/>
      <c r="V352" s="98"/>
      <c r="W352" s="98"/>
      <c r="X352" s="100" t="str">
        <f t="shared" si="39"/>
        <v/>
      </c>
      <c r="Y352" s="101"/>
      <c r="Z352" s="102"/>
      <c r="AA352" s="102"/>
      <c r="AB352" s="102"/>
      <c r="AC352" s="103" t="str">
        <f>'94KMInput'!T391</f>
        <v/>
      </c>
      <c r="AD352" s="104">
        <f>'94KMInput'!V391-'94KMInput'!U391</f>
        <v>0</v>
      </c>
      <c r="AE352" s="105" t="str">
        <f t="shared" si="6"/>
        <v/>
      </c>
      <c r="AF352" s="106">
        <v>3.75</v>
      </c>
      <c r="AG352" s="107">
        <f t="shared" si="7"/>
        <v>0</v>
      </c>
      <c r="AH352" s="108" t="str">
        <f>HYPERLINK('94KMInput'!AE391)</f>
        <v/>
      </c>
      <c r="AI352" s="108" t="str">
        <f>HYPERLINK('94KMInput'!AF391)</f>
        <v/>
      </c>
      <c r="AJ352" s="108" t="str">
        <f>HYPERLINK('94KMInput'!AG391)</f>
        <v/>
      </c>
      <c r="AK352" s="108" t="str">
        <f>HYPERLINK('94KMInput'!AH391)</f>
        <v/>
      </c>
      <c r="AL352" s="108" t="str">
        <f>HYPERLINK('94KMInput'!AI391)</f>
        <v/>
      </c>
      <c r="AM352" s="108" t="str">
        <f>HYPERLINK('94KMInput'!AJ391)</f>
        <v/>
      </c>
      <c r="AN352" s="108" t="str">
        <f>HYPERLINK('94KMInput'!AK391)</f>
        <v/>
      </c>
      <c r="AO352" s="108" t="str">
        <f>HYPERLINK('94KMInput'!AL391)</f>
        <v/>
      </c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  <c r="CH352" s="88"/>
      <c r="CI352" s="88"/>
      <c r="CJ352" s="88"/>
      <c r="CK352" s="88"/>
      <c r="CL352" s="88"/>
      <c r="CM352" s="88"/>
      <c r="CN352" s="88"/>
      <c r="CO352" s="88"/>
      <c r="CP352" s="88"/>
      <c r="CQ352" s="88"/>
      <c r="CR352" s="88"/>
      <c r="CS352" s="88"/>
      <c r="CT352" s="88"/>
      <c r="CU352" s="88"/>
      <c r="CV352" s="88"/>
      <c r="CW352" s="88"/>
      <c r="CX352" s="88"/>
      <c r="CY352" s="88"/>
      <c r="CZ352" s="88"/>
      <c r="DA352" s="88"/>
      <c r="DB352" s="88"/>
      <c r="DC352" s="88"/>
      <c r="DD352" s="88"/>
      <c r="DE352" s="88"/>
      <c r="DF352" s="88"/>
      <c r="DG352" s="88"/>
      <c r="DH352" s="88"/>
    </row>
    <row r="353" ht="10.5" customHeight="1">
      <c r="A353" s="87" t="str">
        <f t="shared" si="1"/>
        <v/>
      </c>
      <c r="B353" s="88" t="str">
        <f t="shared" si="2"/>
        <v/>
      </c>
      <c r="C353" s="88" t="str">
        <f t="shared" si="3"/>
        <v/>
      </c>
      <c r="D353" s="89" t="str">
        <f>'94KMInput'!B349</f>
        <v/>
      </c>
      <c r="E353" s="90" t="str">
        <f t="shared" si="4"/>
        <v/>
      </c>
      <c r="F353" s="91" t="str">
        <f>'94KMInput'!H349</f>
        <v/>
      </c>
      <c r="G353" s="90" t="str">
        <f>'94KMInput'!O349</f>
        <v/>
      </c>
      <c r="H353" s="90" t="str">
        <f>'94KMInput'!P349</f>
        <v/>
      </c>
      <c r="I353" s="90" t="str">
        <f>'94KMInput'!R349</f>
        <v/>
      </c>
      <c r="J353" s="91" t="str">
        <f>'94KMInput'!S349</f>
        <v/>
      </c>
      <c r="K353" s="92" t="str">
        <f>'94KMInput'!AD349</f>
        <v/>
      </c>
      <c r="L353" s="93"/>
      <c r="M353" s="94" t="str">
        <f>'94KMInput'!L349</f>
        <v/>
      </c>
      <c r="N353" s="90" t="str">
        <f>IF(M353="","",(IF(Q353='94KMInput'!K349,"","ERROR!")))</f>
        <v/>
      </c>
      <c r="O353" s="95"/>
      <c r="P353" s="96"/>
      <c r="Q353" s="69" t="str">
        <f t="shared" si="8"/>
        <v/>
      </c>
      <c r="R353" s="98"/>
      <c r="S353" s="98"/>
      <c r="T353" s="98"/>
      <c r="U353" s="99"/>
      <c r="V353" s="98"/>
      <c r="W353" s="98"/>
      <c r="X353" s="100" t="str">
        <f t="shared" si="39"/>
        <v/>
      </c>
      <c r="Y353" s="101"/>
      <c r="Z353" s="102"/>
      <c r="AA353" s="102"/>
      <c r="AB353" s="102"/>
      <c r="AC353" s="103" t="str">
        <f>'94KMInput'!T392</f>
        <v/>
      </c>
      <c r="AD353" s="104">
        <f>'94KMInput'!V392-'94KMInput'!U392</f>
        <v>0</v>
      </c>
      <c r="AE353" s="105" t="str">
        <f t="shared" si="6"/>
        <v/>
      </c>
      <c r="AF353" s="106">
        <v>3.75</v>
      </c>
      <c r="AG353" s="107">
        <f t="shared" si="7"/>
        <v>0</v>
      </c>
      <c r="AH353" s="108" t="str">
        <f>HYPERLINK('94KMInput'!AE392)</f>
        <v/>
      </c>
      <c r="AI353" s="108" t="str">
        <f>HYPERLINK('94KMInput'!AF392)</f>
        <v/>
      </c>
      <c r="AJ353" s="108" t="str">
        <f>HYPERLINK('94KMInput'!AG392)</f>
        <v/>
      </c>
      <c r="AK353" s="108" t="str">
        <f>HYPERLINK('94KMInput'!AH392)</f>
        <v/>
      </c>
      <c r="AL353" s="108" t="str">
        <f>HYPERLINK('94KMInput'!AI392)</f>
        <v/>
      </c>
      <c r="AM353" s="108" t="str">
        <f>HYPERLINK('94KMInput'!AJ392)</f>
        <v/>
      </c>
      <c r="AN353" s="108" t="str">
        <f>HYPERLINK('94KMInput'!AK392)</f>
        <v/>
      </c>
      <c r="AO353" s="108" t="str">
        <f>HYPERLINK('94KMInput'!AL392)</f>
        <v/>
      </c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  <c r="CH353" s="88"/>
      <c r="CI353" s="88"/>
      <c r="CJ353" s="88"/>
      <c r="CK353" s="88"/>
      <c r="CL353" s="88"/>
      <c r="CM353" s="88"/>
      <c r="CN353" s="88"/>
      <c r="CO353" s="88"/>
      <c r="CP353" s="88"/>
      <c r="CQ353" s="88"/>
      <c r="CR353" s="88"/>
      <c r="CS353" s="88"/>
      <c r="CT353" s="88"/>
      <c r="CU353" s="88"/>
      <c r="CV353" s="88"/>
      <c r="CW353" s="88"/>
      <c r="CX353" s="88"/>
      <c r="CY353" s="88"/>
      <c r="CZ353" s="88"/>
      <c r="DA353" s="88"/>
      <c r="DB353" s="88"/>
      <c r="DC353" s="88"/>
      <c r="DD353" s="88"/>
      <c r="DE353" s="88"/>
      <c r="DF353" s="88"/>
      <c r="DG353" s="88"/>
      <c r="DH353" s="88"/>
    </row>
    <row r="354" ht="10.5" customHeight="1">
      <c r="A354" s="87" t="str">
        <f t="shared" si="1"/>
        <v/>
      </c>
      <c r="B354" s="88" t="str">
        <f t="shared" si="2"/>
        <v/>
      </c>
      <c r="C354" s="88" t="str">
        <f t="shared" si="3"/>
        <v/>
      </c>
      <c r="D354" s="89" t="str">
        <f>'94KMInput'!B350</f>
        <v/>
      </c>
      <c r="E354" s="90" t="str">
        <f t="shared" si="4"/>
        <v/>
      </c>
      <c r="F354" s="91" t="str">
        <f>'94KMInput'!H350</f>
        <v/>
      </c>
      <c r="G354" s="90" t="str">
        <f>'94KMInput'!O350</f>
        <v/>
      </c>
      <c r="H354" s="90" t="str">
        <f>'94KMInput'!P350</f>
        <v/>
      </c>
      <c r="I354" s="90" t="str">
        <f>'94KMInput'!R350</f>
        <v/>
      </c>
      <c r="J354" s="91" t="str">
        <f>'94KMInput'!S350</f>
        <v/>
      </c>
      <c r="K354" s="92" t="str">
        <f>'94KMInput'!AD350</f>
        <v/>
      </c>
      <c r="L354" s="93"/>
      <c r="M354" s="94" t="str">
        <f>'94KMInput'!L350</f>
        <v/>
      </c>
      <c r="N354" s="90" t="str">
        <f>IF(M354="","",(IF(Q354='94KMInput'!K350,"","ERROR!")))</f>
        <v/>
      </c>
      <c r="O354" s="95"/>
      <c r="P354" s="96"/>
      <c r="Q354" s="69" t="str">
        <f t="shared" si="8"/>
        <v/>
      </c>
      <c r="R354" s="98"/>
      <c r="S354" s="98"/>
      <c r="T354" s="98"/>
      <c r="U354" s="99"/>
      <c r="V354" s="98"/>
      <c r="W354" s="98"/>
      <c r="X354" s="100" t="str">
        <f t="shared" si="39"/>
        <v/>
      </c>
      <c r="Y354" s="101"/>
      <c r="Z354" s="102"/>
      <c r="AA354" s="102"/>
      <c r="AB354" s="102"/>
      <c r="AC354" s="103" t="str">
        <f>'94KMInput'!T393</f>
        <v/>
      </c>
      <c r="AD354" s="104">
        <f>'94KMInput'!V393-'94KMInput'!U393</f>
        <v>0</v>
      </c>
      <c r="AE354" s="105" t="str">
        <f t="shared" si="6"/>
        <v/>
      </c>
      <c r="AF354" s="106">
        <v>3.75</v>
      </c>
      <c r="AG354" s="107">
        <f t="shared" si="7"/>
        <v>0</v>
      </c>
      <c r="AH354" s="108" t="str">
        <f>HYPERLINK('94KMInput'!AE393)</f>
        <v/>
      </c>
      <c r="AI354" s="108" t="str">
        <f>HYPERLINK('94KMInput'!AF393)</f>
        <v/>
      </c>
      <c r="AJ354" s="108" t="str">
        <f>HYPERLINK('94KMInput'!AG393)</f>
        <v/>
      </c>
      <c r="AK354" s="108" t="str">
        <f>HYPERLINK('94KMInput'!AH393)</f>
        <v/>
      </c>
      <c r="AL354" s="108" t="str">
        <f>HYPERLINK('94KMInput'!AI393)</f>
        <v/>
      </c>
      <c r="AM354" s="108" t="str">
        <f>HYPERLINK('94KMInput'!AJ393)</f>
        <v/>
      </c>
      <c r="AN354" s="108" t="str">
        <f>HYPERLINK('94KMInput'!AK393)</f>
        <v/>
      </c>
      <c r="AO354" s="108" t="str">
        <f>HYPERLINK('94KMInput'!AL393)</f>
        <v/>
      </c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  <c r="CH354" s="88"/>
      <c r="CI354" s="88"/>
      <c r="CJ354" s="88"/>
      <c r="CK354" s="88"/>
      <c r="CL354" s="88"/>
      <c r="CM354" s="88"/>
      <c r="CN354" s="88"/>
      <c r="CO354" s="88"/>
      <c r="CP354" s="88"/>
      <c r="CQ354" s="88"/>
      <c r="CR354" s="88"/>
      <c r="CS354" s="88"/>
      <c r="CT354" s="88"/>
      <c r="CU354" s="88"/>
      <c r="CV354" s="88"/>
      <c r="CW354" s="88"/>
      <c r="CX354" s="88"/>
      <c r="CY354" s="88"/>
      <c r="CZ354" s="88"/>
      <c r="DA354" s="88"/>
      <c r="DB354" s="88"/>
      <c r="DC354" s="88"/>
      <c r="DD354" s="88"/>
      <c r="DE354" s="88"/>
      <c r="DF354" s="88"/>
      <c r="DG354" s="88"/>
      <c r="DH354" s="88"/>
    </row>
    <row r="355" ht="10.5" customHeight="1">
      <c r="A355" s="87" t="str">
        <f t="shared" si="1"/>
        <v/>
      </c>
      <c r="B355" s="88" t="str">
        <f t="shared" si="2"/>
        <v/>
      </c>
      <c r="C355" s="88" t="str">
        <f t="shared" si="3"/>
        <v/>
      </c>
      <c r="D355" s="89" t="str">
        <f>'94KMInput'!B351</f>
        <v/>
      </c>
      <c r="E355" s="90" t="str">
        <f t="shared" si="4"/>
        <v/>
      </c>
      <c r="F355" s="91" t="str">
        <f>'94KMInput'!H351</f>
        <v/>
      </c>
      <c r="G355" s="90" t="str">
        <f>'94KMInput'!O351</f>
        <v/>
      </c>
      <c r="H355" s="90" t="str">
        <f>'94KMInput'!P351</f>
        <v/>
      </c>
      <c r="I355" s="90" t="str">
        <f>'94KMInput'!R351</f>
        <v/>
      </c>
      <c r="J355" s="91" t="str">
        <f>'94KMInput'!S351</f>
        <v/>
      </c>
      <c r="K355" s="92" t="str">
        <f>'94KMInput'!AD351</f>
        <v/>
      </c>
      <c r="L355" s="93"/>
      <c r="M355" s="94" t="str">
        <f>'94KMInput'!L351</f>
        <v/>
      </c>
      <c r="N355" s="90" t="str">
        <f>IF(M355="","",(IF(Q355='94KMInput'!K351,"","ERROR!")))</f>
        <v/>
      </c>
      <c r="O355" s="95"/>
      <c r="P355" s="96"/>
      <c r="Q355" s="69" t="str">
        <f t="shared" si="8"/>
        <v/>
      </c>
      <c r="R355" s="98"/>
      <c r="S355" s="98"/>
      <c r="T355" s="98"/>
      <c r="U355" s="99"/>
      <c r="V355" s="98"/>
      <c r="W355" s="98"/>
      <c r="X355" s="100" t="str">
        <f t="shared" si="39"/>
        <v/>
      </c>
      <c r="Y355" s="101"/>
      <c r="Z355" s="102"/>
      <c r="AA355" s="102"/>
      <c r="AB355" s="102"/>
      <c r="AC355" s="103" t="str">
        <f>'94KMInput'!T394</f>
        <v/>
      </c>
      <c r="AD355" s="104">
        <f>'94KMInput'!V394-'94KMInput'!U394</f>
        <v>0</v>
      </c>
      <c r="AE355" s="105" t="str">
        <f t="shared" si="6"/>
        <v/>
      </c>
      <c r="AF355" s="106">
        <v>3.75</v>
      </c>
      <c r="AG355" s="107">
        <f t="shared" si="7"/>
        <v>0</v>
      </c>
      <c r="AH355" s="108" t="str">
        <f>HYPERLINK('94KMInput'!AE394)</f>
        <v/>
      </c>
      <c r="AI355" s="108" t="str">
        <f>HYPERLINK('94KMInput'!AF394)</f>
        <v/>
      </c>
      <c r="AJ355" s="108" t="str">
        <f>HYPERLINK('94KMInput'!AG394)</f>
        <v/>
      </c>
      <c r="AK355" s="108" t="str">
        <f>HYPERLINK('94KMInput'!AH394)</f>
        <v/>
      </c>
      <c r="AL355" s="108" t="str">
        <f>HYPERLINK('94KMInput'!AI394)</f>
        <v/>
      </c>
      <c r="AM355" s="108" t="str">
        <f>HYPERLINK('94KMInput'!AJ394)</f>
        <v/>
      </c>
      <c r="AN355" s="108" t="str">
        <f>HYPERLINK('94KMInput'!AK394)</f>
        <v/>
      </c>
      <c r="AO355" s="108" t="str">
        <f>HYPERLINK('94KMInput'!AL394)</f>
        <v/>
      </c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  <c r="CH355" s="88"/>
      <c r="CI355" s="88"/>
      <c r="CJ355" s="88"/>
      <c r="CK355" s="88"/>
      <c r="CL355" s="88"/>
      <c r="CM355" s="88"/>
      <c r="CN355" s="88"/>
      <c r="CO355" s="88"/>
      <c r="CP355" s="88"/>
      <c r="CQ355" s="88"/>
      <c r="CR355" s="88"/>
      <c r="CS355" s="88"/>
      <c r="CT355" s="88"/>
      <c r="CU355" s="88"/>
      <c r="CV355" s="88"/>
      <c r="CW355" s="88"/>
      <c r="CX355" s="88"/>
      <c r="CY355" s="88"/>
      <c r="CZ355" s="88"/>
      <c r="DA355" s="88"/>
      <c r="DB355" s="88"/>
      <c r="DC355" s="88"/>
      <c r="DD355" s="88"/>
      <c r="DE355" s="88"/>
      <c r="DF355" s="88"/>
      <c r="DG355" s="88"/>
      <c r="DH355" s="88"/>
    </row>
    <row r="356" ht="10.5" customHeight="1">
      <c r="A356" s="87" t="str">
        <f t="shared" si="1"/>
        <v/>
      </c>
      <c r="B356" s="88" t="str">
        <f t="shared" si="2"/>
        <v/>
      </c>
      <c r="C356" s="88" t="str">
        <f t="shared" si="3"/>
        <v/>
      </c>
      <c r="D356" s="89" t="str">
        <f>'94KMInput'!B352</f>
        <v/>
      </c>
      <c r="E356" s="90" t="str">
        <f t="shared" si="4"/>
        <v/>
      </c>
      <c r="F356" s="91" t="str">
        <f>'94KMInput'!H352</f>
        <v/>
      </c>
      <c r="G356" s="90" t="str">
        <f>'94KMInput'!O352</f>
        <v/>
      </c>
      <c r="H356" s="90" t="str">
        <f>'94KMInput'!P352</f>
        <v/>
      </c>
      <c r="I356" s="90" t="str">
        <f>'94KMInput'!R352</f>
        <v/>
      </c>
      <c r="J356" s="91" t="str">
        <f>'94KMInput'!S352</f>
        <v/>
      </c>
      <c r="K356" s="92" t="str">
        <f>'94KMInput'!AD352</f>
        <v/>
      </c>
      <c r="L356" s="93"/>
      <c r="M356" s="94" t="str">
        <f>'94KMInput'!L352</f>
        <v/>
      </c>
      <c r="N356" s="90" t="str">
        <f>IF(M356="","",(IF(Q356='94KMInput'!K352,"","ERROR!")))</f>
        <v/>
      </c>
      <c r="O356" s="95"/>
      <c r="P356" s="96"/>
      <c r="Q356" s="69" t="str">
        <f t="shared" si="8"/>
        <v/>
      </c>
      <c r="R356" s="98"/>
      <c r="S356" s="98"/>
      <c r="T356" s="98"/>
      <c r="U356" s="99"/>
      <c r="V356" s="98"/>
      <c r="W356" s="98"/>
      <c r="X356" s="100" t="str">
        <f t="shared" si="39"/>
        <v/>
      </c>
      <c r="Y356" s="101"/>
      <c r="Z356" s="102"/>
      <c r="AA356" s="102"/>
      <c r="AB356" s="102"/>
      <c r="AC356" s="103" t="str">
        <f>'94KMInput'!T395</f>
        <v/>
      </c>
      <c r="AD356" s="104">
        <f>'94KMInput'!V395-'94KMInput'!U395</f>
        <v>0</v>
      </c>
      <c r="AE356" s="105" t="str">
        <f t="shared" si="6"/>
        <v/>
      </c>
      <c r="AF356" s="106">
        <v>3.75</v>
      </c>
      <c r="AG356" s="107">
        <f t="shared" si="7"/>
        <v>0</v>
      </c>
      <c r="AH356" s="108" t="str">
        <f>HYPERLINK('94KMInput'!AE395)</f>
        <v/>
      </c>
      <c r="AI356" s="108" t="str">
        <f>HYPERLINK('94KMInput'!AF395)</f>
        <v/>
      </c>
      <c r="AJ356" s="108" t="str">
        <f>HYPERLINK('94KMInput'!AG395)</f>
        <v/>
      </c>
      <c r="AK356" s="108" t="str">
        <f>HYPERLINK('94KMInput'!AH395)</f>
        <v/>
      </c>
      <c r="AL356" s="108" t="str">
        <f>HYPERLINK('94KMInput'!AI395)</f>
        <v/>
      </c>
      <c r="AM356" s="108" t="str">
        <f>HYPERLINK('94KMInput'!AJ395)</f>
        <v/>
      </c>
      <c r="AN356" s="108" t="str">
        <f>HYPERLINK('94KMInput'!AK395)</f>
        <v/>
      </c>
      <c r="AO356" s="108" t="str">
        <f>HYPERLINK('94KMInput'!AL395)</f>
        <v/>
      </c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  <c r="CH356" s="88"/>
      <c r="CI356" s="88"/>
      <c r="CJ356" s="88"/>
      <c r="CK356" s="88"/>
      <c r="CL356" s="88"/>
      <c r="CM356" s="88"/>
      <c r="CN356" s="88"/>
      <c r="CO356" s="88"/>
      <c r="CP356" s="88"/>
      <c r="CQ356" s="88"/>
      <c r="CR356" s="88"/>
      <c r="CS356" s="88"/>
      <c r="CT356" s="88"/>
      <c r="CU356" s="88"/>
      <c r="CV356" s="88"/>
      <c r="CW356" s="88"/>
      <c r="CX356" s="88"/>
      <c r="CY356" s="88"/>
      <c r="CZ356" s="88"/>
      <c r="DA356" s="88"/>
      <c r="DB356" s="88"/>
      <c r="DC356" s="88"/>
      <c r="DD356" s="88"/>
      <c r="DE356" s="88"/>
      <c r="DF356" s="88"/>
      <c r="DG356" s="88"/>
      <c r="DH356" s="88"/>
    </row>
    <row r="357" ht="10.5" customHeight="1">
      <c r="A357" s="87" t="str">
        <f t="shared" si="1"/>
        <v/>
      </c>
      <c r="B357" s="88" t="str">
        <f t="shared" si="2"/>
        <v/>
      </c>
      <c r="C357" s="88" t="str">
        <f t="shared" si="3"/>
        <v/>
      </c>
      <c r="D357" s="89" t="str">
        <f>'94KMInput'!B353</f>
        <v/>
      </c>
      <c r="E357" s="90" t="str">
        <f t="shared" si="4"/>
        <v/>
      </c>
      <c r="F357" s="91" t="str">
        <f>'94KMInput'!H353</f>
        <v/>
      </c>
      <c r="G357" s="90" t="str">
        <f>'94KMInput'!O353</f>
        <v/>
      </c>
      <c r="H357" s="90" t="str">
        <f>'94KMInput'!P353</f>
        <v/>
      </c>
      <c r="I357" s="90" t="str">
        <f>'94KMInput'!R353</f>
        <v/>
      </c>
      <c r="J357" s="91" t="str">
        <f>'94KMInput'!S353</f>
        <v/>
      </c>
      <c r="K357" s="92" t="str">
        <f>'94KMInput'!AD353</f>
        <v/>
      </c>
      <c r="L357" s="93"/>
      <c r="M357" s="94" t="str">
        <f>'94KMInput'!L353</f>
        <v/>
      </c>
      <c r="N357" s="90" t="str">
        <f>IF(M357="","",(IF(Q357='94KMInput'!K353,"","ERROR!")))</f>
        <v/>
      </c>
      <c r="O357" s="95"/>
      <c r="P357" s="96"/>
      <c r="Q357" s="69" t="str">
        <f t="shared" si="8"/>
        <v/>
      </c>
      <c r="R357" s="98"/>
      <c r="S357" s="98"/>
      <c r="T357" s="98"/>
      <c r="U357" s="99"/>
      <c r="V357" s="98"/>
      <c r="W357" s="98"/>
      <c r="X357" s="100" t="str">
        <f t="shared" si="39"/>
        <v/>
      </c>
      <c r="Y357" s="101"/>
      <c r="Z357" s="102"/>
      <c r="AA357" s="102"/>
      <c r="AB357" s="102"/>
      <c r="AC357" s="103" t="str">
        <f>'94KMInput'!T396</f>
        <v/>
      </c>
      <c r="AD357" s="104">
        <f>'94KMInput'!V396-'94KMInput'!U396</f>
        <v>0</v>
      </c>
      <c r="AE357" s="105" t="str">
        <f t="shared" si="6"/>
        <v/>
      </c>
      <c r="AF357" s="106">
        <v>3.75</v>
      </c>
      <c r="AG357" s="107">
        <f t="shared" si="7"/>
        <v>0</v>
      </c>
      <c r="AH357" s="108" t="str">
        <f>HYPERLINK('94KMInput'!AE396)</f>
        <v/>
      </c>
      <c r="AI357" s="108" t="str">
        <f>HYPERLINK('94KMInput'!AF396)</f>
        <v/>
      </c>
      <c r="AJ357" s="108" t="str">
        <f>HYPERLINK('94KMInput'!AG396)</f>
        <v/>
      </c>
      <c r="AK357" s="108" t="str">
        <f>HYPERLINK('94KMInput'!AH396)</f>
        <v/>
      </c>
      <c r="AL357" s="108" t="str">
        <f>HYPERLINK('94KMInput'!AI396)</f>
        <v/>
      </c>
      <c r="AM357" s="108" t="str">
        <f>HYPERLINK('94KMInput'!AJ396)</f>
        <v/>
      </c>
      <c r="AN357" s="108" t="str">
        <f>HYPERLINK('94KMInput'!AK396)</f>
        <v/>
      </c>
      <c r="AO357" s="108" t="str">
        <f>HYPERLINK('94KMInput'!AL396)</f>
        <v/>
      </c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  <c r="CH357" s="88"/>
      <c r="CI357" s="88"/>
      <c r="CJ357" s="88"/>
      <c r="CK357" s="88"/>
      <c r="CL357" s="88"/>
      <c r="CM357" s="88"/>
      <c r="CN357" s="88"/>
      <c r="CO357" s="88"/>
      <c r="CP357" s="88"/>
      <c r="CQ357" s="88"/>
      <c r="CR357" s="88"/>
      <c r="CS357" s="88"/>
      <c r="CT357" s="88"/>
      <c r="CU357" s="88"/>
      <c r="CV357" s="88"/>
      <c r="CW357" s="88"/>
      <c r="CX357" s="88"/>
      <c r="CY357" s="88"/>
      <c r="CZ357" s="88"/>
      <c r="DA357" s="88"/>
      <c r="DB357" s="88"/>
      <c r="DC357" s="88"/>
      <c r="DD357" s="88"/>
      <c r="DE357" s="88"/>
      <c r="DF357" s="88"/>
      <c r="DG357" s="88"/>
      <c r="DH357" s="88"/>
    </row>
    <row r="358" ht="10.5" customHeight="1">
      <c r="A358" s="87" t="str">
        <f t="shared" si="1"/>
        <v/>
      </c>
      <c r="B358" s="88" t="str">
        <f t="shared" si="2"/>
        <v/>
      </c>
      <c r="C358" s="88" t="str">
        <f t="shared" si="3"/>
        <v/>
      </c>
      <c r="D358" s="89" t="str">
        <f>'94KMInput'!B354</f>
        <v/>
      </c>
      <c r="E358" s="90" t="str">
        <f t="shared" si="4"/>
        <v/>
      </c>
      <c r="F358" s="91" t="str">
        <f>'94KMInput'!H354</f>
        <v/>
      </c>
      <c r="G358" s="90" t="str">
        <f>'94KMInput'!O354</f>
        <v/>
      </c>
      <c r="H358" s="90" t="str">
        <f>'94KMInput'!P354</f>
        <v/>
      </c>
      <c r="I358" s="90" t="str">
        <f>'94KMInput'!R354</f>
        <v/>
      </c>
      <c r="J358" s="91" t="str">
        <f>'94KMInput'!S354</f>
        <v/>
      </c>
      <c r="K358" s="92" t="str">
        <f>'94KMInput'!AD354</f>
        <v/>
      </c>
      <c r="L358" s="93"/>
      <c r="M358" s="94" t="str">
        <f>'94KMInput'!L354</f>
        <v/>
      </c>
      <c r="N358" s="90" t="str">
        <f>IF(M358="","",(IF(Q358='94KMInput'!K354,"","ERROR!")))</f>
        <v/>
      </c>
      <c r="O358" s="95"/>
      <c r="P358" s="96"/>
      <c r="Q358" s="69" t="str">
        <f t="shared" si="8"/>
        <v/>
      </c>
      <c r="R358" s="98"/>
      <c r="S358" s="98"/>
      <c r="T358" s="98"/>
      <c r="U358" s="99"/>
      <c r="V358" s="98"/>
      <c r="W358" s="98"/>
      <c r="X358" s="100" t="str">
        <f t="shared" si="39"/>
        <v/>
      </c>
      <c r="Y358" s="101"/>
      <c r="Z358" s="102"/>
      <c r="AA358" s="102"/>
      <c r="AB358" s="102"/>
      <c r="AC358" s="103" t="str">
        <f>'94KMInput'!T397</f>
        <v/>
      </c>
      <c r="AD358" s="104">
        <f>'94KMInput'!V397-'94KMInput'!U397</f>
        <v>0</v>
      </c>
      <c r="AE358" s="105" t="str">
        <f t="shared" si="6"/>
        <v/>
      </c>
      <c r="AF358" s="106">
        <v>3.75</v>
      </c>
      <c r="AG358" s="107">
        <f t="shared" si="7"/>
        <v>0</v>
      </c>
      <c r="AH358" s="108" t="str">
        <f>HYPERLINK('94KMInput'!AE397)</f>
        <v/>
      </c>
      <c r="AI358" s="108" t="str">
        <f>HYPERLINK('94KMInput'!AF397)</f>
        <v/>
      </c>
      <c r="AJ358" s="108" t="str">
        <f>HYPERLINK('94KMInput'!AG397)</f>
        <v/>
      </c>
      <c r="AK358" s="108" t="str">
        <f>HYPERLINK('94KMInput'!AH397)</f>
        <v/>
      </c>
      <c r="AL358" s="108" t="str">
        <f>HYPERLINK('94KMInput'!AI397)</f>
        <v/>
      </c>
      <c r="AM358" s="108" t="str">
        <f>HYPERLINK('94KMInput'!AJ397)</f>
        <v/>
      </c>
      <c r="AN358" s="108" t="str">
        <f>HYPERLINK('94KMInput'!AK397)</f>
        <v/>
      </c>
      <c r="AO358" s="108" t="str">
        <f>HYPERLINK('94KMInput'!AL397)</f>
        <v/>
      </c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  <c r="CH358" s="88"/>
      <c r="CI358" s="88"/>
      <c r="CJ358" s="88"/>
      <c r="CK358" s="88"/>
      <c r="CL358" s="88"/>
      <c r="CM358" s="88"/>
      <c r="CN358" s="88"/>
      <c r="CO358" s="88"/>
      <c r="CP358" s="88"/>
      <c r="CQ358" s="88"/>
      <c r="CR358" s="88"/>
      <c r="CS358" s="88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  <c r="DD358" s="88"/>
      <c r="DE358" s="88"/>
      <c r="DF358" s="88"/>
      <c r="DG358" s="88"/>
      <c r="DH358" s="88"/>
    </row>
    <row r="359" ht="10.5" customHeight="1">
      <c r="A359" s="87" t="str">
        <f t="shared" si="1"/>
        <v/>
      </c>
      <c r="B359" s="88" t="str">
        <f t="shared" si="2"/>
        <v/>
      </c>
      <c r="C359" s="88" t="str">
        <f t="shared" si="3"/>
        <v/>
      </c>
      <c r="D359" s="89" t="str">
        <f>'94KMInput'!B355</f>
        <v/>
      </c>
      <c r="E359" s="90" t="str">
        <f t="shared" si="4"/>
        <v/>
      </c>
      <c r="F359" s="91" t="str">
        <f>'94KMInput'!H355</f>
        <v/>
      </c>
      <c r="G359" s="90" t="str">
        <f>'94KMInput'!O355</f>
        <v/>
      </c>
      <c r="H359" s="90" t="str">
        <f>'94KMInput'!P355</f>
        <v/>
      </c>
      <c r="I359" s="90" t="str">
        <f>'94KMInput'!R355</f>
        <v/>
      </c>
      <c r="J359" s="91" t="str">
        <f>'94KMInput'!S355</f>
        <v/>
      </c>
      <c r="K359" s="92" t="str">
        <f>'94KMInput'!AD355</f>
        <v/>
      </c>
      <c r="L359" s="93"/>
      <c r="M359" s="94" t="str">
        <f>'94KMInput'!L355</f>
        <v/>
      </c>
      <c r="N359" s="90" t="str">
        <f>IF(M359="","",(IF(Q359='94KMInput'!K355,"","ERROR!")))</f>
        <v/>
      </c>
      <c r="O359" s="95"/>
      <c r="P359" s="96"/>
      <c r="Q359" s="69" t="str">
        <f t="shared" si="8"/>
        <v/>
      </c>
      <c r="R359" s="98"/>
      <c r="S359" s="98"/>
      <c r="T359" s="98"/>
      <c r="U359" s="99"/>
      <c r="V359" s="98"/>
      <c r="W359" s="98"/>
      <c r="X359" s="100" t="str">
        <f t="shared" si="39"/>
        <v/>
      </c>
      <c r="Y359" s="101"/>
      <c r="Z359" s="102"/>
      <c r="AA359" s="102"/>
      <c r="AB359" s="102"/>
      <c r="AC359" s="103" t="str">
        <f>'94KMInput'!T398</f>
        <v/>
      </c>
      <c r="AD359" s="104">
        <f>'94KMInput'!V398-'94KMInput'!U398</f>
        <v>0</v>
      </c>
      <c r="AE359" s="105" t="str">
        <f t="shared" si="6"/>
        <v/>
      </c>
      <c r="AF359" s="106">
        <v>3.75</v>
      </c>
      <c r="AG359" s="107">
        <f t="shared" si="7"/>
        <v>0</v>
      </c>
      <c r="AH359" s="108" t="str">
        <f>HYPERLINK('94KMInput'!AE398)</f>
        <v/>
      </c>
      <c r="AI359" s="108" t="str">
        <f>HYPERLINK('94KMInput'!AF398)</f>
        <v/>
      </c>
      <c r="AJ359" s="108" t="str">
        <f>HYPERLINK('94KMInput'!AG398)</f>
        <v/>
      </c>
      <c r="AK359" s="108" t="str">
        <f>HYPERLINK('94KMInput'!AH398)</f>
        <v/>
      </c>
      <c r="AL359" s="108" t="str">
        <f>HYPERLINK('94KMInput'!AI398)</f>
        <v/>
      </c>
      <c r="AM359" s="108" t="str">
        <f>HYPERLINK('94KMInput'!AJ398)</f>
        <v/>
      </c>
      <c r="AN359" s="108" t="str">
        <f>HYPERLINK('94KMInput'!AK398)</f>
        <v/>
      </c>
      <c r="AO359" s="108" t="str">
        <f>HYPERLINK('94KMInput'!AL398)</f>
        <v/>
      </c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  <c r="CH359" s="88"/>
      <c r="CI359" s="88"/>
      <c r="CJ359" s="88"/>
      <c r="CK359" s="88"/>
      <c r="CL359" s="88"/>
      <c r="CM359" s="88"/>
      <c r="CN359" s="88"/>
      <c r="CO359" s="88"/>
      <c r="CP359" s="88"/>
      <c r="CQ359" s="88"/>
      <c r="CR359" s="88"/>
      <c r="CS359" s="88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  <c r="DD359" s="88"/>
      <c r="DE359" s="88"/>
      <c r="DF359" s="88"/>
      <c r="DG359" s="88"/>
      <c r="DH359" s="88"/>
    </row>
    <row r="360" ht="10.5" customHeight="1">
      <c r="A360" s="87" t="str">
        <f t="shared" si="1"/>
        <v/>
      </c>
      <c r="B360" s="88" t="str">
        <f t="shared" si="2"/>
        <v/>
      </c>
      <c r="C360" s="88" t="str">
        <f t="shared" si="3"/>
        <v/>
      </c>
      <c r="D360" s="89" t="str">
        <f>'94KMInput'!B356</f>
        <v/>
      </c>
      <c r="E360" s="90" t="str">
        <f t="shared" si="4"/>
        <v/>
      </c>
      <c r="F360" s="91" t="str">
        <f>'94KMInput'!H356</f>
        <v/>
      </c>
      <c r="G360" s="90" t="str">
        <f>'94KMInput'!O356</f>
        <v/>
      </c>
      <c r="H360" s="90" t="str">
        <f>'94KMInput'!P356</f>
        <v/>
      </c>
      <c r="I360" s="90" t="str">
        <f>'94KMInput'!R356</f>
        <v/>
      </c>
      <c r="J360" s="91" t="str">
        <f>'94KMInput'!S356</f>
        <v/>
      </c>
      <c r="K360" s="92" t="str">
        <f>'94KMInput'!AD356</f>
        <v/>
      </c>
      <c r="L360" s="93"/>
      <c r="M360" s="94" t="str">
        <f>'94KMInput'!L356</f>
        <v/>
      </c>
      <c r="N360" s="90" t="str">
        <f>IF(M360="","",(IF(Q360='94KMInput'!K356,"","ERROR!")))</f>
        <v/>
      </c>
      <c r="O360" s="95"/>
      <c r="P360" s="96"/>
      <c r="Q360" s="69" t="str">
        <f t="shared" si="8"/>
        <v/>
      </c>
      <c r="R360" s="98"/>
      <c r="S360" s="98"/>
      <c r="T360" s="98"/>
      <c r="U360" s="99"/>
      <c r="V360" s="98"/>
      <c r="W360" s="98"/>
      <c r="X360" s="100" t="str">
        <f t="shared" si="39"/>
        <v/>
      </c>
      <c r="Y360" s="101"/>
      <c r="Z360" s="102"/>
      <c r="AA360" s="102"/>
      <c r="AB360" s="102"/>
      <c r="AC360" s="103" t="str">
        <f>'94KMInput'!T399</f>
        <v/>
      </c>
      <c r="AD360" s="104">
        <f>'94KMInput'!V399-'94KMInput'!U399</f>
        <v>0</v>
      </c>
      <c r="AE360" s="105" t="str">
        <f t="shared" si="6"/>
        <v/>
      </c>
      <c r="AF360" s="106">
        <v>3.75</v>
      </c>
      <c r="AG360" s="107">
        <f t="shared" si="7"/>
        <v>0</v>
      </c>
      <c r="AH360" s="108" t="str">
        <f>HYPERLINK('94KMInput'!AE399)</f>
        <v/>
      </c>
      <c r="AI360" s="108" t="str">
        <f>HYPERLINK('94KMInput'!AF399)</f>
        <v/>
      </c>
      <c r="AJ360" s="108" t="str">
        <f>HYPERLINK('94KMInput'!AG399)</f>
        <v/>
      </c>
      <c r="AK360" s="108" t="str">
        <f>HYPERLINK('94KMInput'!AH399)</f>
        <v/>
      </c>
      <c r="AL360" s="108" t="str">
        <f>HYPERLINK('94KMInput'!AI399)</f>
        <v/>
      </c>
      <c r="AM360" s="108" t="str">
        <f>HYPERLINK('94KMInput'!AJ399)</f>
        <v/>
      </c>
      <c r="AN360" s="108" t="str">
        <f>HYPERLINK('94KMInput'!AK399)</f>
        <v/>
      </c>
      <c r="AO360" s="108" t="str">
        <f>HYPERLINK('94KMInput'!AL399)</f>
        <v/>
      </c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  <c r="CH360" s="88"/>
      <c r="CI360" s="88"/>
      <c r="CJ360" s="88"/>
      <c r="CK360" s="88"/>
      <c r="CL360" s="88"/>
      <c r="CM360" s="88"/>
      <c r="CN360" s="88"/>
      <c r="CO360" s="88"/>
      <c r="CP360" s="88"/>
      <c r="CQ360" s="88"/>
      <c r="CR360" s="88"/>
      <c r="CS360" s="88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  <c r="DD360" s="88"/>
      <c r="DE360" s="88"/>
      <c r="DF360" s="88"/>
      <c r="DG360" s="88"/>
      <c r="DH360" s="88"/>
    </row>
    <row r="361" ht="10.5" customHeight="1">
      <c r="A361" s="87" t="str">
        <f t="shared" si="1"/>
        <v/>
      </c>
      <c r="B361" s="88" t="str">
        <f t="shared" si="2"/>
        <v/>
      </c>
      <c r="C361" s="88" t="str">
        <f t="shared" si="3"/>
        <v/>
      </c>
      <c r="D361" s="89" t="str">
        <f>'94KMInput'!B357</f>
        <v/>
      </c>
      <c r="E361" s="90" t="str">
        <f t="shared" si="4"/>
        <v/>
      </c>
      <c r="F361" s="91" t="str">
        <f>'94KMInput'!H357</f>
        <v/>
      </c>
      <c r="G361" s="90" t="str">
        <f>'94KMInput'!O357</f>
        <v/>
      </c>
      <c r="H361" s="90" t="str">
        <f>'94KMInput'!P357</f>
        <v/>
      </c>
      <c r="I361" s="90" t="str">
        <f>'94KMInput'!R357</f>
        <v/>
      </c>
      <c r="J361" s="91" t="str">
        <f>'94KMInput'!S357</f>
        <v/>
      </c>
      <c r="K361" s="92" t="str">
        <f>'94KMInput'!AD357</f>
        <v/>
      </c>
      <c r="L361" s="93"/>
      <c r="M361" s="94" t="str">
        <f>'94KMInput'!L357</f>
        <v/>
      </c>
      <c r="N361" s="90" t="str">
        <f>IF(M361="","",(IF(Q361='94KMInput'!K357,"","ERROR!")))</f>
        <v/>
      </c>
      <c r="O361" s="95"/>
      <c r="P361" s="96"/>
      <c r="Q361" s="69" t="str">
        <f t="shared" si="8"/>
        <v/>
      </c>
      <c r="R361" s="98"/>
      <c r="S361" s="98"/>
      <c r="T361" s="98"/>
      <c r="U361" s="99"/>
      <c r="V361" s="98"/>
      <c r="W361" s="98"/>
      <c r="X361" s="100" t="str">
        <f t="shared" si="39"/>
        <v/>
      </c>
      <c r="Y361" s="101"/>
      <c r="Z361" s="102"/>
      <c r="AA361" s="102"/>
      <c r="AB361" s="102"/>
      <c r="AC361" s="103" t="str">
        <f>'94KMInput'!T400</f>
        <v/>
      </c>
      <c r="AD361" s="104">
        <f>'94KMInput'!V400-'94KMInput'!U400</f>
        <v>0</v>
      </c>
      <c r="AE361" s="105" t="str">
        <f t="shared" si="6"/>
        <v/>
      </c>
      <c r="AF361" s="106">
        <v>3.75</v>
      </c>
      <c r="AG361" s="107">
        <f t="shared" si="7"/>
        <v>0</v>
      </c>
      <c r="AH361" s="108" t="str">
        <f>HYPERLINK('94KMInput'!AE400)</f>
        <v/>
      </c>
      <c r="AI361" s="108" t="str">
        <f>HYPERLINK('94KMInput'!AF400)</f>
        <v/>
      </c>
      <c r="AJ361" s="108" t="str">
        <f>HYPERLINK('94KMInput'!AG400)</f>
        <v/>
      </c>
      <c r="AK361" s="108" t="str">
        <f>HYPERLINK('94KMInput'!AH400)</f>
        <v/>
      </c>
      <c r="AL361" s="108" t="str">
        <f>HYPERLINK('94KMInput'!AI400)</f>
        <v/>
      </c>
      <c r="AM361" s="108" t="str">
        <f>HYPERLINK('94KMInput'!AJ400)</f>
        <v/>
      </c>
      <c r="AN361" s="108" t="str">
        <f>HYPERLINK('94KMInput'!AK400)</f>
        <v/>
      </c>
      <c r="AO361" s="108" t="str">
        <f>HYPERLINK('94KMInput'!AL400)</f>
        <v/>
      </c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  <c r="CH361" s="88"/>
      <c r="CI361" s="88"/>
      <c r="CJ361" s="88"/>
      <c r="CK361" s="88"/>
      <c r="CL361" s="88"/>
      <c r="CM361" s="88"/>
      <c r="CN361" s="88"/>
      <c r="CO361" s="88"/>
      <c r="CP361" s="88"/>
      <c r="CQ361" s="88"/>
      <c r="CR361" s="88"/>
      <c r="CS361" s="88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  <c r="DD361" s="88"/>
      <c r="DE361" s="88"/>
      <c r="DF361" s="88"/>
      <c r="DG361" s="88"/>
      <c r="DH361" s="88"/>
    </row>
    <row r="362" ht="10.5" customHeight="1">
      <c r="A362" s="87" t="str">
        <f t="shared" si="1"/>
        <v/>
      </c>
      <c r="B362" s="88" t="str">
        <f t="shared" si="2"/>
        <v/>
      </c>
      <c r="C362" s="88" t="str">
        <f t="shared" si="3"/>
        <v/>
      </c>
      <c r="D362" s="89" t="str">
        <f>'94KMInput'!B358</f>
        <v/>
      </c>
      <c r="E362" s="90" t="str">
        <f t="shared" si="4"/>
        <v/>
      </c>
      <c r="F362" s="91" t="str">
        <f>'94KMInput'!H358</f>
        <v/>
      </c>
      <c r="G362" s="90" t="str">
        <f>'94KMInput'!O358</f>
        <v/>
      </c>
      <c r="H362" s="90" t="str">
        <f>'94KMInput'!P358</f>
        <v/>
      </c>
      <c r="I362" s="90" t="str">
        <f>'94KMInput'!R358</f>
        <v/>
      </c>
      <c r="J362" s="91" t="str">
        <f>'94KMInput'!S358</f>
        <v/>
      </c>
      <c r="K362" s="92" t="str">
        <f>'94KMInput'!AD358</f>
        <v/>
      </c>
      <c r="L362" s="93"/>
      <c r="M362" s="94" t="str">
        <f>'94KMInput'!L358</f>
        <v/>
      </c>
      <c r="N362" s="90" t="str">
        <f>IF(M362="","",(IF(Q362='94KMInput'!K358,"","ERROR!")))</f>
        <v/>
      </c>
      <c r="O362" s="95"/>
      <c r="P362" s="96"/>
      <c r="Q362" s="69" t="str">
        <f t="shared" si="8"/>
        <v/>
      </c>
      <c r="R362" s="98"/>
      <c r="S362" s="98"/>
      <c r="T362" s="98"/>
      <c r="U362" s="99"/>
      <c r="V362" s="98"/>
      <c r="W362" s="98"/>
      <c r="X362" s="100" t="str">
        <f t="shared" si="39"/>
        <v/>
      </c>
      <c r="Y362" s="101"/>
      <c r="Z362" s="102"/>
      <c r="AA362" s="102"/>
      <c r="AB362" s="102"/>
      <c r="AC362" s="103" t="str">
        <f>'94KMInput'!T401</f>
        <v/>
      </c>
      <c r="AD362" s="104">
        <f>'94KMInput'!V401-'94KMInput'!U401</f>
        <v>0</v>
      </c>
      <c r="AE362" s="105" t="str">
        <f t="shared" si="6"/>
        <v/>
      </c>
      <c r="AF362" s="106">
        <v>3.75</v>
      </c>
      <c r="AG362" s="107">
        <f t="shared" si="7"/>
        <v>0</v>
      </c>
      <c r="AH362" s="108" t="str">
        <f>HYPERLINK('94KMInput'!AE401)</f>
        <v/>
      </c>
      <c r="AI362" s="108" t="str">
        <f>HYPERLINK('94KMInput'!AF401)</f>
        <v/>
      </c>
      <c r="AJ362" s="108" t="str">
        <f>HYPERLINK('94KMInput'!AG401)</f>
        <v/>
      </c>
      <c r="AK362" s="108" t="str">
        <f>HYPERLINK('94KMInput'!AH401)</f>
        <v/>
      </c>
      <c r="AL362" s="108" t="str">
        <f>HYPERLINK('94KMInput'!AI401)</f>
        <v/>
      </c>
      <c r="AM362" s="108" t="str">
        <f>HYPERLINK('94KMInput'!AJ401)</f>
        <v/>
      </c>
      <c r="AN362" s="108" t="str">
        <f>HYPERLINK('94KMInput'!AK401)</f>
        <v/>
      </c>
      <c r="AO362" s="108" t="str">
        <f>HYPERLINK('94KMInput'!AL401)</f>
        <v/>
      </c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  <c r="CH362" s="88"/>
      <c r="CI362" s="88"/>
      <c r="CJ362" s="88"/>
      <c r="CK362" s="88"/>
      <c r="CL362" s="88"/>
      <c r="CM362" s="88"/>
      <c r="CN362" s="88"/>
      <c r="CO362" s="88"/>
      <c r="CP362" s="88"/>
      <c r="CQ362" s="88"/>
      <c r="CR362" s="88"/>
      <c r="CS362" s="88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  <c r="DD362" s="88"/>
      <c r="DE362" s="88"/>
      <c r="DF362" s="88"/>
      <c r="DG362" s="88"/>
      <c r="DH362" s="88"/>
    </row>
    <row r="363" ht="10.5" customHeight="1">
      <c r="A363" s="87" t="str">
        <f t="shared" si="1"/>
        <v/>
      </c>
      <c r="B363" s="88" t="str">
        <f t="shared" si="2"/>
        <v/>
      </c>
      <c r="C363" s="88" t="str">
        <f t="shared" si="3"/>
        <v/>
      </c>
      <c r="D363" s="89" t="str">
        <f>'94KMInput'!B359</f>
        <v/>
      </c>
      <c r="E363" s="90" t="str">
        <f t="shared" si="4"/>
        <v/>
      </c>
      <c r="F363" s="91" t="str">
        <f>'94KMInput'!H359</f>
        <v/>
      </c>
      <c r="G363" s="90" t="str">
        <f>'94KMInput'!O359</f>
        <v/>
      </c>
      <c r="H363" s="90" t="str">
        <f>'94KMInput'!P359</f>
        <v/>
      </c>
      <c r="I363" s="90" t="str">
        <f>'94KMInput'!R359</f>
        <v/>
      </c>
      <c r="J363" s="91" t="str">
        <f>'94KMInput'!S359</f>
        <v/>
      </c>
      <c r="K363" s="92" t="str">
        <f>'94KMInput'!AD359</f>
        <v/>
      </c>
      <c r="L363" s="93"/>
      <c r="M363" s="94" t="str">
        <f>'94KMInput'!L359</f>
        <v/>
      </c>
      <c r="N363" s="90" t="str">
        <f>IF(M363="","",(IF(Q363='94KMInput'!K359,"","ERROR!")))</f>
        <v/>
      </c>
      <c r="O363" s="95"/>
      <c r="P363" s="96"/>
      <c r="Q363" s="69" t="str">
        <f t="shared" si="8"/>
        <v/>
      </c>
      <c r="R363" s="98"/>
      <c r="S363" s="98"/>
      <c r="T363" s="98"/>
      <c r="U363" s="99"/>
      <c r="V363" s="98"/>
      <c r="W363" s="98"/>
      <c r="X363" s="100" t="str">
        <f t="shared" si="39"/>
        <v/>
      </c>
      <c r="Y363" s="101"/>
      <c r="Z363" s="102"/>
      <c r="AA363" s="102"/>
      <c r="AB363" s="102"/>
      <c r="AC363" s="103" t="str">
        <f>'94KMInput'!T402</f>
        <v/>
      </c>
      <c r="AD363" s="104">
        <f>'94KMInput'!V402-'94KMInput'!U402</f>
        <v>0</v>
      </c>
      <c r="AE363" s="105" t="str">
        <f t="shared" si="6"/>
        <v/>
      </c>
      <c r="AF363" s="106">
        <v>3.75</v>
      </c>
      <c r="AG363" s="107">
        <f t="shared" si="7"/>
        <v>0</v>
      </c>
      <c r="AH363" s="108" t="str">
        <f>HYPERLINK('94KMInput'!AE402)</f>
        <v/>
      </c>
      <c r="AI363" s="108" t="str">
        <f>HYPERLINK('94KMInput'!AF402)</f>
        <v/>
      </c>
      <c r="AJ363" s="108" t="str">
        <f>HYPERLINK('94KMInput'!AG402)</f>
        <v/>
      </c>
      <c r="AK363" s="108" t="str">
        <f>HYPERLINK('94KMInput'!AH402)</f>
        <v/>
      </c>
      <c r="AL363" s="108" t="str">
        <f>HYPERLINK('94KMInput'!AI402)</f>
        <v/>
      </c>
      <c r="AM363" s="108" t="str">
        <f>HYPERLINK('94KMInput'!AJ402)</f>
        <v/>
      </c>
      <c r="AN363" s="108" t="str">
        <f>HYPERLINK('94KMInput'!AK402)</f>
        <v/>
      </c>
      <c r="AO363" s="108" t="str">
        <f>HYPERLINK('94KMInput'!AL402)</f>
        <v/>
      </c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  <c r="CH363" s="88"/>
      <c r="CI363" s="88"/>
      <c r="CJ363" s="88"/>
      <c r="CK363" s="88"/>
      <c r="CL363" s="88"/>
      <c r="CM363" s="88"/>
      <c r="CN363" s="88"/>
      <c r="CO363" s="88"/>
      <c r="CP363" s="88"/>
      <c r="CQ363" s="88"/>
      <c r="CR363" s="88"/>
      <c r="CS363" s="88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  <c r="DD363" s="88"/>
      <c r="DE363" s="88"/>
      <c r="DF363" s="88"/>
      <c r="DG363" s="88"/>
      <c r="DH363" s="88"/>
    </row>
    <row r="364" ht="10.5" customHeight="1">
      <c r="A364" s="87" t="str">
        <f t="shared" si="1"/>
        <v/>
      </c>
      <c r="B364" s="88" t="str">
        <f t="shared" si="2"/>
        <v/>
      </c>
      <c r="C364" s="88" t="str">
        <f t="shared" si="3"/>
        <v/>
      </c>
      <c r="D364" s="89" t="str">
        <f>'94KMInput'!B360</f>
        <v/>
      </c>
      <c r="E364" s="90" t="str">
        <f t="shared" si="4"/>
        <v/>
      </c>
      <c r="F364" s="91" t="str">
        <f>'94KMInput'!H360</f>
        <v/>
      </c>
      <c r="G364" s="90" t="str">
        <f>'94KMInput'!O360</f>
        <v/>
      </c>
      <c r="H364" s="90" t="str">
        <f>'94KMInput'!P360</f>
        <v/>
      </c>
      <c r="I364" s="90" t="str">
        <f>'94KMInput'!R360</f>
        <v/>
      </c>
      <c r="J364" s="91" t="str">
        <f>'94KMInput'!S360</f>
        <v/>
      </c>
      <c r="K364" s="92" t="str">
        <f>'94KMInput'!AD360</f>
        <v/>
      </c>
      <c r="L364" s="93"/>
      <c r="M364" s="94" t="str">
        <f>'94KMInput'!L360</f>
        <v/>
      </c>
      <c r="N364" s="90" t="str">
        <f>IF(M364="","",(IF(Q364='94KMInput'!K360,"","ERROR!")))</f>
        <v/>
      </c>
      <c r="O364" s="95"/>
      <c r="P364" s="96"/>
      <c r="Q364" s="69" t="str">
        <f t="shared" si="8"/>
        <v/>
      </c>
      <c r="R364" s="98"/>
      <c r="S364" s="98"/>
      <c r="T364" s="98"/>
      <c r="U364" s="99"/>
      <c r="V364" s="98"/>
      <c r="W364" s="98"/>
      <c r="X364" s="100" t="str">
        <f t="shared" si="39"/>
        <v/>
      </c>
      <c r="Y364" s="101"/>
      <c r="Z364" s="102"/>
      <c r="AA364" s="102"/>
      <c r="AB364" s="102"/>
      <c r="AC364" s="103" t="str">
        <f>'94KMInput'!T403</f>
        <v/>
      </c>
      <c r="AD364" s="104">
        <f>'94KMInput'!V403-'94KMInput'!U403</f>
        <v>0</v>
      </c>
      <c r="AE364" s="105" t="str">
        <f t="shared" si="6"/>
        <v/>
      </c>
      <c r="AF364" s="106">
        <v>3.75</v>
      </c>
      <c r="AG364" s="107">
        <f t="shared" si="7"/>
        <v>0</v>
      </c>
      <c r="AH364" s="108" t="str">
        <f>HYPERLINK('94KMInput'!AE403)</f>
        <v/>
      </c>
      <c r="AI364" s="108" t="str">
        <f>HYPERLINK('94KMInput'!AF403)</f>
        <v/>
      </c>
      <c r="AJ364" s="108" t="str">
        <f>HYPERLINK('94KMInput'!AG403)</f>
        <v/>
      </c>
      <c r="AK364" s="108" t="str">
        <f>HYPERLINK('94KMInput'!AH403)</f>
        <v/>
      </c>
      <c r="AL364" s="108" t="str">
        <f>HYPERLINK('94KMInput'!AI403)</f>
        <v/>
      </c>
      <c r="AM364" s="108" t="str">
        <f>HYPERLINK('94KMInput'!AJ403)</f>
        <v/>
      </c>
      <c r="AN364" s="108" t="str">
        <f>HYPERLINK('94KMInput'!AK403)</f>
        <v/>
      </c>
      <c r="AO364" s="108" t="str">
        <f>HYPERLINK('94KMInput'!AL403)</f>
        <v/>
      </c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  <c r="CH364" s="88"/>
      <c r="CI364" s="88"/>
      <c r="CJ364" s="88"/>
      <c r="CK364" s="88"/>
      <c r="CL364" s="88"/>
      <c r="CM364" s="88"/>
      <c r="CN364" s="88"/>
      <c r="CO364" s="88"/>
      <c r="CP364" s="88"/>
      <c r="CQ364" s="88"/>
      <c r="CR364" s="88"/>
      <c r="CS364" s="88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  <c r="DD364" s="88"/>
      <c r="DE364" s="88"/>
      <c r="DF364" s="88"/>
      <c r="DG364" s="88"/>
      <c r="DH364" s="88"/>
    </row>
    <row r="365" ht="10.5" customHeight="1">
      <c r="A365" s="87" t="str">
        <f t="shared" si="1"/>
        <v/>
      </c>
      <c r="B365" s="88" t="str">
        <f t="shared" si="2"/>
        <v/>
      </c>
      <c r="C365" s="88" t="str">
        <f t="shared" si="3"/>
        <v/>
      </c>
      <c r="D365" s="89" t="str">
        <f>'94KMInput'!B361</f>
        <v/>
      </c>
      <c r="E365" s="90" t="str">
        <f t="shared" si="4"/>
        <v/>
      </c>
      <c r="F365" s="91" t="str">
        <f>'94KMInput'!H361</f>
        <v/>
      </c>
      <c r="G365" s="90" t="str">
        <f>'94KMInput'!O361</f>
        <v/>
      </c>
      <c r="H365" s="90" t="str">
        <f>'94KMInput'!P361</f>
        <v/>
      </c>
      <c r="I365" s="90" t="str">
        <f>'94KMInput'!R361</f>
        <v/>
      </c>
      <c r="J365" s="91" t="str">
        <f>'94KMInput'!S361</f>
        <v/>
      </c>
      <c r="K365" s="92" t="str">
        <f>'94KMInput'!AD361</f>
        <v/>
      </c>
      <c r="L365" s="93"/>
      <c r="M365" s="94" t="str">
        <f>'94KMInput'!L361</f>
        <v/>
      </c>
      <c r="N365" s="90" t="str">
        <f>IF(M365="","",(IF(Q365='94KMInput'!K361,"","ERROR!")))</f>
        <v/>
      </c>
      <c r="O365" s="95"/>
      <c r="P365" s="96"/>
      <c r="Q365" s="69" t="str">
        <f t="shared" si="8"/>
        <v/>
      </c>
      <c r="R365" s="98"/>
      <c r="S365" s="98"/>
      <c r="T365" s="98"/>
      <c r="U365" s="99"/>
      <c r="V365" s="98"/>
      <c r="W365" s="98"/>
      <c r="X365" s="100" t="str">
        <f t="shared" si="39"/>
        <v/>
      </c>
      <c r="Y365" s="101"/>
      <c r="Z365" s="102"/>
      <c r="AA365" s="102"/>
      <c r="AB365" s="102"/>
      <c r="AC365" s="103" t="str">
        <f>'94KMInput'!T404</f>
        <v/>
      </c>
      <c r="AD365" s="104">
        <f>'94KMInput'!V404-'94KMInput'!U404</f>
        <v>0</v>
      </c>
      <c r="AE365" s="105" t="str">
        <f t="shared" si="6"/>
        <v/>
      </c>
      <c r="AF365" s="106">
        <v>3.75</v>
      </c>
      <c r="AG365" s="107">
        <f t="shared" si="7"/>
        <v>0</v>
      </c>
      <c r="AH365" s="108" t="str">
        <f>HYPERLINK('94KMInput'!AE404)</f>
        <v/>
      </c>
      <c r="AI365" s="108" t="str">
        <f>HYPERLINK('94KMInput'!AF404)</f>
        <v/>
      </c>
      <c r="AJ365" s="108" t="str">
        <f>HYPERLINK('94KMInput'!AG404)</f>
        <v/>
      </c>
      <c r="AK365" s="108" t="str">
        <f>HYPERLINK('94KMInput'!AH404)</f>
        <v/>
      </c>
      <c r="AL365" s="108" t="str">
        <f>HYPERLINK('94KMInput'!AI404)</f>
        <v/>
      </c>
      <c r="AM365" s="108" t="str">
        <f>HYPERLINK('94KMInput'!AJ404)</f>
        <v/>
      </c>
      <c r="AN365" s="108" t="str">
        <f>HYPERLINK('94KMInput'!AK404)</f>
        <v/>
      </c>
      <c r="AO365" s="108" t="str">
        <f>HYPERLINK('94KMInput'!AL404)</f>
        <v/>
      </c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  <c r="CH365" s="88"/>
      <c r="CI365" s="88"/>
      <c r="CJ365" s="88"/>
      <c r="CK365" s="88"/>
      <c r="CL365" s="88"/>
      <c r="CM365" s="88"/>
      <c r="CN365" s="88"/>
      <c r="CO365" s="88"/>
      <c r="CP365" s="88"/>
      <c r="CQ365" s="88"/>
      <c r="CR365" s="88"/>
      <c r="CS365" s="88"/>
      <c r="CT365" s="88"/>
      <c r="CU365" s="88"/>
      <c r="CV365" s="88"/>
      <c r="CW365" s="88"/>
      <c r="CX365" s="88"/>
      <c r="CY365" s="88"/>
      <c r="CZ365" s="88"/>
      <c r="DA365" s="88"/>
      <c r="DB365" s="88"/>
      <c r="DC365" s="88"/>
      <c r="DD365" s="88"/>
      <c r="DE365" s="88"/>
      <c r="DF365" s="88"/>
      <c r="DG365" s="88"/>
      <c r="DH365" s="88"/>
    </row>
    <row r="366" ht="10.5" customHeight="1">
      <c r="A366" s="87" t="str">
        <f t="shared" si="1"/>
        <v/>
      </c>
      <c r="B366" s="88" t="str">
        <f t="shared" si="2"/>
        <v/>
      </c>
      <c r="C366" s="88" t="str">
        <f t="shared" si="3"/>
        <v/>
      </c>
      <c r="D366" s="89" t="str">
        <f>'94KMInput'!B362</f>
        <v/>
      </c>
      <c r="E366" s="90" t="str">
        <f t="shared" si="4"/>
        <v/>
      </c>
      <c r="F366" s="91" t="str">
        <f>'94KMInput'!H362</f>
        <v/>
      </c>
      <c r="G366" s="90" t="str">
        <f>'94KMInput'!O362</f>
        <v/>
      </c>
      <c r="H366" s="90" t="str">
        <f>'94KMInput'!P362</f>
        <v/>
      </c>
      <c r="I366" s="90" t="str">
        <f>'94KMInput'!R362</f>
        <v/>
      </c>
      <c r="J366" s="91" t="str">
        <f>'94KMInput'!S362</f>
        <v/>
      </c>
      <c r="K366" s="92" t="str">
        <f>'94KMInput'!AD362</f>
        <v/>
      </c>
      <c r="L366" s="93"/>
      <c r="M366" s="94" t="str">
        <f>'94KMInput'!L362</f>
        <v/>
      </c>
      <c r="N366" s="90" t="str">
        <f>IF(M366="","",(IF(Q366='94KMInput'!K362,"","ERROR!")))</f>
        <v/>
      </c>
      <c r="O366" s="95"/>
      <c r="P366" s="96"/>
      <c r="Q366" s="69" t="str">
        <f t="shared" si="8"/>
        <v/>
      </c>
      <c r="R366" s="98"/>
      <c r="S366" s="98"/>
      <c r="T366" s="98"/>
      <c r="U366" s="99"/>
      <c r="V366" s="98"/>
      <c r="W366" s="98"/>
      <c r="X366" s="100" t="str">
        <f t="shared" si="39"/>
        <v/>
      </c>
      <c r="Y366" s="101"/>
      <c r="Z366" s="102"/>
      <c r="AA366" s="102"/>
      <c r="AB366" s="102"/>
      <c r="AC366" s="103" t="str">
        <f>'94KMInput'!T405</f>
        <v/>
      </c>
      <c r="AD366" s="104">
        <f>'94KMInput'!V405-'94KMInput'!U405</f>
        <v>0</v>
      </c>
      <c r="AE366" s="105" t="str">
        <f t="shared" si="6"/>
        <v/>
      </c>
      <c r="AF366" s="106">
        <v>3.75</v>
      </c>
      <c r="AG366" s="107">
        <f t="shared" si="7"/>
        <v>0</v>
      </c>
      <c r="AH366" s="108" t="str">
        <f>HYPERLINK('94KMInput'!AE405)</f>
        <v/>
      </c>
      <c r="AI366" s="108" t="str">
        <f>HYPERLINK('94KMInput'!AF405)</f>
        <v/>
      </c>
      <c r="AJ366" s="108" t="str">
        <f>HYPERLINK('94KMInput'!AG405)</f>
        <v/>
      </c>
      <c r="AK366" s="108" t="str">
        <f>HYPERLINK('94KMInput'!AH405)</f>
        <v/>
      </c>
      <c r="AL366" s="108" t="str">
        <f>HYPERLINK('94KMInput'!AI405)</f>
        <v/>
      </c>
      <c r="AM366" s="108" t="str">
        <f>HYPERLINK('94KMInput'!AJ405)</f>
        <v/>
      </c>
      <c r="AN366" s="108" t="str">
        <f>HYPERLINK('94KMInput'!AK405)</f>
        <v/>
      </c>
      <c r="AO366" s="108" t="str">
        <f>HYPERLINK('94KMInput'!AL405)</f>
        <v/>
      </c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  <c r="CH366" s="88"/>
      <c r="CI366" s="88"/>
      <c r="CJ366" s="88"/>
      <c r="CK366" s="88"/>
      <c r="CL366" s="88"/>
      <c r="CM366" s="88"/>
      <c r="CN366" s="88"/>
      <c r="CO366" s="88"/>
      <c r="CP366" s="88"/>
      <c r="CQ366" s="88"/>
      <c r="CR366" s="88"/>
      <c r="CS366" s="88"/>
      <c r="CT366" s="88"/>
      <c r="CU366" s="88"/>
      <c r="CV366" s="88"/>
      <c r="CW366" s="88"/>
      <c r="CX366" s="88"/>
      <c r="CY366" s="88"/>
      <c r="CZ366" s="88"/>
      <c r="DA366" s="88"/>
      <c r="DB366" s="88"/>
      <c r="DC366" s="88"/>
      <c r="DD366" s="88"/>
      <c r="DE366" s="88"/>
      <c r="DF366" s="88"/>
      <c r="DG366" s="88"/>
      <c r="DH366" s="88"/>
    </row>
    <row r="367" ht="10.5" customHeight="1">
      <c r="A367" s="87" t="str">
        <f t="shared" si="1"/>
        <v/>
      </c>
      <c r="B367" s="88" t="str">
        <f t="shared" si="2"/>
        <v/>
      </c>
      <c r="C367" s="88" t="str">
        <f t="shared" si="3"/>
        <v/>
      </c>
      <c r="D367" s="89" t="str">
        <f>'94KMInput'!B363</f>
        <v/>
      </c>
      <c r="E367" s="90" t="str">
        <f t="shared" si="4"/>
        <v/>
      </c>
      <c r="F367" s="91" t="str">
        <f>'94KMInput'!H363</f>
        <v/>
      </c>
      <c r="G367" s="90" t="str">
        <f>'94KMInput'!O363</f>
        <v/>
      </c>
      <c r="H367" s="90" t="str">
        <f>'94KMInput'!P363</f>
        <v/>
      </c>
      <c r="I367" s="90" t="str">
        <f>'94KMInput'!R363</f>
        <v/>
      </c>
      <c r="J367" s="91" t="str">
        <f>'94KMInput'!S363</f>
        <v/>
      </c>
      <c r="K367" s="92" t="str">
        <f>'94KMInput'!AD363</f>
        <v/>
      </c>
      <c r="L367" s="93"/>
      <c r="M367" s="94" t="str">
        <f>'94KMInput'!L363</f>
        <v/>
      </c>
      <c r="N367" s="90" t="str">
        <f>IF(M367="","",(IF(Q367='94KMInput'!K363,"","ERROR!")))</f>
        <v/>
      </c>
      <c r="O367" s="95"/>
      <c r="P367" s="96"/>
      <c r="Q367" s="69" t="str">
        <f t="shared" si="8"/>
        <v/>
      </c>
      <c r="R367" s="98"/>
      <c r="S367" s="98"/>
      <c r="T367" s="98"/>
      <c r="U367" s="99"/>
      <c r="V367" s="98"/>
      <c r="W367" s="98"/>
      <c r="X367" s="100" t="str">
        <f t="shared" si="39"/>
        <v/>
      </c>
      <c r="Y367" s="101"/>
      <c r="Z367" s="102"/>
      <c r="AA367" s="102"/>
      <c r="AB367" s="102"/>
      <c r="AC367" s="103" t="str">
        <f>'94KMInput'!T406</f>
        <v/>
      </c>
      <c r="AD367" s="104">
        <f>'94KMInput'!V406-'94KMInput'!U406</f>
        <v>0</v>
      </c>
      <c r="AE367" s="105" t="str">
        <f t="shared" si="6"/>
        <v/>
      </c>
      <c r="AF367" s="106">
        <v>3.75</v>
      </c>
      <c r="AG367" s="107">
        <f t="shared" si="7"/>
        <v>0</v>
      </c>
      <c r="AH367" s="108" t="str">
        <f>HYPERLINK('94KMInput'!AE406)</f>
        <v/>
      </c>
      <c r="AI367" s="108" t="str">
        <f>HYPERLINK('94KMInput'!AF406)</f>
        <v/>
      </c>
      <c r="AJ367" s="108" t="str">
        <f>HYPERLINK('94KMInput'!AG406)</f>
        <v/>
      </c>
      <c r="AK367" s="108" t="str">
        <f>HYPERLINK('94KMInput'!AH406)</f>
        <v/>
      </c>
      <c r="AL367" s="108" t="str">
        <f>HYPERLINK('94KMInput'!AI406)</f>
        <v/>
      </c>
      <c r="AM367" s="108" t="str">
        <f>HYPERLINK('94KMInput'!AJ406)</f>
        <v/>
      </c>
      <c r="AN367" s="108" t="str">
        <f>HYPERLINK('94KMInput'!AK406)</f>
        <v/>
      </c>
      <c r="AO367" s="108" t="str">
        <f>HYPERLINK('94KMInput'!AL406)</f>
        <v/>
      </c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  <c r="CH367" s="88"/>
      <c r="CI367" s="88"/>
      <c r="CJ367" s="88"/>
      <c r="CK367" s="88"/>
      <c r="CL367" s="88"/>
      <c r="CM367" s="88"/>
      <c r="CN367" s="88"/>
      <c r="CO367" s="88"/>
      <c r="CP367" s="88"/>
      <c r="CQ367" s="88"/>
      <c r="CR367" s="88"/>
      <c r="CS367" s="88"/>
      <c r="CT367" s="88"/>
      <c r="CU367" s="88"/>
      <c r="CV367" s="88"/>
      <c r="CW367" s="88"/>
      <c r="CX367" s="88"/>
      <c r="CY367" s="88"/>
      <c r="CZ367" s="88"/>
      <c r="DA367" s="88"/>
      <c r="DB367" s="88"/>
      <c r="DC367" s="88"/>
      <c r="DD367" s="88"/>
      <c r="DE367" s="88"/>
      <c r="DF367" s="88"/>
      <c r="DG367" s="88"/>
      <c r="DH367" s="88"/>
    </row>
    <row r="368" ht="10.5" customHeight="1">
      <c r="A368" s="87" t="str">
        <f t="shared" si="1"/>
        <v/>
      </c>
      <c r="B368" s="88" t="str">
        <f t="shared" si="2"/>
        <v/>
      </c>
      <c r="C368" s="88" t="str">
        <f t="shared" si="3"/>
        <v/>
      </c>
      <c r="D368" s="89" t="str">
        <f>'94KMInput'!B364</f>
        <v/>
      </c>
      <c r="E368" s="90" t="str">
        <f t="shared" si="4"/>
        <v/>
      </c>
      <c r="F368" s="91" t="str">
        <f>'94KMInput'!H364</f>
        <v/>
      </c>
      <c r="G368" s="90" t="str">
        <f>'94KMInput'!O364</f>
        <v/>
      </c>
      <c r="H368" s="90" t="str">
        <f>'94KMInput'!P364</f>
        <v/>
      </c>
      <c r="I368" s="90" t="str">
        <f>'94KMInput'!R364</f>
        <v/>
      </c>
      <c r="J368" s="91" t="str">
        <f>'94KMInput'!S364</f>
        <v/>
      </c>
      <c r="K368" s="92" t="str">
        <f>'94KMInput'!AD364</f>
        <v/>
      </c>
      <c r="L368" s="93"/>
      <c r="M368" s="94" t="str">
        <f>'94KMInput'!L364</f>
        <v/>
      </c>
      <c r="N368" s="90" t="str">
        <f>IF(M368="","",(IF(Q368='94KMInput'!K364,"","ERROR!")))</f>
        <v/>
      </c>
      <c r="O368" s="95"/>
      <c r="P368" s="96"/>
      <c r="Q368" s="69" t="str">
        <f t="shared" si="8"/>
        <v/>
      </c>
      <c r="R368" s="98"/>
      <c r="S368" s="98"/>
      <c r="T368" s="98"/>
      <c r="U368" s="99"/>
      <c r="V368" s="98"/>
      <c r="W368" s="98"/>
      <c r="X368" s="100" t="str">
        <f t="shared" si="39"/>
        <v/>
      </c>
      <c r="Y368" s="101"/>
      <c r="Z368" s="102"/>
      <c r="AA368" s="102"/>
      <c r="AB368" s="102"/>
      <c r="AC368" s="103" t="str">
        <f>'94KMInput'!T407</f>
        <v/>
      </c>
      <c r="AD368" s="104">
        <f>'94KMInput'!V407-'94KMInput'!U407</f>
        <v>0</v>
      </c>
      <c r="AE368" s="105" t="str">
        <f t="shared" si="6"/>
        <v/>
      </c>
      <c r="AF368" s="106">
        <v>3.75</v>
      </c>
      <c r="AG368" s="107">
        <f t="shared" si="7"/>
        <v>0</v>
      </c>
      <c r="AH368" s="108" t="str">
        <f>HYPERLINK('94KMInput'!AE407)</f>
        <v/>
      </c>
      <c r="AI368" s="108" t="str">
        <f>HYPERLINK('94KMInput'!AF407)</f>
        <v/>
      </c>
      <c r="AJ368" s="108" t="str">
        <f>HYPERLINK('94KMInput'!AG407)</f>
        <v/>
      </c>
      <c r="AK368" s="108" t="str">
        <f>HYPERLINK('94KMInput'!AH407)</f>
        <v/>
      </c>
      <c r="AL368" s="108" t="str">
        <f>HYPERLINK('94KMInput'!AI407)</f>
        <v/>
      </c>
      <c r="AM368" s="108" t="str">
        <f>HYPERLINK('94KMInput'!AJ407)</f>
        <v/>
      </c>
      <c r="AN368" s="108" t="str">
        <f>HYPERLINK('94KMInput'!AK407)</f>
        <v/>
      </c>
      <c r="AO368" s="108" t="str">
        <f>HYPERLINK('94KMInput'!AL407)</f>
        <v/>
      </c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  <c r="CH368" s="88"/>
      <c r="CI368" s="88"/>
      <c r="CJ368" s="88"/>
      <c r="CK368" s="88"/>
      <c r="CL368" s="88"/>
      <c r="CM368" s="88"/>
      <c r="CN368" s="88"/>
      <c r="CO368" s="88"/>
      <c r="CP368" s="88"/>
      <c r="CQ368" s="88"/>
      <c r="CR368" s="88"/>
      <c r="CS368" s="88"/>
      <c r="CT368" s="88"/>
      <c r="CU368" s="88"/>
      <c r="CV368" s="88"/>
      <c r="CW368" s="88"/>
      <c r="CX368" s="88"/>
      <c r="CY368" s="88"/>
      <c r="CZ368" s="88"/>
      <c r="DA368" s="88"/>
      <c r="DB368" s="88"/>
      <c r="DC368" s="88"/>
      <c r="DD368" s="88"/>
      <c r="DE368" s="88"/>
      <c r="DF368" s="88"/>
      <c r="DG368" s="88"/>
      <c r="DH368" s="88"/>
    </row>
    <row r="369" ht="10.5" customHeight="1">
      <c r="A369" s="87" t="str">
        <f t="shared" si="1"/>
        <v/>
      </c>
      <c r="B369" s="88" t="str">
        <f t="shared" si="2"/>
        <v/>
      </c>
      <c r="C369" s="88" t="str">
        <f t="shared" si="3"/>
        <v/>
      </c>
      <c r="D369" s="89" t="str">
        <f>'94KMInput'!B365</f>
        <v/>
      </c>
      <c r="E369" s="90" t="str">
        <f t="shared" si="4"/>
        <v/>
      </c>
      <c r="F369" s="91" t="str">
        <f>'94KMInput'!H365</f>
        <v/>
      </c>
      <c r="G369" s="90" t="str">
        <f>'94KMInput'!O365</f>
        <v/>
      </c>
      <c r="H369" s="90" t="str">
        <f>'94KMInput'!P365</f>
        <v/>
      </c>
      <c r="I369" s="90" t="str">
        <f>'94KMInput'!R365</f>
        <v/>
      </c>
      <c r="J369" s="91" t="str">
        <f>'94KMInput'!S365</f>
        <v/>
      </c>
      <c r="K369" s="92" t="str">
        <f>'94KMInput'!AD365</f>
        <v/>
      </c>
      <c r="L369" s="93"/>
      <c r="M369" s="94" t="str">
        <f>'94KMInput'!L365</f>
        <v/>
      </c>
      <c r="N369" s="90" t="str">
        <f>IF(M369="","",(IF(Q369='94KMInput'!K365,"","ERROR!")))</f>
        <v/>
      </c>
      <c r="O369" s="95"/>
      <c r="P369" s="96"/>
      <c r="Q369" s="69" t="str">
        <f t="shared" si="8"/>
        <v/>
      </c>
      <c r="R369" s="98"/>
      <c r="S369" s="98"/>
      <c r="T369" s="98"/>
      <c r="U369" s="99"/>
      <c r="V369" s="98"/>
      <c r="W369" s="98"/>
      <c r="X369" s="100" t="str">
        <f t="shared" si="39"/>
        <v/>
      </c>
      <c r="Y369" s="101"/>
      <c r="Z369" s="102"/>
      <c r="AA369" s="102"/>
      <c r="AB369" s="102"/>
      <c r="AC369" s="103" t="str">
        <f>'94KMInput'!T408</f>
        <v/>
      </c>
      <c r="AD369" s="104">
        <f>'94KMInput'!V408-'94KMInput'!U408</f>
        <v>0</v>
      </c>
      <c r="AE369" s="105" t="str">
        <f t="shared" si="6"/>
        <v/>
      </c>
      <c r="AF369" s="106">
        <v>3.75</v>
      </c>
      <c r="AG369" s="107">
        <f t="shared" si="7"/>
        <v>0</v>
      </c>
      <c r="AH369" s="108" t="str">
        <f>HYPERLINK('94KMInput'!AE408)</f>
        <v/>
      </c>
      <c r="AI369" s="108" t="str">
        <f>HYPERLINK('94KMInput'!AF408)</f>
        <v/>
      </c>
      <c r="AJ369" s="108" t="str">
        <f>HYPERLINK('94KMInput'!AG408)</f>
        <v/>
      </c>
      <c r="AK369" s="108" t="str">
        <f>HYPERLINK('94KMInput'!AH408)</f>
        <v/>
      </c>
      <c r="AL369" s="108" t="str">
        <f>HYPERLINK('94KMInput'!AI408)</f>
        <v/>
      </c>
      <c r="AM369" s="108" t="str">
        <f>HYPERLINK('94KMInput'!AJ408)</f>
        <v/>
      </c>
      <c r="AN369" s="108" t="str">
        <f>HYPERLINK('94KMInput'!AK408)</f>
        <v/>
      </c>
      <c r="AO369" s="108" t="str">
        <f>HYPERLINK('94KMInput'!AL408)</f>
        <v/>
      </c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  <c r="CH369" s="88"/>
      <c r="CI369" s="88"/>
      <c r="CJ369" s="88"/>
      <c r="CK369" s="88"/>
      <c r="CL369" s="88"/>
      <c r="CM369" s="88"/>
      <c r="CN369" s="88"/>
      <c r="CO369" s="88"/>
      <c r="CP369" s="88"/>
      <c r="CQ369" s="88"/>
      <c r="CR369" s="88"/>
      <c r="CS369" s="88"/>
      <c r="CT369" s="88"/>
      <c r="CU369" s="88"/>
      <c r="CV369" s="88"/>
      <c r="CW369" s="88"/>
      <c r="CX369" s="88"/>
      <c r="CY369" s="88"/>
      <c r="CZ369" s="88"/>
      <c r="DA369" s="88"/>
      <c r="DB369" s="88"/>
      <c r="DC369" s="88"/>
      <c r="DD369" s="88"/>
      <c r="DE369" s="88"/>
      <c r="DF369" s="88"/>
      <c r="DG369" s="88"/>
      <c r="DH369" s="88"/>
    </row>
    <row r="370" ht="10.5" customHeight="1">
      <c r="A370" s="87" t="str">
        <f t="shared" si="1"/>
        <v/>
      </c>
      <c r="B370" s="88" t="str">
        <f t="shared" si="2"/>
        <v/>
      </c>
      <c r="C370" s="88" t="str">
        <f t="shared" si="3"/>
        <v/>
      </c>
      <c r="D370" s="89" t="str">
        <f>'94KMInput'!B366</f>
        <v/>
      </c>
      <c r="E370" s="90" t="str">
        <f t="shared" si="4"/>
        <v/>
      </c>
      <c r="F370" s="91" t="str">
        <f>'94KMInput'!H366</f>
        <v/>
      </c>
      <c r="G370" s="90" t="str">
        <f>'94KMInput'!O366</f>
        <v/>
      </c>
      <c r="H370" s="90" t="str">
        <f>'94KMInput'!P366</f>
        <v/>
      </c>
      <c r="I370" s="90" t="str">
        <f>'94KMInput'!R366</f>
        <v/>
      </c>
      <c r="J370" s="91" t="str">
        <f>'94KMInput'!S366</f>
        <v/>
      </c>
      <c r="K370" s="92" t="str">
        <f>'94KMInput'!AD366</f>
        <v/>
      </c>
      <c r="L370" s="93"/>
      <c r="M370" s="94" t="str">
        <f>'94KMInput'!L366</f>
        <v/>
      </c>
      <c r="N370" s="90" t="str">
        <f>IF(M370="","",(IF(Q370='94KMInput'!K366,"","ERROR!")))</f>
        <v/>
      </c>
      <c r="O370" s="95"/>
      <c r="P370" s="96"/>
      <c r="Q370" s="69" t="str">
        <f t="shared" si="8"/>
        <v/>
      </c>
      <c r="R370" s="98"/>
      <c r="S370" s="98"/>
      <c r="T370" s="98"/>
      <c r="U370" s="99"/>
      <c r="V370" s="98"/>
      <c r="W370" s="98"/>
      <c r="X370" s="100" t="str">
        <f t="shared" si="39"/>
        <v/>
      </c>
      <c r="Y370" s="101"/>
      <c r="Z370" s="102"/>
      <c r="AA370" s="102"/>
      <c r="AB370" s="102"/>
      <c r="AC370" s="103" t="str">
        <f>'94KMInput'!T409</f>
        <v/>
      </c>
      <c r="AD370" s="104">
        <f>'94KMInput'!V409-'94KMInput'!U409</f>
        <v>0</v>
      </c>
      <c r="AE370" s="105" t="str">
        <f t="shared" si="6"/>
        <v/>
      </c>
      <c r="AF370" s="106">
        <v>3.75</v>
      </c>
      <c r="AG370" s="107">
        <f t="shared" si="7"/>
        <v>0</v>
      </c>
      <c r="AH370" s="108" t="str">
        <f>HYPERLINK('94KMInput'!AE409)</f>
        <v/>
      </c>
      <c r="AI370" s="108" t="str">
        <f>HYPERLINK('94KMInput'!AF409)</f>
        <v/>
      </c>
      <c r="AJ370" s="108" t="str">
        <f>HYPERLINK('94KMInput'!AG409)</f>
        <v/>
      </c>
      <c r="AK370" s="108" t="str">
        <f>HYPERLINK('94KMInput'!AH409)</f>
        <v/>
      </c>
      <c r="AL370" s="108" t="str">
        <f>HYPERLINK('94KMInput'!AI409)</f>
        <v/>
      </c>
      <c r="AM370" s="108" t="str">
        <f>HYPERLINK('94KMInput'!AJ409)</f>
        <v/>
      </c>
      <c r="AN370" s="108" t="str">
        <f>HYPERLINK('94KMInput'!AK409)</f>
        <v/>
      </c>
      <c r="AO370" s="108" t="str">
        <f>HYPERLINK('94KMInput'!AL409)</f>
        <v/>
      </c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  <c r="CH370" s="88"/>
      <c r="CI370" s="88"/>
      <c r="CJ370" s="88"/>
      <c r="CK370" s="88"/>
      <c r="CL370" s="88"/>
      <c r="CM370" s="88"/>
      <c r="CN370" s="88"/>
      <c r="CO370" s="88"/>
      <c r="CP370" s="88"/>
      <c r="CQ370" s="88"/>
      <c r="CR370" s="88"/>
      <c r="CS370" s="88"/>
      <c r="CT370" s="88"/>
      <c r="CU370" s="88"/>
      <c r="CV370" s="88"/>
      <c r="CW370" s="88"/>
      <c r="CX370" s="88"/>
      <c r="CY370" s="88"/>
      <c r="CZ370" s="88"/>
      <c r="DA370" s="88"/>
      <c r="DB370" s="88"/>
      <c r="DC370" s="88"/>
      <c r="DD370" s="88"/>
      <c r="DE370" s="88"/>
      <c r="DF370" s="88"/>
      <c r="DG370" s="88"/>
      <c r="DH370" s="88"/>
    </row>
    <row r="371" ht="10.5" customHeight="1">
      <c r="A371" s="87" t="str">
        <f t="shared" si="1"/>
        <v/>
      </c>
      <c r="B371" s="88" t="str">
        <f t="shared" si="2"/>
        <v/>
      </c>
      <c r="C371" s="88" t="str">
        <f t="shared" si="3"/>
        <v/>
      </c>
      <c r="D371" s="89" t="str">
        <f>'94KMInput'!B367</f>
        <v/>
      </c>
      <c r="E371" s="90" t="str">
        <f t="shared" si="4"/>
        <v/>
      </c>
      <c r="F371" s="91" t="str">
        <f>'94KMInput'!H367</f>
        <v/>
      </c>
      <c r="G371" s="90" t="str">
        <f>'94KMInput'!O367</f>
        <v/>
      </c>
      <c r="H371" s="90" t="str">
        <f>'94KMInput'!P367</f>
        <v/>
      </c>
      <c r="I371" s="90" t="str">
        <f>'94KMInput'!R367</f>
        <v/>
      </c>
      <c r="J371" s="91" t="str">
        <f>'94KMInput'!S367</f>
        <v/>
      </c>
      <c r="K371" s="92" t="str">
        <f>'94KMInput'!AD367</f>
        <v/>
      </c>
      <c r="L371" s="93"/>
      <c r="M371" s="94" t="str">
        <f>'94KMInput'!L367</f>
        <v/>
      </c>
      <c r="N371" s="90" t="str">
        <f>IF(M371="","",(IF(Q371='94KMInput'!K367,"","ERROR!")))</f>
        <v/>
      </c>
      <c r="O371" s="95"/>
      <c r="P371" s="96"/>
      <c r="Q371" s="69" t="str">
        <f t="shared" si="8"/>
        <v/>
      </c>
      <c r="R371" s="98"/>
      <c r="S371" s="98"/>
      <c r="T371" s="98"/>
      <c r="U371" s="99"/>
      <c r="V371" s="98"/>
      <c r="W371" s="98"/>
      <c r="X371" s="100" t="str">
        <f t="shared" si="39"/>
        <v/>
      </c>
      <c r="Y371" s="101"/>
      <c r="Z371" s="102"/>
      <c r="AA371" s="102"/>
      <c r="AB371" s="102"/>
      <c r="AC371" s="103" t="str">
        <f>'94KMInput'!T410</f>
        <v/>
      </c>
      <c r="AD371" s="104">
        <f>'94KMInput'!V410-'94KMInput'!U410</f>
        <v>0</v>
      </c>
      <c r="AE371" s="105" t="str">
        <f t="shared" si="6"/>
        <v/>
      </c>
      <c r="AF371" s="106">
        <v>3.75</v>
      </c>
      <c r="AG371" s="107">
        <f t="shared" si="7"/>
        <v>0</v>
      </c>
      <c r="AH371" s="108" t="str">
        <f>HYPERLINK('94KMInput'!AE410)</f>
        <v/>
      </c>
      <c r="AI371" s="108" t="str">
        <f>HYPERLINK('94KMInput'!AF410)</f>
        <v/>
      </c>
      <c r="AJ371" s="108" t="str">
        <f>HYPERLINK('94KMInput'!AG410)</f>
        <v/>
      </c>
      <c r="AK371" s="108" t="str">
        <f>HYPERLINK('94KMInput'!AH410)</f>
        <v/>
      </c>
      <c r="AL371" s="108" t="str">
        <f>HYPERLINK('94KMInput'!AI410)</f>
        <v/>
      </c>
      <c r="AM371" s="108" t="str">
        <f>HYPERLINK('94KMInput'!AJ410)</f>
        <v/>
      </c>
      <c r="AN371" s="108" t="str">
        <f>HYPERLINK('94KMInput'!AK410)</f>
        <v/>
      </c>
      <c r="AO371" s="108" t="str">
        <f>HYPERLINK('94KMInput'!AL410)</f>
        <v/>
      </c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  <c r="CH371" s="88"/>
      <c r="CI371" s="88"/>
      <c r="CJ371" s="88"/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  <c r="DD371" s="88"/>
      <c r="DE371" s="88"/>
      <c r="DF371" s="88"/>
      <c r="DG371" s="88"/>
      <c r="DH371" s="88"/>
    </row>
    <row r="372" ht="10.5" customHeight="1">
      <c r="A372" s="87" t="str">
        <f t="shared" si="1"/>
        <v/>
      </c>
      <c r="B372" s="88" t="str">
        <f t="shared" si="2"/>
        <v/>
      </c>
      <c r="C372" s="88" t="str">
        <f t="shared" si="3"/>
        <v/>
      </c>
      <c r="D372" s="89" t="str">
        <f>'94KMInput'!B368</f>
        <v/>
      </c>
      <c r="E372" s="90" t="str">
        <f t="shared" si="4"/>
        <v/>
      </c>
      <c r="F372" s="91" t="str">
        <f>'94KMInput'!H368</f>
        <v/>
      </c>
      <c r="G372" s="90" t="str">
        <f>'94KMInput'!O368</f>
        <v/>
      </c>
      <c r="H372" s="90" t="str">
        <f>'94KMInput'!P368</f>
        <v/>
      </c>
      <c r="I372" s="90" t="str">
        <f>'94KMInput'!R368</f>
        <v/>
      </c>
      <c r="J372" s="91" t="str">
        <f>'94KMInput'!S368</f>
        <v/>
      </c>
      <c r="K372" s="92" t="str">
        <f>'94KMInput'!AD368</f>
        <v/>
      </c>
      <c r="L372" s="93"/>
      <c r="M372" s="94" t="str">
        <f>'94KMInput'!L368</f>
        <v/>
      </c>
      <c r="N372" s="90" t="str">
        <f>IF(M372="","",(IF(Q372='94KMInput'!K368,"","ERROR!")))</f>
        <v/>
      </c>
      <c r="O372" s="95"/>
      <c r="P372" s="96"/>
      <c r="Q372" s="69" t="str">
        <f t="shared" si="8"/>
        <v/>
      </c>
      <c r="R372" s="98"/>
      <c r="S372" s="98"/>
      <c r="T372" s="98"/>
      <c r="U372" s="99"/>
      <c r="V372" s="98"/>
      <c r="W372" s="98"/>
      <c r="X372" s="100" t="str">
        <f t="shared" si="39"/>
        <v/>
      </c>
      <c r="Y372" s="101"/>
      <c r="Z372" s="102"/>
      <c r="AA372" s="102"/>
      <c r="AB372" s="102"/>
      <c r="AC372" s="103" t="str">
        <f>'94KMInput'!T411</f>
        <v/>
      </c>
      <c r="AD372" s="104">
        <f>'94KMInput'!V411-'94KMInput'!U411</f>
        <v>0</v>
      </c>
      <c r="AE372" s="105" t="str">
        <f t="shared" si="6"/>
        <v/>
      </c>
      <c r="AF372" s="106">
        <v>3.75</v>
      </c>
      <c r="AG372" s="107">
        <f t="shared" si="7"/>
        <v>0</v>
      </c>
      <c r="AH372" s="108" t="str">
        <f>HYPERLINK('94KMInput'!AE411)</f>
        <v/>
      </c>
      <c r="AI372" s="108" t="str">
        <f>HYPERLINK('94KMInput'!AF411)</f>
        <v/>
      </c>
      <c r="AJ372" s="108" t="str">
        <f>HYPERLINK('94KMInput'!AG411)</f>
        <v/>
      </c>
      <c r="AK372" s="108" t="str">
        <f>HYPERLINK('94KMInput'!AH411)</f>
        <v/>
      </c>
      <c r="AL372" s="108" t="str">
        <f>HYPERLINK('94KMInput'!AI411)</f>
        <v/>
      </c>
      <c r="AM372" s="108" t="str">
        <f>HYPERLINK('94KMInput'!AJ411)</f>
        <v/>
      </c>
      <c r="AN372" s="108" t="str">
        <f>HYPERLINK('94KMInput'!AK411)</f>
        <v/>
      </c>
      <c r="AO372" s="108" t="str">
        <f>HYPERLINK('94KMInput'!AL411)</f>
        <v/>
      </c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  <c r="CH372" s="88"/>
      <c r="CI372" s="88"/>
      <c r="CJ372" s="88"/>
      <c r="CK372" s="88"/>
      <c r="CL372" s="88"/>
      <c r="CM372" s="88"/>
      <c r="CN372" s="88"/>
      <c r="CO372" s="88"/>
      <c r="CP372" s="88"/>
      <c r="CQ372" s="88"/>
      <c r="CR372" s="88"/>
      <c r="CS372" s="88"/>
      <c r="CT372" s="88"/>
      <c r="CU372" s="88"/>
      <c r="CV372" s="88"/>
      <c r="CW372" s="88"/>
      <c r="CX372" s="88"/>
      <c r="CY372" s="88"/>
      <c r="CZ372" s="88"/>
      <c r="DA372" s="88"/>
      <c r="DB372" s="88"/>
      <c r="DC372" s="88"/>
      <c r="DD372" s="88"/>
      <c r="DE372" s="88"/>
      <c r="DF372" s="88"/>
      <c r="DG372" s="88"/>
      <c r="DH372" s="88"/>
    </row>
    <row r="373" ht="10.5" customHeight="1">
      <c r="A373" s="87" t="str">
        <f t="shared" si="1"/>
        <v/>
      </c>
      <c r="B373" s="88" t="str">
        <f t="shared" si="2"/>
        <v/>
      </c>
      <c r="C373" s="88" t="str">
        <f t="shared" si="3"/>
        <v/>
      </c>
      <c r="D373" s="89" t="str">
        <f>'94KMInput'!B369</f>
        <v/>
      </c>
      <c r="E373" s="90" t="str">
        <f t="shared" si="4"/>
        <v/>
      </c>
      <c r="F373" s="91" t="str">
        <f>'94KMInput'!H369</f>
        <v/>
      </c>
      <c r="G373" s="90" t="str">
        <f>'94KMInput'!O369</f>
        <v/>
      </c>
      <c r="H373" s="90" t="str">
        <f>'94KMInput'!P369</f>
        <v/>
      </c>
      <c r="I373" s="90" t="str">
        <f>'94KMInput'!R369</f>
        <v/>
      </c>
      <c r="J373" s="91" t="str">
        <f>'94KMInput'!S369</f>
        <v/>
      </c>
      <c r="K373" s="92" t="str">
        <f>'94KMInput'!AD369</f>
        <v/>
      </c>
      <c r="L373" s="93"/>
      <c r="M373" s="94" t="str">
        <f>'94KMInput'!L369</f>
        <v/>
      </c>
      <c r="N373" s="90" t="str">
        <f>IF(M373="","",(IF(Q373='94KMInput'!K369,"","ERROR!")))</f>
        <v/>
      </c>
      <c r="O373" s="95"/>
      <c r="P373" s="96"/>
      <c r="Q373" s="69" t="str">
        <f t="shared" si="8"/>
        <v/>
      </c>
      <c r="R373" s="98"/>
      <c r="S373" s="98"/>
      <c r="T373" s="98"/>
      <c r="U373" s="99"/>
      <c r="V373" s="98"/>
      <c r="W373" s="98"/>
      <c r="X373" s="100" t="str">
        <f t="shared" si="39"/>
        <v/>
      </c>
      <c r="Y373" s="101"/>
      <c r="Z373" s="102"/>
      <c r="AA373" s="102"/>
      <c r="AB373" s="102"/>
      <c r="AC373" s="103" t="str">
        <f>'94KMInput'!T412</f>
        <v/>
      </c>
      <c r="AD373" s="104">
        <f>'94KMInput'!V412-'94KMInput'!U412</f>
        <v>0</v>
      </c>
      <c r="AE373" s="105" t="str">
        <f t="shared" si="6"/>
        <v/>
      </c>
      <c r="AF373" s="106">
        <v>3.75</v>
      </c>
      <c r="AG373" s="107">
        <f t="shared" si="7"/>
        <v>0</v>
      </c>
      <c r="AH373" s="108" t="str">
        <f>HYPERLINK('94KMInput'!AE412)</f>
        <v/>
      </c>
      <c r="AI373" s="108" t="str">
        <f>HYPERLINK('94KMInput'!AF412)</f>
        <v/>
      </c>
      <c r="AJ373" s="108" t="str">
        <f>HYPERLINK('94KMInput'!AG412)</f>
        <v/>
      </c>
      <c r="AK373" s="108" t="str">
        <f>HYPERLINK('94KMInput'!AH412)</f>
        <v/>
      </c>
      <c r="AL373" s="108" t="str">
        <f>HYPERLINK('94KMInput'!AI412)</f>
        <v/>
      </c>
      <c r="AM373" s="108" t="str">
        <f>HYPERLINK('94KMInput'!AJ412)</f>
        <v/>
      </c>
      <c r="AN373" s="108" t="str">
        <f>HYPERLINK('94KMInput'!AK412)</f>
        <v/>
      </c>
      <c r="AO373" s="108" t="str">
        <f>HYPERLINK('94KMInput'!AL412)</f>
        <v/>
      </c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  <c r="CH373" s="88"/>
      <c r="CI373" s="88"/>
      <c r="CJ373" s="88"/>
      <c r="CK373" s="88"/>
      <c r="CL373" s="88"/>
      <c r="CM373" s="88"/>
      <c r="CN373" s="88"/>
      <c r="CO373" s="88"/>
      <c r="CP373" s="88"/>
      <c r="CQ373" s="88"/>
      <c r="CR373" s="88"/>
      <c r="CS373" s="88"/>
      <c r="CT373" s="88"/>
      <c r="CU373" s="88"/>
      <c r="CV373" s="88"/>
      <c r="CW373" s="88"/>
      <c r="CX373" s="88"/>
      <c r="CY373" s="88"/>
      <c r="CZ373" s="88"/>
      <c r="DA373" s="88"/>
      <c r="DB373" s="88"/>
      <c r="DC373" s="88"/>
      <c r="DD373" s="88"/>
      <c r="DE373" s="88"/>
      <c r="DF373" s="88"/>
      <c r="DG373" s="88"/>
      <c r="DH373" s="88"/>
    </row>
    <row r="374" ht="10.5" customHeight="1">
      <c r="A374" s="87" t="str">
        <f t="shared" si="1"/>
        <v/>
      </c>
      <c r="B374" s="88" t="str">
        <f t="shared" si="2"/>
        <v/>
      </c>
      <c r="C374" s="88" t="str">
        <f t="shared" si="3"/>
        <v/>
      </c>
      <c r="D374" s="89" t="str">
        <f>'94KMInput'!B370</f>
        <v/>
      </c>
      <c r="E374" s="90" t="str">
        <f t="shared" si="4"/>
        <v/>
      </c>
      <c r="F374" s="91" t="str">
        <f>'94KMInput'!H370</f>
        <v/>
      </c>
      <c r="G374" s="90" t="str">
        <f>'94KMInput'!O370</f>
        <v/>
      </c>
      <c r="H374" s="90" t="str">
        <f>'94KMInput'!P370</f>
        <v/>
      </c>
      <c r="I374" s="90" t="str">
        <f>'94KMInput'!R370</f>
        <v/>
      </c>
      <c r="J374" s="91" t="str">
        <f>'94KMInput'!S370</f>
        <v/>
      </c>
      <c r="K374" s="92" t="str">
        <f>'94KMInput'!AD370</f>
        <v/>
      </c>
      <c r="L374" s="93"/>
      <c r="M374" s="94" t="str">
        <f>'94KMInput'!L370</f>
        <v/>
      </c>
      <c r="N374" s="90" t="str">
        <f>IF(M374="","",(IF(Q374='94KMInput'!K370,"","ERROR!")))</f>
        <v/>
      </c>
      <c r="O374" s="95"/>
      <c r="P374" s="96"/>
      <c r="Q374" s="69" t="str">
        <f t="shared" si="8"/>
        <v/>
      </c>
      <c r="R374" s="98"/>
      <c r="S374" s="98"/>
      <c r="T374" s="98"/>
      <c r="U374" s="99"/>
      <c r="V374" s="98"/>
      <c r="W374" s="98"/>
      <c r="X374" s="100" t="str">
        <f t="shared" si="39"/>
        <v/>
      </c>
      <c r="Y374" s="101"/>
      <c r="Z374" s="102"/>
      <c r="AA374" s="102"/>
      <c r="AB374" s="102"/>
      <c r="AC374" s="103" t="str">
        <f>'94KMInput'!T413</f>
        <v/>
      </c>
      <c r="AD374" s="104">
        <f>'94KMInput'!V413-'94KMInput'!U413</f>
        <v>0</v>
      </c>
      <c r="AE374" s="105" t="str">
        <f t="shared" si="6"/>
        <v/>
      </c>
      <c r="AF374" s="106">
        <v>3.75</v>
      </c>
      <c r="AG374" s="107">
        <f t="shared" si="7"/>
        <v>0</v>
      </c>
      <c r="AH374" s="108" t="str">
        <f>HYPERLINK('94KMInput'!AE413)</f>
        <v/>
      </c>
      <c r="AI374" s="108" t="str">
        <f>HYPERLINK('94KMInput'!AF413)</f>
        <v/>
      </c>
      <c r="AJ374" s="108" t="str">
        <f>HYPERLINK('94KMInput'!AG413)</f>
        <v/>
      </c>
      <c r="AK374" s="108" t="str">
        <f>HYPERLINK('94KMInput'!AH413)</f>
        <v/>
      </c>
      <c r="AL374" s="108" t="str">
        <f>HYPERLINK('94KMInput'!AI413)</f>
        <v/>
      </c>
      <c r="AM374" s="108" t="str">
        <f>HYPERLINK('94KMInput'!AJ413)</f>
        <v/>
      </c>
      <c r="AN374" s="108" t="str">
        <f>HYPERLINK('94KMInput'!AK413)</f>
        <v/>
      </c>
      <c r="AO374" s="108" t="str">
        <f>HYPERLINK('94KMInput'!AL413)</f>
        <v/>
      </c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  <c r="CM374" s="88"/>
      <c r="CN374" s="88"/>
      <c r="CO374" s="88"/>
      <c r="CP374" s="88"/>
      <c r="CQ374" s="88"/>
      <c r="CR374" s="88"/>
      <c r="CS374" s="88"/>
      <c r="CT374" s="88"/>
      <c r="CU374" s="88"/>
      <c r="CV374" s="88"/>
      <c r="CW374" s="88"/>
      <c r="CX374" s="88"/>
      <c r="CY374" s="88"/>
      <c r="CZ374" s="88"/>
      <c r="DA374" s="88"/>
      <c r="DB374" s="88"/>
      <c r="DC374" s="88"/>
      <c r="DD374" s="88"/>
      <c r="DE374" s="88"/>
      <c r="DF374" s="88"/>
      <c r="DG374" s="88"/>
      <c r="DH374" s="88"/>
    </row>
    <row r="375" ht="10.5" customHeight="1">
      <c r="A375" s="87" t="str">
        <f t="shared" si="1"/>
        <v/>
      </c>
      <c r="B375" s="88" t="str">
        <f t="shared" si="2"/>
        <v/>
      </c>
      <c r="C375" s="88" t="str">
        <f t="shared" si="3"/>
        <v/>
      </c>
      <c r="D375" s="89" t="str">
        <f>'94KMInput'!B371</f>
        <v/>
      </c>
      <c r="E375" s="90" t="str">
        <f t="shared" si="4"/>
        <v/>
      </c>
      <c r="F375" s="91" t="str">
        <f>'94KMInput'!H371</f>
        <v/>
      </c>
      <c r="G375" s="90" t="str">
        <f>'94KMInput'!O371</f>
        <v/>
      </c>
      <c r="H375" s="90" t="str">
        <f>'94KMInput'!P371</f>
        <v/>
      </c>
      <c r="I375" s="90" t="str">
        <f>'94KMInput'!R371</f>
        <v/>
      </c>
      <c r="J375" s="91" t="str">
        <f>'94KMInput'!S371</f>
        <v/>
      </c>
      <c r="K375" s="92" t="str">
        <f>'94KMInput'!AD371</f>
        <v/>
      </c>
      <c r="L375" s="93"/>
      <c r="M375" s="94" t="str">
        <f>'94KMInput'!L371</f>
        <v/>
      </c>
      <c r="N375" s="90" t="str">
        <f>IF(M375="","",(IF(Q375='94KMInput'!K371,"","ERROR!")))</f>
        <v/>
      </c>
      <c r="O375" s="95"/>
      <c r="P375" s="96"/>
      <c r="Q375" s="69" t="str">
        <f t="shared" si="8"/>
        <v/>
      </c>
      <c r="R375" s="98"/>
      <c r="S375" s="98"/>
      <c r="T375" s="98"/>
      <c r="U375" s="99"/>
      <c r="V375" s="98"/>
      <c r="W375" s="98"/>
      <c r="X375" s="100" t="str">
        <f t="shared" si="39"/>
        <v/>
      </c>
      <c r="Y375" s="101"/>
      <c r="Z375" s="102"/>
      <c r="AA375" s="102"/>
      <c r="AB375" s="102"/>
      <c r="AC375" s="103" t="str">
        <f>'94KMInput'!T414</f>
        <v/>
      </c>
      <c r="AD375" s="104">
        <f>'94KMInput'!V414-'94KMInput'!U414</f>
        <v>0</v>
      </c>
      <c r="AE375" s="105" t="str">
        <f t="shared" si="6"/>
        <v/>
      </c>
      <c r="AF375" s="106">
        <v>3.75</v>
      </c>
      <c r="AG375" s="107">
        <f t="shared" si="7"/>
        <v>0</v>
      </c>
      <c r="AH375" s="108" t="str">
        <f>HYPERLINK('94KMInput'!AE414)</f>
        <v/>
      </c>
      <c r="AI375" s="108" t="str">
        <f>HYPERLINK('94KMInput'!AF414)</f>
        <v/>
      </c>
      <c r="AJ375" s="108" t="str">
        <f>HYPERLINK('94KMInput'!AG414)</f>
        <v/>
      </c>
      <c r="AK375" s="108" t="str">
        <f>HYPERLINK('94KMInput'!AH414)</f>
        <v/>
      </c>
      <c r="AL375" s="108" t="str">
        <f>HYPERLINK('94KMInput'!AI414)</f>
        <v/>
      </c>
      <c r="AM375" s="108" t="str">
        <f>HYPERLINK('94KMInput'!AJ414)</f>
        <v/>
      </c>
      <c r="AN375" s="108" t="str">
        <f>HYPERLINK('94KMInput'!AK414)</f>
        <v/>
      </c>
      <c r="AO375" s="108" t="str">
        <f>HYPERLINK('94KMInput'!AL414)</f>
        <v/>
      </c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  <c r="CH375" s="88"/>
      <c r="CI375" s="88"/>
      <c r="CJ375" s="88"/>
      <c r="CK375" s="88"/>
      <c r="CL375" s="88"/>
      <c r="CM375" s="88"/>
      <c r="CN375" s="88"/>
      <c r="CO375" s="88"/>
      <c r="CP375" s="88"/>
      <c r="CQ375" s="88"/>
      <c r="CR375" s="88"/>
      <c r="CS375" s="88"/>
      <c r="CT375" s="88"/>
      <c r="CU375" s="88"/>
      <c r="CV375" s="88"/>
      <c r="CW375" s="88"/>
      <c r="CX375" s="88"/>
      <c r="CY375" s="88"/>
      <c r="CZ375" s="88"/>
      <c r="DA375" s="88"/>
      <c r="DB375" s="88"/>
      <c r="DC375" s="88"/>
      <c r="DD375" s="88"/>
      <c r="DE375" s="88"/>
      <c r="DF375" s="88"/>
      <c r="DG375" s="88"/>
      <c r="DH375" s="88"/>
    </row>
    <row r="376" ht="10.5" customHeight="1">
      <c r="A376" s="87" t="str">
        <f t="shared" si="1"/>
        <v/>
      </c>
      <c r="B376" s="88" t="str">
        <f t="shared" si="2"/>
        <v/>
      </c>
      <c r="C376" s="88" t="str">
        <f t="shared" si="3"/>
        <v/>
      </c>
      <c r="D376" s="89" t="str">
        <f>'94KMInput'!B372</f>
        <v/>
      </c>
      <c r="E376" s="90" t="str">
        <f t="shared" si="4"/>
        <v/>
      </c>
      <c r="F376" s="91" t="str">
        <f>'94KMInput'!H372</f>
        <v/>
      </c>
      <c r="G376" s="90" t="str">
        <f>'94KMInput'!O372</f>
        <v/>
      </c>
      <c r="H376" s="90" t="str">
        <f>'94KMInput'!P372</f>
        <v/>
      </c>
      <c r="I376" s="90" t="str">
        <f>'94KMInput'!R372</f>
        <v/>
      </c>
      <c r="J376" s="91" t="str">
        <f>'94KMInput'!S372</f>
        <v/>
      </c>
      <c r="K376" s="92" t="str">
        <f>'94KMInput'!AD372</f>
        <v/>
      </c>
      <c r="L376" s="93"/>
      <c r="M376" s="94" t="str">
        <f>'94KMInput'!L372</f>
        <v/>
      </c>
      <c r="N376" s="90" t="str">
        <f>IF(M376="","",(IF(Q376='94KMInput'!K372,"","ERROR!")))</f>
        <v/>
      </c>
      <c r="O376" s="95"/>
      <c r="P376" s="96"/>
      <c r="Q376" s="69" t="str">
        <f t="shared" si="8"/>
        <v/>
      </c>
      <c r="R376" s="98"/>
      <c r="S376" s="98"/>
      <c r="T376" s="98"/>
      <c r="U376" s="99"/>
      <c r="V376" s="98"/>
      <c r="W376" s="98"/>
      <c r="X376" s="100" t="str">
        <f t="shared" si="39"/>
        <v/>
      </c>
      <c r="Y376" s="101"/>
      <c r="Z376" s="102"/>
      <c r="AA376" s="102"/>
      <c r="AB376" s="102"/>
      <c r="AC376" s="103" t="str">
        <f>'94KMInput'!T415</f>
        <v/>
      </c>
      <c r="AD376" s="104">
        <f>'94KMInput'!V415-'94KMInput'!U415</f>
        <v>0</v>
      </c>
      <c r="AE376" s="105" t="str">
        <f t="shared" si="6"/>
        <v/>
      </c>
      <c r="AF376" s="106">
        <v>3.75</v>
      </c>
      <c r="AG376" s="107">
        <f t="shared" si="7"/>
        <v>0</v>
      </c>
      <c r="AH376" s="108" t="str">
        <f>HYPERLINK('94KMInput'!AE415)</f>
        <v/>
      </c>
      <c r="AI376" s="108" t="str">
        <f>HYPERLINK('94KMInput'!AF415)</f>
        <v/>
      </c>
      <c r="AJ376" s="108" t="str">
        <f>HYPERLINK('94KMInput'!AG415)</f>
        <v/>
      </c>
      <c r="AK376" s="108" t="str">
        <f>HYPERLINK('94KMInput'!AH415)</f>
        <v/>
      </c>
      <c r="AL376" s="108" t="str">
        <f>HYPERLINK('94KMInput'!AI415)</f>
        <v/>
      </c>
      <c r="AM376" s="108" t="str">
        <f>HYPERLINK('94KMInput'!AJ415)</f>
        <v/>
      </c>
      <c r="AN376" s="108" t="str">
        <f>HYPERLINK('94KMInput'!AK415)</f>
        <v/>
      </c>
      <c r="AO376" s="108" t="str">
        <f>HYPERLINK('94KMInput'!AL415)</f>
        <v/>
      </c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  <c r="CH376" s="88"/>
      <c r="CI376" s="88"/>
      <c r="CJ376" s="88"/>
      <c r="CK376" s="88"/>
      <c r="CL376" s="88"/>
      <c r="CM376" s="88"/>
      <c r="CN376" s="88"/>
      <c r="CO376" s="88"/>
      <c r="CP376" s="88"/>
      <c r="CQ376" s="88"/>
      <c r="CR376" s="88"/>
      <c r="CS376" s="88"/>
      <c r="CT376" s="88"/>
      <c r="CU376" s="88"/>
      <c r="CV376" s="88"/>
      <c r="CW376" s="88"/>
      <c r="CX376" s="88"/>
      <c r="CY376" s="88"/>
      <c r="CZ376" s="88"/>
      <c r="DA376" s="88"/>
      <c r="DB376" s="88"/>
      <c r="DC376" s="88"/>
      <c r="DD376" s="88"/>
      <c r="DE376" s="88"/>
      <c r="DF376" s="88"/>
      <c r="DG376" s="88"/>
      <c r="DH376" s="88"/>
    </row>
    <row r="377" ht="10.5" customHeight="1">
      <c r="A377" s="87" t="str">
        <f t="shared" si="1"/>
        <v/>
      </c>
      <c r="B377" s="88" t="str">
        <f t="shared" si="2"/>
        <v/>
      </c>
      <c r="C377" s="88" t="str">
        <f t="shared" si="3"/>
        <v/>
      </c>
      <c r="D377" s="89" t="str">
        <f>'94KMInput'!B373</f>
        <v/>
      </c>
      <c r="E377" s="90" t="str">
        <f t="shared" si="4"/>
        <v/>
      </c>
      <c r="F377" s="91" t="str">
        <f>'94KMInput'!H373</f>
        <v/>
      </c>
      <c r="G377" s="90" t="str">
        <f>'94KMInput'!O373</f>
        <v/>
      </c>
      <c r="H377" s="90" t="str">
        <f>'94KMInput'!P373</f>
        <v/>
      </c>
      <c r="I377" s="90" t="str">
        <f>'94KMInput'!R373</f>
        <v/>
      </c>
      <c r="J377" s="91" t="str">
        <f>'94KMInput'!S373</f>
        <v/>
      </c>
      <c r="K377" s="92" t="str">
        <f>'94KMInput'!AD373</f>
        <v/>
      </c>
      <c r="L377" s="93"/>
      <c r="M377" s="94" t="str">
        <f>'94KMInput'!L373</f>
        <v/>
      </c>
      <c r="N377" s="90" t="str">
        <f>IF(M377="","",(IF(Q377='94KMInput'!K373,"","ERROR!")))</f>
        <v/>
      </c>
      <c r="O377" s="95"/>
      <c r="P377" s="96"/>
      <c r="Q377" s="69" t="str">
        <f t="shared" si="8"/>
        <v/>
      </c>
      <c r="R377" s="98"/>
      <c r="S377" s="98"/>
      <c r="T377" s="98"/>
      <c r="U377" s="99"/>
      <c r="V377" s="98"/>
      <c r="W377" s="98"/>
      <c r="X377" s="100" t="str">
        <f t="shared" si="39"/>
        <v/>
      </c>
      <c r="Y377" s="101"/>
      <c r="Z377" s="102"/>
      <c r="AA377" s="102"/>
      <c r="AB377" s="102"/>
      <c r="AC377" s="103" t="str">
        <f>'94KMInput'!T416</f>
        <v/>
      </c>
      <c r="AD377" s="104">
        <f>'94KMInput'!V416-'94KMInput'!U416</f>
        <v>0</v>
      </c>
      <c r="AE377" s="105" t="str">
        <f t="shared" si="6"/>
        <v/>
      </c>
      <c r="AF377" s="106">
        <v>3.75</v>
      </c>
      <c r="AG377" s="107">
        <f t="shared" si="7"/>
        <v>0</v>
      </c>
      <c r="AH377" s="108" t="str">
        <f>HYPERLINK('94KMInput'!AE416)</f>
        <v/>
      </c>
      <c r="AI377" s="108" t="str">
        <f>HYPERLINK('94KMInput'!AF416)</f>
        <v/>
      </c>
      <c r="AJ377" s="108" t="str">
        <f>HYPERLINK('94KMInput'!AG416)</f>
        <v/>
      </c>
      <c r="AK377" s="108" t="str">
        <f>HYPERLINK('94KMInput'!AH416)</f>
        <v/>
      </c>
      <c r="AL377" s="108" t="str">
        <f>HYPERLINK('94KMInput'!AI416)</f>
        <v/>
      </c>
      <c r="AM377" s="108" t="str">
        <f>HYPERLINK('94KMInput'!AJ416)</f>
        <v/>
      </c>
      <c r="AN377" s="108" t="str">
        <f>HYPERLINK('94KMInput'!AK416)</f>
        <v/>
      </c>
      <c r="AO377" s="108" t="str">
        <f>HYPERLINK('94KMInput'!AL416)</f>
        <v/>
      </c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  <c r="CH377" s="88"/>
      <c r="CI377" s="88"/>
      <c r="CJ377" s="88"/>
      <c r="CK377" s="88"/>
      <c r="CL377" s="88"/>
      <c r="CM377" s="88"/>
      <c r="CN377" s="88"/>
      <c r="CO377" s="88"/>
      <c r="CP377" s="88"/>
      <c r="CQ377" s="88"/>
      <c r="CR377" s="88"/>
      <c r="CS377" s="88"/>
      <c r="CT377" s="88"/>
      <c r="CU377" s="88"/>
      <c r="CV377" s="88"/>
      <c r="CW377" s="88"/>
      <c r="CX377" s="88"/>
      <c r="CY377" s="88"/>
      <c r="CZ377" s="88"/>
      <c r="DA377" s="88"/>
      <c r="DB377" s="88"/>
      <c r="DC377" s="88"/>
      <c r="DD377" s="88"/>
      <c r="DE377" s="88"/>
      <c r="DF377" s="88"/>
      <c r="DG377" s="88"/>
      <c r="DH377" s="88"/>
    </row>
    <row r="378" ht="10.5" customHeight="1">
      <c r="A378" s="87" t="str">
        <f t="shared" si="1"/>
        <v/>
      </c>
      <c r="B378" s="88" t="str">
        <f t="shared" si="2"/>
        <v/>
      </c>
      <c r="C378" s="88" t="str">
        <f t="shared" si="3"/>
        <v/>
      </c>
      <c r="D378" s="89" t="str">
        <f>'94KMInput'!B374</f>
        <v/>
      </c>
      <c r="E378" s="90" t="str">
        <f t="shared" si="4"/>
        <v/>
      </c>
      <c r="F378" s="91" t="str">
        <f>'94KMInput'!H374</f>
        <v/>
      </c>
      <c r="G378" s="90" t="str">
        <f>'94KMInput'!O374</f>
        <v/>
      </c>
      <c r="H378" s="90" t="str">
        <f>'94KMInput'!P374</f>
        <v/>
      </c>
      <c r="I378" s="90" t="str">
        <f>'94KMInput'!R374</f>
        <v/>
      </c>
      <c r="J378" s="91" t="str">
        <f>'94KMInput'!S374</f>
        <v/>
      </c>
      <c r="K378" s="92" t="str">
        <f>'94KMInput'!AD374</f>
        <v/>
      </c>
      <c r="L378" s="93"/>
      <c r="M378" s="94" t="str">
        <f>'94KMInput'!L374</f>
        <v/>
      </c>
      <c r="N378" s="90" t="str">
        <f>IF(M378="","",(IF(Q378='94KMInput'!K374,"","ERROR!")))</f>
        <v/>
      </c>
      <c r="O378" s="95"/>
      <c r="P378" s="96"/>
      <c r="Q378" s="69" t="str">
        <f t="shared" si="8"/>
        <v/>
      </c>
      <c r="R378" s="98"/>
      <c r="S378" s="98"/>
      <c r="T378" s="98"/>
      <c r="U378" s="99"/>
      <c r="V378" s="98"/>
      <c r="W378" s="98"/>
      <c r="X378" s="100" t="str">
        <f t="shared" si="39"/>
        <v/>
      </c>
      <c r="Y378" s="101"/>
      <c r="Z378" s="102"/>
      <c r="AA378" s="102"/>
      <c r="AB378" s="102"/>
      <c r="AC378" s="103" t="str">
        <f>'94KMInput'!T417</f>
        <v/>
      </c>
      <c r="AD378" s="104">
        <f>'94KMInput'!V417-'94KMInput'!U417</f>
        <v>0</v>
      </c>
      <c r="AE378" s="105" t="str">
        <f t="shared" si="6"/>
        <v/>
      </c>
      <c r="AF378" s="106">
        <v>3.75</v>
      </c>
      <c r="AG378" s="107">
        <f t="shared" si="7"/>
        <v>0</v>
      </c>
      <c r="AH378" s="108" t="str">
        <f>HYPERLINK('94KMInput'!AE417)</f>
        <v/>
      </c>
      <c r="AI378" s="108" t="str">
        <f>HYPERLINK('94KMInput'!AF417)</f>
        <v/>
      </c>
      <c r="AJ378" s="108" t="str">
        <f>HYPERLINK('94KMInput'!AG417)</f>
        <v/>
      </c>
      <c r="AK378" s="108" t="str">
        <f>HYPERLINK('94KMInput'!AH417)</f>
        <v/>
      </c>
      <c r="AL378" s="108" t="str">
        <f>HYPERLINK('94KMInput'!AI417)</f>
        <v/>
      </c>
      <c r="AM378" s="108" t="str">
        <f>HYPERLINK('94KMInput'!AJ417)</f>
        <v/>
      </c>
      <c r="AN378" s="108" t="str">
        <f>HYPERLINK('94KMInput'!AK417)</f>
        <v/>
      </c>
      <c r="AO378" s="108" t="str">
        <f>HYPERLINK('94KMInput'!AL417)</f>
        <v/>
      </c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  <c r="CH378" s="88"/>
      <c r="CI378" s="88"/>
      <c r="CJ378" s="88"/>
      <c r="CK378" s="88"/>
      <c r="CL378" s="88"/>
      <c r="CM378" s="88"/>
      <c r="CN378" s="88"/>
      <c r="CO378" s="88"/>
      <c r="CP378" s="88"/>
      <c r="CQ378" s="88"/>
      <c r="CR378" s="88"/>
      <c r="CS378" s="88"/>
      <c r="CT378" s="88"/>
      <c r="CU378" s="88"/>
      <c r="CV378" s="88"/>
      <c r="CW378" s="88"/>
      <c r="CX378" s="88"/>
      <c r="CY378" s="88"/>
      <c r="CZ378" s="88"/>
      <c r="DA378" s="88"/>
      <c r="DB378" s="88"/>
      <c r="DC378" s="88"/>
      <c r="DD378" s="88"/>
      <c r="DE378" s="88"/>
      <c r="DF378" s="88"/>
      <c r="DG378" s="88"/>
      <c r="DH378" s="88"/>
    </row>
    <row r="379" ht="10.5" customHeight="1">
      <c r="A379" s="87" t="str">
        <f t="shared" si="1"/>
        <v/>
      </c>
      <c r="B379" s="88" t="str">
        <f t="shared" si="2"/>
        <v/>
      </c>
      <c r="C379" s="88" t="str">
        <f t="shared" si="3"/>
        <v/>
      </c>
      <c r="D379" s="89" t="str">
        <f>'94KMInput'!B375</f>
        <v/>
      </c>
      <c r="E379" s="90" t="str">
        <f t="shared" si="4"/>
        <v/>
      </c>
      <c r="F379" s="91" t="str">
        <f>'94KMInput'!H375</f>
        <v/>
      </c>
      <c r="G379" s="90" t="str">
        <f>'94KMInput'!O375</f>
        <v/>
      </c>
      <c r="H379" s="90" t="str">
        <f>'94KMInput'!P375</f>
        <v/>
      </c>
      <c r="I379" s="90" t="str">
        <f>'94KMInput'!R375</f>
        <v/>
      </c>
      <c r="J379" s="91" t="str">
        <f>'94KMInput'!S375</f>
        <v/>
      </c>
      <c r="K379" s="92" t="str">
        <f>'94KMInput'!AD375</f>
        <v/>
      </c>
      <c r="L379" s="93"/>
      <c r="M379" s="94" t="str">
        <f>'94KMInput'!L375</f>
        <v/>
      </c>
      <c r="N379" s="90" t="str">
        <f>IF(M379="","",(IF(Q379='94KMInput'!K375,"","ERROR!")))</f>
        <v/>
      </c>
      <c r="O379" s="95"/>
      <c r="P379" s="96"/>
      <c r="Q379" s="69" t="str">
        <f t="shared" si="8"/>
        <v/>
      </c>
      <c r="R379" s="98"/>
      <c r="S379" s="98"/>
      <c r="T379" s="98"/>
      <c r="U379" s="99"/>
      <c r="V379" s="98"/>
      <c r="W379" s="98"/>
      <c r="X379" s="100" t="str">
        <f t="shared" si="39"/>
        <v/>
      </c>
      <c r="Y379" s="101"/>
      <c r="Z379" s="102"/>
      <c r="AA379" s="102"/>
      <c r="AB379" s="102"/>
      <c r="AC379" s="103" t="str">
        <f>'94KMInput'!T418</f>
        <v/>
      </c>
      <c r="AD379" s="104">
        <f>'94KMInput'!V418-'94KMInput'!U418</f>
        <v>0</v>
      </c>
      <c r="AE379" s="105" t="str">
        <f t="shared" si="6"/>
        <v/>
      </c>
      <c r="AF379" s="106">
        <v>3.75</v>
      </c>
      <c r="AG379" s="107">
        <f t="shared" si="7"/>
        <v>0</v>
      </c>
      <c r="AH379" s="108" t="str">
        <f>HYPERLINK('94KMInput'!AE418)</f>
        <v/>
      </c>
      <c r="AI379" s="108" t="str">
        <f>HYPERLINK('94KMInput'!AF418)</f>
        <v/>
      </c>
      <c r="AJ379" s="108" t="str">
        <f>HYPERLINK('94KMInput'!AG418)</f>
        <v/>
      </c>
      <c r="AK379" s="108" t="str">
        <f>HYPERLINK('94KMInput'!AH418)</f>
        <v/>
      </c>
      <c r="AL379" s="108" t="str">
        <f>HYPERLINK('94KMInput'!AI418)</f>
        <v/>
      </c>
      <c r="AM379" s="108" t="str">
        <f>HYPERLINK('94KMInput'!AJ418)</f>
        <v/>
      </c>
      <c r="AN379" s="108" t="str">
        <f>HYPERLINK('94KMInput'!AK418)</f>
        <v/>
      </c>
      <c r="AO379" s="108" t="str">
        <f>HYPERLINK('94KMInput'!AL418)</f>
        <v/>
      </c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  <c r="CH379" s="88"/>
      <c r="CI379" s="88"/>
      <c r="CJ379" s="88"/>
      <c r="CK379" s="88"/>
      <c r="CL379" s="88"/>
      <c r="CM379" s="88"/>
      <c r="CN379" s="88"/>
      <c r="CO379" s="88"/>
      <c r="CP379" s="88"/>
      <c r="CQ379" s="88"/>
      <c r="CR379" s="88"/>
      <c r="CS379" s="88"/>
      <c r="CT379" s="88"/>
      <c r="CU379" s="88"/>
      <c r="CV379" s="88"/>
      <c r="CW379" s="88"/>
      <c r="CX379" s="88"/>
      <c r="CY379" s="88"/>
      <c r="CZ379" s="88"/>
      <c r="DA379" s="88"/>
      <c r="DB379" s="88"/>
      <c r="DC379" s="88"/>
      <c r="DD379" s="88"/>
      <c r="DE379" s="88"/>
      <c r="DF379" s="88"/>
      <c r="DG379" s="88"/>
      <c r="DH379" s="88"/>
    </row>
    <row r="380" ht="10.5" customHeight="1">
      <c r="A380" s="87" t="str">
        <f t="shared" si="1"/>
        <v/>
      </c>
      <c r="B380" s="88" t="str">
        <f t="shared" si="2"/>
        <v/>
      </c>
      <c r="C380" s="88" t="str">
        <f t="shared" si="3"/>
        <v/>
      </c>
      <c r="D380" s="89" t="str">
        <f>'94KMInput'!B376</f>
        <v/>
      </c>
      <c r="E380" s="90" t="str">
        <f t="shared" si="4"/>
        <v/>
      </c>
      <c r="F380" s="91" t="str">
        <f>'94KMInput'!H376</f>
        <v/>
      </c>
      <c r="G380" s="90" t="str">
        <f>'94KMInput'!O376</f>
        <v/>
      </c>
      <c r="H380" s="90" t="str">
        <f>'94KMInput'!P376</f>
        <v/>
      </c>
      <c r="I380" s="90" t="str">
        <f>'94KMInput'!R376</f>
        <v/>
      </c>
      <c r="J380" s="91" t="str">
        <f>'94KMInput'!S376</f>
        <v/>
      </c>
      <c r="K380" s="92" t="str">
        <f>'94KMInput'!AD376</f>
        <v/>
      </c>
      <c r="L380" s="93"/>
      <c r="M380" s="94" t="str">
        <f>'94KMInput'!L376</f>
        <v/>
      </c>
      <c r="N380" s="90" t="str">
        <f>IF(M380="","",(IF(Q380='94KMInput'!K376,"","ERROR!")))</f>
        <v/>
      </c>
      <c r="O380" s="95"/>
      <c r="P380" s="96"/>
      <c r="Q380" s="69" t="str">
        <f t="shared" si="8"/>
        <v/>
      </c>
      <c r="R380" s="98"/>
      <c r="S380" s="98"/>
      <c r="T380" s="98"/>
      <c r="U380" s="99"/>
      <c r="V380" s="98"/>
      <c r="W380" s="98"/>
      <c r="X380" s="100" t="str">
        <f t="shared" si="39"/>
        <v/>
      </c>
      <c r="Y380" s="101"/>
      <c r="Z380" s="102"/>
      <c r="AA380" s="102"/>
      <c r="AB380" s="102"/>
      <c r="AC380" s="103" t="str">
        <f>'94KMInput'!T419</f>
        <v/>
      </c>
      <c r="AD380" s="104">
        <f>'94KMInput'!V419-'94KMInput'!U419</f>
        <v>0</v>
      </c>
      <c r="AE380" s="105" t="str">
        <f t="shared" si="6"/>
        <v/>
      </c>
      <c r="AF380" s="106">
        <v>3.75</v>
      </c>
      <c r="AG380" s="107">
        <f t="shared" si="7"/>
        <v>0</v>
      </c>
      <c r="AH380" s="108" t="str">
        <f>HYPERLINK('94KMInput'!AE419)</f>
        <v/>
      </c>
      <c r="AI380" s="108" t="str">
        <f>HYPERLINK('94KMInput'!AF419)</f>
        <v/>
      </c>
      <c r="AJ380" s="108" t="str">
        <f>HYPERLINK('94KMInput'!AG419)</f>
        <v/>
      </c>
      <c r="AK380" s="108" t="str">
        <f>HYPERLINK('94KMInput'!AH419)</f>
        <v/>
      </c>
      <c r="AL380" s="108" t="str">
        <f>HYPERLINK('94KMInput'!AI419)</f>
        <v/>
      </c>
      <c r="AM380" s="108" t="str">
        <f>HYPERLINK('94KMInput'!AJ419)</f>
        <v/>
      </c>
      <c r="AN380" s="108" t="str">
        <f>HYPERLINK('94KMInput'!AK419)</f>
        <v/>
      </c>
      <c r="AO380" s="108" t="str">
        <f>HYPERLINK('94KMInput'!AL419)</f>
        <v/>
      </c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  <c r="CH380" s="88"/>
      <c r="CI380" s="88"/>
      <c r="CJ380" s="88"/>
      <c r="CK380" s="88"/>
      <c r="CL380" s="88"/>
      <c r="CM380" s="88"/>
      <c r="CN380" s="88"/>
      <c r="CO380" s="88"/>
      <c r="CP380" s="88"/>
      <c r="CQ380" s="88"/>
      <c r="CR380" s="88"/>
      <c r="CS380" s="88"/>
      <c r="CT380" s="88"/>
      <c r="CU380" s="88"/>
      <c r="CV380" s="88"/>
      <c r="CW380" s="88"/>
      <c r="CX380" s="88"/>
      <c r="CY380" s="88"/>
      <c r="CZ380" s="88"/>
      <c r="DA380" s="88"/>
      <c r="DB380" s="88"/>
      <c r="DC380" s="88"/>
      <c r="DD380" s="88"/>
      <c r="DE380" s="88"/>
      <c r="DF380" s="88"/>
      <c r="DG380" s="88"/>
      <c r="DH380" s="88"/>
    </row>
    <row r="381" ht="10.5" customHeight="1">
      <c r="A381" s="87" t="str">
        <f t="shared" si="1"/>
        <v/>
      </c>
      <c r="B381" s="88" t="str">
        <f t="shared" si="2"/>
        <v/>
      </c>
      <c r="C381" s="88" t="str">
        <f t="shared" si="3"/>
        <v/>
      </c>
      <c r="D381" s="89" t="str">
        <f>'94KMInput'!B377</f>
        <v/>
      </c>
      <c r="E381" s="90" t="str">
        <f t="shared" si="4"/>
        <v/>
      </c>
      <c r="F381" s="91" t="str">
        <f>'94KMInput'!H377</f>
        <v/>
      </c>
      <c r="G381" s="90" t="str">
        <f>'94KMInput'!O377</f>
        <v/>
      </c>
      <c r="H381" s="90" t="str">
        <f>'94KMInput'!P377</f>
        <v/>
      </c>
      <c r="I381" s="90" t="str">
        <f>'94KMInput'!R377</f>
        <v/>
      </c>
      <c r="J381" s="91" t="str">
        <f>'94KMInput'!S377</f>
        <v/>
      </c>
      <c r="K381" s="92" t="str">
        <f>'94KMInput'!AD377</f>
        <v/>
      </c>
      <c r="L381" s="93"/>
      <c r="M381" s="94" t="str">
        <f>'94KMInput'!L377</f>
        <v/>
      </c>
      <c r="N381" s="90" t="str">
        <f>IF(M381="","",(IF(Q381='94KMInput'!K377,"","ERROR!")))</f>
        <v/>
      </c>
      <c r="O381" s="95"/>
      <c r="P381" s="96"/>
      <c r="Q381" s="69" t="str">
        <f t="shared" si="8"/>
        <v/>
      </c>
      <c r="R381" s="98"/>
      <c r="S381" s="98"/>
      <c r="T381" s="98"/>
      <c r="U381" s="99"/>
      <c r="V381" s="98"/>
      <c r="W381" s="98"/>
      <c r="X381" s="100" t="str">
        <f t="shared" si="39"/>
        <v/>
      </c>
      <c r="Y381" s="101"/>
      <c r="Z381" s="102"/>
      <c r="AA381" s="102"/>
      <c r="AB381" s="102"/>
      <c r="AC381" s="103" t="str">
        <f>'94KMInput'!T420</f>
        <v/>
      </c>
      <c r="AD381" s="104">
        <f>'94KMInput'!V420-'94KMInput'!U420</f>
        <v>0</v>
      </c>
      <c r="AE381" s="105" t="str">
        <f t="shared" si="6"/>
        <v/>
      </c>
      <c r="AF381" s="106">
        <v>3.75</v>
      </c>
      <c r="AG381" s="107">
        <f t="shared" si="7"/>
        <v>0</v>
      </c>
      <c r="AH381" s="108" t="str">
        <f>HYPERLINK('94KMInput'!AE420)</f>
        <v/>
      </c>
      <c r="AI381" s="108" t="str">
        <f>HYPERLINK('94KMInput'!AF420)</f>
        <v/>
      </c>
      <c r="AJ381" s="108" t="str">
        <f>HYPERLINK('94KMInput'!AG420)</f>
        <v/>
      </c>
      <c r="AK381" s="108" t="str">
        <f>HYPERLINK('94KMInput'!AH420)</f>
        <v/>
      </c>
      <c r="AL381" s="108" t="str">
        <f>HYPERLINK('94KMInput'!AI420)</f>
        <v/>
      </c>
      <c r="AM381" s="108" t="str">
        <f>HYPERLINK('94KMInput'!AJ420)</f>
        <v/>
      </c>
      <c r="AN381" s="108" t="str">
        <f>HYPERLINK('94KMInput'!AK420)</f>
        <v/>
      </c>
      <c r="AO381" s="108" t="str">
        <f>HYPERLINK('94KMInput'!AL420)</f>
        <v/>
      </c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  <c r="CH381" s="88"/>
      <c r="CI381" s="88"/>
      <c r="CJ381" s="88"/>
      <c r="CK381" s="88"/>
      <c r="CL381" s="88"/>
      <c r="CM381" s="88"/>
      <c r="CN381" s="88"/>
      <c r="CO381" s="88"/>
      <c r="CP381" s="88"/>
      <c r="CQ381" s="88"/>
      <c r="CR381" s="88"/>
      <c r="CS381" s="88"/>
      <c r="CT381" s="88"/>
      <c r="CU381" s="88"/>
      <c r="CV381" s="88"/>
      <c r="CW381" s="88"/>
      <c r="CX381" s="88"/>
      <c r="CY381" s="88"/>
      <c r="CZ381" s="88"/>
      <c r="DA381" s="88"/>
      <c r="DB381" s="88"/>
      <c r="DC381" s="88"/>
      <c r="DD381" s="88"/>
      <c r="DE381" s="88"/>
      <c r="DF381" s="88"/>
      <c r="DG381" s="88"/>
      <c r="DH381" s="88"/>
    </row>
    <row r="382" ht="10.5" customHeight="1">
      <c r="A382" s="87" t="str">
        <f t="shared" si="1"/>
        <v/>
      </c>
      <c r="B382" s="88" t="str">
        <f t="shared" si="2"/>
        <v/>
      </c>
      <c r="C382" s="88" t="str">
        <f t="shared" si="3"/>
        <v/>
      </c>
      <c r="D382" s="89" t="str">
        <f>'94KMInput'!B378</f>
        <v/>
      </c>
      <c r="E382" s="90" t="str">
        <f t="shared" si="4"/>
        <v/>
      </c>
      <c r="F382" s="91" t="str">
        <f>'94KMInput'!H378</f>
        <v/>
      </c>
      <c r="G382" s="90" t="str">
        <f>'94KMInput'!O378</f>
        <v/>
      </c>
      <c r="H382" s="90" t="str">
        <f>'94KMInput'!P378</f>
        <v/>
      </c>
      <c r="I382" s="90" t="str">
        <f>'94KMInput'!R378</f>
        <v/>
      </c>
      <c r="J382" s="91" t="str">
        <f>'94KMInput'!S378</f>
        <v/>
      </c>
      <c r="K382" s="92" t="str">
        <f>'94KMInput'!AD378</f>
        <v/>
      </c>
      <c r="L382" s="93"/>
      <c r="M382" s="94" t="str">
        <f>'94KMInput'!L378</f>
        <v/>
      </c>
      <c r="N382" s="90" t="str">
        <f>IF(M382="","",(IF(Q382='94KMInput'!K378,"","ERROR!")))</f>
        <v/>
      </c>
      <c r="O382" s="95"/>
      <c r="P382" s="96"/>
      <c r="Q382" s="69" t="str">
        <f t="shared" si="8"/>
        <v/>
      </c>
      <c r="R382" s="98"/>
      <c r="S382" s="98"/>
      <c r="T382" s="98"/>
      <c r="U382" s="99"/>
      <c r="V382" s="98"/>
      <c r="W382" s="98"/>
      <c r="X382" s="100" t="str">
        <f t="shared" si="39"/>
        <v/>
      </c>
      <c r="Y382" s="101"/>
      <c r="Z382" s="102"/>
      <c r="AA382" s="102"/>
      <c r="AB382" s="102"/>
      <c r="AC382" s="103" t="str">
        <f>'94KMInput'!T421</f>
        <v/>
      </c>
      <c r="AD382" s="104">
        <f>'94KMInput'!V421-'94KMInput'!U421</f>
        <v>0</v>
      </c>
      <c r="AE382" s="105" t="str">
        <f t="shared" si="6"/>
        <v/>
      </c>
      <c r="AF382" s="106">
        <v>3.75</v>
      </c>
      <c r="AG382" s="107">
        <f t="shared" si="7"/>
        <v>0</v>
      </c>
      <c r="AH382" s="108" t="str">
        <f>HYPERLINK('94KMInput'!AE421)</f>
        <v/>
      </c>
      <c r="AI382" s="108" t="str">
        <f>HYPERLINK('94KMInput'!AF421)</f>
        <v/>
      </c>
      <c r="AJ382" s="108" t="str">
        <f>HYPERLINK('94KMInput'!AG421)</f>
        <v/>
      </c>
      <c r="AK382" s="108" t="str">
        <f>HYPERLINK('94KMInput'!AH421)</f>
        <v/>
      </c>
      <c r="AL382" s="108" t="str">
        <f>HYPERLINK('94KMInput'!AI421)</f>
        <v/>
      </c>
      <c r="AM382" s="108" t="str">
        <f>HYPERLINK('94KMInput'!AJ421)</f>
        <v/>
      </c>
      <c r="AN382" s="108" t="str">
        <f>HYPERLINK('94KMInput'!AK421)</f>
        <v/>
      </c>
      <c r="AO382" s="108" t="str">
        <f>HYPERLINK('94KMInput'!AL421)</f>
        <v/>
      </c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  <c r="CH382" s="88"/>
      <c r="CI382" s="88"/>
      <c r="CJ382" s="88"/>
      <c r="CK382" s="88"/>
      <c r="CL382" s="88"/>
      <c r="CM382" s="88"/>
      <c r="CN382" s="88"/>
      <c r="CO382" s="88"/>
      <c r="CP382" s="88"/>
      <c r="CQ382" s="88"/>
      <c r="CR382" s="88"/>
      <c r="CS382" s="88"/>
      <c r="CT382" s="88"/>
      <c r="CU382" s="88"/>
      <c r="CV382" s="88"/>
      <c r="CW382" s="88"/>
      <c r="CX382" s="88"/>
      <c r="CY382" s="88"/>
      <c r="CZ382" s="88"/>
      <c r="DA382" s="88"/>
      <c r="DB382" s="88"/>
      <c r="DC382" s="88"/>
      <c r="DD382" s="88"/>
      <c r="DE382" s="88"/>
      <c r="DF382" s="88"/>
      <c r="DG382" s="88"/>
      <c r="DH382" s="88"/>
    </row>
    <row r="383" ht="10.5" customHeight="1">
      <c r="A383" s="87" t="str">
        <f t="shared" si="1"/>
        <v/>
      </c>
      <c r="B383" s="88" t="str">
        <f t="shared" si="2"/>
        <v/>
      </c>
      <c r="C383" s="88" t="str">
        <f t="shared" si="3"/>
        <v/>
      </c>
      <c r="D383" s="89" t="str">
        <f>'94KMInput'!B379</f>
        <v/>
      </c>
      <c r="E383" s="90" t="str">
        <f t="shared" si="4"/>
        <v/>
      </c>
      <c r="F383" s="91" t="str">
        <f>'94KMInput'!H379</f>
        <v/>
      </c>
      <c r="G383" s="90" t="str">
        <f>'94KMInput'!O379</f>
        <v/>
      </c>
      <c r="H383" s="90" t="str">
        <f>'94KMInput'!P379</f>
        <v/>
      </c>
      <c r="I383" s="90" t="str">
        <f>'94KMInput'!R379</f>
        <v/>
      </c>
      <c r="J383" s="91" t="str">
        <f>'94KMInput'!S379</f>
        <v/>
      </c>
      <c r="K383" s="92" t="str">
        <f>'94KMInput'!AD379</f>
        <v/>
      </c>
      <c r="L383" s="93"/>
      <c r="M383" s="94" t="str">
        <f>'94KMInput'!L379</f>
        <v/>
      </c>
      <c r="N383" s="90" t="str">
        <f>IF(M383="","",(IF(Q383='94KMInput'!K379,"","ERROR!")))</f>
        <v/>
      </c>
      <c r="O383" s="95"/>
      <c r="P383" s="96"/>
      <c r="Q383" s="69" t="str">
        <f t="shared" si="8"/>
        <v/>
      </c>
      <c r="R383" s="98"/>
      <c r="S383" s="98"/>
      <c r="T383" s="98"/>
      <c r="U383" s="99"/>
      <c r="V383" s="98"/>
      <c r="W383" s="98"/>
      <c r="X383" s="100" t="str">
        <f t="shared" si="39"/>
        <v/>
      </c>
      <c r="Y383" s="101"/>
      <c r="Z383" s="102"/>
      <c r="AA383" s="102"/>
      <c r="AB383" s="102"/>
      <c r="AC383" s="103" t="str">
        <f>'94KMInput'!T422</f>
        <v/>
      </c>
      <c r="AD383" s="104">
        <f>'94KMInput'!V422-'94KMInput'!U422</f>
        <v>0</v>
      </c>
      <c r="AE383" s="105" t="str">
        <f t="shared" si="6"/>
        <v/>
      </c>
      <c r="AF383" s="106">
        <v>3.75</v>
      </c>
      <c r="AG383" s="107">
        <f t="shared" si="7"/>
        <v>0</v>
      </c>
      <c r="AH383" s="108" t="str">
        <f>HYPERLINK('94KMInput'!AE422)</f>
        <v/>
      </c>
      <c r="AI383" s="108" t="str">
        <f>HYPERLINK('94KMInput'!AF422)</f>
        <v/>
      </c>
      <c r="AJ383" s="108" t="str">
        <f>HYPERLINK('94KMInput'!AG422)</f>
        <v/>
      </c>
      <c r="AK383" s="108" t="str">
        <f>HYPERLINK('94KMInput'!AH422)</f>
        <v/>
      </c>
      <c r="AL383" s="108" t="str">
        <f>HYPERLINK('94KMInput'!AI422)</f>
        <v/>
      </c>
      <c r="AM383" s="108" t="str">
        <f>HYPERLINK('94KMInput'!AJ422)</f>
        <v/>
      </c>
      <c r="AN383" s="108" t="str">
        <f>HYPERLINK('94KMInput'!AK422)</f>
        <v/>
      </c>
      <c r="AO383" s="108" t="str">
        <f>HYPERLINK('94KMInput'!AL422)</f>
        <v/>
      </c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  <c r="CH383" s="88"/>
      <c r="CI383" s="88"/>
      <c r="CJ383" s="88"/>
      <c r="CK383" s="88"/>
      <c r="CL383" s="88"/>
      <c r="CM383" s="88"/>
      <c r="CN383" s="88"/>
      <c r="CO383" s="88"/>
      <c r="CP383" s="88"/>
      <c r="CQ383" s="88"/>
      <c r="CR383" s="88"/>
      <c r="CS383" s="88"/>
      <c r="CT383" s="88"/>
      <c r="CU383" s="88"/>
      <c r="CV383" s="88"/>
      <c r="CW383" s="88"/>
      <c r="CX383" s="88"/>
      <c r="CY383" s="88"/>
      <c r="CZ383" s="88"/>
      <c r="DA383" s="88"/>
      <c r="DB383" s="88"/>
      <c r="DC383" s="88"/>
      <c r="DD383" s="88"/>
      <c r="DE383" s="88"/>
      <c r="DF383" s="88"/>
      <c r="DG383" s="88"/>
      <c r="DH383" s="88"/>
    </row>
    <row r="384" ht="10.5" customHeight="1">
      <c r="A384" s="87" t="str">
        <f t="shared" si="1"/>
        <v/>
      </c>
      <c r="B384" s="88" t="str">
        <f t="shared" si="2"/>
        <v/>
      </c>
      <c r="C384" s="88" t="str">
        <f t="shared" si="3"/>
        <v/>
      </c>
      <c r="D384" s="89" t="str">
        <f>'94KMInput'!B380</f>
        <v/>
      </c>
      <c r="E384" s="90" t="str">
        <f t="shared" si="4"/>
        <v/>
      </c>
      <c r="F384" s="91" t="str">
        <f>'94KMInput'!H380</f>
        <v/>
      </c>
      <c r="G384" s="90" t="str">
        <f>'94KMInput'!O380</f>
        <v/>
      </c>
      <c r="H384" s="90" t="str">
        <f>'94KMInput'!P380</f>
        <v/>
      </c>
      <c r="I384" s="90" t="str">
        <f>'94KMInput'!R380</f>
        <v/>
      </c>
      <c r="J384" s="91" t="str">
        <f>'94KMInput'!S380</f>
        <v/>
      </c>
      <c r="K384" s="92" t="str">
        <f>'94KMInput'!AD380</f>
        <v/>
      </c>
      <c r="L384" s="93"/>
      <c r="M384" s="94" t="str">
        <f>'94KMInput'!L380</f>
        <v/>
      </c>
      <c r="N384" s="90" t="str">
        <f>IF(M384="","",(IF(Q384='94KMInput'!K380,"","ERROR!")))</f>
        <v/>
      </c>
      <c r="O384" s="95"/>
      <c r="P384" s="96"/>
      <c r="Q384" s="69" t="str">
        <f t="shared" si="8"/>
        <v/>
      </c>
      <c r="R384" s="98"/>
      <c r="S384" s="98"/>
      <c r="T384" s="98"/>
      <c r="U384" s="99"/>
      <c r="V384" s="98"/>
      <c r="W384" s="98"/>
      <c r="X384" s="100" t="str">
        <f t="shared" si="39"/>
        <v/>
      </c>
      <c r="Y384" s="101"/>
      <c r="Z384" s="102"/>
      <c r="AA384" s="102"/>
      <c r="AB384" s="102"/>
      <c r="AC384" s="103" t="str">
        <f>'94KMInput'!T423</f>
        <v/>
      </c>
      <c r="AD384" s="104">
        <f>'94KMInput'!V423-'94KMInput'!U423</f>
        <v>0</v>
      </c>
      <c r="AE384" s="105" t="str">
        <f t="shared" si="6"/>
        <v/>
      </c>
      <c r="AF384" s="106">
        <v>3.75</v>
      </c>
      <c r="AG384" s="107">
        <f t="shared" si="7"/>
        <v>0</v>
      </c>
      <c r="AH384" s="108" t="str">
        <f>HYPERLINK('94KMInput'!AE423)</f>
        <v/>
      </c>
      <c r="AI384" s="108" t="str">
        <f>HYPERLINK('94KMInput'!AF423)</f>
        <v/>
      </c>
      <c r="AJ384" s="108" t="str">
        <f>HYPERLINK('94KMInput'!AG423)</f>
        <v/>
      </c>
      <c r="AK384" s="108" t="str">
        <f>HYPERLINK('94KMInput'!AH423)</f>
        <v/>
      </c>
      <c r="AL384" s="108" t="str">
        <f>HYPERLINK('94KMInput'!AI423)</f>
        <v/>
      </c>
      <c r="AM384" s="108" t="str">
        <f>HYPERLINK('94KMInput'!AJ423)</f>
        <v/>
      </c>
      <c r="AN384" s="108" t="str">
        <f>HYPERLINK('94KMInput'!AK423)</f>
        <v/>
      </c>
      <c r="AO384" s="108" t="str">
        <f>HYPERLINK('94KMInput'!AL423)</f>
        <v/>
      </c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  <c r="CH384" s="88"/>
      <c r="CI384" s="88"/>
      <c r="CJ384" s="88"/>
      <c r="CK384" s="88"/>
      <c r="CL384" s="88"/>
      <c r="CM384" s="88"/>
      <c r="CN384" s="88"/>
      <c r="CO384" s="88"/>
      <c r="CP384" s="88"/>
      <c r="CQ384" s="88"/>
      <c r="CR384" s="88"/>
      <c r="CS384" s="88"/>
      <c r="CT384" s="88"/>
      <c r="CU384" s="88"/>
      <c r="CV384" s="88"/>
      <c r="CW384" s="88"/>
      <c r="CX384" s="88"/>
      <c r="CY384" s="88"/>
      <c r="CZ384" s="88"/>
      <c r="DA384" s="88"/>
      <c r="DB384" s="88"/>
      <c r="DC384" s="88"/>
      <c r="DD384" s="88"/>
      <c r="DE384" s="88"/>
      <c r="DF384" s="88"/>
      <c r="DG384" s="88"/>
      <c r="DH384" s="88"/>
    </row>
    <row r="385" ht="10.5" customHeight="1">
      <c r="A385" s="87" t="str">
        <f t="shared" si="1"/>
        <v/>
      </c>
      <c r="B385" s="88" t="str">
        <f t="shared" si="2"/>
        <v/>
      </c>
      <c r="C385" s="88" t="str">
        <f t="shared" si="3"/>
        <v/>
      </c>
      <c r="D385" s="89" t="str">
        <f>'94KMInput'!B381</f>
        <v/>
      </c>
      <c r="E385" s="90" t="str">
        <f t="shared" si="4"/>
        <v/>
      </c>
      <c r="F385" s="91" t="str">
        <f>'94KMInput'!H381</f>
        <v/>
      </c>
      <c r="G385" s="90" t="str">
        <f>'94KMInput'!O381</f>
        <v/>
      </c>
      <c r="H385" s="90" t="str">
        <f>'94KMInput'!P381</f>
        <v/>
      </c>
      <c r="I385" s="90" t="str">
        <f>'94KMInput'!R381</f>
        <v/>
      </c>
      <c r="J385" s="91" t="str">
        <f>'94KMInput'!S381</f>
        <v/>
      </c>
      <c r="K385" s="92" t="str">
        <f>'94KMInput'!AD381</f>
        <v/>
      </c>
      <c r="L385" s="93"/>
      <c r="M385" s="94" t="str">
        <f>'94KMInput'!L381</f>
        <v/>
      </c>
      <c r="N385" s="90" t="str">
        <f>IF(M385="","",(IF(Q385='94KMInput'!K381,"","ERROR!")))</f>
        <v/>
      </c>
      <c r="O385" s="95"/>
      <c r="P385" s="96"/>
      <c r="Q385" s="69" t="str">
        <f t="shared" si="8"/>
        <v/>
      </c>
      <c r="R385" s="98"/>
      <c r="S385" s="98"/>
      <c r="T385" s="98"/>
      <c r="U385" s="99"/>
      <c r="V385" s="98"/>
      <c r="W385" s="98"/>
      <c r="X385" s="100" t="str">
        <f t="shared" si="39"/>
        <v/>
      </c>
      <c r="Y385" s="101"/>
      <c r="Z385" s="102"/>
      <c r="AA385" s="102"/>
      <c r="AB385" s="102"/>
      <c r="AC385" s="103" t="str">
        <f>'94KMInput'!T424</f>
        <v/>
      </c>
      <c r="AD385" s="104">
        <f>'94KMInput'!V424-'94KMInput'!U424</f>
        <v>0</v>
      </c>
      <c r="AE385" s="105" t="str">
        <f t="shared" si="6"/>
        <v/>
      </c>
      <c r="AF385" s="106">
        <v>3.75</v>
      </c>
      <c r="AG385" s="107">
        <f t="shared" si="7"/>
        <v>0</v>
      </c>
      <c r="AH385" s="108" t="str">
        <f>HYPERLINK('94KMInput'!AE424)</f>
        <v/>
      </c>
      <c r="AI385" s="108" t="str">
        <f>HYPERLINK('94KMInput'!AF424)</f>
        <v/>
      </c>
      <c r="AJ385" s="108" t="str">
        <f>HYPERLINK('94KMInput'!AG424)</f>
        <v/>
      </c>
      <c r="AK385" s="108" t="str">
        <f>HYPERLINK('94KMInput'!AH424)</f>
        <v/>
      </c>
      <c r="AL385" s="108" t="str">
        <f>HYPERLINK('94KMInput'!AI424)</f>
        <v/>
      </c>
      <c r="AM385" s="108" t="str">
        <f>HYPERLINK('94KMInput'!AJ424)</f>
        <v/>
      </c>
      <c r="AN385" s="108" t="str">
        <f>HYPERLINK('94KMInput'!AK424)</f>
        <v/>
      </c>
      <c r="AO385" s="108" t="str">
        <f>HYPERLINK('94KMInput'!AL424)</f>
        <v/>
      </c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  <c r="CH385" s="88"/>
      <c r="CI385" s="88"/>
      <c r="CJ385" s="88"/>
      <c r="CK385" s="88"/>
      <c r="CL385" s="88"/>
      <c r="CM385" s="88"/>
      <c r="CN385" s="88"/>
      <c r="CO385" s="88"/>
      <c r="CP385" s="88"/>
      <c r="CQ385" s="88"/>
      <c r="CR385" s="88"/>
      <c r="CS385" s="88"/>
      <c r="CT385" s="88"/>
      <c r="CU385" s="88"/>
      <c r="CV385" s="88"/>
      <c r="CW385" s="88"/>
      <c r="CX385" s="88"/>
      <c r="CY385" s="88"/>
      <c r="CZ385" s="88"/>
      <c r="DA385" s="88"/>
      <c r="DB385" s="88"/>
      <c r="DC385" s="88"/>
      <c r="DD385" s="88"/>
      <c r="DE385" s="88"/>
      <c r="DF385" s="88"/>
      <c r="DG385" s="88"/>
      <c r="DH385" s="88"/>
    </row>
    <row r="386" ht="10.5" customHeight="1">
      <c r="A386" s="87" t="str">
        <f t="shared" si="1"/>
        <v/>
      </c>
      <c r="B386" s="88" t="str">
        <f t="shared" si="2"/>
        <v/>
      </c>
      <c r="C386" s="88" t="str">
        <f t="shared" si="3"/>
        <v/>
      </c>
      <c r="D386" s="89" t="str">
        <f>'94KMInput'!B382</f>
        <v/>
      </c>
      <c r="E386" s="90" t="str">
        <f t="shared" si="4"/>
        <v/>
      </c>
      <c r="F386" s="91" t="str">
        <f>'94KMInput'!H382</f>
        <v/>
      </c>
      <c r="G386" s="90" t="str">
        <f>'94KMInput'!O382</f>
        <v/>
      </c>
      <c r="H386" s="90" t="str">
        <f>'94KMInput'!P382</f>
        <v/>
      </c>
      <c r="I386" s="90" t="str">
        <f>'94KMInput'!R382</f>
        <v/>
      </c>
      <c r="J386" s="91" t="str">
        <f>'94KMInput'!S382</f>
        <v/>
      </c>
      <c r="K386" s="92" t="str">
        <f>'94KMInput'!AD382</f>
        <v/>
      </c>
      <c r="L386" s="93"/>
      <c r="M386" s="94" t="str">
        <f>'94KMInput'!L382</f>
        <v/>
      </c>
      <c r="N386" s="90" t="str">
        <f>IF(M386="","",(IF(Q386='94KMInput'!K382,"","ERROR!")))</f>
        <v/>
      </c>
      <c r="O386" s="95"/>
      <c r="P386" s="96"/>
      <c r="Q386" s="69" t="str">
        <f t="shared" si="8"/>
        <v/>
      </c>
      <c r="R386" s="98"/>
      <c r="S386" s="98"/>
      <c r="T386" s="98"/>
      <c r="U386" s="99"/>
      <c r="V386" s="98"/>
      <c r="W386" s="98"/>
      <c r="X386" s="100" t="str">
        <f t="shared" si="39"/>
        <v/>
      </c>
      <c r="Y386" s="101"/>
      <c r="Z386" s="102"/>
      <c r="AA386" s="102"/>
      <c r="AB386" s="102"/>
      <c r="AC386" s="103" t="str">
        <f>'94KMInput'!T425</f>
        <v/>
      </c>
      <c r="AD386" s="104">
        <f>'94KMInput'!V425-'94KMInput'!U425</f>
        <v>0</v>
      </c>
      <c r="AE386" s="105" t="str">
        <f t="shared" si="6"/>
        <v/>
      </c>
      <c r="AF386" s="106">
        <v>3.75</v>
      </c>
      <c r="AG386" s="107">
        <f t="shared" si="7"/>
        <v>0</v>
      </c>
      <c r="AH386" s="108" t="str">
        <f>HYPERLINK('94KMInput'!AE425)</f>
        <v/>
      </c>
      <c r="AI386" s="108" t="str">
        <f>HYPERLINK('94KMInput'!AF425)</f>
        <v/>
      </c>
      <c r="AJ386" s="108" t="str">
        <f>HYPERLINK('94KMInput'!AG425)</f>
        <v/>
      </c>
      <c r="AK386" s="108" t="str">
        <f>HYPERLINK('94KMInput'!AH425)</f>
        <v/>
      </c>
      <c r="AL386" s="108" t="str">
        <f>HYPERLINK('94KMInput'!AI425)</f>
        <v/>
      </c>
      <c r="AM386" s="108" t="str">
        <f>HYPERLINK('94KMInput'!AJ425)</f>
        <v/>
      </c>
      <c r="AN386" s="108" t="str">
        <f>HYPERLINK('94KMInput'!AK425)</f>
        <v/>
      </c>
      <c r="AO386" s="108" t="str">
        <f>HYPERLINK('94KMInput'!AL425)</f>
        <v/>
      </c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  <c r="CH386" s="88"/>
      <c r="CI386" s="88"/>
      <c r="CJ386" s="88"/>
      <c r="CK386" s="88"/>
      <c r="CL386" s="88"/>
      <c r="CM386" s="88"/>
      <c r="CN386" s="88"/>
      <c r="CO386" s="88"/>
      <c r="CP386" s="88"/>
      <c r="CQ386" s="88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  <c r="DD386" s="88"/>
      <c r="DE386" s="88"/>
      <c r="DF386" s="88"/>
      <c r="DG386" s="88"/>
      <c r="DH386" s="88"/>
    </row>
    <row r="387" ht="10.5" customHeight="1">
      <c r="A387" s="87" t="str">
        <f t="shared" si="1"/>
        <v/>
      </c>
      <c r="B387" s="88" t="str">
        <f t="shared" si="2"/>
        <v/>
      </c>
      <c r="C387" s="88" t="str">
        <f t="shared" si="3"/>
        <v/>
      </c>
      <c r="D387" s="89" t="str">
        <f>'94KMInput'!B383</f>
        <v/>
      </c>
      <c r="E387" s="90" t="str">
        <f t="shared" si="4"/>
        <v/>
      </c>
      <c r="F387" s="91" t="str">
        <f>'94KMInput'!H383</f>
        <v/>
      </c>
      <c r="G387" s="90" t="str">
        <f>'94KMInput'!O383</f>
        <v/>
      </c>
      <c r="H387" s="90" t="str">
        <f>'94KMInput'!P383</f>
        <v/>
      </c>
      <c r="I387" s="90" t="str">
        <f>'94KMInput'!R383</f>
        <v/>
      </c>
      <c r="J387" s="91" t="str">
        <f>'94KMInput'!S383</f>
        <v/>
      </c>
      <c r="K387" s="92" t="str">
        <f>'94KMInput'!AD383</f>
        <v/>
      </c>
      <c r="L387" s="93"/>
      <c r="M387" s="94" t="str">
        <f>'94KMInput'!L383</f>
        <v/>
      </c>
      <c r="N387" s="90" t="str">
        <f>IF(M387="","",(IF(Q387='94KMInput'!K383,"","ERROR!")))</f>
        <v/>
      </c>
      <c r="O387" s="95"/>
      <c r="P387" s="96"/>
      <c r="Q387" s="69" t="str">
        <f t="shared" si="8"/>
        <v/>
      </c>
      <c r="R387" s="98"/>
      <c r="S387" s="98"/>
      <c r="T387" s="98"/>
      <c r="U387" s="99"/>
      <c r="V387" s="98"/>
      <c r="W387" s="98"/>
      <c r="X387" s="100" t="str">
        <f t="shared" si="39"/>
        <v/>
      </c>
      <c r="Y387" s="101"/>
      <c r="Z387" s="102"/>
      <c r="AA387" s="102"/>
      <c r="AB387" s="102"/>
      <c r="AC387" s="103" t="str">
        <f>'94KMInput'!T426</f>
        <v/>
      </c>
      <c r="AD387" s="104">
        <f>'94KMInput'!V426-'94KMInput'!U426</f>
        <v>0</v>
      </c>
      <c r="AE387" s="105" t="str">
        <f t="shared" si="6"/>
        <v/>
      </c>
      <c r="AF387" s="106">
        <v>3.75</v>
      </c>
      <c r="AG387" s="107">
        <f t="shared" si="7"/>
        <v>0</v>
      </c>
      <c r="AH387" s="108" t="str">
        <f>HYPERLINK('94KMInput'!AE426)</f>
        <v/>
      </c>
      <c r="AI387" s="108" t="str">
        <f>HYPERLINK('94KMInput'!AF426)</f>
        <v/>
      </c>
      <c r="AJ387" s="108" t="str">
        <f>HYPERLINK('94KMInput'!AG426)</f>
        <v/>
      </c>
      <c r="AK387" s="108" t="str">
        <f>HYPERLINK('94KMInput'!AH426)</f>
        <v/>
      </c>
      <c r="AL387" s="108" t="str">
        <f>HYPERLINK('94KMInput'!AI426)</f>
        <v/>
      </c>
      <c r="AM387" s="108" t="str">
        <f>HYPERLINK('94KMInput'!AJ426)</f>
        <v/>
      </c>
      <c r="AN387" s="108" t="str">
        <f>HYPERLINK('94KMInput'!AK426)</f>
        <v/>
      </c>
      <c r="AO387" s="108" t="str">
        <f>HYPERLINK('94KMInput'!AL426)</f>
        <v/>
      </c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  <c r="CH387" s="88"/>
      <c r="CI387" s="88"/>
      <c r="CJ387" s="88"/>
      <c r="CK387" s="88"/>
      <c r="CL387" s="88"/>
      <c r="CM387" s="88"/>
      <c r="CN387" s="88"/>
      <c r="CO387" s="88"/>
      <c r="CP387" s="88"/>
      <c r="CQ387" s="88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  <c r="DD387" s="88"/>
      <c r="DE387" s="88"/>
      <c r="DF387" s="88"/>
      <c r="DG387" s="88"/>
      <c r="DH387" s="88"/>
    </row>
    <row r="388" ht="10.5" customHeight="1">
      <c r="A388" s="87" t="str">
        <f t="shared" si="1"/>
        <v/>
      </c>
      <c r="B388" s="88" t="str">
        <f t="shared" si="2"/>
        <v/>
      </c>
      <c r="C388" s="88" t="str">
        <f t="shared" si="3"/>
        <v/>
      </c>
      <c r="D388" s="89" t="str">
        <f>'94KMInput'!B384</f>
        <v/>
      </c>
      <c r="E388" s="90" t="str">
        <f t="shared" si="4"/>
        <v/>
      </c>
      <c r="F388" s="91" t="str">
        <f>'94KMInput'!H384</f>
        <v/>
      </c>
      <c r="G388" s="90" t="str">
        <f>'94KMInput'!O384</f>
        <v/>
      </c>
      <c r="H388" s="90" t="str">
        <f>'94KMInput'!P384</f>
        <v/>
      </c>
      <c r="I388" s="90" t="str">
        <f>'94KMInput'!R384</f>
        <v/>
      </c>
      <c r="J388" s="91" t="str">
        <f>'94KMInput'!S384</f>
        <v/>
      </c>
      <c r="K388" s="92" t="str">
        <f>'94KMInput'!AD384</f>
        <v/>
      </c>
      <c r="L388" s="93"/>
      <c r="M388" s="94" t="str">
        <f>'94KMInput'!L384</f>
        <v/>
      </c>
      <c r="N388" s="90" t="str">
        <f>IF(M388="","",(IF(Q388='94KMInput'!K384,"","ERROR!")))</f>
        <v/>
      </c>
      <c r="O388" s="95"/>
      <c r="P388" s="96"/>
      <c r="Q388" s="69" t="str">
        <f t="shared" si="8"/>
        <v/>
      </c>
      <c r="R388" s="98"/>
      <c r="S388" s="98"/>
      <c r="T388" s="98"/>
      <c r="U388" s="99"/>
      <c r="V388" s="98"/>
      <c r="W388" s="98"/>
      <c r="X388" s="100" t="str">
        <f t="shared" si="39"/>
        <v/>
      </c>
      <c r="Y388" s="101"/>
      <c r="Z388" s="102"/>
      <c r="AA388" s="102"/>
      <c r="AB388" s="102"/>
      <c r="AC388" s="103" t="str">
        <f>'94KMInput'!T427</f>
        <v/>
      </c>
      <c r="AD388" s="104">
        <f>'94KMInput'!V427-'94KMInput'!U427</f>
        <v>0</v>
      </c>
      <c r="AE388" s="105" t="str">
        <f t="shared" si="6"/>
        <v/>
      </c>
      <c r="AF388" s="106">
        <v>3.75</v>
      </c>
      <c r="AG388" s="107">
        <f t="shared" si="7"/>
        <v>0</v>
      </c>
      <c r="AH388" s="108" t="str">
        <f>HYPERLINK('94KMInput'!AE427)</f>
        <v/>
      </c>
      <c r="AI388" s="108" t="str">
        <f>HYPERLINK('94KMInput'!AF427)</f>
        <v/>
      </c>
      <c r="AJ388" s="108" t="str">
        <f>HYPERLINK('94KMInput'!AG427)</f>
        <v/>
      </c>
      <c r="AK388" s="108" t="str">
        <f>HYPERLINK('94KMInput'!AH427)</f>
        <v/>
      </c>
      <c r="AL388" s="108" t="str">
        <f>HYPERLINK('94KMInput'!AI427)</f>
        <v/>
      </c>
      <c r="AM388" s="108" t="str">
        <f>HYPERLINK('94KMInput'!AJ427)</f>
        <v/>
      </c>
      <c r="AN388" s="108" t="str">
        <f>HYPERLINK('94KMInput'!AK427)</f>
        <v/>
      </c>
      <c r="AO388" s="108" t="str">
        <f>HYPERLINK('94KMInput'!AL427)</f>
        <v/>
      </c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  <c r="CH388" s="88"/>
      <c r="CI388" s="88"/>
      <c r="CJ388" s="88"/>
      <c r="CK388" s="88"/>
      <c r="CL388" s="88"/>
      <c r="CM388" s="88"/>
      <c r="CN388" s="88"/>
      <c r="CO388" s="88"/>
      <c r="CP388" s="88"/>
      <c r="CQ388" s="88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  <c r="DD388" s="88"/>
      <c r="DE388" s="88"/>
      <c r="DF388" s="88"/>
      <c r="DG388" s="88"/>
      <c r="DH388" s="88"/>
    </row>
    <row r="389" ht="10.5" customHeight="1">
      <c r="A389" s="87" t="str">
        <f t="shared" si="1"/>
        <v/>
      </c>
      <c r="B389" s="88" t="str">
        <f t="shared" si="2"/>
        <v/>
      </c>
      <c r="C389" s="88" t="str">
        <f t="shared" si="3"/>
        <v/>
      </c>
      <c r="D389" s="89" t="str">
        <f>'94KMInput'!B385</f>
        <v/>
      </c>
      <c r="E389" s="90" t="str">
        <f t="shared" si="4"/>
        <v/>
      </c>
      <c r="F389" s="91" t="str">
        <f>'94KMInput'!H385</f>
        <v/>
      </c>
      <c r="G389" s="90" t="str">
        <f>'94KMInput'!O385</f>
        <v/>
      </c>
      <c r="H389" s="90" t="str">
        <f>'94KMInput'!P385</f>
        <v/>
      </c>
      <c r="I389" s="90" t="str">
        <f>'94KMInput'!R385</f>
        <v/>
      </c>
      <c r="J389" s="91" t="str">
        <f>'94KMInput'!S385</f>
        <v/>
      </c>
      <c r="K389" s="92" t="str">
        <f>'94KMInput'!AD385</f>
        <v/>
      </c>
      <c r="L389" s="93"/>
      <c r="M389" s="94" t="str">
        <f>'94KMInput'!L385</f>
        <v/>
      </c>
      <c r="N389" s="90" t="str">
        <f>IF(M389="","",(IF(Q389='94KMInput'!K385,"","ERROR!")))</f>
        <v/>
      </c>
      <c r="O389" s="95"/>
      <c r="P389" s="96"/>
      <c r="Q389" s="69" t="str">
        <f t="shared" si="8"/>
        <v/>
      </c>
      <c r="R389" s="98"/>
      <c r="S389" s="98"/>
      <c r="T389" s="98"/>
      <c r="U389" s="99"/>
      <c r="V389" s="98"/>
      <c r="W389" s="98"/>
      <c r="X389" s="100" t="str">
        <f t="shared" si="39"/>
        <v/>
      </c>
      <c r="Y389" s="101"/>
      <c r="Z389" s="102"/>
      <c r="AA389" s="102"/>
      <c r="AB389" s="102"/>
      <c r="AC389" s="103" t="str">
        <f>'94KMInput'!T428</f>
        <v/>
      </c>
      <c r="AD389" s="104">
        <f>'94KMInput'!V428-'94KMInput'!U428</f>
        <v>0</v>
      </c>
      <c r="AE389" s="105" t="str">
        <f t="shared" si="6"/>
        <v/>
      </c>
      <c r="AF389" s="106">
        <v>3.75</v>
      </c>
      <c r="AG389" s="107">
        <f t="shared" si="7"/>
        <v>0</v>
      </c>
      <c r="AH389" s="108" t="str">
        <f>HYPERLINK('94KMInput'!AE428)</f>
        <v/>
      </c>
      <c r="AI389" s="108" t="str">
        <f>HYPERLINK('94KMInput'!AF428)</f>
        <v/>
      </c>
      <c r="AJ389" s="108" t="str">
        <f>HYPERLINK('94KMInput'!AG428)</f>
        <v/>
      </c>
      <c r="AK389" s="108" t="str">
        <f>HYPERLINK('94KMInput'!AH428)</f>
        <v/>
      </c>
      <c r="AL389" s="108" t="str">
        <f>HYPERLINK('94KMInput'!AI428)</f>
        <v/>
      </c>
      <c r="AM389" s="108" t="str">
        <f>HYPERLINK('94KMInput'!AJ428)</f>
        <v/>
      </c>
      <c r="AN389" s="108" t="str">
        <f>HYPERLINK('94KMInput'!AK428)</f>
        <v/>
      </c>
      <c r="AO389" s="108" t="str">
        <f>HYPERLINK('94KMInput'!AL428)</f>
        <v/>
      </c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  <c r="DD389" s="88"/>
      <c r="DE389" s="88"/>
      <c r="DF389" s="88"/>
      <c r="DG389" s="88"/>
      <c r="DH389" s="88"/>
    </row>
    <row r="390" ht="10.5" customHeight="1">
      <c r="A390" s="87" t="str">
        <f t="shared" si="1"/>
        <v/>
      </c>
      <c r="B390" s="88" t="str">
        <f t="shared" si="2"/>
        <v/>
      </c>
      <c r="C390" s="88" t="str">
        <f t="shared" si="3"/>
        <v/>
      </c>
      <c r="D390" s="89" t="str">
        <f>'94KMInput'!B386</f>
        <v/>
      </c>
      <c r="E390" s="90" t="str">
        <f t="shared" si="4"/>
        <v/>
      </c>
      <c r="F390" s="91" t="str">
        <f>'94KMInput'!H386</f>
        <v/>
      </c>
      <c r="G390" s="90" t="str">
        <f>'94KMInput'!O386</f>
        <v/>
      </c>
      <c r="H390" s="90" t="str">
        <f>'94KMInput'!P386</f>
        <v/>
      </c>
      <c r="I390" s="90" t="str">
        <f>'94KMInput'!R386</f>
        <v/>
      </c>
      <c r="J390" s="91" t="str">
        <f>'94KMInput'!S386</f>
        <v/>
      </c>
      <c r="K390" s="92" t="str">
        <f>'94KMInput'!AD386</f>
        <v/>
      </c>
      <c r="L390" s="93"/>
      <c r="M390" s="94" t="str">
        <f>'94KMInput'!L386</f>
        <v/>
      </c>
      <c r="N390" s="90" t="str">
        <f>IF(M390="","",(IF(Q390='94KMInput'!K386,"","ERROR!")))</f>
        <v/>
      </c>
      <c r="O390" s="95"/>
      <c r="P390" s="96"/>
      <c r="Q390" s="69" t="str">
        <f t="shared" si="8"/>
        <v/>
      </c>
      <c r="R390" s="98"/>
      <c r="S390" s="98"/>
      <c r="T390" s="98"/>
      <c r="U390" s="99"/>
      <c r="V390" s="98"/>
      <c r="W390" s="98"/>
      <c r="X390" s="100" t="str">
        <f t="shared" si="39"/>
        <v/>
      </c>
      <c r="Y390" s="101"/>
      <c r="Z390" s="102"/>
      <c r="AA390" s="102"/>
      <c r="AB390" s="102"/>
      <c r="AC390" s="103" t="str">
        <f>'94KMInput'!T429</f>
        <v/>
      </c>
      <c r="AD390" s="104">
        <f>'94KMInput'!V429-'94KMInput'!U429</f>
        <v>0</v>
      </c>
      <c r="AE390" s="105" t="str">
        <f t="shared" si="6"/>
        <v/>
      </c>
      <c r="AF390" s="106">
        <v>3.75</v>
      </c>
      <c r="AG390" s="107">
        <f t="shared" si="7"/>
        <v>0</v>
      </c>
      <c r="AH390" s="108" t="str">
        <f>HYPERLINK('94KMInput'!AE429)</f>
        <v/>
      </c>
      <c r="AI390" s="108" t="str">
        <f>HYPERLINK('94KMInput'!AF429)</f>
        <v/>
      </c>
      <c r="AJ390" s="108" t="str">
        <f>HYPERLINK('94KMInput'!AG429)</f>
        <v/>
      </c>
      <c r="AK390" s="108" t="str">
        <f>HYPERLINK('94KMInput'!AH429)</f>
        <v/>
      </c>
      <c r="AL390" s="108" t="str">
        <f>HYPERLINK('94KMInput'!AI429)</f>
        <v/>
      </c>
      <c r="AM390" s="108" t="str">
        <f>HYPERLINK('94KMInput'!AJ429)</f>
        <v/>
      </c>
      <c r="AN390" s="108" t="str">
        <f>HYPERLINK('94KMInput'!AK429)</f>
        <v/>
      </c>
      <c r="AO390" s="108" t="str">
        <f>HYPERLINK('94KMInput'!AL429)</f>
        <v/>
      </c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  <c r="CH390" s="88"/>
      <c r="CI390" s="88"/>
      <c r="CJ390" s="88"/>
      <c r="CK390" s="88"/>
      <c r="CL390" s="88"/>
      <c r="CM390" s="88"/>
      <c r="CN390" s="88"/>
      <c r="CO390" s="88"/>
      <c r="CP390" s="88"/>
      <c r="CQ390" s="88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  <c r="DD390" s="88"/>
      <c r="DE390" s="88"/>
      <c r="DF390" s="88"/>
      <c r="DG390" s="88"/>
      <c r="DH390" s="88"/>
    </row>
    <row r="391" ht="10.5" customHeight="1">
      <c r="A391" s="87" t="str">
        <f t="shared" si="1"/>
        <v/>
      </c>
      <c r="B391" s="88" t="str">
        <f t="shared" si="2"/>
        <v/>
      </c>
      <c r="C391" s="88" t="str">
        <f t="shared" si="3"/>
        <v/>
      </c>
      <c r="D391" s="89" t="str">
        <f>'94KMInput'!B387</f>
        <v/>
      </c>
      <c r="E391" s="90" t="str">
        <f t="shared" si="4"/>
        <v/>
      </c>
      <c r="F391" s="91" t="str">
        <f>'94KMInput'!H387</f>
        <v/>
      </c>
      <c r="G391" s="90" t="str">
        <f>'94KMInput'!O387</f>
        <v/>
      </c>
      <c r="H391" s="90" t="str">
        <f>'94KMInput'!P387</f>
        <v/>
      </c>
      <c r="I391" s="90" t="str">
        <f>'94KMInput'!R387</f>
        <v/>
      </c>
      <c r="J391" s="91" t="str">
        <f>'94KMInput'!S387</f>
        <v/>
      </c>
      <c r="K391" s="92" t="str">
        <f>'94KMInput'!AD387</f>
        <v/>
      </c>
      <c r="L391" s="93"/>
      <c r="M391" s="94" t="str">
        <f>'94KMInput'!L387</f>
        <v/>
      </c>
      <c r="N391" s="90" t="str">
        <f>IF(M391="","",(IF(Q391='94KMInput'!K387,"","ERROR!")))</f>
        <v/>
      </c>
      <c r="O391" s="95"/>
      <c r="P391" s="96"/>
      <c r="Q391" s="69" t="str">
        <f t="shared" si="8"/>
        <v/>
      </c>
      <c r="R391" s="98"/>
      <c r="S391" s="98"/>
      <c r="T391" s="98"/>
      <c r="U391" s="99"/>
      <c r="V391" s="98"/>
      <c r="W391" s="98"/>
      <c r="X391" s="100" t="str">
        <f t="shared" si="39"/>
        <v/>
      </c>
      <c r="Y391" s="101"/>
      <c r="Z391" s="102"/>
      <c r="AA391" s="102"/>
      <c r="AB391" s="102"/>
      <c r="AC391" s="103" t="str">
        <f>'94KMInput'!T430</f>
        <v/>
      </c>
      <c r="AD391" s="104">
        <f>'94KMInput'!V430-'94KMInput'!U430</f>
        <v>0</v>
      </c>
      <c r="AE391" s="105" t="str">
        <f t="shared" si="6"/>
        <v/>
      </c>
      <c r="AF391" s="106">
        <v>3.75</v>
      </c>
      <c r="AG391" s="107">
        <f t="shared" si="7"/>
        <v>0</v>
      </c>
      <c r="AH391" s="108" t="str">
        <f>HYPERLINK('94KMInput'!AE430)</f>
        <v/>
      </c>
      <c r="AI391" s="108" t="str">
        <f>HYPERLINK('94KMInput'!AF430)</f>
        <v/>
      </c>
      <c r="AJ391" s="108" t="str">
        <f>HYPERLINK('94KMInput'!AG430)</f>
        <v/>
      </c>
      <c r="AK391" s="108" t="str">
        <f>HYPERLINK('94KMInput'!AH430)</f>
        <v/>
      </c>
      <c r="AL391" s="108" t="str">
        <f>HYPERLINK('94KMInput'!AI430)</f>
        <v/>
      </c>
      <c r="AM391" s="108" t="str">
        <f>HYPERLINK('94KMInput'!AJ430)</f>
        <v/>
      </c>
      <c r="AN391" s="108" t="str">
        <f>HYPERLINK('94KMInput'!AK430)</f>
        <v/>
      </c>
      <c r="AO391" s="108" t="str">
        <f>HYPERLINK('94KMInput'!AL430)</f>
        <v/>
      </c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  <c r="CH391" s="88"/>
      <c r="CI391" s="88"/>
      <c r="CJ391" s="88"/>
      <c r="CK391" s="88"/>
      <c r="CL391" s="88"/>
      <c r="CM391" s="88"/>
      <c r="CN391" s="88"/>
      <c r="CO391" s="88"/>
      <c r="CP391" s="88"/>
      <c r="CQ391" s="88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</row>
    <row r="392" ht="10.5" customHeight="1">
      <c r="A392" s="87" t="str">
        <f t="shared" si="1"/>
        <v/>
      </c>
      <c r="B392" s="88" t="str">
        <f t="shared" si="2"/>
        <v/>
      </c>
      <c r="C392" s="88" t="str">
        <f t="shared" si="3"/>
        <v/>
      </c>
      <c r="D392" s="89" t="str">
        <f>'94KMInput'!B388</f>
        <v/>
      </c>
      <c r="E392" s="90" t="str">
        <f t="shared" si="4"/>
        <v/>
      </c>
      <c r="F392" s="91" t="str">
        <f>'94KMInput'!H388</f>
        <v/>
      </c>
      <c r="G392" s="90" t="str">
        <f>'94KMInput'!O388</f>
        <v/>
      </c>
      <c r="H392" s="90" t="str">
        <f>'94KMInput'!P388</f>
        <v/>
      </c>
      <c r="I392" s="90" t="str">
        <f>'94KMInput'!R388</f>
        <v/>
      </c>
      <c r="J392" s="91" t="str">
        <f>'94KMInput'!S388</f>
        <v/>
      </c>
      <c r="K392" s="92" t="str">
        <f>'94KMInput'!AD388</f>
        <v/>
      </c>
      <c r="L392" s="93"/>
      <c r="M392" s="94" t="str">
        <f>'94KMInput'!L388</f>
        <v/>
      </c>
      <c r="N392" s="90" t="str">
        <f>IF(M392="","",(IF(Q392='94KMInput'!K388,"","ERROR!")))</f>
        <v/>
      </c>
      <c r="O392" s="95"/>
      <c r="P392" s="96"/>
      <c r="Q392" s="69" t="str">
        <f t="shared" si="8"/>
        <v/>
      </c>
      <c r="R392" s="98"/>
      <c r="S392" s="98"/>
      <c r="T392" s="98"/>
      <c r="U392" s="99"/>
      <c r="V392" s="98"/>
      <c r="W392" s="98"/>
      <c r="X392" s="100" t="str">
        <f t="shared" si="39"/>
        <v/>
      </c>
      <c r="Y392" s="101"/>
      <c r="Z392" s="102"/>
      <c r="AA392" s="102"/>
      <c r="AB392" s="102"/>
      <c r="AC392" s="103" t="str">
        <f>'94KMInput'!T431</f>
        <v/>
      </c>
      <c r="AD392" s="104">
        <f>'94KMInput'!V431-'94KMInput'!U431</f>
        <v>0</v>
      </c>
      <c r="AE392" s="105" t="str">
        <f t="shared" si="6"/>
        <v/>
      </c>
      <c r="AF392" s="106">
        <v>3.75</v>
      </c>
      <c r="AG392" s="107">
        <f t="shared" si="7"/>
        <v>0</v>
      </c>
      <c r="AH392" s="108" t="str">
        <f>HYPERLINK('94KMInput'!AE431)</f>
        <v/>
      </c>
      <c r="AI392" s="108" t="str">
        <f>HYPERLINK('94KMInput'!AF431)</f>
        <v/>
      </c>
      <c r="AJ392" s="108" t="str">
        <f>HYPERLINK('94KMInput'!AG431)</f>
        <v/>
      </c>
      <c r="AK392" s="108" t="str">
        <f>HYPERLINK('94KMInput'!AH431)</f>
        <v/>
      </c>
      <c r="AL392" s="108" t="str">
        <f>HYPERLINK('94KMInput'!AI431)</f>
        <v/>
      </c>
      <c r="AM392" s="108" t="str">
        <f>HYPERLINK('94KMInput'!AJ431)</f>
        <v/>
      </c>
      <c r="AN392" s="108" t="str">
        <f>HYPERLINK('94KMInput'!AK431)</f>
        <v/>
      </c>
      <c r="AO392" s="108" t="str">
        <f>HYPERLINK('94KMInput'!AL431)</f>
        <v/>
      </c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  <c r="CH392" s="88"/>
      <c r="CI392" s="88"/>
      <c r="CJ392" s="88"/>
      <c r="CK392" s="88"/>
      <c r="CL392" s="88"/>
      <c r="CM392" s="88"/>
      <c r="CN392" s="88"/>
      <c r="CO392" s="88"/>
      <c r="CP392" s="88"/>
      <c r="CQ392" s="88"/>
      <c r="CR392" s="88"/>
      <c r="CS392" s="88"/>
      <c r="CT392" s="88"/>
      <c r="CU392" s="88"/>
      <c r="CV392" s="88"/>
      <c r="CW392" s="88"/>
      <c r="CX392" s="88"/>
      <c r="CY392" s="88"/>
      <c r="CZ392" s="88"/>
      <c r="DA392" s="88"/>
      <c r="DB392" s="88"/>
      <c r="DC392" s="88"/>
      <c r="DD392" s="88"/>
      <c r="DE392" s="88"/>
      <c r="DF392" s="88"/>
      <c r="DG392" s="88"/>
      <c r="DH392" s="88"/>
    </row>
    <row r="393" ht="10.5" customHeight="1">
      <c r="A393" s="87" t="str">
        <f t="shared" si="1"/>
        <v/>
      </c>
      <c r="B393" s="88" t="str">
        <f t="shared" si="2"/>
        <v/>
      </c>
      <c r="C393" s="88" t="str">
        <f t="shared" si="3"/>
        <v/>
      </c>
      <c r="D393" s="89" t="str">
        <f>'94KMInput'!B389</f>
        <v/>
      </c>
      <c r="E393" s="90" t="str">
        <f t="shared" si="4"/>
        <v/>
      </c>
      <c r="F393" s="91" t="str">
        <f>'94KMInput'!H389</f>
        <v/>
      </c>
      <c r="G393" s="90" t="str">
        <f>'94KMInput'!O389</f>
        <v/>
      </c>
      <c r="H393" s="90" t="str">
        <f>'94KMInput'!P389</f>
        <v/>
      </c>
      <c r="I393" s="90" t="str">
        <f>'94KMInput'!R389</f>
        <v/>
      </c>
      <c r="J393" s="91" t="str">
        <f>'94KMInput'!S389</f>
        <v/>
      </c>
      <c r="K393" s="92" t="str">
        <f>'94KMInput'!AD389</f>
        <v/>
      </c>
      <c r="L393" s="93"/>
      <c r="M393" s="94" t="str">
        <f>'94KMInput'!L389</f>
        <v/>
      </c>
      <c r="N393" s="90" t="str">
        <f>IF(M393="","",(IF(Q393='94KMInput'!K389,"","ERROR!")))</f>
        <v/>
      </c>
      <c r="O393" s="95"/>
      <c r="P393" s="96"/>
      <c r="Q393" s="69" t="str">
        <f t="shared" si="8"/>
        <v/>
      </c>
      <c r="R393" s="98"/>
      <c r="S393" s="98"/>
      <c r="T393" s="98"/>
      <c r="U393" s="99"/>
      <c r="V393" s="98"/>
      <c r="W393" s="98"/>
      <c r="X393" s="100" t="str">
        <f t="shared" si="39"/>
        <v/>
      </c>
      <c r="Y393" s="101"/>
      <c r="Z393" s="102"/>
      <c r="AA393" s="102"/>
      <c r="AB393" s="102"/>
      <c r="AC393" s="103" t="str">
        <f>'94KMInput'!T432</f>
        <v/>
      </c>
      <c r="AD393" s="104">
        <f>'94KMInput'!V432-'94KMInput'!U432</f>
        <v>0</v>
      </c>
      <c r="AE393" s="105" t="str">
        <f t="shared" si="6"/>
        <v/>
      </c>
      <c r="AF393" s="106">
        <v>3.75</v>
      </c>
      <c r="AG393" s="107">
        <f t="shared" si="7"/>
        <v>0</v>
      </c>
      <c r="AH393" s="108" t="str">
        <f>HYPERLINK('94KMInput'!AE432)</f>
        <v/>
      </c>
      <c r="AI393" s="108" t="str">
        <f>HYPERLINK('94KMInput'!AF432)</f>
        <v/>
      </c>
      <c r="AJ393" s="108" t="str">
        <f>HYPERLINK('94KMInput'!AG432)</f>
        <v/>
      </c>
      <c r="AK393" s="108" t="str">
        <f>HYPERLINK('94KMInput'!AH432)</f>
        <v/>
      </c>
      <c r="AL393" s="108" t="str">
        <f>HYPERLINK('94KMInput'!AI432)</f>
        <v/>
      </c>
      <c r="AM393" s="108" t="str">
        <f>HYPERLINK('94KMInput'!AJ432)</f>
        <v/>
      </c>
      <c r="AN393" s="108" t="str">
        <f>HYPERLINK('94KMInput'!AK432)</f>
        <v/>
      </c>
      <c r="AO393" s="108" t="str">
        <f>HYPERLINK('94KMInput'!AL432)</f>
        <v/>
      </c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  <c r="CH393" s="88"/>
      <c r="CI393" s="88"/>
      <c r="CJ393" s="88"/>
      <c r="CK393" s="88"/>
      <c r="CL393" s="88"/>
      <c r="CM393" s="88"/>
      <c r="CN393" s="88"/>
      <c r="CO393" s="88"/>
      <c r="CP393" s="88"/>
      <c r="CQ393" s="88"/>
      <c r="CR393" s="88"/>
      <c r="CS393" s="88"/>
      <c r="CT393" s="88"/>
      <c r="CU393" s="88"/>
      <c r="CV393" s="88"/>
      <c r="CW393" s="88"/>
      <c r="CX393" s="88"/>
      <c r="CY393" s="88"/>
      <c r="CZ393" s="88"/>
      <c r="DA393" s="88"/>
      <c r="DB393" s="88"/>
      <c r="DC393" s="88"/>
      <c r="DD393" s="88"/>
      <c r="DE393" s="88"/>
      <c r="DF393" s="88"/>
      <c r="DG393" s="88"/>
      <c r="DH393" s="88"/>
    </row>
    <row r="394" ht="10.5" customHeight="1">
      <c r="A394" s="87" t="str">
        <f t="shared" si="1"/>
        <v/>
      </c>
      <c r="B394" s="88" t="str">
        <f t="shared" si="2"/>
        <v/>
      </c>
      <c r="C394" s="88" t="str">
        <f t="shared" si="3"/>
        <v/>
      </c>
      <c r="D394" s="89" t="str">
        <f>'94KMInput'!B390</f>
        <v/>
      </c>
      <c r="E394" s="90" t="str">
        <f t="shared" si="4"/>
        <v/>
      </c>
      <c r="F394" s="91" t="str">
        <f>'94KMInput'!H390</f>
        <v/>
      </c>
      <c r="G394" s="90" t="str">
        <f>'94KMInput'!O390</f>
        <v/>
      </c>
      <c r="H394" s="90" t="str">
        <f>'94KMInput'!P390</f>
        <v/>
      </c>
      <c r="I394" s="90" t="str">
        <f>'94KMInput'!R390</f>
        <v/>
      </c>
      <c r="J394" s="91" t="str">
        <f>'94KMInput'!S390</f>
        <v/>
      </c>
      <c r="K394" s="92" t="str">
        <f>'94KMInput'!AD390</f>
        <v/>
      </c>
      <c r="L394" s="93"/>
      <c r="M394" s="94" t="str">
        <f>'94KMInput'!L390</f>
        <v/>
      </c>
      <c r="N394" s="90" t="str">
        <f>IF(M394="","",(IF(Q394='94KMInput'!K390,"","ERROR!")))</f>
        <v/>
      </c>
      <c r="O394" s="95"/>
      <c r="P394" s="96"/>
      <c r="Q394" s="69" t="str">
        <f t="shared" si="8"/>
        <v/>
      </c>
      <c r="R394" s="98"/>
      <c r="S394" s="98"/>
      <c r="T394" s="98"/>
      <c r="U394" s="99"/>
      <c r="V394" s="98"/>
      <c r="W394" s="98"/>
      <c r="X394" s="100" t="str">
        <f t="shared" si="39"/>
        <v/>
      </c>
      <c r="Y394" s="101"/>
      <c r="Z394" s="102"/>
      <c r="AA394" s="102"/>
      <c r="AB394" s="102"/>
      <c r="AC394" s="103" t="str">
        <f>'94KMInput'!T433</f>
        <v/>
      </c>
      <c r="AD394" s="104">
        <f>'94KMInput'!V433-'94KMInput'!U433</f>
        <v>0</v>
      </c>
      <c r="AE394" s="105" t="str">
        <f t="shared" si="6"/>
        <v/>
      </c>
      <c r="AF394" s="106">
        <v>3.75</v>
      </c>
      <c r="AG394" s="107">
        <f t="shared" si="7"/>
        <v>0</v>
      </c>
      <c r="AH394" s="108" t="str">
        <f>HYPERLINK('94KMInput'!AE433)</f>
        <v/>
      </c>
      <c r="AI394" s="108" t="str">
        <f>HYPERLINK('94KMInput'!AF433)</f>
        <v/>
      </c>
      <c r="AJ394" s="108" t="str">
        <f>HYPERLINK('94KMInput'!AG433)</f>
        <v/>
      </c>
      <c r="AK394" s="108" t="str">
        <f>HYPERLINK('94KMInput'!AH433)</f>
        <v/>
      </c>
      <c r="AL394" s="108" t="str">
        <f>HYPERLINK('94KMInput'!AI433)</f>
        <v/>
      </c>
      <c r="AM394" s="108" t="str">
        <f>HYPERLINK('94KMInput'!AJ433)</f>
        <v/>
      </c>
      <c r="AN394" s="108" t="str">
        <f>HYPERLINK('94KMInput'!AK433)</f>
        <v/>
      </c>
      <c r="AO394" s="108" t="str">
        <f>HYPERLINK('94KMInput'!AL433)</f>
        <v/>
      </c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  <c r="CH394" s="88"/>
      <c r="CI394" s="88"/>
      <c r="CJ394" s="88"/>
      <c r="CK394" s="88"/>
      <c r="CL394" s="88"/>
      <c r="CM394" s="88"/>
      <c r="CN394" s="88"/>
      <c r="CO394" s="88"/>
      <c r="CP394" s="88"/>
      <c r="CQ394" s="88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</row>
    <row r="395" ht="10.5" customHeight="1">
      <c r="A395" s="87" t="str">
        <f t="shared" si="1"/>
        <v/>
      </c>
      <c r="B395" s="88" t="str">
        <f t="shared" si="2"/>
        <v/>
      </c>
      <c r="C395" s="88" t="str">
        <f t="shared" si="3"/>
        <v/>
      </c>
      <c r="D395" s="89" t="str">
        <f>'94KMInput'!B391</f>
        <v/>
      </c>
      <c r="E395" s="90" t="str">
        <f t="shared" si="4"/>
        <v/>
      </c>
      <c r="F395" s="91" t="str">
        <f>'94KMInput'!H391</f>
        <v/>
      </c>
      <c r="G395" s="90" t="str">
        <f>'94KMInput'!O391</f>
        <v/>
      </c>
      <c r="H395" s="90" t="str">
        <f>'94KMInput'!P391</f>
        <v/>
      </c>
      <c r="I395" s="90" t="str">
        <f>'94KMInput'!R391</f>
        <v/>
      </c>
      <c r="J395" s="91" t="str">
        <f>'94KMInput'!S391</f>
        <v/>
      </c>
      <c r="K395" s="92" t="str">
        <f>'94KMInput'!AD391</f>
        <v/>
      </c>
      <c r="L395" s="93"/>
      <c r="M395" s="94" t="str">
        <f>'94KMInput'!L391</f>
        <v/>
      </c>
      <c r="N395" s="90" t="str">
        <f>IF(M395="","",(IF(Q395='94KMInput'!K391,"","ERROR!")))</f>
        <v/>
      </c>
      <c r="O395" s="95"/>
      <c r="P395" s="96"/>
      <c r="Q395" s="69" t="str">
        <f t="shared" si="8"/>
        <v/>
      </c>
      <c r="R395" s="98"/>
      <c r="S395" s="98"/>
      <c r="T395" s="98"/>
      <c r="U395" s="99"/>
      <c r="V395" s="98"/>
      <c r="W395" s="98"/>
      <c r="X395" s="100" t="str">
        <f t="shared" si="39"/>
        <v/>
      </c>
      <c r="Y395" s="101"/>
      <c r="Z395" s="102"/>
      <c r="AA395" s="102"/>
      <c r="AB395" s="102"/>
      <c r="AC395" s="103" t="str">
        <f>'94KMInput'!T434</f>
        <v/>
      </c>
      <c r="AD395" s="104">
        <f>'94KMInput'!V434-'94KMInput'!U434</f>
        <v>0</v>
      </c>
      <c r="AE395" s="105" t="str">
        <f t="shared" si="6"/>
        <v/>
      </c>
      <c r="AF395" s="106">
        <v>3.75</v>
      </c>
      <c r="AG395" s="107">
        <f t="shared" si="7"/>
        <v>0</v>
      </c>
      <c r="AH395" s="108" t="str">
        <f>HYPERLINK('94KMInput'!AE434)</f>
        <v/>
      </c>
      <c r="AI395" s="108" t="str">
        <f>HYPERLINK('94KMInput'!AF434)</f>
        <v/>
      </c>
      <c r="AJ395" s="108" t="str">
        <f>HYPERLINK('94KMInput'!AG434)</f>
        <v/>
      </c>
      <c r="AK395" s="108" t="str">
        <f>HYPERLINK('94KMInput'!AH434)</f>
        <v/>
      </c>
      <c r="AL395" s="108" t="str">
        <f>HYPERLINK('94KMInput'!AI434)</f>
        <v/>
      </c>
      <c r="AM395" s="108" t="str">
        <f>HYPERLINK('94KMInput'!AJ434)</f>
        <v/>
      </c>
      <c r="AN395" s="108" t="str">
        <f>HYPERLINK('94KMInput'!AK434)</f>
        <v/>
      </c>
      <c r="AO395" s="108" t="str">
        <f>HYPERLINK('94KMInput'!AL434)</f>
        <v/>
      </c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  <c r="CH395" s="88"/>
      <c r="CI395" s="88"/>
      <c r="CJ395" s="88"/>
      <c r="CK395" s="88"/>
      <c r="CL395" s="88"/>
      <c r="CM395" s="88"/>
      <c r="CN395" s="88"/>
      <c r="CO395" s="88"/>
      <c r="CP395" s="88"/>
      <c r="CQ395" s="88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</row>
    <row r="396" ht="10.5" customHeight="1">
      <c r="A396" s="87" t="str">
        <f t="shared" si="1"/>
        <v/>
      </c>
      <c r="B396" s="88" t="str">
        <f t="shared" si="2"/>
        <v/>
      </c>
      <c r="C396" s="88" t="str">
        <f t="shared" si="3"/>
        <v/>
      </c>
      <c r="D396" s="89" t="str">
        <f>'94KMInput'!B392</f>
        <v/>
      </c>
      <c r="E396" s="90" t="str">
        <f t="shared" si="4"/>
        <v/>
      </c>
      <c r="F396" s="91" t="str">
        <f>'94KMInput'!H392</f>
        <v/>
      </c>
      <c r="G396" s="90" t="str">
        <f>'94KMInput'!O392</f>
        <v/>
      </c>
      <c r="H396" s="90" t="str">
        <f>'94KMInput'!P392</f>
        <v/>
      </c>
      <c r="I396" s="90" t="str">
        <f>'94KMInput'!R392</f>
        <v/>
      </c>
      <c r="J396" s="91" t="str">
        <f>'94KMInput'!S392</f>
        <v/>
      </c>
      <c r="K396" s="92" t="str">
        <f>'94KMInput'!AD392</f>
        <v/>
      </c>
      <c r="L396" s="93"/>
      <c r="M396" s="94" t="str">
        <f>'94KMInput'!L392</f>
        <v/>
      </c>
      <c r="N396" s="90" t="str">
        <f>IF(M396="","",(IF(Q396='94KMInput'!K392,"","ERROR!")))</f>
        <v/>
      </c>
      <c r="O396" s="95"/>
      <c r="P396" s="96"/>
      <c r="Q396" s="69" t="str">
        <f t="shared" si="8"/>
        <v/>
      </c>
      <c r="R396" s="98"/>
      <c r="S396" s="98"/>
      <c r="T396" s="98"/>
      <c r="U396" s="99"/>
      <c r="V396" s="98"/>
      <c r="W396" s="98"/>
      <c r="X396" s="100" t="str">
        <f t="shared" si="39"/>
        <v/>
      </c>
      <c r="Y396" s="101"/>
      <c r="Z396" s="102"/>
      <c r="AA396" s="102"/>
      <c r="AB396" s="102"/>
      <c r="AC396" s="103" t="str">
        <f>'94KMInput'!T435</f>
        <v/>
      </c>
      <c r="AD396" s="104">
        <f>'94KMInput'!V435-'94KMInput'!U435</f>
        <v>0</v>
      </c>
      <c r="AE396" s="105" t="str">
        <f t="shared" si="6"/>
        <v/>
      </c>
      <c r="AF396" s="106">
        <v>3.75</v>
      </c>
      <c r="AG396" s="107">
        <f t="shared" si="7"/>
        <v>0</v>
      </c>
      <c r="AH396" s="108" t="str">
        <f>HYPERLINK('94KMInput'!AE435)</f>
        <v/>
      </c>
      <c r="AI396" s="108" t="str">
        <f>HYPERLINK('94KMInput'!AF435)</f>
        <v/>
      </c>
      <c r="AJ396" s="108" t="str">
        <f>HYPERLINK('94KMInput'!AG435)</f>
        <v/>
      </c>
      <c r="AK396" s="108" t="str">
        <f>HYPERLINK('94KMInput'!AH435)</f>
        <v/>
      </c>
      <c r="AL396" s="108" t="str">
        <f>HYPERLINK('94KMInput'!AI435)</f>
        <v/>
      </c>
      <c r="AM396" s="108" t="str">
        <f>HYPERLINK('94KMInput'!AJ435)</f>
        <v/>
      </c>
      <c r="AN396" s="108" t="str">
        <f>HYPERLINK('94KMInput'!AK435)</f>
        <v/>
      </c>
      <c r="AO396" s="108" t="str">
        <f>HYPERLINK('94KMInput'!AL435)</f>
        <v/>
      </c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  <c r="CH396" s="88"/>
      <c r="CI396" s="88"/>
      <c r="CJ396" s="88"/>
      <c r="CK396" s="88"/>
      <c r="CL396" s="88"/>
      <c r="CM396" s="88"/>
      <c r="CN396" s="88"/>
      <c r="CO396" s="88"/>
      <c r="CP396" s="88"/>
      <c r="CQ396" s="88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</row>
    <row r="397" ht="10.5" customHeight="1">
      <c r="A397" s="87" t="str">
        <f t="shared" si="1"/>
        <v/>
      </c>
      <c r="B397" s="88" t="str">
        <f t="shared" si="2"/>
        <v/>
      </c>
      <c r="C397" s="88" t="str">
        <f t="shared" si="3"/>
        <v/>
      </c>
      <c r="D397" s="89" t="str">
        <f>'94KMInput'!B393</f>
        <v/>
      </c>
      <c r="E397" s="90" t="str">
        <f t="shared" si="4"/>
        <v/>
      </c>
      <c r="F397" s="91" t="str">
        <f>'94KMInput'!H393</f>
        <v/>
      </c>
      <c r="G397" s="90" t="str">
        <f>'94KMInput'!O393</f>
        <v/>
      </c>
      <c r="H397" s="90" t="str">
        <f>'94KMInput'!P393</f>
        <v/>
      </c>
      <c r="I397" s="90" t="str">
        <f>'94KMInput'!R393</f>
        <v/>
      </c>
      <c r="J397" s="91" t="str">
        <f>'94KMInput'!S393</f>
        <v/>
      </c>
      <c r="K397" s="92" t="str">
        <f>'94KMInput'!AD393</f>
        <v/>
      </c>
      <c r="L397" s="93"/>
      <c r="M397" s="94" t="str">
        <f>'94KMInput'!L393</f>
        <v/>
      </c>
      <c r="N397" s="90" t="str">
        <f>IF(M397="","",(IF(Q397='94KMInput'!K393,"","ERROR!")))</f>
        <v/>
      </c>
      <c r="O397" s="95"/>
      <c r="P397" s="96"/>
      <c r="Q397" s="69" t="str">
        <f t="shared" si="8"/>
        <v/>
      </c>
      <c r="R397" s="98"/>
      <c r="S397" s="98"/>
      <c r="T397" s="98"/>
      <c r="U397" s="99"/>
      <c r="V397" s="98"/>
      <c r="W397" s="98"/>
      <c r="X397" s="100" t="str">
        <f t="shared" si="39"/>
        <v/>
      </c>
      <c r="Y397" s="101"/>
      <c r="Z397" s="102"/>
      <c r="AA397" s="102"/>
      <c r="AB397" s="102"/>
      <c r="AC397" s="103" t="str">
        <f>'94KMInput'!T436</f>
        <v/>
      </c>
      <c r="AD397" s="104">
        <f>'94KMInput'!V436-'94KMInput'!U436</f>
        <v>0</v>
      </c>
      <c r="AE397" s="105" t="str">
        <f t="shared" si="6"/>
        <v/>
      </c>
      <c r="AF397" s="106">
        <v>3.75</v>
      </c>
      <c r="AG397" s="107">
        <f t="shared" si="7"/>
        <v>0</v>
      </c>
      <c r="AH397" s="108" t="str">
        <f>HYPERLINK('94KMInput'!AE436)</f>
        <v/>
      </c>
      <c r="AI397" s="108" t="str">
        <f>HYPERLINK('94KMInput'!AF436)</f>
        <v/>
      </c>
      <c r="AJ397" s="108" t="str">
        <f>HYPERLINK('94KMInput'!AG436)</f>
        <v/>
      </c>
      <c r="AK397" s="108" t="str">
        <f>HYPERLINK('94KMInput'!AH436)</f>
        <v/>
      </c>
      <c r="AL397" s="108" t="str">
        <f>HYPERLINK('94KMInput'!AI436)</f>
        <v/>
      </c>
      <c r="AM397" s="108" t="str">
        <f>HYPERLINK('94KMInput'!AJ436)</f>
        <v/>
      </c>
      <c r="AN397" s="108" t="str">
        <f>HYPERLINK('94KMInput'!AK436)</f>
        <v/>
      </c>
      <c r="AO397" s="108" t="str">
        <f>HYPERLINK('94KMInput'!AL436)</f>
        <v/>
      </c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  <c r="CH397" s="88"/>
      <c r="CI397" s="88"/>
      <c r="CJ397" s="88"/>
      <c r="CK397" s="88"/>
      <c r="CL397" s="88"/>
      <c r="CM397" s="88"/>
      <c r="CN397" s="88"/>
      <c r="CO397" s="88"/>
      <c r="CP397" s="88"/>
      <c r="CQ397" s="88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</row>
    <row r="398" ht="10.5" customHeight="1">
      <c r="A398" s="87" t="str">
        <f t="shared" si="1"/>
        <v/>
      </c>
      <c r="B398" s="88" t="str">
        <f t="shared" si="2"/>
        <v/>
      </c>
      <c r="C398" s="88" t="str">
        <f t="shared" si="3"/>
        <v/>
      </c>
      <c r="D398" s="89" t="str">
        <f>'94KMInput'!B394</f>
        <v/>
      </c>
      <c r="E398" s="90" t="str">
        <f t="shared" si="4"/>
        <v/>
      </c>
      <c r="F398" s="91" t="str">
        <f>'94KMInput'!H394</f>
        <v/>
      </c>
      <c r="G398" s="90" t="str">
        <f>'94KMInput'!O394</f>
        <v/>
      </c>
      <c r="H398" s="90" t="str">
        <f>'94KMInput'!P394</f>
        <v/>
      </c>
      <c r="I398" s="90" t="str">
        <f>'94KMInput'!R394</f>
        <v/>
      </c>
      <c r="J398" s="91" t="str">
        <f>'94KMInput'!S394</f>
        <v/>
      </c>
      <c r="K398" s="92" t="str">
        <f>'94KMInput'!AD394</f>
        <v/>
      </c>
      <c r="L398" s="93"/>
      <c r="M398" s="94" t="str">
        <f>'94KMInput'!L394</f>
        <v/>
      </c>
      <c r="N398" s="90" t="str">
        <f>IF(M398="","",(IF(Q398='94KMInput'!K394,"","ERROR!")))</f>
        <v/>
      </c>
      <c r="O398" s="95"/>
      <c r="P398" s="96"/>
      <c r="Q398" s="69" t="str">
        <f t="shared" si="8"/>
        <v/>
      </c>
      <c r="R398" s="98"/>
      <c r="S398" s="98"/>
      <c r="T398" s="98"/>
      <c r="U398" s="99"/>
      <c r="V398" s="98"/>
      <c r="W398" s="98"/>
      <c r="X398" s="100" t="str">
        <f t="shared" si="39"/>
        <v/>
      </c>
      <c r="Y398" s="101"/>
      <c r="Z398" s="102"/>
      <c r="AA398" s="102"/>
      <c r="AB398" s="102"/>
      <c r="AC398" s="103" t="str">
        <f>'94KMInput'!T437</f>
        <v/>
      </c>
      <c r="AD398" s="104">
        <f>'94KMInput'!V437-'94KMInput'!U437</f>
        <v>0</v>
      </c>
      <c r="AE398" s="105" t="str">
        <f t="shared" si="6"/>
        <v/>
      </c>
      <c r="AF398" s="106">
        <v>3.75</v>
      </c>
      <c r="AG398" s="107">
        <f t="shared" si="7"/>
        <v>0</v>
      </c>
      <c r="AH398" s="108" t="str">
        <f>HYPERLINK('94KMInput'!AE437)</f>
        <v/>
      </c>
      <c r="AI398" s="108" t="str">
        <f>HYPERLINK('94KMInput'!AF437)</f>
        <v/>
      </c>
      <c r="AJ398" s="108" t="str">
        <f>HYPERLINK('94KMInput'!AG437)</f>
        <v/>
      </c>
      <c r="AK398" s="108" t="str">
        <f>HYPERLINK('94KMInput'!AH437)</f>
        <v/>
      </c>
      <c r="AL398" s="108" t="str">
        <f>HYPERLINK('94KMInput'!AI437)</f>
        <v/>
      </c>
      <c r="AM398" s="108" t="str">
        <f>HYPERLINK('94KMInput'!AJ437)</f>
        <v/>
      </c>
      <c r="AN398" s="108" t="str">
        <f>HYPERLINK('94KMInput'!AK437)</f>
        <v/>
      </c>
      <c r="AO398" s="108" t="str">
        <f>HYPERLINK('94KMInput'!AL437)</f>
        <v/>
      </c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  <c r="CH398" s="88"/>
      <c r="CI398" s="88"/>
      <c r="CJ398" s="88"/>
      <c r="CK398" s="88"/>
      <c r="CL398" s="88"/>
      <c r="CM398" s="88"/>
      <c r="CN398" s="88"/>
      <c r="CO398" s="88"/>
      <c r="CP398" s="88"/>
      <c r="CQ398" s="88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  <c r="DD398" s="88"/>
      <c r="DE398" s="88"/>
      <c r="DF398" s="88"/>
      <c r="DG398" s="88"/>
      <c r="DH398" s="88"/>
    </row>
    <row r="399" ht="10.5" customHeight="1">
      <c r="A399" s="87" t="str">
        <f t="shared" si="1"/>
        <v/>
      </c>
      <c r="B399" s="88" t="str">
        <f t="shared" si="2"/>
        <v/>
      </c>
      <c r="C399" s="88" t="str">
        <f t="shared" si="3"/>
        <v/>
      </c>
      <c r="D399" s="89" t="str">
        <f>'94KMInput'!B395</f>
        <v/>
      </c>
      <c r="E399" s="90" t="str">
        <f t="shared" si="4"/>
        <v/>
      </c>
      <c r="F399" s="91" t="str">
        <f>'94KMInput'!H395</f>
        <v/>
      </c>
      <c r="G399" s="90" t="str">
        <f>'94KMInput'!O395</f>
        <v/>
      </c>
      <c r="H399" s="90" t="str">
        <f>'94KMInput'!P395</f>
        <v/>
      </c>
      <c r="I399" s="90" t="str">
        <f>'94KMInput'!R395</f>
        <v/>
      </c>
      <c r="J399" s="91" t="str">
        <f>'94KMInput'!S395</f>
        <v/>
      </c>
      <c r="K399" s="92" t="str">
        <f>'94KMInput'!AD395</f>
        <v/>
      </c>
      <c r="L399" s="93"/>
      <c r="M399" s="94" t="str">
        <f>'94KMInput'!L395</f>
        <v/>
      </c>
      <c r="N399" s="90" t="str">
        <f>IF(M399="","",(IF(Q399='94KMInput'!K395,"","ERROR!")))</f>
        <v/>
      </c>
      <c r="O399" s="95"/>
      <c r="P399" s="96"/>
      <c r="Q399" s="69" t="str">
        <f t="shared" si="8"/>
        <v/>
      </c>
      <c r="R399" s="98"/>
      <c r="S399" s="98"/>
      <c r="T399" s="98"/>
      <c r="U399" s="99"/>
      <c r="V399" s="98"/>
      <c r="W399" s="98"/>
      <c r="X399" s="100" t="str">
        <f t="shared" si="39"/>
        <v/>
      </c>
      <c r="Y399" s="101"/>
      <c r="Z399" s="102"/>
      <c r="AA399" s="102"/>
      <c r="AB399" s="102"/>
      <c r="AC399" s="103" t="str">
        <f>'94KMInput'!T438</f>
        <v/>
      </c>
      <c r="AD399" s="104">
        <f>'94KMInput'!V438-'94KMInput'!U438</f>
        <v>0</v>
      </c>
      <c r="AE399" s="105" t="str">
        <f t="shared" si="6"/>
        <v/>
      </c>
      <c r="AF399" s="106">
        <v>3.75</v>
      </c>
      <c r="AG399" s="107">
        <f t="shared" si="7"/>
        <v>0</v>
      </c>
      <c r="AH399" s="108" t="str">
        <f>HYPERLINK('94KMInput'!AE438)</f>
        <v/>
      </c>
      <c r="AI399" s="108" t="str">
        <f>HYPERLINK('94KMInput'!AF438)</f>
        <v/>
      </c>
      <c r="AJ399" s="108" t="str">
        <f>HYPERLINK('94KMInput'!AG438)</f>
        <v/>
      </c>
      <c r="AK399" s="108" t="str">
        <f>HYPERLINK('94KMInput'!AH438)</f>
        <v/>
      </c>
      <c r="AL399" s="108" t="str">
        <f>HYPERLINK('94KMInput'!AI438)</f>
        <v/>
      </c>
      <c r="AM399" s="108" t="str">
        <f>HYPERLINK('94KMInput'!AJ438)</f>
        <v/>
      </c>
      <c r="AN399" s="108" t="str">
        <f>HYPERLINK('94KMInput'!AK438)</f>
        <v/>
      </c>
      <c r="AO399" s="108" t="str">
        <f>HYPERLINK('94KMInput'!AL438)</f>
        <v/>
      </c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  <c r="CH399" s="88"/>
      <c r="CI399" s="88"/>
      <c r="CJ399" s="88"/>
      <c r="CK399" s="88"/>
      <c r="CL399" s="88"/>
      <c r="CM399" s="88"/>
      <c r="CN399" s="88"/>
      <c r="CO399" s="88"/>
      <c r="CP399" s="88"/>
      <c r="CQ399" s="88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  <c r="DD399" s="88"/>
      <c r="DE399" s="88"/>
      <c r="DF399" s="88"/>
      <c r="DG399" s="88"/>
      <c r="DH399" s="88"/>
    </row>
    <row r="400" ht="10.5" customHeight="1">
      <c r="A400" s="87" t="str">
        <f t="shared" si="1"/>
        <v/>
      </c>
      <c r="B400" s="88" t="str">
        <f t="shared" si="2"/>
        <v/>
      </c>
      <c r="C400" s="88" t="str">
        <f t="shared" si="3"/>
        <v/>
      </c>
      <c r="D400" s="89" t="str">
        <f>'94KMInput'!B396</f>
        <v/>
      </c>
      <c r="E400" s="90" t="str">
        <f t="shared" si="4"/>
        <v/>
      </c>
      <c r="F400" s="91" t="str">
        <f>'94KMInput'!H396</f>
        <v/>
      </c>
      <c r="G400" s="90" t="str">
        <f>'94KMInput'!O396</f>
        <v/>
      </c>
      <c r="H400" s="90" t="str">
        <f>'94KMInput'!P396</f>
        <v/>
      </c>
      <c r="I400" s="90" t="str">
        <f>'94KMInput'!R396</f>
        <v/>
      </c>
      <c r="J400" s="91" t="str">
        <f>'94KMInput'!S396</f>
        <v/>
      </c>
      <c r="K400" s="92" t="str">
        <f>'94KMInput'!AD396</f>
        <v/>
      </c>
      <c r="L400" s="93"/>
      <c r="M400" s="94" t="str">
        <f>'94KMInput'!L396</f>
        <v/>
      </c>
      <c r="N400" s="90" t="str">
        <f>IF(M400="","",(IF(Q400='94KMInput'!K396,"","ERROR!")))</f>
        <v/>
      </c>
      <c r="O400" s="95"/>
      <c r="P400" s="96"/>
      <c r="Q400" s="69" t="str">
        <f t="shared" si="8"/>
        <v/>
      </c>
      <c r="R400" s="98"/>
      <c r="S400" s="98"/>
      <c r="T400" s="98"/>
      <c r="U400" s="99"/>
      <c r="V400" s="98"/>
      <c r="W400" s="98"/>
      <c r="X400" s="100" t="str">
        <f t="shared" si="39"/>
        <v/>
      </c>
      <c r="Y400" s="101"/>
      <c r="Z400" s="102"/>
      <c r="AA400" s="102"/>
      <c r="AB400" s="102"/>
      <c r="AC400" s="103" t="str">
        <f>'94KMInput'!T439</f>
        <v/>
      </c>
      <c r="AD400" s="104">
        <f>'94KMInput'!V439-'94KMInput'!U439</f>
        <v>0</v>
      </c>
      <c r="AE400" s="105" t="str">
        <f t="shared" si="6"/>
        <v/>
      </c>
      <c r="AF400" s="106">
        <v>3.75</v>
      </c>
      <c r="AG400" s="107">
        <f t="shared" si="7"/>
        <v>0</v>
      </c>
      <c r="AH400" s="108" t="str">
        <f>HYPERLINK('94KMInput'!AE439)</f>
        <v/>
      </c>
      <c r="AI400" s="108" t="str">
        <f>HYPERLINK('94KMInput'!AF439)</f>
        <v/>
      </c>
      <c r="AJ400" s="108" t="str">
        <f>HYPERLINK('94KMInput'!AG439)</f>
        <v/>
      </c>
      <c r="AK400" s="108" t="str">
        <f>HYPERLINK('94KMInput'!AH439)</f>
        <v/>
      </c>
      <c r="AL400" s="108" t="str">
        <f>HYPERLINK('94KMInput'!AI439)</f>
        <v/>
      </c>
      <c r="AM400" s="108" t="str">
        <f>HYPERLINK('94KMInput'!AJ439)</f>
        <v/>
      </c>
      <c r="AN400" s="108" t="str">
        <f>HYPERLINK('94KMInput'!AK439)</f>
        <v/>
      </c>
      <c r="AO400" s="108" t="str">
        <f>HYPERLINK('94KMInput'!AL439)</f>
        <v/>
      </c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  <c r="CH400" s="88"/>
      <c r="CI400" s="88"/>
      <c r="CJ400" s="88"/>
      <c r="CK400" s="88"/>
      <c r="CL400" s="88"/>
      <c r="CM400" s="88"/>
      <c r="CN400" s="88"/>
      <c r="CO400" s="88"/>
      <c r="CP400" s="88"/>
      <c r="CQ400" s="88"/>
      <c r="CR400" s="88"/>
      <c r="CS400" s="88"/>
      <c r="CT400" s="88"/>
      <c r="CU400" s="88"/>
      <c r="CV400" s="88"/>
      <c r="CW400" s="88"/>
      <c r="CX400" s="88"/>
      <c r="CY400" s="88"/>
      <c r="CZ400" s="88"/>
      <c r="DA400" s="88"/>
      <c r="DB400" s="88"/>
      <c r="DC400" s="88"/>
      <c r="DD400" s="88"/>
      <c r="DE400" s="88"/>
      <c r="DF400" s="88"/>
      <c r="DG400" s="88"/>
      <c r="DH400" s="88"/>
    </row>
    <row r="401" ht="10.5" customHeight="1">
      <c r="A401" s="87" t="str">
        <f t="shared" si="1"/>
        <v/>
      </c>
      <c r="B401" s="88" t="str">
        <f t="shared" si="2"/>
        <v/>
      </c>
      <c r="C401" s="88" t="str">
        <f t="shared" si="3"/>
        <v/>
      </c>
      <c r="D401" s="89" t="str">
        <f>'94KMInput'!B397</f>
        <v/>
      </c>
      <c r="E401" s="90" t="str">
        <f t="shared" si="4"/>
        <v/>
      </c>
      <c r="F401" s="91" t="str">
        <f>'94KMInput'!H397</f>
        <v/>
      </c>
      <c r="G401" s="90" t="str">
        <f>'94KMInput'!O397</f>
        <v/>
      </c>
      <c r="H401" s="90" t="str">
        <f>'94KMInput'!P397</f>
        <v/>
      </c>
      <c r="I401" s="90" t="str">
        <f>'94KMInput'!R397</f>
        <v/>
      </c>
      <c r="J401" s="91" t="str">
        <f>'94KMInput'!S397</f>
        <v/>
      </c>
      <c r="K401" s="92" t="str">
        <f>'94KMInput'!AD397</f>
        <v/>
      </c>
      <c r="L401" s="93"/>
      <c r="M401" s="94" t="str">
        <f>'94KMInput'!L397</f>
        <v/>
      </c>
      <c r="N401" s="90" t="str">
        <f>IF(M401="","",(IF(Q401='94KMInput'!K397,"","ERROR!")))</f>
        <v/>
      </c>
      <c r="O401" s="95"/>
      <c r="P401" s="96"/>
      <c r="Q401" s="69" t="str">
        <f t="shared" si="8"/>
        <v/>
      </c>
      <c r="R401" s="98"/>
      <c r="S401" s="98"/>
      <c r="T401" s="98"/>
      <c r="U401" s="99"/>
      <c r="V401" s="98"/>
      <c r="W401" s="98"/>
      <c r="X401" s="100" t="str">
        <f t="shared" si="39"/>
        <v/>
      </c>
      <c r="Y401" s="101"/>
      <c r="Z401" s="102"/>
      <c r="AA401" s="102"/>
      <c r="AB401" s="102"/>
      <c r="AC401" s="103" t="str">
        <f>'94KMInput'!T440</f>
        <v/>
      </c>
      <c r="AD401" s="104">
        <f>'94KMInput'!V440-'94KMInput'!U440</f>
        <v>0</v>
      </c>
      <c r="AE401" s="105" t="str">
        <f t="shared" si="6"/>
        <v/>
      </c>
      <c r="AF401" s="106">
        <v>3.75</v>
      </c>
      <c r="AG401" s="107">
        <f t="shared" si="7"/>
        <v>0</v>
      </c>
      <c r="AH401" s="108" t="str">
        <f>HYPERLINK('94KMInput'!AE440)</f>
        <v/>
      </c>
      <c r="AI401" s="108" t="str">
        <f>HYPERLINK('94KMInput'!AF440)</f>
        <v/>
      </c>
      <c r="AJ401" s="108" t="str">
        <f>HYPERLINK('94KMInput'!AG440)</f>
        <v/>
      </c>
      <c r="AK401" s="108" t="str">
        <f>HYPERLINK('94KMInput'!AH440)</f>
        <v/>
      </c>
      <c r="AL401" s="108" t="str">
        <f>HYPERLINK('94KMInput'!AI440)</f>
        <v/>
      </c>
      <c r="AM401" s="108" t="str">
        <f>HYPERLINK('94KMInput'!AJ440)</f>
        <v/>
      </c>
      <c r="AN401" s="108" t="str">
        <f>HYPERLINK('94KMInput'!AK440)</f>
        <v/>
      </c>
      <c r="AO401" s="108" t="str">
        <f>HYPERLINK('94KMInput'!AL440)</f>
        <v/>
      </c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  <c r="CH401" s="88"/>
      <c r="CI401" s="88"/>
      <c r="CJ401" s="88"/>
      <c r="CK401" s="88"/>
      <c r="CL401" s="88"/>
      <c r="CM401" s="88"/>
      <c r="CN401" s="88"/>
      <c r="CO401" s="88"/>
      <c r="CP401" s="88"/>
      <c r="CQ401" s="88"/>
      <c r="CR401" s="88"/>
      <c r="CS401" s="88"/>
      <c r="CT401" s="88"/>
      <c r="CU401" s="88"/>
      <c r="CV401" s="88"/>
      <c r="CW401" s="88"/>
      <c r="CX401" s="88"/>
      <c r="CY401" s="88"/>
      <c r="CZ401" s="88"/>
      <c r="DA401" s="88"/>
      <c r="DB401" s="88"/>
      <c r="DC401" s="88"/>
      <c r="DD401" s="88"/>
      <c r="DE401" s="88"/>
      <c r="DF401" s="88"/>
      <c r="DG401" s="88"/>
      <c r="DH401" s="88"/>
    </row>
    <row r="402" ht="10.5" customHeight="1">
      <c r="A402" s="87" t="str">
        <f t="shared" si="1"/>
        <v/>
      </c>
      <c r="B402" s="88" t="str">
        <f t="shared" si="2"/>
        <v/>
      </c>
      <c r="C402" s="88" t="str">
        <f t="shared" si="3"/>
        <v/>
      </c>
      <c r="D402" s="89" t="str">
        <f>'94KMInput'!B398</f>
        <v/>
      </c>
      <c r="E402" s="90" t="str">
        <f t="shared" si="4"/>
        <v/>
      </c>
      <c r="F402" s="91" t="str">
        <f>'94KMInput'!H398</f>
        <v/>
      </c>
      <c r="G402" s="90" t="str">
        <f>'94KMInput'!O398</f>
        <v/>
      </c>
      <c r="H402" s="90" t="str">
        <f>'94KMInput'!P398</f>
        <v/>
      </c>
      <c r="I402" s="90" t="str">
        <f>'94KMInput'!R398</f>
        <v/>
      </c>
      <c r="J402" s="91" t="str">
        <f>'94KMInput'!S398</f>
        <v/>
      </c>
      <c r="K402" s="92" t="str">
        <f>'94KMInput'!AD398</f>
        <v/>
      </c>
      <c r="L402" s="93"/>
      <c r="M402" s="94" t="str">
        <f>'94KMInput'!L398</f>
        <v/>
      </c>
      <c r="N402" s="90" t="str">
        <f>IF(M402="","",(IF(Q402='94KMInput'!K398,"","ERROR!")))</f>
        <v/>
      </c>
      <c r="O402" s="95"/>
      <c r="P402" s="96"/>
      <c r="Q402" s="69" t="str">
        <f t="shared" si="8"/>
        <v/>
      </c>
      <c r="R402" s="98"/>
      <c r="S402" s="98"/>
      <c r="T402" s="98"/>
      <c r="U402" s="99"/>
      <c r="V402" s="98"/>
      <c r="W402" s="98"/>
      <c r="X402" s="100" t="str">
        <f t="shared" si="39"/>
        <v/>
      </c>
      <c r="Y402" s="101"/>
      <c r="Z402" s="102"/>
      <c r="AA402" s="102"/>
      <c r="AB402" s="102"/>
      <c r="AC402" s="103" t="str">
        <f>'94KMInput'!T441</f>
        <v/>
      </c>
      <c r="AD402" s="104">
        <f>'94KMInput'!V441-'94KMInput'!U441</f>
        <v>0</v>
      </c>
      <c r="AE402" s="105" t="str">
        <f t="shared" si="6"/>
        <v/>
      </c>
      <c r="AF402" s="106">
        <v>3.75</v>
      </c>
      <c r="AG402" s="107">
        <f t="shared" si="7"/>
        <v>0</v>
      </c>
      <c r="AH402" s="108" t="str">
        <f>HYPERLINK('94KMInput'!AE441)</f>
        <v/>
      </c>
      <c r="AI402" s="108" t="str">
        <f>HYPERLINK('94KMInput'!AF441)</f>
        <v/>
      </c>
      <c r="AJ402" s="108" t="str">
        <f>HYPERLINK('94KMInput'!AG441)</f>
        <v/>
      </c>
      <c r="AK402" s="108" t="str">
        <f>HYPERLINK('94KMInput'!AH441)</f>
        <v/>
      </c>
      <c r="AL402" s="108" t="str">
        <f>HYPERLINK('94KMInput'!AI441)</f>
        <v/>
      </c>
      <c r="AM402" s="108" t="str">
        <f>HYPERLINK('94KMInput'!AJ441)</f>
        <v/>
      </c>
      <c r="AN402" s="108" t="str">
        <f>HYPERLINK('94KMInput'!AK441)</f>
        <v/>
      </c>
      <c r="AO402" s="108" t="str">
        <f>HYPERLINK('94KMInput'!AL441)</f>
        <v/>
      </c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  <c r="CH402" s="88"/>
      <c r="CI402" s="88"/>
      <c r="CJ402" s="88"/>
      <c r="CK402" s="88"/>
      <c r="CL402" s="88"/>
      <c r="CM402" s="88"/>
      <c r="CN402" s="88"/>
      <c r="CO402" s="88"/>
      <c r="CP402" s="88"/>
      <c r="CQ402" s="88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  <c r="DD402" s="88"/>
      <c r="DE402" s="88"/>
      <c r="DF402" s="88"/>
      <c r="DG402" s="88"/>
      <c r="DH402" s="88"/>
    </row>
    <row r="403" ht="10.5" customHeight="1">
      <c r="A403" s="87" t="str">
        <f t="shared" si="1"/>
        <v/>
      </c>
      <c r="B403" s="88" t="str">
        <f t="shared" si="2"/>
        <v/>
      </c>
      <c r="C403" s="88" t="str">
        <f t="shared" si="3"/>
        <v/>
      </c>
      <c r="D403" s="89" t="str">
        <f>'94KMInput'!B399</f>
        <v/>
      </c>
      <c r="E403" s="90" t="str">
        <f t="shared" si="4"/>
        <v/>
      </c>
      <c r="F403" s="91" t="str">
        <f>'94KMInput'!H399</f>
        <v/>
      </c>
      <c r="G403" s="90" t="str">
        <f>'94KMInput'!O399</f>
        <v/>
      </c>
      <c r="H403" s="90" t="str">
        <f>'94KMInput'!P399</f>
        <v/>
      </c>
      <c r="I403" s="90" t="str">
        <f>'94KMInput'!R399</f>
        <v/>
      </c>
      <c r="J403" s="91" t="str">
        <f>'94KMInput'!S399</f>
        <v/>
      </c>
      <c r="K403" s="92" t="str">
        <f>'94KMInput'!AD399</f>
        <v/>
      </c>
      <c r="L403" s="93"/>
      <c r="M403" s="94" t="str">
        <f>'94KMInput'!L399</f>
        <v/>
      </c>
      <c r="N403" s="90" t="str">
        <f>IF(M403="","",(IF(Q403='94KMInput'!K399,"","ERROR!")))</f>
        <v/>
      </c>
      <c r="O403" s="95"/>
      <c r="P403" s="96"/>
      <c r="Q403" s="69" t="str">
        <f t="shared" si="8"/>
        <v/>
      </c>
      <c r="R403" s="98"/>
      <c r="S403" s="98"/>
      <c r="T403" s="98"/>
      <c r="U403" s="99"/>
      <c r="V403" s="98"/>
      <c r="W403" s="98"/>
      <c r="X403" s="100" t="str">
        <f t="shared" si="39"/>
        <v/>
      </c>
      <c r="Y403" s="101"/>
      <c r="Z403" s="102"/>
      <c r="AA403" s="102"/>
      <c r="AB403" s="102"/>
      <c r="AC403" s="103" t="str">
        <f>'94KMInput'!T442</f>
        <v/>
      </c>
      <c r="AD403" s="104">
        <f>'94KMInput'!V442-'94KMInput'!U442</f>
        <v>0</v>
      </c>
      <c r="AE403" s="105" t="str">
        <f t="shared" si="6"/>
        <v/>
      </c>
      <c r="AF403" s="106">
        <v>3.75</v>
      </c>
      <c r="AG403" s="107">
        <f t="shared" si="7"/>
        <v>0</v>
      </c>
      <c r="AH403" s="108" t="str">
        <f>HYPERLINK('94KMInput'!AE442)</f>
        <v/>
      </c>
      <c r="AI403" s="108" t="str">
        <f>HYPERLINK('94KMInput'!AF442)</f>
        <v/>
      </c>
      <c r="AJ403" s="108" t="str">
        <f>HYPERLINK('94KMInput'!AG442)</f>
        <v/>
      </c>
      <c r="AK403" s="108" t="str">
        <f>HYPERLINK('94KMInput'!AH442)</f>
        <v/>
      </c>
      <c r="AL403" s="108" t="str">
        <f>HYPERLINK('94KMInput'!AI442)</f>
        <v/>
      </c>
      <c r="AM403" s="108" t="str">
        <f>HYPERLINK('94KMInput'!AJ442)</f>
        <v/>
      </c>
      <c r="AN403" s="108" t="str">
        <f>HYPERLINK('94KMInput'!AK442)</f>
        <v/>
      </c>
      <c r="AO403" s="108" t="str">
        <f>HYPERLINK('94KMInput'!AL442)</f>
        <v/>
      </c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  <c r="CH403" s="88"/>
      <c r="CI403" s="88"/>
      <c r="CJ403" s="88"/>
      <c r="CK403" s="88"/>
      <c r="CL403" s="88"/>
      <c r="CM403" s="88"/>
      <c r="CN403" s="88"/>
      <c r="CO403" s="88"/>
      <c r="CP403" s="88"/>
      <c r="CQ403" s="88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  <c r="DD403" s="88"/>
      <c r="DE403" s="88"/>
      <c r="DF403" s="88"/>
      <c r="DG403" s="88"/>
      <c r="DH403" s="88"/>
    </row>
    <row r="404" ht="10.5" customHeight="1">
      <c r="A404" s="87" t="str">
        <f t="shared" si="1"/>
        <v/>
      </c>
      <c r="B404" s="88" t="str">
        <f t="shared" si="2"/>
        <v/>
      </c>
      <c r="C404" s="88" t="str">
        <f t="shared" si="3"/>
        <v/>
      </c>
      <c r="D404" s="89" t="str">
        <f>'94KMInput'!B400</f>
        <v/>
      </c>
      <c r="E404" s="90" t="str">
        <f t="shared" si="4"/>
        <v/>
      </c>
      <c r="F404" s="91" t="str">
        <f>'94KMInput'!H400</f>
        <v/>
      </c>
      <c r="G404" s="90" t="str">
        <f>'94KMInput'!O400</f>
        <v/>
      </c>
      <c r="H404" s="90" t="str">
        <f>'94KMInput'!P400</f>
        <v/>
      </c>
      <c r="I404" s="90" t="str">
        <f>'94KMInput'!R400</f>
        <v/>
      </c>
      <c r="J404" s="91" t="str">
        <f>'94KMInput'!S400</f>
        <v/>
      </c>
      <c r="K404" s="92" t="str">
        <f>'94KMInput'!AD400</f>
        <v/>
      </c>
      <c r="L404" s="93"/>
      <c r="M404" s="94" t="str">
        <f>'94KMInput'!L400</f>
        <v/>
      </c>
      <c r="N404" s="90" t="str">
        <f>IF(M404="","",(IF(Q404='94KMInput'!K400,"","ERROR!")))</f>
        <v/>
      </c>
      <c r="O404" s="95"/>
      <c r="P404" s="96"/>
      <c r="Q404" s="69" t="str">
        <f t="shared" si="8"/>
        <v/>
      </c>
      <c r="R404" s="98"/>
      <c r="S404" s="98"/>
      <c r="T404" s="98"/>
      <c r="U404" s="99"/>
      <c r="V404" s="98"/>
      <c r="W404" s="98"/>
      <c r="X404" s="100" t="str">
        <f t="shared" si="39"/>
        <v/>
      </c>
      <c r="Y404" s="101"/>
      <c r="Z404" s="102"/>
      <c r="AA404" s="102"/>
      <c r="AB404" s="102"/>
      <c r="AC404" s="103" t="str">
        <f>'94KMInput'!T443</f>
        <v/>
      </c>
      <c r="AD404" s="104">
        <f>'94KMInput'!V443-'94KMInput'!U443</f>
        <v>0</v>
      </c>
      <c r="AE404" s="105" t="str">
        <f t="shared" si="6"/>
        <v/>
      </c>
      <c r="AF404" s="106">
        <v>3.75</v>
      </c>
      <c r="AG404" s="107">
        <f t="shared" si="7"/>
        <v>0</v>
      </c>
      <c r="AH404" s="108" t="str">
        <f>HYPERLINK('94KMInput'!AE443)</f>
        <v/>
      </c>
      <c r="AI404" s="108" t="str">
        <f>HYPERLINK('94KMInput'!AF443)</f>
        <v/>
      </c>
      <c r="AJ404" s="108" t="str">
        <f>HYPERLINK('94KMInput'!AG443)</f>
        <v/>
      </c>
      <c r="AK404" s="108" t="str">
        <f>HYPERLINK('94KMInput'!AH443)</f>
        <v/>
      </c>
      <c r="AL404" s="108" t="str">
        <f>HYPERLINK('94KMInput'!AI443)</f>
        <v/>
      </c>
      <c r="AM404" s="108" t="str">
        <f>HYPERLINK('94KMInput'!AJ443)</f>
        <v/>
      </c>
      <c r="AN404" s="108" t="str">
        <f>HYPERLINK('94KMInput'!AK443)</f>
        <v/>
      </c>
      <c r="AO404" s="108" t="str">
        <f>HYPERLINK('94KMInput'!AL443)</f>
        <v/>
      </c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  <c r="CH404" s="88"/>
      <c r="CI404" s="88"/>
      <c r="CJ404" s="88"/>
      <c r="CK404" s="88"/>
      <c r="CL404" s="88"/>
      <c r="CM404" s="88"/>
      <c r="CN404" s="88"/>
      <c r="CO404" s="88"/>
      <c r="CP404" s="88"/>
      <c r="CQ404" s="88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  <c r="DD404" s="88"/>
      <c r="DE404" s="88"/>
      <c r="DF404" s="88"/>
      <c r="DG404" s="88"/>
      <c r="DH404" s="88"/>
    </row>
    <row r="405" ht="10.5" customHeight="1">
      <c r="A405" s="87" t="str">
        <f t="shared" si="1"/>
        <v/>
      </c>
      <c r="B405" s="88" t="str">
        <f t="shared" si="2"/>
        <v/>
      </c>
      <c r="C405" s="88" t="str">
        <f t="shared" si="3"/>
        <v/>
      </c>
      <c r="D405" s="89" t="str">
        <f>'94KMInput'!B401</f>
        <v/>
      </c>
      <c r="E405" s="90" t="str">
        <f t="shared" si="4"/>
        <v/>
      </c>
      <c r="F405" s="91" t="str">
        <f>'94KMInput'!H401</f>
        <v/>
      </c>
      <c r="G405" s="90" t="str">
        <f>'94KMInput'!O401</f>
        <v/>
      </c>
      <c r="H405" s="90" t="str">
        <f>'94KMInput'!P401</f>
        <v/>
      </c>
      <c r="I405" s="90" t="str">
        <f>'94KMInput'!R401</f>
        <v/>
      </c>
      <c r="J405" s="91" t="str">
        <f>'94KMInput'!S401</f>
        <v/>
      </c>
      <c r="K405" s="92" t="str">
        <f>'94KMInput'!AD401</f>
        <v/>
      </c>
      <c r="L405" s="93"/>
      <c r="M405" s="94" t="str">
        <f>'94KMInput'!L401</f>
        <v/>
      </c>
      <c r="N405" s="90" t="str">
        <f>IF(M405="","",(IF(Q405='94KMInput'!K401,"","ERROR!")))</f>
        <v/>
      </c>
      <c r="O405" s="95"/>
      <c r="P405" s="96"/>
      <c r="Q405" s="69" t="str">
        <f t="shared" si="8"/>
        <v/>
      </c>
      <c r="R405" s="98"/>
      <c r="S405" s="98"/>
      <c r="T405" s="98"/>
      <c r="U405" s="99"/>
      <c r="V405" s="98"/>
      <c r="W405" s="98"/>
      <c r="X405" s="100" t="str">
        <f t="shared" si="39"/>
        <v/>
      </c>
      <c r="Y405" s="101"/>
      <c r="Z405" s="102"/>
      <c r="AA405" s="102"/>
      <c r="AB405" s="102"/>
      <c r="AC405" s="103" t="str">
        <f>'94KMInput'!T444</f>
        <v/>
      </c>
      <c r="AD405" s="104">
        <f>'94KMInput'!V444-'94KMInput'!U444</f>
        <v>0</v>
      </c>
      <c r="AE405" s="105" t="str">
        <f t="shared" si="6"/>
        <v/>
      </c>
      <c r="AF405" s="106">
        <v>3.75</v>
      </c>
      <c r="AG405" s="107">
        <f t="shared" si="7"/>
        <v>0</v>
      </c>
      <c r="AH405" s="108" t="str">
        <f>HYPERLINK('94KMInput'!AE444)</f>
        <v/>
      </c>
      <c r="AI405" s="108" t="str">
        <f>HYPERLINK('94KMInput'!AF444)</f>
        <v/>
      </c>
      <c r="AJ405" s="108" t="str">
        <f>HYPERLINK('94KMInput'!AG444)</f>
        <v/>
      </c>
      <c r="AK405" s="108" t="str">
        <f>HYPERLINK('94KMInput'!AH444)</f>
        <v/>
      </c>
      <c r="AL405" s="108" t="str">
        <f>HYPERLINK('94KMInput'!AI444)</f>
        <v/>
      </c>
      <c r="AM405" s="108" t="str">
        <f>HYPERLINK('94KMInput'!AJ444)</f>
        <v/>
      </c>
      <c r="AN405" s="108" t="str">
        <f>HYPERLINK('94KMInput'!AK444)</f>
        <v/>
      </c>
      <c r="AO405" s="108" t="str">
        <f>HYPERLINK('94KMInput'!AL444)</f>
        <v/>
      </c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  <c r="CH405" s="88"/>
      <c r="CI405" s="88"/>
      <c r="CJ405" s="88"/>
      <c r="CK405" s="88"/>
      <c r="CL405" s="88"/>
      <c r="CM405" s="88"/>
      <c r="CN405" s="88"/>
      <c r="CO405" s="88"/>
      <c r="CP405" s="88"/>
      <c r="CQ405" s="88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  <c r="DD405" s="88"/>
      <c r="DE405" s="88"/>
      <c r="DF405" s="88"/>
      <c r="DG405" s="88"/>
      <c r="DH405" s="88"/>
    </row>
    <row r="406" ht="10.5" customHeight="1">
      <c r="A406" s="87" t="str">
        <f t="shared" si="1"/>
        <v/>
      </c>
      <c r="B406" s="88" t="str">
        <f t="shared" si="2"/>
        <v/>
      </c>
      <c r="C406" s="88" t="str">
        <f t="shared" si="3"/>
        <v/>
      </c>
      <c r="D406" s="89" t="str">
        <f>'94KMInput'!B402</f>
        <v/>
      </c>
      <c r="E406" s="90" t="str">
        <f t="shared" si="4"/>
        <v/>
      </c>
      <c r="F406" s="91" t="str">
        <f>'94KMInput'!H402</f>
        <v/>
      </c>
      <c r="G406" s="90" t="str">
        <f>'94KMInput'!O402</f>
        <v/>
      </c>
      <c r="H406" s="90" t="str">
        <f>'94KMInput'!P402</f>
        <v/>
      </c>
      <c r="I406" s="90" t="str">
        <f>'94KMInput'!R402</f>
        <v/>
      </c>
      <c r="J406" s="91" t="str">
        <f>'94KMInput'!S402</f>
        <v/>
      </c>
      <c r="K406" s="92" t="str">
        <f>'94KMInput'!AD402</f>
        <v/>
      </c>
      <c r="L406" s="93"/>
      <c r="M406" s="94" t="str">
        <f>'94KMInput'!L402</f>
        <v/>
      </c>
      <c r="N406" s="90" t="str">
        <f>IF(M406="","",(IF(Q406='94KMInput'!K402,"","ERROR!")))</f>
        <v/>
      </c>
      <c r="O406" s="95"/>
      <c r="P406" s="96"/>
      <c r="Q406" s="69" t="str">
        <f t="shared" si="8"/>
        <v/>
      </c>
      <c r="R406" s="98"/>
      <c r="S406" s="98"/>
      <c r="T406" s="98"/>
      <c r="U406" s="99"/>
      <c r="V406" s="98"/>
      <c r="W406" s="98"/>
      <c r="X406" s="100" t="str">
        <f t="shared" si="39"/>
        <v/>
      </c>
      <c r="Y406" s="101"/>
      <c r="Z406" s="102"/>
      <c r="AA406" s="102"/>
      <c r="AB406" s="102"/>
      <c r="AC406" s="103" t="str">
        <f>'94KMInput'!T445</f>
        <v/>
      </c>
      <c r="AD406" s="104">
        <f>'94KMInput'!V445-'94KMInput'!U445</f>
        <v>0</v>
      </c>
      <c r="AE406" s="105" t="str">
        <f t="shared" si="6"/>
        <v/>
      </c>
      <c r="AF406" s="106">
        <v>3.75</v>
      </c>
      <c r="AG406" s="107">
        <f t="shared" si="7"/>
        <v>0</v>
      </c>
      <c r="AH406" s="108" t="str">
        <f>HYPERLINK('94KMInput'!AE445)</f>
        <v/>
      </c>
      <c r="AI406" s="108" t="str">
        <f>HYPERLINK('94KMInput'!AF445)</f>
        <v/>
      </c>
      <c r="AJ406" s="108" t="str">
        <f>HYPERLINK('94KMInput'!AG445)</f>
        <v/>
      </c>
      <c r="AK406" s="108" t="str">
        <f>HYPERLINK('94KMInput'!AH445)</f>
        <v/>
      </c>
      <c r="AL406" s="108" t="str">
        <f>HYPERLINK('94KMInput'!AI445)</f>
        <v/>
      </c>
      <c r="AM406" s="108" t="str">
        <f>HYPERLINK('94KMInput'!AJ445)</f>
        <v/>
      </c>
      <c r="AN406" s="108" t="str">
        <f>HYPERLINK('94KMInput'!AK445)</f>
        <v/>
      </c>
      <c r="AO406" s="108" t="str">
        <f>HYPERLINK('94KMInput'!AL445)</f>
        <v/>
      </c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  <c r="CH406" s="88"/>
      <c r="CI406" s="88"/>
      <c r="CJ406" s="88"/>
      <c r="CK406" s="88"/>
      <c r="CL406" s="88"/>
      <c r="CM406" s="88"/>
      <c r="CN406" s="88"/>
      <c r="CO406" s="88"/>
      <c r="CP406" s="88"/>
      <c r="CQ406" s="88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  <c r="DD406" s="88"/>
      <c r="DE406" s="88"/>
      <c r="DF406" s="88"/>
      <c r="DG406" s="88"/>
      <c r="DH406" s="88"/>
    </row>
    <row r="407" ht="10.5" customHeight="1">
      <c r="A407" s="87" t="str">
        <f t="shared" si="1"/>
        <v/>
      </c>
      <c r="B407" s="88" t="str">
        <f t="shared" si="2"/>
        <v/>
      </c>
      <c r="C407" s="88" t="str">
        <f t="shared" si="3"/>
        <v/>
      </c>
      <c r="D407" s="89" t="str">
        <f>'94KMInput'!B403</f>
        <v/>
      </c>
      <c r="E407" s="90" t="str">
        <f t="shared" si="4"/>
        <v/>
      </c>
      <c r="F407" s="91" t="str">
        <f>'94KMInput'!H403</f>
        <v/>
      </c>
      <c r="G407" s="90" t="str">
        <f>'94KMInput'!O403</f>
        <v/>
      </c>
      <c r="H407" s="90" t="str">
        <f>'94KMInput'!P403</f>
        <v/>
      </c>
      <c r="I407" s="90" t="str">
        <f>'94KMInput'!R403</f>
        <v/>
      </c>
      <c r="J407" s="91" t="str">
        <f>'94KMInput'!S403</f>
        <v/>
      </c>
      <c r="K407" s="92" t="str">
        <f>'94KMInput'!AD403</f>
        <v/>
      </c>
      <c r="L407" s="93"/>
      <c r="M407" s="94" t="str">
        <f>'94KMInput'!L403</f>
        <v/>
      </c>
      <c r="N407" s="90" t="str">
        <f>IF(M407="","",(IF(Q407='94KMInput'!K403,"","ERROR!")))</f>
        <v/>
      </c>
      <c r="O407" s="95"/>
      <c r="P407" s="96"/>
      <c r="Q407" s="69" t="str">
        <f t="shared" si="8"/>
        <v/>
      </c>
      <c r="R407" s="98"/>
      <c r="S407" s="98"/>
      <c r="T407" s="98"/>
      <c r="U407" s="99"/>
      <c r="V407" s="98"/>
      <c r="W407" s="98"/>
      <c r="X407" s="100" t="str">
        <f t="shared" si="39"/>
        <v/>
      </c>
      <c r="Y407" s="101"/>
      <c r="Z407" s="102"/>
      <c r="AA407" s="102"/>
      <c r="AB407" s="102"/>
      <c r="AC407" s="103" t="str">
        <f>'94KMInput'!T446</f>
        <v/>
      </c>
      <c r="AD407" s="104">
        <f>'94KMInput'!V446-'94KMInput'!U446</f>
        <v>0</v>
      </c>
      <c r="AE407" s="105" t="str">
        <f t="shared" si="6"/>
        <v/>
      </c>
      <c r="AF407" s="106">
        <v>3.75</v>
      </c>
      <c r="AG407" s="107">
        <f t="shared" si="7"/>
        <v>0</v>
      </c>
      <c r="AH407" s="108" t="str">
        <f>HYPERLINK('94KMInput'!AE446)</f>
        <v/>
      </c>
      <c r="AI407" s="108" t="str">
        <f>HYPERLINK('94KMInput'!AF446)</f>
        <v/>
      </c>
      <c r="AJ407" s="108" t="str">
        <f>HYPERLINK('94KMInput'!AG446)</f>
        <v/>
      </c>
      <c r="AK407" s="108" t="str">
        <f>HYPERLINK('94KMInput'!AH446)</f>
        <v/>
      </c>
      <c r="AL407" s="108" t="str">
        <f>HYPERLINK('94KMInput'!AI446)</f>
        <v/>
      </c>
      <c r="AM407" s="108" t="str">
        <f>HYPERLINK('94KMInput'!AJ446)</f>
        <v/>
      </c>
      <c r="AN407" s="108" t="str">
        <f>HYPERLINK('94KMInput'!AK446)</f>
        <v/>
      </c>
      <c r="AO407" s="108" t="str">
        <f>HYPERLINK('94KMInput'!AL446)</f>
        <v/>
      </c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  <c r="CH407" s="88"/>
      <c r="CI407" s="88"/>
      <c r="CJ407" s="88"/>
      <c r="CK407" s="88"/>
      <c r="CL407" s="88"/>
      <c r="CM407" s="88"/>
      <c r="CN407" s="88"/>
      <c r="CO407" s="88"/>
      <c r="CP407" s="88"/>
      <c r="CQ407" s="88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  <c r="DD407" s="88"/>
      <c r="DE407" s="88"/>
      <c r="DF407" s="88"/>
      <c r="DG407" s="88"/>
      <c r="DH407" s="88"/>
    </row>
    <row r="408" ht="10.5" customHeight="1">
      <c r="A408" s="87" t="str">
        <f t="shared" si="1"/>
        <v/>
      </c>
      <c r="B408" s="88" t="str">
        <f t="shared" si="2"/>
        <v/>
      </c>
      <c r="C408" s="88" t="str">
        <f t="shared" si="3"/>
        <v/>
      </c>
      <c r="D408" s="89" t="str">
        <f>'94KMInput'!B404</f>
        <v/>
      </c>
      <c r="E408" s="90" t="str">
        <f t="shared" si="4"/>
        <v/>
      </c>
      <c r="F408" s="91" t="str">
        <f>'94KMInput'!H404</f>
        <v/>
      </c>
      <c r="G408" s="90" t="str">
        <f>'94KMInput'!O404</f>
        <v/>
      </c>
      <c r="H408" s="90" t="str">
        <f>'94KMInput'!P404</f>
        <v/>
      </c>
      <c r="I408" s="90" t="str">
        <f>'94KMInput'!R404</f>
        <v/>
      </c>
      <c r="J408" s="91" t="str">
        <f>'94KMInput'!S404</f>
        <v/>
      </c>
      <c r="K408" s="92" t="str">
        <f>'94KMInput'!AD404</f>
        <v/>
      </c>
      <c r="L408" s="93"/>
      <c r="M408" s="94" t="str">
        <f>'94KMInput'!L404</f>
        <v/>
      </c>
      <c r="N408" s="90" t="str">
        <f>IF(M408="","",(IF(Q408='94KMInput'!K404,"","ERROR!")))</f>
        <v/>
      </c>
      <c r="O408" s="95"/>
      <c r="P408" s="96"/>
      <c r="Q408" s="69" t="str">
        <f t="shared" si="8"/>
        <v/>
      </c>
      <c r="R408" s="98"/>
      <c r="S408" s="98"/>
      <c r="T408" s="98"/>
      <c r="U408" s="99"/>
      <c r="V408" s="98"/>
      <c r="W408" s="98"/>
      <c r="X408" s="100" t="str">
        <f t="shared" si="39"/>
        <v/>
      </c>
      <c r="Y408" s="101"/>
      <c r="Z408" s="102"/>
      <c r="AA408" s="102"/>
      <c r="AB408" s="102"/>
      <c r="AC408" s="103" t="str">
        <f>'94KMInput'!T447</f>
        <v/>
      </c>
      <c r="AD408" s="104">
        <f>'94KMInput'!V447-'94KMInput'!U447</f>
        <v>0</v>
      </c>
      <c r="AE408" s="105" t="str">
        <f t="shared" si="6"/>
        <v/>
      </c>
      <c r="AF408" s="106">
        <v>3.75</v>
      </c>
      <c r="AG408" s="107">
        <f t="shared" si="7"/>
        <v>0</v>
      </c>
      <c r="AH408" s="108" t="str">
        <f>HYPERLINK('94KMInput'!AE447)</f>
        <v/>
      </c>
      <c r="AI408" s="108" t="str">
        <f>HYPERLINK('94KMInput'!AF447)</f>
        <v/>
      </c>
      <c r="AJ408" s="108" t="str">
        <f>HYPERLINK('94KMInput'!AG447)</f>
        <v/>
      </c>
      <c r="AK408" s="108" t="str">
        <f>HYPERLINK('94KMInput'!AH447)</f>
        <v/>
      </c>
      <c r="AL408" s="108" t="str">
        <f>HYPERLINK('94KMInput'!AI447)</f>
        <v/>
      </c>
      <c r="AM408" s="108" t="str">
        <f>HYPERLINK('94KMInput'!AJ447)</f>
        <v/>
      </c>
      <c r="AN408" s="108" t="str">
        <f>HYPERLINK('94KMInput'!AK447)</f>
        <v/>
      </c>
      <c r="AO408" s="108" t="str">
        <f>HYPERLINK('94KMInput'!AL447)</f>
        <v/>
      </c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  <c r="CH408" s="88"/>
      <c r="CI408" s="88"/>
      <c r="CJ408" s="88"/>
      <c r="CK408" s="88"/>
      <c r="CL408" s="88"/>
      <c r="CM408" s="88"/>
      <c r="CN408" s="88"/>
      <c r="CO408" s="88"/>
      <c r="CP408" s="88"/>
      <c r="CQ408" s="88"/>
      <c r="CR408" s="88"/>
      <c r="CS408" s="88"/>
      <c r="CT408" s="88"/>
      <c r="CU408" s="88"/>
      <c r="CV408" s="88"/>
      <c r="CW408" s="88"/>
      <c r="CX408" s="88"/>
      <c r="CY408" s="88"/>
      <c r="CZ408" s="88"/>
      <c r="DA408" s="88"/>
      <c r="DB408" s="88"/>
      <c r="DC408" s="88"/>
      <c r="DD408" s="88"/>
      <c r="DE408" s="88"/>
      <c r="DF408" s="88"/>
      <c r="DG408" s="88"/>
      <c r="DH408" s="88"/>
    </row>
    <row r="409" ht="10.5" customHeight="1">
      <c r="A409" s="87" t="str">
        <f t="shared" si="1"/>
        <v/>
      </c>
      <c r="B409" s="88" t="str">
        <f t="shared" si="2"/>
        <v/>
      </c>
      <c r="C409" s="88" t="str">
        <f t="shared" si="3"/>
        <v/>
      </c>
      <c r="D409" s="89" t="str">
        <f>'94KMInput'!B405</f>
        <v/>
      </c>
      <c r="E409" s="90" t="str">
        <f t="shared" si="4"/>
        <v/>
      </c>
      <c r="F409" s="91" t="str">
        <f>'94KMInput'!H405</f>
        <v/>
      </c>
      <c r="G409" s="90" t="str">
        <f>'94KMInput'!O405</f>
        <v/>
      </c>
      <c r="H409" s="90" t="str">
        <f>'94KMInput'!P405</f>
        <v/>
      </c>
      <c r="I409" s="90" t="str">
        <f>'94KMInput'!R405</f>
        <v/>
      </c>
      <c r="J409" s="91" t="str">
        <f>'94KMInput'!S405</f>
        <v/>
      </c>
      <c r="K409" s="92" t="str">
        <f>'94KMInput'!AD405</f>
        <v/>
      </c>
      <c r="L409" s="93"/>
      <c r="M409" s="94" t="str">
        <f>'94KMInput'!L405</f>
        <v/>
      </c>
      <c r="N409" s="90" t="str">
        <f>IF(M409="","",(IF(Q409='94KMInput'!K405,"","ERROR!")))</f>
        <v/>
      </c>
      <c r="O409" s="95"/>
      <c r="P409" s="96"/>
      <c r="Q409" s="69" t="str">
        <f t="shared" si="8"/>
        <v/>
      </c>
      <c r="R409" s="98"/>
      <c r="S409" s="98"/>
      <c r="T409" s="98"/>
      <c r="U409" s="99"/>
      <c r="V409" s="98"/>
      <c r="W409" s="98"/>
      <c r="X409" s="100" t="str">
        <f t="shared" si="39"/>
        <v/>
      </c>
      <c r="Y409" s="101"/>
      <c r="Z409" s="102"/>
      <c r="AA409" s="102"/>
      <c r="AB409" s="102"/>
      <c r="AC409" s="103" t="str">
        <f>'94KMInput'!T448</f>
        <v/>
      </c>
      <c r="AD409" s="104">
        <f>'94KMInput'!V448-'94KMInput'!U448</f>
        <v>0</v>
      </c>
      <c r="AE409" s="105" t="str">
        <f t="shared" si="6"/>
        <v/>
      </c>
      <c r="AF409" s="106">
        <v>3.75</v>
      </c>
      <c r="AG409" s="107">
        <f t="shared" si="7"/>
        <v>0</v>
      </c>
      <c r="AH409" s="108" t="str">
        <f>HYPERLINK('94KMInput'!AE448)</f>
        <v/>
      </c>
      <c r="AI409" s="108" t="str">
        <f>HYPERLINK('94KMInput'!AF448)</f>
        <v/>
      </c>
      <c r="AJ409" s="108" t="str">
        <f>HYPERLINK('94KMInput'!AG448)</f>
        <v/>
      </c>
      <c r="AK409" s="108" t="str">
        <f>HYPERLINK('94KMInput'!AH448)</f>
        <v/>
      </c>
      <c r="AL409" s="108" t="str">
        <f>HYPERLINK('94KMInput'!AI448)</f>
        <v/>
      </c>
      <c r="AM409" s="108" t="str">
        <f>HYPERLINK('94KMInput'!AJ448)</f>
        <v/>
      </c>
      <c r="AN409" s="108" t="str">
        <f>HYPERLINK('94KMInput'!AK448)</f>
        <v/>
      </c>
      <c r="AO409" s="108" t="str">
        <f>HYPERLINK('94KMInput'!AL448)</f>
        <v/>
      </c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  <c r="CH409" s="88"/>
      <c r="CI409" s="88"/>
      <c r="CJ409" s="88"/>
      <c r="CK409" s="88"/>
      <c r="CL409" s="88"/>
      <c r="CM409" s="88"/>
      <c r="CN409" s="88"/>
      <c r="CO409" s="88"/>
      <c r="CP409" s="88"/>
      <c r="CQ409" s="88"/>
      <c r="CR409" s="88"/>
      <c r="CS409" s="88"/>
      <c r="CT409" s="88"/>
      <c r="CU409" s="88"/>
      <c r="CV409" s="88"/>
      <c r="CW409" s="88"/>
      <c r="CX409" s="88"/>
      <c r="CY409" s="88"/>
      <c r="CZ409" s="88"/>
      <c r="DA409" s="88"/>
      <c r="DB409" s="88"/>
      <c r="DC409" s="88"/>
      <c r="DD409" s="88"/>
      <c r="DE409" s="88"/>
      <c r="DF409" s="88"/>
      <c r="DG409" s="88"/>
      <c r="DH409" s="88"/>
    </row>
    <row r="410" ht="10.5" customHeight="1">
      <c r="A410" s="87" t="str">
        <f t="shared" si="1"/>
        <v/>
      </c>
      <c r="B410" s="88" t="str">
        <f t="shared" si="2"/>
        <v/>
      </c>
      <c r="C410" s="88" t="str">
        <f t="shared" si="3"/>
        <v/>
      </c>
      <c r="D410" s="89" t="str">
        <f>'94KMInput'!B406</f>
        <v/>
      </c>
      <c r="E410" s="90" t="str">
        <f t="shared" si="4"/>
        <v/>
      </c>
      <c r="F410" s="91" t="str">
        <f>'94KMInput'!H406</f>
        <v/>
      </c>
      <c r="G410" s="90" t="str">
        <f>'94KMInput'!O406</f>
        <v/>
      </c>
      <c r="H410" s="90" t="str">
        <f>'94KMInput'!P406</f>
        <v/>
      </c>
      <c r="I410" s="90" t="str">
        <f>'94KMInput'!R406</f>
        <v/>
      </c>
      <c r="J410" s="91" t="str">
        <f>'94KMInput'!S406</f>
        <v/>
      </c>
      <c r="K410" s="92" t="str">
        <f>'94KMInput'!AD406</f>
        <v/>
      </c>
      <c r="L410" s="93"/>
      <c r="M410" s="94" t="str">
        <f>'94KMInput'!L406</f>
        <v/>
      </c>
      <c r="N410" s="90" t="str">
        <f>IF(M410="","",(IF(Q410='94KMInput'!K406,"","ERROR!")))</f>
        <v/>
      </c>
      <c r="O410" s="95"/>
      <c r="P410" s="96"/>
      <c r="Q410" s="69" t="str">
        <f t="shared" si="8"/>
        <v/>
      </c>
      <c r="R410" s="98"/>
      <c r="S410" s="98"/>
      <c r="T410" s="98"/>
      <c r="U410" s="99"/>
      <c r="V410" s="98"/>
      <c r="W410" s="98"/>
      <c r="X410" s="100" t="str">
        <f t="shared" si="39"/>
        <v/>
      </c>
      <c r="Y410" s="101"/>
      <c r="Z410" s="102"/>
      <c r="AA410" s="102"/>
      <c r="AB410" s="102"/>
      <c r="AC410" s="103" t="str">
        <f>'94KMInput'!T449</f>
        <v/>
      </c>
      <c r="AD410" s="104">
        <f>'94KMInput'!V449-'94KMInput'!U449</f>
        <v>0</v>
      </c>
      <c r="AE410" s="105" t="str">
        <f t="shared" si="6"/>
        <v/>
      </c>
      <c r="AF410" s="106">
        <v>3.75</v>
      </c>
      <c r="AG410" s="107">
        <f t="shared" si="7"/>
        <v>0</v>
      </c>
      <c r="AH410" s="108" t="str">
        <f>HYPERLINK('94KMInput'!AE449)</f>
        <v/>
      </c>
      <c r="AI410" s="108" t="str">
        <f>HYPERLINK('94KMInput'!AF449)</f>
        <v/>
      </c>
      <c r="AJ410" s="108" t="str">
        <f>HYPERLINK('94KMInput'!AG449)</f>
        <v/>
      </c>
      <c r="AK410" s="108" t="str">
        <f>HYPERLINK('94KMInput'!AH449)</f>
        <v/>
      </c>
      <c r="AL410" s="108" t="str">
        <f>HYPERLINK('94KMInput'!AI449)</f>
        <v/>
      </c>
      <c r="AM410" s="108" t="str">
        <f>HYPERLINK('94KMInput'!AJ449)</f>
        <v/>
      </c>
      <c r="AN410" s="108" t="str">
        <f>HYPERLINK('94KMInput'!AK449)</f>
        <v/>
      </c>
      <c r="AO410" s="108" t="str">
        <f>HYPERLINK('94KMInput'!AL449)</f>
        <v/>
      </c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  <c r="CH410" s="88"/>
      <c r="CI410" s="88"/>
      <c r="CJ410" s="88"/>
      <c r="CK410" s="88"/>
      <c r="CL410" s="88"/>
      <c r="CM410" s="88"/>
      <c r="CN410" s="88"/>
      <c r="CO410" s="88"/>
      <c r="CP410" s="88"/>
      <c r="CQ410" s="88"/>
      <c r="CR410" s="88"/>
      <c r="CS410" s="88"/>
      <c r="CT410" s="88"/>
      <c r="CU410" s="88"/>
      <c r="CV410" s="88"/>
      <c r="CW410" s="88"/>
      <c r="CX410" s="88"/>
      <c r="CY410" s="88"/>
      <c r="CZ410" s="88"/>
      <c r="DA410" s="88"/>
      <c r="DB410" s="88"/>
      <c r="DC410" s="88"/>
      <c r="DD410" s="88"/>
      <c r="DE410" s="88"/>
      <c r="DF410" s="88"/>
      <c r="DG410" s="88"/>
      <c r="DH410" s="88"/>
    </row>
    <row r="411" ht="10.5" customHeight="1">
      <c r="A411" s="87" t="str">
        <f t="shared" si="1"/>
        <v/>
      </c>
      <c r="B411" s="88" t="str">
        <f t="shared" si="2"/>
        <v/>
      </c>
      <c r="C411" s="88" t="str">
        <f t="shared" si="3"/>
        <v/>
      </c>
      <c r="D411" s="89" t="str">
        <f>'94KMInput'!B407</f>
        <v/>
      </c>
      <c r="E411" s="90" t="str">
        <f t="shared" si="4"/>
        <v/>
      </c>
      <c r="F411" s="91" t="str">
        <f>'94KMInput'!H407</f>
        <v/>
      </c>
      <c r="G411" s="90" t="str">
        <f>'94KMInput'!O407</f>
        <v/>
      </c>
      <c r="H411" s="90" t="str">
        <f>'94KMInput'!P407</f>
        <v/>
      </c>
      <c r="I411" s="90" t="str">
        <f>'94KMInput'!R407</f>
        <v/>
      </c>
      <c r="J411" s="91" t="str">
        <f>'94KMInput'!S407</f>
        <v/>
      </c>
      <c r="K411" s="92" t="str">
        <f>'94KMInput'!AD407</f>
        <v/>
      </c>
      <c r="L411" s="93"/>
      <c r="M411" s="94" t="str">
        <f>'94KMInput'!L407</f>
        <v/>
      </c>
      <c r="N411" s="90" t="str">
        <f>IF(M411="","",(IF(Q411='94KMInput'!K407,"","ERROR!")))</f>
        <v/>
      </c>
      <c r="O411" s="95"/>
      <c r="P411" s="96"/>
      <c r="Q411" s="69" t="str">
        <f t="shared" si="8"/>
        <v/>
      </c>
      <c r="R411" s="98"/>
      <c r="S411" s="98"/>
      <c r="T411" s="98"/>
      <c r="U411" s="99"/>
      <c r="V411" s="98"/>
      <c r="W411" s="98"/>
      <c r="X411" s="100" t="str">
        <f t="shared" si="39"/>
        <v/>
      </c>
      <c r="Y411" s="101"/>
      <c r="Z411" s="102"/>
      <c r="AA411" s="102"/>
      <c r="AB411" s="102"/>
      <c r="AC411" s="103" t="str">
        <f>'94KMInput'!T450</f>
        <v/>
      </c>
      <c r="AD411" s="104">
        <f>'94KMInput'!V450-'94KMInput'!U450</f>
        <v>0</v>
      </c>
      <c r="AE411" s="105" t="str">
        <f t="shared" si="6"/>
        <v/>
      </c>
      <c r="AF411" s="106">
        <v>3.75</v>
      </c>
      <c r="AG411" s="107">
        <f t="shared" si="7"/>
        <v>0</v>
      </c>
      <c r="AH411" s="108" t="str">
        <f>HYPERLINK('94KMInput'!AE450)</f>
        <v/>
      </c>
      <c r="AI411" s="108" t="str">
        <f>HYPERLINK('94KMInput'!AF450)</f>
        <v/>
      </c>
      <c r="AJ411" s="108" t="str">
        <f>HYPERLINK('94KMInput'!AG450)</f>
        <v/>
      </c>
      <c r="AK411" s="108" t="str">
        <f>HYPERLINK('94KMInput'!AH450)</f>
        <v/>
      </c>
      <c r="AL411" s="108" t="str">
        <f>HYPERLINK('94KMInput'!AI450)</f>
        <v/>
      </c>
      <c r="AM411" s="108" t="str">
        <f>HYPERLINK('94KMInput'!AJ450)</f>
        <v/>
      </c>
      <c r="AN411" s="108" t="str">
        <f>HYPERLINK('94KMInput'!AK450)</f>
        <v/>
      </c>
      <c r="AO411" s="108" t="str">
        <f>HYPERLINK('94KMInput'!AL450)</f>
        <v/>
      </c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  <c r="CM411" s="88"/>
      <c r="CN411" s="88"/>
      <c r="CO411" s="88"/>
      <c r="CP411" s="88"/>
      <c r="CQ411" s="88"/>
      <c r="CR411" s="88"/>
      <c r="CS411" s="88"/>
      <c r="CT411" s="88"/>
      <c r="CU411" s="88"/>
      <c r="CV411" s="88"/>
      <c r="CW411" s="88"/>
      <c r="CX411" s="88"/>
      <c r="CY411" s="88"/>
      <c r="CZ411" s="88"/>
      <c r="DA411" s="88"/>
      <c r="DB411" s="88"/>
      <c r="DC411" s="88"/>
      <c r="DD411" s="88"/>
      <c r="DE411" s="88"/>
      <c r="DF411" s="88"/>
      <c r="DG411" s="88"/>
      <c r="DH411" s="88"/>
    </row>
    <row r="412" ht="10.5" customHeight="1">
      <c r="A412" s="87" t="str">
        <f t="shared" si="1"/>
        <v/>
      </c>
      <c r="B412" s="88" t="str">
        <f t="shared" si="2"/>
        <v/>
      </c>
      <c r="C412" s="88" t="str">
        <f t="shared" si="3"/>
        <v/>
      </c>
      <c r="D412" s="89" t="str">
        <f>'94KMInput'!B408</f>
        <v/>
      </c>
      <c r="E412" s="90" t="str">
        <f t="shared" si="4"/>
        <v/>
      </c>
      <c r="F412" s="91" t="str">
        <f>'94KMInput'!H408</f>
        <v/>
      </c>
      <c r="G412" s="90" t="str">
        <f>'94KMInput'!O408</f>
        <v/>
      </c>
      <c r="H412" s="90" t="str">
        <f>'94KMInput'!P408</f>
        <v/>
      </c>
      <c r="I412" s="90" t="str">
        <f>'94KMInput'!R408</f>
        <v/>
      </c>
      <c r="J412" s="91" t="str">
        <f>'94KMInput'!S408</f>
        <v/>
      </c>
      <c r="K412" s="92" t="str">
        <f>'94KMInput'!AD408</f>
        <v/>
      </c>
      <c r="L412" s="93"/>
      <c r="M412" s="94" t="str">
        <f>'94KMInput'!L408</f>
        <v/>
      </c>
      <c r="N412" s="90" t="str">
        <f>IF(M412="","",(IF(Q412='94KMInput'!K408,"","ERROR!")))</f>
        <v/>
      </c>
      <c r="O412" s="95"/>
      <c r="P412" s="96"/>
      <c r="Q412" s="69" t="str">
        <f t="shared" si="8"/>
        <v/>
      </c>
      <c r="R412" s="98"/>
      <c r="S412" s="98"/>
      <c r="T412" s="98"/>
      <c r="U412" s="99"/>
      <c r="V412" s="98"/>
      <c r="W412" s="98"/>
      <c r="X412" s="100" t="str">
        <f t="shared" si="39"/>
        <v/>
      </c>
      <c r="Y412" s="101"/>
      <c r="Z412" s="102"/>
      <c r="AA412" s="102"/>
      <c r="AB412" s="102"/>
      <c r="AC412" s="103" t="str">
        <f>'94KMInput'!T451</f>
        <v/>
      </c>
      <c r="AD412" s="104">
        <f>'94KMInput'!V451-'94KMInput'!U451</f>
        <v>0</v>
      </c>
      <c r="AE412" s="105" t="str">
        <f t="shared" si="6"/>
        <v/>
      </c>
      <c r="AF412" s="106">
        <v>3.75</v>
      </c>
      <c r="AG412" s="107">
        <f t="shared" si="7"/>
        <v>0</v>
      </c>
      <c r="AH412" s="108" t="str">
        <f>HYPERLINK('94KMInput'!AE451)</f>
        <v/>
      </c>
      <c r="AI412" s="108" t="str">
        <f>HYPERLINK('94KMInput'!AF451)</f>
        <v/>
      </c>
      <c r="AJ412" s="108" t="str">
        <f>HYPERLINK('94KMInput'!AG451)</f>
        <v/>
      </c>
      <c r="AK412" s="108" t="str">
        <f>HYPERLINK('94KMInput'!AH451)</f>
        <v/>
      </c>
      <c r="AL412" s="108" t="str">
        <f>HYPERLINK('94KMInput'!AI451)</f>
        <v/>
      </c>
      <c r="AM412" s="108" t="str">
        <f>HYPERLINK('94KMInput'!AJ451)</f>
        <v/>
      </c>
      <c r="AN412" s="108" t="str">
        <f>HYPERLINK('94KMInput'!AK451)</f>
        <v/>
      </c>
      <c r="AO412" s="108" t="str">
        <f>HYPERLINK('94KMInput'!AL451)</f>
        <v/>
      </c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  <c r="CH412" s="88"/>
      <c r="CI412" s="88"/>
      <c r="CJ412" s="88"/>
      <c r="CK412" s="88"/>
      <c r="CL412" s="88"/>
      <c r="CM412" s="88"/>
      <c r="CN412" s="88"/>
      <c r="CO412" s="88"/>
      <c r="CP412" s="88"/>
      <c r="CQ412" s="88"/>
      <c r="CR412" s="88"/>
      <c r="CS412" s="88"/>
      <c r="CT412" s="88"/>
      <c r="CU412" s="88"/>
      <c r="CV412" s="88"/>
      <c r="CW412" s="88"/>
      <c r="CX412" s="88"/>
      <c r="CY412" s="88"/>
      <c r="CZ412" s="88"/>
      <c r="DA412" s="88"/>
      <c r="DB412" s="88"/>
      <c r="DC412" s="88"/>
      <c r="DD412" s="88"/>
      <c r="DE412" s="88"/>
      <c r="DF412" s="88"/>
      <c r="DG412" s="88"/>
      <c r="DH412" s="88"/>
    </row>
    <row r="413" ht="10.5" customHeight="1">
      <c r="A413" s="87" t="str">
        <f t="shared" si="1"/>
        <v/>
      </c>
      <c r="B413" s="88" t="str">
        <f t="shared" si="2"/>
        <v/>
      </c>
      <c r="C413" s="88" t="str">
        <f t="shared" si="3"/>
        <v/>
      </c>
      <c r="D413" s="89" t="str">
        <f>'94KMInput'!B409</f>
        <v/>
      </c>
      <c r="E413" s="90" t="str">
        <f t="shared" si="4"/>
        <v/>
      </c>
      <c r="F413" s="91" t="str">
        <f>'94KMInput'!H409</f>
        <v/>
      </c>
      <c r="G413" s="90" t="str">
        <f>'94KMInput'!O409</f>
        <v/>
      </c>
      <c r="H413" s="90" t="str">
        <f>'94KMInput'!P409</f>
        <v/>
      </c>
      <c r="I413" s="90" t="str">
        <f>'94KMInput'!R409</f>
        <v/>
      </c>
      <c r="J413" s="91" t="str">
        <f>'94KMInput'!S409</f>
        <v/>
      </c>
      <c r="K413" s="92" t="str">
        <f>'94KMInput'!AD409</f>
        <v/>
      </c>
      <c r="L413" s="93"/>
      <c r="M413" s="94" t="str">
        <f>'94KMInput'!L409</f>
        <v/>
      </c>
      <c r="N413" s="90" t="str">
        <f>IF(M413="","",(IF(Q413='94KMInput'!K409,"","ERROR!")))</f>
        <v/>
      </c>
      <c r="O413" s="95"/>
      <c r="P413" s="96"/>
      <c r="Q413" s="69" t="str">
        <f t="shared" si="8"/>
        <v/>
      </c>
      <c r="R413" s="98"/>
      <c r="S413" s="98"/>
      <c r="T413" s="98"/>
      <c r="U413" s="99"/>
      <c r="V413" s="98"/>
      <c r="W413" s="98"/>
      <c r="X413" s="100" t="str">
        <f t="shared" si="39"/>
        <v/>
      </c>
      <c r="Y413" s="101"/>
      <c r="Z413" s="102"/>
      <c r="AA413" s="102"/>
      <c r="AB413" s="102"/>
      <c r="AC413" s="103" t="str">
        <f>'94KMInput'!T452</f>
        <v/>
      </c>
      <c r="AD413" s="104">
        <f>'94KMInput'!V452-'94KMInput'!U452</f>
        <v>0</v>
      </c>
      <c r="AE413" s="105" t="str">
        <f t="shared" si="6"/>
        <v/>
      </c>
      <c r="AF413" s="106">
        <v>3.75</v>
      </c>
      <c r="AG413" s="107">
        <f t="shared" si="7"/>
        <v>0</v>
      </c>
      <c r="AH413" s="108" t="str">
        <f>HYPERLINK('94KMInput'!AE452)</f>
        <v/>
      </c>
      <c r="AI413" s="108" t="str">
        <f>HYPERLINK('94KMInput'!AF452)</f>
        <v/>
      </c>
      <c r="AJ413" s="108" t="str">
        <f>HYPERLINK('94KMInput'!AG452)</f>
        <v/>
      </c>
      <c r="AK413" s="108" t="str">
        <f>HYPERLINK('94KMInput'!AH452)</f>
        <v/>
      </c>
      <c r="AL413" s="108" t="str">
        <f>HYPERLINK('94KMInput'!AI452)</f>
        <v/>
      </c>
      <c r="AM413" s="108" t="str">
        <f>HYPERLINK('94KMInput'!AJ452)</f>
        <v/>
      </c>
      <c r="AN413" s="108" t="str">
        <f>HYPERLINK('94KMInput'!AK452)</f>
        <v/>
      </c>
      <c r="AO413" s="108" t="str">
        <f>HYPERLINK('94KMInput'!AL452)</f>
        <v/>
      </c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  <c r="CH413" s="88"/>
      <c r="CI413" s="88"/>
      <c r="CJ413" s="88"/>
      <c r="CK413" s="88"/>
      <c r="CL413" s="88"/>
      <c r="CM413" s="88"/>
      <c r="CN413" s="88"/>
      <c r="CO413" s="88"/>
      <c r="CP413" s="88"/>
      <c r="CQ413" s="88"/>
      <c r="CR413" s="88"/>
      <c r="CS413" s="88"/>
      <c r="CT413" s="88"/>
      <c r="CU413" s="88"/>
      <c r="CV413" s="88"/>
      <c r="CW413" s="88"/>
      <c r="CX413" s="88"/>
      <c r="CY413" s="88"/>
      <c r="CZ413" s="88"/>
      <c r="DA413" s="88"/>
      <c r="DB413" s="88"/>
      <c r="DC413" s="88"/>
      <c r="DD413" s="88"/>
      <c r="DE413" s="88"/>
      <c r="DF413" s="88"/>
      <c r="DG413" s="88"/>
      <c r="DH413" s="88"/>
    </row>
    <row r="414" ht="10.5" customHeight="1">
      <c r="A414" s="87" t="str">
        <f t="shared" si="1"/>
        <v/>
      </c>
      <c r="B414" s="88" t="str">
        <f t="shared" si="2"/>
        <v/>
      </c>
      <c r="C414" s="88" t="str">
        <f t="shared" si="3"/>
        <v/>
      </c>
      <c r="D414" s="89" t="str">
        <f>'94KMInput'!B410</f>
        <v/>
      </c>
      <c r="E414" s="90" t="str">
        <f t="shared" si="4"/>
        <v/>
      </c>
      <c r="F414" s="91" t="str">
        <f>'94KMInput'!H410</f>
        <v/>
      </c>
      <c r="G414" s="90" t="str">
        <f>'94KMInput'!O410</f>
        <v/>
      </c>
      <c r="H414" s="90" t="str">
        <f>'94KMInput'!P410</f>
        <v/>
      </c>
      <c r="I414" s="90" t="str">
        <f>'94KMInput'!R410</f>
        <v/>
      </c>
      <c r="J414" s="91" t="str">
        <f>'94KMInput'!S410</f>
        <v/>
      </c>
      <c r="K414" s="92" t="str">
        <f>'94KMInput'!AD410</f>
        <v/>
      </c>
      <c r="L414" s="93"/>
      <c r="M414" s="94" t="str">
        <f>'94KMInput'!L410</f>
        <v/>
      </c>
      <c r="N414" s="90" t="str">
        <f>IF(M414="","",(IF(Q414='94KMInput'!K410,"","ERROR!")))</f>
        <v/>
      </c>
      <c r="O414" s="95"/>
      <c r="P414" s="96"/>
      <c r="Q414" s="69" t="str">
        <f t="shared" si="8"/>
        <v/>
      </c>
      <c r="R414" s="98"/>
      <c r="S414" s="98"/>
      <c r="T414" s="98"/>
      <c r="U414" s="99"/>
      <c r="V414" s="98"/>
      <c r="W414" s="98"/>
      <c r="X414" s="100" t="str">
        <f t="shared" si="39"/>
        <v/>
      </c>
      <c r="Y414" s="101"/>
      <c r="Z414" s="102"/>
      <c r="AA414" s="102"/>
      <c r="AB414" s="102"/>
      <c r="AC414" s="103" t="str">
        <f>'94KMInput'!T453</f>
        <v/>
      </c>
      <c r="AD414" s="104">
        <f>'94KMInput'!V453-'94KMInput'!U453</f>
        <v>0</v>
      </c>
      <c r="AE414" s="105" t="str">
        <f t="shared" si="6"/>
        <v/>
      </c>
      <c r="AF414" s="106">
        <v>3.75</v>
      </c>
      <c r="AG414" s="107">
        <f t="shared" si="7"/>
        <v>0</v>
      </c>
      <c r="AH414" s="108" t="str">
        <f>HYPERLINK('94KMInput'!AE453)</f>
        <v/>
      </c>
      <c r="AI414" s="108" t="str">
        <f>HYPERLINK('94KMInput'!AF453)</f>
        <v/>
      </c>
      <c r="AJ414" s="108" t="str">
        <f>HYPERLINK('94KMInput'!AG453)</f>
        <v/>
      </c>
      <c r="AK414" s="108" t="str">
        <f>HYPERLINK('94KMInput'!AH453)</f>
        <v/>
      </c>
      <c r="AL414" s="108" t="str">
        <f>HYPERLINK('94KMInput'!AI453)</f>
        <v/>
      </c>
      <c r="AM414" s="108" t="str">
        <f>HYPERLINK('94KMInput'!AJ453)</f>
        <v/>
      </c>
      <c r="AN414" s="108" t="str">
        <f>HYPERLINK('94KMInput'!AK453)</f>
        <v/>
      </c>
      <c r="AO414" s="108" t="str">
        <f>HYPERLINK('94KMInput'!AL453)</f>
        <v/>
      </c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  <c r="CH414" s="88"/>
      <c r="CI414" s="88"/>
      <c r="CJ414" s="88"/>
      <c r="CK414" s="88"/>
      <c r="CL414" s="88"/>
      <c r="CM414" s="88"/>
      <c r="CN414" s="88"/>
      <c r="CO414" s="88"/>
      <c r="CP414" s="88"/>
      <c r="CQ414" s="88"/>
      <c r="CR414" s="88"/>
      <c r="CS414" s="88"/>
      <c r="CT414" s="88"/>
      <c r="CU414" s="88"/>
      <c r="CV414" s="88"/>
      <c r="CW414" s="88"/>
      <c r="CX414" s="88"/>
      <c r="CY414" s="88"/>
      <c r="CZ414" s="88"/>
      <c r="DA414" s="88"/>
      <c r="DB414" s="88"/>
      <c r="DC414" s="88"/>
      <c r="DD414" s="88"/>
      <c r="DE414" s="88"/>
      <c r="DF414" s="88"/>
      <c r="DG414" s="88"/>
      <c r="DH414" s="88"/>
    </row>
    <row r="415" ht="10.5" customHeight="1">
      <c r="A415" s="87" t="str">
        <f t="shared" si="1"/>
        <v/>
      </c>
      <c r="B415" s="88" t="str">
        <f t="shared" si="2"/>
        <v/>
      </c>
      <c r="C415" s="88" t="str">
        <f t="shared" si="3"/>
        <v/>
      </c>
      <c r="D415" s="89" t="str">
        <f>'94KMInput'!B411</f>
        <v/>
      </c>
      <c r="E415" s="90" t="str">
        <f t="shared" si="4"/>
        <v/>
      </c>
      <c r="F415" s="91" t="str">
        <f>'94KMInput'!H411</f>
        <v/>
      </c>
      <c r="G415" s="90" t="str">
        <f>'94KMInput'!O411</f>
        <v/>
      </c>
      <c r="H415" s="90" t="str">
        <f>'94KMInput'!P411</f>
        <v/>
      </c>
      <c r="I415" s="90" t="str">
        <f>'94KMInput'!R411</f>
        <v/>
      </c>
      <c r="J415" s="91" t="str">
        <f>'94KMInput'!S411</f>
        <v/>
      </c>
      <c r="K415" s="92" t="str">
        <f>'94KMInput'!AD411</f>
        <v/>
      </c>
      <c r="L415" s="93"/>
      <c r="M415" s="94" t="str">
        <f>'94KMInput'!L411</f>
        <v/>
      </c>
      <c r="N415" s="90" t="str">
        <f>IF(M415="","",(IF(Q415='94KMInput'!K411,"","ERROR!")))</f>
        <v/>
      </c>
      <c r="O415" s="95"/>
      <c r="P415" s="96"/>
      <c r="Q415" s="69" t="str">
        <f t="shared" si="8"/>
        <v/>
      </c>
      <c r="R415" s="98"/>
      <c r="S415" s="98"/>
      <c r="T415" s="98"/>
      <c r="U415" s="99"/>
      <c r="V415" s="98"/>
      <c r="W415" s="98"/>
      <c r="X415" s="100" t="str">
        <f t="shared" si="39"/>
        <v/>
      </c>
      <c r="Y415" s="101"/>
      <c r="Z415" s="102"/>
      <c r="AA415" s="102"/>
      <c r="AB415" s="102"/>
      <c r="AC415" s="103" t="str">
        <f>'94KMInput'!T454</f>
        <v/>
      </c>
      <c r="AD415" s="104">
        <f>'94KMInput'!V454-'94KMInput'!U454</f>
        <v>0</v>
      </c>
      <c r="AE415" s="105" t="str">
        <f t="shared" si="6"/>
        <v/>
      </c>
      <c r="AF415" s="106">
        <v>3.75</v>
      </c>
      <c r="AG415" s="107">
        <f t="shared" si="7"/>
        <v>0</v>
      </c>
      <c r="AH415" s="108" t="str">
        <f>HYPERLINK('94KMInput'!AE454)</f>
        <v/>
      </c>
      <c r="AI415" s="108" t="str">
        <f>HYPERLINK('94KMInput'!AF454)</f>
        <v/>
      </c>
      <c r="AJ415" s="108" t="str">
        <f>HYPERLINK('94KMInput'!AG454)</f>
        <v/>
      </c>
      <c r="AK415" s="108" t="str">
        <f>HYPERLINK('94KMInput'!AH454)</f>
        <v/>
      </c>
      <c r="AL415" s="108" t="str">
        <f>HYPERLINK('94KMInput'!AI454)</f>
        <v/>
      </c>
      <c r="AM415" s="108" t="str">
        <f>HYPERLINK('94KMInput'!AJ454)</f>
        <v/>
      </c>
      <c r="AN415" s="108" t="str">
        <f>HYPERLINK('94KMInput'!AK454)</f>
        <v/>
      </c>
      <c r="AO415" s="108" t="str">
        <f>HYPERLINK('94KMInput'!AL454)</f>
        <v/>
      </c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  <c r="CH415" s="88"/>
      <c r="CI415" s="88"/>
      <c r="CJ415" s="88"/>
      <c r="CK415" s="88"/>
      <c r="CL415" s="88"/>
      <c r="CM415" s="88"/>
      <c r="CN415" s="88"/>
      <c r="CO415" s="88"/>
      <c r="CP415" s="88"/>
      <c r="CQ415" s="88"/>
      <c r="CR415" s="88"/>
      <c r="CS415" s="88"/>
      <c r="CT415" s="88"/>
      <c r="CU415" s="88"/>
      <c r="CV415" s="88"/>
      <c r="CW415" s="88"/>
      <c r="CX415" s="88"/>
      <c r="CY415" s="88"/>
      <c r="CZ415" s="88"/>
      <c r="DA415" s="88"/>
      <c r="DB415" s="88"/>
      <c r="DC415" s="88"/>
      <c r="DD415" s="88"/>
      <c r="DE415" s="88"/>
      <c r="DF415" s="88"/>
      <c r="DG415" s="88"/>
      <c r="DH415" s="88"/>
    </row>
    <row r="416" ht="10.5" customHeight="1">
      <c r="A416" s="87" t="str">
        <f t="shared" si="1"/>
        <v/>
      </c>
      <c r="B416" s="88" t="str">
        <f t="shared" si="2"/>
        <v/>
      </c>
      <c r="C416" s="88" t="str">
        <f t="shared" si="3"/>
        <v/>
      </c>
      <c r="D416" s="89" t="str">
        <f>'94KMInput'!B412</f>
        <v/>
      </c>
      <c r="E416" s="90" t="str">
        <f t="shared" si="4"/>
        <v/>
      </c>
      <c r="F416" s="91" t="str">
        <f>'94KMInput'!H412</f>
        <v/>
      </c>
      <c r="G416" s="90" t="str">
        <f>'94KMInput'!O412</f>
        <v/>
      </c>
      <c r="H416" s="90" t="str">
        <f>'94KMInput'!P412</f>
        <v/>
      </c>
      <c r="I416" s="90" t="str">
        <f>'94KMInput'!R412</f>
        <v/>
      </c>
      <c r="J416" s="91" t="str">
        <f>'94KMInput'!S412</f>
        <v/>
      </c>
      <c r="K416" s="92" t="str">
        <f>'94KMInput'!AD412</f>
        <v/>
      </c>
      <c r="L416" s="93"/>
      <c r="M416" s="94" t="str">
        <f>'94KMInput'!L412</f>
        <v/>
      </c>
      <c r="N416" s="90" t="str">
        <f>IF(M416="","",(IF(Q416='94KMInput'!K412,"","ERROR!")))</f>
        <v/>
      </c>
      <c r="O416" s="95"/>
      <c r="P416" s="96"/>
      <c r="Q416" s="69" t="str">
        <f t="shared" si="8"/>
        <v/>
      </c>
      <c r="R416" s="98"/>
      <c r="S416" s="98"/>
      <c r="T416" s="98"/>
      <c r="U416" s="99"/>
      <c r="V416" s="98"/>
      <c r="W416" s="98"/>
      <c r="X416" s="100" t="str">
        <f t="shared" si="39"/>
        <v/>
      </c>
      <c r="Y416" s="101"/>
      <c r="Z416" s="102"/>
      <c r="AA416" s="102"/>
      <c r="AB416" s="102"/>
      <c r="AC416" s="103" t="str">
        <f>'94KMInput'!T455</f>
        <v/>
      </c>
      <c r="AD416" s="104">
        <f>'94KMInput'!V455-'94KMInput'!U455</f>
        <v>0</v>
      </c>
      <c r="AE416" s="105" t="str">
        <f t="shared" si="6"/>
        <v/>
      </c>
      <c r="AF416" s="106">
        <v>3.75</v>
      </c>
      <c r="AG416" s="107">
        <f t="shared" si="7"/>
        <v>0</v>
      </c>
      <c r="AH416" s="108" t="str">
        <f>HYPERLINK('94KMInput'!AE455)</f>
        <v/>
      </c>
      <c r="AI416" s="108" t="str">
        <f>HYPERLINK('94KMInput'!AF455)</f>
        <v/>
      </c>
      <c r="AJ416" s="108" t="str">
        <f>HYPERLINK('94KMInput'!AG455)</f>
        <v/>
      </c>
      <c r="AK416" s="108" t="str">
        <f>HYPERLINK('94KMInput'!AH455)</f>
        <v/>
      </c>
      <c r="AL416" s="108" t="str">
        <f>HYPERLINK('94KMInput'!AI455)</f>
        <v/>
      </c>
      <c r="AM416" s="108" t="str">
        <f>HYPERLINK('94KMInput'!AJ455)</f>
        <v/>
      </c>
      <c r="AN416" s="108" t="str">
        <f>HYPERLINK('94KMInput'!AK455)</f>
        <v/>
      </c>
      <c r="AO416" s="108" t="str">
        <f>HYPERLINK('94KMInput'!AL455)</f>
        <v/>
      </c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  <c r="CH416" s="88"/>
      <c r="CI416" s="88"/>
      <c r="CJ416" s="88"/>
      <c r="CK416" s="88"/>
      <c r="CL416" s="88"/>
      <c r="CM416" s="88"/>
      <c r="CN416" s="88"/>
      <c r="CO416" s="88"/>
      <c r="CP416" s="88"/>
      <c r="CQ416" s="88"/>
      <c r="CR416" s="88"/>
      <c r="CS416" s="88"/>
      <c r="CT416" s="88"/>
      <c r="CU416" s="88"/>
      <c r="CV416" s="88"/>
      <c r="CW416" s="88"/>
      <c r="CX416" s="88"/>
      <c r="CY416" s="88"/>
      <c r="CZ416" s="88"/>
      <c r="DA416" s="88"/>
      <c r="DB416" s="88"/>
      <c r="DC416" s="88"/>
      <c r="DD416" s="88"/>
      <c r="DE416" s="88"/>
      <c r="DF416" s="88"/>
      <c r="DG416" s="88"/>
      <c r="DH416" s="88"/>
    </row>
    <row r="417" ht="10.5" customHeight="1">
      <c r="A417" s="87" t="str">
        <f t="shared" si="1"/>
        <v/>
      </c>
      <c r="B417" s="88" t="str">
        <f t="shared" si="2"/>
        <v/>
      </c>
      <c r="C417" s="88" t="str">
        <f t="shared" si="3"/>
        <v/>
      </c>
      <c r="D417" s="89" t="str">
        <f>'94KMInput'!B413</f>
        <v/>
      </c>
      <c r="E417" s="90" t="str">
        <f t="shared" si="4"/>
        <v/>
      </c>
      <c r="F417" s="91" t="str">
        <f>'94KMInput'!H413</f>
        <v/>
      </c>
      <c r="G417" s="90" t="str">
        <f>'94KMInput'!O413</f>
        <v/>
      </c>
      <c r="H417" s="90" t="str">
        <f>'94KMInput'!P413</f>
        <v/>
      </c>
      <c r="I417" s="90" t="str">
        <f>'94KMInput'!R413</f>
        <v/>
      </c>
      <c r="J417" s="91" t="str">
        <f>'94KMInput'!S413</f>
        <v/>
      </c>
      <c r="K417" s="92" t="str">
        <f>'94KMInput'!AD413</f>
        <v/>
      </c>
      <c r="L417" s="93"/>
      <c r="M417" s="94" t="str">
        <f>'94KMInput'!L413</f>
        <v/>
      </c>
      <c r="N417" s="90" t="str">
        <f>IF(M417="","",(IF(Q417='94KMInput'!K413,"","ERROR!")))</f>
        <v/>
      </c>
      <c r="O417" s="95"/>
      <c r="P417" s="96"/>
      <c r="Q417" s="69" t="str">
        <f t="shared" si="8"/>
        <v/>
      </c>
      <c r="R417" s="98"/>
      <c r="S417" s="98"/>
      <c r="T417" s="98"/>
      <c r="U417" s="99"/>
      <c r="V417" s="98"/>
      <c r="W417" s="98"/>
      <c r="X417" s="100" t="str">
        <f t="shared" si="39"/>
        <v/>
      </c>
      <c r="Y417" s="101"/>
      <c r="Z417" s="102"/>
      <c r="AA417" s="102"/>
      <c r="AB417" s="102"/>
      <c r="AC417" s="103" t="str">
        <f>'94KMInput'!T456</f>
        <v/>
      </c>
      <c r="AD417" s="104">
        <f>'94KMInput'!V456-'94KMInput'!U456</f>
        <v>0</v>
      </c>
      <c r="AE417" s="105" t="str">
        <f t="shared" si="6"/>
        <v/>
      </c>
      <c r="AF417" s="106">
        <v>3.75</v>
      </c>
      <c r="AG417" s="107">
        <f t="shared" si="7"/>
        <v>0</v>
      </c>
      <c r="AH417" s="108" t="str">
        <f>HYPERLINK('94KMInput'!AE456)</f>
        <v/>
      </c>
      <c r="AI417" s="108" t="str">
        <f>HYPERLINK('94KMInput'!AF456)</f>
        <v/>
      </c>
      <c r="AJ417" s="108" t="str">
        <f>HYPERLINK('94KMInput'!AG456)</f>
        <v/>
      </c>
      <c r="AK417" s="108" t="str">
        <f>HYPERLINK('94KMInput'!AH456)</f>
        <v/>
      </c>
      <c r="AL417" s="108" t="str">
        <f>HYPERLINK('94KMInput'!AI456)</f>
        <v/>
      </c>
      <c r="AM417" s="108" t="str">
        <f>HYPERLINK('94KMInput'!AJ456)</f>
        <v/>
      </c>
      <c r="AN417" s="108" t="str">
        <f>HYPERLINK('94KMInput'!AK456)</f>
        <v/>
      </c>
      <c r="AO417" s="108" t="str">
        <f>HYPERLINK('94KMInput'!AL456)</f>
        <v/>
      </c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  <c r="CH417" s="88"/>
      <c r="CI417" s="88"/>
      <c r="CJ417" s="88"/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  <c r="DD417" s="88"/>
      <c r="DE417" s="88"/>
      <c r="DF417" s="88"/>
      <c r="DG417" s="88"/>
      <c r="DH417" s="88"/>
    </row>
    <row r="418" ht="10.5" customHeight="1">
      <c r="A418" s="87" t="str">
        <f t="shared" si="1"/>
        <v/>
      </c>
      <c r="B418" s="88" t="str">
        <f t="shared" si="2"/>
        <v/>
      </c>
      <c r="C418" s="88" t="str">
        <f t="shared" si="3"/>
        <v/>
      </c>
      <c r="D418" s="89" t="str">
        <f>'94KMInput'!B414</f>
        <v/>
      </c>
      <c r="E418" s="90" t="str">
        <f t="shared" si="4"/>
        <v/>
      </c>
      <c r="F418" s="91" t="str">
        <f>'94KMInput'!H414</f>
        <v/>
      </c>
      <c r="G418" s="90" t="str">
        <f>'94KMInput'!O414</f>
        <v/>
      </c>
      <c r="H418" s="90" t="str">
        <f>'94KMInput'!P414</f>
        <v/>
      </c>
      <c r="I418" s="90" t="str">
        <f>'94KMInput'!R414</f>
        <v/>
      </c>
      <c r="J418" s="91" t="str">
        <f>'94KMInput'!S414</f>
        <v/>
      </c>
      <c r="K418" s="92" t="str">
        <f>'94KMInput'!AD414</f>
        <v/>
      </c>
      <c r="L418" s="93"/>
      <c r="M418" s="94" t="str">
        <f>'94KMInput'!L414</f>
        <v/>
      </c>
      <c r="N418" s="90" t="str">
        <f>IF(M418="","",(IF(Q418='94KMInput'!K414,"","ERROR!")))</f>
        <v/>
      </c>
      <c r="O418" s="95"/>
      <c r="P418" s="96"/>
      <c r="Q418" s="69" t="str">
        <f t="shared" si="8"/>
        <v/>
      </c>
      <c r="R418" s="98"/>
      <c r="S418" s="98"/>
      <c r="T418" s="98"/>
      <c r="U418" s="99"/>
      <c r="V418" s="98"/>
      <c r="W418" s="98"/>
      <c r="X418" s="100" t="str">
        <f t="shared" si="39"/>
        <v/>
      </c>
      <c r="Y418" s="101"/>
      <c r="Z418" s="102"/>
      <c r="AA418" s="102"/>
      <c r="AB418" s="102"/>
      <c r="AC418" s="103" t="str">
        <f>'94KMInput'!T457</f>
        <v/>
      </c>
      <c r="AD418" s="104">
        <f>'94KMInput'!V457-'94KMInput'!U457</f>
        <v>0</v>
      </c>
      <c r="AE418" s="105" t="str">
        <f t="shared" si="6"/>
        <v/>
      </c>
      <c r="AF418" s="106">
        <v>3.75</v>
      </c>
      <c r="AG418" s="107">
        <f t="shared" si="7"/>
        <v>0</v>
      </c>
      <c r="AH418" s="108" t="str">
        <f>HYPERLINK('94KMInput'!AE457)</f>
        <v/>
      </c>
      <c r="AI418" s="108" t="str">
        <f>HYPERLINK('94KMInput'!AF457)</f>
        <v/>
      </c>
      <c r="AJ418" s="108" t="str">
        <f>HYPERLINK('94KMInput'!AG457)</f>
        <v/>
      </c>
      <c r="AK418" s="108" t="str">
        <f>HYPERLINK('94KMInput'!AH457)</f>
        <v/>
      </c>
      <c r="AL418" s="108" t="str">
        <f>HYPERLINK('94KMInput'!AI457)</f>
        <v/>
      </c>
      <c r="AM418" s="108" t="str">
        <f>HYPERLINK('94KMInput'!AJ457)</f>
        <v/>
      </c>
      <c r="AN418" s="108" t="str">
        <f>HYPERLINK('94KMInput'!AK457)</f>
        <v/>
      </c>
      <c r="AO418" s="108" t="str">
        <f>HYPERLINK('94KMInput'!AL457)</f>
        <v/>
      </c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  <c r="CH418" s="88"/>
      <c r="CI418" s="88"/>
      <c r="CJ418" s="88"/>
      <c r="CK418" s="88"/>
      <c r="CL418" s="88"/>
      <c r="CM418" s="88"/>
      <c r="CN418" s="88"/>
      <c r="CO418" s="88"/>
      <c r="CP418" s="88"/>
      <c r="CQ418" s="88"/>
      <c r="CR418" s="88"/>
      <c r="CS418" s="88"/>
      <c r="CT418" s="88"/>
      <c r="CU418" s="88"/>
      <c r="CV418" s="88"/>
      <c r="CW418" s="88"/>
      <c r="CX418" s="88"/>
      <c r="CY418" s="88"/>
      <c r="CZ418" s="88"/>
      <c r="DA418" s="88"/>
      <c r="DB418" s="88"/>
      <c r="DC418" s="88"/>
      <c r="DD418" s="88"/>
      <c r="DE418" s="88"/>
      <c r="DF418" s="88"/>
      <c r="DG418" s="88"/>
      <c r="DH418" s="88"/>
    </row>
    <row r="419" ht="10.5" customHeight="1">
      <c r="A419" s="87" t="str">
        <f t="shared" si="1"/>
        <v/>
      </c>
      <c r="B419" s="88" t="str">
        <f t="shared" si="2"/>
        <v/>
      </c>
      <c r="C419" s="88" t="str">
        <f t="shared" si="3"/>
        <v/>
      </c>
      <c r="D419" s="89" t="str">
        <f>'94KMInput'!B415</f>
        <v/>
      </c>
      <c r="E419" s="90" t="str">
        <f t="shared" si="4"/>
        <v/>
      </c>
      <c r="F419" s="91" t="str">
        <f>'94KMInput'!H415</f>
        <v/>
      </c>
      <c r="G419" s="90" t="str">
        <f>'94KMInput'!O415</f>
        <v/>
      </c>
      <c r="H419" s="90" t="str">
        <f>'94KMInput'!P415</f>
        <v/>
      </c>
      <c r="I419" s="90" t="str">
        <f>'94KMInput'!R415</f>
        <v/>
      </c>
      <c r="J419" s="91" t="str">
        <f>'94KMInput'!S415</f>
        <v/>
      </c>
      <c r="K419" s="92" t="str">
        <f>'94KMInput'!AD415</f>
        <v/>
      </c>
      <c r="L419" s="93"/>
      <c r="M419" s="94" t="str">
        <f>'94KMInput'!L415</f>
        <v/>
      </c>
      <c r="N419" s="90" t="str">
        <f>IF(M419="","",(IF(Q419='94KMInput'!K415,"","ERROR!")))</f>
        <v/>
      </c>
      <c r="O419" s="95"/>
      <c r="P419" s="96"/>
      <c r="Q419" s="69" t="str">
        <f t="shared" si="8"/>
        <v/>
      </c>
      <c r="R419" s="98"/>
      <c r="S419" s="98"/>
      <c r="T419" s="98"/>
      <c r="U419" s="99"/>
      <c r="V419" s="98"/>
      <c r="W419" s="98"/>
      <c r="X419" s="100" t="str">
        <f t="shared" si="39"/>
        <v/>
      </c>
      <c r="Y419" s="101"/>
      <c r="Z419" s="102"/>
      <c r="AA419" s="102"/>
      <c r="AB419" s="102"/>
      <c r="AC419" s="103" t="str">
        <f>'94KMInput'!T458</f>
        <v/>
      </c>
      <c r="AD419" s="104">
        <f>'94KMInput'!V458-'94KMInput'!U458</f>
        <v>0</v>
      </c>
      <c r="AE419" s="105" t="str">
        <f t="shared" si="6"/>
        <v/>
      </c>
      <c r="AF419" s="106">
        <v>3.75</v>
      </c>
      <c r="AG419" s="107">
        <f t="shared" si="7"/>
        <v>0</v>
      </c>
      <c r="AH419" s="108" t="str">
        <f>HYPERLINK('94KMInput'!AE458)</f>
        <v/>
      </c>
      <c r="AI419" s="108" t="str">
        <f>HYPERLINK('94KMInput'!AF458)</f>
        <v/>
      </c>
      <c r="AJ419" s="108" t="str">
        <f>HYPERLINK('94KMInput'!AG458)</f>
        <v/>
      </c>
      <c r="AK419" s="108" t="str">
        <f>HYPERLINK('94KMInput'!AH458)</f>
        <v/>
      </c>
      <c r="AL419" s="108" t="str">
        <f>HYPERLINK('94KMInput'!AI458)</f>
        <v/>
      </c>
      <c r="AM419" s="108" t="str">
        <f>HYPERLINK('94KMInput'!AJ458)</f>
        <v/>
      </c>
      <c r="AN419" s="108" t="str">
        <f>HYPERLINK('94KMInput'!AK458)</f>
        <v/>
      </c>
      <c r="AO419" s="108" t="str">
        <f>HYPERLINK('94KMInput'!AL458)</f>
        <v/>
      </c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  <c r="CH419" s="88"/>
      <c r="CI419" s="88"/>
      <c r="CJ419" s="88"/>
      <c r="CK419" s="88"/>
      <c r="CL419" s="88"/>
      <c r="CM419" s="88"/>
      <c r="CN419" s="88"/>
      <c r="CO419" s="88"/>
      <c r="CP419" s="88"/>
      <c r="CQ419" s="88"/>
      <c r="CR419" s="88"/>
      <c r="CS419" s="88"/>
      <c r="CT419" s="88"/>
      <c r="CU419" s="88"/>
      <c r="CV419" s="88"/>
      <c r="CW419" s="88"/>
      <c r="CX419" s="88"/>
      <c r="CY419" s="88"/>
      <c r="CZ419" s="88"/>
      <c r="DA419" s="88"/>
      <c r="DB419" s="88"/>
      <c r="DC419" s="88"/>
      <c r="DD419" s="88"/>
      <c r="DE419" s="88"/>
      <c r="DF419" s="88"/>
      <c r="DG419" s="88"/>
      <c r="DH419" s="88"/>
    </row>
    <row r="420" ht="10.5" customHeight="1">
      <c r="A420" s="87" t="str">
        <f t="shared" si="1"/>
        <v/>
      </c>
      <c r="B420" s="88" t="str">
        <f t="shared" si="2"/>
        <v/>
      </c>
      <c r="C420" s="88" t="str">
        <f t="shared" si="3"/>
        <v/>
      </c>
      <c r="D420" s="89" t="str">
        <f>'94KMInput'!B416</f>
        <v/>
      </c>
      <c r="E420" s="90" t="str">
        <f t="shared" si="4"/>
        <v/>
      </c>
      <c r="F420" s="91" t="str">
        <f>'94KMInput'!H416</f>
        <v/>
      </c>
      <c r="G420" s="90" t="str">
        <f>'94KMInput'!O416</f>
        <v/>
      </c>
      <c r="H420" s="90" t="str">
        <f>'94KMInput'!P416</f>
        <v/>
      </c>
      <c r="I420" s="90" t="str">
        <f>'94KMInput'!R416</f>
        <v/>
      </c>
      <c r="J420" s="91" t="str">
        <f>'94KMInput'!S416</f>
        <v/>
      </c>
      <c r="K420" s="92" t="str">
        <f>'94KMInput'!AD416</f>
        <v/>
      </c>
      <c r="L420" s="93"/>
      <c r="M420" s="94" t="str">
        <f>'94KMInput'!L416</f>
        <v/>
      </c>
      <c r="N420" s="90" t="str">
        <f>IF(M420="","",(IF(Q420='94KMInput'!K416,"","ERROR!")))</f>
        <v/>
      </c>
      <c r="O420" s="95"/>
      <c r="P420" s="96"/>
      <c r="Q420" s="69" t="str">
        <f t="shared" si="8"/>
        <v/>
      </c>
      <c r="R420" s="98"/>
      <c r="S420" s="98"/>
      <c r="T420" s="98"/>
      <c r="U420" s="99"/>
      <c r="V420" s="98"/>
      <c r="W420" s="98"/>
      <c r="X420" s="100" t="str">
        <f t="shared" si="39"/>
        <v/>
      </c>
      <c r="Y420" s="101"/>
      <c r="Z420" s="102"/>
      <c r="AA420" s="102"/>
      <c r="AB420" s="102"/>
      <c r="AC420" s="103" t="str">
        <f>'94KMInput'!T459</f>
        <v/>
      </c>
      <c r="AD420" s="104">
        <f>'94KMInput'!V459-'94KMInput'!U459</f>
        <v>0</v>
      </c>
      <c r="AE420" s="105" t="str">
        <f t="shared" si="6"/>
        <v/>
      </c>
      <c r="AF420" s="106">
        <v>3.75</v>
      </c>
      <c r="AG420" s="107">
        <f t="shared" si="7"/>
        <v>0</v>
      </c>
      <c r="AH420" s="108" t="str">
        <f>HYPERLINK('94KMInput'!AE459)</f>
        <v/>
      </c>
      <c r="AI420" s="108" t="str">
        <f>HYPERLINK('94KMInput'!AF459)</f>
        <v/>
      </c>
      <c r="AJ420" s="108" t="str">
        <f>HYPERLINK('94KMInput'!AG459)</f>
        <v/>
      </c>
      <c r="AK420" s="108" t="str">
        <f>HYPERLINK('94KMInput'!AH459)</f>
        <v/>
      </c>
      <c r="AL420" s="108" t="str">
        <f>HYPERLINK('94KMInput'!AI459)</f>
        <v/>
      </c>
      <c r="AM420" s="108" t="str">
        <f>HYPERLINK('94KMInput'!AJ459)</f>
        <v/>
      </c>
      <c r="AN420" s="108" t="str">
        <f>HYPERLINK('94KMInput'!AK459)</f>
        <v/>
      </c>
      <c r="AO420" s="108" t="str">
        <f>HYPERLINK('94KMInput'!AL459)</f>
        <v/>
      </c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  <c r="CH420" s="88"/>
      <c r="CI420" s="88"/>
      <c r="CJ420" s="88"/>
      <c r="CK420" s="88"/>
      <c r="CL420" s="88"/>
      <c r="CM420" s="88"/>
      <c r="CN420" s="88"/>
      <c r="CO420" s="88"/>
      <c r="CP420" s="88"/>
      <c r="CQ420" s="88"/>
      <c r="CR420" s="88"/>
      <c r="CS420" s="88"/>
      <c r="CT420" s="88"/>
      <c r="CU420" s="88"/>
      <c r="CV420" s="88"/>
      <c r="CW420" s="88"/>
      <c r="CX420" s="88"/>
      <c r="CY420" s="88"/>
      <c r="CZ420" s="88"/>
      <c r="DA420" s="88"/>
      <c r="DB420" s="88"/>
      <c r="DC420" s="88"/>
      <c r="DD420" s="88"/>
      <c r="DE420" s="88"/>
      <c r="DF420" s="88"/>
      <c r="DG420" s="88"/>
      <c r="DH420" s="88"/>
    </row>
    <row r="421" ht="10.5" customHeight="1">
      <c r="A421" s="87" t="str">
        <f t="shared" si="1"/>
        <v/>
      </c>
      <c r="B421" s="88" t="str">
        <f t="shared" si="2"/>
        <v/>
      </c>
      <c r="C421" s="88" t="str">
        <f t="shared" si="3"/>
        <v/>
      </c>
      <c r="D421" s="89" t="str">
        <f>'94KMInput'!B417</f>
        <v/>
      </c>
      <c r="E421" s="90" t="str">
        <f t="shared" si="4"/>
        <v/>
      </c>
      <c r="F421" s="91" t="str">
        <f>'94KMInput'!H417</f>
        <v/>
      </c>
      <c r="G421" s="90" t="str">
        <f>'94KMInput'!O417</f>
        <v/>
      </c>
      <c r="H421" s="90" t="str">
        <f>'94KMInput'!P417</f>
        <v/>
      </c>
      <c r="I421" s="90" t="str">
        <f>'94KMInput'!R417</f>
        <v/>
      </c>
      <c r="J421" s="91" t="str">
        <f>'94KMInput'!S417</f>
        <v/>
      </c>
      <c r="K421" s="92" t="str">
        <f>'94KMInput'!AD417</f>
        <v/>
      </c>
      <c r="L421" s="93"/>
      <c r="M421" s="94" t="str">
        <f>'94KMInput'!L417</f>
        <v/>
      </c>
      <c r="N421" s="90" t="str">
        <f>IF(M421="","",(IF(Q421='94KMInput'!K417,"","ERROR!")))</f>
        <v/>
      </c>
      <c r="O421" s="95"/>
      <c r="P421" s="96"/>
      <c r="Q421" s="69" t="str">
        <f t="shared" si="8"/>
        <v/>
      </c>
      <c r="R421" s="98"/>
      <c r="S421" s="98"/>
      <c r="T421" s="98"/>
      <c r="U421" s="99"/>
      <c r="V421" s="98"/>
      <c r="W421" s="98"/>
      <c r="X421" s="100" t="str">
        <f t="shared" si="39"/>
        <v/>
      </c>
      <c r="Y421" s="101"/>
      <c r="Z421" s="102"/>
      <c r="AA421" s="102"/>
      <c r="AB421" s="102"/>
      <c r="AC421" s="103" t="str">
        <f>'94KMInput'!T460</f>
        <v/>
      </c>
      <c r="AD421" s="104">
        <f>'94KMInput'!V460-'94KMInput'!U460</f>
        <v>0</v>
      </c>
      <c r="AE421" s="105" t="str">
        <f t="shared" si="6"/>
        <v/>
      </c>
      <c r="AF421" s="106">
        <v>3.75</v>
      </c>
      <c r="AG421" s="107">
        <f t="shared" si="7"/>
        <v>0</v>
      </c>
      <c r="AH421" s="108" t="str">
        <f>HYPERLINK('94KMInput'!AE460)</f>
        <v/>
      </c>
      <c r="AI421" s="108" t="str">
        <f>HYPERLINK('94KMInput'!AF460)</f>
        <v/>
      </c>
      <c r="AJ421" s="108" t="str">
        <f>HYPERLINK('94KMInput'!AG460)</f>
        <v/>
      </c>
      <c r="AK421" s="108" t="str">
        <f>HYPERLINK('94KMInput'!AH460)</f>
        <v/>
      </c>
      <c r="AL421" s="108" t="str">
        <f>HYPERLINK('94KMInput'!AI460)</f>
        <v/>
      </c>
      <c r="AM421" s="108" t="str">
        <f>HYPERLINK('94KMInput'!AJ460)</f>
        <v/>
      </c>
      <c r="AN421" s="108" t="str">
        <f>HYPERLINK('94KMInput'!AK460)</f>
        <v/>
      </c>
      <c r="AO421" s="108" t="str">
        <f>HYPERLINK('94KMInput'!AL460)</f>
        <v/>
      </c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  <c r="CH421" s="88"/>
      <c r="CI421" s="88"/>
      <c r="CJ421" s="88"/>
      <c r="CK421" s="88"/>
      <c r="CL421" s="88"/>
      <c r="CM421" s="88"/>
      <c r="CN421" s="88"/>
      <c r="CO421" s="88"/>
      <c r="CP421" s="88"/>
      <c r="CQ421" s="88"/>
      <c r="CR421" s="88"/>
      <c r="CS421" s="88"/>
      <c r="CT421" s="88"/>
      <c r="CU421" s="88"/>
      <c r="CV421" s="88"/>
      <c r="CW421" s="88"/>
      <c r="CX421" s="88"/>
      <c r="CY421" s="88"/>
      <c r="CZ421" s="88"/>
      <c r="DA421" s="88"/>
      <c r="DB421" s="88"/>
      <c r="DC421" s="88"/>
      <c r="DD421" s="88"/>
      <c r="DE421" s="88"/>
      <c r="DF421" s="88"/>
      <c r="DG421" s="88"/>
      <c r="DH421" s="88"/>
    </row>
    <row r="422" ht="10.5" customHeight="1">
      <c r="A422" s="87" t="str">
        <f t="shared" si="1"/>
        <v/>
      </c>
      <c r="B422" s="88" t="str">
        <f t="shared" si="2"/>
        <v/>
      </c>
      <c r="C422" s="88" t="str">
        <f t="shared" si="3"/>
        <v/>
      </c>
      <c r="D422" s="89" t="str">
        <f>'94KMInput'!B418</f>
        <v/>
      </c>
      <c r="E422" s="90" t="str">
        <f t="shared" si="4"/>
        <v/>
      </c>
      <c r="F422" s="91" t="str">
        <f>'94KMInput'!H418</f>
        <v/>
      </c>
      <c r="G422" s="90" t="str">
        <f>'94KMInput'!O418</f>
        <v/>
      </c>
      <c r="H422" s="90" t="str">
        <f>'94KMInput'!P418</f>
        <v/>
      </c>
      <c r="I422" s="90" t="str">
        <f>'94KMInput'!R418</f>
        <v/>
      </c>
      <c r="J422" s="91" t="str">
        <f>'94KMInput'!S418</f>
        <v/>
      </c>
      <c r="K422" s="92" t="str">
        <f>'94KMInput'!AD418</f>
        <v/>
      </c>
      <c r="L422" s="93"/>
      <c r="M422" s="94" t="str">
        <f>'94KMInput'!L418</f>
        <v/>
      </c>
      <c r="N422" s="90" t="str">
        <f>IF(M422="","",(IF(Q422='94KMInput'!K418,"","ERROR!")))</f>
        <v/>
      </c>
      <c r="O422" s="95"/>
      <c r="P422" s="96"/>
      <c r="Q422" s="69" t="str">
        <f t="shared" si="8"/>
        <v/>
      </c>
      <c r="R422" s="98"/>
      <c r="S422" s="98"/>
      <c r="T422" s="98"/>
      <c r="U422" s="99"/>
      <c r="V422" s="98"/>
      <c r="W422" s="98"/>
      <c r="X422" s="100" t="str">
        <f t="shared" si="39"/>
        <v/>
      </c>
      <c r="Y422" s="101"/>
      <c r="Z422" s="102"/>
      <c r="AA422" s="102"/>
      <c r="AB422" s="102"/>
      <c r="AC422" s="103" t="str">
        <f>'94KMInput'!T461</f>
        <v/>
      </c>
      <c r="AD422" s="104">
        <f>'94KMInput'!V461-'94KMInput'!U461</f>
        <v>0</v>
      </c>
      <c r="AE422" s="105" t="str">
        <f t="shared" si="6"/>
        <v/>
      </c>
      <c r="AF422" s="106">
        <v>3.75</v>
      </c>
      <c r="AG422" s="107">
        <f t="shared" si="7"/>
        <v>0</v>
      </c>
      <c r="AH422" s="108" t="str">
        <f>HYPERLINK('94KMInput'!AE461)</f>
        <v/>
      </c>
      <c r="AI422" s="108" t="str">
        <f>HYPERLINK('94KMInput'!AF461)</f>
        <v/>
      </c>
      <c r="AJ422" s="108" t="str">
        <f>HYPERLINK('94KMInput'!AG461)</f>
        <v/>
      </c>
      <c r="AK422" s="108" t="str">
        <f>HYPERLINK('94KMInput'!AH461)</f>
        <v/>
      </c>
      <c r="AL422" s="108" t="str">
        <f>HYPERLINK('94KMInput'!AI461)</f>
        <v/>
      </c>
      <c r="AM422" s="108" t="str">
        <f>HYPERLINK('94KMInput'!AJ461)</f>
        <v/>
      </c>
      <c r="AN422" s="108" t="str">
        <f>HYPERLINK('94KMInput'!AK461)</f>
        <v/>
      </c>
      <c r="AO422" s="108" t="str">
        <f>HYPERLINK('94KMInput'!AL461)</f>
        <v/>
      </c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  <c r="CH422" s="88"/>
      <c r="CI422" s="88"/>
      <c r="CJ422" s="88"/>
      <c r="CK422" s="88"/>
      <c r="CL422" s="88"/>
      <c r="CM422" s="88"/>
      <c r="CN422" s="88"/>
      <c r="CO422" s="88"/>
      <c r="CP422" s="88"/>
      <c r="CQ422" s="88"/>
      <c r="CR422" s="88"/>
      <c r="CS422" s="88"/>
      <c r="CT422" s="88"/>
      <c r="CU422" s="88"/>
      <c r="CV422" s="88"/>
      <c r="CW422" s="88"/>
      <c r="CX422" s="88"/>
      <c r="CY422" s="88"/>
      <c r="CZ422" s="88"/>
      <c r="DA422" s="88"/>
      <c r="DB422" s="88"/>
      <c r="DC422" s="88"/>
      <c r="DD422" s="88"/>
      <c r="DE422" s="88"/>
      <c r="DF422" s="88"/>
      <c r="DG422" s="88"/>
      <c r="DH422" s="88"/>
    </row>
    <row r="423" ht="10.5" customHeight="1">
      <c r="A423" s="87" t="str">
        <f t="shared" si="1"/>
        <v/>
      </c>
      <c r="B423" s="88" t="str">
        <f t="shared" si="2"/>
        <v/>
      </c>
      <c r="C423" s="88" t="str">
        <f t="shared" si="3"/>
        <v/>
      </c>
      <c r="D423" s="89" t="str">
        <f>'94KMInput'!B419</f>
        <v/>
      </c>
      <c r="E423" s="90" t="str">
        <f t="shared" si="4"/>
        <v/>
      </c>
      <c r="F423" s="91" t="str">
        <f>'94KMInput'!H419</f>
        <v/>
      </c>
      <c r="G423" s="90" t="str">
        <f>'94KMInput'!O419</f>
        <v/>
      </c>
      <c r="H423" s="90" t="str">
        <f>'94KMInput'!P419</f>
        <v/>
      </c>
      <c r="I423" s="90" t="str">
        <f>'94KMInput'!R419</f>
        <v/>
      </c>
      <c r="J423" s="91" t="str">
        <f>'94KMInput'!S419</f>
        <v/>
      </c>
      <c r="K423" s="92" t="str">
        <f>'94KMInput'!AD419</f>
        <v/>
      </c>
      <c r="L423" s="93"/>
      <c r="M423" s="94" t="str">
        <f>'94KMInput'!L419</f>
        <v/>
      </c>
      <c r="N423" s="90" t="str">
        <f>IF(M423="","",(IF(Q423='94KMInput'!K419,"","ERROR!")))</f>
        <v/>
      </c>
      <c r="O423" s="95"/>
      <c r="P423" s="96"/>
      <c r="Q423" s="69" t="str">
        <f t="shared" si="8"/>
        <v/>
      </c>
      <c r="R423" s="98"/>
      <c r="S423" s="98"/>
      <c r="T423" s="98"/>
      <c r="U423" s="99"/>
      <c r="V423" s="98"/>
      <c r="W423" s="98"/>
      <c r="X423" s="100" t="str">
        <f t="shared" si="39"/>
        <v/>
      </c>
      <c r="Y423" s="101"/>
      <c r="Z423" s="102"/>
      <c r="AA423" s="102"/>
      <c r="AB423" s="102"/>
      <c r="AC423" s="103" t="str">
        <f>'94KMInput'!T462</f>
        <v/>
      </c>
      <c r="AD423" s="104">
        <f>'94KMInput'!V462-'94KMInput'!U462</f>
        <v>0</v>
      </c>
      <c r="AE423" s="105" t="str">
        <f t="shared" si="6"/>
        <v/>
      </c>
      <c r="AF423" s="106">
        <v>3.75</v>
      </c>
      <c r="AG423" s="107">
        <f t="shared" si="7"/>
        <v>0</v>
      </c>
      <c r="AH423" s="108" t="str">
        <f>HYPERLINK('94KMInput'!AE462)</f>
        <v/>
      </c>
      <c r="AI423" s="108" t="str">
        <f>HYPERLINK('94KMInput'!AF462)</f>
        <v/>
      </c>
      <c r="AJ423" s="108" t="str">
        <f>HYPERLINK('94KMInput'!AG462)</f>
        <v/>
      </c>
      <c r="AK423" s="108" t="str">
        <f>HYPERLINK('94KMInput'!AH462)</f>
        <v/>
      </c>
      <c r="AL423" s="108" t="str">
        <f>HYPERLINK('94KMInput'!AI462)</f>
        <v/>
      </c>
      <c r="AM423" s="108" t="str">
        <f>HYPERLINK('94KMInput'!AJ462)</f>
        <v/>
      </c>
      <c r="AN423" s="108" t="str">
        <f>HYPERLINK('94KMInput'!AK462)</f>
        <v/>
      </c>
      <c r="AO423" s="108" t="str">
        <f>HYPERLINK('94KMInput'!AL462)</f>
        <v/>
      </c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  <c r="CH423" s="88"/>
      <c r="CI423" s="88"/>
      <c r="CJ423" s="88"/>
      <c r="CK423" s="88"/>
      <c r="CL423" s="88"/>
      <c r="CM423" s="88"/>
      <c r="CN423" s="88"/>
      <c r="CO423" s="88"/>
      <c r="CP423" s="88"/>
      <c r="CQ423" s="88"/>
      <c r="CR423" s="88"/>
      <c r="CS423" s="88"/>
      <c r="CT423" s="88"/>
      <c r="CU423" s="88"/>
      <c r="CV423" s="88"/>
      <c r="CW423" s="88"/>
      <c r="CX423" s="88"/>
      <c r="CY423" s="88"/>
      <c r="CZ423" s="88"/>
      <c r="DA423" s="88"/>
      <c r="DB423" s="88"/>
      <c r="DC423" s="88"/>
      <c r="DD423" s="88"/>
      <c r="DE423" s="88"/>
      <c r="DF423" s="88"/>
      <c r="DG423" s="88"/>
      <c r="DH423" s="88"/>
    </row>
    <row r="424" ht="10.5" customHeight="1">
      <c r="A424" s="87" t="str">
        <f t="shared" si="1"/>
        <v/>
      </c>
      <c r="B424" s="88" t="str">
        <f t="shared" si="2"/>
        <v/>
      </c>
      <c r="C424" s="88" t="str">
        <f t="shared" si="3"/>
        <v/>
      </c>
      <c r="D424" s="89" t="str">
        <f>'94KMInput'!B420</f>
        <v/>
      </c>
      <c r="E424" s="90" t="str">
        <f t="shared" si="4"/>
        <v/>
      </c>
      <c r="F424" s="91" t="str">
        <f>'94KMInput'!H420</f>
        <v/>
      </c>
      <c r="G424" s="90" t="str">
        <f>'94KMInput'!O420</f>
        <v/>
      </c>
      <c r="H424" s="90" t="str">
        <f>'94KMInput'!P420</f>
        <v/>
      </c>
      <c r="I424" s="90" t="str">
        <f>'94KMInput'!R420</f>
        <v/>
      </c>
      <c r="J424" s="91" t="str">
        <f>'94KMInput'!S420</f>
        <v/>
      </c>
      <c r="K424" s="92" t="str">
        <f>'94KMInput'!AD420</f>
        <v/>
      </c>
      <c r="L424" s="93"/>
      <c r="M424" s="94" t="str">
        <f>'94KMInput'!L420</f>
        <v/>
      </c>
      <c r="N424" s="90" t="str">
        <f>IF(M424="","",(IF(Q424='94KMInput'!K420,"","ERROR!")))</f>
        <v/>
      </c>
      <c r="O424" s="95"/>
      <c r="P424" s="96"/>
      <c r="Q424" s="69" t="str">
        <f t="shared" si="8"/>
        <v/>
      </c>
      <c r="R424" s="98"/>
      <c r="S424" s="98"/>
      <c r="T424" s="98"/>
      <c r="U424" s="99"/>
      <c r="V424" s="98"/>
      <c r="W424" s="98"/>
      <c r="X424" s="100" t="str">
        <f t="shared" si="39"/>
        <v/>
      </c>
      <c r="Y424" s="101"/>
      <c r="Z424" s="102"/>
      <c r="AA424" s="102"/>
      <c r="AB424" s="102"/>
      <c r="AC424" s="103" t="str">
        <f>'94KMInput'!T463</f>
        <v/>
      </c>
      <c r="AD424" s="104">
        <f>'94KMInput'!V463-'94KMInput'!U463</f>
        <v>0</v>
      </c>
      <c r="AE424" s="105" t="str">
        <f t="shared" si="6"/>
        <v/>
      </c>
      <c r="AF424" s="106">
        <v>3.75</v>
      </c>
      <c r="AG424" s="107">
        <f t="shared" si="7"/>
        <v>0</v>
      </c>
      <c r="AH424" s="108" t="str">
        <f>HYPERLINK('94KMInput'!AE463)</f>
        <v/>
      </c>
      <c r="AI424" s="108" t="str">
        <f>HYPERLINK('94KMInput'!AF463)</f>
        <v/>
      </c>
      <c r="AJ424" s="108" t="str">
        <f>HYPERLINK('94KMInput'!AG463)</f>
        <v/>
      </c>
      <c r="AK424" s="108" t="str">
        <f>HYPERLINK('94KMInput'!AH463)</f>
        <v/>
      </c>
      <c r="AL424" s="108" t="str">
        <f>HYPERLINK('94KMInput'!AI463)</f>
        <v/>
      </c>
      <c r="AM424" s="108" t="str">
        <f>HYPERLINK('94KMInput'!AJ463)</f>
        <v/>
      </c>
      <c r="AN424" s="108" t="str">
        <f>HYPERLINK('94KMInput'!AK463)</f>
        <v/>
      </c>
      <c r="AO424" s="108" t="str">
        <f>HYPERLINK('94KMInput'!AL463)</f>
        <v/>
      </c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  <c r="CH424" s="88"/>
      <c r="CI424" s="88"/>
      <c r="CJ424" s="88"/>
      <c r="CK424" s="88"/>
      <c r="CL424" s="88"/>
      <c r="CM424" s="88"/>
      <c r="CN424" s="88"/>
      <c r="CO424" s="88"/>
      <c r="CP424" s="88"/>
      <c r="CQ424" s="88"/>
      <c r="CR424" s="88"/>
      <c r="CS424" s="88"/>
      <c r="CT424" s="88"/>
      <c r="CU424" s="88"/>
      <c r="CV424" s="88"/>
      <c r="CW424" s="88"/>
      <c r="CX424" s="88"/>
      <c r="CY424" s="88"/>
      <c r="CZ424" s="88"/>
      <c r="DA424" s="88"/>
      <c r="DB424" s="88"/>
      <c r="DC424" s="88"/>
      <c r="DD424" s="88"/>
      <c r="DE424" s="88"/>
      <c r="DF424" s="88"/>
      <c r="DG424" s="88"/>
      <c r="DH424" s="88"/>
    </row>
    <row r="425" ht="10.5" customHeight="1">
      <c r="A425" s="87" t="str">
        <f t="shared" si="1"/>
        <v/>
      </c>
      <c r="B425" s="88" t="str">
        <f t="shared" si="2"/>
        <v/>
      </c>
      <c r="C425" s="88" t="str">
        <f t="shared" si="3"/>
        <v/>
      </c>
      <c r="D425" s="89" t="str">
        <f>'94KMInput'!B421</f>
        <v/>
      </c>
      <c r="E425" s="90" t="str">
        <f t="shared" si="4"/>
        <v/>
      </c>
      <c r="F425" s="91" t="str">
        <f>'94KMInput'!H421</f>
        <v/>
      </c>
      <c r="G425" s="90" t="str">
        <f>'94KMInput'!O421</f>
        <v/>
      </c>
      <c r="H425" s="90" t="str">
        <f>'94KMInput'!P421</f>
        <v/>
      </c>
      <c r="I425" s="90" t="str">
        <f>'94KMInput'!R421</f>
        <v/>
      </c>
      <c r="J425" s="91" t="str">
        <f>'94KMInput'!S421</f>
        <v/>
      </c>
      <c r="K425" s="92" t="str">
        <f>'94KMInput'!AD421</f>
        <v/>
      </c>
      <c r="L425" s="93"/>
      <c r="M425" s="94" t="str">
        <f>'94KMInput'!L421</f>
        <v/>
      </c>
      <c r="N425" s="90" t="str">
        <f>IF(M425="","",(IF(Q425='94KMInput'!K421,"","ERROR!")))</f>
        <v/>
      </c>
      <c r="O425" s="95"/>
      <c r="P425" s="96"/>
      <c r="Q425" s="69" t="str">
        <f t="shared" si="8"/>
        <v/>
      </c>
      <c r="R425" s="98"/>
      <c r="S425" s="98"/>
      <c r="T425" s="98"/>
      <c r="U425" s="99"/>
      <c r="V425" s="98"/>
      <c r="W425" s="98"/>
      <c r="X425" s="100" t="str">
        <f t="shared" si="39"/>
        <v/>
      </c>
      <c r="Y425" s="101"/>
      <c r="Z425" s="102"/>
      <c r="AA425" s="102"/>
      <c r="AB425" s="102"/>
      <c r="AC425" s="103" t="str">
        <f>'94KMInput'!T464</f>
        <v/>
      </c>
      <c r="AD425" s="104">
        <f>'94KMInput'!V464-'94KMInput'!U464</f>
        <v>0</v>
      </c>
      <c r="AE425" s="105" t="str">
        <f t="shared" si="6"/>
        <v/>
      </c>
      <c r="AF425" s="106">
        <v>3.75</v>
      </c>
      <c r="AG425" s="107">
        <f t="shared" si="7"/>
        <v>0</v>
      </c>
      <c r="AH425" s="108" t="str">
        <f>HYPERLINK('94KMInput'!AE464)</f>
        <v/>
      </c>
      <c r="AI425" s="108" t="str">
        <f>HYPERLINK('94KMInput'!AF464)</f>
        <v/>
      </c>
      <c r="AJ425" s="108" t="str">
        <f>HYPERLINK('94KMInput'!AG464)</f>
        <v/>
      </c>
      <c r="AK425" s="108" t="str">
        <f>HYPERLINK('94KMInput'!AH464)</f>
        <v/>
      </c>
      <c r="AL425" s="108" t="str">
        <f>HYPERLINK('94KMInput'!AI464)</f>
        <v/>
      </c>
      <c r="AM425" s="108" t="str">
        <f>HYPERLINK('94KMInput'!AJ464)</f>
        <v/>
      </c>
      <c r="AN425" s="108" t="str">
        <f>HYPERLINK('94KMInput'!AK464)</f>
        <v/>
      </c>
      <c r="AO425" s="108" t="str">
        <f>HYPERLINK('94KMInput'!AL464)</f>
        <v/>
      </c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  <c r="BM425" s="88"/>
      <c r="BN425" s="88"/>
      <c r="BO425" s="88"/>
      <c r="BP425" s="88"/>
      <c r="BQ425" s="88"/>
      <c r="BR425" s="88"/>
      <c r="BS425" s="88"/>
      <c r="BT425" s="88"/>
      <c r="BU425" s="88"/>
      <c r="BV425" s="88"/>
      <c r="BW425" s="88"/>
      <c r="BX425" s="88"/>
      <c r="BY425" s="88"/>
      <c r="BZ425" s="88"/>
      <c r="CA425" s="88"/>
      <c r="CB425" s="88"/>
      <c r="CC425" s="88"/>
      <c r="CD425" s="88"/>
      <c r="CE425" s="88"/>
      <c r="CF425" s="88"/>
      <c r="CG425" s="88"/>
      <c r="CH425" s="88"/>
      <c r="CI425" s="88"/>
      <c r="CJ425" s="88"/>
      <c r="CK425" s="88"/>
      <c r="CL425" s="88"/>
      <c r="CM425" s="88"/>
      <c r="CN425" s="88"/>
      <c r="CO425" s="88"/>
      <c r="CP425" s="88"/>
      <c r="CQ425" s="88"/>
      <c r="CR425" s="88"/>
      <c r="CS425" s="88"/>
      <c r="CT425" s="88"/>
      <c r="CU425" s="88"/>
      <c r="CV425" s="88"/>
      <c r="CW425" s="88"/>
      <c r="CX425" s="88"/>
      <c r="CY425" s="88"/>
      <c r="CZ425" s="88"/>
      <c r="DA425" s="88"/>
      <c r="DB425" s="88"/>
      <c r="DC425" s="88"/>
      <c r="DD425" s="88"/>
      <c r="DE425" s="88"/>
      <c r="DF425" s="88"/>
      <c r="DG425" s="88"/>
      <c r="DH425" s="88"/>
    </row>
    <row r="426" ht="10.5" customHeight="1">
      <c r="A426" s="87" t="str">
        <f t="shared" si="1"/>
        <v/>
      </c>
      <c r="B426" s="88" t="str">
        <f t="shared" si="2"/>
        <v/>
      </c>
      <c r="C426" s="88" t="str">
        <f t="shared" si="3"/>
        <v/>
      </c>
      <c r="D426" s="89" t="str">
        <f>'94KMInput'!B422</f>
        <v/>
      </c>
      <c r="E426" s="90" t="str">
        <f t="shared" si="4"/>
        <v/>
      </c>
      <c r="F426" s="91" t="str">
        <f>'94KMInput'!H422</f>
        <v/>
      </c>
      <c r="G426" s="90" t="str">
        <f>'94KMInput'!O422</f>
        <v/>
      </c>
      <c r="H426" s="90" t="str">
        <f>'94KMInput'!P422</f>
        <v/>
      </c>
      <c r="I426" s="90" t="str">
        <f>'94KMInput'!R422</f>
        <v/>
      </c>
      <c r="J426" s="91" t="str">
        <f>'94KMInput'!S422</f>
        <v/>
      </c>
      <c r="K426" s="92" t="str">
        <f>'94KMInput'!AD422</f>
        <v/>
      </c>
      <c r="L426" s="93"/>
      <c r="M426" s="94" t="str">
        <f>'94KMInput'!L422</f>
        <v/>
      </c>
      <c r="N426" s="90" t="str">
        <f>IF(M426="","",(IF(Q426='94KMInput'!K422,"","ERROR!")))</f>
        <v/>
      </c>
      <c r="O426" s="95"/>
      <c r="P426" s="96"/>
      <c r="Q426" s="69" t="str">
        <f t="shared" si="8"/>
        <v/>
      </c>
      <c r="R426" s="98"/>
      <c r="S426" s="98"/>
      <c r="T426" s="98"/>
      <c r="U426" s="99"/>
      <c r="V426" s="98"/>
      <c r="W426" s="98"/>
      <c r="X426" s="100" t="str">
        <f t="shared" si="39"/>
        <v/>
      </c>
      <c r="Y426" s="101"/>
      <c r="Z426" s="102"/>
      <c r="AA426" s="102"/>
      <c r="AB426" s="102"/>
      <c r="AC426" s="103" t="str">
        <f>'94KMInput'!T465</f>
        <v/>
      </c>
      <c r="AD426" s="104">
        <f>'94KMInput'!V465-'94KMInput'!U465</f>
        <v>0</v>
      </c>
      <c r="AE426" s="105" t="str">
        <f t="shared" si="6"/>
        <v/>
      </c>
      <c r="AF426" s="106">
        <v>3.75</v>
      </c>
      <c r="AG426" s="107">
        <f t="shared" si="7"/>
        <v>0</v>
      </c>
      <c r="AH426" s="108" t="str">
        <f>HYPERLINK('94KMInput'!AE465)</f>
        <v/>
      </c>
      <c r="AI426" s="108" t="str">
        <f>HYPERLINK('94KMInput'!AF465)</f>
        <v/>
      </c>
      <c r="AJ426" s="108" t="str">
        <f>HYPERLINK('94KMInput'!AG465)</f>
        <v/>
      </c>
      <c r="AK426" s="108" t="str">
        <f>HYPERLINK('94KMInput'!AH465)</f>
        <v/>
      </c>
      <c r="AL426" s="108" t="str">
        <f>HYPERLINK('94KMInput'!AI465)</f>
        <v/>
      </c>
      <c r="AM426" s="108" t="str">
        <f>HYPERLINK('94KMInput'!AJ465)</f>
        <v/>
      </c>
      <c r="AN426" s="108" t="str">
        <f>HYPERLINK('94KMInput'!AK465)</f>
        <v/>
      </c>
      <c r="AO426" s="108" t="str">
        <f>HYPERLINK('94KMInput'!AL465)</f>
        <v/>
      </c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  <c r="BM426" s="88"/>
      <c r="BN426" s="88"/>
      <c r="BO426" s="88"/>
      <c r="BP426" s="88"/>
      <c r="BQ426" s="88"/>
      <c r="BR426" s="88"/>
      <c r="BS426" s="88"/>
      <c r="BT426" s="88"/>
      <c r="BU426" s="88"/>
      <c r="BV426" s="88"/>
      <c r="BW426" s="88"/>
      <c r="BX426" s="88"/>
      <c r="BY426" s="88"/>
      <c r="BZ426" s="88"/>
      <c r="CA426" s="88"/>
      <c r="CB426" s="88"/>
      <c r="CC426" s="88"/>
      <c r="CD426" s="88"/>
      <c r="CE426" s="88"/>
      <c r="CF426" s="88"/>
      <c r="CG426" s="88"/>
      <c r="CH426" s="88"/>
      <c r="CI426" s="88"/>
      <c r="CJ426" s="88"/>
      <c r="CK426" s="88"/>
      <c r="CL426" s="88"/>
      <c r="CM426" s="88"/>
      <c r="CN426" s="88"/>
      <c r="CO426" s="88"/>
      <c r="CP426" s="88"/>
      <c r="CQ426" s="88"/>
      <c r="CR426" s="88"/>
      <c r="CS426" s="88"/>
      <c r="CT426" s="88"/>
      <c r="CU426" s="88"/>
      <c r="CV426" s="88"/>
      <c r="CW426" s="88"/>
      <c r="CX426" s="88"/>
      <c r="CY426" s="88"/>
      <c r="CZ426" s="88"/>
      <c r="DA426" s="88"/>
      <c r="DB426" s="88"/>
      <c r="DC426" s="88"/>
      <c r="DD426" s="88"/>
      <c r="DE426" s="88"/>
      <c r="DF426" s="88"/>
      <c r="DG426" s="88"/>
      <c r="DH426" s="88"/>
    </row>
    <row r="427" ht="10.5" customHeight="1">
      <c r="A427" s="87" t="str">
        <f t="shared" si="1"/>
        <v/>
      </c>
      <c r="B427" s="88" t="str">
        <f t="shared" si="2"/>
        <v/>
      </c>
      <c r="C427" s="88" t="str">
        <f t="shared" si="3"/>
        <v/>
      </c>
      <c r="D427" s="89" t="str">
        <f>'94KMInput'!B423</f>
        <v/>
      </c>
      <c r="E427" s="90" t="str">
        <f t="shared" si="4"/>
        <v/>
      </c>
      <c r="F427" s="91" t="str">
        <f>'94KMInput'!H423</f>
        <v/>
      </c>
      <c r="G427" s="90" t="str">
        <f>'94KMInput'!O423</f>
        <v/>
      </c>
      <c r="H427" s="90" t="str">
        <f>'94KMInput'!P423</f>
        <v/>
      </c>
      <c r="I427" s="90" t="str">
        <f>'94KMInput'!R423</f>
        <v/>
      </c>
      <c r="J427" s="91" t="str">
        <f>'94KMInput'!S423</f>
        <v/>
      </c>
      <c r="K427" s="92" t="str">
        <f>'94KMInput'!AD423</f>
        <v/>
      </c>
      <c r="L427" s="93"/>
      <c r="M427" s="94" t="str">
        <f>'94KMInput'!L423</f>
        <v/>
      </c>
      <c r="N427" s="90" t="str">
        <f>IF(M427="","",(IF(Q427='94KMInput'!K423,"","ERROR!")))</f>
        <v/>
      </c>
      <c r="O427" s="95"/>
      <c r="P427" s="96"/>
      <c r="Q427" s="69" t="str">
        <f t="shared" si="8"/>
        <v/>
      </c>
      <c r="R427" s="98"/>
      <c r="S427" s="98"/>
      <c r="T427" s="98"/>
      <c r="U427" s="99"/>
      <c r="V427" s="98"/>
      <c r="W427" s="98"/>
      <c r="X427" s="100" t="str">
        <f t="shared" si="39"/>
        <v/>
      </c>
      <c r="Y427" s="101"/>
      <c r="Z427" s="102"/>
      <c r="AA427" s="102"/>
      <c r="AB427" s="102"/>
      <c r="AC427" s="103" t="str">
        <f>'94KMInput'!T466</f>
        <v/>
      </c>
      <c r="AD427" s="104">
        <f>'94KMInput'!V466-'94KMInput'!U466</f>
        <v>0</v>
      </c>
      <c r="AE427" s="105" t="str">
        <f t="shared" si="6"/>
        <v/>
      </c>
      <c r="AF427" s="106">
        <v>3.75</v>
      </c>
      <c r="AG427" s="107">
        <f t="shared" si="7"/>
        <v>0</v>
      </c>
      <c r="AH427" s="108" t="str">
        <f>HYPERLINK('94KMInput'!AE466)</f>
        <v/>
      </c>
      <c r="AI427" s="108" t="str">
        <f>HYPERLINK('94KMInput'!AF466)</f>
        <v/>
      </c>
      <c r="AJ427" s="108" t="str">
        <f>HYPERLINK('94KMInput'!AG466)</f>
        <v/>
      </c>
      <c r="AK427" s="108" t="str">
        <f>HYPERLINK('94KMInput'!AH466)</f>
        <v/>
      </c>
      <c r="AL427" s="108" t="str">
        <f>HYPERLINK('94KMInput'!AI466)</f>
        <v/>
      </c>
      <c r="AM427" s="108" t="str">
        <f>HYPERLINK('94KMInput'!AJ466)</f>
        <v/>
      </c>
      <c r="AN427" s="108" t="str">
        <f>HYPERLINK('94KMInput'!AK466)</f>
        <v/>
      </c>
      <c r="AO427" s="108" t="str">
        <f>HYPERLINK('94KMInput'!AL466)</f>
        <v/>
      </c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  <c r="BM427" s="88"/>
      <c r="BN427" s="88"/>
      <c r="BO427" s="88"/>
      <c r="BP427" s="88"/>
      <c r="BQ427" s="88"/>
      <c r="BR427" s="88"/>
      <c r="BS427" s="88"/>
      <c r="BT427" s="88"/>
      <c r="BU427" s="88"/>
      <c r="BV427" s="88"/>
      <c r="BW427" s="88"/>
      <c r="BX427" s="88"/>
      <c r="BY427" s="88"/>
      <c r="BZ427" s="88"/>
      <c r="CA427" s="88"/>
      <c r="CB427" s="88"/>
      <c r="CC427" s="88"/>
      <c r="CD427" s="88"/>
      <c r="CE427" s="88"/>
      <c r="CF427" s="88"/>
      <c r="CG427" s="88"/>
      <c r="CH427" s="88"/>
      <c r="CI427" s="88"/>
      <c r="CJ427" s="88"/>
      <c r="CK427" s="88"/>
      <c r="CL427" s="88"/>
      <c r="CM427" s="88"/>
      <c r="CN427" s="88"/>
      <c r="CO427" s="88"/>
      <c r="CP427" s="88"/>
      <c r="CQ427" s="88"/>
      <c r="CR427" s="88"/>
      <c r="CS427" s="88"/>
      <c r="CT427" s="88"/>
      <c r="CU427" s="88"/>
      <c r="CV427" s="88"/>
      <c r="CW427" s="88"/>
      <c r="CX427" s="88"/>
      <c r="CY427" s="88"/>
      <c r="CZ427" s="88"/>
      <c r="DA427" s="88"/>
      <c r="DB427" s="88"/>
      <c r="DC427" s="88"/>
      <c r="DD427" s="88"/>
      <c r="DE427" s="88"/>
      <c r="DF427" s="88"/>
      <c r="DG427" s="88"/>
      <c r="DH427" s="88"/>
    </row>
    <row r="428" ht="10.5" customHeight="1">
      <c r="A428" s="87" t="str">
        <f t="shared" si="1"/>
        <v/>
      </c>
      <c r="B428" s="88" t="str">
        <f t="shared" si="2"/>
        <v/>
      </c>
      <c r="C428" s="88" t="str">
        <f t="shared" si="3"/>
        <v/>
      </c>
      <c r="D428" s="89" t="str">
        <f>'94KMInput'!B424</f>
        <v/>
      </c>
      <c r="E428" s="90" t="str">
        <f t="shared" si="4"/>
        <v/>
      </c>
      <c r="F428" s="91" t="str">
        <f>'94KMInput'!H424</f>
        <v/>
      </c>
      <c r="G428" s="90" t="str">
        <f>'94KMInput'!O424</f>
        <v/>
      </c>
      <c r="H428" s="90" t="str">
        <f>'94KMInput'!P424</f>
        <v/>
      </c>
      <c r="I428" s="90" t="str">
        <f>'94KMInput'!R424</f>
        <v/>
      </c>
      <c r="J428" s="91" t="str">
        <f>'94KMInput'!S424</f>
        <v/>
      </c>
      <c r="K428" s="92" t="str">
        <f>'94KMInput'!AD424</f>
        <v/>
      </c>
      <c r="L428" s="93"/>
      <c r="M428" s="94" t="str">
        <f>'94KMInput'!L424</f>
        <v/>
      </c>
      <c r="N428" s="90" t="str">
        <f>IF(M428="","",(IF(Q428='94KMInput'!K424,"","ERROR!")))</f>
        <v/>
      </c>
      <c r="O428" s="95"/>
      <c r="P428" s="96"/>
      <c r="Q428" s="69" t="str">
        <f t="shared" si="8"/>
        <v/>
      </c>
      <c r="R428" s="98"/>
      <c r="S428" s="98"/>
      <c r="T428" s="98"/>
      <c r="U428" s="99"/>
      <c r="V428" s="98"/>
      <c r="W428" s="98"/>
      <c r="X428" s="100" t="str">
        <f t="shared" si="39"/>
        <v/>
      </c>
      <c r="Y428" s="101"/>
      <c r="Z428" s="102"/>
      <c r="AA428" s="102"/>
      <c r="AB428" s="102"/>
      <c r="AC428" s="103" t="str">
        <f>'94KMInput'!T467</f>
        <v/>
      </c>
      <c r="AD428" s="104">
        <f>'94KMInput'!V467-'94KMInput'!U467</f>
        <v>0</v>
      </c>
      <c r="AE428" s="105" t="str">
        <f t="shared" si="6"/>
        <v/>
      </c>
      <c r="AF428" s="106">
        <v>3.75</v>
      </c>
      <c r="AG428" s="107">
        <f t="shared" si="7"/>
        <v>0</v>
      </c>
      <c r="AH428" s="108" t="str">
        <f>HYPERLINK('94KMInput'!AE467)</f>
        <v/>
      </c>
      <c r="AI428" s="108" t="str">
        <f>HYPERLINK('94KMInput'!AF467)</f>
        <v/>
      </c>
      <c r="AJ428" s="108" t="str">
        <f>HYPERLINK('94KMInput'!AG467)</f>
        <v/>
      </c>
      <c r="AK428" s="108" t="str">
        <f>HYPERLINK('94KMInput'!AH467)</f>
        <v/>
      </c>
      <c r="AL428" s="108" t="str">
        <f>HYPERLINK('94KMInput'!AI467)</f>
        <v/>
      </c>
      <c r="AM428" s="108" t="str">
        <f>HYPERLINK('94KMInput'!AJ467)</f>
        <v/>
      </c>
      <c r="AN428" s="108" t="str">
        <f>HYPERLINK('94KMInput'!AK467)</f>
        <v/>
      </c>
      <c r="AO428" s="108" t="str">
        <f>HYPERLINK('94KMInput'!AL467)</f>
        <v/>
      </c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  <c r="BM428" s="88"/>
      <c r="BN428" s="88"/>
      <c r="BO428" s="88"/>
      <c r="BP428" s="88"/>
      <c r="BQ428" s="88"/>
      <c r="BR428" s="88"/>
      <c r="BS428" s="88"/>
      <c r="BT428" s="88"/>
      <c r="BU428" s="88"/>
      <c r="BV428" s="88"/>
      <c r="BW428" s="88"/>
      <c r="BX428" s="88"/>
      <c r="BY428" s="88"/>
      <c r="BZ428" s="88"/>
      <c r="CA428" s="88"/>
      <c r="CB428" s="88"/>
      <c r="CC428" s="88"/>
      <c r="CD428" s="88"/>
      <c r="CE428" s="88"/>
      <c r="CF428" s="88"/>
      <c r="CG428" s="88"/>
      <c r="CH428" s="88"/>
      <c r="CI428" s="88"/>
      <c r="CJ428" s="88"/>
      <c r="CK428" s="88"/>
      <c r="CL428" s="88"/>
      <c r="CM428" s="88"/>
      <c r="CN428" s="88"/>
      <c r="CO428" s="88"/>
      <c r="CP428" s="88"/>
      <c r="CQ428" s="88"/>
      <c r="CR428" s="88"/>
      <c r="CS428" s="88"/>
      <c r="CT428" s="88"/>
      <c r="CU428" s="88"/>
      <c r="CV428" s="88"/>
      <c r="CW428" s="88"/>
      <c r="CX428" s="88"/>
      <c r="CY428" s="88"/>
      <c r="CZ428" s="88"/>
      <c r="DA428" s="88"/>
      <c r="DB428" s="88"/>
      <c r="DC428" s="88"/>
      <c r="DD428" s="88"/>
      <c r="DE428" s="88"/>
      <c r="DF428" s="88"/>
      <c r="DG428" s="88"/>
      <c r="DH428" s="88"/>
    </row>
    <row r="429" ht="10.5" customHeight="1">
      <c r="A429" s="87" t="str">
        <f t="shared" si="1"/>
        <v/>
      </c>
      <c r="B429" s="88" t="str">
        <f t="shared" si="2"/>
        <v/>
      </c>
      <c r="C429" s="88" t="str">
        <f t="shared" si="3"/>
        <v/>
      </c>
      <c r="D429" s="89" t="str">
        <f>'94KMInput'!B425</f>
        <v/>
      </c>
      <c r="E429" s="90" t="str">
        <f t="shared" si="4"/>
        <v/>
      </c>
      <c r="F429" s="91" t="str">
        <f>'94KMInput'!H425</f>
        <v/>
      </c>
      <c r="G429" s="90" t="str">
        <f>'94KMInput'!O425</f>
        <v/>
      </c>
      <c r="H429" s="90" t="str">
        <f>'94KMInput'!P425</f>
        <v/>
      </c>
      <c r="I429" s="90" t="str">
        <f>'94KMInput'!R425</f>
        <v/>
      </c>
      <c r="J429" s="91" t="str">
        <f>'94KMInput'!S425</f>
        <v/>
      </c>
      <c r="K429" s="92" t="str">
        <f>'94KMInput'!AD425</f>
        <v/>
      </c>
      <c r="L429" s="93"/>
      <c r="M429" s="94" t="str">
        <f>'94KMInput'!L425</f>
        <v/>
      </c>
      <c r="N429" s="90" t="str">
        <f>IF(M429="","",(IF(Q429='94KMInput'!K425,"","ERROR!")))</f>
        <v/>
      </c>
      <c r="O429" s="95"/>
      <c r="P429" s="96"/>
      <c r="Q429" s="69" t="str">
        <f t="shared" si="8"/>
        <v/>
      </c>
      <c r="R429" s="98"/>
      <c r="S429" s="98"/>
      <c r="T429" s="98"/>
      <c r="U429" s="99"/>
      <c r="V429" s="98"/>
      <c r="W429" s="98"/>
      <c r="X429" s="100" t="str">
        <f t="shared" si="39"/>
        <v/>
      </c>
      <c r="Y429" s="101"/>
      <c r="Z429" s="102"/>
      <c r="AA429" s="102"/>
      <c r="AB429" s="102"/>
      <c r="AC429" s="103" t="str">
        <f>'94KMInput'!T468</f>
        <v/>
      </c>
      <c r="AD429" s="104">
        <f>'94KMInput'!V468-'94KMInput'!U468</f>
        <v>0</v>
      </c>
      <c r="AE429" s="105" t="str">
        <f t="shared" si="6"/>
        <v/>
      </c>
      <c r="AF429" s="106">
        <v>3.75</v>
      </c>
      <c r="AG429" s="107">
        <f t="shared" si="7"/>
        <v>0</v>
      </c>
      <c r="AH429" s="108" t="str">
        <f>HYPERLINK('94KMInput'!AE468)</f>
        <v/>
      </c>
      <c r="AI429" s="108" t="str">
        <f>HYPERLINK('94KMInput'!AF468)</f>
        <v/>
      </c>
      <c r="AJ429" s="108" t="str">
        <f>HYPERLINK('94KMInput'!AG468)</f>
        <v/>
      </c>
      <c r="AK429" s="108" t="str">
        <f>HYPERLINK('94KMInput'!AH468)</f>
        <v/>
      </c>
      <c r="AL429" s="108" t="str">
        <f>HYPERLINK('94KMInput'!AI468)</f>
        <v/>
      </c>
      <c r="AM429" s="108" t="str">
        <f>HYPERLINK('94KMInput'!AJ468)</f>
        <v/>
      </c>
      <c r="AN429" s="108" t="str">
        <f>HYPERLINK('94KMInput'!AK468)</f>
        <v/>
      </c>
      <c r="AO429" s="108" t="str">
        <f>HYPERLINK('94KMInput'!AL468)</f>
        <v/>
      </c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  <c r="BM429" s="88"/>
      <c r="BN429" s="88"/>
      <c r="BO429" s="88"/>
      <c r="BP429" s="88"/>
      <c r="BQ429" s="88"/>
      <c r="BR429" s="88"/>
      <c r="BS429" s="88"/>
      <c r="BT429" s="88"/>
      <c r="BU429" s="88"/>
      <c r="BV429" s="88"/>
      <c r="BW429" s="88"/>
      <c r="BX429" s="88"/>
      <c r="BY429" s="88"/>
      <c r="BZ429" s="88"/>
      <c r="CA429" s="88"/>
      <c r="CB429" s="88"/>
      <c r="CC429" s="88"/>
      <c r="CD429" s="88"/>
      <c r="CE429" s="88"/>
      <c r="CF429" s="88"/>
      <c r="CG429" s="88"/>
      <c r="CH429" s="88"/>
      <c r="CI429" s="88"/>
      <c r="CJ429" s="88"/>
      <c r="CK429" s="88"/>
      <c r="CL429" s="88"/>
      <c r="CM429" s="88"/>
      <c r="CN429" s="88"/>
      <c r="CO429" s="88"/>
      <c r="CP429" s="88"/>
      <c r="CQ429" s="88"/>
      <c r="CR429" s="88"/>
      <c r="CS429" s="88"/>
      <c r="CT429" s="88"/>
      <c r="CU429" s="88"/>
      <c r="CV429" s="88"/>
      <c r="CW429" s="88"/>
      <c r="CX429" s="88"/>
      <c r="CY429" s="88"/>
      <c r="CZ429" s="88"/>
      <c r="DA429" s="88"/>
      <c r="DB429" s="88"/>
      <c r="DC429" s="88"/>
      <c r="DD429" s="88"/>
      <c r="DE429" s="88"/>
      <c r="DF429" s="88"/>
      <c r="DG429" s="88"/>
      <c r="DH429" s="88"/>
    </row>
    <row r="430" ht="10.5" customHeight="1">
      <c r="A430" s="87" t="str">
        <f t="shared" si="1"/>
        <v/>
      </c>
      <c r="B430" s="88" t="str">
        <f t="shared" si="2"/>
        <v/>
      </c>
      <c r="C430" s="88" t="str">
        <f t="shared" si="3"/>
        <v/>
      </c>
      <c r="D430" s="89" t="str">
        <f>'94KMInput'!B426</f>
        <v/>
      </c>
      <c r="E430" s="90" t="str">
        <f t="shared" si="4"/>
        <v/>
      </c>
      <c r="F430" s="91" t="str">
        <f>'94KMInput'!H426</f>
        <v/>
      </c>
      <c r="G430" s="90" t="str">
        <f>'94KMInput'!O426</f>
        <v/>
      </c>
      <c r="H430" s="90" t="str">
        <f>'94KMInput'!P426</f>
        <v/>
      </c>
      <c r="I430" s="90" t="str">
        <f>'94KMInput'!R426</f>
        <v/>
      </c>
      <c r="J430" s="91" t="str">
        <f>'94KMInput'!S426</f>
        <v/>
      </c>
      <c r="K430" s="92" t="str">
        <f>'94KMInput'!AD426</f>
        <v/>
      </c>
      <c r="L430" s="93"/>
      <c r="M430" s="94" t="str">
        <f>'94KMInput'!L426</f>
        <v/>
      </c>
      <c r="N430" s="90" t="str">
        <f>IF(M430="","",(IF(Q430='94KMInput'!K426,"","ERROR!")))</f>
        <v/>
      </c>
      <c r="O430" s="95"/>
      <c r="P430" s="96"/>
      <c r="Q430" s="69" t="str">
        <f t="shared" si="8"/>
        <v/>
      </c>
      <c r="R430" s="98"/>
      <c r="S430" s="98"/>
      <c r="T430" s="98"/>
      <c r="U430" s="99"/>
      <c r="V430" s="98"/>
      <c r="W430" s="98"/>
      <c r="X430" s="100" t="str">
        <f t="shared" si="39"/>
        <v/>
      </c>
      <c r="Y430" s="101"/>
      <c r="Z430" s="102"/>
      <c r="AA430" s="102"/>
      <c r="AB430" s="102"/>
      <c r="AC430" s="103" t="str">
        <f>'94KMInput'!T469</f>
        <v/>
      </c>
      <c r="AD430" s="104">
        <f>'94KMInput'!V469-'94KMInput'!U469</f>
        <v>0</v>
      </c>
      <c r="AE430" s="105" t="str">
        <f t="shared" si="6"/>
        <v/>
      </c>
      <c r="AF430" s="106">
        <v>3.75</v>
      </c>
      <c r="AG430" s="107">
        <f t="shared" si="7"/>
        <v>0</v>
      </c>
      <c r="AH430" s="108" t="str">
        <f>HYPERLINK('94KMInput'!AE469)</f>
        <v/>
      </c>
      <c r="AI430" s="108" t="str">
        <f>HYPERLINK('94KMInput'!AF469)</f>
        <v/>
      </c>
      <c r="AJ430" s="108" t="str">
        <f>HYPERLINK('94KMInput'!AG469)</f>
        <v/>
      </c>
      <c r="AK430" s="108" t="str">
        <f>HYPERLINK('94KMInput'!AH469)</f>
        <v/>
      </c>
      <c r="AL430" s="108" t="str">
        <f>HYPERLINK('94KMInput'!AI469)</f>
        <v/>
      </c>
      <c r="AM430" s="108" t="str">
        <f>HYPERLINK('94KMInput'!AJ469)</f>
        <v/>
      </c>
      <c r="AN430" s="108" t="str">
        <f>HYPERLINK('94KMInput'!AK469)</f>
        <v/>
      </c>
      <c r="AO430" s="108" t="str">
        <f>HYPERLINK('94KMInput'!AL469)</f>
        <v/>
      </c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88"/>
      <c r="BR430" s="88"/>
      <c r="BS430" s="88"/>
      <c r="BT430" s="88"/>
      <c r="BU430" s="88"/>
      <c r="BV430" s="88"/>
      <c r="BW430" s="88"/>
      <c r="BX430" s="88"/>
      <c r="BY430" s="88"/>
      <c r="BZ430" s="88"/>
      <c r="CA430" s="88"/>
      <c r="CB430" s="88"/>
      <c r="CC430" s="88"/>
      <c r="CD430" s="88"/>
      <c r="CE430" s="88"/>
      <c r="CF430" s="88"/>
      <c r="CG430" s="88"/>
      <c r="CH430" s="88"/>
      <c r="CI430" s="88"/>
      <c r="CJ430" s="88"/>
      <c r="CK430" s="88"/>
      <c r="CL430" s="88"/>
      <c r="CM430" s="88"/>
      <c r="CN430" s="88"/>
      <c r="CO430" s="88"/>
      <c r="CP430" s="88"/>
      <c r="CQ430" s="88"/>
      <c r="CR430" s="88"/>
      <c r="CS430" s="88"/>
      <c r="CT430" s="88"/>
      <c r="CU430" s="88"/>
      <c r="CV430" s="88"/>
      <c r="CW430" s="88"/>
      <c r="CX430" s="88"/>
      <c r="CY430" s="88"/>
      <c r="CZ430" s="88"/>
      <c r="DA430" s="88"/>
      <c r="DB430" s="88"/>
      <c r="DC430" s="88"/>
      <c r="DD430" s="88"/>
      <c r="DE430" s="88"/>
      <c r="DF430" s="88"/>
      <c r="DG430" s="88"/>
      <c r="DH430" s="88"/>
    </row>
    <row r="431" ht="10.5" customHeight="1">
      <c r="A431" s="87" t="str">
        <f t="shared" si="1"/>
        <v/>
      </c>
      <c r="B431" s="88" t="str">
        <f t="shared" si="2"/>
        <v/>
      </c>
      <c r="C431" s="88" t="str">
        <f t="shared" si="3"/>
        <v/>
      </c>
      <c r="D431" s="89" t="str">
        <f>'94KMInput'!B427</f>
        <v/>
      </c>
      <c r="E431" s="90" t="str">
        <f t="shared" si="4"/>
        <v/>
      </c>
      <c r="F431" s="91" t="str">
        <f>'94KMInput'!H427</f>
        <v/>
      </c>
      <c r="G431" s="90" t="str">
        <f>'94KMInput'!O427</f>
        <v/>
      </c>
      <c r="H431" s="90" t="str">
        <f>'94KMInput'!P427</f>
        <v/>
      </c>
      <c r="I431" s="90" t="str">
        <f>'94KMInput'!R427</f>
        <v/>
      </c>
      <c r="J431" s="91" t="str">
        <f>'94KMInput'!S427</f>
        <v/>
      </c>
      <c r="K431" s="92" t="str">
        <f>'94KMInput'!AD427</f>
        <v/>
      </c>
      <c r="L431" s="93"/>
      <c r="M431" s="94" t="str">
        <f>'94KMInput'!L427</f>
        <v/>
      </c>
      <c r="N431" s="90" t="str">
        <f>IF(M431="","",(IF(Q431='94KMInput'!K427,"","ERROR!")))</f>
        <v/>
      </c>
      <c r="O431" s="95"/>
      <c r="P431" s="96"/>
      <c r="Q431" s="69" t="str">
        <f t="shared" si="8"/>
        <v/>
      </c>
      <c r="R431" s="98"/>
      <c r="S431" s="98"/>
      <c r="T431" s="98"/>
      <c r="U431" s="99"/>
      <c r="V431" s="98"/>
      <c r="W431" s="98"/>
      <c r="X431" s="100" t="str">
        <f t="shared" si="39"/>
        <v/>
      </c>
      <c r="Y431" s="101"/>
      <c r="Z431" s="102"/>
      <c r="AA431" s="102"/>
      <c r="AB431" s="102"/>
      <c r="AC431" s="103" t="str">
        <f>'94KMInput'!T470</f>
        <v/>
      </c>
      <c r="AD431" s="104">
        <f>'94KMInput'!V470-'94KMInput'!U470</f>
        <v>0</v>
      </c>
      <c r="AE431" s="105" t="str">
        <f t="shared" si="6"/>
        <v/>
      </c>
      <c r="AF431" s="106">
        <v>3.75</v>
      </c>
      <c r="AG431" s="107">
        <f t="shared" si="7"/>
        <v>0</v>
      </c>
      <c r="AH431" s="108" t="str">
        <f>HYPERLINK('94KMInput'!AE470)</f>
        <v/>
      </c>
      <c r="AI431" s="108" t="str">
        <f>HYPERLINK('94KMInput'!AF470)</f>
        <v/>
      </c>
      <c r="AJ431" s="108" t="str">
        <f>HYPERLINK('94KMInput'!AG470)</f>
        <v/>
      </c>
      <c r="AK431" s="108" t="str">
        <f>HYPERLINK('94KMInput'!AH470)</f>
        <v/>
      </c>
      <c r="AL431" s="108" t="str">
        <f>HYPERLINK('94KMInput'!AI470)</f>
        <v/>
      </c>
      <c r="AM431" s="108" t="str">
        <f>HYPERLINK('94KMInput'!AJ470)</f>
        <v/>
      </c>
      <c r="AN431" s="108" t="str">
        <f>HYPERLINK('94KMInput'!AK470)</f>
        <v/>
      </c>
      <c r="AO431" s="108" t="str">
        <f>HYPERLINK('94KMInput'!AL470)</f>
        <v/>
      </c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88"/>
      <c r="BR431" s="88"/>
      <c r="BS431" s="88"/>
      <c r="BT431" s="88"/>
      <c r="BU431" s="88"/>
      <c r="BV431" s="88"/>
      <c r="BW431" s="88"/>
      <c r="BX431" s="88"/>
      <c r="BY431" s="88"/>
      <c r="BZ431" s="88"/>
      <c r="CA431" s="88"/>
      <c r="CB431" s="88"/>
      <c r="CC431" s="88"/>
      <c r="CD431" s="88"/>
      <c r="CE431" s="88"/>
      <c r="CF431" s="88"/>
      <c r="CG431" s="88"/>
      <c r="CH431" s="88"/>
      <c r="CI431" s="88"/>
      <c r="CJ431" s="88"/>
      <c r="CK431" s="88"/>
      <c r="CL431" s="88"/>
      <c r="CM431" s="88"/>
      <c r="CN431" s="88"/>
      <c r="CO431" s="88"/>
      <c r="CP431" s="88"/>
      <c r="CQ431" s="88"/>
      <c r="CR431" s="88"/>
      <c r="CS431" s="88"/>
      <c r="CT431" s="88"/>
      <c r="CU431" s="88"/>
      <c r="CV431" s="88"/>
      <c r="CW431" s="88"/>
      <c r="CX431" s="88"/>
      <c r="CY431" s="88"/>
      <c r="CZ431" s="88"/>
      <c r="DA431" s="88"/>
      <c r="DB431" s="88"/>
      <c r="DC431" s="88"/>
      <c r="DD431" s="88"/>
      <c r="DE431" s="88"/>
      <c r="DF431" s="88"/>
      <c r="DG431" s="88"/>
      <c r="DH431" s="88"/>
    </row>
    <row r="432" ht="10.5" customHeight="1">
      <c r="A432" s="87" t="str">
        <f t="shared" si="1"/>
        <v/>
      </c>
      <c r="B432" s="88" t="str">
        <f t="shared" si="2"/>
        <v/>
      </c>
      <c r="C432" s="88" t="str">
        <f t="shared" si="3"/>
        <v/>
      </c>
      <c r="D432" s="89" t="str">
        <f>'94KMInput'!B428</f>
        <v/>
      </c>
      <c r="E432" s="90" t="str">
        <f t="shared" si="4"/>
        <v/>
      </c>
      <c r="F432" s="91" t="str">
        <f>'94KMInput'!H428</f>
        <v/>
      </c>
      <c r="G432" s="90" t="str">
        <f>'94KMInput'!O428</f>
        <v/>
      </c>
      <c r="H432" s="90" t="str">
        <f>'94KMInput'!P428</f>
        <v/>
      </c>
      <c r="I432" s="90" t="str">
        <f>'94KMInput'!R428</f>
        <v/>
      </c>
      <c r="J432" s="91" t="str">
        <f>'94KMInput'!S428</f>
        <v/>
      </c>
      <c r="K432" s="92" t="str">
        <f>'94KMInput'!AD428</f>
        <v/>
      </c>
      <c r="L432" s="93"/>
      <c r="M432" s="94" t="str">
        <f>'94KMInput'!L428</f>
        <v/>
      </c>
      <c r="N432" s="90" t="str">
        <f>IF(M432="","",(IF(Q432='94KMInput'!K428,"","ERROR!")))</f>
        <v/>
      </c>
      <c r="O432" s="95"/>
      <c r="P432" s="96"/>
      <c r="Q432" s="69" t="str">
        <f t="shared" si="8"/>
        <v/>
      </c>
      <c r="R432" s="98"/>
      <c r="S432" s="98"/>
      <c r="T432" s="98"/>
      <c r="U432" s="99"/>
      <c r="V432" s="98"/>
      <c r="W432" s="98"/>
      <c r="X432" s="100" t="str">
        <f t="shared" si="39"/>
        <v/>
      </c>
      <c r="Y432" s="101"/>
      <c r="Z432" s="102"/>
      <c r="AA432" s="102"/>
      <c r="AB432" s="102"/>
      <c r="AC432" s="103" t="str">
        <f>'94KMInput'!T471</f>
        <v/>
      </c>
      <c r="AD432" s="104">
        <f>'94KMInput'!V471-'94KMInput'!U471</f>
        <v>0</v>
      </c>
      <c r="AE432" s="105" t="str">
        <f t="shared" si="6"/>
        <v/>
      </c>
      <c r="AF432" s="106">
        <v>3.75</v>
      </c>
      <c r="AG432" s="107">
        <f t="shared" si="7"/>
        <v>0</v>
      </c>
      <c r="AH432" s="108" t="str">
        <f>HYPERLINK('94KMInput'!AE471)</f>
        <v/>
      </c>
      <c r="AI432" s="108" t="str">
        <f>HYPERLINK('94KMInput'!AF471)</f>
        <v/>
      </c>
      <c r="AJ432" s="108" t="str">
        <f>HYPERLINK('94KMInput'!AG471)</f>
        <v/>
      </c>
      <c r="AK432" s="108" t="str">
        <f>HYPERLINK('94KMInput'!AH471)</f>
        <v/>
      </c>
      <c r="AL432" s="108" t="str">
        <f>HYPERLINK('94KMInput'!AI471)</f>
        <v/>
      </c>
      <c r="AM432" s="108" t="str">
        <f>HYPERLINK('94KMInput'!AJ471)</f>
        <v/>
      </c>
      <c r="AN432" s="108" t="str">
        <f>HYPERLINK('94KMInput'!AK471)</f>
        <v/>
      </c>
      <c r="AO432" s="108" t="str">
        <f>HYPERLINK('94KMInput'!AL471)</f>
        <v/>
      </c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  <c r="BM432" s="88"/>
      <c r="BN432" s="88"/>
      <c r="BO432" s="88"/>
      <c r="BP432" s="88"/>
      <c r="BQ432" s="88"/>
      <c r="BR432" s="88"/>
      <c r="BS432" s="88"/>
      <c r="BT432" s="88"/>
      <c r="BU432" s="88"/>
      <c r="BV432" s="88"/>
      <c r="BW432" s="88"/>
      <c r="BX432" s="88"/>
      <c r="BY432" s="88"/>
      <c r="BZ432" s="88"/>
      <c r="CA432" s="88"/>
      <c r="CB432" s="88"/>
      <c r="CC432" s="88"/>
      <c r="CD432" s="88"/>
      <c r="CE432" s="88"/>
      <c r="CF432" s="88"/>
      <c r="CG432" s="88"/>
      <c r="CH432" s="88"/>
      <c r="CI432" s="88"/>
      <c r="CJ432" s="88"/>
      <c r="CK432" s="88"/>
      <c r="CL432" s="88"/>
      <c r="CM432" s="88"/>
      <c r="CN432" s="88"/>
      <c r="CO432" s="88"/>
      <c r="CP432" s="88"/>
      <c r="CQ432" s="88"/>
      <c r="CR432" s="88"/>
      <c r="CS432" s="88"/>
      <c r="CT432" s="88"/>
      <c r="CU432" s="88"/>
      <c r="CV432" s="88"/>
      <c r="CW432" s="88"/>
      <c r="CX432" s="88"/>
      <c r="CY432" s="88"/>
      <c r="CZ432" s="88"/>
      <c r="DA432" s="88"/>
      <c r="DB432" s="88"/>
      <c r="DC432" s="88"/>
      <c r="DD432" s="88"/>
      <c r="DE432" s="88"/>
      <c r="DF432" s="88"/>
      <c r="DG432" s="88"/>
      <c r="DH432" s="88"/>
    </row>
    <row r="433" ht="10.5" customHeight="1">
      <c r="A433" s="87" t="str">
        <f t="shared" si="1"/>
        <v/>
      </c>
      <c r="B433" s="88" t="str">
        <f t="shared" si="2"/>
        <v/>
      </c>
      <c r="C433" s="88" t="str">
        <f t="shared" si="3"/>
        <v/>
      </c>
      <c r="D433" s="89" t="str">
        <f>'94KMInput'!B429</f>
        <v/>
      </c>
      <c r="E433" s="90" t="str">
        <f t="shared" si="4"/>
        <v/>
      </c>
      <c r="F433" s="91" t="str">
        <f>'94KMInput'!H429</f>
        <v/>
      </c>
      <c r="G433" s="90" t="str">
        <f>'94KMInput'!O429</f>
        <v/>
      </c>
      <c r="H433" s="90" t="str">
        <f>'94KMInput'!P429</f>
        <v/>
      </c>
      <c r="I433" s="90" t="str">
        <f>'94KMInput'!R429</f>
        <v/>
      </c>
      <c r="J433" s="91" t="str">
        <f>'94KMInput'!S429</f>
        <v/>
      </c>
      <c r="K433" s="92" t="str">
        <f>'94KMInput'!AD429</f>
        <v/>
      </c>
      <c r="L433" s="93"/>
      <c r="M433" s="94" t="str">
        <f>'94KMInput'!L429</f>
        <v/>
      </c>
      <c r="N433" s="90" t="str">
        <f>IF(M433="","",(IF(Q433='94KMInput'!K429,"","ERROR!")))</f>
        <v/>
      </c>
      <c r="O433" s="95"/>
      <c r="P433" s="96"/>
      <c r="Q433" s="69" t="str">
        <f t="shared" si="8"/>
        <v/>
      </c>
      <c r="R433" s="98"/>
      <c r="S433" s="98"/>
      <c r="T433" s="98"/>
      <c r="U433" s="99"/>
      <c r="V433" s="98"/>
      <c r="W433" s="98"/>
      <c r="X433" s="100" t="str">
        <f t="shared" si="39"/>
        <v/>
      </c>
      <c r="Y433" s="101"/>
      <c r="Z433" s="102"/>
      <c r="AA433" s="102"/>
      <c r="AB433" s="102"/>
      <c r="AC433" s="103" t="str">
        <f>'94KMInput'!T472</f>
        <v/>
      </c>
      <c r="AD433" s="104">
        <f>'94KMInput'!V472-'94KMInput'!U472</f>
        <v>0</v>
      </c>
      <c r="AE433" s="105" t="str">
        <f t="shared" si="6"/>
        <v/>
      </c>
      <c r="AF433" s="106">
        <v>3.75</v>
      </c>
      <c r="AG433" s="107">
        <f t="shared" si="7"/>
        <v>0</v>
      </c>
      <c r="AH433" s="108" t="str">
        <f>HYPERLINK('94KMInput'!AE472)</f>
        <v/>
      </c>
      <c r="AI433" s="108" t="str">
        <f>HYPERLINK('94KMInput'!AF472)</f>
        <v/>
      </c>
      <c r="AJ433" s="108" t="str">
        <f>HYPERLINK('94KMInput'!AG472)</f>
        <v/>
      </c>
      <c r="AK433" s="108" t="str">
        <f>HYPERLINK('94KMInput'!AH472)</f>
        <v/>
      </c>
      <c r="AL433" s="108" t="str">
        <f>HYPERLINK('94KMInput'!AI472)</f>
        <v/>
      </c>
      <c r="AM433" s="108" t="str">
        <f>HYPERLINK('94KMInput'!AJ472)</f>
        <v/>
      </c>
      <c r="AN433" s="108" t="str">
        <f>HYPERLINK('94KMInput'!AK472)</f>
        <v/>
      </c>
      <c r="AO433" s="108" t="str">
        <f>HYPERLINK('94KMInput'!AL472)</f>
        <v/>
      </c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  <c r="BM433" s="88"/>
      <c r="BN433" s="88"/>
      <c r="BO433" s="88"/>
      <c r="BP433" s="88"/>
      <c r="BQ433" s="88"/>
      <c r="BR433" s="88"/>
      <c r="BS433" s="88"/>
      <c r="BT433" s="88"/>
      <c r="BU433" s="88"/>
      <c r="BV433" s="88"/>
      <c r="BW433" s="88"/>
      <c r="BX433" s="88"/>
      <c r="BY433" s="88"/>
      <c r="BZ433" s="88"/>
      <c r="CA433" s="88"/>
      <c r="CB433" s="88"/>
      <c r="CC433" s="88"/>
      <c r="CD433" s="88"/>
      <c r="CE433" s="88"/>
      <c r="CF433" s="88"/>
      <c r="CG433" s="88"/>
      <c r="CH433" s="88"/>
      <c r="CI433" s="88"/>
      <c r="CJ433" s="88"/>
      <c r="CK433" s="88"/>
      <c r="CL433" s="88"/>
      <c r="CM433" s="88"/>
      <c r="CN433" s="88"/>
      <c r="CO433" s="88"/>
      <c r="CP433" s="88"/>
      <c r="CQ433" s="88"/>
      <c r="CR433" s="88"/>
      <c r="CS433" s="88"/>
      <c r="CT433" s="88"/>
      <c r="CU433" s="88"/>
      <c r="CV433" s="88"/>
      <c r="CW433" s="88"/>
      <c r="CX433" s="88"/>
      <c r="CY433" s="88"/>
      <c r="CZ433" s="88"/>
      <c r="DA433" s="88"/>
      <c r="DB433" s="88"/>
      <c r="DC433" s="88"/>
      <c r="DD433" s="88"/>
      <c r="DE433" s="88"/>
      <c r="DF433" s="88"/>
      <c r="DG433" s="88"/>
      <c r="DH433" s="88"/>
    </row>
    <row r="434" ht="10.5" customHeight="1">
      <c r="A434" s="87" t="str">
        <f t="shared" si="1"/>
        <v/>
      </c>
      <c r="B434" s="88" t="str">
        <f t="shared" si="2"/>
        <v/>
      </c>
      <c r="C434" s="88" t="str">
        <f t="shared" si="3"/>
        <v/>
      </c>
      <c r="D434" s="89" t="str">
        <f>'94KMInput'!B430</f>
        <v/>
      </c>
      <c r="E434" s="90" t="str">
        <f t="shared" si="4"/>
        <v/>
      </c>
      <c r="F434" s="91" t="str">
        <f>'94KMInput'!H430</f>
        <v/>
      </c>
      <c r="G434" s="90" t="str">
        <f>'94KMInput'!O430</f>
        <v/>
      </c>
      <c r="H434" s="90" t="str">
        <f>'94KMInput'!P430</f>
        <v/>
      </c>
      <c r="I434" s="90" t="str">
        <f>'94KMInput'!R430</f>
        <v/>
      </c>
      <c r="J434" s="91" t="str">
        <f>'94KMInput'!S430</f>
        <v/>
      </c>
      <c r="K434" s="92" t="str">
        <f>'94KMInput'!AD430</f>
        <v/>
      </c>
      <c r="L434" s="93"/>
      <c r="M434" s="94" t="str">
        <f>'94KMInput'!L430</f>
        <v/>
      </c>
      <c r="N434" s="90" t="str">
        <f>IF(M434="","",(IF(Q434='94KMInput'!K430,"","ERROR!")))</f>
        <v/>
      </c>
      <c r="O434" s="95"/>
      <c r="P434" s="96"/>
      <c r="Q434" s="69" t="str">
        <f t="shared" si="8"/>
        <v/>
      </c>
      <c r="R434" s="98"/>
      <c r="S434" s="98"/>
      <c r="T434" s="98"/>
      <c r="U434" s="99"/>
      <c r="V434" s="98"/>
      <c r="W434" s="98"/>
      <c r="X434" s="100" t="str">
        <f t="shared" si="39"/>
        <v/>
      </c>
      <c r="Y434" s="101"/>
      <c r="Z434" s="102"/>
      <c r="AA434" s="102"/>
      <c r="AB434" s="102"/>
      <c r="AC434" s="103" t="str">
        <f>'94KMInput'!T473</f>
        <v/>
      </c>
      <c r="AD434" s="104">
        <f>'94KMInput'!V473-'94KMInput'!U473</f>
        <v>0</v>
      </c>
      <c r="AE434" s="105" t="str">
        <f t="shared" si="6"/>
        <v/>
      </c>
      <c r="AF434" s="106">
        <v>3.75</v>
      </c>
      <c r="AG434" s="107">
        <f t="shared" si="7"/>
        <v>0</v>
      </c>
      <c r="AH434" s="108" t="str">
        <f>HYPERLINK('94KMInput'!AE473)</f>
        <v/>
      </c>
      <c r="AI434" s="108" t="str">
        <f>HYPERLINK('94KMInput'!AF473)</f>
        <v/>
      </c>
      <c r="AJ434" s="108" t="str">
        <f>HYPERLINK('94KMInput'!AG473)</f>
        <v/>
      </c>
      <c r="AK434" s="108" t="str">
        <f>HYPERLINK('94KMInput'!AH473)</f>
        <v/>
      </c>
      <c r="AL434" s="108" t="str">
        <f>HYPERLINK('94KMInput'!AI473)</f>
        <v/>
      </c>
      <c r="AM434" s="108" t="str">
        <f>HYPERLINK('94KMInput'!AJ473)</f>
        <v/>
      </c>
      <c r="AN434" s="108" t="str">
        <f>HYPERLINK('94KMInput'!AK473)</f>
        <v/>
      </c>
      <c r="AO434" s="108" t="str">
        <f>HYPERLINK('94KMInput'!AL473)</f>
        <v/>
      </c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  <c r="BM434" s="88"/>
      <c r="BN434" s="88"/>
      <c r="BO434" s="88"/>
      <c r="BP434" s="88"/>
      <c r="BQ434" s="88"/>
      <c r="BR434" s="88"/>
      <c r="BS434" s="88"/>
      <c r="BT434" s="88"/>
      <c r="BU434" s="88"/>
      <c r="BV434" s="88"/>
      <c r="BW434" s="88"/>
      <c r="BX434" s="88"/>
      <c r="BY434" s="88"/>
      <c r="BZ434" s="88"/>
      <c r="CA434" s="88"/>
      <c r="CB434" s="88"/>
      <c r="CC434" s="88"/>
      <c r="CD434" s="88"/>
      <c r="CE434" s="88"/>
      <c r="CF434" s="88"/>
      <c r="CG434" s="88"/>
      <c r="CH434" s="88"/>
      <c r="CI434" s="88"/>
      <c r="CJ434" s="88"/>
      <c r="CK434" s="88"/>
      <c r="CL434" s="88"/>
      <c r="CM434" s="88"/>
      <c r="CN434" s="88"/>
      <c r="CO434" s="88"/>
      <c r="CP434" s="88"/>
      <c r="CQ434" s="88"/>
      <c r="CR434" s="88"/>
      <c r="CS434" s="88"/>
      <c r="CT434" s="88"/>
      <c r="CU434" s="88"/>
      <c r="CV434" s="88"/>
      <c r="CW434" s="88"/>
      <c r="CX434" s="88"/>
      <c r="CY434" s="88"/>
      <c r="CZ434" s="88"/>
      <c r="DA434" s="88"/>
      <c r="DB434" s="88"/>
      <c r="DC434" s="88"/>
      <c r="DD434" s="88"/>
      <c r="DE434" s="88"/>
      <c r="DF434" s="88"/>
      <c r="DG434" s="88"/>
      <c r="DH434" s="88"/>
    </row>
    <row r="435" ht="10.5" customHeight="1">
      <c r="A435" s="87" t="str">
        <f t="shared" si="1"/>
        <v/>
      </c>
      <c r="B435" s="88" t="str">
        <f t="shared" si="2"/>
        <v/>
      </c>
      <c r="C435" s="88" t="str">
        <f t="shared" si="3"/>
        <v/>
      </c>
      <c r="D435" s="89" t="str">
        <f>'94KMInput'!B431</f>
        <v/>
      </c>
      <c r="E435" s="90" t="str">
        <f t="shared" si="4"/>
        <v/>
      </c>
      <c r="F435" s="91" t="str">
        <f>'94KMInput'!H431</f>
        <v/>
      </c>
      <c r="G435" s="90" t="str">
        <f>'94KMInput'!O431</f>
        <v/>
      </c>
      <c r="H435" s="90" t="str">
        <f>'94KMInput'!P431</f>
        <v/>
      </c>
      <c r="I435" s="90" t="str">
        <f>'94KMInput'!R431</f>
        <v/>
      </c>
      <c r="J435" s="91" t="str">
        <f>'94KMInput'!S431</f>
        <v/>
      </c>
      <c r="K435" s="92" t="str">
        <f>'94KMInput'!AD431</f>
        <v/>
      </c>
      <c r="L435" s="93"/>
      <c r="M435" s="94" t="str">
        <f>'94KMInput'!L431</f>
        <v/>
      </c>
      <c r="N435" s="90" t="str">
        <f>IF(M435="","",(IF(Q435='94KMInput'!K431,"","ERROR!")))</f>
        <v/>
      </c>
      <c r="O435" s="95"/>
      <c r="P435" s="96"/>
      <c r="Q435" s="69" t="str">
        <f t="shared" si="8"/>
        <v/>
      </c>
      <c r="R435" s="98"/>
      <c r="S435" s="98"/>
      <c r="T435" s="98"/>
      <c r="U435" s="99"/>
      <c r="V435" s="98"/>
      <c r="W435" s="98"/>
      <c r="X435" s="100" t="str">
        <f t="shared" si="39"/>
        <v/>
      </c>
      <c r="Y435" s="101"/>
      <c r="Z435" s="102"/>
      <c r="AA435" s="102"/>
      <c r="AB435" s="102"/>
      <c r="AC435" s="103" t="str">
        <f>'94KMInput'!T474</f>
        <v/>
      </c>
      <c r="AD435" s="104">
        <f>'94KMInput'!V474-'94KMInput'!U474</f>
        <v>0</v>
      </c>
      <c r="AE435" s="105" t="str">
        <f t="shared" si="6"/>
        <v/>
      </c>
      <c r="AF435" s="106">
        <v>3.75</v>
      </c>
      <c r="AG435" s="107">
        <f t="shared" si="7"/>
        <v>0</v>
      </c>
      <c r="AH435" s="108" t="str">
        <f>HYPERLINK('94KMInput'!AE474)</f>
        <v/>
      </c>
      <c r="AI435" s="108" t="str">
        <f>HYPERLINK('94KMInput'!AF474)</f>
        <v/>
      </c>
      <c r="AJ435" s="108" t="str">
        <f>HYPERLINK('94KMInput'!AG474)</f>
        <v/>
      </c>
      <c r="AK435" s="108" t="str">
        <f>HYPERLINK('94KMInput'!AH474)</f>
        <v/>
      </c>
      <c r="AL435" s="108" t="str">
        <f>HYPERLINK('94KMInput'!AI474)</f>
        <v/>
      </c>
      <c r="AM435" s="108" t="str">
        <f>HYPERLINK('94KMInput'!AJ474)</f>
        <v/>
      </c>
      <c r="AN435" s="108" t="str">
        <f>HYPERLINK('94KMInput'!AK474)</f>
        <v/>
      </c>
      <c r="AO435" s="108" t="str">
        <f>HYPERLINK('94KMInput'!AL474)</f>
        <v/>
      </c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  <c r="BM435" s="88"/>
      <c r="BN435" s="88"/>
      <c r="BO435" s="88"/>
      <c r="BP435" s="88"/>
      <c r="BQ435" s="88"/>
      <c r="BR435" s="88"/>
      <c r="BS435" s="88"/>
      <c r="BT435" s="88"/>
      <c r="BU435" s="88"/>
      <c r="BV435" s="88"/>
      <c r="BW435" s="88"/>
      <c r="BX435" s="88"/>
      <c r="BY435" s="88"/>
      <c r="BZ435" s="88"/>
      <c r="CA435" s="88"/>
      <c r="CB435" s="88"/>
      <c r="CC435" s="88"/>
      <c r="CD435" s="88"/>
      <c r="CE435" s="88"/>
      <c r="CF435" s="88"/>
      <c r="CG435" s="88"/>
      <c r="CH435" s="88"/>
      <c r="CI435" s="88"/>
      <c r="CJ435" s="88"/>
      <c r="CK435" s="88"/>
      <c r="CL435" s="88"/>
      <c r="CM435" s="88"/>
      <c r="CN435" s="88"/>
      <c r="CO435" s="88"/>
      <c r="CP435" s="88"/>
      <c r="CQ435" s="88"/>
      <c r="CR435" s="88"/>
      <c r="CS435" s="88"/>
      <c r="CT435" s="88"/>
      <c r="CU435" s="88"/>
      <c r="CV435" s="88"/>
      <c r="CW435" s="88"/>
      <c r="CX435" s="88"/>
      <c r="CY435" s="88"/>
      <c r="CZ435" s="88"/>
      <c r="DA435" s="88"/>
      <c r="DB435" s="88"/>
      <c r="DC435" s="88"/>
      <c r="DD435" s="88"/>
      <c r="DE435" s="88"/>
      <c r="DF435" s="88"/>
      <c r="DG435" s="88"/>
      <c r="DH435" s="88"/>
    </row>
    <row r="436" ht="10.5" customHeight="1">
      <c r="A436" s="87" t="str">
        <f t="shared" si="1"/>
        <v/>
      </c>
      <c r="B436" s="88" t="str">
        <f t="shared" si="2"/>
        <v/>
      </c>
      <c r="C436" s="88" t="str">
        <f t="shared" si="3"/>
        <v/>
      </c>
      <c r="D436" s="89" t="str">
        <f>'94KMInput'!B432</f>
        <v/>
      </c>
      <c r="E436" s="90" t="str">
        <f t="shared" si="4"/>
        <v/>
      </c>
      <c r="F436" s="91" t="str">
        <f>'94KMInput'!H432</f>
        <v/>
      </c>
      <c r="G436" s="90" t="str">
        <f>'94KMInput'!O432</f>
        <v/>
      </c>
      <c r="H436" s="90" t="str">
        <f>'94KMInput'!P432</f>
        <v/>
      </c>
      <c r="I436" s="90" t="str">
        <f>'94KMInput'!R432</f>
        <v/>
      </c>
      <c r="J436" s="91" t="str">
        <f>'94KMInput'!S432</f>
        <v/>
      </c>
      <c r="K436" s="92" t="str">
        <f>'94KMInput'!AD432</f>
        <v/>
      </c>
      <c r="L436" s="93"/>
      <c r="M436" s="94" t="str">
        <f>'94KMInput'!L432</f>
        <v/>
      </c>
      <c r="N436" s="90" t="str">
        <f>IF(M436="","",(IF(Q436='94KMInput'!K432,"","ERROR!")))</f>
        <v/>
      </c>
      <c r="O436" s="95"/>
      <c r="P436" s="96"/>
      <c r="Q436" s="69" t="str">
        <f t="shared" si="8"/>
        <v/>
      </c>
      <c r="R436" s="98"/>
      <c r="S436" s="98"/>
      <c r="T436" s="98"/>
      <c r="U436" s="99"/>
      <c r="V436" s="98"/>
      <c r="W436" s="98"/>
      <c r="X436" s="100" t="str">
        <f t="shared" si="39"/>
        <v/>
      </c>
      <c r="Y436" s="101"/>
      <c r="Z436" s="102"/>
      <c r="AA436" s="102"/>
      <c r="AB436" s="102"/>
      <c r="AC436" s="103" t="str">
        <f>'94KMInput'!T475</f>
        <v/>
      </c>
      <c r="AD436" s="104">
        <f>'94KMInput'!V475-'94KMInput'!U475</f>
        <v>0</v>
      </c>
      <c r="AE436" s="105" t="str">
        <f t="shared" si="6"/>
        <v/>
      </c>
      <c r="AF436" s="106">
        <v>3.75</v>
      </c>
      <c r="AG436" s="107">
        <f t="shared" si="7"/>
        <v>0</v>
      </c>
      <c r="AH436" s="108" t="str">
        <f>HYPERLINK('94KMInput'!AE475)</f>
        <v/>
      </c>
      <c r="AI436" s="108" t="str">
        <f>HYPERLINK('94KMInput'!AF475)</f>
        <v/>
      </c>
      <c r="AJ436" s="108" t="str">
        <f>HYPERLINK('94KMInput'!AG475)</f>
        <v/>
      </c>
      <c r="AK436" s="108" t="str">
        <f>HYPERLINK('94KMInput'!AH475)</f>
        <v/>
      </c>
      <c r="AL436" s="108" t="str">
        <f>HYPERLINK('94KMInput'!AI475)</f>
        <v/>
      </c>
      <c r="AM436" s="108" t="str">
        <f>HYPERLINK('94KMInput'!AJ475)</f>
        <v/>
      </c>
      <c r="AN436" s="108" t="str">
        <f>HYPERLINK('94KMInput'!AK475)</f>
        <v/>
      </c>
      <c r="AO436" s="108" t="str">
        <f>HYPERLINK('94KMInput'!AL475)</f>
        <v/>
      </c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  <c r="BM436" s="88"/>
      <c r="BN436" s="88"/>
      <c r="BO436" s="88"/>
      <c r="BP436" s="88"/>
      <c r="BQ436" s="88"/>
      <c r="BR436" s="88"/>
      <c r="BS436" s="88"/>
      <c r="BT436" s="88"/>
      <c r="BU436" s="88"/>
      <c r="BV436" s="88"/>
      <c r="BW436" s="88"/>
      <c r="BX436" s="88"/>
      <c r="BY436" s="88"/>
      <c r="BZ436" s="88"/>
      <c r="CA436" s="88"/>
      <c r="CB436" s="88"/>
      <c r="CC436" s="88"/>
      <c r="CD436" s="88"/>
      <c r="CE436" s="88"/>
      <c r="CF436" s="88"/>
      <c r="CG436" s="88"/>
      <c r="CH436" s="88"/>
      <c r="CI436" s="88"/>
      <c r="CJ436" s="88"/>
      <c r="CK436" s="88"/>
      <c r="CL436" s="88"/>
      <c r="CM436" s="88"/>
      <c r="CN436" s="88"/>
      <c r="CO436" s="88"/>
      <c r="CP436" s="88"/>
      <c r="CQ436" s="88"/>
      <c r="CR436" s="88"/>
      <c r="CS436" s="88"/>
      <c r="CT436" s="88"/>
      <c r="CU436" s="88"/>
      <c r="CV436" s="88"/>
      <c r="CW436" s="88"/>
      <c r="CX436" s="88"/>
      <c r="CY436" s="88"/>
      <c r="CZ436" s="88"/>
      <c r="DA436" s="88"/>
      <c r="DB436" s="88"/>
      <c r="DC436" s="88"/>
      <c r="DD436" s="88"/>
      <c r="DE436" s="88"/>
      <c r="DF436" s="88"/>
      <c r="DG436" s="88"/>
      <c r="DH436" s="88"/>
    </row>
    <row r="437" ht="10.5" customHeight="1">
      <c r="A437" s="87" t="str">
        <f t="shared" si="1"/>
        <v/>
      </c>
      <c r="B437" s="88" t="str">
        <f t="shared" si="2"/>
        <v/>
      </c>
      <c r="C437" s="88" t="str">
        <f t="shared" si="3"/>
        <v/>
      </c>
      <c r="D437" s="89" t="str">
        <f>'94KMInput'!B433</f>
        <v/>
      </c>
      <c r="E437" s="90" t="str">
        <f t="shared" si="4"/>
        <v/>
      </c>
      <c r="F437" s="91" t="str">
        <f>'94KMInput'!H433</f>
        <v/>
      </c>
      <c r="G437" s="90" t="str">
        <f>'94KMInput'!O433</f>
        <v/>
      </c>
      <c r="H437" s="90" t="str">
        <f>'94KMInput'!P433</f>
        <v/>
      </c>
      <c r="I437" s="90" t="str">
        <f>'94KMInput'!R433</f>
        <v/>
      </c>
      <c r="J437" s="91" t="str">
        <f>'94KMInput'!S433</f>
        <v/>
      </c>
      <c r="K437" s="92" t="str">
        <f>'94KMInput'!AD433</f>
        <v/>
      </c>
      <c r="L437" s="93"/>
      <c r="M437" s="94" t="str">
        <f>'94KMInput'!L433</f>
        <v/>
      </c>
      <c r="N437" s="90" t="str">
        <f>IF(M437="","",(IF(Q437='94KMInput'!K433,"","ERROR!")))</f>
        <v/>
      </c>
      <c r="O437" s="95"/>
      <c r="P437" s="96"/>
      <c r="Q437" s="69" t="str">
        <f t="shared" si="8"/>
        <v/>
      </c>
      <c r="R437" s="98"/>
      <c r="S437" s="98"/>
      <c r="T437" s="98"/>
      <c r="U437" s="99"/>
      <c r="V437" s="98"/>
      <c r="W437" s="98"/>
      <c r="X437" s="100" t="str">
        <f t="shared" si="39"/>
        <v/>
      </c>
      <c r="Y437" s="101"/>
      <c r="Z437" s="102"/>
      <c r="AA437" s="102"/>
      <c r="AB437" s="102"/>
      <c r="AC437" s="103" t="str">
        <f>'94KMInput'!T476</f>
        <v/>
      </c>
      <c r="AD437" s="104">
        <f>'94KMInput'!V476-'94KMInput'!U476</f>
        <v>0</v>
      </c>
      <c r="AE437" s="105" t="str">
        <f t="shared" si="6"/>
        <v/>
      </c>
      <c r="AF437" s="106">
        <v>3.75</v>
      </c>
      <c r="AG437" s="107">
        <f t="shared" si="7"/>
        <v>0</v>
      </c>
      <c r="AH437" s="108" t="str">
        <f>HYPERLINK('94KMInput'!AE476)</f>
        <v/>
      </c>
      <c r="AI437" s="108" t="str">
        <f>HYPERLINK('94KMInput'!AF476)</f>
        <v/>
      </c>
      <c r="AJ437" s="108" t="str">
        <f>HYPERLINK('94KMInput'!AG476)</f>
        <v/>
      </c>
      <c r="AK437" s="108" t="str">
        <f>HYPERLINK('94KMInput'!AH476)</f>
        <v/>
      </c>
      <c r="AL437" s="108" t="str">
        <f>HYPERLINK('94KMInput'!AI476)</f>
        <v/>
      </c>
      <c r="AM437" s="108" t="str">
        <f>HYPERLINK('94KMInput'!AJ476)</f>
        <v/>
      </c>
      <c r="AN437" s="108" t="str">
        <f>HYPERLINK('94KMInput'!AK476)</f>
        <v/>
      </c>
      <c r="AO437" s="108" t="str">
        <f>HYPERLINK('94KMInput'!AL476)</f>
        <v/>
      </c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  <c r="BM437" s="88"/>
      <c r="BN437" s="88"/>
      <c r="BO437" s="88"/>
      <c r="BP437" s="88"/>
      <c r="BQ437" s="88"/>
      <c r="BR437" s="88"/>
      <c r="BS437" s="88"/>
      <c r="BT437" s="88"/>
      <c r="BU437" s="88"/>
      <c r="BV437" s="88"/>
      <c r="BW437" s="88"/>
      <c r="BX437" s="88"/>
      <c r="BY437" s="88"/>
      <c r="BZ437" s="88"/>
      <c r="CA437" s="88"/>
      <c r="CB437" s="88"/>
      <c r="CC437" s="88"/>
      <c r="CD437" s="88"/>
      <c r="CE437" s="88"/>
      <c r="CF437" s="88"/>
      <c r="CG437" s="88"/>
      <c r="CH437" s="88"/>
      <c r="CI437" s="88"/>
      <c r="CJ437" s="88"/>
      <c r="CK437" s="88"/>
      <c r="CL437" s="88"/>
      <c r="CM437" s="88"/>
      <c r="CN437" s="88"/>
      <c r="CO437" s="88"/>
      <c r="CP437" s="88"/>
      <c r="CQ437" s="88"/>
      <c r="CR437" s="88"/>
      <c r="CS437" s="88"/>
      <c r="CT437" s="88"/>
      <c r="CU437" s="88"/>
      <c r="CV437" s="88"/>
      <c r="CW437" s="88"/>
      <c r="CX437" s="88"/>
      <c r="CY437" s="88"/>
      <c r="CZ437" s="88"/>
      <c r="DA437" s="88"/>
      <c r="DB437" s="88"/>
      <c r="DC437" s="88"/>
      <c r="DD437" s="88"/>
      <c r="DE437" s="88"/>
      <c r="DF437" s="88"/>
      <c r="DG437" s="88"/>
      <c r="DH437" s="88"/>
    </row>
    <row r="438" ht="10.5" customHeight="1">
      <c r="A438" s="87" t="str">
        <f t="shared" si="1"/>
        <v/>
      </c>
      <c r="B438" s="88" t="str">
        <f t="shared" si="2"/>
        <v/>
      </c>
      <c r="C438" s="88" t="str">
        <f t="shared" si="3"/>
        <v/>
      </c>
      <c r="D438" s="89" t="str">
        <f>'94KMInput'!B434</f>
        <v/>
      </c>
      <c r="E438" s="90" t="str">
        <f t="shared" si="4"/>
        <v/>
      </c>
      <c r="F438" s="91" t="str">
        <f>'94KMInput'!H434</f>
        <v/>
      </c>
      <c r="G438" s="90" t="str">
        <f>'94KMInput'!O434</f>
        <v/>
      </c>
      <c r="H438" s="90" t="str">
        <f>'94KMInput'!P434</f>
        <v/>
      </c>
      <c r="I438" s="90" t="str">
        <f>'94KMInput'!R434</f>
        <v/>
      </c>
      <c r="J438" s="91" t="str">
        <f>'94KMInput'!S434</f>
        <v/>
      </c>
      <c r="K438" s="92" t="str">
        <f>'94KMInput'!AD434</f>
        <v/>
      </c>
      <c r="L438" s="93"/>
      <c r="M438" s="94" t="str">
        <f>'94KMInput'!L434</f>
        <v/>
      </c>
      <c r="N438" s="90" t="str">
        <f>IF(M438="","",(IF(Q438='94KMInput'!K434,"","ERROR!")))</f>
        <v/>
      </c>
      <c r="O438" s="95"/>
      <c r="P438" s="96"/>
      <c r="Q438" s="69" t="str">
        <f t="shared" si="8"/>
        <v/>
      </c>
      <c r="R438" s="98"/>
      <c r="S438" s="98"/>
      <c r="T438" s="98"/>
      <c r="U438" s="99"/>
      <c r="V438" s="98"/>
      <c r="W438" s="98"/>
      <c r="X438" s="100" t="str">
        <f t="shared" si="39"/>
        <v/>
      </c>
      <c r="Y438" s="101"/>
      <c r="Z438" s="102"/>
      <c r="AA438" s="102"/>
      <c r="AB438" s="102"/>
      <c r="AC438" s="103" t="str">
        <f>'94KMInput'!T477</f>
        <v/>
      </c>
      <c r="AD438" s="104">
        <f>'94KMInput'!V477-'94KMInput'!U477</f>
        <v>0</v>
      </c>
      <c r="AE438" s="105" t="str">
        <f t="shared" si="6"/>
        <v/>
      </c>
      <c r="AF438" s="106">
        <v>3.75</v>
      </c>
      <c r="AG438" s="107">
        <f t="shared" si="7"/>
        <v>0</v>
      </c>
      <c r="AH438" s="108" t="str">
        <f>HYPERLINK('94KMInput'!AE477)</f>
        <v/>
      </c>
      <c r="AI438" s="108" t="str">
        <f>HYPERLINK('94KMInput'!AF477)</f>
        <v/>
      </c>
      <c r="AJ438" s="108" t="str">
        <f>HYPERLINK('94KMInput'!AG477)</f>
        <v/>
      </c>
      <c r="AK438" s="108" t="str">
        <f>HYPERLINK('94KMInput'!AH477)</f>
        <v/>
      </c>
      <c r="AL438" s="108" t="str">
        <f>HYPERLINK('94KMInput'!AI477)</f>
        <v/>
      </c>
      <c r="AM438" s="108" t="str">
        <f>HYPERLINK('94KMInput'!AJ477)</f>
        <v/>
      </c>
      <c r="AN438" s="108" t="str">
        <f>HYPERLINK('94KMInput'!AK477)</f>
        <v/>
      </c>
      <c r="AO438" s="108" t="str">
        <f>HYPERLINK('94KMInput'!AL477)</f>
        <v/>
      </c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  <c r="BM438" s="88"/>
      <c r="BN438" s="88"/>
      <c r="BO438" s="88"/>
      <c r="BP438" s="88"/>
      <c r="BQ438" s="88"/>
      <c r="BR438" s="88"/>
      <c r="BS438" s="88"/>
      <c r="BT438" s="88"/>
      <c r="BU438" s="88"/>
      <c r="BV438" s="88"/>
      <c r="BW438" s="88"/>
      <c r="BX438" s="88"/>
      <c r="BY438" s="88"/>
      <c r="BZ438" s="88"/>
      <c r="CA438" s="88"/>
      <c r="CB438" s="88"/>
      <c r="CC438" s="88"/>
      <c r="CD438" s="88"/>
      <c r="CE438" s="88"/>
      <c r="CF438" s="88"/>
      <c r="CG438" s="88"/>
      <c r="CH438" s="88"/>
      <c r="CI438" s="88"/>
      <c r="CJ438" s="88"/>
      <c r="CK438" s="88"/>
      <c r="CL438" s="88"/>
      <c r="CM438" s="88"/>
      <c r="CN438" s="88"/>
      <c r="CO438" s="88"/>
      <c r="CP438" s="88"/>
      <c r="CQ438" s="88"/>
      <c r="CR438" s="88"/>
      <c r="CS438" s="88"/>
      <c r="CT438" s="88"/>
      <c r="CU438" s="88"/>
      <c r="CV438" s="88"/>
      <c r="CW438" s="88"/>
      <c r="CX438" s="88"/>
      <c r="CY438" s="88"/>
      <c r="CZ438" s="88"/>
      <c r="DA438" s="88"/>
      <c r="DB438" s="88"/>
      <c r="DC438" s="88"/>
      <c r="DD438" s="88"/>
      <c r="DE438" s="88"/>
      <c r="DF438" s="88"/>
      <c r="DG438" s="88"/>
      <c r="DH438" s="88"/>
    </row>
    <row r="439" ht="10.5" customHeight="1">
      <c r="A439" s="87" t="str">
        <f t="shared" si="1"/>
        <v/>
      </c>
      <c r="B439" s="88" t="str">
        <f t="shared" si="2"/>
        <v/>
      </c>
      <c r="C439" s="88" t="str">
        <f t="shared" si="3"/>
        <v/>
      </c>
      <c r="D439" s="89" t="str">
        <f>'94KMInput'!B435</f>
        <v/>
      </c>
      <c r="E439" s="90" t="str">
        <f t="shared" si="4"/>
        <v/>
      </c>
      <c r="F439" s="91" t="str">
        <f>'94KMInput'!H435</f>
        <v/>
      </c>
      <c r="G439" s="90" t="str">
        <f>'94KMInput'!O435</f>
        <v/>
      </c>
      <c r="H439" s="90" t="str">
        <f>'94KMInput'!P435</f>
        <v/>
      </c>
      <c r="I439" s="90" t="str">
        <f>'94KMInput'!R435</f>
        <v/>
      </c>
      <c r="J439" s="91" t="str">
        <f>'94KMInput'!S435</f>
        <v/>
      </c>
      <c r="K439" s="92" t="str">
        <f>'94KMInput'!AD435</f>
        <v/>
      </c>
      <c r="L439" s="93"/>
      <c r="M439" s="94" t="str">
        <f>'94KMInput'!L435</f>
        <v/>
      </c>
      <c r="N439" s="90" t="str">
        <f>IF(M439="","",(IF(Q439='94KMInput'!K435,"","ERROR!")))</f>
        <v/>
      </c>
      <c r="O439" s="95"/>
      <c r="P439" s="96"/>
      <c r="Q439" s="69" t="str">
        <f t="shared" si="8"/>
        <v/>
      </c>
      <c r="R439" s="98"/>
      <c r="S439" s="98"/>
      <c r="T439" s="98"/>
      <c r="U439" s="99"/>
      <c r="V439" s="98"/>
      <c r="W439" s="98"/>
      <c r="X439" s="100" t="str">
        <f t="shared" si="39"/>
        <v/>
      </c>
      <c r="Y439" s="101"/>
      <c r="Z439" s="102"/>
      <c r="AA439" s="102"/>
      <c r="AB439" s="102"/>
      <c r="AC439" s="103" t="str">
        <f>'94KMInput'!T478</f>
        <v/>
      </c>
      <c r="AD439" s="104">
        <f>'94KMInput'!V478-'94KMInput'!U478</f>
        <v>0</v>
      </c>
      <c r="AE439" s="105" t="str">
        <f t="shared" si="6"/>
        <v/>
      </c>
      <c r="AF439" s="106">
        <v>3.75</v>
      </c>
      <c r="AG439" s="107">
        <f t="shared" si="7"/>
        <v>0</v>
      </c>
      <c r="AH439" s="108" t="str">
        <f>HYPERLINK('94KMInput'!AE478)</f>
        <v/>
      </c>
      <c r="AI439" s="108" t="str">
        <f>HYPERLINK('94KMInput'!AF478)</f>
        <v/>
      </c>
      <c r="AJ439" s="108" t="str">
        <f>HYPERLINK('94KMInput'!AG478)</f>
        <v/>
      </c>
      <c r="AK439" s="108" t="str">
        <f>HYPERLINK('94KMInput'!AH478)</f>
        <v/>
      </c>
      <c r="AL439" s="108" t="str">
        <f>HYPERLINK('94KMInput'!AI478)</f>
        <v/>
      </c>
      <c r="AM439" s="108" t="str">
        <f>HYPERLINK('94KMInput'!AJ478)</f>
        <v/>
      </c>
      <c r="AN439" s="108" t="str">
        <f>HYPERLINK('94KMInput'!AK478)</f>
        <v/>
      </c>
      <c r="AO439" s="108" t="str">
        <f>HYPERLINK('94KMInput'!AL478)</f>
        <v/>
      </c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  <c r="BM439" s="88"/>
      <c r="BN439" s="88"/>
      <c r="BO439" s="88"/>
      <c r="BP439" s="88"/>
      <c r="BQ439" s="88"/>
      <c r="BR439" s="88"/>
      <c r="BS439" s="88"/>
      <c r="BT439" s="88"/>
      <c r="BU439" s="88"/>
      <c r="BV439" s="88"/>
      <c r="BW439" s="88"/>
      <c r="BX439" s="88"/>
      <c r="BY439" s="88"/>
      <c r="BZ439" s="88"/>
      <c r="CA439" s="88"/>
      <c r="CB439" s="88"/>
      <c r="CC439" s="88"/>
      <c r="CD439" s="88"/>
      <c r="CE439" s="88"/>
      <c r="CF439" s="88"/>
      <c r="CG439" s="88"/>
      <c r="CH439" s="88"/>
      <c r="CI439" s="88"/>
      <c r="CJ439" s="88"/>
      <c r="CK439" s="88"/>
      <c r="CL439" s="88"/>
      <c r="CM439" s="88"/>
      <c r="CN439" s="88"/>
      <c r="CO439" s="88"/>
      <c r="CP439" s="88"/>
      <c r="CQ439" s="88"/>
      <c r="CR439" s="88"/>
      <c r="CS439" s="88"/>
      <c r="CT439" s="88"/>
      <c r="CU439" s="88"/>
      <c r="CV439" s="88"/>
      <c r="CW439" s="88"/>
      <c r="CX439" s="88"/>
      <c r="CY439" s="88"/>
      <c r="CZ439" s="88"/>
      <c r="DA439" s="88"/>
      <c r="DB439" s="88"/>
      <c r="DC439" s="88"/>
      <c r="DD439" s="88"/>
      <c r="DE439" s="88"/>
      <c r="DF439" s="88"/>
      <c r="DG439" s="88"/>
      <c r="DH439" s="88"/>
    </row>
    <row r="440" ht="10.5" customHeight="1">
      <c r="A440" s="87" t="str">
        <f t="shared" si="1"/>
        <v/>
      </c>
      <c r="B440" s="88" t="str">
        <f t="shared" si="2"/>
        <v/>
      </c>
      <c r="C440" s="88" t="str">
        <f t="shared" si="3"/>
        <v/>
      </c>
      <c r="D440" s="89" t="str">
        <f>'94KMInput'!B436</f>
        <v/>
      </c>
      <c r="E440" s="90" t="str">
        <f t="shared" si="4"/>
        <v/>
      </c>
      <c r="F440" s="91" t="str">
        <f>'94KMInput'!H436</f>
        <v/>
      </c>
      <c r="G440" s="90" t="str">
        <f>'94KMInput'!O436</f>
        <v/>
      </c>
      <c r="H440" s="90" t="str">
        <f>'94KMInput'!P436</f>
        <v/>
      </c>
      <c r="I440" s="90" t="str">
        <f>'94KMInput'!R436</f>
        <v/>
      </c>
      <c r="J440" s="91" t="str">
        <f>'94KMInput'!S436</f>
        <v/>
      </c>
      <c r="K440" s="92" t="str">
        <f>'94KMInput'!AD436</f>
        <v/>
      </c>
      <c r="L440" s="93"/>
      <c r="M440" s="94" t="str">
        <f>'94KMInput'!L436</f>
        <v/>
      </c>
      <c r="N440" s="90" t="str">
        <f>IF(M440="","",(IF(Q440='94KMInput'!K436,"","ERROR!")))</f>
        <v/>
      </c>
      <c r="O440" s="95"/>
      <c r="P440" s="96"/>
      <c r="Q440" s="69" t="str">
        <f t="shared" si="8"/>
        <v/>
      </c>
      <c r="R440" s="98"/>
      <c r="S440" s="98"/>
      <c r="T440" s="98"/>
      <c r="U440" s="99"/>
      <c r="V440" s="98"/>
      <c r="W440" s="98"/>
      <c r="X440" s="100" t="str">
        <f t="shared" si="39"/>
        <v/>
      </c>
      <c r="Y440" s="101"/>
      <c r="Z440" s="102"/>
      <c r="AA440" s="102"/>
      <c r="AB440" s="102"/>
      <c r="AC440" s="103" t="str">
        <f>'94KMInput'!T479</f>
        <v/>
      </c>
      <c r="AD440" s="104">
        <f>'94KMInput'!V479-'94KMInput'!U479</f>
        <v>0</v>
      </c>
      <c r="AE440" s="105" t="str">
        <f t="shared" si="6"/>
        <v/>
      </c>
      <c r="AF440" s="106">
        <v>3.75</v>
      </c>
      <c r="AG440" s="107">
        <f t="shared" si="7"/>
        <v>0</v>
      </c>
      <c r="AH440" s="108" t="str">
        <f>HYPERLINK('94KMInput'!AE479)</f>
        <v/>
      </c>
      <c r="AI440" s="108" t="str">
        <f>HYPERLINK('94KMInput'!AF479)</f>
        <v/>
      </c>
      <c r="AJ440" s="108" t="str">
        <f>HYPERLINK('94KMInput'!AG479)</f>
        <v/>
      </c>
      <c r="AK440" s="108" t="str">
        <f>HYPERLINK('94KMInput'!AH479)</f>
        <v/>
      </c>
      <c r="AL440" s="108" t="str">
        <f>HYPERLINK('94KMInput'!AI479)</f>
        <v/>
      </c>
      <c r="AM440" s="108" t="str">
        <f>HYPERLINK('94KMInput'!AJ479)</f>
        <v/>
      </c>
      <c r="AN440" s="108" t="str">
        <f>HYPERLINK('94KMInput'!AK479)</f>
        <v/>
      </c>
      <c r="AO440" s="108" t="str">
        <f>HYPERLINK('94KMInput'!AL479)</f>
        <v/>
      </c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  <c r="BM440" s="88"/>
      <c r="BN440" s="88"/>
      <c r="BO440" s="88"/>
      <c r="BP440" s="88"/>
      <c r="BQ440" s="88"/>
      <c r="BR440" s="88"/>
      <c r="BS440" s="88"/>
      <c r="BT440" s="88"/>
      <c r="BU440" s="88"/>
      <c r="BV440" s="88"/>
      <c r="BW440" s="88"/>
      <c r="BX440" s="88"/>
      <c r="BY440" s="88"/>
      <c r="BZ440" s="88"/>
      <c r="CA440" s="88"/>
      <c r="CB440" s="88"/>
      <c r="CC440" s="88"/>
      <c r="CD440" s="88"/>
      <c r="CE440" s="88"/>
      <c r="CF440" s="88"/>
      <c r="CG440" s="88"/>
      <c r="CH440" s="88"/>
      <c r="CI440" s="88"/>
      <c r="CJ440" s="88"/>
      <c r="CK440" s="88"/>
      <c r="CL440" s="88"/>
      <c r="CM440" s="88"/>
      <c r="CN440" s="88"/>
      <c r="CO440" s="88"/>
      <c r="CP440" s="88"/>
      <c r="CQ440" s="88"/>
      <c r="CR440" s="88"/>
      <c r="CS440" s="88"/>
      <c r="CT440" s="88"/>
      <c r="CU440" s="88"/>
      <c r="CV440" s="88"/>
      <c r="CW440" s="88"/>
      <c r="CX440" s="88"/>
      <c r="CY440" s="88"/>
      <c r="CZ440" s="88"/>
      <c r="DA440" s="88"/>
      <c r="DB440" s="88"/>
      <c r="DC440" s="88"/>
      <c r="DD440" s="88"/>
      <c r="DE440" s="88"/>
      <c r="DF440" s="88"/>
      <c r="DG440" s="88"/>
      <c r="DH440" s="88"/>
    </row>
    <row r="441" ht="10.5" customHeight="1">
      <c r="A441" s="87" t="str">
        <f t="shared" si="1"/>
        <v/>
      </c>
      <c r="B441" s="88" t="str">
        <f t="shared" si="2"/>
        <v/>
      </c>
      <c r="C441" s="88" t="str">
        <f t="shared" si="3"/>
        <v/>
      </c>
      <c r="D441" s="89" t="str">
        <f>'94KMInput'!B437</f>
        <v/>
      </c>
      <c r="E441" s="90" t="str">
        <f t="shared" si="4"/>
        <v/>
      </c>
      <c r="F441" s="91" t="str">
        <f>'94KMInput'!H437</f>
        <v/>
      </c>
      <c r="G441" s="90" t="str">
        <f>'94KMInput'!O437</f>
        <v/>
      </c>
      <c r="H441" s="90" t="str">
        <f>'94KMInput'!P437</f>
        <v/>
      </c>
      <c r="I441" s="90" t="str">
        <f>'94KMInput'!R437</f>
        <v/>
      </c>
      <c r="J441" s="91" t="str">
        <f>'94KMInput'!S437</f>
        <v/>
      </c>
      <c r="K441" s="92" t="str">
        <f>'94KMInput'!AD437</f>
        <v/>
      </c>
      <c r="L441" s="93"/>
      <c r="M441" s="94" t="str">
        <f>'94KMInput'!L437</f>
        <v/>
      </c>
      <c r="N441" s="90" t="str">
        <f>IF(M441="","",(IF(Q441='94KMInput'!K437,"","ERROR!")))</f>
        <v/>
      </c>
      <c r="O441" s="95"/>
      <c r="P441" s="96"/>
      <c r="Q441" s="69" t="str">
        <f t="shared" si="8"/>
        <v/>
      </c>
      <c r="R441" s="98"/>
      <c r="S441" s="98"/>
      <c r="T441" s="98"/>
      <c r="U441" s="99"/>
      <c r="V441" s="98"/>
      <c r="W441" s="98"/>
      <c r="X441" s="100" t="str">
        <f t="shared" si="39"/>
        <v/>
      </c>
      <c r="Y441" s="101"/>
      <c r="Z441" s="102"/>
      <c r="AA441" s="102"/>
      <c r="AB441" s="102"/>
      <c r="AC441" s="103" t="str">
        <f>'94KMInput'!T480</f>
        <v/>
      </c>
      <c r="AD441" s="104">
        <f>'94KMInput'!V480-'94KMInput'!U480</f>
        <v>0</v>
      </c>
      <c r="AE441" s="105" t="str">
        <f t="shared" si="6"/>
        <v/>
      </c>
      <c r="AF441" s="106">
        <v>3.75</v>
      </c>
      <c r="AG441" s="107">
        <f t="shared" si="7"/>
        <v>0</v>
      </c>
      <c r="AH441" s="108" t="str">
        <f>HYPERLINK('94KMInput'!AE480)</f>
        <v/>
      </c>
      <c r="AI441" s="108" t="str">
        <f>HYPERLINK('94KMInput'!AF480)</f>
        <v/>
      </c>
      <c r="AJ441" s="108" t="str">
        <f>HYPERLINK('94KMInput'!AG480)</f>
        <v/>
      </c>
      <c r="AK441" s="108" t="str">
        <f>HYPERLINK('94KMInput'!AH480)</f>
        <v/>
      </c>
      <c r="AL441" s="108" t="str">
        <f>HYPERLINK('94KMInput'!AI480)</f>
        <v/>
      </c>
      <c r="AM441" s="108" t="str">
        <f>HYPERLINK('94KMInput'!AJ480)</f>
        <v/>
      </c>
      <c r="AN441" s="108" t="str">
        <f>HYPERLINK('94KMInput'!AK480)</f>
        <v/>
      </c>
      <c r="AO441" s="108" t="str">
        <f>HYPERLINK('94KMInput'!AL480)</f>
        <v/>
      </c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  <c r="BM441" s="88"/>
      <c r="BN441" s="88"/>
      <c r="BO441" s="88"/>
      <c r="BP441" s="88"/>
      <c r="BQ441" s="88"/>
      <c r="BR441" s="88"/>
      <c r="BS441" s="88"/>
      <c r="BT441" s="88"/>
      <c r="BU441" s="88"/>
      <c r="BV441" s="88"/>
      <c r="BW441" s="88"/>
      <c r="BX441" s="88"/>
      <c r="BY441" s="88"/>
      <c r="BZ441" s="88"/>
      <c r="CA441" s="88"/>
      <c r="CB441" s="88"/>
      <c r="CC441" s="88"/>
      <c r="CD441" s="88"/>
      <c r="CE441" s="88"/>
      <c r="CF441" s="88"/>
      <c r="CG441" s="88"/>
      <c r="CH441" s="88"/>
      <c r="CI441" s="88"/>
      <c r="CJ441" s="88"/>
      <c r="CK441" s="88"/>
      <c r="CL441" s="88"/>
      <c r="CM441" s="88"/>
      <c r="CN441" s="88"/>
      <c r="CO441" s="88"/>
      <c r="CP441" s="88"/>
      <c r="CQ441" s="88"/>
      <c r="CR441" s="88"/>
      <c r="CS441" s="88"/>
      <c r="CT441" s="88"/>
      <c r="CU441" s="88"/>
      <c r="CV441" s="88"/>
      <c r="CW441" s="88"/>
      <c r="CX441" s="88"/>
      <c r="CY441" s="88"/>
      <c r="CZ441" s="88"/>
      <c r="DA441" s="88"/>
      <c r="DB441" s="88"/>
      <c r="DC441" s="88"/>
      <c r="DD441" s="88"/>
      <c r="DE441" s="88"/>
      <c r="DF441" s="88"/>
      <c r="DG441" s="88"/>
      <c r="DH441" s="88"/>
    </row>
    <row r="442" ht="10.5" customHeight="1">
      <c r="A442" s="87" t="str">
        <f t="shared" si="1"/>
        <v/>
      </c>
      <c r="B442" s="88" t="str">
        <f t="shared" si="2"/>
        <v/>
      </c>
      <c r="C442" s="88" t="str">
        <f t="shared" si="3"/>
        <v/>
      </c>
      <c r="D442" s="89" t="str">
        <f>'94KMInput'!B438</f>
        <v/>
      </c>
      <c r="E442" s="90" t="str">
        <f t="shared" si="4"/>
        <v/>
      </c>
      <c r="F442" s="91" t="str">
        <f>'94KMInput'!H438</f>
        <v/>
      </c>
      <c r="G442" s="90" t="str">
        <f>'94KMInput'!O438</f>
        <v/>
      </c>
      <c r="H442" s="90" t="str">
        <f>'94KMInput'!P438</f>
        <v/>
      </c>
      <c r="I442" s="90" t="str">
        <f>'94KMInput'!R438</f>
        <v/>
      </c>
      <c r="J442" s="91" t="str">
        <f>'94KMInput'!S438</f>
        <v/>
      </c>
      <c r="K442" s="92" t="str">
        <f>'94KMInput'!AD438</f>
        <v/>
      </c>
      <c r="L442" s="93"/>
      <c r="M442" s="94" t="str">
        <f>'94KMInput'!L438</f>
        <v/>
      </c>
      <c r="N442" s="90" t="str">
        <f>IF(M442="","",(IF(Q442='94KMInput'!K438,"","ERROR!")))</f>
        <v/>
      </c>
      <c r="O442" s="95"/>
      <c r="P442" s="96"/>
      <c r="Q442" s="69" t="str">
        <f t="shared" si="8"/>
        <v/>
      </c>
      <c r="R442" s="98"/>
      <c r="S442" s="98"/>
      <c r="T442" s="98"/>
      <c r="U442" s="99"/>
      <c r="V442" s="98"/>
      <c r="W442" s="98"/>
      <c r="X442" s="100" t="str">
        <f t="shared" si="39"/>
        <v/>
      </c>
      <c r="Y442" s="101"/>
      <c r="Z442" s="102"/>
      <c r="AA442" s="102"/>
      <c r="AB442" s="102"/>
      <c r="AC442" s="103" t="str">
        <f>'94KMInput'!T481</f>
        <v/>
      </c>
      <c r="AD442" s="104">
        <f>'94KMInput'!V481-'94KMInput'!U481</f>
        <v>0</v>
      </c>
      <c r="AE442" s="105" t="str">
        <f t="shared" si="6"/>
        <v/>
      </c>
      <c r="AF442" s="106">
        <v>3.75</v>
      </c>
      <c r="AG442" s="107">
        <f t="shared" si="7"/>
        <v>0</v>
      </c>
      <c r="AH442" s="108" t="str">
        <f>HYPERLINK('94KMInput'!AE481)</f>
        <v/>
      </c>
      <c r="AI442" s="108" t="str">
        <f>HYPERLINK('94KMInput'!AF481)</f>
        <v/>
      </c>
      <c r="AJ442" s="108" t="str">
        <f>HYPERLINK('94KMInput'!AG481)</f>
        <v/>
      </c>
      <c r="AK442" s="108" t="str">
        <f>HYPERLINK('94KMInput'!AH481)</f>
        <v/>
      </c>
      <c r="AL442" s="108" t="str">
        <f>HYPERLINK('94KMInput'!AI481)</f>
        <v/>
      </c>
      <c r="AM442" s="108" t="str">
        <f>HYPERLINK('94KMInput'!AJ481)</f>
        <v/>
      </c>
      <c r="AN442" s="108" t="str">
        <f>HYPERLINK('94KMInput'!AK481)</f>
        <v/>
      </c>
      <c r="AO442" s="108" t="str">
        <f>HYPERLINK('94KMInput'!AL481)</f>
        <v/>
      </c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  <c r="BM442" s="88"/>
      <c r="BN442" s="88"/>
      <c r="BO442" s="88"/>
      <c r="BP442" s="88"/>
      <c r="BQ442" s="88"/>
      <c r="BR442" s="88"/>
      <c r="BS442" s="88"/>
      <c r="BT442" s="88"/>
      <c r="BU442" s="88"/>
      <c r="BV442" s="88"/>
      <c r="BW442" s="88"/>
      <c r="BX442" s="88"/>
      <c r="BY442" s="88"/>
      <c r="BZ442" s="88"/>
      <c r="CA442" s="88"/>
      <c r="CB442" s="88"/>
      <c r="CC442" s="88"/>
      <c r="CD442" s="88"/>
      <c r="CE442" s="88"/>
      <c r="CF442" s="88"/>
      <c r="CG442" s="88"/>
      <c r="CH442" s="88"/>
      <c r="CI442" s="88"/>
      <c r="CJ442" s="88"/>
      <c r="CK442" s="88"/>
      <c r="CL442" s="88"/>
      <c r="CM442" s="88"/>
      <c r="CN442" s="88"/>
      <c r="CO442" s="88"/>
      <c r="CP442" s="88"/>
      <c r="CQ442" s="88"/>
      <c r="CR442" s="88"/>
      <c r="CS442" s="88"/>
      <c r="CT442" s="88"/>
      <c r="CU442" s="88"/>
      <c r="CV442" s="88"/>
      <c r="CW442" s="88"/>
      <c r="CX442" s="88"/>
      <c r="CY442" s="88"/>
      <c r="CZ442" s="88"/>
      <c r="DA442" s="88"/>
      <c r="DB442" s="88"/>
      <c r="DC442" s="88"/>
      <c r="DD442" s="88"/>
      <c r="DE442" s="88"/>
      <c r="DF442" s="88"/>
      <c r="DG442" s="88"/>
      <c r="DH442" s="88"/>
    </row>
    <row r="443" ht="10.5" customHeight="1">
      <c r="A443" s="87" t="str">
        <f t="shared" si="1"/>
        <v/>
      </c>
      <c r="B443" s="88" t="str">
        <f t="shared" si="2"/>
        <v/>
      </c>
      <c r="C443" s="88" t="str">
        <f t="shared" si="3"/>
        <v/>
      </c>
      <c r="D443" s="89" t="str">
        <f>'94KMInput'!B439</f>
        <v/>
      </c>
      <c r="E443" s="90" t="str">
        <f t="shared" si="4"/>
        <v/>
      </c>
      <c r="F443" s="91" t="str">
        <f>'94KMInput'!H439</f>
        <v/>
      </c>
      <c r="G443" s="90" t="str">
        <f>'94KMInput'!O439</f>
        <v/>
      </c>
      <c r="H443" s="90" t="str">
        <f>'94KMInput'!P439</f>
        <v/>
      </c>
      <c r="I443" s="90" t="str">
        <f>'94KMInput'!R439</f>
        <v/>
      </c>
      <c r="J443" s="91" t="str">
        <f>'94KMInput'!S439</f>
        <v/>
      </c>
      <c r="K443" s="92" t="str">
        <f>'94KMInput'!AD439</f>
        <v/>
      </c>
      <c r="L443" s="93"/>
      <c r="M443" s="94" t="str">
        <f>'94KMInput'!L439</f>
        <v/>
      </c>
      <c r="N443" s="90" t="str">
        <f>IF(M443="","",(IF(Q443='94KMInput'!K439,"","ERROR!")))</f>
        <v/>
      </c>
      <c r="O443" s="95"/>
      <c r="P443" s="96"/>
      <c r="Q443" s="69" t="str">
        <f t="shared" si="8"/>
        <v/>
      </c>
      <c r="R443" s="98"/>
      <c r="S443" s="98"/>
      <c r="T443" s="98"/>
      <c r="U443" s="99"/>
      <c r="V443" s="98"/>
      <c r="W443" s="98"/>
      <c r="X443" s="100" t="str">
        <f t="shared" si="39"/>
        <v/>
      </c>
      <c r="Y443" s="101"/>
      <c r="Z443" s="102"/>
      <c r="AA443" s="102"/>
      <c r="AB443" s="102"/>
      <c r="AC443" s="103" t="str">
        <f>'94KMInput'!T482</f>
        <v/>
      </c>
      <c r="AD443" s="104">
        <f>'94KMInput'!V482-'94KMInput'!U482</f>
        <v>0</v>
      </c>
      <c r="AE443" s="105" t="str">
        <f t="shared" si="6"/>
        <v/>
      </c>
      <c r="AF443" s="106">
        <v>3.75</v>
      </c>
      <c r="AG443" s="107">
        <f t="shared" si="7"/>
        <v>0</v>
      </c>
      <c r="AH443" s="108" t="str">
        <f>HYPERLINK('94KMInput'!AE482)</f>
        <v/>
      </c>
      <c r="AI443" s="108" t="str">
        <f>HYPERLINK('94KMInput'!AF482)</f>
        <v/>
      </c>
      <c r="AJ443" s="108" t="str">
        <f>HYPERLINK('94KMInput'!AG482)</f>
        <v/>
      </c>
      <c r="AK443" s="108" t="str">
        <f>HYPERLINK('94KMInput'!AH482)</f>
        <v/>
      </c>
      <c r="AL443" s="108" t="str">
        <f>HYPERLINK('94KMInput'!AI482)</f>
        <v/>
      </c>
      <c r="AM443" s="108" t="str">
        <f>HYPERLINK('94KMInput'!AJ482)</f>
        <v/>
      </c>
      <c r="AN443" s="108" t="str">
        <f>HYPERLINK('94KMInput'!AK482)</f>
        <v/>
      </c>
      <c r="AO443" s="108" t="str">
        <f>HYPERLINK('94KMInput'!AL482)</f>
        <v/>
      </c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  <c r="BM443" s="88"/>
      <c r="BN443" s="88"/>
      <c r="BO443" s="88"/>
      <c r="BP443" s="88"/>
      <c r="BQ443" s="88"/>
      <c r="BR443" s="88"/>
      <c r="BS443" s="88"/>
      <c r="BT443" s="88"/>
      <c r="BU443" s="88"/>
      <c r="BV443" s="88"/>
      <c r="BW443" s="88"/>
      <c r="BX443" s="88"/>
      <c r="BY443" s="88"/>
      <c r="BZ443" s="88"/>
      <c r="CA443" s="88"/>
      <c r="CB443" s="88"/>
      <c r="CC443" s="88"/>
      <c r="CD443" s="88"/>
      <c r="CE443" s="88"/>
      <c r="CF443" s="88"/>
      <c r="CG443" s="88"/>
      <c r="CH443" s="88"/>
      <c r="CI443" s="88"/>
      <c r="CJ443" s="88"/>
      <c r="CK443" s="88"/>
      <c r="CL443" s="88"/>
      <c r="CM443" s="88"/>
      <c r="CN443" s="88"/>
      <c r="CO443" s="88"/>
      <c r="CP443" s="88"/>
      <c r="CQ443" s="88"/>
      <c r="CR443" s="88"/>
      <c r="CS443" s="88"/>
      <c r="CT443" s="88"/>
      <c r="CU443" s="88"/>
      <c r="CV443" s="88"/>
      <c r="CW443" s="88"/>
      <c r="CX443" s="88"/>
      <c r="CY443" s="88"/>
      <c r="CZ443" s="88"/>
      <c r="DA443" s="88"/>
      <c r="DB443" s="88"/>
      <c r="DC443" s="88"/>
      <c r="DD443" s="88"/>
      <c r="DE443" s="88"/>
      <c r="DF443" s="88"/>
      <c r="DG443" s="88"/>
      <c r="DH443" s="88"/>
    </row>
    <row r="444" ht="10.5" customHeight="1">
      <c r="A444" s="87" t="str">
        <f t="shared" si="1"/>
        <v/>
      </c>
      <c r="B444" s="88" t="str">
        <f t="shared" si="2"/>
        <v/>
      </c>
      <c r="C444" s="88" t="str">
        <f t="shared" si="3"/>
        <v/>
      </c>
      <c r="D444" s="89" t="str">
        <f>'94KMInput'!B440</f>
        <v/>
      </c>
      <c r="E444" s="90" t="str">
        <f t="shared" si="4"/>
        <v/>
      </c>
      <c r="F444" s="91" t="str">
        <f>'94KMInput'!H440</f>
        <v/>
      </c>
      <c r="G444" s="90" t="str">
        <f>'94KMInput'!O440</f>
        <v/>
      </c>
      <c r="H444" s="90" t="str">
        <f>'94KMInput'!P440</f>
        <v/>
      </c>
      <c r="I444" s="90" t="str">
        <f>'94KMInput'!R440</f>
        <v/>
      </c>
      <c r="J444" s="91" t="str">
        <f>'94KMInput'!S440</f>
        <v/>
      </c>
      <c r="K444" s="92" t="str">
        <f>'94KMInput'!AD440</f>
        <v/>
      </c>
      <c r="L444" s="93"/>
      <c r="M444" s="94" t="str">
        <f>'94KMInput'!L440</f>
        <v/>
      </c>
      <c r="N444" s="90" t="str">
        <f>IF(M444="","",(IF(Q444='94KMInput'!K440,"","ERROR!")))</f>
        <v/>
      </c>
      <c r="O444" s="95"/>
      <c r="P444" s="96"/>
      <c r="Q444" s="69" t="str">
        <f t="shared" si="8"/>
        <v/>
      </c>
      <c r="R444" s="98"/>
      <c r="S444" s="98"/>
      <c r="T444" s="98"/>
      <c r="U444" s="99"/>
      <c r="V444" s="98"/>
      <c r="W444" s="98"/>
      <c r="X444" s="100" t="str">
        <f t="shared" si="39"/>
        <v/>
      </c>
      <c r="Y444" s="101"/>
      <c r="Z444" s="102"/>
      <c r="AA444" s="102"/>
      <c r="AB444" s="102"/>
      <c r="AC444" s="103" t="str">
        <f>'94KMInput'!T483</f>
        <v/>
      </c>
      <c r="AD444" s="104">
        <f>'94KMInput'!V483-'94KMInput'!U483</f>
        <v>0</v>
      </c>
      <c r="AE444" s="105" t="str">
        <f t="shared" si="6"/>
        <v/>
      </c>
      <c r="AF444" s="106">
        <v>3.75</v>
      </c>
      <c r="AG444" s="107">
        <f t="shared" si="7"/>
        <v>0</v>
      </c>
      <c r="AH444" s="108" t="str">
        <f>HYPERLINK('94KMInput'!AE483)</f>
        <v/>
      </c>
      <c r="AI444" s="108" t="str">
        <f>HYPERLINK('94KMInput'!AF483)</f>
        <v/>
      </c>
      <c r="AJ444" s="108" t="str">
        <f>HYPERLINK('94KMInput'!AG483)</f>
        <v/>
      </c>
      <c r="AK444" s="108" t="str">
        <f>HYPERLINK('94KMInput'!AH483)</f>
        <v/>
      </c>
      <c r="AL444" s="108" t="str">
        <f>HYPERLINK('94KMInput'!AI483)</f>
        <v/>
      </c>
      <c r="AM444" s="108" t="str">
        <f>HYPERLINK('94KMInput'!AJ483)</f>
        <v/>
      </c>
      <c r="AN444" s="108" t="str">
        <f>HYPERLINK('94KMInput'!AK483)</f>
        <v/>
      </c>
      <c r="AO444" s="108" t="str">
        <f>HYPERLINK('94KMInput'!AL483)</f>
        <v/>
      </c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8"/>
      <c r="CE444" s="88"/>
      <c r="CF444" s="88"/>
      <c r="CG444" s="88"/>
      <c r="CH444" s="88"/>
      <c r="CI444" s="88"/>
      <c r="CJ444" s="88"/>
      <c r="CK444" s="88"/>
      <c r="CL444" s="88"/>
      <c r="CM444" s="88"/>
      <c r="CN444" s="88"/>
      <c r="CO444" s="88"/>
      <c r="CP444" s="88"/>
      <c r="CQ444" s="88"/>
      <c r="CR444" s="88"/>
      <c r="CS444" s="88"/>
      <c r="CT444" s="88"/>
      <c r="CU444" s="88"/>
      <c r="CV444" s="88"/>
      <c r="CW444" s="88"/>
      <c r="CX444" s="88"/>
      <c r="CY444" s="88"/>
      <c r="CZ444" s="88"/>
      <c r="DA444" s="88"/>
      <c r="DB444" s="88"/>
      <c r="DC444" s="88"/>
      <c r="DD444" s="88"/>
      <c r="DE444" s="88"/>
      <c r="DF444" s="88"/>
      <c r="DG444" s="88"/>
      <c r="DH444" s="88"/>
    </row>
    <row r="445" ht="10.5" customHeight="1">
      <c r="A445" s="87" t="str">
        <f t="shared" si="1"/>
        <v/>
      </c>
      <c r="B445" s="88" t="str">
        <f t="shared" si="2"/>
        <v/>
      </c>
      <c r="C445" s="88" t="str">
        <f t="shared" si="3"/>
        <v/>
      </c>
      <c r="D445" s="89" t="str">
        <f>'94KMInput'!B441</f>
        <v/>
      </c>
      <c r="E445" s="90" t="str">
        <f t="shared" si="4"/>
        <v/>
      </c>
      <c r="F445" s="91" t="str">
        <f>'94KMInput'!H441</f>
        <v/>
      </c>
      <c r="G445" s="90" t="str">
        <f>'94KMInput'!O441</f>
        <v/>
      </c>
      <c r="H445" s="90" t="str">
        <f>'94KMInput'!P441</f>
        <v/>
      </c>
      <c r="I445" s="90" t="str">
        <f>'94KMInput'!R441</f>
        <v/>
      </c>
      <c r="J445" s="91" t="str">
        <f>'94KMInput'!S441</f>
        <v/>
      </c>
      <c r="K445" s="92" t="str">
        <f>'94KMInput'!AD441</f>
        <v/>
      </c>
      <c r="L445" s="93"/>
      <c r="M445" s="94" t="str">
        <f>'94KMInput'!L441</f>
        <v/>
      </c>
      <c r="N445" s="90" t="str">
        <f>IF(M445="","",(IF(Q445='94KMInput'!K441,"","ERROR!")))</f>
        <v/>
      </c>
      <c r="O445" s="95"/>
      <c r="P445" s="96"/>
      <c r="Q445" s="69" t="str">
        <f t="shared" si="8"/>
        <v/>
      </c>
      <c r="R445" s="98"/>
      <c r="S445" s="98"/>
      <c r="T445" s="98"/>
      <c r="U445" s="99"/>
      <c r="V445" s="98"/>
      <c r="W445" s="98"/>
      <c r="X445" s="100" t="str">
        <f t="shared" si="39"/>
        <v/>
      </c>
      <c r="Y445" s="101"/>
      <c r="Z445" s="102"/>
      <c r="AA445" s="102"/>
      <c r="AB445" s="102"/>
      <c r="AC445" s="103" t="str">
        <f>'94KMInput'!T484</f>
        <v/>
      </c>
      <c r="AD445" s="104">
        <f>'94KMInput'!V484-'94KMInput'!U484</f>
        <v>0</v>
      </c>
      <c r="AE445" s="105" t="str">
        <f t="shared" si="6"/>
        <v/>
      </c>
      <c r="AF445" s="106">
        <v>3.75</v>
      </c>
      <c r="AG445" s="107">
        <f t="shared" si="7"/>
        <v>0</v>
      </c>
      <c r="AH445" s="108" t="str">
        <f>HYPERLINK('94KMInput'!AE484)</f>
        <v/>
      </c>
      <c r="AI445" s="108" t="str">
        <f>HYPERLINK('94KMInput'!AF484)</f>
        <v/>
      </c>
      <c r="AJ445" s="108" t="str">
        <f>HYPERLINK('94KMInput'!AG484)</f>
        <v/>
      </c>
      <c r="AK445" s="108" t="str">
        <f>HYPERLINK('94KMInput'!AH484)</f>
        <v/>
      </c>
      <c r="AL445" s="108" t="str">
        <f>HYPERLINK('94KMInput'!AI484)</f>
        <v/>
      </c>
      <c r="AM445" s="108" t="str">
        <f>HYPERLINK('94KMInput'!AJ484)</f>
        <v/>
      </c>
      <c r="AN445" s="108" t="str">
        <f>HYPERLINK('94KMInput'!AK484)</f>
        <v/>
      </c>
      <c r="AO445" s="108" t="str">
        <f>HYPERLINK('94KMInput'!AL484)</f>
        <v/>
      </c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  <c r="BM445" s="88"/>
      <c r="BN445" s="88"/>
      <c r="BO445" s="88"/>
      <c r="BP445" s="88"/>
      <c r="BQ445" s="88"/>
      <c r="BR445" s="88"/>
      <c r="BS445" s="88"/>
      <c r="BT445" s="88"/>
      <c r="BU445" s="88"/>
      <c r="BV445" s="88"/>
      <c r="BW445" s="88"/>
      <c r="BX445" s="88"/>
      <c r="BY445" s="88"/>
      <c r="BZ445" s="88"/>
      <c r="CA445" s="88"/>
      <c r="CB445" s="88"/>
      <c r="CC445" s="88"/>
      <c r="CD445" s="88"/>
      <c r="CE445" s="88"/>
      <c r="CF445" s="88"/>
      <c r="CG445" s="88"/>
      <c r="CH445" s="88"/>
      <c r="CI445" s="88"/>
      <c r="CJ445" s="88"/>
      <c r="CK445" s="88"/>
      <c r="CL445" s="88"/>
      <c r="CM445" s="88"/>
      <c r="CN445" s="88"/>
      <c r="CO445" s="88"/>
      <c r="CP445" s="88"/>
      <c r="CQ445" s="88"/>
      <c r="CR445" s="88"/>
      <c r="CS445" s="88"/>
      <c r="CT445" s="88"/>
      <c r="CU445" s="88"/>
      <c r="CV445" s="88"/>
      <c r="CW445" s="88"/>
      <c r="CX445" s="88"/>
      <c r="CY445" s="88"/>
      <c r="CZ445" s="88"/>
      <c r="DA445" s="88"/>
      <c r="DB445" s="88"/>
      <c r="DC445" s="88"/>
      <c r="DD445" s="88"/>
      <c r="DE445" s="88"/>
      <c r="DF445" s="88"/>
      <c r="DG445" s="88"/>
      <c r="DH445" s="88"/>
    </row>
    <row r="446" ht="10.5" customHeight="1">
      <c r="A446" s="87" t="str">
        <f t="shared" si="1"/>
        <v/>
      </c>
      <c r="B446" s="88" t="str">
        <f t="shared" si="2"/>
        <v/>
      </c>
      <c r="C446" s="88" t="str">
        <f t="shared" si="3"/>
        <v/>
      </c>
      <c r="D446" s="89" t="str">
        <f>'94KMInput'!B442</f>
        <v/>
      </c>
      <c r="E446" s="90" t="str">
        <f t="shared" si="4"/>
        <v/>
      </c>
      <c r="F446" s="91" t="str">
        <f>'94KMInput'!H442</f>
        <v/>
      </c>
      <c r="G446" s="90" t="str">
        <f>'94KMInput'!O442</f>
        <v/>
      </c>
      <c r="H446" s="90" t="str">
        <f>'94KMInput'!P442</f>
        <v/>
      </c>
      <c r="I446" s="90" t="str">
        <f>'94KMInput'!R442</f>
        <v/>
      </c>
      <c r="J446" s="91" t="str">
        <f>'94KMInput'!S442</f>
        <v/>
      </c>
      <c r="K446" s="92" t="str">
        <f>'94KMInput'!AD442</f>
        <v/>
      </c>
      <c r="L446" s="93"/>
      <c r="M446" s="94" t="str">
        <f>'94KMInput'!L442</f>
        <v/>
      </c>
      <c r="N446" s="90" t="str">
        <f>IF(M446="","",(IF(Q446='94KMInput'!K442,"","ERROR!")))</f>
        <v/>
      </c>
      <c r="O446" s="95"/>
      <c r="P446" s="96"/>
      <c r="Q446" s="69" t="str">
        <f t="shared" si="8"/>
        <v/>
      </c>
      <c r="R446" s="98"/>
      <c r="S446" s="98"/>
      <c r="T446" s="98"/>
      <c r="U446" s="99"/>
      <c r="V446" s="98"/>
      <c r="W446" s="98"/>
      <c r="X446" s="100" t="str">
        <f t="shared" si="39"/>
        <v/>
      </c>
      <c r="Y446" s="101"/>
      <c r="Z446" s="102"/>
      <c r="AA446" s="102"/>
      <c r="AB446" s="102"/>
      <c r="AC446" s="103" t="str">
        <f>'94KMInput'!T485</f>
        <v/>
      </c>
      <c r="AD446" s="104">
        <f>'94KMInput'!V485-'94KMInput'!U485</f>
        <v>0</v>
      </c>
      <c r="AE446" s="105" t="str">
        <f t="shared" si="6"/>
        <v/>
      </c>
      <c r="AF446" s="106">
        <v>3.75</v>
      </c>
      <c r="AG446" s="107">
        <f t="shared" si="7"/>
        <v>0</v>
      </c>
      <c r="AH446" s="108" t="str">
        <f>HYPERLINK('94KMInput'!AE485)</f>
        <v/>
      </c>
      <c r="AI446" s="108" t="str">
        <f>HYPERLINK('94KMInput'!AF485)</f>
        <v/>
      </c>
      <c r="AJ446" s="108" t="str">
        <f>HYPERLINK('94KMInput'!AG485)</f>
        <v/>
      </c>
      <c r="AK446" s="108" t="str">
        <f>HYPERLINK('94KMInput'!AH485)</f>
        <v/>
      </c>
      <c r="AL446" s="108" t="str">
        <f>HYPERLINK('94KMInput'!AI485)</f>
        <v/>
      </c>
      <c r="AM446" s="108" t="str">
        <f>HYPERLINK('94KMInput'!AJ485)</f>
        <v/>
      </c>
      <c r="AN446" s="108" t="str">
        <f>HYPERLINK('94KMInput'!AK485)</f>
        <v/>
      </c>
      <c r="AO446" s="108" t="str">
        <f>HYPERLINK('94KMInput'!AL485)</f>
        <v/>
      </c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  <c r="BM446" s="88"/>
      <c r="BN446" s="88"/>
      <c r="BO446" s="88"/>
      <c r="BP446" s="88"/>
      <c r="BQ446" s="88"/>
      <c r="BR446" s="88"/>
      <c r="BS446" s="88"/>
      <c r="BT446" s="88"/>
      <c r="BU446" s="88"/>
      <c r="BV446" s="88"/>
      <c r="BW446" s="88"/>
      <c r="BX446" s="88"/>
      <c r="BY446" s="88"/>
      <c r="BZ446" s="88"/>
      <c r="CA446" s="88"/>
      <c r="CB446" s="88"/>
      <c r="CC446" s="88"/>
      <c r="CD446" s="88"/>
      <c r="CE446" s="88"/>
      <c r="CF446" s="88"/>
      <c r="CG446" s="88"/>
      <c r="CH446" s="88"/>
      <c r="CI446" s="88"/>
      <c r="CJ446" s="88"/>
      <c r="CK446" s="88"/>
      <c r="CL446" s="88"/>
      <c r="CM446" s="88"/>
      <c r="CN446" s="88"/>
      <c r="CO446" s="88"/>
      <c r="CP446" s="88"/>
      <c r="CQ446" s="88"/>
      <c r="CR446" s="88"/>
      <c r="CS446" s="88"/>
      <c r="CT446" s="88"/>
      <c r="CU446" s="88"/>
      <c r="CV446" s="88"/>
      <c r="CW446" s="88"/>
      <c r="CX446" s="88"/>
      <c r="CY446" s="88"/>
      <c r="CZ446" s="88"/>
      <c r="DA446" s="88"/>
      <c r="DB446" s="88"/>
      <c r="DC446" s="88"/>
      <c r="DD446" s="88"/>
      <c r="DE446" s="88"/>
      <c r="DF446" s="88"/>
      <c r="DG446" s="88"/>
      <c r="DH446" s="88"/>
    </row>
    <row r="447" ht="10.5" customHeight="1">
      <c r="A447" s="87" t="str">
        <f t="shared" si="1"/>
        <v/>
      </c>
      <c r="B447" s="88" t="str">
        <f t="shared" si="2"/>
        <v/>
      </c>
      <c r="C447" s="88" t="str">
        <f t="shared" si="3"/>
        <v/>
      </c>
      <c r="D447" s="89" t="str">
        <f>'94KMInput'!B443</f>
        <v/>
      </c>
      <c r="E447" s="90" t="str">
        <f t="shared" si="4"/>
        <v/>
      </c>
      <c r="F447" s="91" t="str">
        <f>'94KMInput'!H443</f>
        <v/>
      </c>
      <c r="G447" s="90" t="str">
        <f>'94KMInput'!O443</f>
        <v/>
      </c>
      <c r="H447" s="90" t="str">
        <f>'94KMInput'!P443</f>
        <v/>
      </c>
      <c r="I447" s="90" t="str">
        <f>'94KMInput'!R443</f>
        <v/>
      </c>
      <c r="J447" s="91" t="str">
        <f>'94KMInput'!S443</f>
        <v/>
      </c>
      <c r="K447" s="92" t="str">
        <f>'94KMInput'!AD443</f>
        <v/>
      </c>
      <c r="L447" s="93"/>
      <c r="M447" s="94" t="str">
        <f>'94KMInput'!L443</f>
        <v/>
      </c>
      <c r="N447" s="90" t="str">
        <f>IF(M447="","",(IF(Q447='94KMInput'!K443,"","ERROR!")))</f>
        <v/>
      </c>
      <c r="O447" s="95"/>
      <c r="P447" s="96"/>
      <c r="Q447" s="69" t="str">
        <f t="shared" si="8"/>
        <v/>
      </c>
      <c r="R447" s="98"/>
      <c r="S447" s="98"/>
      <c r="T447" s="98"/>
      <c r="U447" s="99"/>
      <c r="V447" s="98"/>
      <c r="W447" s="98"/>
      <c r="X447" s="100" t="str">
        <f t="shared" si="39"/>
        <v/>
      </c>
      <c r="Y447" s="101"/>
      <c r="Z447" s="102"/>
      <c r="AA447" s="102"/>
      <c r="AB447" s="102"/>
      <c r="AC447" s="103" t="str">
        <f>'94KMInput'!T486</f>
        <v/>
      </c>
      <c r="AD447" s="104">
        <f>'94KMInput'!V486-'94KMInput'!U486</f>
        <v>0</v>
      </c>
      <c r="AE447" s="105" t="str">
        <f t="shared" si="6"/>
        <v/>
      </c>
      <c r="AF447" s="106">
        <v>3.75</v>
      </c>
      <c r="AG447" s="107">
        <f t="shared" si="7"/>
        <v>0</v>
      </c>
      <c r="AH447" s="108" t="str">
        <f>HYPERLINK('94KMInput'!AE486)</f>
        <v/>
      </c>
      <c r="AI447" s="108" t="str">
        <f>HYPERLINK('94KMInput'!AF486)</f>
        <v/>
      </c>
      <c r="AJ447" s="108" t="str">
        <f>HYPERLINK('94KMInput'!AG486)</f>
        <v/>
      </c>
      <c r="AK447" s="108" t="str">
        <f>HYPERLINK('94KMInput'!AH486)</f>
        <v/>
      </c>
      <c r="AL447" s="108" t="str">
        <f>HYPERLINK('94KMInput'!AI486)</f>
        <v/>
      </c>
      <c r="AM447" s="108" t="str">
        <f>HYPERLINK('94KMInput'!AJ486)</f>
        <v/>
      </c>
      <c r="AN447" s="108" t="str">
        <f>HYPERLINK('94KMInput'!AK486)</f>
        <v/>
      </c>
      <c r="AO447" s="108" t="str">
        <f>HYPERLINK('94KMInput'!AL486)</f>
        <v/>
      </c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  <c r="BM447" s="88"/>
      <c r="BN447" s="88"/>
      <c r="BO447" s="88"/>
      <c r="BP447" s="88"/>
      <c r="BQ447" s="88"/>
      <c r="BR447" s="88"/>
      <c r="BS447" s="88"/>
      <c r="BT447" s="88"/>
      <c r="BU447" s="88"/>
      <c r="BV447" s="88"/>
      <c r="BW447" s="88"/>
      <c r="BX447" s="88"/>
      <c r="BY447" s="88"/>
      <c r="BZ447" s="88"/>
      <c r="CA447" s="88"/>
      <c r="CB447" s="88"/>
      <c r="CC447" s="88"/>
      <c r="CD447" s="88"/>
      <c r="CE447" s="88"/>
      <c r="CF447" s="88"/>
      <c r="CG447" s="88"/>
      <c r="CH447" s="88"/>
      <c r="CI447" s="88"/>
      <c r="CJ447" s="88"/>
      <c r="CK447" s="88"/>
      <c r="CL447" s="88"/>
      <c r="CM447" s="88"/>
      <c r="CN447" s="88"/>
      <c r="CO447" s="88"/>
      <c r="CP447" s="88"/>
      <c r="CQ447" s="88"/>
      <c r="CR447" s="88"/>
      <c r="CS447" s="88"/>
      <c r="CT447" s="88"/>
      <c r="CU447" s="88"/>
      <c r="CV447" s="88"/>
      <c r="CW447" s="88"/>
      <c r="CX447" s="88"/>
      <c r="CY447" s="88"/>
      <c r="CZ447" s="88"/>
      <c r="DA447" s="88"/>
      <c r="DB447" s="88"/>
      <c r="DC447" s="88"/>
      <c r="DD447" s="88"/>
      <c r="DE447" s="88"/>
      <c r="DF447" s="88"/>
      <c r="DG447" s="88"/>
      <c r="DH447" s="88"/>
    </row>
    <row r="448" ht="10.5" customHeight="1">
      <c r="A448" s="87" t="str">
        <f t="shared" si="1"/>
        <v/>
      </c>
      <c r="B448" s="88" t="str">
        <f t="shared" si="2"/>
        <v/>
      </c>
      <c r="C448" s="88" t="str">
        <f t="shared" si="3"/>
        <v/>
      </c>
      <c r="D448" s="89" t="str">
        <f>'94KMInput'!B444</f>
        <v/>
      </c>
      <c r="E448" s="90" t="str">
        <f t="shared" si="4"/>
        <v/>
      </c>
      <c r="F448" s="91" t="str">
        <f>'94KMInput'!H444</f>
        <v/>
      </c>
      <c r="G448" s="90" t="str">
        <f>'94KMInput'!O444</f>
        <v/>
      </c>
      <c r="H448" s="90" t="str">
        <f>'94KMInput'!P444</f>
        <v/>
      </c>
      <c r="I448" s="90" t="str">
        <f>'94KMInput'!R444</f>
        <v/>
      </c>
      <c r="J448" s="91" t="str">
        <f>'94KMInput'!S444</f>
        <v/>
      </c>
      <c r="K448" s="92" t="str">
        <f>'94KMInput'!AD444</f>
        <v/>
      </c>
      <c r="L448" s="93"/>
      <c r="M448" s="94" t="str">
        <f>'94KMInput'!L444</f>
        <v/>
      </c>
      <c r="N448" s="90" t="str">
        <f>IF(M448="","",(IF(Q448='94KMInput'!K444,"","ERROR!")))</f>
        <v/>
      </c>
      <c r="O448" s="95"/>
      <c r="P448" s="96"/>
      <c r="Q448" s="69" t="str">
        <f t="shared" si="8"/>
        <v/>
      </c>
      <c r="R448" s="98"/>
      <c r="S448" s="98"/>
      <c r="T448" s="98"/>
      <c r="U448" s="99"/>
      <c r="V448" s="98"/>
      <c r="W448" s="98"/>
      <c r="X448" s="100" t="str">
        <f t="shared" si="39"/>
        <v/>
      </c>
      <c r="Y448" s="101"/>
      <c r="Z448" s="102"/>
      <c r="AA448" s="102"/>
      <c r="AB448" s="102"/>
      <c r="AC448" s="103" t="str">
        <f>'94KMInput'!T487</f>
        <v/>
      </c>
      <c r="AD448" s="104">
        <f>'94KMInput'!V487-'94KMInput'!U487</f>
        <v>0</v>
      </c>
      <c r="AE448" s="105" t="str">
        <f t="shared" si="6"/>
        <v/>
      </c>
      <c r="AF448" s="106">
        <v>3.75</v>
      </c>
      <c r="AG448" s="107">
        <f t="shared" si="7"/>
        <v>0</v>
      </c>
      <c r="AH448" s="108" t="str">
        <f>HYPERLINK('94KMInput'!AE487)</f>
        <v/>
      </c>
      <c r="AI448" s="108" t="str">
        <f>HYPERLINK('94KMInput'!AF487)</f>
        <v/>
      </c>
      <c r="AJ448" s="108" t="str">
        <f>HYPERLINK('94KMInput'!AG487)</f>
        <v/>
      </c>
      <c r="AK448" s="108" t="str">
        <f>HYPERLINK('94KMInput'!AH487)</f>
        <v/>
      </c>
      <c r="AL448" s="108" t="str">
        <f>HYPERLINK('94KMInput'!AI487)</f>
        <v/>
      </c>
      <c r="AM448" s="108" t="str">
        <f>HYPERLINK('94KMInput'!AJ487)</f>
        <v/>
      </c>
      <c r="AN448" s="108" t="str">
        <f>HYPERLINK('94KMInput'!AK487)</f>
        <v/>
      </c>
      <c r="AO448" s="108" t="str">
        <f>HYPERLINK('94KMInput'!AL487)</f>
        <v/>
      </c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  <c r="BM448" s="88"/>
      <c r="BN448" s="88"/>
      <c r="BO448" s="88"/>
      <c r="BP448" s="88"/>
      <c r="BQ448" s="88"/>
      <c r="BR448" s="88"/>
      <c r="BS448" s="88"/>
      <c r="BT448" s="88"/>
      <c r="BU448" s="88"/>
      <c r="BV448" s="88"/>
      <c r="BW448" s="88"/>
      <c r="BX448" s="88"/>
      <c r="BY448" s="88"/>
      <c r="BZ448" s="88"/>
      <c r="CA448" s="88"/>
      <c r="CB448" s="88"/>
      <c r="CC448" s="88"/>
      <c r="CD448" s="88"/>
      <c r="CE448" s="88"/>
      <c r="CF448" s="88"/>
      <c r="CG448" s="88"/>
      <c r="CH448" s="88"/>
      <c r="CI448" s="88"/>
      <c r="CJ448" s="88"/>
      <c r="CK448" s="88"/>
      <c r="CL448" s="88"/>
      <c r="CM448" s="88"/>
      <c r="CN448" s="88"/>
      <c r="CO448" s="88"/>
      <c r="CP448" s="88"/>
      <c r="CQ448" s="88"/>
      <c r="CR448" s="88"/>
      <c r="CS448" s="88"/>
      <c r="CT448" s="88"/>
      <c r="CU448" s="88"/>
      <c r="CV448" s="88"/>
      <c r="CW448" s="88"/>
      <c r="CX448" s="88"/>
      <c r="CY448" s="88"/>
      <c r="CZ448" s="88"/>
      <c r="DA448" s="88"/>
      <c r="DB448" s="88"/>
      <c r="DC448" s="88"/>
      <c r="DD448" s="88"/>
      <c r="DE448" s="88"/>
      <c r="DF448" s="88"/>
      <c r="DG448" s="88"/>
      <c r="DH448" s="88"/>
    </row>
    <row r="449" ht="10.5" customHeight="1">
      <c r="A449" s="87" t="str">
        <f t="shared" si="1"/>
        <v/>
      </c>
      <c r="B449" s="88" t="str">
        <f t="shared" si="2"/>
        <v/>
      </c>
      <c r="C449" s="88" t="str">
        <f t="shared" si="3"/>
        <v/>
      </c>
      <c r="D449" s="89" t="str">
        <f>'94KMInput'!B445</f>
        <v/>
      </c>
      <c r="E449" s="90" t="str">
        <f t="shared" si="4"/>
        <v/>
      </c>
      <c r="F449" s="91" t="str">
        <f>'94KMInput'!H445</f>
        <v/>
      </c>
      <c r="G449" s="90" t="str">
        <f>'94KMInput'!O445</f>
        <v/>
      </c>
      <c r="H449" s="90" t="str">
        <f>'94KMInput'!P445</f>
        <v/>
      </c>
      <c r="I449" s="90" t="str">
        <f>'94KMInput'!R445</f>
        <v/>
      </c>
      <c r="J449" s="91" t="str">
        <f>'94KMInput'!S445</f>
        <v/>
      </c>
      <c r="K449" s="92" t="str">
        <f>'94KMInput'!AD445</f>
        <v/>
      </c>
      <c r="L449" s="93"/>
      <c r="M449" s="94" t="str">
        <f>'94KMInput'!L445</f>
        <v/>
      </c>
      <c r="N449" s="90" t="str">
        <f>IF(M449="","",(IF(Q449='94KMInput'!K445,"","ERROR!")))</f>
        <v/>
      </c>
      <c r="O449" s="95"/>
      <c r="P449" s="96"/>
      <c r="Q449" s="69" t="str">
        <f t="shared" si="8"/>
        <v/>
      </c>
      <c r="R449" s="98"/>
      <c r="S449" s="98"/>
      <c r="T449" s="98"/>
      <c r="U449" s="99"/>
      <c r="V449" s="98"/>
      <c r="W449" s="98"/>
      <c r="X449" s="100" t="str">
        <f t="shared" si="39"/>
        <v/>
      </c>
      <c r="Y449" s="101"/>
      <c r="Z449" s="102"/>
      <c r="AA449" s="102"/>
      <c r="AB449" s="102"/>
      <c r="AC449" s="103" t="str">
        <f>'94KMInput'!T488</f>
        <v/>
      </c>
      <c r="AD449" s="104">
        <f>'94KMInput'!V488-'94KMInput'!U488</f>
        <v>0</v>
      </c>
      <c r="AE449" s="105" t="str">
        <f t="shared" si="6"/>
        <v/>
      </c>
      <c r="AF449" s="106">
        <v>3.75</v>
      </c>
      <c r="AG449" s="107">
        <f t="shared" si="7"/>
        <v>0</v>
      </c>
      <c r="AH449" s="108" t="str">
        <f>HYPERLINK('94KMInput'!AE488)</f>
        <v/>
      </c>
      <c r="AI449" s="108" t="str">
        <f>HYPERLINK('94KMInput'!AF488)</f>
        <v/>
      </c>
      <c r="AJ449" s="108" t="str">
        <f>HYPERLINK('94KMInput'!AG488)</f>
        <v/>
      </c>
      <c r="AK449" s="108" t="str">
        <f>HYPERLINK('94KMInput'!AH488)</f>
        <v/>
      </c>
      <c r="AL449" s="108" t="str">
        <f>HYPERLINK('94KMInput'!AI488)</f>
        <v/>
      </c>
      <c r="AM449" s="108" t="str">
        <f>HYPERLINK('94KMInput'!AJ488)</f>
        <v/>
      </c>
      <c r="AN449" s="108" t="str">
        <f>HYPERLINK('94KMInput'!AK488)</f>
        <v/>
      </c>
      <c r="AO449" s="108" t="str">
        <f>HYPERLINK('94KMInput'!AL488)</f>
        <v/>
      </c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  <c r="BM449" s="88"/>
      <c r="BN449" s="88"/>
      <c r="BO449" s="88"/>
      <c r="BP449" s="88"/>
      <c r="BQ449" s="88"/>
      <c r="BR449" s="88"/>
      <c r="BS449" s="88"/>
      <c r="BT449" s="88"/>
      <c r="BU449" s="88"/>
      <c r="BV449" s="88"/>
      <c r="BW449" s="88"/>
      <c r="BX449" s="88"/>
      <c r="BY449" s="88"/>
      <c r="BZ449" s="88"/>
      <c r="CA449" s="88"/>
      <c r="CB449" s="88"/>
      <c r="CC449" s="88"/>
      <c r="CD449" s="88"/>
      <c r="CE449" s="88"/>
      <c r="CF449" s="88"/>
      <c r="CG449" s="88"/>
      <c r="CH449" s="88"/>
      <c r="CI449" s="88"/>
      <c r="CJ449" s="88"/>
      <c r="CK449" s="88"/>
      <c r="CL449" s="88"/>
      <c r="CM449" s="88"/>
      <c r="CN449" s="88"/>
      <c r="CO449" s="88"/>
      <c r="CP449" s="88"/>
      <c r="CQ449" s="88"/>
      <c r="CR449" s="88"/>
      <c r="CS449" s="88"/>
      <c r="CT449" s="88"/>
      <c r="CU449" s="88"/>
      <c r="CV449" s="88"/>
      <c r="CW449" s="88"/>
      <c r="CX449" s="88"/>
      <c r="CY449" s="88"/>
      <c r="CZ449" s="88"/>
      <c r="DA449" s="88"/>
      <c r="DB449" s="88"/>
      <c r="DC449" s="88"/>
      <c r="DD449" s="88"/>
      <c r="DE449" s="88"/>
      <c r="DF449" s="88"/>
      <c r="DG449" s="88"/>
      <c r="DH449" s="88"/>
    </row>
    <row r="450" ht="10.5" customHeight="1">
      <c r="A450" s="87" t="str">
        <f t="shared" si="1"/>
        <v/>
      </c>
      <c r="B450" s="88" t="str">
        <f t="shared" si="2"/>
        <v/>
      </c>
      <c r="C450" s="88" t="str">
        <f t="shared" si="3"/>
        <v/>
      </c>
      <c r="D450" s="89" t="str">
        <f>'94KMInput'!B446</f>
        <v/>
      </c>
      <c r="E450" s="90" t="str">
        <f t="shared" si="4"/>
        <v/>
      </c>
      <c r="F450" s="91" t="str">
        <f>'94KMInput'!H446</f>
        <v/>
      </c>
      <c r="G450" s="90" t="str">
        <f>'94KMInput'!O446</f>
        <v/>
      </c>
      <c r="H450" s="90" t="str">
        <f>'94KMInput'!P446</f>
        <v/>
      </c>
      <c r="I450" s="90" t="str">
        <f>'94KMInput'!R446</f>
        <v/>
      </c>
      <c r="J450" s="91" t="str">
        <f>'94KMInput'!S446</f>
        <v/>
      </c>
      <c r="K450" s="92" t="str">
        <f>'94KMInput'!AD446</f>
        <v/>
      </c>
      <c r="L450" s="93"/>
      <c r="M450" s="94" t="str">
        <f>'94KMInput'!L446</f>
        <v/>
      </c>
      <c r="N450" s="90" t="str">
        <f>IF(M450="","",(IF(Q450='94KMInput'!K446,"","ERROR!")))</f>
        <v/>
      </c>
      <c r="O450" s="95"/>
      <c r="P450" s="96"/>
      <c r="Q450" s="69" t="str">
        <f t="shared" si="8"/>
        <v/>
      </c>
      <c r="R450" s="98"/>
      <c r="S450" s="98"/>
      <c r="T450" s="98"/>
      <c r="U450" s="99"/>
      <c r="V450" s="98"/>
      <c r="W450" s="98"/>
      <c r="X450" s="100" t="str">
        <f t="shared" si="39"/>
        <v/>
      </c>
      <c r="Y450" s="101"/>
      <c r="Z450" s="102"/>
      <c r="AA450" s="102"/>
      <c r="AB450" s="102"/>
      <c r="AC450" s="103" t="str">
        <f>'94KMInput'!T489</f>
        <v/>
      </c>
      <c r="AD450" s="104">
        <f>'94KMInput'!V489-'94KMInput'!U489</f>
        <v>0</v>
      </c>
      <c r="AE450" s="105" t="str">
        <f t="shared" si="6"/>
        <v/>
      </c>
      <c r="AF450" s="106">
        <v>3.75</v>
      </c>
      <c r="AG450" s="107">
        <f t="shared" si="7"/>
        <v>0</v>
      </c>
      <c r="AH450" s="108" t="str">
        <f>HYPERLINK('94KMInput'!AE489)</f>
        <v/>
      </c>
      <c r="AI450" s="108" t="str">
        <f>HYPERLINK('94KMInput'!AF489)</f>
        <v/>
      </c>
      <c r="AJ450" s="108" t="str">
        <f>HYPERLINK('94KMInput'!AG489)</f>
        <v/>
      </c>
      <c r="AK450" s="108" t="str">
        <f>HYPERLINK('94KMInput'!AH489)</f>
        <v/>
      </c>
      <c r="AL450" s="108" t="str">
        <f>HYPERLINK('94KMInput'!AI489)</f>
        <v/>
      </c>
      <c r="AM450" s="108" t="str">
        <f>HYPERLINK('94KMInput'!AJ489)</f>
        <v/>
      </c>
      <c r="AN450" s="108" t="str">
        <f>HYPERLINK('94KMInput'!AK489)</f>
        <v/>
      </c>
      <c r="AO450" s="108" t="str">
        <f>HYPERLINK('94KMInput'!AL489)</f>
        <v/>
      </c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  <c r="BM450" s="88"/>
      <c r="BN450" s="88"/>
      <c r="BO450" s="88"/>
      <c r="BP450" s="88"/>
      <c r="BQ450" s="88"/>
      <c r="BR450" s="88"/>
      <c r="BS450" s="88"/>
      <c r="BT450" s="88"/>
      <c r="BU450" s="88"/>
      <c r="BV450" s="88"/>
      <c r="BW450" s="88"/>
      <c r="BX450" s="88"/>
      <c r="BY450" s="88"/>
      <c r="BZ450" s="88"/>
      <c r="CA450" s="88"/>
      <c r="CB450" s="88"/>
      <c r="CC450" s="88"/>
      <c r="CD450" s="88"/>
      <c r="CE450" s="88"/>
      <c r="CF450" s="88"/>
      <c r="CG450" s="88"/>
      <c r="CH450" s="88"/>
      <c r="CI450" s="88"/>
      <c r="CJ450" s="88"/>
      <c r="CK450" s="88"/>
      <c r="CL450" s="88"/>
      <c r="CM450" s="88"/>
      <c r="CN450" s="88"/>
      <c r="CO450" s="88"/>
      <c r="CP450" s="88"/>
      <c r="CQ450" s="88"/>
      <c r="CR450" s="88"/>
      <c r="CS450" s="88"/>
      <c r="CT450" s="88"/>
      <c r="CU450" s="88"/>
      <c r="CV450" s="88"/>
      <c r="CW450" s="88"/>
      <c r="CX450" s="88"/>
      <c r="CY450" s="88"/>
      <c r="CZ450" s="88"/>
      <c r="DA450" s="88"/>
      <c r="DB450" s="88"/>
      <c r="DC450" s="88"/>
      <c r="DD450" s="88"/>
      <c r="DE450" s="88"/>
      <c r="DF450" s="88"/>
      <c r="DG450" s="88"/>
      <c r="DH450" s="88"/>
    </row>
    <row r="451" ht="10.5" customHeight="1">
      <c r="A451" s="87" t="str">
        <f t="shared" si="1"/>
        <v/>
      </c>
      <c r="B451" s="88" t="str">
        <f t="shared" si="2"/>
        <v/>
      </c>
      <c r="C451" s="88" t="str">
        <f t="shared" si="3"/>
        <v/>
      </c>
      <c r="D451" s="89" t="str">
        <f>'94KMInput'!B447</f>
        <v/>
      </c>
      <c r="E451" s="90" t="str">
        <f t="shared" si="4"/>
        <v/>
      </c>
      <c r="F451" s="91" t="str">
        <f>'94KMInput'!H447</f>
        <v/>
      </c>
      <c r="G451" s="90" t="str">
        <f>'94KMInput'!O447</f>
        <v/>
      </c>
      <c r="H451" s="90" t="str">
        <f>'94KMInput'!P447</f>
        <v/>
      </c>
      <c r="I451" s="90" t="str">
        <f>'94KMInput'!R447</f>
        <v/>
      </c>
      <c r="J451" s="91" t="str">
        <f>'94KMInput'!S447</f>
        <v/>
      </c>
      <c r="K451" s="92" t="str">
        <f>'94KMInput'!AD447</f>
        <v/>
      </c>
      <c r="L451" s="93"/>
      <c r="M451" s="94" t="str">
        <f>'94KMInput'!L447</f>
        <v/>
      </c>
      <c r="N451" s="90" t="str">
        <f>IF(M451="","",(IF(Q451='94KMInput'!K447,"","ERROR!")))</f>
        <v/>
      </c>
      <c r="O451" s="95"/>
      <c r="P451" s="96"/>
      <c r="Q451" s="69" t="str">
        <f t="shared" si="8"/>
        <v/>
      </c>
      <c r="R451" s="98"/>
      <c r="S451" s="98"/>
      <c r="T451" s="98"/>
      <c r="U451" s="99"/>
      <c r="V451" s="98"/>
      <c r="W451" s="98"/>
      <c r="X451" s="100" t="str">
        <f t="shared" si="39"/>
        <v/>
      </c>
      <c r="Y451" s="101"/>
      <c r="Z451" s="102"/>
      <c r="AA451" s="102"/>
      <c r="AB451" s="102"/>
      <c r="AC451" s="103" t="str">
        <f>'94KMInput'!T490</f>
        <v/>
      </c>
      <c r="AD451" s="104">
        <f>'94KMInput'!V490-'94KMInput'!U490</f>
        <v>0</v>
      </c>
      <c r="AE451" s="105" t="str">
        <f t="shared" si="6"/>
        <v/>
      </c>
      <c r="AF451" s="106">
        <v>3.75</v>
      </c>
      <c r="AG451" s="107">
        <f t="shared" si="7"/>
        <v>0</v>
      </c>
      <c r="AH451" s="108" t="str">
        <f>HYPERLINK('94KMInput'!AE490)</f>
        <v/>
      </c>
      <c r="AI451" s="108" t="str">
        <f>HYPERLINK('94KMInput'!AF490)</f>
        <v/>
      </c>
      <c r="AJ451" s="108" t="str">
        <f>HYPERLINK('94KMInput'!AG490)</f>
        <v/>
      </c>
      <c r="AK451" s="108" t="str">
        <f>HYPERLINK('94KMInput'!AH490)</f>
        <v/>
      </c>
      <c r="AL451" s="108" t="str">
        <f>HYPERLINK('94KMInput'!AI490)</f>
        <v/>
      </c>
      <c r="AM451" s="108" t="str">
        <f>HYPERLINK('94KMInput'!AJ490)</f>
        <v/>
      </c>
      <c r="AN451" s="108" t="str">
        <f>HYPERLINK('94KMInput'!AK490)</f>
        <v/>
      </c>
      <c r="AO451" s="108" t="str">
        <f>HYPERLINK('94KMInput'!AL490)</f>
        <v/>
      </c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  <c r="BM451" s="88"/>
      <c r="BN451" s="88"/>
      <c r="BO451" s="88"/>
      <c r="BP451" s="88"/>
      <c r="BQ451" s="88"/>
      <c r="BR451" s="88"/>
      <c r="BS451" s="88"/>
      <c r="BT451" s="88"/>
      <c r="BU451" s="88"/>
      <c r="BV451" s="88"/>
      <c r="BW451" s="88"/>
      <c r="BX451" s="88"/>
      <c r="BY451" s="88"/>
      <c r="BZ451" s="88"/>
      <c r="CA451" s="88"/>
      <c r="CB451" s="88"/>
      <c r="CC451" s="88"/>
      <c r="CD451" s="88"/>
      <c r="CE451" s="88"/>
      <c r="CF451" s="88"/>
      <c r="CG451" s="88"/>
      <c r="CH451" s="88"/>
      <c r="CI451" s="88"/>
      <c r="CJ451" s="88"/>
      <c r="CK451" s="88"/>
      <c r="CL451" s="88"/>
      <c r="CM451" s="88"/>
      <c r="CN451" s="88"/>
      <c r="CO451" s="88"/>
      <c r="CP451" s="88"/>
      <c r="CQ451" s="88"/>
      <c r="CR451" s="88"/>
      <c r="CS451" s="88"/>
      <c r="CT451" s="88"/>
      <c r="CU451" s="88"/>
      <c r="CV451" s="88"/>
      <c r="CW451" s="88"/>
      <c r="CX451" s="88"/>
      <c r="CY451" s="88"/>
      <c r="CZ451" s="88"/>
      <c r="DA451" s="88"/>
      <c r="DB451" s="88"/>
      <c r="DC451" s="88"/>
      <c r="DD451" s="88"/>
      <c r="DE451" s="88"/>
      <c r="DF451" s="88"/>
      <c r="DG451" s="88"/>
      <c r="DH451" s="88"/>
    </row>
    <row r="452" ht="10.5" customHeight="1">
      <c r="A452" s="87" t="str">
        <f t="shared" si="1"/>
        <v/>
      </c>
      <c r="B452" s="88" t="str">
        <f t="shared" si="2"/>
        <v/>
      </c>
      <c r="C452" s="88" t="str">
        <f t="shared" si="3"/>
        <v/>
      </c>
      <c r="D452" s="89" t="str">
        <f>'94KMInput'!B448</f>
        <v/>
      </c>
      <c r="E452" s="90" t="str">
        <f t="shared" si="4"/>
        <v/>
      </c>
      <c r="F452" s="91" t="str">
        <f>'94KMInput'!H448</f>
        <v/>
      </c>
      <c r="G452" s="90" t="str">
        <f>'94KMInput'!O448</f>
        <v/>
      </c>
      <c r="H452" s="90" t="str">
        <f>'94KMInput'!P448</f>
        <v/>
      </c>
      <c r="I452" s="90" t="str">
        <f>'94KMInput'!R448</f>
        <v/>
      </c>
      <c r="J452" s="91" t="str">
        <f>'94KMInput'!S448</f>
        <v/>
      </c>
      <c r="K452" s="92" t="str">
        <f>'94KMInput'!AD448</f>
        <v/>
      </c>
      <c r="L452" s="93"/>
      <c r="M452" s="94" t="str">
        <f>'94KMInput'!L448</f>
        <v/>
      </c>
      <c r="N452" s="90" t="str">
        <f>IF(M452="","",(IF(Q452='94KMInput'!K448,"","ERROR!")))</f>
        <v/>
      </c>
      <c r="O452" s="95"/>
      <c r="P452" s="96"/>
      <c r="Q452" s="69" t="str">
        <f t="shared" si="8"/>
        <v/>
      </c>
      <c r="R452" s="98"/>
      <c r="S452" s="98"/>
      <c r="T452" s="98"/>
      <c r="U452" s="99"/>
      <c r="V452" s="98"/>
      <c r="W452" s="98"/>
      <c r="X452" s="100" t="str">
        <f t="shared" si="39"/>
        <v/>
      </c>
      <c r="Y452" s="101"/>
      <c r="Z452" s="102"/>
      <c r="AA452" s="102"/>
      <c r="AB452" s="102"/>
      <c r="AC452" s="103" t="str">
        <f>'94KMInput'!T491</f>
        <v/>
      </c>
      <c r="AD452" s="104">
        <f>'94KMInput'!V491-'94KMInput'!U491</f>
        <v>0</v>
      </c>
      <c r="AE452" s="105" t="str">
        <f t="shared" si="6"/>
        <v/>
      </c>
      <c r="AF452" s="106">
        <v>3.75</v>
      </c>
      <c r="AG452" s="107">
        <f t="shared" si="7"/>
        <v>0</v>
      </c>
      <c r="AH452" s="108" t="str">
        <f>HYPERLINK('94KMInput'!AE491)</f>
        <v/>
      </c>
      <c r="AI452" s="108" t="str">
        <f>HYPERLINK('94KMInput'!AF491)</f>
        <v/>
      </c>
      <c r="AJ452" s="108" t="str">
        <f>HYPERLINK('94KMInput'!AG491)</f>
        <v/>
      </c>
      <c r="AK452" s="108" t="str">
        <f>HYPERLINK('94KMInput'!AH491)</f>
        <v/>
      </c>
      <c r="AL452" s="108" t="str">
        <f>HYPERLINK('94KMInput'!AI491)</f>
        <v/>
      </c>
      <c r="AM452" s="108" t="str">
        <f>HYPERLINK('94KMInput'!AJ491)</f>
        <v/>
      </c>
      <c r="AN452" s="108" t="str">
        <f>HYPERLINK('94KMInput'!AK491)</f>
        <v/>
      </c>
      <c r="AO452" s="108" t="str">
        <f>HYPERLINK('94KMInput'!AL491)</f>
        <v/>
      </c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  <c r="BM452" s="88"/>
      <c r="BN452" s="88"/>
      <c r="BO452" s="88"/>
      <c r="BP452" s="88"/>
      <c r="BQ452" s="88"/>
      <c r="BR452" s="88"/>
      <c r="BS452" s="88"/>
      <c r="BT452" s="88"/>
      <c r="BU452" s="88"/>
      <c r="BV452" s="88"/>
      <c r="BW452" s="88"/>
      <c r="BX452" s="88"/>
      <c r="BY452" s="88"/>
      <c r="BZ452" s="88"/>
      <c r="CA452" s="88"/>
      <c r="CB452" s="88"/>
      <c r="CC452" s="88"/>
      <c r="CD452" s="88"/>
      <c r="CE452" s="88"/>
      <c r="CF452" s="88"/>
      <c r="CG452" s="88"/>
      <c r="CH452" s="88"/>
      <c r="CI452" s="88"/>
      <c r="CJ452" s="88"/>
      <c r="CK452" s="88"/>
      <c r="CL452" s="88"/>
      <c r="CM452" s="88"/>
      <c r="CN452" s="88"/>
      <c r="CO452" s="88"/>
      <c r="CP452" s="88"/>
      <c r="CQ452" s="88"/>
      <c r="CR452" s="88"/>
      <c r="CS452" s="88"/>
      <c r="CT452" s="88"/>
      <c r="CU452" s="88"/>
      <c r="CV452" s="88"/>
      <c r="CW452" s="88"/>
      <c r="CX452" s="88"/>
      <c r="CY452" s="88"/>
      <c r="CZ452" s="88"/>
      <c r="DA452" s="88"/>
      <c r="DB452" s="88"/>
      <c r="DC452" s="88"/>
      <c r="DD452" s="88"/>
      <c r="DE452" s="88"/>
      <c r="DF452" s="88"/>
      <c r="DG452" s="88"/>
      <c r="DH452" s="88"/>
    </row>
    <row r="453" ht="10.5" customHeight="1">
      <c r="A453" s="87" t="str">
        <f t="shared" si="1"/>
        <v/>
      </c>
      <c r="B453" s="88" t="str">
        <f t="shared" si="2"/>
        <v/>
      </c>
      <c r="C453" s="88" t="str">
        <f t="shared" si="3"/>
        <v/>
      </c>
      <c r="D453" s="89" t="str">
        <f>'94KMInput'!B449</f>
        <v/>
      </c>
      <c r="E453" s="90" t="str">
        <f t="shared" si="4"/>
        <v/>
      </c>
      <c r="F453" s="91" t="str">
        <f>'94KMInput'!H449</f>
        <v/>
      </c>
      <c r="G453" s="90" t="str">
        <f>'94KMInput'!O449</f>
        <v/>
      </c>
      <c r="H453" s="90" t="str">
        <f>'94KMInput'!P449</f>
        <v/>
      </c>
      <c r="I453" s="90" t="str">
        <f>'94KMInput'!R449</f>
        <v/>
      </c>
      <c r="J453" s="91" t="str">
        <f>'94KMInput'!S449</f>
        <v/>
      </c>
      <c r="K453" s="92" t="str">
        <f>'94KMInput'!AD449</f>
        <v/>
      </c>
      <c r="L453" s="93"/>
      <c r="M453" s="94" t="str">
        <f>'94KMInput'!L449</f>
        <v/>
      </c>
      <c r="N453" s="90" t="str">
        <f>IF(M453="","",(IF(Q453='94KMInput'!K449,"","ERROR!")))</f>
        <v/>
      </c>
      <c r="O453" s="95"/>
      <c r="P453" s="96"/>
      <c r="Q453" s="69" t="str">
        <f t="shared" si="8"/>
        <v/>
      </c>
      <c r="R453" s="98"/>
      <c r="S453" s="98"/>
      <c r="T453" s="98"/>
      <c r="U453" s="99"/>
      <c r="V453" s="98"/>
      <c r="W453" s="98"/>
      <c r="X453" s="100" t="str">
        <f t="shared" si="39"/>
        <v/>
      </c>
      <c r="Y453" s="101"/>
      <c r="Z453" s="102"/>
      <c r="AA453" s="102"/>
      <c r="AB453" s="102"/>
      <c r="AC453" s="103" t="str">
        <f>'94KMInput'!T492</f>
        <v/>
      </c>
      <c r="AD453" s="104">
        <f>'94KMInput'!V492-'94KMInput'!U492</f>
        <v>0</v>
      </c>
      <c r="AE453" s="105" t="str">
        <f t="shared" si="6"/>
        <v/>
      </c>
      <c r="AF453" s="106">
        <v>3.75</v>
      </c>
      <c r="AG453" s="107">
        <f t="shared" si="7"/>
        <v>0</v>
      </c>
      <c r="AH453" s="108" t="str">
        <f>HYPERLINK('94KMInput'!AE492)</f>
        <v/>
      </c>
      <c r="AI453" s="108" t="str">
        <f>HYPERLINK('94KMInput'!AF492)</f>
        <v/>
      </c>
      <c r="AJ453" s="108" t="str">
        <f>HYPERLINK('94KMInput'!AG492)</f>
        <v/>
      </c>
      <c r="AK453" s="108" t="str">
        <f>HYPERLINK('94KMInput'!AH492)</f>
        <v/>
      </c>
      <c r="AL453" s="108" t="str">
        <f>HYPERLINK('94KMInput'!AI492)</f>
        <v/>
      </c>
      <c r="AM453" s="108" t="str">
        <f>HYPERLINK('94KMInput'!AJ492)</f>
        <v/>
      </c>
      <c r="AN453" s="108" t="str">
        <f>HYPERLINK('94KMInput'!AK492)</f>
        <v/>
      </c>
      <c r="AO453" s="108" t="str">
        <f>HYPERLINK('94KMInput'!AL492)</f>
        <v/>
      </c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  <c r="BM453" s="88"/>
      <c r="BN453" s="88"/>
      <c r="BO453" s="88"/>
      <c r="BP453" s="88"/>
      <c r="BQ453" s="88"/>
      <c r="BR453" s="88"/>
      <c r="BS453" s="88"/>
      <c r="BT453" s="88"/>
      <c r="BU453" s="88"/>
      <c r="BV453" s="88"/>
      <c r="BW453" s="88"/>
      <c r="BX453" s="88"/>
      <c r="BY453" s="88"/>
      <c r="BZ453" s="88"/>
      <c r="CA453" s="88"/>
      <c r="CB453" s="88"/>
      <c r="CC453" s="88"/>
      <c r="CD453" s="88"/>
      <c r="CE453" s="88"/>
      <c r="CF453" s="88"/>
      <c r="CG453" s="88"/>
      <c r="CH453" s="88"/>
      <c r="CI453" s="88"/>
      <c r="CJ453" s="88"/>
      <c r="CK453" s="88"/>
      <c r="CL453" s="88"/>
      <c r="CM453" s="88"/>
      <c r="CN453" s="88"/>
      <c r="CO453" s="88"/>
      <c r="CP453" s="88"/>
      <c r="CQ453" s="88"/>
      <c r="CR453" s="88"/>
      <c r="CS453" s="88"/>
      <c r="CT453" s="88"/>
      <c r="CU453" s="88"/>
      <c r="CV453" s="88"/>
      <c r="CW453" s="88"/>
      <c r="CX453" s="88"/>
      <c r="CY453" s="88"/>
      <c r="CZ453" s="88"/>
      <c r="DA453" s="88"/>
      <c r="DB453" s="88"/>
      <c r="DC453" s="88"/>
      <c r="DD453" s="88"/>
      <c r="DE453" s="88"/>
      <c r="DF453" s="88"/>
      <c r="DG453" s="88"/>
      <c r="DH453" s="88"/>
    </row>
    <row r="454" ht="10.5" customHeight="1">
      <c r="A454" s="87" t="str">
        <f t="shared" si="1"/>
        <v/>
      </c>
      <c r="B454" s="88" t="str">
        <f t="shared" si="2"/>
        <v/>
      </c>
      <c r="C454" s="88" t="str">
        <f t="shared" si="3"/>
        <v/>
      </c>
      <c r="D454" s="89" t="str">
        <f>'94KMInput'!B450</f>
        <v/>
      </c>
      <c r="E454" s="90" t="str">
        <f t="shared" si="4"/>
        <v/>
      </c>
      <c r="F454" s="91" t="str">
        <f>'94KMInput'!H450</f>
        <v/>
      </c>
      <c r="G454" s="90" t="str">
        <f>'94KMInput'!O450</f>
        <v/>
      </c>
      <c r="H454" s="90" t="str">
        <f>'94KMInput'!P450</f>
        <v/>
      </c>
      <c r="I454" s="90" t="str">
        <f>'94KMInput'!R450</f>
        <v/>
      </c>
      <c r="J454" s="91" t="str">
        <f>'94KMInput'!S450</f>
        <v/>
      </c>
      <c r="K454" s="92" t="str">
        <f>'94KMInput'!AD450</f>
        <v/>
      </c>
      <c r="L454" s="93"/>
      <c r="M454" s="94" t="str">
        <f>'94KMInput'!L450</f>
        <v/>
      </c>
      <c r="N454" s="90" t="str">
        <f>IF(M454="","",(IF(Q454='94KMInput'!K450,"","ERROR!")))</f>
        <v/>
      </c>
      <c r="O454" s="95"/>
      <c r="P454" s="96"/>
      <c r="Q454" s="69" t="str">
        <f t="shared" si="8"/>
        <v/>
      </c>
      <c r="R454" s="98"/>
      <c r="S454" s="98"/>
      <c r="T454" s="98"/>
      <c r="U454" s="99"/>
      <c r="V454" s="98"/>
      <c r="W454" s="98"/>
      <c r="X454" s="100" t="str">
        <f t="shared" si="39"/>
        <v/>
      </c>
      <c r="Y454" s="101"/>
      <c r="Z454" s="102"/>
      <c r="AA454" s="102"/>
      <c r="AB454" s="102"/>
      <c r="AC454" s="103" t="str">
        <f>'94KMInput'!T493</f>
        <v/>
      </c>
      <c r="AD454" s="104">
        <f>'94KMInput'!V493-'94KMInput'!U493</f>
        <v>0</v>
      </c>
      <c r="AE454" s="105" t="str">
        <f t="shared" si="6"/>
        <v/>
      </c>
      <c r="AF454" s="106">
        <v>3.75</v>
      </c>
      <c r="AG454" s="107">
        <f t="shared" si="7"/>
        <v>0</v>
      </c>
      <c r="AH454" s="108" t="str">
        <f>HYPERLINK('94KMInput'!AE493)</f>
        <v/>
      </c>
      <c r="AI454" s="108" t="str">
        <f>HYPERLINK('94KMInput'!AF493)</f>
        <v/>
      </c>
      <c r="AJ454" s="108" t="str">
        <f>HYPERLINK('94KMInput'!AG493)</f>
        <v/>
      </c>
      <c r="AK454" s="108" t="str">
        <f>HYPERLINK('94KMInput'!AH493)</f>
        <v/>
      </c>
      <c r="AL454" s="108" t="str">
        <f>HYPERLINK('94KMInput'!AI493)</f>
        <v/>
      </c>
      <c r="AM454" s="108" t="str">
        <f>HYPERLINK('94KMInput'!AJ493)</f>
        <v/>
      </c>
      <c r="AN454" s="108" t="str">
        <f>HYPERLINK('94KMInput'!AK493)</f>
        <v/>
      </c>
      <c r="AO454" s="108" t="str">
        <f>HYPERLINK('94KMInput'!AL493)</f>
        <v/>
      </c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  <c r="BM454" s="88"/>
      <c r="BN454" s="88"/>
      <c r="BO454" s="88"/>
      <c r="BP454" s="88"/>
      <c r="BQ454" s="88"/>
      <c r="BR454" s="88"/>
      <c r="BS454" s="88"/>
      <c r="BT454" s="88"/>
      <c r="BU454" s="88"/>
      <c r="BV454" s="88"/>
      <c r="BW454" s="88"/>
      <c r="BX454" s="88"/>
      <c r="BY454" s="88"/>
      <c r="BZ454" s="88"/>
      <c r="CA454" s="88"/>
      <c r="CB454" s="88"/>
      <c r="CC454" s="88"/>
      <c r="CD454" s="88"/>
      <c r="CE454" s="88"/>
      <c r="CF454" s="88"/>
      <c r="CG454" s="88"/>
      <c r="CH454" s="88"/>
      <c r="CI454" s="88"/>
      <c r="CJ454" s="88"/>
      <c r="CK454" s="88"/>
      <c r="CL454" s="88"/>
      <c r="CM454" s="88"/>
      <c r="CN454" s="88"/>
      <c r="CO454" s="88"/>
      <c r="CP454" s="88"/>
      <c r="CQ454" s="88"/>
      <c r="CR454" s="88"/>
      <c r="CS454" s="88"/>
      <c r="CT454" s="88"/>
      <c r="CU454" s="88"/>
      <c r="CV454" s="88"/>
      <c r="CW454" s="88"/>
      <c r="CX454" s="88"/>
      <c r="CY454" s="88"/>
      <c r="CZ454" s="88"/>
      <c r="DA454" s="88"/>
      <c r="DB454" s="88"/>
      <c r="DC454" s="88"/>
      <c r="DD454" s="88"/>
      <c r="DE454" s="88"/>
      <c r="DF454" s="88"/>
      <c r="DG454" s="88"/>
      <c r="DH454" s="88"/>
    </row>
    <row r="455" ht="10.5" customHeight="1">
      <c r="A455" s="87" t="str">
        <f t="shared" si="1"/>
        <v/>
      </c>
      <c r="B455" s="88" t="str">
        <f t="shared" si="2"/>
        <v/>
      </c>
      <c r="C455" s="88" t="str">
        <f t="shared" si="3"/>
        <v/>
      </c>
      <c r="D455" s="89" t="str">
        <f>'94KMInput'!B451</f>
        <v/>
      </c>
      <c r="E455" s="90" t="str">
        <f t="shared" si="4"/>
        <v/>
      </c>
      <c r="F455" s="91" t="str">
        <f>'94KMInput'!H451</f>
        <v/>
      </c>
      <c r="G455" s="90" t="str">
        <f>'94KMInput'!O451</f>
        <v/>
      </c>
      <c r="H455" s="90" t="str">
        <f>'94KMInput'!P451</f>
        <v/>
      </c>
      <c r="I455" s="90" t="str">
        <f>'94KMInput'!R451</f>
        <v/>
      </c>
      <c r="J455" s="91" t="str">
        <f>'94KMInput'!S451</f>
        <v/>
      </c>
      <c r="K455" s="92" t="str">
        <f>'94KMInput'!AD451</f>
        <v/>
      </c>
      <c r="L455" s="93"/>
      <c r="M455" s="94" t="str">
        <f>'94KMInput'!L451</f>
        <v/>
      </c>
      <c r="N455" s="90" t="str">
        <f>IF(M455="","",(IF(Q455='94KMInput'!K451,"","ERROR!")))</f>
        <v/>
      </c>
      <c r="O455" s="95"/>
      <c r="P455" s="96"/>
      <c r="Q455" s="69" t="str">
        <f t="shared" si="8"/>
        <v/>
      </c>
      <c r="R455" s="98"/>
      <c r="S455" s="98"/>
      <c r="T455" s="98"/>
      <c r="U455" s="99"/>
      <c r="V455" s="98"/>
      <c r="W455" s="98"/>
      <c r="X455" s="100" t="str">
        <f t="shared" si="39"/>
        <v/>
      </c>
      <c r="Y455" s="101"/>
      <c r="Z455" s="102"/>
      <c r="AA455" s="102"/>
      <c r="AB455" s="102"/>
      <c r="AC455" s="103" t="str">
        <f>'94KMInput'!T494</f>
        <v/>
      </c>
      <c r="AD455" s="104">
        <f>'94KMInput'!V494-'94KMInput'!U494</f>
        <v>0</v>
      </c>
      <c r="AE455" s="105" t="str">
        <f t="shared" si="6"/>
        <v/>
      </c>
      <c r="AF455" s="106">
        <v>3.75</v>
      </c>
      <c r="AG455" s="107">
        <f t="shared" si="7"/>
        <v>0</v>
      </c>
      <c r="AH455" s="108" t="str">
        <f>HYPERLINK('94KMInput'!AE494)</f>
        <v/>
      </c>
      <c r="AI455" s="108" t="str">
        <f>HYPERLINK('94KMInput'!AF494)</f>
        <v/>
      </c>
      <c r="AJ455" s="108" t="str">
        <f>HYPERLINK('94KMInput'!AG494)</f>
        <v/>
      </c>
      <c r="AK455" s="108" t="str">
        <f>HYPERLINK('94KMInput'!AH494)</f>
        <v/>
      </c>
      <c r="AL455" s="108" t="str">
        <f>HYPERLINK('94KMInput'!AI494)</f>
        <v/>
      </c>
      <c r="AM455" s="108" t="str">
        <f>HYPERLINK('94KMInput'!AJ494)</f>
        <v/>
      </c>
      <c r="AN455" s="108" t="str">
        <f>HYPERLINK('94KMInput'!AK494)</f>
        <v/>
      </c>
      <c r="AO455" s="108" t="str">
        <f>HYPERLINK('94KMInput'!AL494)</f>
        <v/>
      </c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  <c r="BM455" s="88"/>
      <c r="BN455" s="88"/>
      <c r="BO455" s="88"/>
      <c r="BP455" s="88"/>
      <c r="BQ455" s="88"/>
      <c r="BR455" s="88"/>
      <c r="BS455" s="88"/>
      <c r="BT455" s="88"/>
      <c r="BU455" s="88"/>
      <c r="BV455" s="88"/>
      <c r="BW455" s="88"/>
      <c r="BX455" s="88"/>
      <c r="BY455" s="88"/>
      <c r="BZ455" s="88"/>
      <c r="CA455" s="88"/>
      <c r="CB455" s="88"/>
      <c r="CC455" s="88"/>
      <c r="CD455" s="88"/>
      <c r="CE455" s="88"/>
      <c r="CF455" s="88"/>
      <c r="CG455" s="88"/>
      <c r="CH455" s="88"/>
      <c r="CI455" s="88"/>
      <c r="CJ455" s="88"/>
      <c r="CK455" s="88"/>
      <c r="CL455" s="88"/>
      <c r="CM455" s="88"/>
      <c r="CN455" s="88"/>
      <c r="CO455" s="88"/>
      <c r="CP455" s="88"/>
      <c r="CQ455" s="88"/>
      <c r="CR455" s="88"/>
      <c r="CS455" s="88"/>
      <c r="CT455" s="88"/>
      <c r="CU455" s="88"/>
      <c r="CV455" s="88"/>
      <c r="CW455" s="88"/>
      <c r="CX455" s="88"/>
      <c r="CY455" s="88"/>
      <c r="CZ455" s="88"/>
      <c r="DA455" s="88"/>
      <c r="DB455" s="88"/>
      <c r="DC455" s="88"/>
      <c r="DD455" s="88"/>
      <c r="DE455" s="88"/>
      <c r="DF455" s="88"/>
      <c r="DG455" s="88"/>
      <c r="DH455" s="88"/>
    </row>
    <row r="456" ht="10.5" customHeight="1">
      <c r="A456" s="87" t="str">
        <f t="shared" si="1"/>
        <v/>
      </c>
      <c r="B456" s="88" t="str">
        <f t="shared" si="2"/>
        <v/>
      </c>
      <c r="C456" s="88" t="str">
        <f t="shared" si="3"/>
        <v/>
      </c>
      <c r="D456" s="89" t="str">
        <f>'94KMInput'!B452</f>
        <v/>
      </c>
      <c r="E456" s="90" t="str">
        <f t="shared" si="4"/>
        <v/>
      </c>
      <c r="F456" s="91" t="str">
        <f>'94KMInput'!H452</f>
        <v/>
      </c>
      <c r="G456" s="90" t="str">
        <f>'94KMInput'!O452</f>
        <v/>
      </c>
      <c r="H456" s="90" t="str">
        <f>'94KMInput'!P452</f>
        <v/>
      </c>
      <c r="I456" s="90" t="str">
        <f>'94KMInput'!R452</f>
        <v/>
      </c>
      <c r="J456" s="91" t="str">
        <f>'94KMInput'!S452</f>
        <v/>
      </c>
      <c r="K456" s="92" t="str">
        <f>'94KMInput'!AD452</f>
        <v/>
      </c>
      <c r="L456" s="93"/>
      <c r="M456" s="94" t="str">
        <f>'94KMInput'!L452</f>
        <v/>
      </c>
      <c r="N456" s="90" t="str">
        <f>IF(M456="","",(IF(Q456='94KMInput'!K452,"","ERROR!")))</f>
        <v/>
      </c>
      <c r="O456" s="95"/>
      <c r="P456" s="96"/>
      <c r="Q456" s="69" t="str">
        <f t="shared" si="8"/>
        <v/>
      </c>
      <c r="R456" s="98"/>
      <c r="S456" s="98"/>
      <c r="T456" s="98"/>
      <c r="U456" s="99"/>
      <c r="V456" s="98"/>
      <c r="W456" s="98"/>
      <c r="X456" s="100" t="str">
        <f t="shared" si="39"/>
        <v/>
      </c>
      <c r="Y456" s="101"/>
      <c r="Z456" s="102"/>
      <c r="AA456" s="102"/>
      <c r="AB456" s="102"/>
      <c r="AC456" s="103" t="str">
        <f>'94KMInput'!T495</f>
        <v/>
      </c>
      <c r="AD456" s="104">
        <f>'94KMInput'!V495-'94KMInput'!U495</f>
        <v>0</v>
      </c>
      <c r="AE456" s="105" t="str">
        <f t="shared" si="6"/>
        <v/>
      </c>
      <c r="AF456" s="106">
        <v>3.75</v>
      </c>
      <c r="AG456" s="107">
        <f t="shared" si="7"/>
        <v>0</v>
      </c>
      <c r="AH456" s="108" t="str">
        <f>HYPERLINK('94KMInput'!AE495)</f>
        <v/>
      </c>
      <c r="AI456" s="108" t="str">
        <f>HYPERLINK('94KMInput'!AF495)</f>
        <v/>
      </c>
      <c r="AJ456" s="108" t="str">
        <f>HYPERLINK('94KMInput'!AG495)</f>
        <v/>
      </c>
      <c r="AK456" s="108" t="str">
        <f>HYPERLINK('94KMInput'!AH495)</f>
        <v/>
      </c>
      <c r="AL456" s="108" t="str">
        <f>HYPERLINK('94KMInput'!AI495)</f>
        <v/>
      </c>
      <c r="AM456" s="108" t="str">
        <f>HYPERLINK('94KMInput'!AJ495)</f>
        <v/>
      </c>
      <c r="AN456" s="108" t="str">
        <f>HYPERLINK('94KMInput'!AK495)</f>
        <v/>
      </c>
      <c r="AO456" s="108" t="str">
        <f>HYPERLINK('94KMInput'!AL495)</f>
        <v/>
      </c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  <c r="BM456" s="88"/>
      <c r="BN456" s="88"/>
      <c r="BO456" s="88"/>
      <c r="BP456" s="88"/>
      <c r="BQ456" s="88"/>
      <c r="BR456" s="88"/>
      <c r="BS456" s="88"/>
      <c r="BT456" s="88"/>
      <c r="BU456" s="88"/>
      <c r="BV456" s="88"/>
      <c r="BW456" s="88"/>
      <c r="BX456" s="88"/>
      <c r="BY456" s="88"/>
      <c r="BZ456" s="88"/>
      <c r="CA456" s="88"/>
      <c r="CB456" s="88"/>
      <c r="CC456" s="88"/>
      <c r="CD456" s="88"/>
      <c r="CE456" s="88"/>
      <c r="CF456" s="88"/>
      <c r="CG456" s="88"/>
      <c r="CH456" s="88"/>
      <c r="CI456" s="88"/>
      <c r="CJ456" s="88"/>
      <c r="CK456" s="88"/>
      <c r="CL456" s="88"/>
      <c r="CM456" s="88"/>
      <c r="CN456" s="88"/>
      <c r="CO456" s="88"/>
      <c r="CP456" s="88"/>
      <c r="CQ456" s="88"/>
      <c r="CR456" s="88"/>
      <c r="CS456" s="88"/>
      <c r="CT456" s="88"/>
      <c r="CU456" s="88"/>
      <c r="CV456" s="88"/>
      <c r="CW456" s="88"/>
      <c r="CX456" s="88"/>
      <c r="CY456" s="88"/>
      <c r="CZ456" s="88"/>
      <c r="DA456" s="88"/>
      <c r="DB456" s="88"/>
      <c r="DC456" s="88"/>
      <c r="DD456" s="88"/>
      <c r="DE456" s="88"/>
      <c r="DF456" s="88"/>
      <c r="DG456" s="88"/>
      <c r="DH456" s="88"/>
    </row>
    <row r="457" ht="10.5" customHeight="1">
      <c r="A457" s="87" t="str">
        <f t="shared" si="1"/>
        <v/>
      </c>
      <c r="B457" s="88" t="str">
        <f t="shared" si="2"/>
        <v/>
      </c>
      <c r="C457" s="88" t="str">
        <f t="shared" si="3"/>
        <v/>
      </c>
      <c r="D457" s="89" t="str">
        <f>'94KMInput'!B453</f>
        <v/>
      </c>
      <c r="E457" s="90" t="str">
        <f t="shared" si="4"/>
        <v/>
      </c>
      <c r="F457" s="91" t="str">
        <f>'94KMInput'!H453</f>
        <v/>
      </c>
      <c r="G457" s="90" t="str">
        <f>'94KMInput'!O453</f>
        <v/>
      </c>
      <c r="H457" s="90" t="str">
        <f>'94KMInput'!P453</f>
        <v/>
      </c>
      <c r="I457" s="90" t="str">
        <f>'94KMInput'!R453</f>
        <v/>
      </c>
      <c r="J457" s="91" t="str">
        <f>'94KMInput'!S453</f>
        <v/>
      </c>
      <c r="K457" s="92" t="str">
        <f>'94KMInput'!AD453</f>
        <v/>
      </c>
      <c r="L457" s="93"/>
      <c r="M457" s="94" t="str">
        <f>'94KMInput'!L453</f>
        <v/>
      </c>
      <c r="N457" s="90" t="str">
        <f>IF(M457="","",(IF(Q457='94KMInput'!K453,"","ERROR!")))</f>
        <v/>
      </c>
      <c r="O457" s="95"/>
      <c r="P457" s="96"/>
      <c r="Q457" s="69" t="str">
        <f t="shared" si="8"/>
        <v/>
      </c>
      <c r="R457" s="98"/>
      <c r="S457" s="98"/>
      <c r="T457" s="98"/>
      <c r="U457" s="99"/>
      <c r="V457" s="98"/>
      <c r="W457" s="98"/>
      <c r="X457" s="100" t="str">
        <f t="shared" si="39"/>
        <v/>
      </c>
      <c r="Y457" s="101"/>
      <c r="Z457" s="102"/>
      <c r="AA457" s="102"/>
      <c r="AB457" s="102"/>
      <c r="AC457" s="103" t="str">
        <f>'94KMInput'!T496</f>
        <v/>
      </c>
      <c r="AD457" s="104">
        <f>'94KMInput'!V496-'94KMInput'!U496</f>
        <v>0</v>
      </c>
      <c r="AE457" s="105" t="str">
        <f t="shared" si="6"/>
        <v/>
      </c>
      <c r="AF457" s="106">
        <v>3.75</v>
      </c>
      <c r="AG457" s="107">
        <f t="shared" si="7"/>
        <v>0</v>
      </c>
      <c r="AH457" s="108" t="str">
        <f>HYPERLINK('94KMInput'!AE496)</f>
        <v/>
      </c>
      <c r="AI457" s="108" t="str">
        <f>HYPERLINK('94KMInput'!AF496)</f>
        <v/>
      </c>
      <c r="AJ457" s="108" t="str">
        <f>HYPERLINK('94KMInput'!AG496)</f>
        <v/>
      </c>
      <c r="AK457" s="108" t="str">
        <f>HYPERLINK('94KMInput'!AH496)</f>
        <v/>
      </c>
      <c r="AL457" s="108" t="str">
        <f>HYPERLINK('94KMInput'!AI496)</f>
        <v/>
      </c>
      <c r="AM457" s="108" t="str">
        <f>HYPERLINK('94KMInput'!AJ496)</f>
        <v/>
      </c>
      <c r="AN457" s="108" t="str">
        <f>HYPERLINK('94KMInput'!AK496)</f>
        <v/>
      </c>
      <c r="AO457" s="108" t="str">
        <f>HYPERLINK('94KMInput'!AL496)</f>
        <v/>
      </c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  <c r="BM457" s="88"/>
      <c r="BN457" s="88"/>
      <c r="BO457" s="88"/>
      <c r="BP457" s="88"/>
      <c r="BQ457" s="88"/>
      <c r="BR457" s="88"/>
      <c r="BS457" s="88"/>
      <c r="BT457" s="88"/>
      <c r="BU457" s="88"/>
      <c r="BV457" s="88"/>
      <c r="BW457" s="88"/>
      <c r="BX457" s="88"/>
      <c r="BY457" s="88"/>
      <c r="BZ457" s="88"/>
      <c r="CA457" s="88"/>
      <c r="CB457" s="88"/>
      <c r="CC457" s="88"/>
      <c r="CD457" s="88"/>
      <c r="CE457" s="88"/>
      <c r="CF457" s="88"/>
      <c r="CG457" s="88"/>
      <c r="CH457" s="88"/>
      <c r="CI457" s="88"/>
      <c r="CJ457" s="88"/>
      <c r="CK457" s="88"/>
      <c r="CL457" s="88"/>
      <c r="CM457" s="88"/>
      <c r="CN457" s="88"/>
      <c r="CO457" s="88"/>
      <c r="CP457" s="88"/>
      <c r="CQ457" s="88"/>
      <c r="CR457" s="88"/>
      <c r="CS457" s="88"/>
      <c r="CT457" s="88"/>
      <c r="CU457" s="88"/>
      <c r="CV457" s="88"/>
      <c r="CW457" s="88"/>
      <c r="CX457" s="88"/>
      <c r="CY457" s="88"/>
      <c r="CZ457" s="88"/>
      <c r="DA457" s="88"/>
      <c r="DB457" s="88"/>
      <c r="DC457" s="88"/>
      <c r="DD457" s="88"/>
      <c r="DE457" s="88"/>
      <c r="DF457" s="88"/>
      <c r="DG457" s="88"/>
      <c r="DH457" s="88"/>
    </row>
    <row r="458" ht="10.5" customHeight="1">
      <c r="A458" s="87" t="str">
        <f t="shared" si="1"/>
        <v/>
      </c>
      <c r="B458" s="88" t="str">
        <f t="shared" si="2"/>
        <v/>
      </c>
      <c r="C458" s="88" t="str">
        <f t="shared" si="3"/>
        <v/>
      </c>
      <c r="D458" s="89" t="str">
        <f>'94KMInput'!B454</f>
        <v/>
      </c>
      <c r="E458" s="90" t="str">
        <f t="shared" si="4"/>
        <v/>
      </c>
      <c r="F458" s="91" t="str">
        <f>'94KMInput'!H454</f>
        <v/>
      </c>
      <c r="G458" s="90" t="str">
        <f>'94KMInput'!O454</f>
        <v/>
      </c>
      <c r="H458" s="90" t="str">
        <f>'94KMInput'!P454</f>
        <v/>
      </c>
      <c r="I458" s="90" t="str">
        <f>'94KMInput'!R454</f>
        <v/>
      </c>
      <c r="J458" s="91" t="str">
        <f>'94KMInput'!S454</f>
        <v/>
      </c>
      <c r="K458" s="92" t="str">
        <f>'94KMInput'!AD454</f>
        <v/>
      </c>
      <c r="L458" s="93"/>
      <c r="M458" s="94" t="str">
        <f>'94KMInput'!L454</f>
        <v/>
      </c>
      <c r="N458" s="90" t="str">
        <f>IF(M458="","",(IF(Q458='94KMInput'!K454,"","ERROR!")))</f>
        <v/>
      </c>
      <c r="O458" s="95"/>
      <c r="P458" s="96"/>
      <c r="Q458" s="69" t="str">
        <f t="shared" si="8"/>
        <v/>
      </c>
      <c r="R458" s="98"/>
      <c r="S458" s="98"/>
      <c r="T458" s="98"/>
      <c r="U458" s="99"/>
      <c r="V458" s="98"/>
      <c r="W458" s="98"/>
      <c r="X458" s="100" t="str">
        <f t="shared" si="39"/>
        <v/>
      </c>
      <c r="Y458" s="101"/>
      <c r="Z458" s="102"/>
      <c r="AA458" s="102"/>
      <c r="AB458" s="102"/>
      <c r="AC458" s="103" t="str">
        <f>'94KMInput'!T497</f>
        <v/>
      </c>
      <c r="AD458" s="104">
        <f>'94KMInput'!V497-'94KMInput'!U497</f>
        <v>0</v>
      </c>
      <c r="AE458" s="105" t="str">
        <f t="shared" si="6"/>
        <v/>
      </c>
      <c r="AF458" s="106">
        <v>3.75</v>
      </c>
      <c r="AG458" s="107">
        <f t="shared" si="7"/>
        <v>0</v>
      </c>
      <c r="AH458" s="108" t="str">
        <f>HYPERLINK('94KMInput'!AE497)</f>
        <v/>
      </c>
      <c r="AI458" s="108" t="str">
        <f>HYPERLINK('94KMInput'!AF497)</f>
        <v/>
      </c>
      <c r="AJ458" s="108" t="str">
        <f>HYPERLINK('94KMInput'!AG497)</f>
        <v/>
      </c>
      <c r="AK458" s="108" t="str">
        <f>HYPERLINK('94KMInput'!AH497)</f>
        <v/>
      </c>
      <c r="AL458" s="108" t="str">
        <f>HYPERLINK('94KMInput'!AI497)</f>
        <v/>
      </c>
      <c r="AM458" s="108" t="str">
        <f>HYPERLINK('94KMInput'!AJ497)</f>
        <v/>
      </c>
      <c r="AN458" s="108" t="str">
        <f>HYPERLINK('94KMInput'!AK497)</f>
        <v/>
      </c>
      <c r="AO458" s="108" t="str">
        <f>HYPERLINK('94KMInput'!AL497)</f>
        <v/>
      </c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  <c r="BM458" s="88"/>
      <c r="BN458" s="88"/>
      <c r="BO458" s="88"/>
      <c r="BP458" s="88"/>
      <c r="BQ458" s="88"/>
      <c r="BR458" s="88"/>
      <c r="BS458" s="88"/>
      <c r="BT458" s="88"/>
      <c r="BU458" s="88"/>
      <c r="BV458" s="88"/>
      <c r="BW458" s="88"/>
      <c r="BX458" s="88"/>
      <c r="BY458" s="88"/>
      <c r="BZ458" s="88"/>
      <c r="CA458" s="88"/>
      <c r="CB458" s="88"/>
      <c r="CC458" s="88"/>
      <c r="CD458" s="88"/>
      <c r="CE458" s="88"/>
      <c r="CF458" s="88"/>
      <c r="CG458" s="88"/>
      <c r="CH458" s="88"/>
      <c r="CI458" s="88"/>
      <c r="CJ458" s="88"/>
      <c r="CK458" s="88"/>
      <c r="CL458" s="88"/>
      <c r="CM458" s="88"/>
      <c r="CN458" s="88"/>
      <c r="CO458" s="88"/>
      <c r="CP458" s="88"/>
      <c r="CQ458" s="88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  <c r="DD458" s="88"/>
      <c r="DE458" s="88"/>
      <c r="DF458" s="88"/>
      <c r="DG458" s="88"/>
      <c r="DH458" s="88"/>
    </row>
    <row r="459" ht="10.5" customHeight="1">
      <c r="A459" s="87" t="str">
        <f t="shared" si="1"/>
        <v/>
      </c>
      <c r="B459" s="88" t="str">
        <f t="shared" si="2"/>
        <v/>
      </c>
      <c r="C459" s="88" t="str">
        <f t="shared" si="3"/>
        <v/>
      </c>
      <c r="D459" s="89" t="str">
        <f>'94KMInput'!B455</f>
        <v/>
      </c>
      <c r="E459" s="90" t="str">
        <f t="shared" si="4"/>
        <v/>
      </c>
      <c r="F459" s="91" t="str">
        <f>'94KMInput'!H455</f>
        <v/>
      </c>
      <c r="G459" s="90" t="str">
        <f>'94KMInput'!O455</f>
        <v/>
      </c>
      <c r="H459" s="90" t="str">
        <f>'94KMInput'!P455</f>
        <v/>
      </c>
      <c r="I459" s="90" t="str">
        <f>'94KMInput'!R455</f>
        <v/>
      </c>
      <c r="J459" s="91" t="str">
        <f>'94KMInput'!S455</f>
        <v/>
      </c>
      <c r="K459" s="92" t="str">
        <f>'94KMInput'!AD455</f>
        <v/>
      </c>
      <c r="L459" s="93"/>
      <c r="M459" s="94" t="str">
        <f>'94KMInput'!L455</f>
        <v/>
      </c>
      <c r="N459" s="90" t="str">
        <f>IF(M459="","",(IF(Q459='94KMInput'!K455,"","ERROR!")))</f>
        <v/>
      </c>
      <c r="O459" s="95"/>
      <c r="P459" s="96"/>
      <c r="Q459" s="69" t="str">
        <f t="shared" si="8"/>
        <v/>
      </c>
      <c r="R459" s="98"/>
      <c r="S459" s="98"/>
      <c r="T459" s="98"/>
      <c r="U459" s="99"/>
      <c r="V459" s="98"/>
      <c r="W459" s="98"/>
      <c r="X459" s="100" t="str">
        <f t="shared" si="39"/>
        <v/>
      </c>
      <c r="Y459" s="101"/>
      <c r="Z459" s="102"/>
      <c r="AA459" s="102"/>
      <c r="AB459" s="102"/>
      <c r="AC459" s="103" t="str">
        <f>'94KMInput'!T498</f>
        <v/>
      </c>
      <c r="AD459" s="104">
        <f>'94KMInput'!V498-'94KMInput'!U498</f>
        <v>0</v>
      </c>
      <c r="AE459" s="105" t="str">
        <f t="shared" si="6"/>
        <v/>
      </c>
      <c r="AF459" s="106">
        <v>3.75</v>
      </c>
      <c r="AG459" s="107">
        <f t="shared" si="7"/>
        <v>0</v>
      </c>
      <c r="AH459" s="108" t="str">
        <f>HYPERLINK('94KMInput'!AE498)</f>
        <v/>
      </c>
      <c r="AI459" s="108" t="str">
        <f>HYPERLINK('94KMInput'!AF498)</f>
        <v/>
      </c>
      <c r="AJ459" s="108" t="str">
        <f>HYPERLINK('94KMInput'!AG498)</f>
        <v/>
      </c>
      <c r="AK459" s="108" t="str">
        <f>HYPERLINK('94KMInput'!AH498)</f>
        <v/>
      </c>
      <c r="AL459" s="108" t="str">
        <f>HYPERLINK('94KMInput'!AI498)</f>
        <v/>
      </c>
      <c r="AM459" s="108" t="str">
        <f>HYPERLINK('94KMInput'!AJ498)</f>
        <v/>
      </c>
      <c r="AN459" s="108" t="str">
        <f>HYPERLINK('94KMInput'!AK498)</f>
        <v/>
      </c>
      <c r="AO459" s="108" t="str">
        <f>HYPERLINK('94KMInput'!AL498)</f>
        <v/>
      </c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  <c r="BM459" s="88"/>
      <c r="BN459" s="88"/>
      <c r="BO459" s="88"/>
      <c r="BP459" s="88"/>
      <c r="BQ459" s="88"/>
      <c r="BR459" s="88"/>
      <c r="BS459" s="88"/>
      <c r="BT459" s="88"/>
      <c r="BU459" s="88"/>
      <c r="BV459" s="88"/>
      <c r="BW459" s="88"/>
      <c r="BX459" s="88"/>
      <c r="BY459" s="88"/>
      <c r="BZ459" s="88"/>
      <c r="CA459" s="88"/>
      <c r="CB459" s="88"/>
      <c r="CC459" s="88"/>
      <c r="CD459" s="88"/>
      <c r="CE459" s="88"/>
      <c r="CF459" s="88"/>
      <c r="CG459" s="88"/>
      <c r="CH459" s="88"/>
      <c r="CI459" s="88"/>
      <c r="CJ459" s="88"/>
      <c r="CK459" s="88"/>
      <c r="CL459" s="88"/>
      <c r="CM459" s="88"/>
      <c r="CN459" s="88"/>
      <c r="CO459" s="88"/>
      <c r="CP459" s="88"/>
      <c r="CQ459" s="88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  <c r="DD459" s="88"/>
      <c r="DE459" s="88"/>
      <c r="DF459" s="88"/>
      <c r="DG459" s="88"/>
      <c r="DH459" s="88"/>
    </row>
    <row r="460" ht="10.5" customHeight="1">
      <c r="A460" s="87" t="str">
        <f t="shared" si="1"/>
        <v/>
      </c>
      <c r="B460" s="88" t="str">
        <f t="shared" si="2"/>
        <v/>
      </c>
      <c r="C460" s="88" t="str">
        <f t="shared" si="3"/>
        <v/>
      </c>
      <c r="D460" s="89" t="str">
        <f>'94KMInput'!B456</f>
        <v/>
      </c>
      <c r="E460" s="90" t="str">
        <f t="shared" si="4"/>
        <v/>
      </c>
      <c r="F460" s="91" t="str">
        <f>'94KMInput'!H456</f>
        <v/>
      </c>
      <c r="G460" s="90" t="str">
        <f>'94KMInput'!O456</f>
        <v/>
      </c>
      <c r="H460" s="90" t="str">
        <f>'94KMInput'!P456</f>
        <v/>
      </c>
      <c r="I460" s="90" t="str">
        <f>'94KMInput'!R456</f>
        <v/>
      </c>
      <c r="J460" s="91" t="str">
        <f>'94KMInput'!S456</f>
        <v/>
      </c>
      <c r="K460" s="92" t="str">
        <f>'94KMInput'!AD456</f>
        <v/>
      </c>
      <c r="L460" s="93"/>
      <c r="M460" s="94" t="str">
        <f>'94KMInput'!L456</f>
        <v/>
      </c>
      <c r="N460" s="90" t="str">
        <f>IF(M460="","",(IF(Q460='94KMInput'!K456,"","ERROR!")))</f>
        <v/>
      </c>
      <c r="O460" s="95"/>
      <c r="P460" s="96"/>
      <c r="Q460" s="69" t="str">
        <f t="shared" si="8"/>
        <v/>
      </c>
      <c r="R460" s="98"/>
      <c r="S460" s="98"/>
      <c r="T460" s="98"/>
      <c r="U460" s="99"/>
      <c r="V460" s="98"/>
      <c r="W460" s="98"/>
      <c r="X460" s="100" t="str">
        <f t="shared" si="39"/>
        <v/>
      </c>
      <c r="Y460" s="101"/>
      <c r="Z460" s="102"/>
      <c r="AA460" s="102"/>
      <c r="AB460" s="102"/>
      <c r="AC460" s="103" t="str">
        <f>'94KMInput'!T499</f>
        <v/>
      </c>
      <c r="AD460" s="104">
        <f>'94KMInput'!V499-'94KMInput'!U499</f>
        <v>0</v>
      </c>
      <c r="AE460" s="105" t="str">
        <f t="shared" si="6"/>
        <v/>
      </c>
      <c r="AF460" s="106">
        <v>3.75</v>
      </c>
      <c r="AG460" s="107">
        <f t="shared" si="7"/>
        <v>0</v>
      </c>
      <c r="AH460" s="108" t="str">
        <f>HYPERLINK('94KMInput'!AE499)</f>
        <v/>
      </c>
      <c r="AI460" s="108" t="str">
        <f>HYPERLINK('94KMInput'!AF499)</f>
        <v/>
      </c>
      <c r="AJ460" s="108" t="str">
        <f>HYPERLINK('94KMInput'!AG499)</f>
        <v/>
      </c>
      <c r="AK460" s="108" t="str">
        <f>HYPERLINK('94KMInput'!AH499)</f>
        <v/>
      </c>
      <c r="AL460" s="108" t="str">
        <f>HYPERLINK('94KMInput'!AI499)</f>
        <v/>
      </c>
      <c r="AM460" s="108" t="str">
        <f>HYPERLINK('94KMInput'!AJ499)</f>
        <v/>
      </c>
      <c r="AN460" s="108" t="str">
        <f>HYPERLINK('94KMInput'!AK499)</f>
        <v/>
      </c>
      <c r="AO460" s="108" t="str">
        <f>HYPERLINK('94KMInput'!AL499)</f>
        <v/>
      </c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88"/>
      <c r="BR460" s="88"/>
      <c r="BS460" s="88"/>
      <c r="BT460" s="88"/>
      <c r="BU460" s="88"/>
      <c r="BV460" s="88"/>
      <c r="BW460" s="88"/>
      <c r="BX460" s="88"/>
      <c r="BY460" s="88"/>
      <c r="BZ460" s="88"/>
      <c r="CA460" s="88"/>
      <c r="CB460" s="88"/>
      <c r="CC460" s="88"/>
      <c r="CD460" s="88"/>
      <c r="CE460" s="88"/>
      <c r="CF460" s="88"/>
      <c r="CG460" s="88"/>
      <c r="CH460" s="88"/>
      <c r="CI460" s="88"/>
      <c r="CJ460" s="88"/>
      <c r="CK460" s="88"/>
      <c r="CL460" s="88"/>
      <c r="CM460" s="88"/>
      <c r="CN460" s="88"/>
      <c r="CO460" s="88"/>
      <c r="CP460" s="88"/>
      <c r="CQ460" s="88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  <c r="DD460" s="88"/>
      <c r="DE460" s="88"/>
      <c r="DF460" s="88"/>
      <c r="DG460" s="88"/>
      <c r="DH460" s="88"/>
    </row>
    <row r="461" ht="10.5" customHeight="1">
      <c r="A461" s="87" t="str">
        <f t="shared" si="1"/>
        <v/>
      </c>
      <c r="B461" s="88" t="str">
        <f t="shared" si="2"/>
        <v/>
      </c>
      <c r="C461" s="88" t="str">
        <f t="shared" si="3"/>
        <v/>
      </c>
      <c r="D461" s="89" t="str">
        <f>'94KMInput'!B457</f>
        <v/>
      </c>
      <c r="E461" s="90" t="str">
        <f t="shared" si="4"/>
        <v/>
      </c>
      <c r="F461" s="91" t="str">
        <f>'94KMInput'!H457</f>
        <v/>
      </c>
      <c r="G461" s="90" t="str">
        <f>'94KMInput'!O457</f>
        <v/>
      </c>
      <c r="H461" s="90" t="str">
        <f>'94KMInput'!P457</f>
        <v/>
      </c>
      <c r="I461" s="90" t="str">
        <f>'94KMInput'!R457</f>
        <v/>
      </c>
      <c r="J461" s="91" t="str">
        <f>'94KMInput'!S457</f>
        <v/>
      </c>
      <c r="K461" s="92" t="str">
        <f>'94KMInput'!AD457</f>
        <v/>
      </c>
      <c r="L461" s="93"/>
      <c r="M461" s="94" t="str">
        <f>'94KMInput'!L457</f>
        <v/>
      </c>
      <c r="N461" s="90" t="str">
        <f>IF(M461="","",(IF(Q461='94KMInput'!K457,"","ERROR!")))</f>
        <v/>
      </c>
      <c r="O461" s="95"/>
      <c r="P461" s="96"/>
      <c r="Q461" s="69" t="str">
        <f t="shared" si="8"/>
        <v/>
      </c>
      <c r="R461" s="98"/>
      <c r="S461" s="98"/>
      <c r="T461" s="98"/>
      <c r="U461" s="99"/>
      <c r="V461" s="98"/>
      <c r="W461" s="98"/>
      <c r="X461" s="100" t="str">
        <f t="shared" si="39"/>
        <v/>
      </c>
      <c r="Y461" s="101"/>
      <c r="Z461" s="102"/>
      <c r="AA461" s="102"/>
      <c r="AB461" s="102"/>
      <c r="AC461" s="103" t="str">
        <f>'94KMInput'!T500</f>
        <v/>
      </c>
      <c r="AD461" s="104">
        <f>'94KMInput'!V500-'94KMInput'!U500</f>
        <v>0</v>
      </c>
      <c r="AE461" s="105" t="str">
        <f t="shared" si="6"/>
        <v/>
      </c>
      <c r="AF461" s="106">
        <v>3.75</v>
      </c>
      <c r="AG461" s="107">
        <f t="shared" si="7"/>
        <v>0</v>
      </c>
      <c r="AH461" s="108" t="str">
        <f>HYPERLINK('94KMInput'!AE500)</f>
        <v/>
      </c>
      <c r="AI461" s="108" t="str">
        <f>HYPERLINK('94KMInput'!AF500)</f>
        <v/>
      </c>
      <c r="AJ461" s="108" t="str">
        <f>HYPERLINK('94KMInput'!AG500)</f>
        <v/>
      </c>
      <c r="AK461" s="108" t="str">
        <f>HYPERLINK('94KMInput'!AH500)</f>
        <v/>
      </c>
      <c r="AL461" s="108" t="str">
        <f>HYPERLINK('94KMInput'!AI500)</f>
        <v/>
      </c>
      <c r="AM461" s="108" t="str">
        <f>HYPERLINK('94KMInput'!AJ500)</f>
        <v/>
      </c>
      <c r="AN461" s="108" t="str">
        <f>HYPERLINK('94KMInput'!AK500)</f>
        <v/>
      </c>
      <c r="AO461" s="108" t="str">
        <f>HYPERLINK('94KMInput'!AL500)</f>
        <v/>
      </c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88"/>
      <c r="BR461" s="88"/>
      <c r="BS461" s="88"/>
      <c r="BT461" s="88"/>
      <c r="BU461" s="88"/>
      <c r="BV461" s="88"/>
      <c r="BW461" s="88"/>
      <c r="BX461" s="88"/>
      <c r="BY461" s="88"/>
      <c r="BZ461" s="88"/>
      <c r="CA461" s="88"/>
      <c r="CB461" s="88"/>
      <c r="CC461" s="88"/>
      <c r="CD461" s="88"/>
      <c r="CE461" s="88"/>
      <c r="CF461" s="88"/>
      <c r="CG461" s="88"/>
      <c r="CH461" s="88"/>
      <c r="CI461" s="88"/>
      <c r="CJ461" s="88"/>
      <c r="CK461" s="88"/>
      <c r="CL461" s="88"/>
      <c r="CM461" s="88"/>
      <c r="CN461" s="88"/>
      <c r="CO461" s="88"/>
      <c r="CP461" s="88"/>
      <c r="CQ461" s="88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  <c r="DD461" s="88"/>
      <c r="DE461" s="88"/>
      <c r="DF461" s="88"/>
      <c r="DG461" s="88"/>
      <c r="DH461" s="88"/>
    </row>
    <row r="462" ht="10.5" customHeight="1">
      <c r="A462" s="87" t="str">
        <f t="shared" si="1"/>
        <v/>
      </c>
      <c r="B462" s="88" t="str">
        <f t="shared" si="2"/>
        <v/>
      </c>
      <c r="C462" s="88" t="str">
        <f t="shared" si="3"/>
        <v/>
      </c>
      <c r="D462" s="89" t="str">
        <f>'94KMInput'!B458</f>
        <v/>
      </c>
      <c r="E462" s="90" t="str">
        <f t="shared" si="4"/>
        <v/>
      </c>
      <c r="F462" s="91" t="str">
        <f>'94KMInput'!H458</f>
        <v/>
      </c>
      <c r="G462" s="90" t="str">
        <f>'94KMInput'!O458</f>
        <v/>
      </c>
      <c r="H462" s="90" t="str">
        <f>'94KMInput'!P458</f>
        <v/>
      </c>
      <c r="I462" s="90" t="str">
        <f>'94KMInput'!R458</f>
        <v/>
      </c>
      <c r="J462" s="91" t="str">
        <f>'94KMInput'!S458</f>
        <v/>
      </c>
      <c r="K462" s="92" t="str">
        <f>'94KMInput'!AD458</f>
        <v/>
      </c>
      <c r="L462" s="93"/>
      <c r="M462" s="94" t="str">
        <f>'94KMInput'!L458</f>
        <v/>
      </c>
      <c r="N462" s="90" t="str">
        <f>IF(M462="","",(IF(Q462='94KMInput'!K458,"","ERROR!")))</f>
        <v/>
      </c>
      <c r="O462" s="95"/>
      <c r="P462" s="96"/>
      <c r="Q462" s="69" t="str">
        <f t="shared" si="8"/>
        <v/>
      </c>
      <c r="R462" s="98"/>
      <c r="S462" s="98"/>
      <c r="T462" s="98"/>
      <c r="U462" s="99"/>
      <c r="V462" s="98"/>
      <c r="W462" s="98"/>
      <c r="X462" s="100" t="str">
        <f t="shared" si="39"/>
        <v/>
      </c>
      <c r="Y462" s="101"/>
      <c r="Z462" s="102"/>
      <c r="AA462" s="102"/>
      <c r="AB462" s="102"/>
      <c r="AC462" s="103" t="str">
        <f>'94KMInput'!T501</f>
        <v/>
      </c>
      <c r="AD462" s="104">
        <f>'94KMInput'!V501-'94KMInput'!U501</f>
        <v>0</v>
      </c>
      <c r="AE462" s="105" t="str">
        <f t="shared" si="6"/>
        <v/>
      </c>
      <c r="AF462" s="106">
        <v>3.75</v>
      </c>
      <c r="AG462" s="107">
        <f t="shared" si="7"/>
        <v>0</v>
      </c>
      <c r="AH462" s="108" t="str">
        <f>HYPERLINK('94KMInput'!AE501)</f>
        <v/>
      </c>
      <c r="AI462" s="108" t="str">
        <f>HYPERLINK('94KMInput'!AF501)</f>
        <v/>
      </c>
      <c r="AJ462" s="108" t="str">
        <f>HYPERLINK('94KMInput'!AG501)</f>
        <v/>
      </c>
      <c r="AK462" s="108" t="str">
        <f>HYPERLINK('94KMInput'!AH501)</f>
        <v/>
      </c>
      <c r="AL462" s="108" t="str">
        <f>HYPERLINK('94KMInput'!AI501)</f>
        <v/>
      </c>
      <c r="AM462" s="108" t="str">
        <f>HYPERLINK('94KMInput'!AJ501)</f>
        <v/>
      </c>
      <c r="AN462" s="108" t="str">
        <f>HYPERLINK('94KMInput'!AK501)</f>
        <v/>
      </c>
      <c r="AO462" s="108" t="str">
        <f>HYPERLINK('94KMInput'!AL501)</f>
        <v/>
      </c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  <c r="BL462" s="88"/>
      <c r="BM462" s="88"/>
      <c r="BN462" s="88"/>
      <c r="BO462" s="88"/>
      <c r="BP462" s="88"/>
      <c r="BQ462" s="88"/>
      <c r="BR462" s="88"/>
      <c r="BS462" s="88"/>
      <c r="BT462" s="88"/>
      <c r="BU462" s="88"/>
      <c r="BV462" s="88"/>
      <c r="BW462" s="88"/>
      <c r="BX462" s="88"/>
      <c r="BY462" s="88"/>
      <c r="BZ462" s="88"/>
      <c r="CA462" s="88"/>
      <c r="CB462" s="88"/>
      <c r="CC462" s="88"/>
      <c r="CD462" s="88"/>
      <c r="CE462" s="88"/>
      <c r="CF462" s="88"/>
      <c r="CG462" s="88"/>
      <c r="CH462" s="88"/>
      <c r="CI462" s="88"/>
      <c r="CJ462" s="88"/>
      <c r="CK462" s="88"/>
      <c r="CL462" s="88"/>
      <c r="CM462" s="88"/>
      <c r="CN462" s="88"/>
      <c r="CO462" s="88"/>
      <c r="CP462" s="88"/>
      <c r="CQ462" s="88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  <c r="DD462" s="88"/>
      <c r="DE462" s="88"/>
      <c r="DF462" s="88"/>
      <c r="DG462" s="88"/>
      <c r="DH462" s="88"/>
    </row>
    <row r="463" ht="10.5" customHeight="1">
      <c r="A463" s="87" t="str">
        <f t="shared" si="1"/>
        <v/>
      </c>
      <c r="B463" s="88" t="str">
        <f t="shared" si="2"/>
        <v/>
      </c>
      <c r="C463" s="88" t="str">
        <f t="shared" si="3"/>
        <v/>
      </c>
      <c r="D463" s="89" t="str">
        <f>'94KMInput'!B459</f>
        <v/>
      </c>
      <c r="E463" s="90" t="str">
        <f t="shared" si="4"/>
        <v/>
      </c>
      <c r="F463" s="91" t="str">
        <f>'94KMInput'!H459</f>
        <v/>
      </c>
      <c r="G463" s="90" t="str">
        <f>'94KMInput'!O459</f>
        <v/>
      </c>
      <c r="H463" s="90" t="str">
        <f>'94KMInput'!P459</f>
        <v/>
      </c>
      <c r="I463" s="90" t="str">
        <f>'94KMInput'!R459</f>
        <v/>
      </c>
      <c r="J463" s="91" t="str">
        <f>'94KMInput'!S459</f>
        <v/>
      </c>
      <c r="K463" s="92" t="str">
        <f>'94KMInput'!AD459</f>
        <v/>
      </c>
      <c r="L463" s="93"/>
      <c r="M463" s="94" t="str">
        <f>'94KMInput'!L459</f>
        <v/>
      </c>
      <c r="N463" s="90" t="str">
        <f>IF(M463="","",(IF(Q463='94KMInput'!K459,"","ERROR!")))</f>
        <v/>
      </c>
      <c r="O463" s="95"/>
      <c r="P463" s="96"/>
      <c r="Q463" s="69" t="str">
        <f t="shared" si="8"/>
        <v/>
      </c>
      <c r="R463" s="98"/>
      <c r="S463" s="98"/>
      <c r="T463" s="98"/>
      <c r="U463" s="99"/>
      <c r="V463" s="98"/>
      <c r="W463" s="98"/>
      <c r="X463" s="100" t="str">
        <f t="shared" si="39"/>
        <v/>
      </c>
      <c r="Y463" s="101"/>
      <c r="Z463" s="102"/>
      <c r="AA463" s="102"/>
      <c r="AB463" s="102"/>
      <c r="AC463" s="103" t="str">
        <f>'94KMInput'!T502</f>
        <v/>
      </c>
      <c r="AD463" s="104">
        <f>'94KMInput'!V502-'94KMInput'!U502</f>
        <v>0</v>
      </c>
      <c r="AE463" s="105" t="str">
        <f t="shared" si="6"/>
        <v/>
      </c>
      <c r="AF463" s="106">
        <v>3.75</v>
      </c>
      <c r="AG463" s="107">
        <f t="shared" si="7"/>
        <v>0</v>
      </c>
      <c r="AH463" s="108" t="str">
        <f>HYPERLINK('94KMInput'!AE502)</f>
        <v/>
      </c>
      <c r="AI463" s="108" t="str">
        <f>HYPERLINK('94KMInput'!AF502)</f>
        <v/>
      </c>
      <c r="AJ463" s="108" t="str">
        <f>HYPERLINK('94KMInput'!AG502)</f>
        <v/>
      </c>
      <c r="AK463" s="108" t="str">
        <f>HYPERLINK('94KMInput'!AH502)</f>
        <v/>
      </c>
      <c r="AL463" s="108" t="str">
        <f>HYPERLINK('94KMInput'!AI502)</f>
        <v/>
      </c>
      <c r="AM463" s="108" t="str">
        <f>HYPERLINK('94KMInput'!AJ502)</f>
        <v/>
      </c>
      <c r="AN463" s="108" t="str">
        <f>HYPERLINK('94KMInput'!AK502)</f>
        <v/>
      </c>
      <c r="AO463" s="108" t="str">
        <f>HYPERLINK('94KMInput'!AL502)</f>
        <v/>
      </c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  <c r="BL463" s="88"/>
      <c r="BM463" s="88"/>
      <c r="BN463" s="88"/>
      <c r="BO463" s="88"/>
      <c r="BP463" s="88"/>
      <c r="BQ463" s="88"/>
      <c r="BR463" s="88"/>
      <c r="BS463" s="88"/>
      <c r="BT463" s="88"/>
      <c r="BU463" s="88"/>
      <c r="BV463" s="88"/>
      <c r="BW463" s="88"/>
      <c r="BX463" s="88"/>
      <c r="BY463" s="88"/>
      <c r="BZ463" s="88"/>
      <c r="CA463" s="88"/>
      <c r="CB463" s="88"/>
      <c r="CC463" s="88"/>
      <c r="CD463" s="88"/>
      <c r="CE463" s="88"/>
      <c r="CF463" s="88"/>
      <c r="CG463" s="88"/>
      <c r="CH463" s="88"/>
      <c r="CI463" s="88"/>
      <c r="CJ463" s="88"/>
      <c r="CK463" s="88"/>
      <c r="CL463" s="88"/>
      <c r="CM463" s="88"/>
      <c r="CN463" s="88"/>
      <c r="CO463" s="88"/>
      <c r="CP463" s="88"/>
      <c r="CQ463" s="88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  <c r="DD463" s="88"/>
      <c r="DE463" s="88"/>
      <c r="DF463" s="88"/>
      <c r="DG463" s="88"/>
      <c r="DH463" s="88"/>
    </row>
    <row r="464" ht="10.5" customHeight="1">
      <c r="A464" s="87" t="str">
        <f t="shared" si="1"/>
        <v/>
      </c>
      <c r="B464" s="88" t="str">
        <f t="shared" si="2"/>
        <v/>
      </c>
      <c r="C464" s="88" t="str">
        <f t="shared" si="3"/>
        <v/>
      </c>
      <c r="D464" s="89" t="str">
        <f>'94KMInput'!B460</f>
        <v/>
      </c>
      <c r="E464" s="90" t="str">
        <f t="shared" si="4"/>
        <v/>
      </c>
      <c r="F464" s="91" t="str">
        <f>'94KMInput'!H460</f>
        <v/>
      </c>
      <c r="G464" s="90" t="str">
        <f>'94KMInput'!O460</f>
        <v/>
      </c>
      <c r="H464" s="90" t="str">
        <f>'94KMInput'!P460</f>
        <v/>
      </c>
      <c r="I464" s="90" t="str">
        <f>'94KMInput'!R460</f>
        <v/>
      </c>
      <c r="J464" s="91" t="str">
        <f>'94KMInput'!S460</f>
        <v/>
      </c>
      <c r="K464" s="92" t="str">
        <f>'94KMInput'!AD460</f>
        <v/>
      </c>
      <c r="L464" s="93"/>
      <c r="M464" s="94" t="str">
        <f>'94KMInput'!L460</f>
        <v/>
      </c>
      <c r="N464" s="90" t="str">
        <f>IF(M464="","",(IF(Q464='94KMInput'!K460,"","ERROR!")))</f>
        <v/>
      </c>
      <c r="O464" s="95"/>
      <c r="P464" s="96"/>
      <c r="Q464" s="69" t="str">
        <f t="shared" si="8"/>
        <v/>
      </c>
      <c r="R464" s="98"/>
      <c r="S464" s="98"/>
      <c r="T464" s="98"/>
      <c r="U464" s="99"/>
      <c r="V464" s="98"/>
      <c r="W464" s="98"/>
      <c r="X464" s="100" t="str">
        <f t="shared" si="39"/>
        <v/>
      </c>
      <c r="Y464" s="101"/>
      <c r="Z464" s="102"/>
      <c r="AA464" s="102"/>
      <c r="AB464" s="102"/>
      <c r="AC464" s="103" t="str">
        <f>'94KMInput'!T503</f>
        <v/>
      </c>
      <c r="AD464" s="104">
        <f>'94KMInput'!V503-'94KMInput'!U503</f>
        <v>0</v>
      </c>
      <c r="AE464" s="105" t="str">
        <f t="shared" si="6"/>
        <v/>
      </c>
      <c r="AF464" s="106">
        <v>3.75</v>
      </c>
      <c r="AG464" s="107">
        <f t="shared" si="7"/>
        <v>0</v>
      </c>
      <c r="AH464" s="108" t="str">
        <f>HYPERLINK('94KMInput'!AE503)</f>
        <v/>
      </c>
      <c r="AI464" s="108" t="str">
        <f>HYPERLINK('94KMInput'!AF503)</f>
        <v/>
      </c>
      <c r="AJ464" s="108" t="str">
        <f>HYPERLINK('94KMInput'!AG503)</f>
        <v/>
      </c>
      <c r="AK464" s="108" t="str">
        <f>HYPERLINK('94KMInput'!AH503)</f>
        <v/>
      </c>
      <c r="AL464" s="108" t="str">
        <f>HYPERLINK('94KMInput'!AI503)</f>
        <v/>
      </c>
      <c r="AM464" s="108" t="str">
        <f>HYPERLINK('94KMInput'!AJ503)</f>
        <v/>
      </c>
      <c r="AN464" s="108" t="str">
        <f>HYPERLINK('94KMInput'!AK503)</f>
        <v/>
      </c>
      <c r="AO464" s="108" t="str">
        <f>HYPERLINK('94KMInput'!AL503)</f>
        <v/>
      </c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  <c r="BL464" s="88"/>
      <c r="BM464" s="88"/>
      <c r="BN464" s="88"/>
      <c r="BO464" s="88"/>
      <c r="BP464" s="88"/>
      <c r="BQ464" s="88"/>
      <c r="BR464" s="88"/>
      <c r="BS464" s="88"/>
      <c r="BT464" s="88"/>
      <c r="BU464" s="88"/>
      <c r="BV464" s="88"/>
      <c r="BW464" s="88"/>
      <c r="BX464" s="88"/>
      <c r="BY464" s="88"/>
      <c r="BZ464" s="88"/>
      <c r="CA464" s="88"/>
      <c r="CB464" s="88"/>
      <c r="CC464" s="88"/>
      <c r="CD464" s="88"/>
      <c r="CE464" s="88"/>
      <c r="CF464" s="88"/>
      <c r="CG464" s="88"/>
      <c r="CH464" s="88"/>
      <c r="CI464" s="88"/>
      <c r="CJ464" s="88"/>
      <c r="CK464" s="88"/>
      <c r="CL464" s="88"/>
      <c r="CM464" s="88"/>
      <c r="CN464" s="88"/>
      <c r="CO464" s="88"/>
      <c r="CP464" s="88"/>
      <c r="CQ464" s="88"/>
      <c r="CR464" s="88"/>
      <c r="CS464" s="88"/>
      <c r="CT464" s="88"/>
      <c r="CU464" s="88"/>
      <c r="CV464" s="88"/>
      <c r="CW464" s="88"/>
      <c r="CX464" s="88"/>
      <c r="CY464" s="88"/>
      <c r="CZ464" s="88"/>
      <c r="DA464" s="88"/>
      <c r="DB464" s="88"/>
      <c r="DC464" s="88"/>
      <c r="DD464" s="88"/>
      <c r="DE464" s="88"/>
      <c r="DF464" s="88"/>
      <c r="DG464" s="88"/>
      <c r="DH464" s="88"/>
    </row>
    <row r="465" ht="10.5" customHeight="1">
      <c r="A465" s="87" t="str">
        <f t="shared" si="1"/>
        <v/>
      </c>
      <c r="B465" s="88" t="str">
        <f t="shared" si="2"/>
        <v/>
      </c>
      <c r="C465" s="88" t="str">
        <f t="shared" si="3"/>
        <v/>
      </c>
      <c r="D465" s="89" t="str">
        <f>'94KMInput'!B461</f>
        <v/>
      </c>
      <c r="E465" s="90" t="str">
        <f t="shared" si="4"/>
        <v/>
      </c>
      <c r="F465" s="91" t="str">
        <f>'94KMInput'!H461</f>
        <v/>
      </c>
      <c r="G465" s="90" t="str">
        <f>'94KMInput'!O461</f>
        <v/>
      </c>
      <c r="H465" s="90" t="str">
        <f>'94KMInput'!P461</f>
        <v/>
      </c>
      <c r="I465" s="90" t="str">
        <f>'94KMInput'!R461</f>
        <v/>
      </c>
      <c r="J465" s="91" t="str">
        <f>'94KMInput'!S461</f>
        <v/>
      </c>
      <c r="K465" s="92" t="str">
        <f>'94KMInput'!AD461</f>
        <v/>
      </c>
      <c r="L465" s="93"/>
      <c r="M465" s="94" t="str">
        <f>'94KMInput'!L461</f>
        <v/>
      </c>
      <c r="N465" s="90" t="str">
        <f>IF(M465="","",(IF(Q465='94KMInput'!K461,"","ERROR!")))</f>
        <v/>
      </c>
      <c r="O465" s="95"/>
      <c r="P465" s="96"/>
      <c r="Q465" s="69" t="str">
        <f t="shared" si="8"/>
        <v/>
      </c>
      <c r="R465" s="98"/>
      <c r="S465" s="98"/>
      <c r="T465" s="98"/>
      <c r="U465" s="99"/>
      <c r="V465" s="98"/>
      <c r="W465" s="98"/>
      <c r="X465" s="100" t="str">
        <f t="shared" si="39"/>
        <v/>
      </c>
      <c r="Y465" s="101"/>
      <c r="Z465" s="102"/>
      <c r="AA465" s="102"/>
      <c r="AB465" s="102"/>
      <c r="AC465" s="103" t="str">
        <f>'94KMInput'!T504</f>
        <v/>
      </c>
      <c r="AD465" s="104">
        <f>'94KMInput'!V504-'94KMInput'!U504</f>
        <v>0</v>
      </c>
      <c r="AE465" s="105" t="str">
        <f t="shared" si="6"/>
        <v/>
      </c>
      <c r="AF465" s="106">
        <v>3.75</v>
      </c>
      <c r="AG465" s="107">
        <f t="shared" si="7"/>
        <v>0</v>
      </c>
      <c r="AH465" s="108" t="str">
        <f>HYPERLINK('94KMInput'!AE504)</f>
        <v/>
      </c>
      <c r="AI465" s="108" t="str">
        <f>HYPERLINK('94KMInput'!AF504)</f>
        <v/>
      </c>
      <c r="AJ465" s="108" t="str">
        <f>HYPERLINK('94KMInput'!AG504)</f>
        <v/>
      </c>
      <c r="AK465" s="108" t="str">
        <f>HYPERLINK('94KMInput'!AH504)</f>
        <v/>
      </c>
      <c r="AL465" s="108" t="str">
        <f>HYPERLINK('94KMInput'!AI504)</f>
        <v/>
      </c>
      <c r="AM465" s="108" t="str">
        <f>HYPERLINK('94KMInput'!AJ504)</f>
        <v/>
      </c>
      <c r="AN465" s="108" t="str">
        <f>HYPERLINK('94KMInput'!AK504)</f>
        <v/>
      </c>
      <c r="AO465" s="108" t="str">
        <f>HYPERLINK('94KMInput'!AL504)</f>
        <v/>
      </c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88"/>
      <c r="BZ465" s="88"/>
      <c r="CA465" s="88"/>
      <c r="CB465" s="88"/>
      <c r="CC465" s="88"/>
      <c r="CD465" s="88"/>
      <c r="CE465" s="88"/>
      <c r="CF465" s="88"/>
      <c r="CG465" s="88"/>
      <c r="CH465" s="88"/>
      <c r="CI465" s="88"/>
      <c r="CJ465" s="88"/>
      <c r="CK465" s="88"/>
      <c r="CL465" s="88"/>
      <c r="CM465" s="88"/>
      <c r="CN465" s="88"/>
      <c r="CO465" s="88"/>
      <c r="CP465" s="88"/>
      <c r="CQ465" s="88"/>
      <c r="CR465" s="88"/>
      <c r="CS465" s="88"/>
      <c r="CT465" s="88"/>
      <c r="CU465" s="88"/>
      <c r="CV465" s="88"/>
      <c r="CW465" s="88"/>
      <c r="CX465" s="88"/>
      <c r="CY465" s="88"/>
      <c r="CZ465" s="88"/>
      <c r="DA465" s="88"/>
      <c r="DB465" s="88"/>
      <c r="DC465" s="88"/>
      <c r="DD465" s="88"/>
      <c r="DE465" s="88"/>
      <c r="DF465" s="88"/>
      <c r="DG465" s="88"/>
      <c r="DH465" s="88"/>
    </row>
    <row r="466" ht="10.5" customHeight="1">
      <c r="A466" s="87" t="str">
        <f t="shared" si="1"/>
        <v/>
      </c>
      <c r="B466" s="88" t="str">
        <f t="shared" si="2"/>
        <v/>
      </c>
      <c r="C466" s="88" t="str">
        <f t="shared" si="3"/>
        <v/>
      </c>
      <c r="D466" s="89" t="str">
        <f>'94KMInput'!B462</f>
        <v/>
      </c>
      <c r="E466" s="90" t="str">
        <f t="shared" si="4"/>
        <v/>
      </c>
      <c r="F466" s="91" t="str">
        <f>'94KMInput'!H462</f>
        <v/>
      </c>
      <c r="G466" s="90" t="str">
        <f>'94KMInput'!O462</f>
        <v/>
      </c>
      <c r="H466" s="90" t="str">
        <f>'94KMInput'!P462</f>
        <v/>
      </c>
      <c r="I466" s="90" t="str">
        <f>'94KMInput'!R462</f>
        <v/>
      </c>
      <c r="J466" s="91" t="str">
        <f>'94KMInput'!S462</f>
        <v/>
      </c>
      <c r="K466" s="92" t="str">
        <f>'94KMInput'!AD462</f>
        <v/>
      </c>
      <c r="L466" s="93"/>
      <c r="M466" s="94" t="str">
        <f>'94KMInput'!L462</f>
        <v/>
      </c>
      <c r="N466" s="90" t="str">
        <f>IF(M466="","",(IF(Q466='94KMInput'!K462,"","ERROR!")))</f>
        <v/>
      </c>
      <c r="O466" s="95"/>
      <c r="P466" s="96"/>
      <c r="Q466" s="69" t="str">
        <f t="shared" si="8"/>
        <v/>
      </c>
      <c r="R466" s="98"/>
      <c r="S466" s="98"/>
      <c r="T466" s="98"/>
      <c r="U466" s="99"/>
      <c r="V466" s="98"/>
      <c r="W466" s="98"/>
      <c r="X466" s="100" t="str">
        <f t="shared" si="39"/>
        <v/>
      </c>
      <c r="Y466" s="101"/>
      <c r="Z466" s="102"/>
      <c r="AA466" s="102"/>
      <c r="AB466" s="102"/>
      <c r="AC466" s="103" t="str">
        <f>'94KMInput'!T505</f>
        <v/>
      </c>
      <c r="AD466" s="104">
        <f>'94KMInput'!V505-'94KMInput'!U505</f>
        <v>0</v>
      </c>
      <c r="AE466" s="105" t="str">
        <f t="shared" si="6"/>
        <v/>
      </c>
      <c r="AF466" s="106">
        <v>3.75</v>
      </c>
      <c r="AG466" s="107">
        <f t="shared" si="7"/>
        <v>0</v>
      </c>
      <c r="AH466" s="108" t="str">
        <f>HYPERLINK('94KMInput'!AE505)</f>
        <v/>
      </c>
      <c r="AI466" s="108" t="str">
        <f>HYPERLINK('94KMInput'!AF505)</f>
        <v/>
      </c>
      <c r="AJ466" s="108" t="str">
        <f>HYPERLINK('94KMInput'!AG505)</f>
        <v/>
      </c>
      <c r="AK466" s="108" t="str">
        <f>HYPERLINK('94KMInput'!AH505)</f>
        <v/>
      </c>
      <c r="AL466" s="108" t="str">
        <f>HYPERLINK('94KMInput'!AI505)</f>
        <v/>
      </c>
      <c r="AM466" s="108" t="str">
        <f>HYPERLINK('94KMInput'!AJ505)</f>
        <v/>
      </c>
      <c r="AN466" s="108" t="str">
        <f>HYPERLINK('94KMInput'!AK505)</f>
        <v/>
      </c>
      <c r="AO466" s="108" t="str">
        <f>HYPERLINK('94KMInput'!AL505)</f>
        <v/>
      </c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  <c r="BL466" s="88"/>
      <c r="BM466" s="88"/>
      <c r="BN466" s="88"/>
      <c r="BO466" s="88"/>
      <c r="BP466" s="88"/>
      <c r="BQ466" s="88"/>
      <c r="BR466" s="88"/>
      <c r="BS466" s="88"/>
      <c r="BT466" s="88"/>
      <c r="BU466" s="88"/>
      <c r="BV466" s="88"/>
      <c r="BW466" s="88"/>
      <c r="BX466" s="88"/>
      <c r="BY466" s="88"/>
      <c r="BZ466" s="88"/>
      <c r="CA466" s="88"/>
      <c r="CB466" s="88"/>
      <c r="CC466" s="88"/>
      <c r="CD466" s="88"/>
      <c r="CE466" s="88"/>
      <c r="CF466" s="88"/>
      <c r="CG466" s="88"/>
      <c r="CH466" s="88"/>
      <c r="CI466" s="88"/>
      <c r="CJ466" s="88"/>
      <c r="CK466" s="88"/>
      <c r="CL466" s="88"/>
      <c r="CM466" s="88"/>
      <c r="CN466" s="88"/>
      <c r="CO466" s="88"/>
      <c r="CP466" s="88"/>
      <c r="CQ466" s="88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  <c r="DD466" s="88"/>
      <c r="DE466" s="88"/>
      <c r="DF466" s="88"/>
      <c r="DG466" s="88"/>
      <c r="DH466" s="88"/>
    </row>
    <row r="467" ht="10.5" customHeight="1">
      <c r="A467" s="87" t="str">
        <f t="shared" si="1"/>
        <v/>
      </c>
      <c r="B467" s="88" t="str">
        <f t="shared" si="2"/>
        <v/>
      </c>
      <c r="C467" s="88" t="str">
        <f t="shared" si="3"/>
        <v/>
      </c>
      <c r="D467" s="89" t="str">
        <f>'94KMInput'!B463</f>
        <v/>
      </c>
      <c r="E467" s="90" t="str">
        <f t="shared" si="4"/>
        <v/>
      </c>
      <c r="F467" s="91" t="str">
        <f>'94KMInput'!H463</f>
        <v/>
      </c>
      <c r="G467" s="90" t="str">
        <f>'94KMInput'!O463</f>
        <v/>
      </c>
      <c r="H467" s="90" t="str">
        <f>'94KMInput'!P463</f>
        <v/>
      </c>
      <c r="I467" s="90" t="str">
        <f>'94KMInput'!R463</f>
        <v/>
      </c>
      <c r="J467" s="91" t="str">
        <f>'94KMInput'!S463</f>
        <v/>
      </c>
      <c r="K467" s="92" t="str">
        <f>'94KMInput'!AD463</f>
        <v/>
      </c>
      <c r="L467" s="93"/>
      <c r="M467" s="94" t="str">
        <f>'94KMInput'!L463</f>
        <v/>
      </c>
      <c r="N467" s="90" t="str">
        <f>IF(M467="","",(IF(Q467='94KMInput'!K463,"","ERROR!")))</f>
        <v/>
      </c>
      <c r="O467" s="95"/>
      <c r="P467" s="96"/>
      <c r="Q467" s="69" t="str">
        <f t="shared" si="8"/>
        <v/>
      </c>
      <c r="R467" s="98"/>
      <c r="S467" s="98"/>
      <c r="T467" s="98"/>
      <c r="U467" s="99"/>
      <c r="V467" s="98"/>
      <c r="W467" s="98"/>
      <c r="X467" s="100" t="str">
        <f t="shared" si="39"/>
        <v/>
      </c>
      <c r="Y467" s="101"/>
      <c r="Z467" s="102"/>
      <c r="AA467" s="102"/>
      <c r="AB467" s="102"/>
      <c r="AC467" s="103" t="str">
        <f>'94KMInput'!T506</f>
        <v/>
      </c>
      <c r="AD467" s="104">
        <f>'94KMInput'!V506-'94KMInput'!U506</f>
        <v>0</v>
      </c>
      <c r="AE467" s="105" t="str">
        <f t="shared" si="6"/>
        <v/>
      </c>
      <c r="AF467" s="106">
        <v>3.75</v>
      </c>
      <c r="AG467" s="107">
        <f t="shared" si="7"/>
        <v>0</v>
      </c>
      <c r="AH467" s="108" t="str">
        <f>HYPERLINK('94KMInput'!AE506)</f>
        <v/>
      </c>
      <c r="AI467" s="108" t="str">
        <f>HYPERLINK('94KMInput'!AF506)</f>
        <v/>
      </c>
      <c r="AJ467" s="108" t="str">
        <f>HYPERLINK('94KMInput'!AG506)</f>
        <v/>
      </c>
      <c r="AK467" s="108" t="str">
        <f>HYPERLINK('94KMInput'!AH506)</f>
        <v/>
      </c>
      <c r="AL467" s="108" t="str">
        <f>HYPERLINK('94KMInput'!AI506)</f>
        <v/>
      </c>
      <c r="AM467" s="108" t="str">
        <f>HYPERLINK('94KMInput'!AJ506)</f>
        <v/>
      </c>
      <c r="AN467" s="108" t="str">
        <f>HYPERLINK('94KMInput'!AK506)</f>
        <v/>
      </c>
      <c r="AO467" s="108" t="str">
        <f>HYPERLINK('94KMInput'!AL506)</f>
        <v/>
      </c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  <c r="BL467" s="88"/>
      <c r="BM467" s="88"/>
      <c r="BN467" s="88"/>
      <c r="BO467" s="88"/>
      <c r="BP467" s="88"/>
      <c r="BQ467" s="88"/>
      <c r="BR467" s="88"/>
      <c r="BS467" s="88"/>
      <c r="BT467" s="88"/>
      <c r="BU467" s="88"/>
      <c r="BV467" s="88"/>
      <c r="BW467" s="88"/>
      <c r="BX467" s="88"/>
      <c r="BY467" s="88"/>
      <c r="BZ467" s="88"/>
      <c r="CA467" s="88"/>
      <c r="CB467" s="88"/>
      <c r="CC467" s="88"/>
      <c r="CD467" s="88"/>
      <c r="CE467" s="88"/>
      <c r="CF467" s="88"/>
      <c r="CG467" s="88"/>
      <c r="CH467" s="88"/>
      <c r="CI467" s="88"/>
      <c r="CJ467" s="88"/>
      <c r="CK467" s="88"/>
      <c r="CL467" s="88"/>
      <c r="CM467" s="88"/>
      <c r="CN467" s="88"/>
      <c r="CO467" s="88"/>
      <c r="CP467" s="88"/>
      <c r="CQ467" s="88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  <c r="DD467" s="88"/>
      <c r="DE467" s="88"/>
      <c r="DF467" s="88"/>
      <c r="DG467" s="88"/>
      <c r="DH467" s="88"/>
    </row>
    <row r="468" ht="10.5" customHeight="1">
      <c r="A468" s="87" t="str">
        <f t="shared" si="1"/>
        <v/>
      </c>
      <c r="B468" s="88" t="str">
        <f t="shared" si="2"/>
        <v/>
      </c>
      <c r="C468" s="88" t="str">
        <f t="shared" si="3"/>
        <v/>
      </c>
      <c r="D468" s="89" t="str">
        <f>'94KMInput'!B464</f>
        <v/>
      </c>
      <c r="E468" s="90" t="str">
        <f t="shared" si="4"/>
        <v/>
      </c>
      <c r="F468" s="91" t="str">
        <f>'94KMInput'!H464</f>
        <v/>
      </c>
      <c r="G468" s="90" t="str">
        <f>'94KMInput'!O464</f>
        <v/>
      </c>
      <c r="H468" s="90" t="str">
        <f>'94KMInput'!P464</f>
        <v/>
      </c>
      <c r="I468" s="90" t="str">
        <f>'94KMInput'!R464</f>
        <v/>
      </c>
      <c r="J468" s="91" t="str">
        <f>'94KMInput'!S464</f>
        <v/>
      </c>
      <c r="K468" s="92" t="str">
        <f>'94KMInput'!AD464</f>
        <v/>
      </c>
      <c r="L468" s="93"/>
      <c r="M468" s="94" t="str">
        <f>'94KMInput'!L464</f>
        <v/>
      </c>
      <c r="N468" s="90" t="str">
        <f>IF(M468="","",(IF(Q468='94KMInput'!K464,"","ERROR!")))</f>
        <v/>
      </c>
      <c r="O468" s="95"/>
      <c r="P468" s="96"/>
      <c r="Q468" s="69" t="str">
        <f t="shared" si="8"/>
        <v/>
      </c>
      <c r="R468" s="98"/>
      <c r="S468" s="98"/>
      <c r="T468" s="98"/>
      <c r="U468" s="99"/>
      <c r="V468" s="98"/>
      <c r="W468" s="98"/>
      <c r="X468" s="100" t="str">
        <f t="shared" si="39"/>
        <v/>
      </c>
      <c r="Y468" s="101"/>
      <c r="Z468" s="102"/>
      <c r="AA468" s="102"/>
      <c r="AB468" s="102"/>
      <c r="AC468" s="103" t="str">
        <f>'94KMInput'!T507</f>
        <v/>
      </c>
      <c r="AD468" s="104">
        <f>'94KMInput'!V507-'94KMInput'!U507</f>
        <v>0</v>
      </c>
      <c r="AE468" s="105" t="str">
        <f t="shared" si="6"/>
        <v/>
      </c>
      <c r="AF468" s="106">
        <v>3.75</v>
      </c>
      <c r="AG468" s="107">
        <f t="shared" si="7"/>
        <v>0</v>
      </c>
      <c r="AH468" s="108" t="str">
        <f>HYPERLINK('94KMInput'!AE507)</f>
        <v/>
      </c>
      <c r="AI468" s="108" t="str">
        <f>HYPERLINK('94KMInput'!AF507)</f>
        <v/>
      </c>
      <c r="AJ468" s="108" t="str">
        <f>HYPERLINK('94KMInput'!AG507)</f>
        <v/>
      </c>
      <c r="AK468" s="108" t="str">
        <f>HYPERLINK('94KMInput'!AH507)</f>
        <v/>
      </c>
      <c r="AL468" s="108" t="str">
        <f>HYPERLINK('94KMInput'!AI507)</f>
        <v/>
      </c>
      <c r="AM468" s="108" t="str">
        <f>HYPERLINK('94KMInput'!AJ507)</f>
        <v/>
      </c>
      <c r="AN468" s="108" t="str">
        <f>HYPERLINK('94KMInput'!AK507)</f>
        <v/>
      </c>
      <c r="AO468" s="108" t="str">
        <f>HYPERLINK('94KMInput'!AL507)</f>
        <v/>
      </c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  <c r="BL468" s="88"/>
      <c r="BM468" s="88"/>
      <c r="BN468" s="88"/>
      <c r="BO468" s="88"/>
      <c r="BP468" s="88"/>
      <c r="BQ468" s="88"/>
      <c r="BR468" s="88"/>
      <c r="BS468" s="88"/>
      <c r="BT468" s="88"/>
      <c r="BU468" s="88"/>
      <c r="BV468" s="88"/>
      <c r="BW468" s="88"/>
      <c r="BX468" s="88"/>
      <c r="BY468" s="88"/>
      <c r="BZ468" s="88"/>
      <c r="CA468" s="88"/>
      <c r="CB468" s="88"/>
      <c r="CC468" s="88"/>
      <c r="CD468" s="88"/>
      <c r="CE468" s="88"/>
      <c r="CF468" s="88"/>
      <c r="CG468" s="88"/>
      <c r="CH468" s="88"/>
      <c r="CI468" s="88"/>
      <c r="CJ468" s="88"/>
      <c r="CK468" s="88"/>
      <c r="CL468" s="88"/>
      <c r="CM468" s="88"/>
      <c r="CN468" s="88"/>
      <c r="CO468" s="88"/>
      <c r="CP468" s="88"/>
      <c r="CQ468" s="88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  <c r="DD468" s="88"/>
      <c r="DE468" s="88"/>
      <c r="DF468" s="88"/>
      <c r="DG468" s="88"/>
      <c r="DH468" s="88"/>
    </row>
    <row r="469" ht="10.5" customHeight="1">
      <c r="A469" s="87" t="str">
        <f t="shared" si="1"/>
        <v/>
      </c>
      <c r="B469" s="88" t="str">
        <f t="shared" si="2"/>
        <v/>
      </c>
      <c r="C469" s="88" t="str">
        <f t="shared" si="3"/>
        <v/>
      </c>
      <c r="D469" s="89" t="str">
        <f>'94KMInput'!B465</f>
        <v/>
      </c>
      <c r="E469" s="90" t="str">
        <f t="shared" si="4"/>
        <v/>
      </c>
      <c r="F469" s="91" t="str">
        <f>'94KMInput'!H465</f>
        <v/>
      </c>
      <c r="G469" s="90" t="str">
        <f>'94KMInput'!O465</f>
        <v/>
      </c>
      <c r="H469" s="90" t="str">
        <f>'94KMInput'!P465</f>
        <v/>
      </c>
      <c r="I469" s="90" t="str">
        <f>'94KMInput'!R465</f>
        <v/>
      </c>
      <c r="J469" s="91" t="str">
        <f>'94KMInput'!S465</f>
        <v/>
      </c>
      <c r="K469" s="92" t="str">
        <f>'94KMInput'!AD465</f>
        <v/>
      </c>
      <c r="L469" s="93"/>
      <c r="M469" s="94" t="str">
        <f>'94KMInput'!L465</f>
        <v/>
      </c>
      <c r="N469" s="90" t="str">
        <f>IF(M469="","",(IF(Q469='94KMInput'!K465,"","ERROR!")))</f>
        <v/>
      </c>
      <c r="O469" s="95"/>
      <c r="P469" s="96"/>
      <c r="Q469" s="69" t="str">
        <f t="shared" si="8"/>
        <v/>
      </c>
      <c r="R469" s="98"/>
      <c r="S469" s="98"/>
      <c r="T469" s="98"/>
      <c r="U469" s="99"/>
      <c r="V469" s="98"/>
      <c r="W469" s="98"/>
      <c r="X469" s="100" t="str">
        <f t="shared" si="39"/>
        <v/>
      </c>
      <c r="Y469" s="101"/>
      <c r="Z469" s="102"/>
      <c r="AA469" s="102"/>
      <c r="AB469" s="102"/>
      <c r="AC469" s="103" t="str">
        <f>'94KMInput'!T508</f>
        <v/>
      </c>
      <c r="AD469" s="104">
        <f>'94KMInput'!V508-'94KMInput'!U508</f>
        <v>0</v>
      </c>
      <c r="AE469" s="105" t="str">
        <f t="shared" si="6"/>
        <v/>
      </c>
      <c r="AF469" s="106">
        <v>3.75</v>
      </c>
      <c r="AG469" s="107">
        <f t="shared" si="7"/>
        <v>0</v>
      </c>
      <c r="AH469" s="108" t="str">
        <f>HYPERLINK('94KMInput'!AE508)</f>
        <v/>
      </c>
      <c r="AI469" s="108" t="str">
        <f>HYPERLINK('94KMInput'!AF508)</f>
        <v/>
      </c>
      <c r="AJ469" s="108" t="str">
        <f>HYPERLINK('94KMInput'!AG508)</f>
        <v/>
      </c>
      <c r="AK469" s="108" t="str">
        <f>HYPERLINK('94KMInput'!AH508)</f>
        <v/>
      </c>
      <c r="AL469" s="108" t="str">
        <f>HYPERLINK('94KMInput'!AI508)</f>
        <v/>
      </c>
      <c r="AM469" s="108" t="str">
        <f>HYPERLINK('94KMInput'!AJ508)</f>
        <v/>
      </c>
      <c r="AN469" s="108" t="str">
        <f>HYPERLINK('94KMInput'!AK508)</f>
        <v/>
      </c>
      <c r="AO469" s="108" t="str">
        <f>HYPERLINK('94KMInput'!AL508)</f>
        <v/>
      </c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  <c r="BL469" s="88"/>
      <c r="BM469" s="88"/>
      <c r="BN469" s="88"/>
      <c r="BO469" s="88"/>
      <c r="BP469" s="88"/>
      <c r="BQ469" s="88"/>
      <c r="BR469" s="88"/>
      <c r="BS469" s="88"/>
      <c r="BT469" s="88"/>
      <c r="BU469" s="88"/>
      <c r="BV469" s="88"/>
      <c r="BW469" s="88"/>
      <c r="BX469" s="88"/>
      <c r="BY469" s="88"/>
      <c r="BZ469" s="88"/>
      <c r="CA469" s="88"/>
      <c r="CB469" s="88"/>
      <c r="CC469" s="88"/>
      <c r="CD469" s="88"/>
      <c r="CE469" s="88"/>
      <c r="CF469" s="88"/>
      <c r="CG469" s="88"/>
      <c r="CH469" s="88"/>
      <c r="CI469" s="88"/>
      <c r="CJ469" s="88"/>
      <c r="CK469" s="88"/>
      <c r="CL469" s="88"/>
      <c r="CM469" s="88"/>
      <c r="CN469" s="88"/>
      <c r="CO469" s="88"/>
      <c r="CP469" s="88"/>
      <c r="CQ469" s="88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  <c r="DD469" s="88"/>
      <c r="DE469" s="88"/>
      <c r="DF469" s="88"/>
      <c r="DG469" s="88"/>
      <c r="DH469" s="88"/>
    </row>
    <row r="470" ht="10.5" customHeight="1">
      <c r="A470" s="87" t="str">
        <f t="shared" si="1"/>
        <v/>
      </c>
      <c r="B470" s="88" t="str">
        <f t="shared" si="2"/>
        <v/>
      </c>
      <c r="C470" s="88" t="str">
        <f t="shared" si="3"/>
        <v/>
      </c>
      <c r="D470" s="89" t="str">
        <f>'94KMInput'!B466</f>
        <v/>
      </c>
      <c r="E470" s="90" t="str">
        <f t="shared" si="4"/>
        <v/>
      </c>
      <c r="F470" s="91" t="str">
        <f>'94KMInput'!H466</f>
        <v/>
      </c>
      <c r="G470" s="90" t="str">
        <f>'94KMInput'!O466</f>
        <v/>
      </c>
      <c r="H470" s="90" t="str">
        <f>'94KMInput'!P466</f>
        <v/>
      </c>
      <c r="I470" s="90" t="str">
        <f>'94KMInput'!R466</f>
        <v/>
      </c>
      <c r="J470" s="91" t="str">
        <f>'94KMInput'!S466</f>
        <v/>
      </c>
      <c r="K470" s="92" t="str">
        <f>'94KMInput'!AD466</f>
        <v/>
      </c>
      <c r="L470" s="93"/>
      <c r="M470" s="94" t="str">
        <f>'94KMInput'!L466</f>
        <v/>
      </c>
      <c r="N470" s="90" t="str">
        <f>IF(M470="","",(IF(Q470='94KMInput'!K466,"","ERROR!")))</f>
        <v/>
      </c>
      <c r="O470" s="95"/>
      <c r="P470" s="96"/>
      <c r="Q470" s="69" t="str">
        <f t="shared" si="8"/>
        <v/>
      </c>
      <c r="R470" s="98"/>
      <c r="S470" s="98"/>
      <c r="T470" s="98"/>
      <c r="U470" s="99"/>
      <c r="V470" s="98"/>
      <c r="W470" s="98"/>
      <c r="X470" s="100" t="str">
        <f t="shared" si="39"/>
        <v/>
      </c>
      <c r="Y470" s="101"/>
      <c r="Z470" s="102"/>
      <c r="AA470" s="102"/>
      <c r="AB470" s="102"/>
      <c r="AC470" s="103" t="str">
        <f>'94KMInput'!T509</f>
        <v/>
      </c>
      <c r="AD470" s="104">
        <f>'94KMInput'!V509-'94KMInput'!U509</f>
        <v>0</v>
      </c>
      <c r="AE470" s="105" t="str">
        <f t="shared" si="6"/>
        <v/>
      </c>
      <c r="AF470" s="106">
        <v>3.75</v>
      </c>
      <c r="AG470" s="107">
        <f t="shared" si="7"/>
        <v>0</v>
      </c>
      <c r="AH470" s="108" t="str">
        <f>HYPERLINK('94KMInput'!AE509)</f>
        <v/>
      </c>
      <c r="AI470" s="108" t="str">
        <f>HYPERLINK('94KMInput'!AF509)</f>
        <v/>
      </c>
      <c r="AJ470" s="108" t="str">
        <f>HYPERLINK('94KMInput'!AG509)</f>
        <v/>
      </c>
      <c r="AK470" s="108" t="str">
        <f>HYPERLINK('94KMInput'!AH509)</f>
        <v/>
      </c>
      <c r="AL470" s="108" t="str">
        <f>HYPERLINK('94KMInput'!AI509)</f>
        <v/>
      </c>
      <c r="AM470" s="108" t="str">
        <f>HYPERLINK('94KMInput'!AJ509)</f>
        <v/>
      </c>
      <c r="AN470" s="108" t="str">
        <f>HYPERLINK('94KMInput'!AK509)</f>
        <v/>
      </c>
      <c r="AO470" s="108" t="str">
        <f>HYPERLINK('94KMInput'!AL509)</f>
        <v/>
      </c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  <c r="BL470" s="88"/>
      <c r="BM470" s="88"/>
      <c r="BN470" s="88"/>
      <c r="BO470" s="88"/>
      <c r="BP470" s="88"/>
      <c r="BQ470" s="88"/>
      <c r="BR470" s="88"/>
      <c r="BS470" s="88"/>
      <c r="BT470" s="88"/>
      <c r="BU470" s="88"/>
      <c r="BV470" s="88"/>
      <c r="BW470" s="88"/>
      <c r="BX470" s="88"/>
      <c r="BY470" s="88"/>
      <c r="BZ470" s="88"/>
      <c r="CA470" s="88"/>
      <c r="CB470" s="88"/>
      <c r="CC470" s="88"/>
      <c r="CD470" s="88"/>
      <c r="CE470" s="88"/>
      <c r="CF470" s="88"/>
      <c r="CG470" s="88"/>
      <c r="CH470" s="88"/>
      <c r="CI470" s="88"/>
      <c r="CJ470" s="88"/>
      <c r="CK470" s="88"/>
      <c r="CL470" s="88"/>
      <c r="CM470" s="88"/>
      <c r="CN470" s="88"/>
      <c r="CO470" s="88"/>
      <c r="CP470" s="88"/>
      <c r="CQ470" s="88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  <c r="DD470" s="88"/>
      <c r="DE470" s="88"/>
      <c r="DF470" s="88"/>
      <c r="DG470" s="88"/>
      <c r="DH470" s="88"/>
    </row>
    <row r="471" ht="10.5" customHeight="1">
      <c r="A471" s="87" t="str">
        <f t="shared" si="1"/>
        <v/>
      </c>
      <c r="B471" s="88" t="str">
        <f t="shared" si="2"/>
        <v/>
      </c>
      <c r="C471" s="88" t="str">
        <f t="shared" si="3"/>
        <v/>
      </c>
      <c r="D471" s="89" t="str">
        <f>'94KMInput'!B467</f>
        <v/>
      </c>
      <c r="E471" s="90" t="str">
        <f t="shared" si="4"/>
        <v/>
      </c>
      <c r="F471" s="91" t="str">
        <f>'94KMInput'!H467</f>
        <v/>
      </c>
      <c r="G471" s="90" t="str">
        <f>'94KMInput'!O467</f>
        <v/>
      </c>
      <c r="H471" s="90" t="str">
        <f>'94KMInput'!P467</f>
        <v/>
      </c>
      <c r="I471" s="90" t="str">
        <f>'94KMInput'!R467</f>
        <v/>
      </c>
      <c r="J471" s="91" t="str">
        <f>'94KMInput'!S467</f>
        <v/>
      </c>
      <c r="K471" s="92" t="str">
        <f>'94KMInput'!AD467</f>
        <v/>
      </c>
      <c r="L471" s="93"/>
      <c r="M471" s="94" t="str">
        <f>'94KMInput'!L467</f>
        <v/>
      </c>
      <c r="N471" s="90" t="str">
        <f>IF(M471="","",(IF(Q471='94KMInput'!K467,"","ERROR!")))</f>
        <v/>
      </c>
      <c r="O471" s="95"/>
      <c r="P471" s="96"/>
      <c r="Q471" s="69" t="str">
        <f t="shared" si="8"/>
        <v/>
      </c>
      <c r="R471" s="98"/>
      <c r="S471" s="98"/>
      <c r="T471" s="98"/>
      <c r="U471" s="99"/>
      <c r="V471" s="98"/>
      <c r="W471" s="98"/>
      <c r="X471" s="100" t="str">
        <f t="shared" si="39"/>
        <v/>
      </c>
      <c r="Y471" s="101"/>
      <c r="Z471" s="102"/>
      <c r="AA471" s="102"/>
      <c r="AB471" s="102"/>
      <c r="AC471" s="103" t="str">
        <f>'94KMInput'!T510</f>
        <v/>
      </c>
      <c r="AD471" s="104">
        <f>'94KMInput'!V510-'94KMInput'!U510</f>
        <v>0</v>
      </c>
      <c r="AE471" s="105" t="str">
        <f t="shared" si="6"/>
        <v/>
      </c>
      <c r="AF471" s="106">
        <v>3.75</v>
      </c>
      <c r="AG471" s="107">
        <f t="shared" si="7"/>
        <v>0</v>
      </c>
      <c r="AH471" s="108" t="str">
        <f>HYPERLINK('94KMInput'!AE510)</f>
        <v/>
      </c>
      <c r="AI471" s="108" t="str">
        <f>HYPERLINK('94KMInput'!AF510)</f>
        <v/>
      </c>
      <c r="AJ471" s="108" t="str">
        <f>HYPERLINK('94KMInput'!AG510)</f>
        <v/>
      </c>
      <c r="AK471" s="108" t="str">
        <f>HYPERLINK('94KMInput'!AH510)</f>
        <v/>
      </c>
      <c r="AL471" s="108" t="str">
        <f>HYPERLINK('94KMInput'!AI510)</f>
        <v/>
      </c>
      <c r="AM471" s="108" t="str">
        <f>HYPERLINK('94KMInput'!AJ510)</f>
        <v/>
      </c>
      <c r="AN471" s="108" t="str">
        <f>HYPERLINK('94KMInput'!AK510)</f>
        <v/>
      </c>
      <c r="AO471" s="108" t="str">
        <f>HYPERLINK('94KMInput'!AL510)</f>
        <v/>
      </c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  <c r="BL471" s="88"/>
      <c r="BM471" s="88"/>
      <c r="BN471" s="88"/>
      <c r="BO471" s="88"/>
      <c r="BP471" s="88"/>
      <c r="BQ471" s="88"/>
      <c r="BR471" s="88"/>
      <c r="BS471" s="88"/>
      <c r="BT471" s="88"/>
      <c r="BU471" s="88"/>
      <c r="BV471" s="88"/>
      <c r="BW471" s="88"/>
      <c r="BX471" s="88"/>
      <c r="BY471" s="88"/>
      <c r="BZ471" s="88"/>
      <c r="CA471" s="88"/>
      <c r="CB471" s="88"/>
      <c r="CC471" s="88"/>
      <c r="CD471" s="88"/>
      <c r="CE471" s="88"/>
      <c r="CF471" s="88"/>
      <c r="CG471" s="88"/>
      <c r="CH471" s="88"/>
      <c r="CI471" s="88"/>
      <c r="CJ471" s="88"/>
      <c r="CK471" s="88"/>
      <c r="CL471" s="88"/>
      <c r="CM471" s="88"/>
      <c r="CN471" s="88"/>
      <c r="CO471" s="88"/>
      <c r="CP471" s="88"/>
      <c r="CQ471" s="88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  <c r="DD471" s="88"/>
      <c r="DE471" s="88"/>
      <c r="DF471" s="88"/>
      <c r="DG471" s="88"/>
      <c r="DH471" s="88"/>
    </row>
    <row r="472" ht="10.5" customHeight="1">
      <c r="A472" s="87" t="str">
        <f t="shared" si="1"/>
        <v/>
      </c>
      <c r="B472" s="88" t="str">
        <f t="shared" si="2"/>
        <v/>
      </c>
      <c r="C472" s="88" t="str">
        <f t="shared" si="3"/>
        <v/>
      </c>
      <c r="D472" s="89" t="str">
        <f>'94KMInput'!B468</f>
        <v/>
      </c>
      <c r="E472" s="90" t="str">
        <f t="shared" si="4"/>
        <v/>
      </c>
      <c r="F472" s="91" t="str">
        <f>'94KMInput'!H468</f>
        <v/>
      </c>
      <c r="G472" s="90" t="str">
        <f>'94KMInput'!O468</f>
        <v/>
      </c>
      <c r="H472" s="90" t="str">
        <f>'94KMInput'!P468</f>
        <v/>
      </c>
      <c r="I472" s="90" t="str">
        <f>'94KMInput'!R468</f>
        <v/>
      </c>
      <c r="J472" s="91" t="str">
        <f>'94KMInput'!S468</f>
        <v/>
      </c>
      <c r="K472" s="92" t="str">
        <f>'94KMInput'!AD468</f>
        <v/>
      </c>
      <c r="L472" s="93"/>
      <c r="M472" s="94" t="str">
        <f>'94KMInput'!L468</f>
        <v/>
      </c>
      <c r="N472" s="90" t="str">
        <f>IF(M472="","",(IF(Q472='94KMInput'!K468,"","ERROR!")))</f>
        <v/>
      </c>
      <c r="O472" s="95"/>
      <c r="P472" s="96"/>
      <c r="Q472" s="69" t="str">
        <f t="shared" si="8"/>
        <v/>
      </c>
      <c r="R472" s="98"/>
      <c r="S472" s="98"/>
      <c r="T472" s="98"/>
      <c r="U472" s="99"/>
      <c r="V472" s="98"/>
      <c r="W472" s="98"/>
      <c r="X472" s="100" t="str">
        <f t="shared" si="39"/>
        <v/>
      </c>
      <c r="Y472" s="101"/>
      <c r="Z472" s="102"/>
      <c r="AA472" s="102"/>
      <c r="AB472" s="102"/>
      <c r="AC472" s="103" t="str">
        <f>'94KMInput'!T511</f>
        <v/>
      </c>
      <c r="AD472" s="104">
        <f>'94KMInput'!V511-'94KMInput'!U511</f>
        <v>0</v>
      </c>
      <c r="AE472" s="105" t="str">
        <f t="shared" si="6"/>
        <v/>
      </c>
      <c r="AF472" s="106">
        <v>3.75</v>
      </c>
      <c r="AG472" s="107">
        <f t="shared" si="7"/>
        <v>0</v>
      </c>
      <c r="AH472" s="108" t="str">
        <f>HYPERLINK('94KMInput'!AE511)</f>
        <v/>
      </c>
      <c r="AI472" s="108" t="str">
        <f>HYPERLINK('94KMInput'!AF511)</f>
        <v/>
      </c>
      <c r="AJ472" s="108" t="str">
        <f>HYPERLINK('94KMInput'!AG511)</f>
        <v/>
      </c>
      <c r="AK472" s="108" t="str">
        <f>HYPERLINK('94KMInput'!AH511)</f>
        <v/>
      </c>
      <c r="AL472" s="108" t="str">
        <f>HYPERLINK('94KMInput'!AI511)</f>
        <v/>
      </c>
      <c r="AM472" s="108" t="str">
        <f>HYPERLINK('94KMInput'!AJ511)</f>
        <v/>
      </c>
      <c r="AN472" s="108" t="str">
        <f>HYPERLINK('94KMInput'!AK511)</f>
        <v/>
      </c>
      <c r="AO472" s="108" t="str">
        <f>HYPERLINK('94KMInput'!AL511)</f>
        <v/>
      </c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  <c r="BL472" s="88"/>
      <c r="BM472" s="88"/>
      <c r="BN472" s="88"/>
      <c r="BO472" s="88"/>
      <c r="BP472" s="88"/>
      <c r="BQ472" s="88"/>
      <c r="BR472" s="88"/>
      <c r="BS472" s="88"/>
      <c r="BT472" s="88"/>
      <c r="BU472" s="88"/>
      <c r="BV472" s="88"/>
      <c r="BW472" s="88"/>
      <c r="BX472" s="88"/>
      <c r="BY472" s="88"/>
      <c r="BZ472" s="88"/>
      <c r="CA472" s="88"/>
      <c r="CB472" s="88"/>
      <c r="CC472" s="88"/>
      <c r="CD472" s="88"/>
      <c r="CE472" s="88"/>
      <c r="CF472" s="88"/>
      <c r="CG472" s="88"/>
      <c r="CH472" s="88"/>
      <c r="CI472" s="88"/>
      <c r="CJ472" s="88"/>
      <c r="CK472" s="88"/>
      <c r="CL472" s="88"/>
      <c r="CM472" s="88"/>
      <c r="CN472" s="88"/>
      <c r="CO472" s="88"/>
      <c r="CP472" s="88"/>
      <c r="CQ472" s="88"/>
      <c r="CR472" s="88"/>
      <c r="CS472" s="88"/>
      <c r="CT472" s="88"/>
      <c r="CU472" s="88"/>
      <c r="CV472" s="88"/>
      <c r="CW472" s="88"/>
      <c r="CX472" s="88"/>
      <c r="CY472" s="88"/>
      <c r="CZ472" s="88"/>
      <c r="DA472" s="88"/>
      <c r="DB472" s="88"/>
      <c r="DC472" s="88"/>
      <c r="DD472" s="88"/>
      <c r="DE472" s="88"/>
      <c r="DF472" s="88"/>
      <c r="DG472" s="88"/>
      <c r="DH472" s="88"/>
    </row>
    <row r="473" ht="10.5" customHeight="1">
      <c r="A473" s="87" t="str">
        <f t="shared" si="1"/>
        <v/>
      </c>
      <c r="B473" s="88" t="str">
        <f t="shared" si="2"/>
        <v/>
      </c>
      <c r="C473" s="88" t="str">
        <f t="shared" si="3"/>
        <v/>
      </c>
      <c r="D473" s="89" t="str">
        <f>'94KMInput'!B469</f>
        <v/>
      </c>
      <c r="E473" s="90" t="str">
        <f t="shared" si="4"/>
        <v/>
      </c>
      <c r="F473" s="91" t="str">
        <f>'94KMInput'!H469</f>
        <v/>
      </c>
      <c r="G473" s="90" t="str">
        <f>'94KMInput'!O469</f>
        <v/>
      </c>
      <c r="H473" s="90" t="str">
        <f>'94KMInput'!P469</f>
        <v/>
      </c>
      <c r="I473" s="90" t="str">
        <f>'94KMInput'!R469</f>
        <v/>
      </c>
      <c r="J473" s="91" t="str">
        <f>'94KMInput'!S469</f>
        <v/>
      </c>
      <c r="K473" s="92" t="str">
        <f>'94KMInput'!AD469</f>
        <v/>
      </c>
      <c r="L473" s="93"/>
      <c r="M473" s="94" t="str">
        <f>'94KMInput'!L469</f>
        <v/>
      </c>
      <c r="N473" s="90" t="str">
        <f>IF(M473="","",(IF(Q473='94KMInput'!K469,"","ERROR!")))</f>
        <v/>
      </c>
      <c r="O473" s="95"/>
      <c r="P473" s="96"/>
      <c r="Q473" s="69" t="str">
        <f t="shared" si="8"/>
        <v/>
      </c>
      <c r="R473" s="98"/>
      <c r="S473" s="98"/>
      <c r="T473" s="98"/>
      <c r="U473" s="99"/>
      <c r="V473" s="98"/>
      <c r="W473" s="98"/>
      <c r="X473" s="100" t="str">
        <f t="shared" si="39"/>
        <v/>
      </c>
      <c r="Y473" s="101"/>
      <c r="Z473" s="102"/>
      <c r="AA473" s="102"/>
      <c r="AB473" s="102"/>
      <c r="AC473" s="103" t="str">
        <f>'94KMInput'!T512</f>
        <v/>
      </c>
      <c r="AD473" s="104">
        <f>'94KMInput'!V512-'94KMInput'!U512</f>
        <v>0</v>
      </c>
      <c r="AE473" s="105" t="str">
        <f t="shared" si="6"/>
        <v/>
      </c>
      <c r="AF473" s="106">
        <v>3.75</v>
      </c>
      <c r="AG473" s="107">
        <f t="shared" si="7"/>
        <v>0</v>
      </c>
      <c r="AH473" s="108" t="str">
        <f>HYPERLINK('94KMInput'!AE512)</f>
        <v/>
      </c>
      <c r="AI473" s="108" t="str">
        <f>HYPERLINK('94KMInput'!AF512)</f>
        <v/>
      </c>
      <c r="AJ473" s="108" t="str">
        <f>HYPERLINK('94KMInput'!AG512)</f>
        <v/>
      </c>
      <c r="AK473" s="108" t="str">
        <f>HYPERLINK('94KMInput'!AH512)</f>
        <v/>
      </c>
      <c r="AL473" s="108" t="str">
        <f>HYPERLINK('94KMInput'!AI512)</f>
        <v/>
      </c>
      <c r="AM473" s="108" t="str">
        <f>HYPERLINK('94KMInput'!AJ512)</f>
        <v/>
      </c>
      <c r="AN473" s="108" t="str">
        <f>HYPERLINK('94KMInput'!AK512)</f>
        <v/>
      </c>
      <c r="AO473" s="108" t="str">
        <f>HYPERLINK('94KMInput'!AL512)</f>
        <v/>
      </c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  <c r="BL473" s="88"/>
      <c r="BM473" s="88"/>
      <c r="BN473" s="88"/>
      <c r="BO473" s="88"/>
      <c r="BP473" s="88"/>
      <c r="BQ473" s="88"/>
      <c r="BR473" s="88"/>
      <c r="BS473" s="88"/>
      <c r="BT473" s="88"/>
      <c r="BU473" s="88"/>
      <c r="BV473" s="88"/>
      <c r="BW473" s="88"/>
      <c r="BX473" s="88"/>
      <c r="BY473" s="88"/>
      <c r="BZ473" s="88"/>
      <c r="CA473" s="88"/>
      <c r="CB473" s="88"/>
      <c r="CC473" s="88"/>
      <c r="CD473" s="88"/>
      <c r="CE473" s="88"/>
      <c r="CF473" s="88"/>
      <c r="CG473" s="88"/>
      <c r="CH473" s="88"/>
      <c r="CI473" s="88"/>
      <c r="CJ473" s="88"/>
      <c r="CK473" s="88"/>
      <c r="CL473" s="88"/>
      <c r="CM473" s="88"/>
      <c r="CN473" s="88"/>
      <c r="CO473" s="88"/>
      <c r="CP473" s="88"/>
      <c r="CQ473" s="88"/>
      <c r="CR473" s="88"/>
      <c r="CS473" s="88"/>
      <c r="CT473" s="88"/>
      <c r="CU473" s="88"/>
      <c r="CV473" s="88"/>
      <c r="CW473" s="88"/>
      <c r="CX473" s="88"/>
      <c r="CY473" s="88"/>
      <c r="CZ473" s="88"/>
      <c r="DA473" s="88"/>
      <c r="DB473" s="88"/>
      <c r="DC473" s="88"/>
      <c r="DD473" s="88"/>
      <c r="DE473" s="88"/>
      <c r="DF473" s="88"/>
      <c r="DG473" s="88"/>
      <c r="DH473" s="88"/>
    </row>
    <row r="474" ht="10.5" customHeight="1">
      <c r="A474" s="87" t="str">
        <f t="shared" si="1"/>
        <v/>
      </c>
      <c r="B474" s="88" t="str">
        <f t="shared" si="2"/>
        <v/>
      </c>
      <c r="C474" s="88" t="str">
        <f t="shared" si="3"/>
        <v/>
      </c>
      <c r="D474" s="89" t="str">
        <f>'94KMInput'!B470</f>
        <v/>
      </c>
      <c r="E474" s="90" t="str">
        <f t="shared" si="4"/>
        <v/>
      </c>
      <c r="F474" s="91" t="str">
        <f>'94KMInput'!H470</f>
        <v/>
      </c>
      <c r="G474" s="90" t="str">
        <f>'94KMInput'!O470</f>
        <v/>
      </c>
      <c r="H474" s="90" t="str">
        <f>'94KMInput'!P470</f>
        <v/>
      </c>
      <c r="I474" s="90" t="str">
        <f>'94KMInput'!R470</f>
        <v/>
      </c>
      <c r="J474" s="91" t="str">
        <f>'94KMInput'!S470</f>
        <v/>
      </c>
      <c r="K474" s="92" t="str">
        <f>'94KMInput'!AD470</f>
        <v/>
      </c>
      <c r="L474" s="93"/>
      <c r="M474" s="94" t="str">
        <f>'94KMInput'!L470</f>
        <v/>
      </c>
      <c r="N474" s="90" t="str">
        <f>IF(M474="","",(IF(Q474='94KMInput'!K470,"","ERROR!")))</f>
        <v/>
      </c>
      <c r="O474" s="95"/>
      <c r="P474" s="96"/>
      <c r="Q474" s="69" t="str">
        <f t="shared" si="8"/>
        <v/>
      </c>
      <c r="R474" s="98"/>
      <c r="S474" s="98"/>
      <c r="T474" s="98"/>
      <c r="U474" s="99"/>
      <c r="V474" s="98"/>
      <c r="W474" s="98"/>
      <c r="X474" s="100" t="str">
        <f t="shared" si="39"/>
        <v/>
      </c>
      <c r="Y474" s="101"/>
      <c r="Z474" s="102"/>
      <c r="AA474" s="102"/>
      <c r="AB474" s="102"/>
      <c r="AC474" s="103" t="str">
        <f>'94KMInput'!T513</f>
        <v/>
      </c>
      <c r="AD474" s="104">
        <f>'94KMInput'!V513-'94KMInput'!U513</f>
        <v>0</v>
      </c>
      <c r="AE474" s="105" t="str">
        <f t="shared" si="6"/>
        <v/>
      </c>
      <c r="AF474" s="106">
        <v>3.75</v>
      </c>
      <c r="AG474" s="107">
        <f t="shared" si="7"/>
        <v>0</v>
      </c>
      <c r="AH474" s="108" t="str">
        <f>HYPERLINK('94KMInput'!AE513)</f>
        <v/>
      </c>
      <c r="AI474" s="108" t="str">
        <f>HYPERLINK('94KMInput'!AF513)</f>
        <v/>
      </c>
      <c r="AJ474" s="108" t="str">
        <f>HYPERLINK('94KMInput'!AG513)</f>
        <v/>
      </c>
      <c r="AK474" s="108" t="str">
        <f>HYPERLINK('94KMInput'!AH513)</f>
        <v/>
      </c>
      <c r="AL474" s="108" t="str">
        <f>HYPERLINK('94KMInput'!AI513)</f>
        <v/>
      </c>
      <c r="AM474" s="108" t="str">
        <f>HYPERLINK('94KMInput'!AJ513)</f>
        <v/>
      </c>
      <c r="AN474" s="108" t="str">
        <f>HYPERLINK('94KMInput'!AK513)</f>
        <v/>
      </c>
      <c r="AO474" s="108" t="str">
        <f>HYPERLINK('94KMInput'!AL513)</f>
        <v/>
      </c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  <c r="BL474" s="88"/>
      <c r="BM474" s="88"/>
      <c r="BN474" s="88"/>
      <c r="BO474" s="88"/>
      <c r="BP474" s="88"/>
      <c r="BQ474" s="88"/>
      <c r="BR474" s="88"/>
      <c r="BS474" s="88"/>
      <c r="BT474" s="88"/>
      <c r="BU474" s="88"/>
      <c r="BV474" s="88"/>
      <c r="BW474" s="88"/>
      <c r="BX474" s="88"/>
      <c r="BY474" s="88"/>
      <c r="BZ474" s="88"/>
      <c r="CA474" s="88"/>
      <c r="CB474" s="88"/>
      <c r="CC474" s="88"/>
      <c r="CD474" s="88"/>
      <c r="CE474" s="88"/>
      <c r="CF474" s="88"/>
      <c r="CG474" s="88"/>
      <c r="CH474" s="88"/>
      <c r="CI474" s="88"/>
      <c r="CJ474" s="88"/>
      <c r="CK474" s="88"/>
      <c r="CL474" s="88"/>
      <c r="CM474" s="88"/>
      <c r="CN474" s="88"/>
      <c r="CO474" s="88"/>
      <c r="CP474" s="88"/>
      <c r="CQ474" s="88"/>
      <c r="CR474" s="88"/>
      <c r="CS474" s="88"/>
      <c r="CT474" s="88"/>
      <c r="CU474" s="88"/>
      <c r="CV474" s="88"/>
      <c r="CW474" s="88"/>
      <c r="CX474" s="88"/>
      <c r="CY474" s="88"/>
      <c r="CZ474" s="88"/>
      <c r="DA474" s="88"/>
      <c r="DB474" s="88"/>
      <c r="DC474" s="88"/>
      <c r="DD474" s="88"/>
      <c r="DE474" s="88"/>
      <c r="DF474" s="88"/>
      <c r="DG474" s="88"/>
      <c r="DH474" s="88"/>
    </row>
    <row r="475" ht="10.5" customHeight="1">
      <c r="A475" s="87" t="str">
        <f t="shared" si="1"/>
        <v/>
      </c>
      <c r="B475" s="88" t="str">
        <f t="shared" si="2"/>
        <v/>
      </c>
      <c r="C475" s="88" t="str">
        <f t="shared" si="3"/>
        <v/>
      </c>
      <c r="D475" s="89" t="str">
        <f>'94KMInput'!B471</f>
        <v/>
      </c>
      <c r="E475" s="90" t="str">
        <f t="shared" si="4"/>
        <v/>
      </c>
      <c r="F475" s="91" t="str">
        <f>'94KMInput'!H471</f>
        <v/>
      </c>
      <c r="G475" s="90" t="str">
        <f>'94KMInput'!O471</f>
        <v/>
      </c>
      <c r="H475" s="90" t="str">
        <f>'94KMInput'!P471</f>
        <v/>
      </c>
      <c r="I475" s="90" t="str">
        <f>'94KMInput'!R471</f>
        <v/>
      </c>
      <c r="J475" s="91" t="str">
        <f>'94KMInput'!S471</f>
        <v/>
      </c>
      <c r="K475" s="92" t="str">
        <f>'94KMInput'!AD471</f>
        <v/>
      </c>
      <c r="L475" s="93"/>
      <c r="M475" s="94" t="str">
        <f>'94KMInput'!L471</f>
        <v/>
      </c>
      <c r="N475" s="90" t="str">
        <f>IF(M475="","",(IF(Q475='94KMInput'!K471,"","ERROR!")))</f>
        <v/>
      </c>
      <c r="O475" s="95"/>
      <c r="P475" s="96"/>
      <c r="Q475" s="69" t="str">
        <f t="shared" si="8"/>
        <v/>
      </c>
      <c r="R475" s="98"/>
      <c r="S475" s="98"/>
      <c r="T475" s="98"/>
      <c r="U475" s="99"/>
      <c r="V475" s="98"/>
      <c r="W475" s="98"/>
      <c r="X475" s="100" t="str">
        <f t="shared" si="39"/>
        <v/>
      </c>
      <c r="Y475" s="101"/>
      <c r="Z475" s="102"/>
      <c r="AA475" s="102"/>
      <c r="AB475" s="102"/>
      <c r="AC475" s="103" t="str">
        <f>'94KMInput'!T514</f>
        <v/>
      </c>
      <c r="AD475" s="104">
        <f>'94KMInput'!V514-'94KMInput'!U514</f>
        <v>0</v>
      </c>
      <c r="AE475" s="105" t="str">
        <f t="shared" si="6"/>
        <v/>
      </c>
      <c r="AF475" s="106">
        <v>3.75</v>
      </c>
      <c r="AG475" s="107">
        <f t="shared" si="7"/>
        <v>0</v>
      </c>
      <c r="AH475" s="108" t="str">
        <f>HYPERLINK('94KMInput'!AE514)</f>
        <v/>
      </c>
      <c r="AI475" s="108" t="str">
        <f>HYPERLINK('94KMInput'!AF514)</f>
        <v/>
      </c>
      <c r="AJ475" s="108" t="str">
        <f>HYPERLINK('94KMInput'!AG514)</f>
        <v/>
      </c>
      <c r="AK475" s="108" t="str">
        <f>HYPERLINK('94KMInput'!AH514)</f>
        <v/>
      </c>
      <c r="AL475" s="108" t="str">
        <f>HYPERLINK('94KMInput'!AI514)</f>
        <v/>
      </c>
      <c r="AM475" s="108" t="str">
        <f>HYPERLINK('94KMInput'!AJ514)</f>
        <v/>
      </c>
      <c r="AN475" s="108" t="str">
        <f>HYPERLINK('94KMInput'!AK514)</f>
        <v/>
      </c>
      <c r="AO475" s="108" t="str">
        <f>HYPERLINK('94KMInput'!AL514)</f>
        <v/>
      </c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  <c r="BL475" s="88"/>
      <c r="BM475" s="88"/>
      <c r="BN475" s="88"/>
      <c r="BO475" s="88"/>
      <c r="BP475" s="88"/>
      <c r="BQ475" s="88"/>
      <c r="BR475" s="88"/>
      <c r="BS475" s="88"/>
      <c r="BT475" s="88"/>
      <c r="BU475" s="88"/>
      <c r="BV475" s="88"/>
      <c r="BW475" s="88"/>
      <c r="BX475" s="88"/>
      <c r="BY475" s="88"/>
      <c r="BZ475" s="88"/>
      <c r="CA475" s="88"/>
      <c r="CB475" s="88"/>
      <c r="CC475" s="88"/>
      <c r="CD475" s="88"/>
      <c r="CE475" s="88"/>
      <c r="CF475" s="88"/>
      <c r="CG475" s="88"/>
      <c r="CH475" s="88"/>
      <c r="CI475" s="88"/>
      <c r="CJ475" s="88"/>
      <c r="CK475" s="88"/>
      <c r="CL475" s="88"/>
      <c r="CM475" s="88"/>
      <c r="CN475" s="88"/>
      <c r="CO475" s="88"/>
      <c r="CP475" s="88"/>
      <c r="CQ475" s="88"/>
      <c r="CR475" s="88"/>
      <c r="CS475" s="88"/>
      <c r="CT475" s="88"/>
      <c r="CU475" s="88"/>
      <c r="CV475" s="88"/>
      <c r="CW475" s="88"/>
      <c r="CX475" s="88"/>
      <c r="CY475" s="88"/>
      <c r="CZ475" s="88"/>
      <c r="DA475" s="88"/>
      <c r="DB475" s="88"/>
      <c r="DC475" s="88"/>
      <c r="DD475" s="88"/>
      <c r="DE475" s="88"/>
      <c r="DF475" s="88"/>
      <c r="DG475" s="88"/>
      <c r="DH475" s="88"/>
    </row>
    <row r="476" ht="10.5" customHeight="1">
      <c r="A476" s="87" t="str">
        <f t="shared" si="1"/>
        <v/>
      </c>
      <c r="B476" s="88" t="str">
        <f t="shared" si="2"/>
        <v/>
      </c>
      <c r="C476" s="88" t="str">
        <f t="shared" si="3"/>
        <v/>
      </c>
      <c r="D476" s="89" t="str">
        <f>'94KMInput'!B472</f>
        <v/>
      </c>
      <c r="E476" s="90" t="str">
        <f t="shared" si="4"/>
        <v/>
      </c>
      <c r="F476" s="91" t="str">
        <f>'94KMInput'!H472</f>
        <v/>
      </c>
      <c r="G476" s="90" t="str">
        <f>'94KMInput'!O472</f>
        <v/>
      </c>
      <c r="H476" s="90" t="str">
        <f>'94KMInput'!P472</f>
        <v/>
      </c>
      <c r="I476" s="90" t="str">
        <f>'94KMInput'!R472</f>
        <v/>
      </c>
      <c r="J476" s="91" t="str">
        <f>'94KMInput'!S472</f>
        <v/>
      </c>
      <c r="K476" s="92" t="str">
        <f>'94KMInput'!AD472</f>
        <v/>
      </c>
      <c r="L476" s="93"/>
      <c r="M476" s="94" t="str">
        <f>'94KMInput'!L472</f>
        <v/>
      </c>
      <c r="N476" s="90" t="str">
        <f>IF(M476="","",(IF(Q476='94KMInput'!K472,"","ERROR!")))</f>
        <v/>
      </c>
      <c r="O476" s="95"/>
      <c r="P476" s="96"/>
      <c r="Q476" s="69" t="str">
        <f t="shared" si="8"/>
        <v/>
      </c>
      <c r="R476" s="98"/>
      <c r="S476" s="98"/>
      <c r="T476" s="98"/>
      <c r="U476" s="99"/>
      <c r="V476" s="98"/>
      <c r="W476" s="98"/>
      <c r="X476" s="100" t="str">
        <f t="shared" si="39"/>
        <v/>
      </c>
      <c r="Y476" s="101"/>
      <c r="Z476" s="102"/>
      <c r="AA476" s="102"/>
      <c r="AB476" s="102"/>
      <c r="AC476" s="103" t="str">
        <f>'94KMInput'!T515</f>
        <v/>
      </c>
      <c r="AD476" s="104">
        <f>'94KMInput'!V515-'94KMInput'!U515</f>
        <v>0</v>
      </c>
      <c r="AE476" s="105" t="str">
        <f t="shared" si="6"/>
        <v/>
      </c>
      <c r="AF476" s="106">
        <v>3.75</v>
      </c>
      <c r="AG476" s="107">
        <f t="shared" si="7"/>
        <v>0</v>
      </c>
      <c r="AH476" s="108" t="str">
        <f>HYPERLINK('94KMInput'!AE515)</f>
        <v/>
      </c>
      <c r="AI476" s="108" t="str">
        <f>HYPERLINK('94KMInput'!AF515)</f>
        <v/>
      </c>
      <c r="AJ476" s="108" t="str">
        <f>HYPERLINK('94KMInput'!AG515)</f>
        <v/>
      </c>
      <c r="AK476" s="108" t="str">
        <f>HYPERLINK('94KMInput'!AH515)</f>
        <v/>
      </c>
      <c r="AL476" s="108" t="str">
        <f>HYPERLINK('94KMInput'!AI515)</f>
        <v/>
      </c>
      <c r="AM476" s="108" t="str">
        <f>HYPERLINK('94KMInput'!AJ515)</f>
        <v/>
      </c>
      <c r="AN476" s="108" t="str">
        <f>HYPERLINK('94KMInput'!AK515)</f>
        <v/>
      </c>
      <c r="AO476" s="108" t="str">
        <f>HYPERLINK('94KMInput'!AL515)</f>
        <v/>
      </c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  <c r="BL476" s="88"/>
      <c r="BM476" s="88"/>
      <c r="BN476" s="88"/>
      <c r="BO476" s="88"/>
      <c r="BP476" s="88"/>
      <c r="BQ476" s="88"/>
      <c r="BR476" s="88"/>
      <c r="BS476" s="88"/>
      <c r="BT476" s="88"/>
      <c r="BU476" s="88"/>
      <c r="BV476" s="88"/>
      <c r="BW476" s="88"/>
      <c r="BX476" s="88"/>
      <c r="BY476" s="88"/>
      <c r="BZ476" s="88"/>
      <c r="CA476" s="88"/>
      <c r="CB476" s="88"/>
      <c r="CC476" s="88"/>
      <c r="CD476" s="88"/>
      <c r="CE476" s="88"/>
      <c r="CF476" s="88"/>
      <c r="CG476" s="88"/>
      <c r="CH476" s="88"/>
      <c r="CI476" s="88"/>
      <c r="CJ476" s="88"/>
      <c r="CK476" s="88"/>
      <c r="CL476" s="88"/>
      <c r="CM476" s="88"/>
      <c r="CN476" s="88"/>
      <c r="CO476" s="88"/>
      <c r="CP476" s="88"/>
      <c r="CQ476" s="88"/>
      <c r="CR476" s="88"/>
      <c r="CS476" s="88"/>
      <c r="CT476" s="88"/>
      <c r="CU476" s="88"/>
      <c r="CV476" s="88"/>
      <c r="CW476" s="88"/>
      <c r="CX476" s="88"/>
      <c r="CY476" s="88"/>
      <c r="CZ476" s="88"/>
      <c r="DA476" s="88"/>
      <c r="DB476" s="88"/>
      <c r="DC476" s="88"/>
      <c r="DD476" s="88"/>
      <c r="DE476" s="88"/>
      <c r="DF476" s="88"/>
      <c r="DG476" s="88"/>
      <c r="DH476" s="88"/>
    </row>
    <row r="477" ht="10.5" customHeight="1">
      <c r="A477" s="87" t="str">
        <f t="shared" si="1"/>
        <v/>
      </c>
      <c r="B477" s="88" t="str">
        <f t="shared" si="2"/>
        <v/>
      </c>
      <c r="C477" s="88" t="str">
        <f t="shared" si="3"/>
        <v/>
      </c>
      <c r="D477" s="89" t="str">
        <f>'94KMInput'!B473</f>
        <v/>
      </c>
      <c r="E477" s="90" t="str">
        <f t="shared" si="4"/>
        <v/>
      </c>
      <c r="F477" s="91" t="str">
        <f>'94KMInput'!H473</f>
        <v/>
      </c>
      <c r="G477" s="90" t="str">
        <f>'94KMInput'!O473</f>
        <v/>
      </c>
      <c r="H477" s="90" t="str">
        <f>'94KMInput'!P473</f>
        <v/>
      </c>
      <c r="I477" s="90" t="str">
        <f>'94KMInput'!R473</f>
        <v/>
      </c>
      <c r="J477" s="91" t="str">
        <f>'94KMInput'!S473</f>
        <v/>
      </c>
      <c r="K477" s="92" t="str">
        <f>'94KMInput'!AD473</f>
        <v/>
      </c>
      <c r="L477" s="93"/>
      <c r="M477" s="94" t="str">
        <f>'94KMInput'!L473</f>
        <v/>
      </c>
      <c r="N477" s="90" t="str">
        <f>IF(M477="","",(IF(Q477='94KMInput'!K473,"","ERROR!")))</f>
        <v/>
      </c>
      <c r="O477" s="95"/>
      <c r="P477" s="96"/>
      <c r="Q477" s="69" t="str">
        <f t="shared" si="8"/>
        <v/>
      </c>
      <c r="R477" s="98"/>
      <c r="S477" s="98"/>
      <c r="T477" s="98"/>
      <c r="U477" s="99"/>
      <c r="V477" s="98"/>
      <c r="W477" s="98"/>
      <c r="X477" s="100" t="str">
        <f t="shared" si="39"/>
        <v/>
      </c>
      <c r="Y477" s="101"/>
      <c r="Z477" s="102"/>
      <c r="AA477" s="102"/>
      <c r="AB477" s="102"/>
      <c r="AC477" s="103" t="str">
        <f>'94KMInput'!T516</f>
        <v/>
      </c>
      <c r="AD477" s="104">
        <f>'94KMInput'!V516-'94KMInput'!U516</f>
        <v>0</v>
      </c>
      <c r="AE477" s="105" t="str">
        <f t="shared" si="6"/>
        <v/>
      </c>
      <c r="AF477" s="106">
        <v>3.75</v>
      </c>
      <c r="AG477" s="107">
        <f t="shared" si="7"/>
        <v>0</v>
      </c>
      <c r="AH477" s="108" t="str">
        <f>HYPERLINK('94KMInput'!AE516)</f>
        <v/>
      </c>
      <c r="AI477" s="108" t="str">
        <f>HYPERLINK('94KMInput'!AF516)</f>
        <v/>
      </c>
      <c r="AJ477" s="108" t="str">
        <f>HYPERLINK('94KMInput'!AG516)</f>
        <v/>
      </c>
      <c r="AK477" s="108" t="str">
        <f>HYPERLINK('94KMInput'!AH516)</f>
        <v/>
      </c>
      <c r="AL477" s="108" t="str">
        <f>HYPERLINK('94KMInput'!AI516)</f>
        <v/>
      </c>
      <c r="AM477" s="108" t="str">
        <f>HYPERLINK('94KMInput'!AJ516)</f>
        <v/>
      </c>
      <c r="AN477" s="108" t="str">
        <f>HYPERLINK('94KMInput'!AK516)</f>
        <v/>
      </c>
      <c r="AO477" s="108" t="str">
        <f>HYPERLINK('94KMInput'!AL516)</f>
        <v/>
      </c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  <c r="DD477" s="88"/>
      <c r="DE477" s="88"/>
      <c r="DF477" s="88"/>
      <c r="DG477" s="88"/>
      <c r="DH477" s="88"/>
    </row>
    <row r="478" ht="10.5" customHeight="1">
      <c r="A478" s="87" t="str">
        <f t="shared" si="1"/>
        <v/>
      </c>
      <c r="B478" s="88" t="str">
        <f t="shared" si="2"/>
        <v/>
      </c>
      <c r="C478" s="88" t="str">
        <f t="shared" si="3"/>
        <v/>
      </c>
      <c r="D478" s="89" t="str">
        <f>'94KMInput'!B474</f>
        <v/>
      </c>
      <c r="E478" s="90" t="str">
        <f t="shared" si="4"/>
        <v/>
      </c>
      <c r="F478" s="91" t="str">
        <f>'94KMInput'!H474</f>
        <v/>
      </c>
      <c r="G478" s="90" t="str">
        <f>'94KMInput'!O474</f>
        <v/>
      </c>
      <c r="H478" s="90" t="str">
        <f>'94KMInput'!P474</f>
        <v/>
      </c>
      <c r="I478" s="90" t="str">
        <f>'94KMInput'!R474</f>
        <v/>
      </c>
      <c r="J478" s="91" t="str">
        <f>'94KMInput'!S474</f>
        <v/>
      </c>
      <c r="K478" s="92" t="str">
        <f>'94KMInput'!AD474</f>
        <v/>
      </c>
      <c r="L478" s="93"/>
      <c r="M478" s="94" t="str">
        <f>'94KMInput'!L474</f>
        <v/>
      </c>
      <c r="N478" s="90" t="str">
        <f>IF(M478="","",(IF(Q478='94KMInput'!K474,"","ERROR!")))</f>
        <v/>
      </c>
      <c r="O478" s="95"/>
      <c r="P478" s="96"/>
      <c r="Q478" s="69" t="str">
        <f t="shared" si="8"/>
        <v/>
      </c>
      <c r="R478" s="98"/>
      <c r="S478" s="98"/>
      <c r="T478" s="98"/>
      <c r="U478" s="99"/>
      <c r="V478" s="98"/>
      <c r="W478" s="98"/>
      <c r="X478" s="100" t="str">
        <f t="shared" si="39"/>
        <v/>
      </c>
      <c r="Y478" s="101"/>
      <c r="Z478" s="102"/>
      <c r="AA478" s="102"/>
      <c r="AB478" s="102"/>
      <c r="AC478" s="103" t="str">
        <f>'94KMInput'!T517</f>
        <v/>
      </c>
      <c r="AD478" s="104">
        <f>'94KMInput'!V517-'94KMInput'!U517</f>
        <v>0</v>
      </c>
      <c r="AE478" s="105" t="str">
        <f t="shared" si="6"/>
        <v/>
      </c>
      <c r="AF478" s="106">
        <v>3.75</v>
      </c>
      <c r="AG478" s="107">
        <f t="shared" si="7"/>
        <v>0</v>
      </c>
      <c r="AH478" s="108" t="str">
        <f>HYPERLINK('94KMInput'!AE517)</f>
        <v/>
      </c>
      <c r="AI478" s="108" t="str">
        <f>HYPERLINK('94KMInput'!AF517)</f>
        <v/>
      </c>
      <c r="AJ478" s="108" t="str">
        <f>HYPERLINK('94KMInput'!AG517)</f>
        <v/>
      </c>
      <c r="AK478" s="108" t="str">
        <f>HYPERLINK('94KMInput'!AH517)</f>
        <v/>
      </c>
      <c r="AL478" s="108" t="str">
        <f>HYPERLINK('94KMInput'!AI517)</f>
        <v/>
      </c>
      <c r="AM478" s="108" t="str">
        <f>HYPERLINK('94KMInput'!AJ517)</f>
        <v/>
      </c>
      <c r="AN478" s="108" t="str">
        <f>HYPERLINK('94KMInput'!AK517)</f>
        <v/>
      </c>
      <c r="AO478" s="108" t="str">
        <f>HYPERLINK('94KMInput'!AL517)</f>
        <v/>
      </c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  <c r="BL478" s="88"/>
      <c r="BM478" s="88"/>
      <c r="BN478" s="88"/>
      <c r="BO478" s="88"/>
      <c r="BP478" s="88"/>
      <c r="BQ478" s="88"/>
      <c r="BR478" s="88"/>
      <c r="BS478" s="88"/>
      <c r="BT478" s="88"/>
      <c r="BU478" s="88"/>
      <c r="BV478" s="88"/>
      <c r="BW478" s="88"/>
      <c r="BX478" s="88"/>
      <c r="BY478" s="88"/>
      <c r="BZ478" s="88"/>
      <c r="CA478" s="88"/>
      <c r="CB478" s="88"/>
      <c r="CC478" s="88"/>
      <c r="CD478" s="88"/>
      <c r="CE478" s="88"/>
      <c r="CF478" s="88"/>
      <c r="CG478" s="88"/>
      <c r="CH478" s="88"/>
      <c r="CI478" s="88"/>
      <c r="CJ478" s="88"/>
      <c r="CK478" s="88"/>
      <c r="CL478" s="88"/>
      <c r="CM478" s="88"/>
      <c r="CN478" s="88"/>
      <c r="CO478" s="88"/>
      <c r="CP478" s="88"/>
      <c r="CQ478" s="88"/>
      <c r="CR478" s="88"/>
      <c r="CS478" s="88"/>
      <c r="CT478" s="88"/>
      <c r="CU478" s="88"/>
      <c r="CV478" s="88"/>
      <c r="CW478" s="88"/>
      <c r="CX478" s="88"/>
      <c r="CY478" s="88"/>
      <c r="CZ478" s="88"/>
      <c r="DA478" s="88"/>
      <c r="DB478" s="88"/>
      <c r="DC478" s="88"/>
      <c r="DD478" s="88"/>
      <c r="DE478" s="88"/>
      <c r="DF478" s="88"/>
      <c r="DG478" s="88"/>
      <c r="DH478" s="88"/>
    </row>
    <row r="479" ht="10.5" customHeight="1">
      <c r="A479" s="87" t="str">
        <f t="shared" si="1"/>
        <v/>
      </c>
      <c r="B479" s="88" t="str">
        <f t="shared" si="2"/>
        <v/>
      </c>
      <c r="C479" s="88" t="str">
        <f t="shared" si="3"/>
        <v/>
      </c>
      <c r="D479" s="89" t="str">
        <f>'94KMInput'!B475</f>
        <v/>
      </c>
      <c r="E479" s="90" t="str">
        <f t="shared" si="4"/>
        <v/>
      </c>
      <c r="F479" s="91" t="str">
        <f>'94KMInput'!H475</f>
        <v/>
      </c>
      <c r="G479" s="90" t="str">
        <f>'94KMInput'!O475</f>
        <v/>
      </c>
      <c r="H479" s="90" t="str">
        <f>'94KMInput'!P475</f>
        <v/>
      </c>
      <c r="I479" s="90" t="str">
        <f>'94KMInput'!R475</f>
        <v/>
      </c>
      <c r="J479" s="91" t="str">
        <f>'94KMInput'!S475</f>
        <v/>
      </c>
      <c r="K479" s="92" t="str">
        <f>'94KMInput'!AD475</f>
        <v/>
      </c>
      <c r="L479" s="93"/>
      <c r="M479" s="94" t="str">
        <f>'94KMInput'!L475</f>
        <v/>
      </c>
      <c r="N479" s="90" t="str">
        <f>IF(M479="","",(IF(Q479='94KMInput'!K475,"","ERROR!")))</f>
        <v/>
      </c>
      <c r="O479" s="95"/>
      <c r="P479" s="96"/>
      <c r="Q479" s="69" t="str">
        <f t="shared" si="8"/>
        <v/>
      </c>
      <c r="R479" s="98"/>
      <c r="S479" s="98"/>
      <c r="T479" s="98"/>
      <c r="U479" s="99"/>
      <c r="V479" s="98"/>
      <c r="W479" s="98"/>
      <c r="X479" s="100" t="str">
        <f t="shared" si="39"/>
        <v/>
      </c>
      <c r="Y479" s="101"/>
      <c r="Z479" s="102"/>
      <c r="AA479" s="102"/>
      <c r="AB479" s="102"/>
      <c r="AC479" s="103" t="str">
        <f>'94KMInput'!T518</f>
        <v/>
      </c>
      <c r="AD479" s="104">
        <f>'94KMInput'!V518-'94KMInput'!U518</f>
        <v>0</v>
      </c>
      <c r="AE479" s="105" t="str">
        <f t="shared" si="6"/>
        <v/>
      </c>
      <c r="AF479" s="106">
        <v>3.75</v>
      </c>
      <c r="AG479" s="107">
        <f t="shared" si="7"/>
        <v>0</v>
      </c>
      <c r="AH479" s="108" t="str">
        <f>HYPERLINK('94KMInput'!AE518)</f>
        <v/>
      </c>
      <c r="AI479" s="108" t="str">
        <f>HYPERLINK('94KMInput'!AF518)</f>
        <v/>
      </c>
      <c r="AJ479" s="108" t="str">
        <f>HYPERLINK('94KMInput'!AG518)</f>
        <v/>
      </c>
      <c r="AK479" s="108" t="str">
        <f>HYPERLINK('94KMInput'!AH518)</f>
        <v/>
      </c>
      <c r="AL479" s="108" t="str">
        <f>HYPERLINK('94KMInput'!AI518)</f>
        <v/>
      </c>
      <c r="AM479" s="108" t="str">
        <f>HYPERLINK('94KMInput'!AJ518)</f>
        <v/>
      </c>
      <c r="AN479" s="108" t="str">
        <f>HYPERLINK('94KMInput'!AK518)</f>
        <v/>
      </c>
      <c r="AO479" s="108" t="str">
        <f>HYPERLINK('94KMInput'!AL518)</f>
        <v/>
      </c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88"/>
      <c r="BZ479" s="88"/>
      <c r="CA479" s="88"/>
      <c r="CB479" s="88"/>
      <c r="CC479" s="88"/>
      <c r="CD479" s="88"/>
      <c r="CE479" s="88"/>
      <c r="CF479" s="88"/>
      <c r="CG479" s="88"/>
      <c r="CH479" s="88"/>
      <c r="CI479" s="88"/>
      <c r="CJ479" s="88"/>
      <c r="CK479" s="88"/>
      <c r="CL479" s="88"/>
      <c r="CM479" s="88"/>
      <c r="CN479" s="88"/>
      <c r="CO479" s="88"/>
      <c r="CP479" s="88"/>
      <c r="CQ479" s="88"/>
      <c r="CR479" s="88"/>
      <c r="CS479" s="88"/>
      <c r="CT479" s="88"/>
      <c r="CU479" s="88"/>
      <c r="CV479" s="88"/>
      <c r="CW479" s="88"/>
      <c r="CX479" s="88"/>
      <c r="CY479" s="88"/>
      <c r="CZ479" s="88"/>
      <c r="DA479" s="88"/>
      <c r="DB479" s="88"/>
      <c r="DC479" s="88"/>
      <c r="DD479" s="88"/>
      <c r="DE479" s="88"/>
      <c r="DF479" s="88"/>
      <c r="DG479" s="88"/>
      <c r="DH479" s="88"/>
    </row>
    <row r="480" ht="10.5" customHeight="1">
      <c r="A480" s="87" t="str">
        <f t="shared" si="1"/>
        <v/>
      </c>
      <c r="B480" s="88" t="str">
        <f t="shared" si="2"/>
        <v/>
      </c>
      <c r="C480" s="88" t="str">
        <f t="shared" si="3"/>
        <v/>
      </c>
      <c r="D480" s="89" t="str">
        <f>'94KMInput'!B476</f>
        <v/>
      </c>
      <c r="E480" s="90" t="str">
        <f t="shared" si="4"/>
        <v/>
      </c>
      <c r="F480" s="91" t="str">
        <f>'94KMInput'!H476</f>
        <v/>
      </c>
      <c r="G480" s="90" t="str">
        <f>'94KMInput'!O476</f>
        <v/>
      </c>
      <c r="H480" s="90" t="str">
        <f>'94KMInput'!P476</f>
        <v/>
      </c>
      <c r="I480" s="90" t="str">
        <f>'94KMInput'!R476</f>
        <v/>
      </c>
      <c r="J480" s="91" t="str">
        <f>'94KMInput'!S476</f>
        <v/>
      </c>
      <c r="K480" s="92" t="str">
        <f>'94KMInput'!AD476</f>
        <v/>
      </c>
      <c r="L480" s="93"/>
      <c r="M480" s="94" t="str">
        <f>'94KMInput'!L476</f>
        <v/>
      </c>
      <c r="N480" s="90" t="str">
        <f>IF(M480="","",(IF(Q480='94KMInput'!K476,"","ERROR!")))</f>
        <v/>
      </c>
      <c r="O480" s="95"/>
      <c r="P480" s="96"/>
      <c r="Q480" s="69" t="str">
        <f t="shared" si="8"/>
        <v/>
      </c>
      <c r="R480" s="98"/>
      <c r="S480" s="98"/>
      <c r="T480" s="98"/>
      <c r="U480" s="99"/>
      <c r="V480" s="98"/>
      <c r="W480" s="98"/>
      <c r="X480" s="100" t="str">
        <f t="shared" si="39"/>
        <v/>
      </c>
      <c r="Y480" s="101"/>
      <c r="Z480" s="102"/>
      <c r="AA480" s="102"/>
      <c r="AB480" s="102"/>
      <c r="AC480" s="103" t="str">
        <f>'94KMInput'!T519</f>
        <v/>
      </c>
      <c r="AD480" s="104">
        <f>'94KMInput'!V519-'94KMInput'!U519</f>
        <v>0</v>
      </c>
      <c r="AE480" s="105" t="str">
        <f t="shared" si="6"/>
        <v/>
      </c>
      <c r="AF480" s="106">
        <v>3.75</v>
      </c>
      <c r="AG480" s="107">
        <f t="shared" si="7"/>
        <v>0</v>
      </c>
      <c r="AH480" s="108" t="str">
        <f>HYPERLINK('94KMInput'!AE519)</f>
        <v/>
      </c>
      <c r="AI480" s="108" t="str">
        <f>HYPERLINK('94KMInput'!AF519)</f>
        <v/>
      </c>
      <c r="AJ480" s="108" t="str">
        <f>HYPERLINK('94KMInput'!AG519)</f>
        <v/>
      </c>
      <c r="AK480" s="108" t="str">
        <f>HYPERLINK('94KMInput'!AH519)</f>
        <v/>
      </c>
      <c r="AL480" s="108" t="str">
        <f>HYPERLINK('94KMInput'!AI519)</f>
        <v/>
      </c>
      <c r="AM480" s="108" t="str">
        <f>HYPERLINK('94KMInput'!AJ519)</f>
        <v/>
      </c>
      <c r="AN480" s="108" t="str">
        <f>HYPERLINK('94KMInput'!AK519)</f>
        <v/>
      </c>
      <c r="AO480" s="108" t="str">
        <f>HYPERLINK('94KMInput'!AL519)</f>
        <v/>
      </c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8"/>
      <c r="CE480" s="88"/>
      <c r="CF480" s="88"/>
      <c r="CG480" s="88"/>
      <c r="CH480" s="88"/>
      <c r="CI480" s="88"/>
      <c r="CJ480" s="88"/>
      <c r="CK480" s="88"/>
      <c r="CL480" s="88"/>
      <c r="CM480" s="88"/>
      <c r="CN480" s="88"/>
      <c r="CO480" s="88"/>
      <c r="CP480" s="88"/>
      <c r="CQ480" s="88"/>
      <c r="CR480" s="88"/>
      <c r="CS480" s="88"/>
      <c r="CT480" s="88"/>
      <c r="CU480" s="88"/>
      <c r="CV480" s="88"/>
      <c r="CW480" s="88"/>
      <c r="CX480" s="88"/>
      <c r="CY480" s="88"/>
      <c r="CZ480" s="88"/>
      <c r="DA480" s="88"/>
      <c r="DB480" s="88"/>
      <c r="DC480" s="88"/>
      <c r="DD480" s="88"/>
      <c r="DE480" s="88"/>
      <c r="DF480" s="88"/>
      <c r="DG480" s="88"/>
      <c r="DH480" s="88"/>
    </row>
    <row r="481" ht="10.5" customHeight="1">
      <c r="A481" s="87" t="str">
        <f t="shared" si="1"/>
        <v/>
      </c>
      <c r="B481" s="88" t="str">
        <f t="shared" si="2"/>
        <v/>
      </c>
      <c r="C481" s="88" t="str">
        <f t="shared" si="3"/>
        <v/>
      </c>
      <c r="D481" s="89" t="str">
        <f>'94KMInput'!B477</f>
        <v/>
      </c>
      <c r="E481" s="90" t="str">
        <f t="shared" si="4"/>
        <v/>
      </c>
      <c r="F481" s="91" t="str">
        <f>'94KMInput'!H477</f>
        <v/>
      </c>
      <c r="G481" s="90" t="str">
        <f>'94KMInput'!O477</f>
        <v/>
      </c>
      <c r="H481" s="90" t="str">
        <f>'94KMInput'!P477</f>
        <v/>
      </c>
      <c r="I481" s="90" t="str">
        <f>'94KMInput'!R477</f>
        <v/>
      </c>
      <c r="J481" s="91" t="str">
        <f>'94KMInput'!S477</f>
        <v/>
      </c>
      <c r="K481" s="92" t="str">
        <f>'94KMInput'!AD477</f>
        <v/>
      </c>
      <c r="L481" s="93"/>
      <c r="M481" s="94" t="str">
        <f>'94KMInput'!L477</f>
        <v/>
      </c>
      <c r="N481" s="90" t="str">
        <f>IF(M481="","",(IF(Q481='94KMInput'!K477,"","ERROR!")))</f>
        <v/>
      </c>
      <c r="O481" s="95"/>
      <c r="P481" s="96"/>
      <c r="Q481" s="69" t="str">
        <f t="shared" si="8"/>
        <v/>
      </c>
      <c r="R481" s="98"/>
      <c r="S481" s="98"/>
      <c r="T481" s="98"/>
      <c r="U481" s="99"/>
      <c r="V481" s="98"/>
      <c r="W481" s="98"/>
      <c r="X481" s="100" t="str">
        <f t="shared" si="39"/>
        <v/>
      </c>
      <c r="Y481" s="101"/>
      <c r="Z481" s="102"/>
      <c r="AA481" s="102"/>
      <c r="AB481" s="102"/>
      <c r="AC481" s="103" t="str">
        <f>'94KMInput'!T520</f>
        <v/>
      </c>
      <c r="AD481" s="104">
        <f>'94KMInput'!V520-'94KMInput'!U520</f>
        <v>0</v>
      </c>
      <c r="AE481" s="105" t="str">
        <f t="shared" si="6"/>
        <v/>
      </c>
      <c r="AF481" s="106">
        <v>3.75</v>
      </c>
      <c r="AG481" s="107">
        <f t="shared" si="7"/>
        <v>0</v>
      </c>
      <c r="AH481" s="108" t="str">
        <f>HYPERLINK('94KMInput'!AE520)</f>
        <v/>
      </c>
      <c r="AI481" s="108" t="str">
        <f>HYPERLINK('94KMInput'!AF520)</f>
        <v/>
      </c>
      <c r="AJ481" s="108" t="str">
        <f>HYPERLINK('94KMInput'!AG520)</f>
        <v/>
      </c>
      <c r="AK481" s="108" t="str">
        <f>HYPERLINK('94KMInput'!AH520)</f>
        <v/>
      </c>
      <c r="AL481" s="108" t="str">
        <f>HYPERLINK('94KMInput'!AI520)</f>
        <v/>
      </c>
      <c r="AM481" s="108" t="str">
        <f>HYPERLINK('94KMInput'!AJ520)</f>
        <v/>
      </c>
      <c r="AN481" s="108" t="str">
        <f>HYPERLINK('94KMInput'!AK520)</f>
        <v/>
      </c>
      <c r="AO481" s="108" t="str">
        <f>HYPERLINK('94KMInput'!AL520)</f>
        <v/>
      </c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  <c r="BL481" s="88"/>
      <c r="BM481" s="88"/>
      <c r="BN481" s="88"/>
      <c r="BO481" s="88"/>
      <c r="BP481" s="88"/>
      <c r="BQ481" s="88"/>
      <c r="BR481" s="88"/>
      <c r="BS481" s="88"/>
      <c r="BT481" s="88"/>
      <c r="BU481" s="88"/>
      <c r="BV481" s="88"/>
      <c r="BW481" s="88"/>
      <c r="BX481" s="88"/>
      <c r="BY481" s="88"/>
      <c r="BZ481" s="88"/>
      <c r="CA481" s="88"/>
      <c r="CB481" s="88"/>
      <c r="CC481" s="88"/>
      <c r="CD481" s="88"/>
      <c r="CE481" s="88"/>
      <c r="CF481" s="88"/>
      <c r="CG481" s="88"/>
      <c r="CH481" s="88"/>
      <c r="CI481" s="88"/>
      <c r="CJ481" s="88"/>
      <c r="CK481" s="88"/>
      <c r="CL481" s="88"/>
      <c r="CM481" s="88"/>
      <c r="CN481" s="88"/>
      <c r="CO481" s="88"/>
      <c r="CP481" s="88"/>
      <c r="CQ481" s="88"/>
      <c r="CR481" s="88"/>
      <c r="CS481" s="88"/>
      <c r="CT481" s="88"/>
      <c r="CU481" s="88"/>
      <c r="CV481" s="88"/>
      <c r="CW481" s="88"/>
      <c r="CX481" s="88"/>
      <c r="CY481" s="88"/>
      <c r="CZ481" s="88"/>
      <c r="DA481" s="88"/>
      <c r="DB481" s="88"/>
      <c r="DC481" s="88"/>
      <c r="DD481" s="88"/>
      <c r="DE481" s="88"/>
      <c r="DF481" s="88"/>
      <c r="DG481" s="88"/>
      <c r="DH481" s="88"/>
    </row>
    <row r="482" ht="10.5" customHeight="1">
      <c r="A482" s="87" t="str">
        <f t="shared" si="1"/>
        <v/>
      </c>
      <c r="B482" s="88" t="str">
        <f t="shared" si="2"/>
        <v/>
      </c>
      <c r="C482" s="88" t="str">
        <f t="shared" si="3"/>
        <v/>
      </c>
      <c r="D482" s="89" t="str">
        <f>'94KMInput'!B478</f>
        <v/>
      </c>
      <c r="E482" s="90" t="str">
        <f t="shared" si="4"/>
        <v/>
      </c>
      <c r="F482" s="91" t="str">
        <f>'94KMInput'!H478</f>
        <v/>
      </c>
      <c r="G482" s="90" t="str">
        <f>'94KMInput'!O478</f>
        <v/>
      </c>
      <c r="H482" s="90" t="str">
        <f>'94KMInput'!P478</f>
        <v/>
      </c>
      <c r="I482" s="90" t="str">
        <f>'94KMInput'!R478</f>
        <v/>
      </c>
      <c r="J482" s="91" t="str">
        <f>'94KMInput'!S478</f>
        <v/>
      </c>
      <c r="K482" s="92" t="str">
        <f>'94KMInput'!AD478</f>
        <v/>
      </c>
      <c r="L482" s="93"/>
      <c r="M482" s="94" t="str">
        <f>'94KMInput'!L478</f>
        <v/>
      </c>
      <c r="N482" s="90" t="str">
        <f>IF(M482="","",(IF(Q482='94KMInput'!K478,"","ERROR!")))</f>
        <v/>
      </c>
      <c r="O482" s="95"/>
      <c r="P482" s="96"/>
      <c r="Q482" s="69" t="str">
        <f t="shared" si="8"/>
        <v/>
      </c>
      <c r="R482" s="98"/>
      <c r="S482" s="98"/>
      <c r="T482" s="98"/>
      <c r="U482" s="99"/>
      <c r="V482" s="98"/>
      <c r="W482" s="98"/>
      <c r="X482" s="100" t="str">
        <f t="shared" si="39"/>
        <v/>
      </c>
      <c r="Y482" s="101"/>
      <c r="Z482" s="102"/>
      <c r="AA482" s="102"/>
      <c r="AB482" s="102"/>
      <c r="AC482" s="103" t="str">
        <f>'94KMInput'!T521</f>
        <v/>
      </c>
      <c r="AD482" s="104">
        <f>'94KMInput'!V521-'94KMInput'!U521</f>
        <v>0</v>
      </c>
      <c r="AE482" s="105" t="str">
        <f t="shared" si="6"/>
        <v/>
      </c>
      <c r="AF482" s="106">
        <v>3.75</v>
      </c>
      <c r="AG482" s="107">
        <f t="shared" si="7"/>
        <v>0</v>
      </c>
      <c r="AH482" s="108" t="str">
        <f>HYPERLINK('94KMInput'!AE521)</f>
        <v/>
      </c>
      <c r="AI482" s="108" t="str">
        <f>HYPERLINK('94KMInput'!AF521)</f>
        <v/>
      </c>
      <c r="AJ482" s="108" t="str">
        <f>HYPERLINK('94KMInput'!AG521)</f>
        <v/>
      </c>
      <c r="AK482" s="108" t="str">
        <f>HYPERLINK('94KMInput'!AH521)</f>
        <v/>
      </c>
      <c r="AL482" s="108" t="str">
        <f>HYPERLINK('94KMInput'!AI521)</f>
        <v/>
      </c>
      <c r="AM482" s="108" t="str">
        <f>HYPERLINK('94KMInput'!AJ521)</f>
        <v/>
      </c>
      <c r="AN482" s="108" t="str">
        <f>HYPERLINK('94KMInput'!AK521)</f>
        <v/>
      </c>
      <c r="AO482" s="108" t="str">
        <f>HYPERLINK('94KMInput'!AL521)</f>
        <v/>
      </c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  <c r="BL482" s="88"/>
      <c r="BM482" s="88"/>
      <c r="BN482" s="88"/>
      <c r="BO482" s="88"/>
      <c r="BP482" s="88"/>
      <c r="BQ482" s="88"/>
      <c r="BR482" s="88"/>
      <c r="BS482" s="88"/>
      <c r="BT482" s="88"/>
      <c r="BU482" s="88"/>
      <c r="BV482" s="88"/>
      <c r="BW482" s="88"/>
      <c r="BX482" s="88"/>
      <c r="BY482" s="88"/>
      <c r="BZ482" s="88"/>
      <c r="CA482" s="88"/>
      <c r="CB482" s="88"/>
      <c r="CC482" s="88"/>
      <c r="CD482" s="88"/>
      <c r="CE482" s="88"/>
      <c r="CF482" s="88"/>
      <c r="CG482" s="88"/>
      <c r="CH482" s="88"/>
      <c r="CI482" s="88"/>
      <c r="CJ482" s="88"/>
      <c r="CK482" s="88"/>
      <c r="CL482" s="88"/>
      <c r="CM482" s="88"/>
      <c r="CN482" s="88"/>
      <c r="CO482" s="88"/>
      <c r="CP482" s="88"/>
      <c r="CQ482" s="88"/>
      <c r="CR482" s="88"/>
      <c r="CS482" s="88"/>
      <c r="CT482" s="88"/>
      <c r="CU482" s="88"/>
      <c r="CV482" s="88"/>
      <c r="CW482" s="88"/>
      <c r="CX482" s="88"/>
      <c r="CY482" s="88"/>
      <c r="CZ482" s="88"/>
      <c r="DA482" s="88"/>
      <c r="DB482" s="88"/>
      <c r="DC482" s="88"/>
      <c r="DD482" s="88"/>
      <c r="DE482" s="88"/>
      <c r="DF482" s="88"/>
      <c r="DG482" s="88"/>
      <c r="DH482" s="88"/>
    </row>
    <row r="483" ht="10.5" customHeight="1">
      <c r="A483" s="87" t="str">
        <f t="shared" si="1"/>
        <v/>
      </c>
      <c r="B483" s="88" t="str">
        <f t="shared" si="2"/>
        <v/>
      </c>
      <c r="C483" s="88" t="str">
        <f t="shared" si="3"/>
        <v/>
      </c>
      <c r="D483" s="89" t="str">
        <f>'94KMInput'!B479</f>
        <v/>
      </c>
      <c r="E483" s="90" t="str">
        <f t="shared" si="4"/>
        <v/>
      </c>
      <c r="F483" s="91" t="str">
        <f>'94KMInput'!H479</f>
        <v/>
      </c>
      <c r="G483" s="90" t="str">
        <f>'94KMInput'!O479</f>
        <v/>
      </c>
      <c r="H483" s="90" t="str">
        <f>'94KMInput'!P479</f>
        <v/>
      </c>
      <c r="I483" s="90" t="str">
        <f>'94KMInput'!R479</f>
        <v/>
      </c>
      <c r="J483" s="91" t="str">
        <f>'94KMInput'!S479</f>
        <v/>
      </c>
      <c r="K483" s="92" t="str">
        <f>'94KMInput'!AD479</f>
        <v/>
      </c>
      <c r="L483" s="93"/>
      <c r="M483" s="94" t="str">
        <f>'94KMInput'!L479</f>
        <v/>
      </c>
      <c r="N483" s="90" t="str">
        <f>IF(M483="","",(IF(Q483='94KMInput'!K479,"","ERROR!")))</f>
        <v/>
      </c>
      <c r="O483" s="95"/>
      <c r="P483" s="96"/>
      <c r="Q483" s="69" t="str">
        <f t="shared" si="8"/>
        <v/>
      </c>
      <c r="R483" s="98"/>
      <c r="S483" s="98"/>
      <c r="T483" s="98"/>
      <c r="U483" s="99"/>
      <c r="V483" s="98"/>
      <c r="W483" s="98"/>
      <c r="X483" s="100" t="str">
        <f t="shared" si="39"/>
        <v/>
      </c>
      <c r="Y483" s="101"/>
      <c r="Z483" s="102"/>
      <c r="AA483" s="102"/>
      <c r="AB483" s="102"/>
      <c r="AC483" s="103" t="str">
        <f>'94KMInput'!T522</f>
        <v/>
      </c>
      <c r="AD483" s="104">
        <f>'94KMInput'!V522-'94KMInput'!U522</f>
        <v>0</v>
      </c>
      <c r="AE483" s="105" t="str">
        <f t="shared" si="6"/>
        <v/>
      </c>
      <c r="AF483" s="106">
        <v>3.75</v>
      </c>
      <c r="AG483" s="107">
        <f t="shared" si="7"/>
        <v>0</v>
      </c>
      <c r="AH483" s="108" t="str">
        <f>HYPERLINK('94KMInput'!AE522)</f>
        <v/>
      </c>
      <c r="AI483" s="108" t="str">
        <f>HYPERLINK('94KMInput'!AF522)</f>
        <v/>
      </c>
      <c r="AJ483" s="108" t="str">
        <f>HYPERLINK('94KMInput'!AG522)</f>
        <v/>
      </c>
      <c r="AK483" s="108" t="str">
        <f>HYPERLINK('94KMInput'!AH522)</f>
        <v/>
      </c>
      <c r="AL483" s="108" t="str">
        <f>HYPERLINK('94KMInput'!AI522)</f>
        <v/>
      </c>
      <c r="AM483" s="108" t="str">
        <f>HYPERLINK('94KMInput'!AJ522)</f>
        <v/>
      </c>
      <c r="AN483" s="108" t="str">
        <f>HYPERLINK('94KMInput'!AK522)</f>
        <v/>
      </c>
      <c r="AO483" s="108" t="str">
        <f>HYPERLINK('94KMInput'!AL522)</f>
        <v/>
      </c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  <c r="DD483" s="88"/>
      <c r="DE483" s="88"/>
      <c r="DF483" s="88"/>
      <c r="DG483" s="88"/>
      <c r="DH483" s="88"/>
    </row>
    <row r="484" ht="10.5" customHeight="1">
      <c r="A484" s="87" t="str">
        <f t="shared" si="1"/>
        <v/>
      </c>
      <c r="B484" s="88" t="str">
        <f t="shared" si="2"/>
        <v/>
      </c>
      <c r="C484" s="88" t="str">
        <f t="shared" si="3"/>
        <v/>
      </c>
      <c r="D484" s="89" t="str">
        <f>'94KMInput'!B480</f>
        <v/>
      </c>
      <c r="E484" s="90" t="str">
        <f t="shared" si="4"/>
        <v/>
      </c>
      <c r="F484" s="91" t="str">
        <f>'94KMInput'!H480</f>
        <v/>
      </c>
      <c r="G484" s="90" t="str">
        <f>'94KMInput'!O480</f>
        <v/>
      </c>
      <c r="H484" s="90" t="str">
        <f>'94KMInput'!P480</f>
        <v/>
      </c>
      <c r="I484" s="90" t="str">
        <f>'94KMInput'!R480</f>
        <v/>
      </c>
      <c r="J484" s="91" t="str">
        <f>'94KMInput'!S480</f>
        <v/>
      </c>
      <c r="K484" s="92" t="str">
        <f>'94KMInput'!AD480</f>
        <v/>
      </c>
      <c r="L484" s="93"/>
      <c r="M484" s="94" t="str">
        <f>'94KMInput'!L480</f>
        <v/>
      </c>
      <c r="N484" s="90" t="str">
        <f>IF(M484="","",(IF(Q484='94KMInput'!K480,"","ERROR!")))</f>
        <v/>
      </c>
      <c r="O484" s="95"/>
      <c r="P484" s="96"/>
      <c r="Q484" s="69" t="str">
        <f t="shared" si="8"/>
        <v/>
      </c>
      <c r="R484" s="98"/>
      <c r="S484" s="98"/>
      <c r="T484" s="98"/>
      <c r="U484" s="99"/>
      <c r="V484" s="98"/>
      <c r="W484" s="98"/>
      <c r="X484" s="100" t="str">
        <f t="shared" si="39"/>
        <v/>
      </c>
      <c r="Y484" s="101"/>
      <c r="Z484" s="102"/>
      <c r="AA484" s="102"/>
      <c r="AB484" s="102"/>
      <c r="AC484" s="103" t="str">
        <f>'94KMInput'!T523</f>
        <v/>
      </c>
      <c r="AD484" s="104">
        <f>'94KMInput'!V523-'94KMInput'!U523</f>
        <v>0</v>
      </c>
      <c r="AE484" s="105" t="str">
        <f t="shared" si="6"/>
        <v/>
      </c>
      <c r="AF484" s="106"/>
      <c r="AG484" s="107"/>
      <c r="AH484" s="108" t="str">
        <f>HYPERLINK('94KMInput'!AE523)</f>
        <v/>
      </c>
      <c r="AI484" s="108" t="str">
        <f>HYPERLINK('94KMInput'!AF523)</f>
        <v/>
      </c>
      <c r="AJ484" s="108" t="str">
        <f>HYPERLINK('94KMInput'!AG523)</f>
        <v/>
      </c>
      <c r="AK484" s="108" t="str">
        <f>HYPERLINK('94KMInput'!AH523)</f>
        <v/>
      </c>
      <c r="AL484" s="108" t="str">
        <f>HYPERLINK('94KMInput'!AI523)</f>
        <v/>
      </c>
      <c r="AM484" s="108" t="str">
        <f>HYPERLINK('94KMInput'!AJ523)</f>
        <v/>
      </c>
      <c r="AN484" s="108" t="str">
        <f>HYPERLINK('94KMInput'!AK523)</f>
        <v/>
      </c>
      <c r="AO484" s="108" t="str">
        <f>HYPERLINK('94KMInput'!AL523)</f>
        <v/>
      </c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  <c r="BL484" s="88"/>
      <c r="BM484" s="88"/>
      <c r="BN484" s="88"/>
      <c r="BO484" s="88"/>
      <c r="BP484" s="88"/>
      <c r="BQ484" s="88"/>
      <c r="BR484" s="88"/>
      <c r="BS484" s="88"/>
      <c r="BT484" s="88"/>
      <c r="BU484" s="88"/>
      <c r="BV484" s="88"/>
      <c r="BW484" s="88"/>
      <c r="BX484" s="88"/>
      <c r="BY484" s="88"/>
      <c r="BZ484" s="88"/>
      <c r="CA484" s="88"/>
      <c r="CB484" s="88"/>
      <c r="CC484" s="88"/>
      <c r="CD484" s="88"/>
      <c r="CE484" s="88"/>
      <c r="CF484" s="88"/>
      <c r="CG484" s="88"/>
      <c r="CH484" s="88"/>
      <c r="CI484" s="88"/>
      <c r="CJ484" s="88"/>
      <c r="CK484" s="88"/>
      <c r="CL484" s="88"/>
      <c r="CM484" s="88"/>
      <c r="CN484" s="88"/>
      <c r="CO484" s="88"/>
      <c r="CP484" s="88"/>
      <c r="CQ484" s="88"/>
      <c r="CR484" s="88"/>
      <c r="CS484" s="88"/>
      <c r="CT484" s="88"/>
      <c r="CU484" s="88"/>
      <c r="CV484" s="88"/>
      <c r="CW484" s="88"/>
      <c r="CX484" s="88"/>
      <c r="CY484" s="88"/>
      <c r="CZ484" s="88"/>
      <c r="DA484" s="88"/>
      <c r="DB484" s="88"/>
      <c r="DC484" s="88"/>
      <c r="DD484" s="88"/>
      <c r="DE484" s="88"/>
      <c r="DF484" s="88"/>
      <c r="DG484" s="88"/>
      <c r="DH484" s="88"/>
    </row>
    <row r="485" ht="10.5" customHeight="1">
      <c r="A485" s="87" t="str">
        <f t="shared" si="1"/>
        <v/>
      </c>
      <c r="B485" s="88" t="str">
        <f t="shared" si="2"/>
        <v/>
      </c>
      <c r="C485" s="88" t="str">
        <f t="shared" si="3"/>
        <v/>
      </c>
      <c r="D485" s="89" t="str">
        <f>'94KMInput'!B481</f>
        <v/>
      </c>
      <c r="E485" s="90" t="str">
        <f t="shared" si="4"/>
        <v/>
      </c>
      <c r="F485" s="91" t="str">
        <f>'94KMInput'!H481</f>
        <v/>
      </c>
      <c r="G485" s="90" t="str">
        <f>'94KMInput'!O481</f>
        <v/>
      </c>
      <c r="H485" s="90" t="str">
        <f>'94KMInput'!P481</f>
        <v/>
      </c>
      <c r="I485" s="90" t="str">
        <f>'94KMInput'!R481</f>
        <v/>
      </c>
      <c r="J485" s="91" t="str">
        <f>'94KMInput'!S481</f>
        <v/>
      </c>
      <c r="K485" s="92" t="str">
        <f>'94KMInput'!AD481</f>
        <v/>
      </c>
      <c r="L485" s="93"/>
      <c r="M485" s="94" t="str">
        <f>'94KMInput'!L481</f>
        <v/>
      </c>
      <c r="N485" s="90" t="str">
        <f>IF(M485="","",(IF(Q485='94KMInput'!K481,"","ERROR!")))</f>
        <v/>
      </c>
      <c r="O485" s="95"/>
      <c r="P485" s="96"/>
      <c r="Q485" s="69" t="str">
        <f t="shared" si="8"/>
        <v/>
      </c>
      <c r="R485" s="98"/>
      <c r="S485" s="98"/>
      <c r="T485" s="98"/>
      <c r="U485" s="99"/>
      <c r="V485" s="98"/>
      <c r="W485" s="98"/>
      <c r="X485" s="100" t="str">
        <f t="shared" si="39"/>
        <v/>
      </c>
      <c r="Y485" s="101"/>
      <c r="Z485" s="102"/>
      <c r="AA485" s="102"/>
      <c r="AB485" s="102"/>
      <c r="AC485" s="103" t="str">
        <f>'94KMInput'!T524</f>
        <v/>
      </c>
      <c r="AD485" s="104">
        <f>'94KMInput'!V524-'94KMInput'!U524</f>
        <v>0</v>
      </c>
      <c r="AE485" s="105" t="str">
        <f t="shared" si="6"/>
        <v/>
      </c>
      <c r="AF485" s="106"/>
      <c r="AG485" s="107"/>
      <c r="AH485" s="108" t="str">
        <f>HYPERLINK('94KMInput'!AE524)</f>
        <v/>
      </c>
      <c r="AI485" s="108" t="str">
        <f>HYPERLINK('94KMInput'!AF524)</f>
        <v/>
      </c>
      <c r="AJ485" s="108" t="str">
        <f>HYPERLINK('94KMInput'!AG524)</f>
        <v/>
      </c>
      <c r="AK485" s="108" t="str">
        <f>HYPERLINK('94KMInput'!AH524)</f>
        <v/>
      </c>
      <c r="AL485" s="108" t="str">
        <f>HYPERLINK('94KMInput'!AI524)</f>
        <v/>
      </c>
      <c r="AM485" s="108" t="str">
        <f>HYPERLINK('94KMInput'!AJ524)</f>
        <v/>
      </c>
      <c r="AN485" s="108" t="str">
        <f>HYPERLINK('94KMInput'!AK524)</f>
        <v/>
      </c>
      <c r="AO485" s="108" t="str">
        <f>HYPERLINK('94KMInput'!AL524)</f>
        <v/>
      </c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  <c r="DD485" s="88"/>
      <c r="DE485" s="88"/>
      <c r="DF485" s="88"/>
      <c r="DG485" s="88"/>
      <c r="DH485" s="88"/>
    </row>
    <row r="486" ht="10.5" customHeight="1">
      <c r="A486" s="87" t="str">
        <f t="shared" si="1"/>
        <v/>
      </c>
      <c r="B486" s="88" t="str">
        <f t="shared" si="2"/>
        <v/>
      </c>
      <c r="C486" s="88" t="str">
        <f t="shared" si="3"/>
        <v/>
      </c>
      <c r="D486" s="89" t="str">
        <f>'94KMInput'!B482</f>
        <v/>
      </c>
      <c r="E486" s="90" t="str">
        <f t="shared" si="4"/>
        <v/>
      </c>
      <c r="F486" s="91" t="str">
        <f>'94KMInput'!H482</f>
        <v/>
      </c>
      <c r="G486" s="90" t="str">
        <f>'94KMInput'!O482</f>
        <v/>
      </c>
      <c r="H486" s="90" t="str">
        <f>'94KMInput'!P482</f>
        <v/>
      </c>
      <c r="I486" s="90" t="str">
        <f>'94KMInput'!R482</f>
        <v/>
      </c>
      <c r="J486" s="91" t="str">
        <f>'94KMInput'!S482</f>
        <v/>
      </c>
      <c r="K486" s="92" t="str">
        <f>'94KMInput'!AD482</f>
        <v/>
      </c>
      <c r="L486" s="93"/>
      <c r="M486" s="94" t="str">
        <f>'94KMInput'!L482</f>
        <v/>
      </c>
      <c r="N486" s="90" t="str">
        <f>IF(M486="","",(IF(Q486='94KMInput'!K482,"","ERROR!")))</f>
        <v/>
      </c>
      <c r="O486" s="95"/>
      <c r="P486" s="96"/>
      <c r="Q486" s="69" t="str">
        <f t="shared" si="8"/>
        <v/>
      </c>
      <c r="R486" s="98"/>
      <c r="S486" s="98"/>
      <c r="T486" s="98"/>
      <c r="U486" s="99"/>
      <c r="V486" s="98"/>
      <c r="W486" s="98"/>
      <c r="X486" s="100" t="str">
        <f t="shared" si="39"/>
        <v/>
      </c>
      <c r="Y486" s="101"/>
      <c r="Z486" s="102"/>
      <c r="AA486" s="102"/>
      <c r="AB486" s="102"/>
      <c r="AC486" s="103" t="str">
        <f>'94KMInput'!T525</f>
        <v/>
      </c>
      <c r="AD486" s="104">
        <f>'94KMInput'!V525-'94KMInput'!U525</f>
        <v>0</v>
      </c>
      <c r="AE486" s="105" t="str">
        <f t="shared" si="6"/>
        <v/>
      </c>
      <c r="AF486" s="106"/>
      <c r="AG486" s="107"/>
      <c r="AH486" s="108" t="str">
        <f>HYPERLINK('94KMInput'!AE525)</f>
        <v/>
      </c>
      <c r="AI486" s="108" t="str">
        <f>HYPERLINK('94KMInput'!AF525)</f>
        <v/>
      </c>
      <c r="AJ486" s="108" t="str">
        <f>HYPERLINK('94KMInput'!AG525)</f>
        <v/>
      </c>
      <c r="AK486" s="108" t="str">
        <f>HYPERLINK('94KMInput'!AH525)</f>
        <v/>
      </c>
      <c r="AL486" s="108" t="str">
        <f>HYPERLINK('94KMInput'!AI525)</f>
        <v/>
      </c>
      <c r="AM486" s="108" t="str">
        <f>HYPERLINK('94KMInput'!AJ525)</f>
        <v/>
      </c>
      <c r="AN486" s="108" t="str">
        <f>HYPERLINK('94KMInput'!AK525)</f>
        <v/>
      </c>
      <c r="AO486" s="108" t="str">
        <f>HYPERLINK('94KMInput'!AL525)</f>
        <v/>
      </c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  <c r="BL486" s="88"/>
      <c r="BM486" s="88"/>
      <c r="BN486" s="88"/>
      <c r="BO486" s="88"/>
      <c r="BP486" s="88"/>
      <c r="BQ486" s="88"/>
      <c r="BR486" s="88"/>
      <c r="BS486" s="88"/>
      <c r="BT486" s="88"/>
      <c r="BU486" s="88"/>
      <c r="BV486" s="88"/>
      <c r="BW486" s="88"/>
      <c r="BX486" s="88"/>
      <c r="BY486" s="88"/>
      <c r="BZ486" s="88"/>
      <c r="CA486" s="88"/>
      <c r="CB486" s="88"/>
      <c r="CC486" s="88"/>
      <c r="CD486" s="88"/>
      <c r="CE486" s="88"/>
      <c r="CF486" s="88"/>
      <c r="CG486" s="88"/>
      <c r="CH486" s="88"/>
      <c r="CI486" s="88"/>
      <c r="CJ486" s="88"/>
      <c r="CK486" s="88"/>
      <c r="CL486" s="88"/>
      <c r="CM486" s="88"/>
      <c r="CN486" s="88"/>
      <c r="CO486" s="88"/>
      <c r="CP486" s="88"/>
      <c r="CQ486" s="88"/>
      <c r="CR486" s="88"/>
      <c r="CS486" s="88"/>
      <c r="CT486" s="88"/>
      <c r="CU486" s="88"/>
      <c r="CV486" s="88"/>
      <c r="CW486" s="88"/>
      <c r="CX486" s="88"/>
      <c r="CY486" s="88"/>
      <c r="CZ486" s="88"/>
      <c r="DA486" s="88"/>
      <c r="DB486" s="88"/>
      <c r="DC486" s="88"/>
      <c r="DD486" s="88"/>
      <c r="DE486" s="88"/>
      <c r="DF486" s="88"/>
      <c r="DG486" s="88"/>
      <c r="DH486" s="88"/>
    </row>
    <row r="487" ht="10.5" customHeight="1">
      <c r="A487" s="87" t="str">
        <f t="shared" si="1"/>
        <v/>
      </c>
      <c r="B487" s="88" t="str">
        <f t="shared" si="2"/>
        <v/>
      </c>
      <c r="C487" s="88" t="str">
        <f t="shared" si="3"/>
        <v/>
      </c>
      <c r="D487" s="89" t="str">
        <f>'94KMInput'!B483</f>
        <v/>
      </c>
      <c r="E487" s="90" t="str">
        <f t="shared" si="4"/>
        <v/>
      </c>
      <c r="F487" s="91" t="str">
        <f>'94KMInput'!H483</f>
        <v/>
      </c>
      <c r="G487" s="90" t="str">
        <f>'94KMInput'!O483</f>
        <v/>
      </c>
      <c r="H487" s="90" t="str">
        <f>'94KMInput'!P483</f>
        <v/>
      </c>
      <c r="I487" s="90" t="str">
        <f>'94KMInput'!R483</f>
        <v/>
      </c>
      <c r="J487" s="91" t="str">
        <f>'94KMInput'!S483</f>
        <v/>
      </c>
      <c r="K487" s="92" t="str">
        <f>'94KMInput'!AD483</f>
        <v/>
      </c>
      <c r="L487" s="93"/>
      <c r="M487" s="94" t="str">
        <f>'94KMInput'!L483</f>
        <v/>
      </c>
      <c r="N487" s="90" t="str">
        <f>IF(M487="","",(IF(Q487='94KMInput'!K483,"","ERROR!")))</f>
        <v/>
      </c>
      <c r="O487" s="95"/>
      <c r="P487" s="96"/>
      <c r="Q487" s="69" t="str">
        <f t="shared" si="8"/>
        <v/>
      </c>
      <c r="R487" s="98"/>
      <c r="S487" s="98"/>
      <c r="T487" s="98"/>
      <c r="U487" s="99"/>
      <c r="V487" s="98"/>
      <c r="W487" s="98"/>
      <c r="X487" s="100" t="str">
        <f t="shared" si="39"/>
        <v/>
      </c>
      <c r="Y487" s="101"/>
      <c r="Z487" s="102"/>
      <c r="AA487" s="102"/>
      <c r="AB487" s="102"/>
      <c r="AC487" s="103" t="str">
        <f>'94KMInput'!T526</f>
        <v/>
      </c>
      <c r="AD487" s="104">
        <f>'94KMInput'!V526-'94KMInput'!U526</f>
        <v>0</v>
      </c>
      <c r="AE487" s="105" t="str">
        <f t="shared" si="6"/>
        <v/>
      </c>
      <c r="AF487" s="106"/>
      <c r="AG487" s="107"/>
      <c r="AH487" s="108" t="str">
        <f>HYPERLINK('94KMInput'!AE526)</f>
        <v/>
      </c>
      <c r="AI487" s="108" t="str">
        <f>HYPERLINK('94KMInput'!AF526)</f>
        <v/>
      </c>
      <c r="AJ487" s="108" t="str">
        <f>HYPERLINK('94KMInput'!AG526)</f>
        <v/>
      </c>
      <c r="AK487" s="108" t="str">
        <f>HYPERLINK('94KMInput'!AH526)</f>
        <v/>
      </c>
      <c r="AL487" s="108" t="str">
        <f>HYPERLINK('94KMInput'!AI526)</f>
        <v/>
      </c>
      <c r="AM487" s="108" t="str">
        <f>HYPERLINK('94KMInput'!AJ526)</f>
        <v/>
      </c>
      <c r="AN487" s="108" t="str">
        <f>HYPERLINK('94KMInput'!AK526)</f>
        <v/>
      </c>
      <c r="AO487" s="108" t="str">
        <f>HYPERLINK('94KMInput'!AL526)</f>
        <v/>
      </c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  <c r="BL487" s="88"/>
      <c r="BM487" s="88"/>
      <c r="BN487" s="88"/>
      <c r="BO487" s="88"/>
      <c r="BP487" s="88"/>
      <c r="BQ487" s="88"/>
      <c r="BR487" s="88"/>
      <c r="BS487" s="88"/>
      <c r="BT487" s="88"/>
      <c r="BU487" s="88"/>
      <c r="BV487" s="88"/>
      <c r="BW487" s="88"/>
      <c r="BX487" s="88"/>
      <c r="BY487" s="88"/>
      <c r="BZ487" s="88"/>
      <c r="CA487" s="88"/>
      <c r="CB487" s="88"/>
      <c r="CC487" s="88"/>
      <c r="CD487" s="88"/>
      <c r="CE487" s="88"/>
      <c r="CF487" s="88"/>
      <c r="CG487" s="88"/>
      <c r="CH487" s="88"/>
      <c r="CI487" s="88"/>
      <c r="CJ487" s="88"/>
      <c r="CK487" s="88"/>
      <c r="CL487" s="88"/>
      <c r="CM487" s="88"/>
      <c r="CN487" s="88"/>
      <c r="CO487" s="88"/>
      <c r="CP487" s="88"/>
      <c r="CQ487" s="88"/>
      <c r="CR487" s="88"/>
      <c r="CS487" s="88"/>
      <c r="CT487" s="88"/>
      <c r="CU487" s="88"/>
      <c r="CV487" s="88"/>
      <c r="CW487" s="88"/>
      <c r="CX487" s="88"/>
      <c r="CY487" s="88"/>
      <c r="CZ487" s="88"/>
      <c r="DA487" s="88"/>
      <c r="DB487" s="88"/>
      <c r="DC487" s="88"/>
      <c r="DD487" s="88"/>
      <c r="DE487" s="88"/>
      <c r="DF487" s="88"/>
      <c r="DG487" s="88"/>
      <c r="DH487" s="88"/>
    </row>
    <row r="488" ht="10.5" customHeight="1">
      <c r="A488" s="87" t="str">
        <f t="shared" si="1"/>
        <v/>
      </c>
      <c r="B488" s="88" t="str">
        <f t="shared" si="2"/>
        <v/>
      </c>
      <c r="C488" s="88" t="str">
        <f t="shared" si="3"/>
        <v/>
      </c>
      <c r="D488" s="89" t="str">
        <f>'94KMInput'!B484</f>
        <v/>
      </c>
      <c r="E488" s="90" t="str">
        <f t="shared" si="4"/>
        <v/>
      </c>
      <c r="F488" s="91" t="str">
        <f>'94KMInput'!H484</f>
        <v/>
      </c>
      <c r="G488" s="90" t="str">
        <f>'94KMInput'!O484</f>
        <v/>
      </c>
      <c r="H488" s="90" t="str">
        <f>'94KMInput'!P484</f>
        <v/>
      </c>
      <c r="I488" s="90" t="str">
        <f>'94KMInput'!R484</f>
        <v/>
      </c>
      <c r="J488" s="91" t="str">
        <f>'94KMInput'!S484</f>
        <v/>
      </c>
      <c r="K488" s="92" t="str">
        <f>'94KMInput'!AD484</f>
        <v/>
      </c>
      <c r="L488" s="93"/>
      <c r="M488" s="94" t="str">
        <f>'94KMInput'!L484</f>
        <v/>
      </c>
      <c r="N488" s="90" t="str">
        <f>IF(M488="","",(IF(Q488='94KMInput'!K484,"","ERROR!")))</f>
        <v/>
      </c>
      <c r="O488" s="95"/>
      <c r="P488" s="96"/>
      <c r="Q488" s="69" t="str">
        <f t="shared" si="8"/>
        <v/>
      </c>
      <c r="R488" s="98"/>
      <c r="S488" s="98"/>
      <c r="T488" s="98"/>
      <c r="U488" s="99"/>
      <c r="V488" s="98"/>
      <c r="W488" s="98"/>
      <c r="X488" s="100" t="str">
        <f t="shared" si="39"/>
        <v/>
      </c>
      <c r="Y488" s="101"/>
      <c r="Z488" s="102"/>
      <c r="AA488" s="102"/>
      <c r="AB488" s="102"/>
      <c r="AC488" s="103" t="str">
        <f>'94KMInput'!T527</f>
        <v/>
      </c>
      <c r="AD488" s="104">
        <f>'94KMInput'!V527-'94KMInput'!U527</f>
        <v>0</v>
      </c>
      <c r="AE488" s="105" t="str">
        <f t="shared" si="6"/>
        <v/>
      </c>
      <c r="AF488" s="106"/>
      <c r="AG488" s="107"/>
      <c r="AH488" s="108" t="str">
        <f>HYPERLINK('94KMInput'!AE527)</f>
        <v/>
      </c>
      <c r="AI488" s="108" t="str">
        <f>HYPERLINK('94KMInput'!AF527)</f>
        <v/>
      </c>
      <c r="AJ488" s="108" t="str">
        <f>HYPERLINK('94KMInput'!AG527)</f>
        <v/>
      </c>
      <c r="AK488" s="108" t="str">
        <f>HYPERLINK('94KMInput'!AH527)</f>
        <v/>
      </c>
      <c r="AL488" s="108" t="str">
        <f>HYPERLINK('94KMInput'!AI527)</f>
        <v/>
      </c>
      <c r="AM488" s="108" t="str">
        <f>HYPERLINK('94KMInput'!AJ527)</f>
        <v/>
      </c>
      <c r="AN488" s="108" t="str">
        <f>HYPERLINK('94KMInput'!AK527)</f>
        <v/>
      </c>
      <c r="AO488" s="108" t="str">
        <f>HYPERLINK('94KMInput'!AL527)</f>
        <v/>
      </c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  <c r="BL488" s="88"/>
      <c r="BM488" s="88"/>
      <c r="BN488" s="88"/>
      <c r="BO488" s="88"/>
      <c r="BP488" s="88"/>
      <c r="BQ488" s="88"/>
      <c r="BR488" s="88"/>
      <c r="BS488" s="88"/>
      <c r="BT488" s="88"/>
      <c r="BU488" s="88"/>
      <c r="BV488" s="88"/>
      <c r="BW488" s="88"/>
      <c r="BX488" s="88"/>
      <c r="BY488" s="88"/>
      <c r="BZ488" s="88"/>
      <c r="CA488" s="88"/>
      <c r="CB488" s="88"/>
      <c r="CC488" s="88"/>
      <c r="CD488" s="88"/>
      <c r="CE488" s="88"/>
      <c r="CF488" s="88"/>
      <c r="CG488" s="88"/>
      <c r="CH488" s="88"/>
      <c r="CI488" s="88"/>
      <c r="CJ488" s="88"/>
      <c r="CK488" s="88"/>
      <c r="CL488" s="88"/>
      <c r="CM488" s="88"/>
      <c r="CN488" s="88"/>
      <c r="CO488" s="88"/>
      <c r="CP488" s="88"/>
      <c r="CQ488" s="88"/>
      <c r="CR488" s="88"/>
      <c r="CS488" s="88"/>
      <c r="CT488" s="88"/>
      <c r="CU488" s="88"/>
      <c r="CV488" s="88"/>
      <c r="CW488" s="88"/>
      <c r="CX488" s="88"/>
      <c r="CY488" s="88"/>
      <c r="CZ488" s="88"/>
      <c r="DA488" s="88"/>
      <c r="DB488" s="88"/>
      <c r="DC488" s="88"/>
      <c r="DD488" s="88"/>
      <c r="DE488" s="88"/>
      <c r="DF488" s="88"/>
      <c r="DG488" s="88"/>
      <c r="DH488" s="88"/>
    </row>
    <row r="489" ht="10.5" customHeight="1">
      <c r="A489" s="87" t="str">
        <f t="shared" si="1"/>
        <v/>
      </c>
      <c r="B489" s="88" t="str">
        <f t="shared" si="2"/>
        <v/>
      </c>
      <c r="C489" s="88" t="str">
        <f t="shared" si="3"/>
        <v/>
      </c>
      <c r="D489" s="89" t="str">
        <f>'94KMInput'!B485</f>
        <v/>
      </c>
      <c r="E489" s="90" t="str">
        <f t="shared" si="4"/>
        <v/>
      </c>
      <c r="F489" s="91" t="str">
        <f>'94KMInput'!H485</f>
        <v/>
      </c>
      <c r="G489" s="90" t="str">
        <f>'94KMInput'!O485</f>
        <v/>
      </c>
      <c r="H489" s="90" t="str">
        <f>'94KMInput'!P485</f>
        <v/>
      </c>
      <c r="I489" s="90" t="str">
        <f>'94KMInput'!R485</f>
        <v/>
      </c>
      <c r="J489" s="91" t="str">
        <f>'94KMInput'!S485</f>
        <v/>
      </c>
      <c r="K489" s="92" t="str">
        <f>'94KMInput'!AD485</f>
        <v/>
      </c>
      <c r="L489" s="93"/>
      <c r="M489" s="94" t="str">
        <f>'94KMInput'!L485</f>
        <v/>
      </c>
      <c r="N489" s="90" t="str">
        <f>IF(M489="","",(IF(Q489='94KMInput'!K485,"","ERROR!")))</f>
        <v/>
      </c>
      <c r="O489" s="95"/>
      <c r="P489" s="96"/>
      <c r="Q489" s="69" t="str">
        <f t="shared" si="8"/>
        <v/>
      </c>
      <c r="R489" s="98"/>
      <c r="S489" s="98"/>
      <c r="T489" s="98"/>
      <c r="U489" s="99"/>
      <c r="V489" s="98"/>
      <c r="W489" s="98"/>
      <c r="X489" s="100" t="str">
        <f t="shared" si="39"/>
        <v/>
      </c>
      <c r="Y489" s="101"/>
      <c r="Z489" s="102"/>
      <c r="AA489" s="102"/>
      <c r="AB489" s="102"/>
      <c r="AC489" s="103" t="str">
        <f>'94KMInput'!T528</f>
        <v/>
      </c>
      <c r="AD489" s="104">
        <f>'94KMInput'!V528-'94KMInput'!U528</f>
        <v>0</v>
      </c>
      <c r="AE489" s="105" t="str">
        <f t="shared" si="6"/>
        <v/>
      </c>
      <c r="AF489" s="106"/>
      <c r="AG489" s="107"/>
      <c r="AH489" s="108" t="str">
        <f>HYPERLINK('94KMInput'!AE528)</f>
        <v/>
      </c>
      <c r="AI489" s="108" t="str">
        <f>HYPERLINK('94KMInput'!AF528)</f>
        <v/>
      </c>
      <c r="AJ489" s="108" t="str">
        <f>HYPERLINK('94KMInput'!AG528)</f>
        <v/>
      </c>
      <c r="AK489" s="108" t="str">
        <f>HYPERLINK('94KMInput'!AH528)</f>
        <v/>
      </c>
      <c r="AL489" s="108" t="str">
        <f>HYPERLINK('94KMInput'!AI528)</f>
        <v/>
      </c>
      <c r="AM489" s="108" t="str">
        <f>HYPERLINK('94KMInput'!AJ528)</f>
        <v/>
      </c>
      <c r="AN489" s="108" t="str">
        <f>HYPERLINK('94KMInput'!AK528)</f>
        <v/>
      </c>
      <c r="AO489" s="108" t="str">
        <f>HYPERLINK('94KMInput'!AL528)</f>
        <v/>
      </c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  <c r="BL489" s="88"/>
      <c r="BM489" s="88"/>
      <c r="BN489" s="88"/>
      <c r="BO489" s="88"/>
      <c r="BP489" s="88"/>
      <c r="BQ489" s="88"/>
      <c r="BR489" s="88"/>
      <c r="BS489" s="88"/>
      <c r="BT489" s="88"/>
      <c r="BU489" s="88"/>
      <c r="BV489" s="88"/>
      <c r="BW489" s="88"/>
      <c r="BX489" s="88"/>
      <c r="BY489" s="88"/>
      <c r="BZ489" s="88"/>
      <c r="CA489" s="88"/>
      <c r="CB489" s="88"/>
      <c r="CC489" s="88"/>
      <c r="CD489" s="88"/>
      <c r="CE489" s="88"/>
      <c r="CF489" s="88"/>
      <c r="CG489" s="88"/>
      <c r="CH489" s="88"/>
      <c r="CI489" s="88"/>
      <c r="CJ489" s="88"/>
      <c r="CK489" s="88"/>
      <c r="CL489" s="88"/>
      <c r="CM489" s="88"/>
      <c r="CN489" s="88"/>
      <c r="CO489" s="88"/>
      <c r="CP489" s="88"/>
      <c r="CQ489" s="88"/>
      <c r="CR489" s="88"/>
      <c r="CS489" s="88"/>
      <c r="CT489" s="88"/>
      <c r="CU489" s="88"/>
      <c r="CV489" s="88"/>
      <c r="CW489" s="88"/>
      <c r="CX489" s="88"/>
      <c r="CY489" s="88"/>
      <c r="CZ489" s="88"/>
      <c r="DA489" s="88"/>
      <c r="DB489" s="88"/>
      <c r="DC489" s="88"/>
      <c r="DD489" s="88"/>
      <c r="DE489" s="88"/>
      <c r="DF489" s="88"/>
      <c r="DG489" s="88"/>
      <c r="DH489" s="88"/>
    </row>
    <row r="490" ht="10.5" customHeight="1">
      <c r="A490" s="87" t="str">
        <f t="shared" si="1"/>
        <v/>
      </c>
      <c r="B490" s="88" t="str">
        <f t="shared" si="2"/>
        <v/>
      </c>
      <c r="C490" s="88" t="str">
        <f t="shared" si="3"/>
        <v/>
      </c>
      <c r="D490" s="89" t="str">
        <f>'94KMInput'!B486</f>
        <v/>
      </c>
      <c r="E490" s="90" t="str">
        <f t="shared" si="4"/>
        <v/>
      </c>
      <c r="F490" s="91" t="str">
        <f>'94KMInput'!H486</f>
        <v/>
      </c>
      <c r="G490" s="90" t="str">
        <f>'94KMInput'!O486</f>
        <v/>
      </c>
      <c r="H490" s="90" t="str">
        <f>'94KMInput'!P486</f>
        <v/>
      </c>
      <c r="I490" s="90" t="str">
        <f>'94KMInput'!R486</f>
        <v/>
      </c>
      <c r="J490" s="91" t="str">
        <f>'94KMInput'!S486</f>
        <v/>
      </c>
      <c r="K490" s="92" t="str">
        <f>'94KMInput'!AD486</f>
        <v/>
      </c>
      <c r="L490" s="93"/>
      <c r="M490" s="94" t="str">
        <f>'94KMInput'!L486</f>
        <v/>
      </c>
      <c r="N490" s="90" t="str">
        <f>IF(M490="","",(IF(Q490='94KMInput'!K486,"","ERROR!")))</f>
        <v/>
      </c>
      <c r="O490" s="95"/>
      <c r="P490" s="96"/>
      <c r="Q490" s="69" t="str">
        <f t="shared" si="8"/>
        <v/>
      </c>
      <c r="R490" s="98"/>
      <c r="S490" s="98"/>
      <c r="T490" s="98"/>
      <c r="U490" s="99"/>
      <c r="V490" s="98"/>
      <c r="W490" s="98"/>
      <c r="X490" s="100" t="str">
        <f t="shared" si="39"/>
        <v/>
      </c>
      <c r="Y490" s="101"/>
      <c r="Z490" s="102"/>
      <c r="AA490" s="102"/>
      <c r="AB490" s="102"/>
      <c r="AC490" s="103" t="str">
        <f>'94KMInput'!T529</f>
        <v/>
      </c>
      <c r="AD490" s="104">
        <f>'94KMInput'!V529-'94KMInput'!U529</f>
        <v>0</v>
      </c>
      <c r="AE490" s="105" t="str">
        <f t="shared" si="6"/>
        <v/>
      </c>
      <c r="AF490" s="106"/>
      <c r="AG490" s="107"/>
      <c r="AH490" s="108" t="str">
        <f>HYPERLINK('94KMInput'!AE529)</f>
        <v/>
      </c>
      <c r="AI490" s="108" t="str">
        <f>HYPERLINK('94KMInput'!AF529)</f>
        <v/>
      </c>
      <c r="AJ490" s="108" t="str">
        <f>HYPERLINK('94KMInput'!AG529)</f>
        <v/>
      </c>
      <c r="AK490" s="108" t="str">
        <f>HYPERLINK('94KMInput'!AH529)</f>
        <v/>
      </c>
      <c r="AL490" s="108" t="str">
        <f>HYPERLINK('94KMInput'!AI529)</f>
        <v/>
      </c>
      <c r="AM490" s="108" t="str">
        <f>HYPERLINK('94KMInput'!AJ529)</f>
        <v/>
      </c>
      <c r="AN490" s="108" t="str">
        <f>HYPERLINK('94KMInput'!AK529)</f>
        <v/>
      </c>
      <c r="AO490" s="108" t="str">
        <f>HYPERLINK('94KMInput'!AL529)</f>
        <v/>
      </c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8"/>
      <c r="BY490" s="88"/>
      <c r="BZ490" s="88"/>
      <c r="CA490" s="88"/>
      <c r="CB490" s="88"/>
      <c r="CC490" s="88"/>
      <c r="CD490" s="88"/>
      <c r="CE490" s="88"/>
      <c r="CF490" s="88"/>
      <c r="CG490" s="88"/>
      <c r="CH490" s="88"/>
      <c r="CI490" s="88"/>
      <c r="CJ490" s="88"/>
      <c r="CK490" s="88"/>
      <c r="CL490" s="88"/>
      <c r="CM490" s="88"/>
      <c r="CN490" s="88"/>
      <c r="CO490" s="88"/>
      <c r="CP490" s="88"/>
      <c r="CQ490" s="88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</row>
    <row r="491" ht="10.5" customHeight="1">
      <c r="A491" s="87" t="str">
        <f t="shared" si="1"/>
        <v/>
      </c>
      <c r="B491" s="88" t="str">
        <f t="shared" si="2"/>
        <v/>
      </c>
      <c r="C491" s="88" t="str">
        <f t="shared" si="3"/>
        <v/>
      </c>
      <c r="D491" s="89" t="str">
        <f>'94KMInput'!B487</f>
        <v/>
      </c>
      <c r="E491" s="90" t="str">
        <f t="shared" si="4"/>
        <v/>
      </c>
      <c r="F491" s="91" t="str">
        <f>'94KMInput'!H487</f>
        <v/>
      </c>
      <c r="G491" s="90" t="str">
        <f>'94KMInput'!O487</f>
        <v/>
      </c>
      <c r="H491" s="90" t="str">
        <f>'94KMInput'!P487</f>
        <v/>
      </c>
      <c r="I491" s="90" t="str">
        <f>'94KMInput'!R487</f>
        <v/>
      </c>
      <c r="J491" s="91" t="str">
        <f>'94KMInput'!S487</f>
        <v/>
      </c>
      <c r="K491" s="92" t="str">
        <f>'94KMInput'!AD487</f>
        <v/>
      </c>
      <c r="L491" s="93"/>
      <c r="M491" s="94" t="str">
        <f>'94KMInput'!L487</f>
        <v/>
      </c>
      <c r="N491" s="90" t="str">
        <f>IF(M491="","",(IF(Q491='94KMInput'!K487,"","ERROR!")))</f>
        <v/>
      </c>
      <c r="O491" s="95"/>
      <c r="P491" s="96"/>
      <c r="Q491" s="69" t="str">
        <f t="shared" si="8"/>
        <v/>
      </c>
      <c r="R491" s="98"/>
      <c r="S491" s="98"/>
      <c r="T491" s="98"/>
      <c r="U491" s="99"/>
      <c r="V491" s="98"/>
      <c r="W491" s="98"/>
      <c r="X491" s="100" t="str">
        <f t="shared" si="39"/>
        <v/>
      </c>
      <c r="Y491" s="101"/>
      <c r="Z491" s="102"/>
      <c r="AA491" s="102"/>
      <c r="AB491" s="102"/>
      <c r="AC491" s="103" t="str">
        <f>'94KMInput'!T530</f>
        <v/>
      </c>
      <c r="AD491" s="104">
        <f>'94KMInput'!V530-'94KMInput'!U530</f>
        <v>0</v>
      </c>
      <c r="AE491" s="105" t="str">
        <f t="shared" si="6"/>
        <v/>
      </c>
      <c r="AF491" s="106"/>
      <c r="AG491" s="107"/>
      <c r="AH491" s="108" t="str">
        <f>HYPERLINK('94KMInput'!AE530)</f>
        <v/>
      </c>
      <c r="AI491" s="108" t="str">
        <f>HYPERLINK('94KMInput'!AF530)</f>
        <v/>
      </c>
      <c r="AJ491" s="108" t="str">
        <f>HYPERLINK('94KMInput'!AG530)</f>
        <v/>
      </c>
      <c r="AK491" s="108" t="str">
        <f>HYPERLINK('94KMInput'!AH530)</f>
        <v/>
      </c>
      <c r="AL491" s="108" t="str">
        <f>HYPERLINK('94KMInput'!AI530)</f>
        <v/>
      </c>
      <c r="AM491" s="108" t="str">
        <f>HYPERLINK('94KMInput'!AJ530)</f>
        <v/>
      </c>
      <c r="AN491" s="108" t="str">
        <f>HYPERLINK('94KMInput'!AK530)</f>
        <v/>
      </c>
      <c r="AO491" s="108" t="str">
        <f>HYPERLINK('94KMInput'!AL530)</f>
        <v/>
      </c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8"/>
      <c r="BY491" s="88"/>
      <c r="BZ491" s="88"/>
      <c r="CA491" s="88"/>
      <c r="CB491" s="88"/>
      <c r="CC491" s="88"/>
      <c r="CD491" s="88"/>
      <c r="CE491" s="88"/>
      <c r="CF491" s="88"/>
      <c r="CG491" s="88"/>
      <c r="CH491" s="88"/>
      <c r="CI491" s="88"/>
      <c r="CJ491" s="88"/>
      <c r="CK491" s="88"/>
      <c r="CL491" s="88"/>
      <c r="CM491" s="88"/>
      <c r="CN491" s="88"/>
      <c r="CO491" s="88"/>
      <c r="CP491" s="88"/>
      <c r="CQ491" s="88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</row>
    <row r="492" ht="10.5" customHeight="1">
      <c r="A492" s="87" t="str">
        <f t="shared" si="1"/>
        <v/>
      </c>
      <c r="B492" s="88" t="str">
        <f t="shared" si="2"/>
        <v/>
      </c>
      <c r="C492" s="88" t="str">
        <f t="shared" si="3"/>
        <v/>
      </c>
      <c r="D492" s="89" t="str">
        <f>'94KMInput'!B488</f>
        <v/>
      </c>
      <c r="E492" s="90" t="str">
        <f t="shared" si="4"/>
        <v/>
      </c>
      <c r="F492" s="91" t="str">
        <f>'94KMInput'!H488</f>
        <v/>
      </c>
      <c r="G492" s="90" t="str">
        <f>'94KMInput'!O488</f>
        <v/>
      </c>
      <c r="H492" s="90" t="str">
        <f>'94KMInput'!P488</f>
        <v/>
      </c>
      <c r="I492" s="90" t="str">
        <f>'94KMInput'!R488</f>
        <v/>
      </c>
      <c r="J492" s="91" t="str">
        <f>'94KMInput'!S488</f>
        <v/>
      </c>
      <c r="K492" s="92" t="str">
        <f>'94KMInput'!AD488</f>
        <v/>
      </c>
      <c r="L492" s="93"/>
      <c r="M492" s="94" t="str">
        <f>'94KMInput'!L488</f>
        <v/>
      </c>
      <c r="N492" s="90" t="str">
        <f>IF(M492="","",(IF(Q492='94KMInput'!K488,"","ERROR!")))</f>
        <v/>
      </c>
      <c r="O492" s="95"/>
      <c r="P492" s="96"/>
      <c r="Q492" s="69" t="str">
        <f t="shared" si="8"/>
        <v/>
      </c>
      <c r="R492" s="98"/>
      <c r="S492" s="98"/>
      <c r="T492" s="98"/>
      <c r="U492" s="99"/>
      <c r="V492" s="98"/>
      <c r="W492" s="98"/>
      <c r="X492" s="100" t="str">
        <f t="shared" si="39"/>
        <v/>
      </c>
      <c r="Y492" s="101"/>
      <c r="Z492" s="102"/>
      <c r="AA492" s="102"/>
      <c r="AB492" s="102"/>
      <c r="AC492" s="103" t="str">
        <f>'94KMInput'!T531</f>
        <v/>
      </c>
      <c r="AD492" s="104">
        <f>'94KMInput'!V531-'94KMInput'!U531</f>
        <v>0</v>
      </c>
      <c r="AE492" s="105" t="str">
        <f t="shared" si="6"/>
        <v/>
      </c>
      <c r="AF492" s="106"/>
      <c r="AG492" s="107"/>
      <c r="AH492" s="108" t="str">
        <f>HYPERLINK('94KMInput'!AE531)</f>
        <v/>
      </c>
      <c r="AI492" s="108" t="str">
        <f>HYPERLINK('94KMInput'!AF531)</f>
        <v/>
      </c>
      <c r="AJ492" s="108" t="str">
        <f>HYPERLINK('94KMInput'!AG531)</f>
        <v/>
      </c>
      <c r="AK492" s="108" t="str">
        <f>HYPERLINK('94KMInput'!AH531)</f>
        <v/>
      </c>
      <c r="AL492" s="108" t="str">
        <f>HYPERLINK('94KMInput'!AI531)</f>
        <v/>
      </c>
      <c r="AM492" s="108" t="str">
        <f>HYPERLINK('94KMInput'!AJ531)</f>
        <v/>
      </c>
      <c r="AN492" s="108" t="str">
        <f>HYPERLINK('94KMInput'!AK531)</f>
        <v/>
      </c>
      <c r="AO492" s="108" t="str">
        <f>HYPERLINK('94KMInput'!AL531)</f>
        <v/>
      </c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8"/>
      <c r="BY492" s="88"/>
      <c r="BZ492" s="88"/>
      <c r="CA492" s="88"/>
      <c r="CB492" s="88"/>
      <c r="CC492" s="88"/>
      <c r="CD492" s="88"/>
      <c r="CE492" s="88"/>
      <c r="CF492" s="88"/>
      <c r="CG492" s="88"/>
      <c r="CH492" s="88"/>
      <c r="CI492" s="88"/>
      <c r="CJ492" s="88"/>
      <c r="CK492" s="88"/>
      <c r="CL492" s="88"/>
      <c r="CM492" s="88"/>
      <c r="CN492" s="88"/>
      <c r="CO492" s="88"/>
      <c r="CP492" s="88"/>
      <c r="CQ492" s="88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</row>
    <row r="493" ht="10.5" customHeight="1">
      <c r="A493" s="87" t="str">
        <f t="shared" si="1"/>
        <v/>
      </c>
      <c r="B493" s="88" t="str">
        <f t="shared" si="2"/>
        <v/>
      </c>
      <c r="C493" s="88" t="str">
        <f t="shared" si="3"/>
        <v/>
      </c>
      <c r="D493" s="89" t="str">
        <f>'94KMInput'!B489</f>
        <v/>
      </c>
      <c r="E493" s="90" t="str">
        <f t="shared" si="4"/>
        <v/>
      </c>
      <c r="F493" s="91" t="str">
        <f>'94KMInput'!H489</f>
        <v/>
      </c>
      <c r="G493" s="90" t="str">
        <f>'94KMInput'!O489</f>
        <v/>
      </c>
      <c r="H493" s="90" t="str">
        <f>'94KMInput'!P489</f>
        <v/>
      </c>
      <c r="I493" s="90" t="str">
        <f>'94KMInput'!R489</f>
        <v/>
      </c>
      <c r="J493" s="91" t="str">
        <f>'94KMInput'!S489</f>
        <v/>
      </c>
      <c r="K493" s="92" t="str">
        <f>'94KMInput'!AD489</f>
        <v/>
      </c>
      <c r="L493" s="93"/>
      <c r="M493" s="94" t="str">
        <f>'94KMInput'!L489</f>
        <v/>
      </c>
      <c r="N493" s="90" t="str">
        <f>IF(M493="","",(IF(Q493='94KMInput'!K489,"","ERROR!")))</f>
        <v/>
      </c>
      <c r="O493" s="95"/>
      <c r="P493" s="96"/>
      <c r="Q493" s="69" t="str">
        <f t="shared" si="8"/>
        <v/>
      </c>
      <c r="R493" s="98"/>
      <c r="S493" s="98"/>
      <c r="T493" s="98"/>
      <c r="U493" s="99"/>
      <c r="V493" s="98"/>
      <c r="W493" s="98"/>
      <c r="X493" s="100" t="str">
        <f t="shared" si="39"/>
        <v/>
      </c>
      <c r="Y493" s="101"/>
      <c r="Z493" s="102"/>
      <c r="AA493" s="102"/>
      <c r="AB493" s="102"/>
      <c r="AC493" s="103" t="str">
        <f>'94KMInput'!T532</f>
        <v/>
      </c>
      <c r="AD493" s="104">
        <f>'94KMInput'!V532-'94KMInput'!U532</f>
        <v>0</v>
      </c>
      <c r="AE493" s="105" t="str">
        <f t="shared" si="6"/>
        <v/>
      </c>
      <c r="AF493" s="106"/>
      <c r="AG493" s="107"/>
      <c r="AH493" s="108" t="str">
        <f>HYPERLINK('94KMInput'!AE532)</f>
        <v/>
      </c>
      <c r="AI493" s="108" t="str">
        <f>HYPERLINK('94KMInput'!AF532)</f>
        <v/>
      </c>
      <c r="AJ493" s="108" t="str">
        <f>HYPERLINK('94KMInput'!AG532)</f>
        <v/>
      </c>
      <c r="AK493" s="108" t="str">
        <f>HYPERLINK('94KMInput'!AH532)</f>
        <v/>
      </c>
      <c r="AL493" s="108" t="str">
        <f>HYPERLINK('94KMInput'!AI532)</f>
        <v/>
      </c>
      <c r="AM493" s="108" t="str">
        <f>HYPERLINK('94KMInput'!AJ532)</f>
        <v/>
      </c>
      <c r="AN493" s="108" t="str">
        <f>HYPERLINK('94KMInput'!AK532)</f>
        <v/>
      </c>
      <c r="AO493" s="108" t="str">
        <f>HYPERLINK('94KMInput'!AL532)</f>
        <v/>
      </c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8"/>
      <c r="BY493" s="88"/>
      <c r="BZ493" s="88"/>
      <c r="CA493" s="88"/>
      <c r="CB493" s="88"/>
      <c r="CC493" s="88"/>
      <c r="CD493" s="88"/>
      <c r="CE493" s="88"/>
      <c r="CF493" s="88"/>
      <c r="CG493" s="88"/>
      <c r="CH493" s="88"/>
      <c r="CI493" s="88"/>
      <c r="CJ493" s="88"/>
      <c r="CK493" s="88"/>
      <c r="CL493" s="88"/>
      <c r="CM493" s="88"/>
      <c r="CN493" s="88"/>
      <c r="CO493" s="88"/>
      <c r="CP493" s="88"/>
      <c r="CQ493" s="88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</row>
    <row r="494" ht="10.5" customHeight="1">
      <c r="A494" s="87" t="str">
        <f t="shared" si="1"/>
        <v/>
      </c>
      <c r="B494" s="88" t="str">
        <f t="shared" si="2"/>
        <v/>
      </c>
      <c r="C494" s="88" t="str">
        <f t="shared" si="3"/>
        <v/>
      </c>
      <c r="D494" s="89" t="str">
        <f>'94KMInput'!B490</f>
        <v/>
      </c>
      <c r="E494" s="90" t="str">
        <f t="shared" si="4"/>
        <v/>
      </c>
      <c r="F494" s="91" t="str">
        <f>'94KMInput'!H490</f>
        <v/>
      </c>
      <c r="G494" s="90" t="str">
        <f>'94KMInput'!O490</f>
        <v/>
      </c>
      <c r="H494" s="90" t="str">
        <f>'94KMInput'!P490</f>
        <v/>
      </c>
      <c r="I494" s="90" t="str">
        <f>'94KMInput'!R490</f>
        <v/>
      </c>
      <c r="J494" s="91" t="str">
        <f>'94KMInput'!S490</f>
        <v/>
      </c>
      <c r="K494" s="92" t="str">
        <f>'94KMInput'!AD490</f>
        <v/>
      </c>
      <c r="L494" s="93"/>
      <c r="M494" s="94" t="str">
        <f>'94KMInput'!L490</f>
        <v/>
      </c>
      <c r="N494" s="90" t="str">
        <f>IF(M494="","",(IF(Q494='94KMInput'!K490,"","ERROR!")))</f>
        <v/>
      </c>
      <c r="O494" s="95"/>
      <c r="P494" s="96"/>
      <c r="Q494" s="69" t="str">
        <f t="shared" si="8"/>
        <v/>
      </c>
      <c r="R494" s="98"/>
      <c r="S494" s="98"/>
      <c r="T494" s="98"/>
      <c r="U494" s="99"/>
      <c r="V494" s="98"/>
      <c r="W494" s="98"/>
      <c r="X494" s="100" t="str">
        <f t="shared" si="39"/>
        <v/>
      </c>
      <c r="Y494" s="101"/>
      <c r="Z494" s="102"/>
      <c r="AA494" s="102"/>
      <c r="AB494" s="102"/>
      <c r="AC494" s="103" t="str">
        <f>'94KMInput'!T533</f>
        <v/>
      </c>
      <c r="AD494" s="104">
        <f>'94KMInput'!V533-'94KMInput'!U533</f>
        <v>0</v>
      </c>
      <c r="AE494" s="105" t="str">
        <f t="shared" si="6"/>
        <v/>
      </c>
      <c r="AF494" s="106"/>
      <c r="AG494" s="107"/>
      <c r="AH494" s="108" t="str">
        <f>HYPERLINK('94KMInput'!AE533)</f>
        <v/>
      </c>
      <c r="AI494" s="108" t="str">
        <f>HYPERLINK('94KMInput'!AF533)</f>
        <v/>
      </c>
      <c r="AJ494" s="108" t="str">
        <f>HYPERLINK('94KMInput'!AG533)</f>
        <v/>
      </c>
      <c r="AK494" s="108" t="str">
        <f>HYPERLINK('94KMInput'!AH533)</f>
        <v/>
      </c>
      <c r="AL494" s="108" t="str">
        <f>HYPERLINK('94KMInput'!AI533)</f>
        <v/>
      </c>
      <c r="AM494" s="108" t="str">
        <f>HYPERLINK('94KMInput'!AJ533)</f>
        <v/>
      </c>
      <c r="AN494" s="108" t="str">
        <f>HYPERLINK('94KMInput'!AK533)</f>
        <v/>
      </c>
      <c r="AO494" s="108" t="str">
        <f>HYPERLINK('94KMInput'!AL533)</f>
        <v/>
      </c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8"/>
      <c r="BY494" s="88"/>
      <c r="BZ494" s="88"/>
      <c r="CA494" s="88"/>
      <c r="CB494" s="88"/>
      <c r="CC494" s="88"/>
      <c r="CD494" s="88"/>
      <c r="CE494" s="88"/>
      <c r="CF494" s="88"/>
      <c r="CG494" s="88"/>
      <c r="CH494" s="88"/>
      <c r="CI494" s="88"/>
      <c r="CJ494" s="88"/>
      <c r="CK494" s="88"/>
      <c r="CL494" s="88"/>
      <c r="CM494" s="88"/>
      <c r="CN494" s="88"/>
      <c r="CO494" s="88"/>
      <c r="CP494" s="88"/>
      <c r="CQ494" s="88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</row>
    <row r="495" ht="10.5" customHeight="1">
      <c r="A495" s="87" t="str">
        <f t="shared" si="1"/>
        <v/>
      </c>
      <c r="B495" s="88" t="str">
        <f t="shared" si="2"/>
        <v/>
      </c>
      <c r="C495" s="88" t="str">
        <f t="shared" si="3"/>
        <v/>
      </c>
      <c r="D495" s="89" t="str">
        <f>'94KMInput'!B491</f>
        <v/>
      </c>
      <c r="E495" s="90" t="str">
        <f t="shared" si="4"/>
        <v/>
      </c>
      <c r="F495" s="91" t="str">
        <f>'94KMInput'!H491</f>
        <v/>
      </c>
      <c r="G495" s="90" t="str">
        <f>'94KMInput'!O491</f>
        <v/>
      </c>
      <c r="H495" s="90" t="str">
        <f>'94KMInput'!P491</f>
        <v/>
      </c>
      <c r="I495" s="90" t="str">
        <f>'94KMInput'!R491</f>
        <v/>
      </c>
      <c r="J495" s="91" t="str">
        <f>'94KMInput'!S491</f>
        <v/>
      </c>
      <c r="K495" s="92" t="str">
        <f>'94KMInput'!AD491</f>
        <v/>
      </c>
      <c r="L495" s="93"/>
      <c r="M495" s="94" t="str">
        <f>'94KMInput'!L491</f>
        <v/>
      </c>
      <c r="N495" s="90" t="str">
        <f>IF(M495="","",(IF(Q495='94KMInput'!K491,"","ERROR!")))</f>
        <v/>
      </c>
      <c r="O495" s="95"/>
      <c r="P495" s="96"/>
      <c r="Q495" s="69" t="str">
        <f t="shared" si="8"/>
        <v/>
      </c>
      <c r="R495" s="98"/>
      <c r="S495" s="98"/>
      <c r="T495" s="98"/>
      <c r="U495" s="99"/>
      <c r="V495" s="98"/>
      <c r="W495" s="98"/>
      <c r="X495" s="100" t="str">
        <f t="shared" si="39"/>
        <v/>
      </c>
      <c r="Y495" s="101"/>
      <c r="Z495" s="102"/>
      <c r="AA495" s="102"/>
      <c r="AB495" s="102"/>
      <c r="AC495" s="103" t="str">
        <f>'94KMInput'!T534</f>
        <v/>
      </c>
      <c r="AD495" s="104">
        <f>'94KMInput'!V534-'94KMInput'!U534</f>
        <v>0</v>
      </c>
      <c r="AE495" s="105" t="str">
        <f t="shared" si="6"/>
        <v/>
      </c>
      <c r="AF495" s="106"/>
      <c r="AG495" s="107"/>
      <c r="AH495" s="108" t="str">
        <f>HYPERLINK('94KMInput'!AE534)</f>
        <v/>
      </c>
      <c r="AI495" s="108" t="str">
        <f>HYPERLINK('94KMInput'!AF534)</f>
        <v/>
      </c>
      <c r="AJ495" s="108" t="str">
        <f>HYPERLINK('94KMInput'!AG534)</f>
        <v/>
      </c>
      <c r="AK495" s="108" t="str">
        <f>HYPERLINK('94KMInput'!AH534)</f>
        <v/>
      </c>
      <c r="AL495" s="108" t="str">
        <f>HYPERLINK('94KMInput'!AI534)</f>
        <v/>
      </c>
      <c r="AM495" s="108" t="str">
        <f>HYPERLINK('94KMInput'!AJ534)</f>
        <v/>
      </c>
      <c r="AN495" s="108" t="str">
        <f>HYPERLINK('94KMInput'!AK534)</f>
        <v/>
      </c>
      <c r="AO495" s="108" t="str">
        <f>HYPERLINK('94KMInput'!AL534)</f>
        <v/>
      </c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8"/>
      <c r="BY495" s="88"/>
      <c r="BZ495" s="88"/>
      <c r="CA495" s="88"/>
      <c r="CB495" s="88"/>
      <c r="CC495" s="88"/>
      <c r="CD495" s="88"/>
      <c r="CE495" s="88"/>
      <c r="CF495" s="88"/>
      <c r="CG495" s="88"/>
      <c r="CH495" s="88"/>
      <c r="CI495" s="88"/>
      <c r="CJ495" s="88"/>
      <c r="CK495" s="88"/>
      <c r="CL495" s="88"/>
      <c r="CM495" s="88"/>
      <c r="CN495" s="88"/>
      <c r="CO495" s="88"/>
      <c r="CP495" s="88"/>
      <c r="CQ495" s="88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</row>
    <row r="496" ht="10.5" customHeight="1">
      <c r="A496" s="87" t="str">
        <f t="shared" si="1"/>
        <v/>
      </c>
      <c r="B496" s="88" t="str">
        <f t="shared" si="2"/>
        <v/>
      </c>
      <c r="C496" s="88" t="str">
        <f t="shared" si="3"/>
        <v/>
      </c>
      <c r="D496" s="89" t="str">
        <f>'94KMInput'!B492</f>
        <v/>
      </c>
      <c r="E496" s="90" t="str">
        <f t="shared" si="4"/>
        <v/>
      </c>
      <c r="F496" s="91" t="str">
        <f>'94KMInput'!H492</f>
        <v/>
      </c>
      <c r="G496" s="90" t="str">
        <f>'94KMInput'!O492</f>
        <v/>
      </c>
      <c r="H496" s="90" t="str">
        <f>'94KMInput'!P492</f>
        <v/>
      </c>
      <c r="I496" s="90" t="str">
        <f>'94KMInput'!R492</f>
        <v/>
      </c>
      <c r="J496" s="91" t="str">
        <f>'94KMInput'!S492</f>
        <v/>
      </c>
      <c r="K496" s="92" t="str">
        <f>'94KMInput'!AD492</f>
        <v/>
      </c>
      <c r="L496" s="93"/>
      <c r="M496" s="94" t="str">
        <f>'94KMInput'!L492</f>
        <v/>
      </c>
      <c r="N496" s="90" t="str">
        <f>IF(M496="","",(IF(Q496='94KMInput'!K492,"","ERROR!")))</f>
        <v/>
      </c>
      <c r="O496" s="95"/>
      <c r="P496" s="96"/>
      <c r="Q496" s="69" t="str">
        <f t="shared" si="8"/>
        <v/>
      </c>
      <c r="R496" s="98"/>
      <c r="S496" s="98"/>
      <c r="T496" s="98"/>
      <c r="U496" s="99"/>
      <c r="V496" s="98"/>
      <c r="W496" s="98"/>
      <c r="X496" s="100" t="str">
        <f t="shared" si="39"/>
        <v/>
      </c>
      <c r="Y496" s="101"/>
      <c r="Z496" s="102"/>
      <c r="AA496" s="102"/>
      <c r="AB496" s="102"/>
      <c r="AC496" s="103" t="str">
        <f>'94KMInput'!T535</f>
        <v/>
      </c>
      <c r="AD496" s="104">
        <f>'94KMInput'!V535-'94KMInput'!U535</f>
        <v>0</v>
      </c>
      <c r="AE496" s="105" t="str">
        <f t="shared" si="6"/>
        <v/>
      </c>
      <c r="AF496" s="106"/>
      <c r="AG496" s="107"/>
      <c r="AH496" s="108" t="str">
        <f>HYPERLINK('94KMInput'!AE535)</f>
        <v/>
      </c>
      <c r="AI496" s="108" t="str">
        <f>HYPERLINK('94KMInput'!AF535)</f>
        <v/>
      </c>
      <c r="AJ496" s="108" t="str">
        <f>HYPERLINK('94KMInput'!AG535)</f>
        <v/>
      </c>
      <c r="AK496" s="108" t="str">
        <f>HYPERLINK('94KMInput'!AH535)</f>
        <v/>
      </c>
      <c r="AL496" s="108" t="str">
        <f>HYPERLINK('94KMInput'!AI535)</f>
        <v/>
      </c>
      <c r="AM496" s="108" t="str">
        <f>HYPERLINK('94KMInput'!AJ535)</f>
        <v/>
      </c>
      <c r="AN496" s="108" t="str">
        <f>HYPERLINK('94KMInput'!AK535)</f>
        <v/>
      </c>
      <c r="AO496" s="108" t="str">
        <f>HYPERLINK('94KMInput'!AL535)</f>
        <v/>
      </c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8"/>
      <c r="BY496" s="88"/>
      <c r="BZ496" s="88"/>
      <c r="CA496" s="88"/>
      <c r="CB496" s="88"/>
      <c r="CC496" s="88"/>
      <c r="CD496" s="88"/>
      <c r="CE496" s="88"/>
      <c r="CF496" s="88"/>
      <c r="CG496" s="88"/>
      <c r="CH496" s="88"/>
      <c r="CI496" s="88"/>
      <c r="CJ496" s="88"/>
      <c r="CK496" s="88"/>
      <c r="CL496" s="88"/>
      <c r="CM496" s="88"/>
      <c r="CN496" s="88"/>
      <c r="CO496" s="88"/>
      <c r="CP496" s="88"/>
      <c r="CQ496" s="88"/>
      <c r="CR496" s="88"/>
      <c r="CS496" s="88"/>
      <c r="CT496" s="88"/>
      <c r="CU496" s="88"/>
      <c r="CV496" s="88"/>
      <c r="CW496" s="88"/>
      <c r="CX496" s="88"/>
      <c r="CY496" s="88"/>
      <c r="CZ496" s="88"/>
      <c r="DA496" s="88"/>
      <c r="DB496" s="88"/>
      <c r="DC496" s="88"/>
      <c r="DD496" s="88"/>
      <c r="DE496" s="88"/>
      <c r="DF496" s="88"/>
      <c r="DG496" s="88"/>
      <c r="DH496" s="88"/>
    </row>
    <row r="497" ht="10.5" customHeight="1">
      <c r="A497" s="87" t="str">
        <f t="shared" si="1"/>
        <v/>
      </c>
      <c r="B497" s="88" t="str">
        <f t="shared" si="2"/>
        <v/>
      </c>
      <c r="C497" s="88" t="str">
        <f t="shared" si="3"/>
        <v/>
      </c>
      <c r="D497" s="89" t="str">
        <f>'94KMInput'!B493</f>
        <v/>
      </c>
      <c r="E497" s="90" t="str">
        <f t="shared" si="4"/>
        <v/>
      </c>
      <c r="F497" s="91" t="str">
        <f>'94KMInput'!H493</f>
        <v/>
      </c>
      <c r="G497" s="90" t="str">
        <f>'94KMInput'!O493</f>
        <v/>
      </c>
      <c r="H497" s="90" t="str">
        <f>'94KMInput'!P493</f>
        <v/>
      </c>
      <c r="I497" s="90" t="str">
        <f>'94KMInput'!R493</f>
        <v/>
      </c>
      <c r="J497" s="91" t="str">
        <f>'94KMInput'!S493</f>
        <v/>
      </c>
      <c r="K497" s="92" t="str">
        <f>'94KMInput'!AD493</f>
        <v/>
      </c>
      <c r="L497" s="93"/>
      <c r="M497" s="94" t="str">
        <f>'94KMInput'!L493</f>
        <v/>
      </c>
      <c r="N497" s="90" t="str">
        <f>IF(M497="","",(IF(Q497='94KMInput'!K493,"","ERROR!")))</f>
        <v/>
      </c>
      <c r="O497" s="95"/>
      <c r="P497" s="96"/>
      <c r="Q497" s="69" t="str">
        <f t="shared" si="8"/>
        <v/>
      </c>
      <c r="R497" s="98"/>
      <c r="S497" s="98"/>
      <c r="T497" s="98"/>
      <c r="U497" s="99"/>
      <c r="V497" s="98"/>
      <c r="W497" s="98"/>
      <c r="X497" s="100" t="str">
        <f t="shared" si="39"/>
        <v/>
      </c>
      <c r="Y497" s="101"/>
      <c r="Z497" s="102"/>
      <c r="AA497" s="102"/>
      <c r="AB497" s="102"/>
      <c r="AC497" s="103" t="str">
        <f>'94KMInput'!T536</f>
        <v/>
      </c>
      <c r="AD497" s="104">
        <f>'94KMInput'!V536-'94KMInput'!U536</f>
        <v>0</v>
      </c>
      <c r="AE497" s="105" t="str">
        <f t="shared" si="6"/>
        <v/>
      </c>
      <c r="AF497" s="106"/>
      <c r="AG497" s="107"/>
      <c r="AH497" s="108" t="str">
        <f>HYPERLINK('94KMInput'!AE536)</f>
        <v/>
      </c>
      <c r="AI497" s="108" t="str">
        <f>HYPERLINK('94KMInput'!AF536)</f>
        <v/>
      </c>
      <c r="AJ497" s="108" t="str">
        <f>HYPERLINK('94KMInput'!AG536)</f>
        <v/>
      </c>
      <c r="AK497" s="108" t="str">
        <f>HYPERLINK('94KMInput'!AH536)</f>
        <v/>
      </c>
      <c r="AL497" s="108" t="str">
        <f>HYPERLINK('94KMInput'!AI536)</f>
        <v/>
      </c>
      <c r="AM497" s="108" t="str">
        <f>HYPERLINK('94KMInput'!AJ536)</f>
        <v/>
      </c>
      <c r="AN497" s="108" t="str">
        <f>HYPERLINK('94KMInput'!AK536)</f>
        <v/>
      </c>
      <c r="AO497" s="108" t="str">
        <f>HYPERLINK('94KMInput'!AL536)</f>
        <v/>
      </c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  <c r="BL497" s="88"/>
      <c r="BM497" s="88"/>
      <c r="BN497" s="88"/>
      <c r="BO497" s="88"/>
      <c r="BP497" s="88"/>
      <c r="BQ497" s="88"/>
      <c r="BR497" s="88"/>
      <c r="BS497" s="88"/>
      <c r="BT497" s="88"/>
      <c r="BU497" s="88"/>
      <c r="BV497" s="88"/>
      <c r="BW497" s="88"/>
      <c r="BX497" s="88"/>
      <c r="BY497" s="88"/>
      <c r="BZ497" s="88"/>
      <c r="CA497" s="88"/>
      <c r="CB497" s="88"/>
      <c r="CC497" s="88"/>
      <c r="CD497" s="88"/>
      <c r="CE497" s="88"/>
      <c r="CF497" s="88"/>
      <c r="CG497" s="88"/>
      <c r="CH497" s="88"/>
      <c r="CI497" s="88"/>
      <c r="CJ497" s="88"/>
      <c r="CK497" s="88"/>
      <c r="CL497" s="88"/>
      <c r="CM497" s="88"/>
      <c r="CN497" s="88"/>
      <c r="CO497" s="88"/>
      <c r="CP497" s="88"/>
      <c r="CQ497" s="88"/>
      <c r="CR497" s="88"/>
      <c r="CS497" s="88"/>
      <c r="CT497" s="88"/>
      <c r="CU497" s="88"/>
      <c r="CV497" s="88"/>
      <c r="CW497" s="88"/>
      <c r="CX497" s="88"/>
      <c r="CY497" s="88"/>
      <c r="CZ497" s="88"/>
      <c r="DA497" s="88"/>
      <c r="DB497" s="88"/>
      <c r="DC497" s="88"/>
      <c r="DD497" s="88"/>
      <c r="DE497" s="88"/>
      <c r="DF497" s="88"/>
      <c r="DG497" s="88"/>
      <c r="DH497" s="88"/>
    </row>
    <row r="498" ht="10.5" customHeight="1">
      <c r="A498" s="87" t="str">
        <f t="shared" si="1"/>
        <v/>
      </c>
      <c r="B498" s="88" t="str">
        <f t="shared" si="2"/>
        <v/>
      </c>
      <c r="C498" s="88" t="str">
        <f t="shared" si="3"/>
        <v/>
      </c>
      <c r="D498" s="89" t="str">
        <f>'94KMInput'!B494</f>
        <v/>
      </c>
      <c r="E498" s="90" t="str">
        <f t="shared" si="4"/>
        <v/>
      </c>
      <c r="F498" s="91" t="str">
        <f>'94KMInput'!H494</f>
        <v/>
      </c>
      <c r="G498" s="90" t="str">
        <f>'94KMInput'!O494</f>
        <v/>
      </c>
      <c r="H498" s="90" t="str">
        <f>'94KMInput'!P494</f>
        <v/>
      </c>
      <c r="I498" s="90" t="str">
        <f>'94KMInput'!R494</f>
        <v/>
      </c>
      <c r="J498" s="91" t="str">
        <f>'94KMInput'!S494</f>
        <v/>
      </c>
      <c r="K498" s="92" t="str">
        <f>'94KMInput'!AD494</f>
        <v/>
      </c>
      <c r="L498" s="93"/>
      <c r="M498" s="94" t="str">
        <f>'94KMInput'!L494</f>
        <v/>
      </c>
      <c r="N498" s="90" t="str">
        <f>IF(M498="","",(IF(Q498='94KMInput'!K494,"","ERROR!")))</f>
        <v/>
      </c>
      <c r="O498" s="95"/>
      <c r="P498" s="96"/>
      <c r="Q498" s="69" t="str">
        <f t="shared" si="8"/>
        <v/>
      </c>
      <c r="R498" s="98"/>
      <c r="S498" s="98"/>
      <c r="T498" s="98"/>
      <c r="U498" s="99"/>
      <c r="V498" s="98"/>
      <c r="W498" s="98"/>
      <c r="X498" s="100" t="str">
        <f t="shared" si="39"/>
        <v/>
      </c>
      <c r="Y498" s="101"/>
      <c r="Z498" s="102"/>
      <c r="AA498" s="102"/>
      <c r="AB498" s="102"/>
      <c r="AC498" s="103" t="str">
        <f>'94KMInput'!T537</f>
        <v/>
      </c>
      <c r="AD498" s="104">
        <f>'94KMInput'!V537-'94KMInput'!U537</f>
        <v>0</v>
      </c>
      <c r="AE498" s="105" t="str">
        <f t="shared" si="6"/>
        <v/>
      </c>
      <c r="AF498" s="106"/>
      <c r="AG498" s="107"/>
      <c r="AH498" s="108" t="str">
        <f>HYPERLINK('94KMInput'!AE537)</f>
        <v/>
      </c>
      <c r="AI498" s="108" t="str">
        <f>HYPERLINK('94KMInput'!AF537)</f>
        <v/>
      </c>
      <c r="AJ498" s="108" t="str">
        <f>HYPERLINK('94KMInput'!AG537)</f>
        <v/>
      </c>
      <c r="AK498" s="108" t="str">
        <f>HYPERLINK('94KMInput'!AH537)</f>
        <v/>
      </c>
      <c r="AL498" s="108" t="str">
        <f>HYPERLINK('94KMInput'!AI537)</f>
        <v/>
      </c>
      <c r="AM498" s="108" t="str">
        <f>HYPERLINK('94KMInput'!AJ537)</f>
        <v/>
      </c>
      <c r="AN498" s="108" t="str">
        <f>HYPERLINK('94KMInput'!AK537)</f>
        <v/>
      </c>
      <c r="AO498" s="108" t="str">
        <f>HYPERLINK('94KMInput'!AL537)</f>
        <v/>
      </c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  <c r="BL498" s="88"/>
      <c r="BM498" s="88"/>
      <c r="BN498" s="88"/>
      <c r="BO498" s="88"/>
      <c r="BP498" s="88"/>
      <c r="BQ498" s="88"/>
      <c r="BR498" s="88"/>
      <c r="BS498" s="88"/>
      <c r="BT498" s="88"/>
      <c r="BU498" s="88"/>
      <c r="BV498" s="88"/>
      <c r="BW498" s="88"/>
      <c r="BX498" s="88"/>
      <c r="BY498" s="88"/>
      <c r="BZ498" s="88"/>
      <c r="CA498" s="88"/>
      <c r="CB498" s="88"/>
      <c r="CC498" s="88"/>
      <c r="CD498" s="88"/>
      <c r="CE498" s="88"/>
      <c r="CF498" s="88"/>
      <c r="CG498" s="88"/>
      <c r="CH498" s="88"/>
      <c r="CI498" s="88"/>
      <c r="CJ498" s="88"/>
      <c r="CK498" s="88"/>
      <c r="CL498" s="88"/>
      <c r="CM498" s="88"/>
      <c r="CN498" s="88"/>
      <c r="CO498" s="88"/>
      <c r="CP498" s="88"/>
      <c r="CQ498" s="88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  <c r="DD498" s="88"/>
      <c r="DE498" s="88"/>
      <c r="DF498" s="88"/>
      <c r="DG498" s="88"/>
      <c r="DH498" s="88"/>
    </row>
    <row r="499" ht="10.5" customHeight="1">
      <c r="A499" s="87" t="str">
        <f t="shared" si="1"/>
        <v/>
      </c>
      <c r="B499" s="88" t="str">
        <f t="shared" si="2"/>
        <v/>
      </c>
      <c r="C499" s="88" t="str">
        <f t="shared" si="3"/>
        <v/>
      </c>
      <c r="D499" s="89" t="str">
        <f>'94KMInput'!B495</f>
        <v/>
      </c>
      <c r="E499" s="90" t="str">
        <f t="shared" si="4"/>
        <v/>
      </c>
      <c r="F499" s="91" t="str">
        <f>'94KMInput'!H495</f>
        <v/>
      </c>
      <c r="G499" s="90" t="str">
        <f>'94KMInput'!O495</f>
        <v/>
      </c>
      <c r="H499" s="90" t="str">
        <f>'94KMInput'!P495</f>
        <v/>
      </c>
      <c r="I499" s="90" t="str">
        <f>'94KMInput'!R495</f>
        <v/>
      </c>
      <c r="J499" s="91" t="str">
        <f>'94KMInput'!S495</f>
        <v/>
      </c>
      <c r="K499" s="92" t="str">
        <f>'94KMInput'!AD495</f>
        <v/>
      </c>
      <c r="L499" s="93"/>
      <c r="M499" s="94" t="str">
        <f>'94KMInput'!L495</f>
        <v/>
      </c>
      <c r="N499" s="90" t="str">
        <f>IF(M499="","",(IF(Q499='94KMInput'!K495,"","ERROR!")))</f>
        <v/>
      </c>
      <c r="O499" s="95"/>
      <c r="P499" s="96"/>
      <c r="Q499" s="69" t="str">
        <f t="shared" si="8"/>
        <v/>
      </c>
      <c r="R499" s="98"/>
      <c r="S499" s="98"/>
      <c r="T499" s="98"/>
      <c r="U499" s="99"/>
      <c r="V499" s="98"/>
      <c r="W499" s="98"/>
      <c r="X499" s="100" t="str">
        <f t="shared" si="39"/>
        <v/>
      </c>
      <c r="Y499" s="101"/>
      <c r="Z499" s="102"/>
      <c r="AA499" s="102"/>
      <c r="AB499" s="102"/>
      <c r="AC499" s="103" t="str">
        <f>'94KMInput'!T538</f>
        <v/>
      </c>
      <c r="AD499" s="104">
        <f>'94KMInput'!V538-'94KMInput'!U538</f>
        <v>0</v>
      </c>
      <c r="AE499" s="105" t="str">
        <f t="shared" si="6"/>
        <v/>
      </c>
      <c r="AF499" s="106"/>
      <c r="AG499" s="107"/>
      <c r="AH499" s="108" t="str">
        <f>HYPERLINK('94KMInput'!AE538)</f>
        <v/>
      </c>
      <c r="AI499" s="108" t="str">
        <f>HYPERLINK('94KMInput'!AF538)</f>
        <v/>
      </c>
      <c r="AJ499" s="108" t="str">
        <f>HYPERLINK('94KMInput'!AG538)</f>
        <v/>
      </c>
      <c r="AK499" s="108" t="str">
        <f>HYPERLINK('94KMInput'!AH538)</f>
        <v/>
      </c>
      <c r="AL499" s="108" t="str">
        <f>HYPERLINK('94KMInput'!AI538)</f>
        <v/>
      </c>
      <c r="AM499" s="108" t="str">
        <f>HYPERLINK('94KMInput'!AJ538)</f>
        <v/>
      </c>
      <c r="AN499" s="108" t="str">
        <f>HYPERLINK('94KMInput'!AK538)</f>
        <v/>
      </c>
      <c r="AO499" s="108" t="str">
        <f>HYPERLINK('94KMInput'!AL538)</f>
        <v/>
      </c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  <c r="BL499" s="88"/>
      <c r="BM499" s="88"/>
      <c r="BN499" s="88"/>
      <c r="BO499" s="88"/>
      <c r="BP499" s="88"/>
      <c r="BQ499" s="88"/>
      <c r="BR499" s="88"/>
      <c r="BS499" s="88"/>
      <c r="BT499" s="88"/>
      <c r="BU499" s="88"/>
      <c r="BV499" s="88"/>
      <c r="BW499" s="88"/>
      <c r="BX499" s="88"/>
      <c r="BY499" s="88"/>
      <c r="BZ499" s="88"/>
      <c r="CA499" s="88"/>
      <c r="CB499" s="88"/>
      <c r="CC499" s="88"/>
      <c r="CD499" s="88"/>
      <c r="CE499" s="88"/>
      <c r="CF499" s="88"/>
      <c r="CG499" s="88"/>
      <c r="CH499" s="88"/>
      <c r="CI499" s="88"/>
      <c r="CJ499" s="88"/>
      <c r="CK499" s="88"/>
      <c r="CL499" s="88"/>
      <c r="CM499" s="88"/>
      <c r="CN499" s="88"/>
      <c r="CO499" s="88"/>
      <c r="CP499" s="88"/>
      <c r="CQ499" s="88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  <c r="DD499" s="88"/>
      <c r="DE499" s="88"/>
      <c r="DF499" s="88"/>
      <c r="DG499" s="88"/>
      <c r="DH499" s="88"/>
    </row>
    <row r="500" ht="10.5" customHeight="1">
      <c r="A500" s="87" t="str">
        <f t="shared" si="1"/>
        <v/>
      </c>
      <c r="B500" s="88" t="str">
        <f t="shared" si="2"/>
        <v/>
      </c>
      <c r="C500" s="88" t="str">
        <f t="shared" si="3"/>
        <v/>
      </c>
      <c r="D500" s="89" t="str">
        <f>'94KMInput'!B496</f>
        <v/>
      </c>
      <c r="E500" s="90" t="str">
        <f t="shared" si="4"/>
        <v/>
      </c>
      <c r="F500" s="91" t="str">
        <f>'94KMInput'!H496</f>
        <v/>
      </c>
      <c r="G500" s="90" t="str">
        <f>'94KMInput'!O496</f>
        <v/>
      </c>
      <c r="H500" s="90" t="str">
        <f>'94KMInput'!P496</f>
        <v/>
      </c>
      <c r="I500" s="90" t="str">
        <f>'94KMInput'!R496</f>
        <v/>
      </c>
      <c r="J500" s="91" t="str">
        <f>'94KMInput'!S496</f>
        <v/>
      </c>
      <c r="K500" s="92" t="str">
        <f>'94KMInput'!AD496</f>
        <v/>
      </c>
      <c r="L500" s="93"/>
      <c r="M500" s="94" t="str">
        <f>'94KMInput'!L496</f>
        <v/>
      </c>
      <c r="N500" s="90" t="str">
        <f>IF(M500="","",(IF(Q500='94KMInput'!K496,"","ERROR!")))</f>
        <v/>
      </c>
      <c r="O500" s="95"/>
      <c r="P500" s="96"/>
      <c r="Q500" s="69" t="str">
        <f t="shared" si="8"/>
        <v/>
      </c>
      <c r="R500" s="98"/>
      <c r="S500" s="98"/>
      <c r="T500" s="98"/>
      <c r="U500" s="99"/>
      <c r="V500" s="98"/>
      <c r="W500" s="98"/>
      <c r="X500" s="100" t="str">
        <f t="shared" si="39"/>
        <v/>
      </c>
      <c r="Y500" s="101"/>
      <c r="Z500" s="102"/>
      <c r="AA500" s="102"/>
      <c r="AB500" s="102"/>
      <c r="AC500" s="103" t="str">
        <f>'94KMInput'!T539</f>
        <v/>
      </c>
      <c r="AD500" s="104">
        <f>'94KMInput'!V539-'94KMInput'!U539</f>
        <v>0</v>
      </c>
      <c r="AE500" s="105" t="str">
        <f t="shared" si="6"/>
        <v/>
      </c>
      <c r="AF500" s="106"/>
      <c r="AG500" s="107"/>
      <c r="AH500" s="108" t="str">
        <f>HYPERLINK('94KMInput'!AE539)</f>
        <v/>
      </c>
      <c r="AI500" s="108" t="str">
        <f>HYPERLINK('94KMInput'!AF539)</f>
        <v/>
      </c>
      <c r="AJ500" s="108" t="str">
        <f>HYPERLINK('94KMInput'!AG539)</f>
        <v/>
      </c>
      <c r="AK500" s="108" t="str">
        <f>HYPERLINK('94KMInput'!AH539)</f>
        <v/>
      </c>
      <c r="AL500" s="108" t="str">
        <f>HYPERLINK('94KMInput'!AI539)</f>
        <v/>
      </c>
      <c r="AM500" s="108" t="str">
        <f>HYPERLINK('94KMInput'!AJ539)</f>
        <v/>
      </c>
      <c r="AN500" s="108" t="str">
        <f>HYPERLINK('94KMInput'!AK539)</f>
        <v/>
      </c>
      <c r="AO500" s="108" t="str">
        <f>HYPERLINK('94KMInput'!AL539)</f>
        <v/>
      </c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  <c r="BL500" s="88"/>
      <c r="BM500" s="88"/>
      <c r="BN500" s="88"/>
      <c r="BO500" s="88"/>
      <c r="BP500" s="88"/>
      <c r="BQ500" s="88"/>
      <c r="BR500" s="88"/>
      <c r="BS500" s="88"/>
      <c r="BT500" s="88"/>
      <c r="BU500" s="88"/>
      <c r="BV500" s="88"/>
      <c r="BW500" s="88"/>
      <c r="BX500" s="88"/>
      <c r="BY500" s="88"/>
      <c r="BZ500" s="88"/>
      <c r="CA500" s="88"/>
      <c r="CB500" s="88"/>
      <c r="CC500" s="88"/>
      <c r="CD500" s="88"/>
      <c r="CE500" s="88"/>
      <c r="CF500" s="88"/>
      <c r="CG500" s="88"/>
      <c r="CH500" s="88"/>
      <c r="CI500" s="88"/>
      <c r="CJ500" s="88"/>
      <c r="CK500" s="88"/>
      <c r="CL500" s="88"/>
      <c r="CM500" s="88"/>
      <c r="CN500" s="88"/>
      <c r="CO500" s="88"/>
      <c r="CP500" s="88"/>
      <c r="CQ500" s="88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  <c r="DD500" s="88"/>
      <c r="DE500" s="88"/>
      <c r="DF500" s="88"/>
      <c r="DG500" s="88"/>
      <c r="DH500" s="88"/>
    </row>
    <row r="501" ht="10.5" customHeight="1">
      <c r="A501" s="87" t="str">
        <f t="shared" si="1"/>
        <v/>
      </c>
      <c r="B501" s="88" t="str">
        <f t="shared" si="2"/>
        <v/>
      </c>
      <c r="C501" s="88" t="str">
        <f t="shared" si="3"/>
        <v/>
      </c>
      <c r="D501" s="89" t="str">
        <f>'94KMInput'!B497</f>
        <v/>
      </c>
      <c r="E501" s="90" t="str">
        <f t="shared" si="4"/>
        <v/>
      </c>
      <c r="F501" s="91" t="str">
        <f>'94KMInput'!H497</f>
        <v/>
      </c>
      <c r="G501" s="90" t="str">
        <f>'94KMInput'!O497</f>
        <v/>
      </c>
      <c r="H501" s="90" t="str">
        <f>'94KMInput'!P497</f>
        <v/>
      </c>
      <c r="I501" s="90" t="str">
        <f>'94KMInput'!R497</f>
        <v/>
      </c>
      <c r="J501" s="91" t="str">
        <f>'94KMInput'!S497</f>
        <v/>
      </c>
      <c r="K501" s="92" t="str">
        <f>'94KMInput'!AD497</f>
        <v/>
      </c>
      <c r="L501" s="93"/>
      <c r="M501" s="94" t="str">
        <f>'94KMInput'!L497</f>
        <v/>
      </c>
      <c r="N501" s="90" t="str">
        <f>IF(M501="","",(IF(Q501='94KMInput'!K497,"","ERROR!")))</f>
        <v/>
      </c>
      <c r="O501" s="95"/>
      <c r="P501" s="96"/>
      <c r="Q501" s="69" t="str">
        <f t="shared" si="8"/>
        <v/>
      </c>
      <c r="R501" s="98"/>
      <c r="S501" s="98"/>
      <c r="T501" s="98"/>
      <c r="U501" s="99"/>
      <c r="V501" s="98"/>
      <c r="W501" s="98"/>
      <c r="X501" s="100" t="str">
        <f t="shared" si="39"/>
        <v/>
      </c>
      <c r="Y501" s="101"/>
      <c r="Z501" s="102"/>
      <c r="AA501" s="102"/>
      <c r="AB501" s="102"/>
      <c r="AC501" s="103" t="str">
        <f>'94KMInput'!T540</f>
        <v/>
      </c>
      <c r="AD501" s="104">
        <f>'94KMInput'!V540-'94KMInput'!U540</f>
        <v>0</v>
      </c>
      <c r="AE501" s="105" t="str">
        <f t="shared" si="6"/>
        <v/>
      </c>
      <c r="AF501" s="106"/>
      <c r="AG501" s="107"/>
      <c r="AH501" s="108" t="str">
        <f>HYPERLINK('94KMInput'!AE540)</f>
        <v/>
      </c>
      <c r="AI501" s="108" t="str">
        <f>HYPERLINK('94KMInput'!AF540)</f>
        <v/>
      </c>
      <c r="AJ501" s="108" t="str">
        <f>HYPERLINK('94KMInput'!AG540)</f>
        <v/>
      </c>
      <c r="AK501" s="108" t="str">
        <f>HYPERLINK('94KMInput'!AH540)</f>
        <v/>
      </c>
      <c r="AL501" s="108" t="str">
        <f>HYPERLINK('94KMInput'!AI540)</f>
        <v/>
      </c>
      <c r="AM501" s="108" t="str">
        <f>HYPERLINK('94KMInput'!AJ540)</f>
        <v/>
      </c>
      <c r="AN501" s="108" t="str">
        <f>HYPERLINK('94KMInput'!AK540)</f>
        <v/>
      </c>
      <c r="AO501" s="108" t="str">
        <f>HYPERLINK('94KMInput'!AL540)</f>
        <v/>
      </c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  <c r="BL501" s="88"/>
      <c r="BM501" s="88"/>
      <c r="BN501" s="88"/>
      <c r="BO501" s="88"/>
      <c r="BP501" s="88"/>
      <c r="BQ501" s="88"/>
      <c r="BR501" s="88"/>
      <c r="BS501" s="88"/>
      <c r="BT501" s="88"/>
      <c r="BU501" s="88"/>
      <c r="BV501" s="88"/>
      <c r="BW501" s="88"/>
      <c r="BX501" s="88"/>
      <c r="BY501" s="88"/>
      <c r="BZ501" s="88"/>
      <c r="CA501" s="88"/>
      <c r="CB501" s="88"/>
      <c r="CC501" s="88"/>
      <c r="CD501" s="88"/>
      <c r="CE501" s="88"/>
      <c r="CF501" s="88"/>
      <c r="CG501" s="88"/>
      <c r="CH501" s="88"/>
      <c r="CI501" s="88"/>
      <c r="CJ501" s="88"/>
      <c r="CK501" s="88"/>
      <c r="CL501" s="88"/>
      <c r="CM501" s="88"/>
      <c r="CN501" s="88"/>
      <c r="CO501" s="88"/>
      <c r="CP501" s="88"/>
      <c r="CQ501" s="88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  <c r="DD501" s="88"/>
      <c r="DE501" s="88"/>
      <c r="DF501" s="88"/>
      <c r="DG501" s="88"/>
      <c r="DH501" s="88"/>
    </row>
    <row r="502" ht="10.5" customHeight="1">
      <c r="A502" s="87" t="str">
        <f t="shared" si="1"/>
        <v/>
      </c>
      <c r="B502" s="88" t="str">
        <f t="shared" si="2"/>
        <v/>
      </c>
      <c r="C502" s="88" t="str">
        <f t="shared" si="3"/>
        <v/>
      </c>
      <c r="D502" s="89" t="str">
        <f>'94KMInput'!B498</f>
        <v/>
      </c>
      <c r="E502" s="90" t="str">
        <f t="shared" si="4"/>
        <v/>
      </c>
      <c r="F502" s="91" t="str">
        <f>'94KMInput'!H498</f>
        <v/>
      </c>
      <c r="G502" s="90" t="str">
        <f>'94KMInput'!O498</f>
        <v/>
      </c>
      <c r="H502" s="90" t="str">
        <f>'94KMInput'!P498</f>
        <v/>
      </c>
      <c r="I502" s="90" t="str">
        <f>'94KMInput'!R498</f>
        <v/>
      </c>
      <c r="J502" s="91" t="str">
        <f>'94KMInput'!S498</f>
        <v/>
      </c>
      <c r="K502" s="92" t="str">
        <f>'94KMInput'!AD498</f>
        <v/>
      </c>
      <c r="L502" s="93"/>
      <c r="M502" s="94" t="str">
        <f>'94KMInput'!L498</f>
        <v/>
      </c>
      <c r="N502" s="90" t="str">
        <f>IF(M502="","",(IF(Q502='94KMInput'!K498,"","ERROR!")))</f>
        <v/>
      </c>
      <c r="O502" s="95"/>
      <c r="P502" s="96"/>
      <c r="Q502" s="69" t="str">
        <f t="shared" si="8"/>
        <v/>
      </c>
      <c r="R502" s="98"/>
      <c r="S502" s="98"/>
      <c r="T502" s="98"/>
      <c r="U502" s="99"/>
      <c r="V502" s="98"/>
      <c r="W502" s="98"/>
      <c r="X502" s="100" t="str">
        <f t="shared" si="39"/>
        <v/>
      </c>
      <c r="Y502" s="101"/>
      <c r="Z502" s="102"/>
      <c r="AA502" s="102"/>
      <c r="AB502" s="102"/>
      <c r="AC502" s="103" t="str">
        <f>'94KMInput'!T541</f>
        <v/>
      </c>
      <c r="AD502" s="104">
        <f>'94KMInput'!V541-'94KMInput'!U541</f>
        <v>0</v>
      </c>
      <c r="AE502" s="105" t="str">
        <f t="shared" si="6"/>
        <v/>
      </c>
      <c r="AF502" s="106"/>
      <c r="AG502" s="107"/>
      <c r="AH502" s="108" t="str">
        <f>HYPERLINK('94KMInput'!AE541)</f>
        <v/>
      </c>
      <c r="AI502" s="108" t="str">
        <f>HYPERLINK('94KMInput'!AF541)</f>
        <v/>
      </c>
      <c r="AJ502" s="108" t="str">
        <f>HYPERLINK('94KMInput'!AG541)</f>
        <v/>
      </c>
      <c r="AK502" s="108" t="str">
        <f>HYPERLINK('94KMInput'!AH541)</f>
        <v/>
      </c>
      <c r="AL502" s="108" t="str">
        <f>HYPERLINK('94KMInput'!AI541)</f>
        <v/>
      </c>
      <c r="AM502" s="108" t="str">
        <f>HYPERLINK('94KMInput'!AJ541)</f>
        <v/>
      </c>
      <c r="AN502" s="108" t="str">
        <f>HYPERLINK('94KMInput'!AK541)</f>
        <v/>
      </c>
      <c r="AO502" s="108" t="str">
        <f>HYPERLINK('94KMInput'!AL541)</f>
        <v/>
      </c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  <c r="BL502" s="88"/>
      <c r="BM502" s="88"/>
      <c r="BN502" s="88"/>
      <c r="BO502" s="88"/>
      <c r="BP502" s="88"/>
      <c r="BQ502" s="88"/>
      <c r="BR502" s="88"/>
      <c r="BS502" s="88"/>
      <c r="BT502" s="88"/>
      <c r="BU502" s="88"/>
      <c r="BV502" s="88"/>
      <c r="BW502" s="88"/>
      <c r="BX502" s="88"/>
      <c r="BY502" s="88"/>
      <c r="BZ502" s="88"/>
      <c r="CA502" s="88"/>
      <c r="CB502" s="88"/>
      <c r="CC502" s="88"/>
      <c r="CD502" s="88"/>
      <c r="CE502" s="88"/>
      <c r="CF502" s="88"/>
      <c r="CG502" s="88"/>
      <c r="CH502" s="88"/>
      <c r="CI502" s="88"/>
      <c r="CJ502" s="88"/>
      <c r="CK502" s="88"/>
      <c r="CL502" s="88"/>
      <c r="CM502" s="88"/>
      <c r="CN502" s="88"/>
      <c r="CO502" s="88"/>
      <c r="CP502" s="88"/>
      <c r="CQ502" s="88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  <c r="DD502" s="88"/>
      <c r="DE502" s="88"/>
      <c r="DF502" s="88"/>
      <c r="DG502" s="88"/>
      <c r="DH502" s="88"/>
    </row>
    <row r="503" ht="10.5" customHeight="1">
      <c r="A503" s="87" t="str">
        <f t="shared" si="1"/>
        <v/>
      </c>
      <c r="B503" s="88" t="str">
        <f t="shared" si="2"/>
        <v/>
      </c>
      <c r="C503" s="88" t="str">
        <f t="shared" si="3"/>
        <v/>
      </c>
      <c r="D503" s="89" t="str">
        <f>'94KMInput'!B499</f>
        <v/>
      </c>
      <c r="E503" s="90" t="str">
        <f t="shared" si="4"/>
        <v/>
      </c>
      <c r="F503" s="91" t="str">
        <f>'94KMInput'!H499</f>
        <v/>
      </c>
      <c r="G503" s="90" t="str">
        <f>'94KMInput'!O499</f>
        <v/>
      </c>
      <c r="H503" s="90" t="str">
        <f>'94KMInput'!P499</f>
        <v/>
      </c>
      <c r="I503" s="90" t="str">
        <f>'94KMInput'!R499</f>
        <v/>
      </c>
      <c r="J503" s="91" t="str">
        <f>'94KMInput'!S499</f>
        <v/>
      </c>
      <c r="K503" s="92" t="str">
        <f>'94KMInput'!AD499</f>
        <v/>
      </c>
      <c r="L503" s="93"/>
      <c r="M503" s="94" t="str">
        <f>'94KMInput'!L499</f>
        <v/>
      </c>
      <c r="N503" s="90" t="str">
        <f>IF(M503="","",(IF(Q503='94KMInput'!K499,"","ERROR!")))</f>
        <v/>
      </c>
      <c r="O503" s="95"/>
      <c r="P503" s="96"/>
      <c r="Q503" s="69" t="str">
        <f t="shared" si="8"/>
        <v/>
      </c>
      <c r="R503" s="98"/>
      <c r="S503" s="98"/>
      <c r="T503" s="98"/>
      <c r="U503" s="99"/>
      <c r="V503" s="98"/>
      <c r="W503" s="98"/>
      <c r="X503" s="100" t="str">
        <f t="shared" si="39"/>
        <v/>
      </c>
      <c r="Y503" s="101"/>
      <c r="Z503" s="102"/>
      <c r="AA503" s="102"/>
      <c r="AB503" s="102"/>
      <c r="AC503" s="103" t="str">
        <f>'94KMInput'!T542</f>
        <v/>
      </c>
      <c r="AD503" s="104">
        <f>'94KMInput'!V542-'94KMInput'!U542</f>
        <v>0</v>
      </c>
      <c r="AE503" s="105" t="str">
        <f t="shared" si="6"/>
        <v/>
      </c>
      <c r="AF503" s="106"/>
      <c r="AG503" s="107"/>
      <c r="AH503" s="108" t="str">
        <f>HYPERLINK('94KMInput'!AE542)</f>
        <v/>
      </c>
      <c r="AI503" s="108" t="str">
        <f>HYPERLINK('94KMInput'!AF542)</f>
        <v/>
      </c>
      <c r="AJ503" s="108" t="str">
        <f>HYPERLINK('94KMInput'!AG542)</f>
        <v/>
      </c>
      <c r="AK503" s="108" t="str">
        <f>HYPERLINK('94KMInput'!AH542)</f>
        <v/>
      </c>
      <c r="AL503" s="108" t="str">
        <f>HYPERLINK('94KMInput'!AI542)</f>
        <v/>
      </c>
      <c r="AM503" s="108" t="str">
        <f>HYPERLINK('94KMInput'!AJ542)</f>
        <v/>
      </c>
      <c r="AN503" s="108" t="str">
        <f>HYPERLINK('94KMInput'!AK542)</f>
        <v/>
      </c>
      <c r="AO503" s="108" t="str">
        <f>HYPERLINK('94KMInput'!AL542)</f>
        <v/>
      </c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  <c r="BL503" s="88"/>
      <c r="BM503" s="88"/>
      <c r="BN503" s="88"/>
      <c r="BO503" s="88"/>
      <c r="BP503" s="88"/>
      <c r="BQ503" s="88"/>
      <c r="BR503" s="88"/>
      <c r="BS503" s="88"/>
      <c r="BT503" s="88"/>
      <c r="BU503" s="88"/>
      <c r="BV503" s="88"/>
      <c r="BW503" s="88"/>
      <c r="BX503" s="88"/>
      <c r="BY503" s="88"/>
      <c r="BZ503" s="88"/>
      <c r="CA503" s="88"/>
      <c r="CB503" s="88"/>
      <c r="CC503" s="88"/>
      <c r="CD503" s="88"/>
      <c r="CE503" s="88"/>
      <c r="CF503" s="88"/>
      <c r="CG503" s="88"/>
      <c r="CH503" s="88"/>
      <c r="CI503" s="88"/>
      <c r="CJ503" s="88"/>
      <c r="CK503" s="88"/>
      <c r="CL503" s="88"/>
      <c r="CM503" s="88"/>
      <c r="CN503" s="88"/>
      <c r="CO503" s="88"/>
      <c r="CP503" s="88"/>
      <c r="CQ503" s="88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  <c r="DD503" s="88"/>
      <c r="DE503" s="88"/>
      <c r="DF503" s="88"/>
      <c r="DG503" s="88"/>
      <c r="DH503" s="88"/>
    </row>
    <row r="504" ht="10.5" customHeight="1">
      <c r="A504" s="87" t="str">
        <f t="shared" si="1"/>
        <v/>
      </c>
      <c r="B504" s="88" t="str">
        <f t="shared" si="2"/>
        <v/>
      </c>
      <c r="C504" s="88" t="str">
        <f t="shared" si="3"/>
        <v/>
      </c>
      <c r="D504" s="89" t="str">
        <f>'94KMInput'!B500</f>
        <v/>
      </c>
      <c r="E504" s="90" t="str">
        <f t="shared" si="4"/>
        <v/>
      </c>
      <c r="F504" s="91" t="str">
        <f>'94KMInput'!H500</f>
        <v/>
      </c>
      <c r="G504" s="90" t="str">
        <f>'94KMInput'!O500</f>
        <v/>
      </c>
      <c r="H504" s="90" t="str">
        <f>'94KMInput'!P500</f>
        <v/>
      </c>
      <c r="I504" s="90" t="str">
        <f>'94KMInput'!R500</f>
        <v/>
      </c>
      <c r="J504" s="91" t="str">
        <f>'94KMInput'!S500</f>
        <v/>
      </c>
      <c r="K504" s="92" t="str">
        <f>'94KMInput'!AD500</f>
        <v/>
      </c>
      <c r="L504" s="93"/>
      <c r="M504" s="94" t="str">
        <f>'94KMInput'!L500</f>
        <v/>
      </c>
      <c r="N504" s="90" t="str">
        <f>IF(M504="","",(IF(Q504='94KMInput'!K500,"","ERROR!")))</f>
        <v/>
      </c>
      <c r="O504" s="95"/>
      <c r="P504" s="96"/>
      <c r="Q504" s="69" t="str">
        <f t="shared" si="8"/>
        <v/>
      </c>
      <c r="R504" s="98"/>
      <c r="S504" s="98"/>
      <c r="T504" s="98"/>
      <c r="U504" s="99"/>
      <c r="V504" s="98"/>
      <c r="W504" s="98"/>
      <c r="X504" s="100" t="str">
        <f t="shared" si="39"/>
        <v/>
      </c>
      <c r="Y504" s="101"/>
      <c r="Z504" s="102"/>
      <c r="AA504" s="102"/>
      <c r="AB504" s="102"/>
      <c r="AC504" s="103" t="str">
        <f>'94KMInput'!T543</f>
        <v/>
      </c>
      <c r="AD504" s="104">
        <f>'94KMInput'!V543-'94KMInput'!U543</f>
        <v>0</v>
      </c>
      <c r="AE504" s="105" t="str">
        <f t="shared" si="6"/>
        <v/>
      </c>
      <c r="AF504" s="106"/>
      <c r="AG504" s="107"/>
      <c r="AH504" s="108" t="str">
        <f>HYPERLINK('94KMInput'!AE543)</f>
        <v/>
      </c>
      <c r="AI504" s="108" t="str">
        <f>HYPERLINK('94KMInput'!AF543)</f>
        <v/>
      </c>
      <c r="AJ504" s="108" t="str">
        <f>HYPERLINK('94KMInput'!AG543)</f>
        <v/>
      </c>
      <c r="AK504" s="108" t="str">
        <f>HYPERLINK('94KMInput'!AH543)</f>
        <v/>
      </c>
      <c r="AL504" s="108" t="str">
        <f>HYPERLINK('94KMInput'!AI543)</f>
        <v/>
      </c>
      <c r="AM504" s="108" t="str">
        <f>HYPERLINK('94KMInput'!AJ543)</f>
        <v/>
      </c>
      <c r="AN504" s="108" t="str">
        <f>HYPERLINK('94KMInput'!AK543)</f>
        <v/>
      </c>
      <c r="AO504" s="108" t="str">
        <f>HYPERLINK('94KMInput'!AL543)</f>
        <v/>
      </c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  <c r="BL504" s="88"/>
      <c r="BM504" s="88"/>
      <c r="BN504" s="88"/>
      <c r="BO504" s="88"/>
      <c r="BP504" s="88"/>
      <c r="BQ504" s="88"/>
      <c r="BR504" s="88"/>
      <c r="BS504" s="88"/>
      <c r="BT504" s="88"/>
      <c r="BU504" s="88"/>
      <c r="BV504" s="88"/>
      <c r="BW504" s="88"/>
      <c r="BX504" s="88"/>
      <c r="BY504" s="88"/>
      <c r="BZ504" s="88"/>
      <c r="CA504" s="88"/>
      <c r="CB504" s="88"/>
      <c r="CC504" s="88"/>
      <c r="CD504" s="88"/>
      <c r="CE504" s="88"/>
      <c r="CF504" s="88"/>
      <c r="CG504" s="88"/>
      <c r="CH504" s="88"/>
      <c r="CI504" s="88"/>
      <c r="CJ504" s="88"/>
      <c r="CK504" s="88"/>
      <c r="CL504" s="88"/>
      <c r="CM504" s="88"/>
      <c r="CN504" s="88"/>
      <c r="CO504" s="88"/>
      <c r="CP504" s="88"/>
      <c r="CQ504" s="88"/>
      <c r="CR504" s="88"/>
      <c r="CS504" s="88"/>
      <c r="CT504" s="88"/>
      <c r="CU504" s="88"/>
      <c r="CV504" s="88"/>
      <c r="CW504" s="88"/>
      <c r="CX504" s="88"/>
      <c r="CY504" s="88"/>
      <c r="CZ504" s="88"/>
      <c r="DA504" s="88"/>
      <c r="DB504" s="88"/>
      <c r="DC504" s="88"/>
      <c r="DD504" s="88"/>
      <c r="DE504" s="88"/>
      <c r="DF504" s="88"/>
      <c r="DG504" s="88"/>
      <c r="DH504" s="88"/>
    </row>
    <row r="505" ht="10.5" customHeight="1">
      <c r="A505" s="87" t="str">
        <f t="shared" si="1"/>
        <v/>
      </c>
      <c r="B505" s="88" t="str">
        <f t="shared" si="2"/>
        <v/>
      </c>
      <c r="C505" s="88" t="str">
        <f t="shared" si="3"/>
        <v/>
      </c>
      <c r="D505" s="89" t="str">
        <f>'94KMInput'!B501</f>
        <v/>
      </c>
      <c r="E505" s="90" t="str">
        <f t="shared" si="4"/>
        <v/>
      </c>
      <c r="F505" s="91" t="str">
        <f>'94KMInput'!H501</f>
        <v/>
      </c>
      <c r="G505" s="90" t="str">
        <f>'94KMInput'!O501</f>
        <v/>
      </c>
      <c r="H505" s="90" t="str">
        <f>'94KMInput'!P501</f>
        <v/>
      </c>
      <c r="I505" s="90" t="str">
        <f>'94KMInput'!R501</f>
        <v/>
      </c>
      <c r="J505" s="91" t="str">
        <f>'94KMInput'!S501</f>
        <v/>
      </c>
      <c r="K505" s="92" t="str">
        <f>'94KMInput'!AD501</f>
        <v/>
      </c>
      <c r="L505" s="93"/>
      <c r="M505" s="94" t="str">
        <f>'94KMInput'!L501</f>
        <v/>
      </c>
      <c r="N505" s="90" t="str">
        <f>IF(M505="","",(IF(Q505='94KMInput'!K501,"","ERROR!")))</f>
        <v/>
      </c>
      <c r="O505" s="95"/>
      <c r="P505" s="96"/>
      <c r="Q505" s="69" t="str">
        <f t="shared" si="8"/>
        <v/>
      </c>
      <c r="R505" s="98"/>
      <c r="S505" s="98"/>
      <c r="T505" s="98"/>
      <c r="U505" s="99"/>
      <c r="V505" s="98"/>
      <c r="W505" s="98"/>
      <c r="X505" s="100" t="str">
        <f t="shared" si="39"/>
        <v/>
      </c>
      <c r="Y505" s="101"/>
      <c r="Z505" s="102"/>
      <c r="AA505" s="102"/>
      <c r="AB505" s="102"/>
      <c r="AC505" s="103" t="str">
        <f>'94KMInput'!T544</f>
        <v/>
      </c>
      <c r="AD505" s="104">
        <f>'94KMInput'!V544-'94KMInput'!U544</f>
        <v>0</v>
      </c>
      <c r="AE505" s="105" t="str">
        <f t="shared" si="6"/>
        <v/>
      </c>
      <c r="AF505" s="106"/>
      <c r="AG505" s="107"/>
      <c r="AH505" s="108" t="str">
        <f>HYPERLINK('94KMInput'!AE544)</f>
        <v/>
      </c>
      <c r="AI505" s="108" t="str">
        <f>HYPERLINK('94KMInput'!AF544)</f>
        <v/>
      </c>
      <c r="AJ505" s="108" t="str">
        <f>HYPERLINK('94KMInput'!AG544)</f>
        <v/>
      </c>
      <c r="AK505" s="108" t="str">
        <f>HYPERLINK('94KMInput'!AH544)</f>
        <v/>
      </c>
      <c r="AL505" s="108" t="str">
        <f>HYPERLINK('94KMInput'!AI544)</f>
        <v/>
      </c>
      <c r="AM505" s="108" t="str">
        <f>HYPERLINK('94KMInput'!AJ544)</f>
        <v/>
      </c>
      <c r="AN505" s="108" t="str">
        <f>HYPERLINK('94KMInput'!AK544)</f>
        <v/>
      </c>
      <c r="AO505" s="108" t="str">
        <f>HYPERLINK('94KMInput'!AL544)</f>
        <v/>
      </c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  <c r="BL505" s="88"/>
      <c r="BM505" s="88"/>
      <c r="BN505" s="88"/>
      <c r="BO505" s="88"/>
      <c r="BP505" s="88"/>
      <c r="BQ505" s="88"/>
      <c r="BR505" s="88"/>
      <c r="BS505" s="88"/>
      <c r="BT505" s="88"/>
      <c r="BU505" s="88"/>
      <c r="BV505" s="88"/>
      <c r="BW505" s="88"/>
      <c r="BX505" s="88"/>
      <c r="BY505" s="88"/>
      <c r="BZ505" s="88"/>
      <c r="CA505" s="88"/>
      <c r="CB505" s="88"/>
      <c r="CC505" s="88"/>
      <c r="CD505" s="88"/>
      <c r="CE505" s="88"/>
      <c r="CF505" s="88"/>
      <c r="CG505" s="88"/>
      <c r="CH505" s="88"/>
      <c r="CI505" s="88"/>
      <c r="CJ505" s="88"/>
      <c r="CK505" s="88"/>
      <c r="CL505" s="88"/>
      <c r="CM505" s="88"/>
      <c r="CN505" s="88"/>
      <c r="CO505" s="88"/>
      <c r="CP505" s="88"/>
      <c r="CQ505" s="88"/>
      <c r="CR505" s="88"/>
      <c r="CS505" s="88"/>
      <c r="CT505" s="88"/>
      <c r="CU505" s="88"/>
      <c r="CV505" s="88"/>
      <c r="CW505" s="88"/>
      <c r="CX505" s="88"/>
      <c r="CY505" s="88"/>
      <c r="CZ505" s="88"/>
      <c r="DA505" s="88"/>
      <c r="DB505" s="88"/>
      <c r="DC505" s="88"/>
      <c r="DD505" s="88"/>
      <c r="DE505" s="88"/>
      <c r="DF505" s="88"/>
      <c r="DG505" s="88"/>
      <c r="DH505" s="88"/>
    </row>
    <row r="506" ht="10.5" customHeight="1">
      <c r="A506" s="87" t="str">
        <f t="shared" si="1"/>
        <v/>
      </c>
      <c r="B506" s="88" t="str">
        <f t="shared" si="2"/>
        <v/>
      </c>
      <c r="C506" s="88" t="str">
        <f t="shared" si="3"/>
        <v/>
      </c>
      <c r="D506" s="89" t="str">
        <f>'94KMInput'!B502</f>
        <v/>
      </c>
      <c r="E506" s="90" t="str">
        <f t="shared" si="4"/>
        <v/>
      </c>
      <c r="F506" s="91" t="str">
        <f>'94KMInput'!H502</f>
        <v/>
      </c>
      <c r="G506" s="90" t="str">
        <f>'94KMInput'!O502</f>
        <v/>
      </c>
      <c r="H506" s="90" t="str">
        <f>'94KMInput'!P502</f>
        <v/>
      </c>
      <c r="I506" s="90" t="str">
        <f>'94KMInput'!R502</f>
        <v/>
      </c>
      <c r="J506" s="91" t="str">
        <f>'94KMInput'!S502</f>
        <v/>
      </c>
      <c r="K506" s="92" t="str">
        <f>'94KMInput'!AD502</f>
        <v/>
      </c>
      <c r="L506" s="93"/>
      <c r="M506" s="94" t="str">
        <f>'94KMInput'!L502</f>
        <v/>
      </c>
      <c r="N506" s="90" t="str">
        <f>IF(M506="","",(IF(Q506='94KMInput'!K502,"","ERROR!")))</f>
        <v/>
      </c>
      <c r="O506" s="95"/>
      <c r="P506" s="96"/>
      <c r="Q506" s="69" t="str">
        <f t="shared" si="8"/>
        <v/>
      </c>
      <c r="R506" s="98"/>
      <c r="S506" s="98"/>
      <c r="T506" s="98"/>
      <c r="U506" s="99"/>
      <c r="V506" s="98"/>
      <c r="W506" s="98"/>
      <c r="X506" s="100" t="str">
        <f t="shared" si="39"/>
        <v/>
      </c>
      <c r="Y506" s="101"/>
      <c r="Z506" s="102"/>
      <c r="AA506" s="102"/>
      <c r="AB506" s="102"/>
      <c r="AC506" s="103" t="str">
        <f>'94KMInput'!T545</f>
        <v/>
      </c>
      <c r="AD506" s="104">
        <f>'94KMInput'!V545-'94KMInput'!U545</f>
        <v>0</v>
      </c>
      <c r="AE506" s="105" t="str">
        <f t="shared" si="6"/>
        <v/>
      </c>
      <c r="AF506" s="106"/>
      <c r="AG506" s="107"/>
      <c r="AH506" s="108" t="str">
        <f>HYPERLINK('94KMInput'!AE545)</f>
        <v/>
      </c>
      <c r="AI506" s="108" t="str">
        <f>HYPERLINK('94KMInput'!AF545)</f>
        <v/>
      </c>
      <c r="AJ506" s="108" t="str">
        <f>HYPERLINK('94KMInput'!AG545)</f>
        <v/>
      </c>
      <c r="AK506" s="108" t="str">
        <f>HYPERLINK('94KMInput'!AH545)</f>
        <v/>
      </c>
      <c r="AL506" s="108" t="str">
        <f>HYPERLINK('94KMInput'!AI545)</f>
        <v/>
      </c>
      <c r="AM506" s="108" t="str">
        <f>HYPERLINK('94KMInput'!AJ545)</f>
        <v/>
      </c>
      <c r="AN506" s="108" t="str">
        <f>HYPERLINK('94KMInput'!AK545)</f>
        <v/>
      </c>
      <c r="AO506" s="108" t="str">
        <f>HYPERLINK('94KMInput'!AL545)</f>
        <v/>
      </c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8"/>
      <c r="BT506" s="88"/>
      <c r="BU506" s="88"/>
      <c r="BV506" s="88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8"/>
      <c r="DD506" s="88"/>
      <c r="DE506" s="88"/>
      <c r="DF506" s="88"/>
      <c r="DG506" s="88"/>
      <c r="DH506" s="88"/>
    </row>
    <row r="507" ht="10.5" customHeight="1">
      <c r="A507" s="87" t="str">
        <f t="shared" si="1"/>
        <v/>
      </c>
      <c r="B507" s="88" t="str">
        <f t="shared" si="2"/>
        <v/>
      </c>
      <c r="C507" s="88" t="str">
        <f t="shared" si="3"/>
        <v/>
      </c>
      <c r="D507" s="89" t="str">
        <f>'94KMInput'!B503</f>
        <v/>
      </c>
      <c r="E507" s="90" t="str">
        <f t="shared" si="4"/>
        <v/>
      </c>
      <c r="F507" s="91" t="str">
        <f>'94KMInput'!H503</f>
        <v/>
      </c>
      <c r="G507" s="90" t="str">
        <f>'94KMInput'!O503</f>
        <v/>
      </c>
      <c r="H507" s="90" t="str">
        <f>'94KMInput'!P503</f>
        <v/>
      </c>
      <c r="I507" s="90" t="str">
        <f>'94KMInput'!R503</f>
        <v/>
      </c>
      <c r="J507" s="91" t="str">
        <f>'94KMInput'!S503</f>
        <v/>
      </c>
      <c r="K507" s="92" t="str">
        <f>'94KMInput'!AD503</f>
        <v/>
      </c>
      <c r="L507" s="93"/>
      <c r="M507" s="94" t="str">
        <f>'94KMInput'!L503</f>
        <v/>
      </c>
      <c r="N507" s="90" t="str">
        <f>IF(M507="","",(IF(Q507='94KMInput'!K503,"","ERROR!")))</f>
        <v/>
      </c>
      <c r="O507" s="95"/>
      <c r="P507" s="96"/>
      <c r="Q507" s="69" t="str">
        <f t="shared" si="8"/>
        <v/>
      </c>
      <c r="R507" s="98"/>
      <c r="S507" s="98"/>
      <c r="T507" s="98"/>
      <c r="U507" s="99"/>
      <c r="V507" s="98"/>
      <c r="W507" s="98"/>
      <c r="X507" s="100" t="str">
        <f t="shared" si="39"/>
        <v/>
      </c>
      <c r="Y507" s="101"/>
      <c r="Z507" s="102"/>
      <c r="AA507" s="102"/>
      <c r="AB507" s="102"/>
      <c r="AC507" s="103" t="str">
        <f>'94KMInput'!T546</f>
        <v/>
      </c>
      <c r="AD507" s="104">
        <f>'94KMInput'!V546-'94KMInput'!U546</f>
        <v>0</v>
      </c>
      <c r="AE507" s="105" t="str">
        <f t="shared" si="6"/>
        <v/>
      </c>
      <c r="AF507" s="106"/>
      <c r="AG507" s="107"/>
      <c r="AH507" s="108" t="str">
        <f>HYPERLINK('94KMInput'!AE546)</f>
        <v/>
      </c>
      <c r="AI507" s="108" t="str">
        <f>HYPERLINK('94KMInput'!AF546)</f>
        <v/>
      </c>
      <c r="AJ507" s="108" t="str">
        <f>HYPERLINK('94KMInput'!AG546)</f>
        <v/>
      </c>
      <c r="AK507" s="108" t="str">
        <f>HYPERLINK('94KMInput'!AH546)</f>
        <v/>
      </c>
      <c r="AL507" s="108" t="str">
        <f>HYPERLINK('94KMInput'!AI546)</f>
        <v/>
      </c>
      <c r="AM507" s="108" t="str">
        <f>HYPERLINK('94KMInput'!AJ546)</f>
        <v/>
      </c>
      <c r="AN507" s="108" t="str">
        <f>HYPERLINK('94KMInput'!AK546)</f>
        <v/>
      </c>
      <c r="AO507" s="108" t="str">
        <f>HYPERLINK('94KMInput'!AL546)</f>
        <v/>
      </c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  <c r="BL507" s="88"/>
      <c r="BM507" s="88"/>
      <c r="BN507" s="88"/>
      <c r="BO507" s="88"/>
      <c r="BP507" s="88"/>
      <c r="BQ507" s="88"/>
      <c r="BR507" s="88"/>
      <c r="BS507" s="88"/>
      <c r="BT507" s="88"/>
      <c r="BU507" s="88"/>
      <c r="BV507" s="88"/>
      <c r="BW507" s="88"/>
      <c r="BX507" s="88"/>
      <c r="BY507" s="88"/>
      <c r="BZ507" s="88"/>
      <c r="CA507" s="88"/>
      <c r="CB507" s="88"/>
      <c r="CC507" s="88"/>
      <c r="CD507" s="88"/>
      <c r="CE507" s="88"/>
      <c r="CF507" s="88"/>
      <c r="CG507" s="88"/>
      <c r="CH507" s="88"/>
      <c r="CI507" s="88"/>
      <c r="CJ507" s="88"/>
      <c r="CK507" s="88"/>
      <c r="CL507" s="88"/>
      <c r="CM507" s="88"/>
      <c r="CN507" s="88"/>
      <c r="CO507" s="88"/>
      <c r="CP507" s="88"/>
      <c r="CQ507" s="88"/>
      <c r="CR507" s="88"/>
      <c r="CS507" s="88"/>
      <c r="CT507" s="88"/>
      <c r="CU507" s="88"/>
      <c r="CV507" s="88"/>
      <c r="CW507" s="88"/>
      <c r="CX507" s="88"/>
      <c r="CY507" s="88"/>
      <c r="CZ507" s="88"/>
      <c r="DA507" s="88"/>
      <c r="DB507" s="88"/>
      <c r="DC507" s="88"/>
      <c r="DD507" s="88"/>
      <c r="DE507" s="88"/>
      <c r="DF507" s="88"/>
      <c r="DG507" s="88"/>
      <c r="DH507" s="88"/>
    </row>
    <row r="508" ht="10.5" customHeight="1">
      <c r="A508" s="87" t="str">
        <f t="shared" si="1"/>
        <v/>
      </c>
      <c r="B508" s="88" t="str">
        <f t="shared" si="2"/>
        <v/>
      </c>
      <c r="C508" s="88" t="str">
        <f t="shared" si="3"/>
        <v/>
      </c>
      <c r="D508" s="89" t="str">
        <f>'94KMInput'!B504</f>
        <v/>
      </c>
      <c r="E508" s="90" t="str">
        <f t="shared" si="4"/>
        <v/>
      </c>
      <c r="F508" s="91" t="str">
        <f>'94KMInput'!H504</f>
        <v/>
      </c>
      <c r="G508" s="90" t="str">
        <f>'94KMInput'!O504</f>
        <v/>
      </c>
      <c r="H508" s="90" t="str">
        <f>'94KMInput'!P504</f>
        <v/>
      </c>
      <c r="I508" s="90" t="str">
        <f>'94KMInput'!R504</f>
        <v/>
      </c>
      <c r="J508" s="91" t="str">
        <f>'94KMInput'!S504</f>
        <v/>
      </c>
      <c r="K508" s="92" t="str">
        <f>'94KMInput'!AD504</f>
        <v/>
      </c>
      <c r="L508" s="93"/>
      <c r="M508" s="94" t="str">
        <f>'94KMInput'!L504</f>
        <v/>
      </c>
      <c r="N508" s="90" t="str">
        <f>IF(M508="","",(IF(Q508='94KMInput'!K504,"","ERROR!")))</f>
        <v/>
      </c>
      <c r="O508" s="95"/>
      <c r="P508" s="96"/>
      <c r="Q508" s="69" t="str">
        <f t="shared" si="8"/>
        <v/>
      </c>
      <c r="R508" s="98"/>
      <c r="S508" s="98"/>
      <c r="T508" s="98"/>
      <c r="U508" s="99"/>
      <c r="V508" s="98"/>
      <c r="W508" s="98"/>
      <c r="X508" s="100" t="str">
        <f t="shared" si="39"/>
        <v/>
      </c>
      <c r="Y508" s="101"/>
      <c r="Z508" s="102"/>
      <c r="AA508" s="102"/>
      <c r="AB508" s="102"/>
      <c r="AC508" s="103" t="str">
        <f>'94KMInput'!T547</f>
        <v/>
      </c>
      <c r="AD508" s="104">
        <f>'94KMInput'!V547-'94KMInput'!U547</f>
        <v>0</v>
      </c>
      <c r="AE508" s="105" t="str">
        <f t="shared" si="6"/>
        <v/>
      </c>
      <c r="AF508" s="106"/>
      <c r="AG508" s="107"/>
      <c r="AH508" s="108" t="str">
        <f>HYPERLINK('94KMInput'!AE547)</f>
        <v/>
      </c>
      <c r="AI508" s="108" t="str">
        <f>HYPERLINK('94KMInput'!AF547)</f>
        <v/>
      </c>
      <c r="AJ508" s="108" t="str">
        <f>HYPERLINK('94KMInput'!AG547)</f>
        <v/>
      </c>
      <c r="AK508" s="108" t="str">
        <f>HYPERLINK('94KMInput'!AH547)</f>
        <v/>
      </c>
      <c r="AL508" s="108" t="str">
        <f>HYPERLINK('94KMInput'!AI547)</f>
        <v/>
      </c>
      <c r="AM508" s="108" t="str">
        <f>HYPERLINK('94KMInput'!AJ547)</f>
        <v/>
      </c>
      <c r="AN508" s="108" t="str">
        <f>HYPERLINK('94KMInput'!AK547)</f>
        <v/>
      </c>
      <c r="AO508" s="108" t="str">
        <f>HYPERLINK('94KMInput'!AL547)</f>
        <v/>
      </c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  <c r="BL508" s="88"/>
      <c r="BM508" s="88"/>
      <c r="BN508" s="88"/>
      <c r="BO508" s="88"/>
      <c r="BP508" s="88"/>
      <c r="BQ508" s="88"/>
      <c r="BR508" s="88"/>
      <c r="BS508" s="88"/>
      <c r="BT508" s="88"/>
      <c r="BU508" s="88"/>
      <c r="BV508" s="88"/>
      <c r="BW508" s="88"/>
      <c r="BX508" s="88"/>
      <c r="BY508" s="88"/>
      <c r="BZ508" s="88"/>
      <c r="CA508" s="88"/>
      <c r="CB508" s="88"/>
      <c r="CC508" s="88"/>
      <c r="CD508" s="88"/>
      <c r="CE508" s="88"/>
      <c r="CF508" s="88"/>
      <c r="CG508" s="88"/>
      <c r="CH508" s="88"/>
      <c r="CI508" s="88"/>
      <c r="CJ508" s="88"/>
      <c r="CK508" s="88"/>
      <c r="CL508" s="88"/>
      <c r="CM508" s="88"/>
      <c r="CN508" s="88"/>
      <c r="CO508" s="88"/>
      <c r="CP508" s="88"/>
      <c r="CQ508" s="88"/>
      <c r="CR508" s="88"/>
      <c r="CS508" s="88"/>
      <c r="CT508" s="88"/>
      <c r="CU508" s="88"/>
      <c r="CV508" s="88"/>
      <c r="CW508" s="88"/>
      <c r="CX508" s="88"/>
      <c r="CY508" s="88"/>
      <c r="CZ508" s="88"/>
      <c r="DA508" s="88"/>
      <c r="DB508" s="88"/>
      <c r="DC508" s="88"/>
      <c r="DD508" s="88"/>
      <c r="DE508" s="88"/>
      <c r="DF508" s="88"/>
      <c r="DG508" s="88"/>
      <c r="DH508" s="88"/>
    </row>
    <row r="509" ht="10.5" customHeight="1">
      <c r="A509" s="87" t="str">
        <f t="shared" si="1"/>
        <v/>
      </c>
      <c r="B509" s="88" t="str">
        <f t="shared" si="2"/>
        <v/>
      </c>
      <c r="C509" s="88" t="str">
        <f t="shared" si="3"/>
        <v/>
      </c>
      <c r="D509" s="89" t="str">
        <f>'94KMInput'!B505</f>
        <v/>
      </c>
      <c r="E509" s="90" t="str">
        <f t="shared" si="4"/>
        <v/>
      </c>
      <c r="F509" s="91" t="str">
        <f>'94KMInput'!H505</f>
        <v/>
      </c>
      <c r="G509" s="90" t="str">
        <f>'94KMInput'!O505</f>
        <v/>
      </c>
      <c r="H509" s="90" t="str">
        <f>'94KMInput'!P505</f>
        <v/>
      </c>
      <c r="I509" s="90" t="str">
        <f>'94KMInput'!R505</f>
        <v/>
      </c>
      <c r="J509" s="91" t="str">
        <f>'94KMInput'!S505</f>
        <v/>
      </c>
      <c r="K509" s="92" t="str">
        <f>'94KMInput'!AD505</f>
        <v/>
      </c>
      <c r="L509" s="93"/>
      <c r="M509" s="94" t="str">
        <f>'94KMInput'!L505</f>
        <v/>
      </c>
      <c r="N509" s="90" t="str">
        <f>IF(M509="","",(IF(Q509='94KMInput'!K505,"","ERROR!")))</f>
        <v/>
      </c>
      <c r="O509" s="95"/>
      <c r="P509" s="96"/>
      <c r="Q509" s="69" t="str">
        <f t="shared" si="8"/>
        <v/>
      </c>
      <c r="R509" s="98"/>
      <c r="S509" s="98"/>
      <c r="T509" s="98"/>
      <c r="U509" s="99"/>
      <c r="V509" s="98"/>
      <c r="W509" s="98"/>
      <c r="X509" s="100" t="str">
        <f t="shared" si="39"/>
        <v/>
      </c>
      <c r="Y509" s="101"/>
      <c r="Z509" s="102"/>
      <c r="AA509" s="102"/>
      <c r="AB509" s="102"/>
      <c r="AC509" s="103" t="str">
        <f>'94KMInput'!T548</f>
        <v/>
      </c>
      <c r="AD509" s="104">
        <f>'94KMInput'!V548-'94KMInput'!U548</f>
        <v>0</v>
      </c>
      <c r="AE509" s="105" t="str">
        <f t="shared" si="6"/>
        <v/>
      </c>
      <c r="AF509" s="106"/>
      <c r="AG509" s="107"/>
      <c r="AH509" s="108" t="str">
        <f>HYPERLINK('94KMInput'!AE548)</f>
        <v/>
      </c>
      <c r="AI509" s="108" t="str">
        <f>HYPERLINK('94KMInput'!AF548)</f>
        <v/>
      </c>
      <c r="AJ509" s="108" t="str">
        <f>HYPERLINK('94KMInput'!AG548)</f>
        <v/>
      </c>
      <c r="AK509" s="108" t="str">
        <f>HYPERLINK('94KMInput'!AH548)</f>
        <v/>
      </c>
      <c r="AL509" s="108" t="str">
        <f>HYPERLINK('94KMInput'!AI548)</f>
        <v/>
      </c>
      <c r="AM509" s="108" t="str">
        <f>HYPERLINK('94KMInput'!AJ548)</f>
        <v/>
      </c>
      <c r="AN509" s="108" t="str">
        <f>HYPERLINK('94KMInput'!AK548)</f>
        <v/>
      </c>
      <c r="AO509" s="108" t="str">
        <f>HYPERLINK('94KMInput'!AL548)</f>
        <v/>
      </c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  <c r="DD509" s="88"/>
      <c r="DE509" s="88"/>
      <c r="DF509" s="88"/>
      <c r="DG509" s="88"/>
      <c r="DH509" s="88"/>
    </row>
    <row r="510" ht="10.5" customHeight="1">
      <c r="A510" s="87" t="str">
        <f t="shared" si="1"/>
        <v/>
      </c>
      <c r="B510" s="88" t="str">
        <f t="shared" si="2"/>
        <v/>
      </c>
      <c r="C510" s="88" t="str">
        <f t="shared" si="3"/>
        <v/>
      </c>
      <c r="D510" s="89" t="str">
        <f>'94KMInput'!B506</f>
        <v/>
      </c>
      <c r="E510" s="90" t="str">
        <f t="shared" si="4"/>
        <v/>
      </c>
      <c r="F510" s="91" t="str">
        <f>'94KMInput'!H506</f>
        <v/>
      </c>
      <c r="G510" s="90" t="str">
        <f>'94KMInput'!O506</f>
        <v/>
      </c>
      <c r="H510" s="90" t="str">
        <f>'94KMInput'!P506</f>
        <v/>
      </c>
      <c r="I510" s="90" t="str">
        <f>'94KMInput'!R506</f>
        <v/>
      </c>
      <c r="J510" s="91" t="str">
        <f>'94KMInput'!S506</f>
        <v/>
      </c>
      <c r="K510" s="92" t="str">
        <f>'94KMInput'!AD506</f>
        <v/>
      </c>
      <c r="L510" s="93"/>
      <c r="M510" s="94" t="str">
        <f>'94KMInput'!L506</f>
        <v/>
      </c>
      <c r="N510" s="90" t="str">
        <f>IF(M510="","",(IF(Q510='94KMInput'!K506,"","ERROR!")))</f>
        <v/>
      </c>
      <c r="O510" s="95"/>
      <c r="P510" s="96"/>
      <c r="Q510" s="69" t="str">
        <f t="shared" si="8"/>
        <v/>
      </c>
      <c r="R510" s="98"/>
      <c r="S510" s="98"/>
      <c r="T510" s="98"/>
      <c r="U510" s="99"/>
      <c r="V510" s="98"/>
      <c r="W510" s="98"/>
      <c r="X510" s="100" t="str">
        <f t="shared" si="39"/>
        <v/>
      </c>
      <c r="Y510" s="101"/>
      <c r="Z510" s="102"/>
      <c r="AA510" s="102"/>
      <c r="AB510" s="102"/>
      <c r="AC510" s="103" t="str">
        <f>'94KMInput'!T549</f>
        <v/>
      </c>
      <c r="AD510" s="104">
        <f>'94KMInput'!V549-'94KMInput'!U549</f>
        <v>0</v>
      </c>
      <c r="AE510" s="105" t="str">
        <f t="shared" si="6"/>
        <v/>
      </c>
      <c r="AF510" s="106"/>
      <c r="AG510" s="107"/>
      <c r="AH510" s="108" t="str">
        <f>HYPERLINK('94KMInput'!AE549)</f>
        <v/>
      </c>
      <c r="AI510" s="108" t="str">
        <f>HYPERLINK('94KMInput'!AF549)</f>
        <v/>
      </c>
      <c r="AJ510" s="108" t="str">
        <f>HYPERLINK('94KMInput'!AG549)</f>
        <v/>
      </c>
      <c r="AK510" s="108" t="str">
        <f>HYPERLINK('94KMInput'!AH549)</f>
        <v/>
      </c>
      <c r="AL510" s="108" t="str">
        <f>HYPERLINK('94KMInput'!AI549)</f>
        <v/>
      </c>
      <c r="AM510" s="108" t="str">
        <f>HYPERLINK('94KMInput'!AJ549)</f>
        <v/>
      </c>
      <c r="AN510" s="108" t="str">
        <f>HYPERLINK('94KMInput'!AK549)</f>
        <v/>
      </c>
      <c r="AO510" s="108" t="str">
        <f>HYPERLINK('94KMInput'!AL549)</f>
        <v/>
      </c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  <c r="DD510" s="88"/>
      <c r="DE510" s="88"/>
      <c r="DF510" s="88"/>
      <c r="DG510" s="88"/>
      <c r="DH510" s="88"/>
    </row>
    <row r="511" ht="10.5" customHeight="1">
      <c r="A511" s="87" t="str">
        <f t="shared" si="1"/>
        <v/>
      </c>
      <c r="B511" s="88" t="str">
        <f t="shared" si="2"/>
        <v/>
      </c>
      <c r="C511" s="88" t="str">
        <f t="shared" si="3"/>
        <v/>
      </c>
      <c r="D511" s="89" t="str">
        <f>'94KMInput'!B507</f>
        <v/>
      </c>
      <c r="E511" s="90" t="str">
        <f t="shared" si="4"/>
        <v/>
      </c>
      <c r="F511" s="91" t="str">
        <f>'94KMInput'!H507</f>
        <v/>
      </c>
      <c r="G511" s="90" t="str">
        <f>'94KMInput'!O507</f>
        <v/>
      </c>
      <c r="H511" s="90" t="str">
        <f>'94KMInput'!P507</f>
        <v/>
      </c>
      <c r="I511" s="90" t="str">
        <f>'94KMInput'!R507</f>
        <v/>
      </c>
      <c r="J511" s="91" t="str">
        <f>'94KMInput'!S507</f>
        <v/>
      </c>
      <c r="K511" s="92" t="str">
        <f>'94KMInput'!AD507</f>
        <v/>
      </c>
      <c r="L511" s="93"/>
      <c r="M511" s="94" t="str">
        <f>'94KMInput'!L507</f>
        <v/>
      </c>
      <c r="N511" s="90" t="str">
        <f>IF(M511="","",(IF(Q511='94KMInput'!K507,"","ERROR!")))</f>
        <v/>
      </c>
      <c r="O511" s="95"/>
      <c r="P511" s="96"/>
      <c r="Q511" s="69" t="str">
        <f t="shared" si="8"/>
        <v/>
      </c>
      <c r="R511" s="98"/>
      <c r="S511" s="98"/>
      <c r="T511" s="98"/>
      <c r="U511" s="99"/>
      <c r="V511" s="98"/>
      <c r="W511" s="98"/>
      <c r="X511" s="100" t="str">
        <f t="shared" si="39"/>
        <v/>
      </c>
      <c r="Y511" s="101"/>
      <c r="Z511" s="102"/>
      <c r="AA511" s="102"/>
      <c r="AB511" s="102"/>
      <c r="AC511" s="103" t="str">
        <f>'94KMInput'!T550</f>
        <v/>
      </c>
      <c r="AD511" s="104">
        <f>'94KMInput'!V550-'94KMInput'!U550</f>
        <v>0</v>
      </c>
      <c r="AE511" s="105" t="str">
        <f t="shared" si="6"/>
        <v/>
      </c>
      <c r="AF511" s="106"/>
      <c r="AG511" s="107"/>
      <c r="AH511" s="108" t="str">
        <f t="shared" ref="AH511:AO511" si="40">HYPERLINK(#REF!)</f>
        <v>#REF!</v>
      </c>
      <c r="AI511" s="108" t="str">
        <f t="shared" si="40"/>
        <v>#REF!</v>
      </c>
      <c r="AJ511" s="108" t="str">
        <f t="shared" si="40"/>
        <v>#REF!</v>
      </c>
      <c r="AK511" s="108" t="str">
        <f t="shared" si="40"/>
        <v>#REF!</v>
      </c>
      <c r="AL511" s="108" t="str">
        <f t="shared" si="40"/>
        <v>#REF!</v>
      </c>
      <c r="AM511" s="108" t="str">
        <f t="shared" si="40"/>
        <v>#REF!</v>
      </c>
      <c r="AN511" s="108" t="str">
        <f t="shared" si="40"/>
        <v>#REF!</v>
      </c>
      <c r="AO511" s="108" t="str">
        <f t="shared" si="40"/>
        <v>#REF!</v>
      </c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  <c r="DD511" s="88"/>
      <c r="DE511" s="88"/>
      <c r="DF511" s="88"/>
      <c r="DG511" s="88"/>
      <c r="DH511" s="88"/>
    </row>
    <row r="512" ht="10.5" customHeight="1">
      <c r="A512" s="87" t="str">
        <f t="shared" si="1"/>
        <v/>
      </c>
      <c r="B512" s="88" t="str">
        <f t="shared" si="2"/>
        <v/>
      </c>
      <c r="C512" s="88" t="str">
        <f t="shared" si="3"/>
        <v/>
      </c>
      <c r="D512" s="89" t="str">
        <f>'94KMInput'!B508</f>
        <v/>
      </c>
      <c r="E512" s="90" t="str">
        <f t="shared" si="4"/>
        <v/>
      </c>
      <c r="F512" s="91" t="str">
        <f>'94KMInput'!H508</f>
        <v/>
      </c>
      <c r="G512" s="90" t="str">
        <f>'94KMInput'!O508</f>
        <v/>
      </c>
      <c r="H512" s="90" t="str">
        <f>'94KMInput'!P508</f>
        <v/>
      </c>
      <c r="I512" s="90" t="str">
        <f>'94KMInput'!R508</f>
        <v/>
      </c>
      <c r="J512" s="91" t="str">
        <f>'94KMInput'!S508</f>
        <v/>
      </c>
      <c r="K512" s="92" t="str">
        <f>'94KMInput'!AD508</f>
        <v/>
      </c>
      <c r="L512" s="93"/>
      <c r="M512" s="94" t="str">
        <f>'94KMInput'!L508</f>
        <v/>
      </c>
      <c r="N512" s="90" t="str">
        <f>IF(M512="","",(IF(Q512='94KMInput'!K508,"","ERROR!")))</f>
        <v/>
      </c>
      <c r="O512" s="95"/>
      <c r="P512" s="96"/>
      <c r="Q512" s="69" t="str">
        <f t="shared" si="8"/>
        <v/>
      </c>
      <c r="R512" s="98"/>
      <c r="S512" s="98"/>
      <c r="T512" s="98"/>
      <c r="U512" s="99"/>
      <c r="V512" s="98"/>
      <c r="W512" s="98"/>
      <c r="X512" s="100" t="str">
        <f t="shared" si="39"/>
        <v/>
      </c>
      <c r="Y512" s="101"/>
      <c r="Z512" s="102"/>
      <c r="AA512" s="102"/>
      <c r="AB512" s="102"/>
      <c r="AC512" s="103" t="str">
        <f>'94KMInput'!T551</f>
        <v/>
      </c>
      <c r="AD512" s="104">
        <f>'94KMInput'!V551-'94KMInput'!U551</f>
        <v>0</v>
      </c>
      <c r="AE512" s="105" t="str">
        <f t="shared" si="6"/>
        <v/>
      </c>
      <c r="AF512" s="106"/>
      <c r="AG512" s="107"/>
      <c r="AH512" s="108" t="str">
        <f>HYPERLINK('94KMInput'!AE550)</f>
        <v/>
      </c>
      <c r="AI512" s="108" t="str">
        <f>HYPERLINK('94KMInput'!AF550)</f>
        <v/>
      </c>
      <c r="AJ512" s="108" t="str">
        <f>HYPERLINK('94KMInput'!AG550)</f>
        <v/>
      </c>
      <c r="AK512" s="108" t="str">
        <f>HYPERLINK('94KMInput'!AH550)</f>
        <v/>
      </c>
      <c r="AL512" s="108" t="str">
        <f>HYPERLINK('94KMInput'!AI550)</f>
        <v/>
      </c>
      <c r="AM512" s="108" t="str">
        <f>HYPERLINK('94KMInput'!AJ550)</f>
        <v/>
      </c>
      <c r="AN512" s="108" t="str">
        <f>HYPERLINK('94KMInput'!AK550)</f>
        <v/>
      </c>
      <c r="AO512" s="108" t="str">
        <f>HYPERLINK('94KMInput'!AL550)</f>
        <v/>
      </c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  <c r="DD512" s="88"/>
      <c r="DE512" s="88"/>
      <c r="DF512" s="88"/>
      <c r="DG512" s="88"/>
      <c r="DH512" s="88"/>
    </row>
    <row r="513" ht="10.5" customHeight="1">
      <c r="A513" s="87" t="str">
        <f t="shared" si="1"/>
        <v/>
      </c>
      <c r="B513" s="88" t="str">
        <f t="shared" si="2"/>
        <v/>
      </c>
      <c r="C513" s="88" t="str">
        <f t="shared" si="3"/>
        <v/>
      </c>
      <c r="D513" s="89" t="str">
        <f>'94KMInput'!B509</f>
        <v/>
      </c>
      <c r="E513" s="90" t="str">
        <f t="shared" si="4"/>
        <v/>
      </c>
      <c r="F513" s="91" t="str">
        <f>'94KMInput'!H509</f>
        <v/>
      </c>
      <c r="G513" s="90" t="str">
        <f>'94KMInput'!O509</f>
        <v/>
      </c>
      <c r="H513" s="90" t="str">
        <f>'94KMInput'!P509</f>
        <v/>
      </c>
      <c r="I513" s="90" t="str">
        <f>'94KMInput'!R509</f>
        <v/>
      </c>
      <c r="J513" s="91" t="str">
        <f>'94KMInput'!S509</f>
        <v/>
      </c>
      <c r="K513" s="92" t="str">
        <f>'94KMInput'!AD509</f>
        <v/>
      </c>
      <c r="L513" s="93"/>
      <c r="M513" s="94" t="str">
        <f>'94KMInput'!L509</f>
        <v/>
      </c>
      <c r="N513" s="90" t="str">
        <f>IF(M513="","",(IF(Q513='94KMInput'!K509,"","ERROR!")))</f>
        <v/>
      </c>
      <c r="O513" s="95"/>
      <c r="P513" s="96"/>
      <c r="Q513" s="69" t="str">
        <f t="shared" si="8"/>
        <v/>
      </c>
      <c r="R513" s="98"/>
      <c r="S513" s="98"/>
      <c r="T513" s="98"/>
      <c r="U513" s="99"/>
      <c r="V513" s="98"/>
      <c r="W513" s="98"/>
      <c r="X513" s="100" t="str">
        <f t="shared" si="39"/>
        <v/>
      </c>
      <c r="Y513" s="101"/>
      <c r="Z513" s="102"/>
      <c r="AA513" s="102"/>
      <c r="AB513" s="102"/>
      <c r="AC513" s="103" t="str">
        <f>'94KMInput'!T552</f>
        <v/>
      </c>
      <c r="AD513" s="104">
        <f>'94KMInput'!V552-'94KMInput'!U552</f>
        <v>0</v>
      </c>
      <c r="AE513" s="105" t="str">
        <f t="shared" si="6"/>
        <v/>
      </c>
      <c r="AF513" s="106"/>
      <c r="AG513" s="107"/>
      <c r="AH513" s="108" t="str">
        <f>HYPERLINK('94KMInput'!AE551)</f>
        <v/>
      </c>
      <c r="AI513" s="108" t="str">
        <f>HYPERLINK('94KMInput'!AF551)</f>
        <v/>
      </c>
      <c r="AJ513" s="108" t="str">
        <f>HYPERLINK('94KMInput'!AG551)</f>
        <v/>
      </c>
      <c r="AK513" s="108" t="str">
        <f>HYPERLINK('94KMInput'!AH551)</f>
        <v/>
      </c>
      <c r="AL513" s="108" t="str">
        <f>HYPERLINK('94KMInput'!AI551)</f>
        <v/>
      </c>
      <c r="AM513" s="108" t="str">
        <f>HYPERLINK('94KMInput'!AJ551)</f>
        <v/>
      </c>
      <c r="AN513" s="108" t="str">
        <f>HYPERLINK('94KMInput'!AK551)</f>
        <v/>
      </c>
      <c r="AO513" s="108" t="str">
        <f>HYPERLINK('94KMInput'!AL551)</f>
        <v/>
      </c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  <c r="DD513" s="88"/>
      <c r="DE513" s="88"/>
      <c r="DF513" s="88"/>
      <c r="DG513" s="88"/>
      <c r="DH513" s="88"/>
    </row>
    <row r="514" ht="10.5" customHeight="1">
      <c r="A514" s="87" t="str">
        <f t="shared" si="1"/>
        <v/>
      </c>
      <c r="B514" s="88" t="str">
        <f t="shared" si="2"/>
        <v/>
      </c>
      <c r="C514" s="88" t="str">
        <f t="shared" si="3"/>
        <v/>
      </c>
      <c r="D514" s="89" t="str">
        <f>'94KMInput'!B510</f>
        <v/>
      </c>
      <c r="E514" s="90" t="str">
        <f t="shared" si="4"/>
        <v/>
      </c>
      <c r="F514" s="91" t="str">
        <f>'94KMInput'!H510</f>
        <v/>
      </c>
      <c r="G514" s="90" t="str">
        <f>'94KMInput'!O510</f>
        <v/>
      </c>
      <c r="H514" s="90" t="str">
        <f>'94KMInput'!P510</f>
        <v/>
      </c>
      <c r="I514" s="90" t="str">
        <f>'94KMInput'!R510</f>
        <v/>
      </c>
      <c r="J514" s="91" t="str">
        <f>'94KMInput'!S510</f>
        <v/>
      </c>
      <c r="K514" s="92" t="str">
        <f>'94KMInput'!AD510</f>
        <v/>
      </c>
      <c r="L514" s="93"/>
      <c r="M514" s="94" t="str">
        <f>'94KMInput'!L510</f>
        <v/>
      </c>
      <c r="N514" s="90" t="str">
        <f>IF(M514="","",(IF(Q514='94KMInput'!K510,"","ERROR!")))</f>
        <v/>
      </c>
      <c r="O514" s="95"/>
      <c r="P514" s="96"/>
      <c r="Q514" s="69" t="str">
        <f t="shared" si="8"/>
        <v/>
      </c>
      <c r="R514" s="98"/>
      <c r="S514" s="98"/>
      <c r="T514" s="98"/>
      <c r="U514" s="99"/>
      <c r="V514" s="98"/>
      <c r="W514" s="98"/>
      <c r="X514" s="100" t="str">
        <f t="shared" si="39"/>
        <v/>
      </c>
      <c r="Y514" s="101"/>
      <c r="Z514" s="102"/>
      <c r="AA514" s="102"/>
      <c r="AB514" s="102"/>
      <c r="AC514" s="103" t="str">
        <f>'94KMInput'!T553</f>
        <v/>
      </c>
      <c r="AD514" s="104">
        <f>'94KMInput'!V553-'94KMInput'!U553</f>
        <v>0</v>
      </c>
      <c r="AE514" s="105" t="str">
        <f t="shared" si="6"/>
        <v/>
      </c>
      <c r="AF514" s="106"/>
      <c r="AG514" s="107"/>
      <c r="AH514" s="108" t="str">
        <f>HYPERLINK('94KMInput'!AE552)</f>
        <v/>
      </c>
      <c r="AI514" s="108" t="str">
        <f>HYPERLINK('94KMInput'!AF552)</f>
        <v/>
      </c>
      <c r="AJ514" s="108" t="str">
        <f>HYPERLINK('94KMInput'!AG552)</f>
        <v/>
      </c>
      <c r="AK514" s="108" t="str">
        <f>HYPERLINK('94KMInput'!AH552)</f>
        <v/>
      </c>
      <c r="AL514" s="108" t="str">
        <f>HYPERLINK('94KMInput'!AI552)</f>
        <v/>
      </c>
      <c r="AM514" s="108" t="str">
        <f>HYPERLINK('94KMInput'!AJ552)</f>
        <v/>
      </c>
      <c r="AN514" s="108" t="str">
        <f>HYPERLINK('94KMInput'!AK552)</f>
        <v/>
      </c>
      <c r="AO514" s="108" t="str">
        <f>HYPERLINK('94KMInput'!AL552)</f>
        <v/>
      </c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  <c r="DD514" s="88"/>
      <c r="DE514" s="88"/>
      <c r="DF514" s="88"/>
      <c r="DG514" s="88"/>
      <c r="DH514" s="88"/>
    </row>
    <row r="515" ht="10.5" customHeight="1">
      <c r="A515" s="87" t="str">
        <f t="shared" si="1"/>
        <v/>
      </c>
      <c r="B515" s="88" t="str">
        <f t="shared" si="2"/>
        <v/>
      </c>
      <c r="C515" s="88" t="str">
        <f t="shared" si="3"/>
        <v/>
      </c>
      <c r="D515" s="89" t="str">
        <f>'94KMInput'!B511</f>
        <v/>
      </c>
      <c r="E515" s="90" t="str">
        <f t="shared" si="4"/>
        <v/>
      </c>
      <c r="F515" s="91" t="str">
        <f>'94KMInput'!H511</f>
        <v/>
      </c>
      <c r="G515" s="90" t="str">
        <f>'94KMInput'!O511</f>
        <v/>
      </c>
      <c r="H515" s="90" t="str">
        <f>'94KMInput'!P511</f>
        <v/>
      </c>
      <c r="I515" s="90" t="str">
        <f>'94KMInput'!R511</f>
        <v/>
      </c>
      <c r="J515" s="91" t="str">
        <f>'94KMInput'!S511</f>
        <v/>
      </c>
      <c r="K515" s="92" t="str">
        <f>'94KMInput'!AD511</f>
        <v/>
      </c>
      <c r="L515" s="93"/>
      <c r="M515" s="94" t="str">
        <f>'94KMInput'!L511</f>
        <v/>
      </c>
      <c r="N515" s="90" t="str">
        <f>IF(M515="","",(IF(Q515='94KMInput'!K511,"","ERROR!")))</f>
        <v/>
      </c>
      <c r="O515" s="95"/>
      <c r="P515" s="96"/>
      <c r="Q515" s="69" t="str">
        <f t="shared" si="8"/>
        <v/>
      </c>
      <c r="R515" s="98"/>
      <c r="S515" s="98"/>
      <c r="T515" s="98"/>
      <c r="U515" s="99"/>
      <c r="V515" s="98"/>
      <c r="W515" s="98"/>
      <c r="X515" s="100" t="str">
        <f t="shared" si="39"/>
        <v/>
      </c>
      <c r="Y515" s="101"/>
      <c r="Z515" s="102"/>
      <c r="AA515" s="102"/>
      <c r="AB515" s="102"/>
      <c r="AC515" s="103" t="str">
        <f>'94KMInput'!T554</f>
        <v/>
      </c>
      <c r="AD515" s="104">
        <f>'94KMInput'!V554-'94KMInput'!U554</f>
        <v>0</v>
      </c>
      <c r="AE515" s="105" t="str">
        <f t="shared" si="6"/>
        <v/>
      </c>
      <c r="AF515" s="106"/>
      <c r="AG515" s="107"/>
      <c r="AH515" s="108" t="str">
        <f>HYPERLINK('94KMInput'!AE553)</f>
        <v/>
      </c>
      <c r="AI515" s="108" t="str">
        <f>HYPERLINK('94KMInput'!AF553)</f>
        <v/>
      </c>
      <c r="AJ515" s="108" t="str">
        <f>HYPERLINK('94KMInput'!AG553)</f>
        <v/>
      </c>
      <c r="AK515" s="108" t="str">
        <f>HYPERLINK('94KMInput'!AH553)</f>
        <v/>
      </c>
      <c r="AL515" s="108" t="str">
        <f>HYPERLINK('94KMInput'!AI553)</f>
        <v/>
      </c>
      <c r="AM515" s="108" t="str">
        <f>HYPERLINK('94KMInput'!AJ553)</f>
        <v/>
      </c>
      <c r="AN515" s="108" t="str">
        <f>HYPERLINK('94KMInput'!AK553)</f>
        <v/>
      </c>
      <c r="AO515" s="108" t="str">
        <f>HYPERLINK('94KMInput'!AL553)</f>
        <v/>
      </c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  <c r="DD515" s="88"/>
      <c r="DE515" s="88"/>
      <c r="DF515" s="88"/>
      <c r="DG515" s="88"/>
      <c r="DH515" s="88"/>
    </row>
    <row r="516" ht="10.5" customHeight="1">
      <c r="A516" s="87" t="str">
        <f t="shared" si="1"/>
        <v/>
      </c>
      <c r="B516" s="88" t="str">
        <f t="shared" si="2"/>
        <v/>
      </c>
      <c r="C516" s="88" t="str">
        <f t="shared" si="3"/>
        <v/>
      </c>
      <c r="D516" s="89" t="str">
        <f>'94KMInput'!B512</f>
        <v/>
      </c>
      <c r="E516" s="90" t="str">
        <f t="shared" si="4"/>
        <v/>
      </c>
      <c r="F516" s="91" t="str">
        <f>'94KMInput'!H512</f>
        <v/>
      </c>
      <c r="G516" s="90" t="str">
        <f>'94KMInput'!O512</f>
        <v/>
      </c>
      <c r="H516" s="90" t="str">
        <f>'94KMInput'!P512</f>
        <v/>
      </c>
      <c r="I516" s="90" t="str">
        <f>'94KMInput'!R512</f>
        <v/>
      </c>
      <c r="J516" s="91" t="str">
        <f>'94KMInput'!S512</f>
        <v/>
      </c>
      <c r="K516" s="92" t="str">
        <f>'94KMInput'!AD512</f>
        <v/>
      </c>
      <c r="L516" s="93"/>
      <c r="M516" s="94" t="str">
        <f>'94KMInput'!L512</f>
        <v/>
      </c>
      <c r="N516" s="90" t="str">
        <f>IF(M516="","",(IF(Q516='94KMInput'!K512,"","ERROR!")))</f>
        <v/>
      </c>
      <c r="O516" s="95"/>
      <c r="P516" s="96"/>
      <c r="Q516" s="69" t="str">
        <f t="shared" si="8"/>
        <v/>
      </c>
      <c r="R516" s="98"/>
      <c r="S516" s="98"/>
      <c r="T516" s="98"/>
      <c r="U516" s="99"/>
      <c r="V516" s="98"/>
      <c r="W516" s="98"/>
      <c r="X516" s="100" t="str">
        <f t="shared" si="39"/>
        <v/>
      </c>
      <c r="Y516" s="101"/>
      <c r="Z516" s="102"/>
      <c r="AA516" s="102"/>
      <c r="AB516" s="102"/>
      <c r="AC516" s="103" t="str">
        <f>'94KMInput'!T555</f>
        <v/>
      </c>
      <c r="AD516" s="104">
        <f>'94KMInput'!V555-'94KMInput'!U555</f>
        <v>0</v>
      </c>
      <c r="AE516" s="105" t="str">
        <f t="shared" si="6"/>
        <v/>
      </c>
      <c r="AF516" s="106"/>
      <c r="AG516" s="107"/>
      <c r="AH516" s="108" t="str">
        <f>HYPERLINK('94KMInput'!AE554)</f>
        <v/>
      </c>
      <c r="AI516" s="108" t="str">
        <f>HYPERLINK('94KMInput'!AF554)</f>
        <v/>
      </c>
      <c r="AJ516" s="108" t="str">
        <f>HYPERLINK('94KMInput'!AG554)</f>
        <v/>
      </c>
      <c r="AK516" s="108" t="str">
        <f>HYPERLINK('94KMInput'!AH554)</f>
        <v/>
      </c>
      <c r="AL516" s="108" t="str">
        <f>HYPERLINK('94KMInput'!AI554)</f>
        <v/>
      </c>
      <c r="AM516" s="108" t="str">
        <f>HYPERLINK('94KMInput'!AJ554)</f>
        <v/>
      </c>
      <c r="AN516" s="108" t="str">
        <f>HYPERLINK('94KMInput'!AK554)</f>
        <v/>
      </c>
      <c r="AO516" s="108" t="str">
        <f>HYPERLINK('94KMInput'!AL554)</f>
        <v/>
      </c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  <c r="DD516" s="88"/>
      <c r="DE516" s="88"/>
      <c r="DF516" s="88"/>
      <c r="DG516" s="88"/>
      <c r="DH516" s="88"/>
    </row>
    <row r="517" ht="10.5" customHeight="1">
      <c r="A517" s="87" t="str">
        <f t="shared" si="1"/>
        <v/>
      </c>
      <c r="B517" s="88" t="str">
        <f t="shared" si="2"/>
        <v/>
      </c>
      <c r="C517" s="88" t="str">
        <f t="shared" si="3"/>
        <v/>
      </c>
      <c r="D517" s="89" t="str">
        <f>'94KMInput'!B513</f>
        <v/>
      </c>
      <c r="E517" s="90" t="str">
        <f t="shared" si="4"/>
        <v/>
      </c>
      <c r="F517" s="91" t="str">
        <f>'94KMInput'!H513</f>
        <v/>
      </c>
      <c r="G517" s="90" t="str">
        <f>'94KMInput'!O513</f>
        <v/>
      </c>
      <c r="H517" s="90" t="str">
        <f>'94KMInput'!P513</f>
        <v/>
      </c>
      <c r="I517" s="90" t="str">
        <f>'94KMInput'!R513</f>
        <v/>
      </c>
      <c r="J517" s="91" t="str">
        <f>'94KMInput'!S513</f>
        <v/>
      </c>
      <c r="K517" s="92" t="str">
        <f>'94KMInput'!AD513</f>
        <v/>
      </c>
      <c r="L517" s="93"/>
      <c r="M517" s="94" t="str">
        <f>'94KMInput'!L513</f>
        <v/>
      </c>
      <c r="N517" s="90" t="str">
        <f>IF(M517="","",(IF(Q517='94KMInput'!K513,"","ERROR!")))</f>
        <v/>
      </c>
      <c r="O517" s="95"/>
      <c r="P517" s="96"/>
      <c r="Q517" s="69" t="str">
        <f t="shared" si="8"/>
        <v/>
      </c>
      <c r="R517" s="98"/>
      <c r="S517" s="98"/>
      <c r="T517" s="98"/>
      <c r="U517" s="99"/>
      <c r="V517" s="98"/>
      <c r="W517" s="98"/>
      <c r="X517" s="100" t="str">
        <f t="shared" si="39"/>
        <v/>
      </c>
      <c r="Y517" s="101"/>
      <c r="Z517" s="102"/>
      <c r="AA517" s="102"/>
      <c r="AB517" s="102"/>
      <c r="AC517" s="103" t="str">
        <f>'94KMInput'!T556</f>
        <v/>
      </c>
      <c r="AD517" s="104">
        <f>'94KMInput'!V556-'94KMInput'!U556</f>
        <v>0</v>
      </c>
      <c r="AE517" s="105" t="str">
        <f t="shared" si="6"/>
        <v/>
      </c>
      <c r="AF517" s="106"/>
      <c r="AG517" s="107"/>
      <c r="AH517" s="108" t="str">
        <f>HYPERLINK('94KMInput'!AE555)</f>
        <v/>
      </c>
      <c r="AI517" s="108" t="str">
        <f>HYPERLINK('94KMInput'!AF555)</f>
        <v/>
      </c>
      <c r="AJ517" s="108" t="str">
        <f>HYPERLINK('94KMInput'!AG555)</f>
        <v/>
      </c>
      <c r="AK517" s="108" t="str">
        <f>HYPERLINK('94KMInput'!AH555)</f>
        <v/>
      </c>
      <c r="AL517" s="108" t="str">
        <f>HYPERLINK('94KMInput'!AI555)</f>
        <v/>
      </c>
      <c r="AM517" s="108" t="str">
        <f>HYPERLINK('94KMInput'!AJ555)</f>
        <v/>
      </c>
      <c r="AN517" s="108" t="str">
        <f>HYPERLINK('94KMInput'!AK555)</f>
        <v/>
      </c>
      <c r="AO517" s="108" t="str">
        <f>HYPERLINK('94KMInput'!AL555)</f>
        <v/>
      </c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  <c r="DD517" s="88"/>
      <c r="DE517" s="88"/>
      <c r="DF517" s="88"/>
      <c r="DG517" s="88"/>
      <c r="DH517" s="88"/>
    </row>
    <row r="518" ht="10.5" customHeight="1">
      <c r="A518" s="87" t="str">
        <f t="shared" si="1"/>
        <v/>
      </c>
      <c r="B518" s="88" t="str">
        <f t="shared" si="2"/>
        <v/>
      </c>
      <c r="C518" s="88" t="str">
        <f t="shared" si="3"/>
        <v/>
      </c>
      <c r="D518" s="89" t="str">
        <f>'94KMInput'!B514</f>
        <v/>
      </c>
      <c r="E518" s="90" t="str">
        <f t="shared" si="4"/>
        <v/>
      </c>
      <c r="F518" s="91" t="str">
        <f>'94KMInput'!H514</f>
        <v/>
      </c>
      <c r="G518" s="90" t="str">
        <f>'94KMInput'!O514</f>
        <v/>
      </c>
      <c r="H518" s="90" t="str">
        <f>'94KMInput'!P514</f>
        <v/>
      </c>
      <c r="I518" s="90" t="str">
        <f>'94KMInput'!R514</f>
        <v/>
      </c>
      <c r="J518" s="91" t="str">
        <f>'94KMInput'!S514</f>
        <v/>
      </c>
      <c r="K518" s="92" t="str">
        <f>'94KMInput'!AD514</f>
        <v/>
      </c>
      <c r="L518" s="93"/>
      <c r="M518" s="94" t="str">
        <f>'94KMInput'!L514</f>
        <v/>
      </c>
      <c r="N518" s="90" t="str">
        <f>IF(M518="","",(IF(Q518='94KMInput'!K514,"","ERROR!")))</f>
        <v/>
      </c>
      <c r="O518" s="95"/>
      <c r="P518" s="96"/>
      <c r="Q518" s="69" t="str">
        <f t="shared" si="8"/>
        <v/>
      </c>
      <c r="R518" s="98"/>
      <c r="S518" s="98"/>
      <c r="T518" s="98"/>
      <c r="U518" s="99"/>
      <c r="V518" s="98"/>
      <c r="W518" s="98"/>
      <c r="X518" s="100" t="str">
        <f t="shared" si="39"/>
        <v/>
      </c>
      <c r="Y518" s="101"/>
      <c r="Z518" s="102"/>
      <c r="AA518" s="102"/>
      <c r="AB518" s="102"/>
      <c r="AC518" s="103" t="str">
        <f>'94KMInput'!T557</f>
        <v/>
      </c>
      <c r="AD518" s="104">
        <f>'94KMInput'!V557-'94KMInput'!U557</f>
        <v>0</v>
      </c>
      <c r="AE518" s="105" t="str">
        <f t="shared" si="6"/>
        <v/>
      </c>
      <c r="AF518" s="106"/>
      <c r="AG518" s="107"/>
      <c r="AH518" s="108" t="str">
        <f>HYPERLINK('94KMInput'!AE556)</f>
        <v/>
      </c>
      <c r="AI518" s="108" t="str">
        <f>HYPERLINK('94KMInput'!AF556)</f>
        <v/>
      </c>
      <c r="AJ518" s="108" t="str">
        <f>HYPERLINK('94KMInput'!AG556)</f>
        <v/>
      </c>
      <c r="AK518" s="108" t="str">
        <f>HYPERLINK('94KMInput'!AH556)</f>
        <v/>
      </c>
      <c r="AL518" s="108" t="str">
        <f>HYPERLINK('94KMInput'!AI556)</f>
        <v/>
      </c>
      <c r="AM518" s="108" t="str">
        <f>HYPERLINK('94KMInput'!AJ556)</f>
        <v/>
      </c>
      <c r="AN518" s="108" t="str">
        <f>HYPERLINK('94KMInput'!AK556)</f>
        <v/>
      </c>
      <c r="AO518" s="108" t="str">
        <f>HYPERLINK('94KMInput'!AL556)</f>
        <v/>
      </c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  <c r="DD518" s="88"/>
      <c r="DE518" s="88"/>
      <c r="DF518" s="88"/>
      <c r="DG518" s="88"/>
      <c r="DH518" s="88"/>
    </row>
    <row r="519" ht="10.5" customHeight="1">
      <c r="A519" s="87" t="str">
        <f t="shared" si="1"/>
        <v/>
      </c>
      <c r="B519" s="88" t="str">
        <f t="shared" si="2"/>
        <v/>
      </c>
      <c r="C519" s="88" t="str">
        <f t="shared" si="3"/>
        <v/>
      </c>
      <c r="D519" s="89" t="str">
        <f>'94KMInput'!B515</f>
        <v/>
      </c>
      <c r="E519" s="90" t="str">
        <f t="shared" si="4"/>
        <v/>
      </c>
      <c r="F519" s="91" t="str">
        <f>'94KMInput'!H515</f>
        <v/>
      </c>
      <c r="G519" s="90" t="str">
        <f>'94KMInput'!O515</f>
        <v/>
      </c>
      <c r="H519" s="90" t="str">
        <f>'94KMInput'!P515</f>
        <v/>
      </c>
      <c r="I519" s="90" t="str">
        <f>'94KMInput'!R515</f>
        <v/>
      </c>
      <c r="J519" s="91" t="str">
        <f>'94KMInput'!S515</f>
        <v/>
      </c>
      <c r="K519" s="92" t="str">
        <f>'94KMInput'!AD515</f>
        <v/>
      </c>
      <c r="L519" s="93"/>
      <c r="M519" s="94" t="str">
        <f>'94KMInput'!L515</f>
        <v/>
      </c>
      <c r="N519" s="90" t="str">
        <f>IF(M519="","",(IF(Q519='94KMInput'!K515,"","ERROR!")))</f>
        <v/>
      </c>
      <c r="O519" s="95"/>
      <c r="P519" s="96"/>
      <c r="Q519" s="69" t="str">
        <f t="shared" si="8"/>
        <v/>
      </c>
      <c r="R519" s="98"/>
      <c r="S519" s="98"/>
      <c r="T519" s="98"/>
      <c r="U519" s="99"/>
      <c r="V519" s="98"/>
      <c r="W519" s="98"/>
      <c r="X519" s="100" t="str">
        <f t="shared" si="39"/>
        <v/>
      </c>
      <c r="Y519" s="101"/>
      <c r="Z519" s="102"/>
      <c r="AA519" s="102"/>
      <c r="AB519" s="102"/>
      <c r="AC519" s="103" t="str">
        <f>'94KMInput'!T558</f>
        <v/>
      </c>
      <c r="AD519" s="104">
        <f>'94KMInput'!V558-'94KMInput'!U558</f>
        <v>0</v>
      </c>
      <c r="AE519" s="105" t="str">
        <f t="shared" si="6"/>
        <v/>
      </c>
      <c r="AF519" s="106"/>
      <c r="AG519" s="107"/>
      <c r="AH519" s="108" t="str">
        <f>HYPERLINK('94KMInput'!AE557)</f>
        <v/>
      </c>
      <c r="AI519" s="108" t="str">
        <f>HYPERLINK('94KMInput'!AF557)</f>
        <v/>
      </c>
      <c r="AJ519" s="108" t="str">
        <f>HYPERLINK('94KMInput'!AG557)</f>
        <v/>
      </c>
      <c r="AK519" s="108" t="str">
        <f>HYPERLINK('94KMInput'!AH557)</f>
        <v/>
      </c>
      <c r="AL519" s="108" t="str">
        <f>HYPERLINK('94KMInput'!AI557)</f>
        <v/>
      </c>
      <c r="AM519" s="108" t="str">
        <f>HYPERLINK('94KMInput'!AJ557)</f>
        <v/>
      </c>
      <c r="AN519" s="108" t="str">
        <f>HYPERLINK('94KMInput'!AK557)</f>
        <v/>
      </c>
      <c r="AO519" s="108" t="str">
        <f>HYPERLINK('94KMInput'!AL557)</f>
        <v/>
      </c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  <c r="DD519" s="88"/>
      <c r="DE519" s="88"/>
      <c r="DF519" s="88"/>
      <c r="DG519" s="88"/>
      <c r="DH519" s="88"/>
    </row>
    <row r="520" ht="10.5" customHeight="1">
      <c r="A520" s="87" t="str">
        <f t="shared" si="1"/>
        <v/>
      </c>
      <c r="B520" s="88" t="str">
        <f t="shared" si="2"/>
        <v/>
      </c>
      <c r="C520" s="88" t="str">
        <f t="shared" si="3"/>
        <v/>
      </c>
      <c r="D520" s="89" t="str">
        <f>'94KMInput'!B516</f>
        <v/>
      </c>
      <c r="E520" s="90" t="str">
        <f t="shared" si="4"/>
        <v/>
      </c>
      <c r="F520" s="91" t="str">
        <f>'94KMInput'!H516</f>
        <v/>
      </c>
      <c r="G520" s="90" t="str">
        <f>'94KMInput'!O516</f>
        <v/>
      </c>
      <c r="H520" s="90" t="str">
        <f>'94KMInput'!P516</f>
        <v/>
      </c>
      <c r="I520" s="90" t="str">
        <f>'94KMInput'!R516</f>
        <v/>
      </c>
      <c r="J520" s="91" t="str">
        <f>'94KMInput'!S516</f>
        <v/>
      </c>
      <c r="K520" s="92" t="str">
        <f>'94KMInput'!AD516</f>
        <v/>
      </c>
      <c r="L520" s="93"/>
      <c r="M520" s="94" t="str">
        <f>'94KMInput'!L516</f>
        <v/>
      </c>
      <c r="N520" s="90" t="str">
        <f>IF(M520="","",(IF(Q520='94KMInput'!K516,"","ERROR!")))</f>
        <v/>
      </c>
      <c r="O520" s="95"/>
      <c r="P520" s="96"/>
      <c r="Q520" s="69" t="str">
        <f t="shared" si="8"/>
        <v/>
      </c>
      <c r="R520" s="98"/>
      <c r="S520" s="98"/>
      <c r="T520" s="98"/>
      <c r="U520" s="99"/>
      <c r="V520" s="98"/>
      <c r="W520" s="98"/>
      <c r="X520" s="100" t="str">
        <f t="shared" si="39"/>
        <v/>
      </c>
      <c r="Y520" s="101"/>
      <c r="Z520" s="102"/>
      <c r="AA520" s="102"/>
      <c r="AB520" s="102"/>
      <c r="AC520" s="103" t="str">
        <f>'94KMInput'!T559</f>
        <v/>
      </c>
      <c r="AD520" s="104">
        <f>'94KMInput'!V559-'94KMInput'!U559</f>
        <v>0</v>
      </c>
      <c r="AE520" s="105" t="str">
        <f t="shared" si="6"/>
        <v/>
      </c>
      <c r="AF520" s="106"/>
      <c r="AG520" s="107"/>
      <c r="AH520" s="108" t="str">
        <f>HYPERLINK('94KMInput'!AE558)</f>
        <v/>
      </c>
      <c r="AI520" s="108" t="str">
        <f>HYPERLINK('94KMInput'!AF558)</f>
        <v/>
      </c>
      <c r="AJ520" s="108" t="str">
        <f>HYPERLINK('94KMInput'!AG558)</f>
        <v/>
      </c>
      <c r="AK520" s="108" t="str">
        <f>HYPERLINK('94KMInput'!AH558)</f>
        <v/>
      </c>
      <c r="AL520" s="108" t="str">
        <f>HYPERLINK('94KMInput'!AI558)</f>
        <v/>
      </c>
      <c r="AM520" s="108" t="str">
        <f>HYPERLINK('94KMInput'!AJ558)</f>
        <v/>
      </c>
      <c r="AN520" s="108" t="str">
        <f>HYPERLINK('94KMInput'!AK558)</f>
        <v/>
      </c>
      <c r="AO520" s="108" t="str">
        <f>HYPERLINK('94KMInput'!AL558)</f>
        <v/>
      </c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  <c r="DD520" s="88"/>
      <c r="DE520" s="88"/>
      <c r="DF520" s="88"/>
      <c r="DG520" s="88"/>
      <c r="DH520" s="88"/>
    </row>
    <row r="521" ht="10.5" customHeight="1">
      <c r="A521" s="87" t="str">
        <f t="shared" si="1"/>
        <v/>
      </c>
      <c r="B521" s="88" t="str">
        <f t="shared" si="2"/>
        <v/>
      </c>
      <c r="C521" s="88" t="str">
        <f t="shared" si="3"/>
        <v/>
      </c>
      <c r="D521" s="89" t="str">
        <f>'94KMInput'!B517</f>
        <v/>
      </c>
      <c r="E521" s="90" t="str">
        <f t="shared" si="4"/>
        <v/>
      </c>
      <c r="F521" s="91" t="str">
        <f>'94KMInput'!H517</f>
        <v/>
      </c>
      <c r="G521" s="90" t="str">
        <f>'94KMInput'!O517</f>
        <v/>
      </c>
      <c r="H521" s="90" t="str">
        <f>'94KMInput'!P517</f>
        <v/>
      </c>
      <c r="I521" s="90" t="str">
        <f>'94KMInput'!R517</f>
        <v/>
      </c>
      <c r="J521" s="91" t="str">
        <f>'94KMInput'!S517</f>
        <v/>
      </c>
      <c r="K521" s="92" t="str">
        <f>'94KMInput'!AD517</f>
        <v/>
      </c>
      <c r="L521" s="93"/>
      <c r="M521" s="94" t="str">
        <f>'94KMInput'!L517</f>
        <v/>
      </c>
      <c r="N521" s="90" t="str">
        <f>IF(M521="","",(IF(Q521='94KMInput'!K517,"","ERROR!")))</f>
        <v/>
      </c>
      <c r="O521" s="95"/>
      <c r="P521" s="96"/>
      <c r="Q521" s="69" t="str">
        <f t="shared" si="8"/>
        <v/>
      </c>
      <c r="R521" s="98"/>
      <c r="S521" s="98"/>
      <c r="T521" s="98"/>
      <c r="U521" s="99"/>
      <c r="V521" s="98"/>
      <c r="W521" s="98"/>
      <c r="X521" s="100" t="str">
        <f t="shared" si="39"/>
        <v/>
      </c>
      <c r="Y521" s="101"/>
      <c r="Z521" s="102"/>
      <c r="AA521" s="102"/>
      <c r="AB521" s="102"/>
      <c r="AC521" s="103" t="str">
        <f>'94KMInput'!T560</f>
        <v/>
      </c>
      <c r="AD521" s="104">
        <f>'94KMInput'!V560-'94KMInput'!U560</f>
        <v>0</v>
      </c>
      <c r="AE521" s="105" t="str">
        <f t="shared" si="6"/>
        <v/>
      </c>
      <c r="AF521" s="106"/>
      <c r="AG521" s="107"/>
      <c r="AH521" s="108" t="str">
        <f>HYPERLINK('94KMInput'!AE559)</f>
        <v/>
      </c>
      <c r="AI521" s="108" t="str">
        <f>HYPERLINK('94KMInput'!AF559)</f>
        <v/>
      </c>
      <c r="AJ521" s="108" t="str">
        <f>HYPERLINK('94KMInput'!AG559)</f>
        <v/>
      </c>
      <c r="AK521" s="108" t="str">
        <f>HYPERLINK('94KMInput'!AH559)</f>
        <v/>
      </c>
      <c r="AL521" s="108" t="str">
        <f>HYPERLINK('94KMInput'!AI559)</f>
        <v/>
      </c>
      <c r="AM521" s="108" t="str">
        <f>HYPERLINK('94KMInput'!AJ559)</f>
        <v/>
      </c>
      <c r="AN521" s="108" t="str">
        <f>HYPERLINK('94KMInput'!AK559)</f>
        <v/>
      </c>
      <c r="AO521" s="108" t="str">
        <f>HYPERLINK('94KMInput'!AL559)</f>
        <v/>
      </c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  <c r="DD521" s="88"/>
      <c r="DE521" s="88"/>
      <c r="DF521" s="88"/>
      <c r="DG521" s="88"/>
      <c r="DH521" s="88"/>
    </row>
    <row r="522" ht="10.5" customHeight="1">
      <c r="A522" s="87" t="str">
        <f t="shared" si="1"/>
        <v/>
      </c>
      <c r="B522" s="88" t="str">
        <f t="shared" si="2"/>
        <v/>
      </c>
      <c r="C522" s="88" t="str">
        <f t="shared" si="3"/>
        <v/>
      </c>
      <c r="D522" s="89" t="str">
        <f>'94KMInput'!B518</f>
        <v/>
      </c>
      <c r="E522" s="90" t="str">
        <f t="shared" si="4"/>
        <v/>
      </c>
      <c r="F522" s="91" t="str">
        <f>'94KMInput'!H518</f>
        <v/>
      </c>
      <c r="G522" s="90" t="str">
        <f>'94KMInput'!O518</f>
        <v/>
      </c>
      <c r="H522" s="90" t="str">
        <f>'94KMInput'!P518</f>
        <v/>
      </c>
      <c r="I522" s="90" t="str">
        <f>'94KMInput'!R518</f>
        <v/>
      </c>
      <c r="J522" s="91" t="str">
        <f>'94KMInput'!S518</f>
        <v/>
      </c>
      <c r="K522" s="92" t="str">
        <f>'94KMInput'!AD518</f>
        <v/>
      </c>
      <c r="L522" s="93"/>
      <c r="M522" s="94" t="str">
        <f>'94KMInput'!L518</f>
        <v/>
      </c>
      <c r="N522" s="90" t="str">
        <f>IF(M522="","",(IF(Q522='94KMInput'!K518,"","ERROR!")))</f>
        <v/>
      </c>
      <c r="O522" s="95"/>
      <c r="P522" s="96"/>
      <c r="Q522" s="69" t="str">
        <f t="shared" si="8"/>
        <v/>
      </c>
      <c r="R522" s="98"/>
      <c r="S522" s="98"/>
      <c r="T522" s="98"/>
      <c r="U522" s="99"/>
      <c r="V522" s="98"/>
      <c r="W522" s="98"/>
      <c r="X522" s="100" t="str">
        <f t="shared" si="39"/>
        <v/>
      </c>
      <c r="Y522" s="101"/>
      <c r="Z522" s="102"/>
      <c r="AA522" s="102"/>
      <c r="AB522" s="102"/>
      <c r="AC522" s="103" t="str">
        <f>'94KMInput'!T561</f>
        <v/>
      </c>
      <c r="AD522" s="104">
        <f>'94KMInput'!V561-'94KMInput'!U561</f>
        <v>0</v>
      </c>
      <c r="AE522" s="105" t="str">
        <f t="shared" si="6"/>
        <v/>
      </c>
      <c r="AF522" s="106"/>
      <c r="AG522" s="107"/>
      <c r="AH522" s="108" t="str">
        <f>HYPERLINK('94KMInput'!AE560)</f>
        <v/>
      </c>
      <c r="AI522" s="108" t="str">
        <f>HYPERLINK('94KMInput'!AF560)</f>
        <v/>
      </c>
      <c r="AJ522" s="108" t="str">
        <f>HYPERLINK('94KMInput'!AG560)</f>
        <v/>
      </c>
      <c r="AK522" s="108" t="str">
        <f>HYPERLINK('94KMInput'!AH560)</f>
        <v/>
      </c>
      <c r="AL522" s="108" t="str">
        <f>HYPERLINK('94KMInput'!AI560)</f>
        <v/>
      </c>
      <c r="AM522" s="108" t="str">
        <f>HYPERLINK('94KMInput'!AJ560)</f>
        <v/>
      </c>
      <c r="AN522" s="108" t="str">
        <f>HYPERLINK('94KMInput'!AK560)</f>
        <v/>
      </c>
      <c r="AO522" s="108" t="str">
        <f>HYPERLINK('94KMInput'!AL560)</f>
        <v/>
      </c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  <c r="DD522" s="88"/>
      <c r="DE522" s="88"/>
      <c r="DF522" s="88"/>
      <c r="DG522" s="88"/>
      <c r="DH522" s="88"/>
    </row>
    <row r="523" ht="10.5" customHeight="1">
      <c r="A523" s="87" t="str">
        <f t="shared" si="1"/>
        <v/>
      </c>
      <c r="B523" s="88" t="str">
        <f t="shared" si="2"/>
        <v/>
      </c>
      <c r="C523" s="88" t="str">
        <f t="shared" si="3"/>
        <v/>
      </c>
      <c r="D523" s="89" t="str">
        <f>'94KMInput'!B519</f>
        <v/>
      </c>
      <c r="E523" s="90" t="str">
        <f t="shared" si="4"/>
        <v/>
      </c>
      <c r="F523" s="91" t="str">
        <f>'94KMInput'!H519</f>
        <v/>
      </c>
      <c r="G523" s="90" t="str">
        <f>'94KMInput'!O519</f>
        <v/>
      </c>
      <c r="H523" s="90" t="str">
        <f>'94KMInput'!P519</f>
        <v/>
      </c>
      <c r="I523" s="90" t="str">
        <f>'94KMInput'!R519</f>
        <v/>
      </c>
      <c r="J523" s="91" t="str">
        <f>'94KMInput'!S519</f>
        <v/>
      </c>
      <c r="K523" s="92" t="str">
        <f>'94KMInput'!AD519</f>
        <v/>
      </c>
      <c r="L523" s="93"/>
      <c r="M523" s="94" t="str">
        <f>'94KMInput'!L519</f>
        <v/>
      </c>
      <c r="N523" s="90" t="str">
        <f>IF(M523="","",(IF(Q523='94KMInput'!K519,"","ERROR!")))</f>
        <v/>
      </c>
      <c r="O523" s="95"/>
      <c r="P523" s="96"/>
      <c r="Q523" s="69" t="str">
        <f t="shared" si="8"/>
        <v/>
      </c>
      <c r="R523" s="98"/>
      <c r="S523" s="98"/>
      <c r="T523" s="98"/>
      <c r="U523" s="99"/>
      <c r="V523" s="98"/>
      <c r="W523" s="98"/>
      <c r="X523" s="100" t="str">
        <f t="shared" si="39"/>
        <v/>
      </c>
      <c r="Y523" s="101"/>
      <c r="Z523" s="102"/>
      <c r="AA523" s="102"/>
      <c r="AB523" s="102"/>
      <c r="AC523" s="103" t="str">
        <f>'94KMInput'!T562</f>
        <v/>
      </c>
      <c r="AD523" s="104">
        <f>'94KMInput'!V562-'94KMInput'!U562</f>
        <v>0</v>
      </c>
      <c r="AE523" s="105" t="str">
        <f t="shared" si="6"/>
        <v/>
      </c>
      <c r="AF523" s="106"/>
      <c r="AG523" s="107"/>
      <c r="AH523" s="108" t="str">
        <f>HYPERLINK('94KMInput'!AE561)</f>
        <v/>
      </c>
      <c r="AI523" s="108" t="str">
        <f>HYPERLINK('94KMInput'!AF561)</f>
        <v/>
      </c>
      <c r="AJ523" s="108" t="str">
        <f>HYPERLINK('94KMInput'!AG561)</f>
        <v/>
      </c>
      <c r="AK523" s="108" t="str">
        <f>HYPERLINK('94KMInput'!AH561)</f>
        <v/>
      </c>
      <c r="AL523" s="108" t="str">
        <f>HYPERLINK('94KMInput'!AI561)</f>
        <v/>
      </c>
      <c r="AM523" s="108" t="str">
        <f>HYPERLINK('94KMInput'!AJ561)</f>
        <v/>
      </c>
      <c r="AN523" s="108" t="str">
        <f>HYPERLINK('94KMInput'!AK561)</f>
        <v/>
      </c>
      <c r="AO523" s="108" t="str">
        <f>HYPERLINK('94KMInput'!AL561)</f>
        <v/>
      </c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  <c r="DD523" s="88"/>
      <c r="DE523" s="88"/>
      <c r="DF523" s="88"/>
      <c r="DG523" s="88"/>
      <c r="DH523" s="88"/>
    </row>
    <row r="524" ht="10.5" customHeight="1">
      <c r="A524" s="87" t="str">
        <f t="shared" si="1"/>
        <v/>
      </c>
      <c r="B524" s="88" t="str">
        <f t="shared" si="2"/>
        <v/>
      </c>
      <c r="C524" s="88" t="str">
        <f t="shared" si="3"/>
        <v/>
      </c>
      <c r="D524" s="89" t="str">
        <f>'94KMInput'!B520</f>
        <v/>
      </c>
      <c r="E524" s="90" t="str">
        <f t="shared" si="4"/>
        <v/>
      </c>
      <c r="F524" s="91" t="str">
        <f>'94KMInput'!H520</f>
        <v/>
      </c>
      <c r="G524" s="90" t="str">
        <f>'94KMInput'!O520</f>
        <v/>
      </c>
      <c r="H524" s="90" t="str">
        <f>'94KMInput'!P520</f>
        <v/>
      </c>
      <c r="I524" s="90" t="str">
        <f>'94KMInput'!R520</f>
        <v/>
      </c>
      <c r="J524" s="91" t="str">
        <f>'94KMInput'!S520</f>
        <v/>
      </c>
      <c r="K524" s="92" t="str">
        <f>'94KMInput'!AD520</f>
        <v/>
      </c>
      <c r="L524" s="93"/>
      <c r="M524" s="94" t="str">
        <f>'94KMInput'!L520</f>
        <v/>
      </c>
      <c r="N524" s="90" t="str">
        <f>IF(M524="","",(IF(Q524='94KMInput'!K520,"","ERROR!")))</f>
        <v/>
      </c>
      <c r="O524" s="95"/>
      <c r="P524" s="96"/>
      <c r="Q524" s="69" t="str">
        <f t="shared" si="8"/>
        <v/>
      </c>
      <c r="R524" s="98"/>
      <c r="S524" s="98"/>
      <c r="T524" s="98"/>
      <c r="U524" s="99"/>
      <c r="V524" s="98"/>
      <c r="W524" s="98"/>
      <c r="X524" s="100" t="str">
        <f t="shared" si="39"/>
        <v/>
      </c>
      <c r="Y524" s="101"/>
      <c r="Z524" s="102"/>
      <c r="AA524" s="102"/>
      <c r="AB524" s="102"/>
      <c r="AC524" s="103" t="str">
        <f>'94KMInput'!T563</f>
        <v/>
      </c>
      <c r="AD524" s="104">
        <f>'94KMInput'!V563-'94KMInput'!U563</f>
        <v>0</v>
      </c>
      <c r="AE524" s="105" t="str">
        <f t="shared" si="6"/>
        <v/>
      </c>
      <c r="AF524" s="106"/>
      <c r="AG524" s="107"/>
      <c r="AH524" s="108" t="str">
        <f>HYPERLINK('94KMInput'!AE562)</f>
        <v/>
      </c>
      <c r="AI524" s="108" t="str">
        <f>HYPERLINK('94KMInput'!AF562)</f>
        <v/>
      </c>
      <c r="AJ524" s="108" t="str">
        <f>HYPERLINK('94KMInput'!AG562)</f>
        <v/>
      </c>
      <c r="AK524" s="108" t="str">
        <f>HYPERLINK('94KMInput'!AH562)</f>
        <v/>
      </c>
      <c r="AL524" s="108" t="str">
        <f>HYPERLINK('94KMInput'!AI562)</f>
        <v/>
      </c>
      <c r="AM524" s="108" t="str">
        <f>HYPERLINK('94KMInput'!AJ562)</f>
        <v/>
      </c>
      <c r="AN524" s="108" t="str">
        <f>HYPERLINK('94KMInput'!AK562)</f>
        <v/>
      </c>
      <c r="AO524" s="108" t="str">
        <f>HYPERLINK('94KMInput'!AL562)</f>
        <v/>
      </c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  <c r="DD524" s="88"/>
      <c r="DE524" s="88"/>
      <c r="DF524" s="88"/>
      <c r="DG524" s="88"/>
      <c r="DH524" s="88"/>
    </row>
    <row r="525" ht="10.5" customHeight="1">
      <c r="A525" s="87" t="str">
        <f t="shared" si="1"/>
        <v/>
      </c>
      <c r="B525" s="88" t="str">
        <f t="shared" si="2"/>
        <v/>
      </c>
      <c r="C525" s="88" t="str">
        <f t="shared" si="3"/>
        <v/>
      </c>
      <c r="D525" s="89" t="str">
        <f>'94KMInput'!B521</f>
        <v/>
      </c>
      <c r="E525" s="90" t="str">
        <f t="shared" si="4"/>
        <v/>
      </c>
      <c r="F525" s="91" t="str">
        <f>'94KMInput'!H521</f>
        <v/>
      </c>
      <c r="G525" s="90" t="str">
        <f>'94KMInput'!O521</f>
        <v/>
      </c>
      <c r="H525" s="90" t="str">
        <f>'94KMInput'!P521</f>
        <v/>
      </c>
      <c r="I525" s="90" t="str">
        <f>'94KMInput'!R521</f>
        <v/>
      </c>
      <c r="J525" s="91" t="str">
        <f>'94KMInput'!S521</f>
        <v/>
      </c>
      <c r="K525" s="92" t="str">
        <f>'94KMInput'!AD521</f>
        <v/>
      </c>
      <c r="L525" s="93"/>
      <c r="M525" s="94" t="str">
        <f>'94KMInput'!L521</f>
        <v/>
      </c>
      <c r="N525" s="90" t="str">
        <f>IF(M525="","",(IF(Q525='94KMInput'!K521,"","ERROR!")))</f>
        <v/>
      </c>
      <c r="O525" s="95"/>
      <c r="P525" s="96"/>
      <c r="Q525" s="69" t="str">
        <f t="shared" si="8"/>
        <v/>
      </c>
      <c r="R525" s="98"/>
      <c r="S525" s="98"/>
      <c r="T525" s="98"/>
      <c r="U525" s="99"/>
      <c r="V525" s="98"/>
      <c r="W525" s="98"/>
      <c r="X525" s="100" t="str">
        <f t="shared" si="39"/>
        <v/>
      </c>
      <c r="Y525" s="101"/>
      <c r="Z525" s="102"/>
      <c r="AA525" s="102"/>
      <c r="AB525" s="102"/>
      <c r="AC525" s="103" t="str">
        <f>'94KMInput'!T564</f>
        <v/>
      </c>
      <c r="AD525" s="104">
        <f>'94KMInput'!V564-'94KMInput'!U564</f>
        <v>0</v>
      </c>
      <c r="AE525" s="105" t="str">
        <f t="shared" si="6"/>
        <v/>
      </c>
      <c r="AF525" s="106"/>
      <c r="AG525" s="107"/>
      <c r="AH525" s="108" t="str">
        <f>HYPERLINK('94KMInput'!AE563)</f>
        <v/>
      </c>
      <c r="AI525" s="108" t="str">
        <f>HYPERLINK('94KMInput'!AF563)</f>
        <v/>
      </c>
      <c r="AJ525" s="108" t="str">
        <f>HYPERLINK('94KMInput'!AG563)</f>
        <v/>
      </c>
      <c r="AK525" s="108" t="str">
        <f>HYPERLINK('94KMInput'!AH563)</f>
        <v/>
      </c>
      <c r="AL525" s="108" t="str">
        <f>HYPERLINK('94KMInput'!AI563)</f>
        <v/>
      </c>
      <c r="AM525" s="108" t="str">
        <f>HYPERLINK('94KMInput'!AJ563)</f>
        <v/>
      </c>
      <c r="AN525" s="108" t="str">
        <f>HYPERLINK('94KMInput'!AK563)</f>
        <v/>
      </c>
      <c r="AO525" s="108" t="str">
        <f>HYPERLINK('94KMInput'!AL563)</f>
        <v/>
      </c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  <c r="DD525" s="88"/>
      <c r="DE525" s="88"/>
      <c r="DF525" s="88"/>
      <c r="DG525" s="88"/>
      <c r="DH525" s="88"/>
    </row>
    <row r="526" ht="10.5" customHeight="1">
      <c r="A526" s="87" t="str">
        <f t="shared" si="1"/>
        <v/>
      </c>
      <c r="B526" s="88" t="str">
        <f t="shared" si="2"/>
        <v/>
      </c>
      <c r="C526" s="88" t="str">
        <f t="shared" si="3"/>
        <v/>
      </c>
      <c r="D526" s="89" t="str">
        <f>'94KMInput'!B522</f>
        <v/>
      </c>
      <c r="E526" s="90" t="str">
        <f t="shared" si="4"/>
        <v/>
      </c>
      <c r="F526" s="91" t="str">
        <f>'94KMInput'!H522</f>
        <v/>
      </c>
      <c r="G526" s="90" t="str">
        <f>'94KMInput'!O522</f>
        <v/>
      </c>
      <c r="H526" s="90" t="str">
        <f>'94KMInput'!P522</f>
        <v/>
      </c>
      <c r="I526" s="90" t="str">
        <f>'94KMInput'!R522</f>
        <v/>
      </c>
      <c r="J526" s="91" t="str">
        <f>'94KMInput'!S522</f>
        <v/>
      </c>
      <c r="K526" s="92" t="str">
        <f>'94KMInput'!AD522</f>
        <v/>
      </c>
      <c r="L526" s="93"/>
      <c r="M526" s="94" t="str">
        <f>'94KMInput'!L522</f>
        <v/>
      </c>
      <c r="N526" s="90" t="str">
        <f>IF(M526="","",(IF(Q526='94KMInput'!K522,"","ERROR!")))</f>
        <v/>
      </c>
      <c r="O526" s="95"/>
      <c r="P526" s="96"/>
      <c r="Q526" s="69" t="str">
        <f t="shared" si="8"/>
        <v/>
      </c>
      <c r="R526" s="98"/>
      <c r="S526" s="98"/>
      <c r="T526" s="98"/>
      <c r="U526" s="99"/>
      <c r="V526" s="98"/>
      <c r="W526" s="98"/>
      <c r="X526" s="100" t="str">
        <f t="shared" si="39"/>
        <v/>
      </c>
      <c r="Y526" s="101"/>
      <c r="Z526" s="102"/>
      <c r="AA526" s="102"/>
      <c r="AB526" s="102"/>
      <c r="AC526" s="103" t="str">
        <f>'94KMInput'!T565</f>
        <v/>
      </c>
      <c r="AD526" s="104">
        <f>'94KMInput'!V565-'94KMInput'!U565</f>
        <v>0</v>
      </c>
      <c r="AE526" s="105" t="str">
        <f t="shared" si="6"/>
        <v/>
      </c>
      <c r="AF526" s="106"/>
      <c r="AG526" s="107"/>
      <c r="AH526" s="108" t="str">
        <f>HYPERLINK('94KMInput'!AE564)</f>
        <v/>
      </c>
      <c r="AI526" s="108" t="str">
        <f>HYPERLINK('94KMInput'!AF564)</f>
        <v/>
      </c>
      <c r="AJ526" s="108" t="str">
        <f>HYPERLINK('94KMInput'!AG564)</f>
        <v/>
      </c>
      <c r="AK526" s="108" t="str">
        <f>HYPERLINK('94KMInput'!AH564)</f>
        <v/>
      </c>
      <c r="AL526" s="108" t="str">
        <f>HYPERLINK('94KMInput'!AI564)</f>
        <v/>
      </c>
      <c r="AM526" s="108" t="str">
        <f>HYPERLINK('94KMInput'!AJ564)</f>
        <v/>
      </c>
      <c r="AN526" s="108" t="str">
        <f>HYPERLINK('94KMInput'!AK564)</f>
        <v/>
      </c>
      <c r="AO526" s="108" t="str">
        <f>HYPERLINK('94KMInput'!AL564)</f>
        <v/>
      </c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  <c r="DD526" s="88"/>
      <c r="DE526" s="88"/>
      <c r="DF526" s="88"/>
      <c r="DG526" s="88"/>
      <c r="DH526" s="88"/>
    </row>
    <row r="527" ht="10.5" customHeight="1">
      <c r="A527" s="87" t="str">
        <f t="shared" si="1"/>
        <v/>
      </c>
      <c r="B527" s="88" t="str">
        <f t="shared" si="2"/>
        <v/>
      </c>
      <c r="C527" s="88" t="str">
        <f t="shared" si="3"/>
        <v/>
      </c>
      <c r="D527" s="89" t="str">
        <f>'94KMInput'!B523</f>
        <v/>
      </c>
      <c r="E527" s="90" t="str">
        <f t="shared" si="4"/>
        <v/>
      </c>
      <c r="F527" s="91" t="str">
        <f>'94KMInput'!H523</f>
        <v/>
      </c>
      <c r="G527" s="90" t="str">
        <f>'94KMInput'!O523</f>
        <v/>
      </c>
      <c r="H527" s="90" t="str">
        <f>'94KMInput'!P523</f>
        <v/>
      </c>
      <c r="I527" s="90" t="str">
        <f>'94KMInput'!R523</f>
        <v/>
      </c>
      <c r="J527" s="91" t="str">
        <f>'94KMInput'!S523</f>
        <v/>
      </c>
      <c r="K527" s="92" t="str">
        <f>'94KMInput'!AD523</f>
        <v/>
      </c>
      <c r="L527" s="93"/>
      <c r="M527" s="94" t="str">
        <f>'94KMInput'!L523</f>
        <v/>
      </c>
      <c r="N527" s="90" t="str">
        <f>IF(M527="","",(IF(Q527='94KMInput'!K523,"","ERROR!")))</f>
        <v/>
      </c>
      <c r="O527" s="95"/>
      <c r="P527" s="96"/>
      <c r="Q527" s="69" t="str">
        <f t="shared" si="8"/>
        <v/>
      </c>
      <c r="R527" s="98"/>
      <c r="S527" s="98"/>
      <c r="T527" s="98"/>
      <c r="U527" s="99"/>
      <c r="V527" s="98"/>
      <c r="W527" s="98"/>
      <c r="X527" s="100" t="str">
        <f t="shared" si="39"/>
        <v/>
      </c>
      <c r="Y527" s="101"/>
      <c r="Z527" s="102"/>
      <c r="AA527" s="102"/>
      <c r="AB527" s="102"/>
      <c r="AC527" s="103" t="str">
        <f>'94KMInput'!T566</f>
        <v/>
      </c>
      <c r="AD527" s="104">
        <f>'94KMInput'!V566-'94KMInput'!U566</f>
        <v>0</v>
      </c>
      <c r="AE527" s="105" t="str">
        <f t="shared" si="6"/>
        <v/>
      </c>
      <c r="AF527" s="106"/>
      <c r="AG527" s="107"/>
      <c r="AH527" s="108" t="str">
        <f>HYPERLINK('94KMInput'!AE565)</f>
        <v/>
      </c>
      <c r="AI527" s="108" t="str">
        <f>HYPERLINK('94KMInput'!AF565)</f>
        <v/>
      </c>
      <c r="AJ527" s="108" t="str">
        <f>HYPERLINK('94KMInput'!AG565)</f>
        <v/>
      </c>
      <c r="AK527" s="108" t="str">
        <f>HYPERLINK('94KMInput'!AH565)</f>
        <v/>
      </c>
      <c r="AL527" s="108" t="str">
        <f>HYPERLINK('94KMInput'!AI565)</f>
        <v/>
      </c>
      <c r="AM527" s="108" t="str">
        <f>HYPERLINK('94KMInput'!AJ565)</f>
        <v/>
      </c>
      <c r="AN527" s="108" t="str">
        <f>HYPERLINK('94KMInput'!AK565)</f>
        <v/>
      </c>
      <c r="AO527" s="108" t="str">
        <f>HYPERLINK('94KMInput'!AL565)</f>
        <v/>
      </c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  <c r="DD527" s="88"/>
      <c r="DE527" s="88"/>
      <c r="DF527" s="88"/>
      <c r="DG527" s="88"/>
      <c r="DH527" s="88"/>
    </row>
    <row r="528" ht="10.5" customHeight="1">
      <c r="A528" s="87" t="str">
        <f t="shared" si="1"/>
        <v/>
      </c>
      <c r="B528" s="88" t="str">
        <f t="shared" si="2"/>
        <v/>
      </c>
      <c r="C528" s="88" t="str">
        <f t="shared" si="3"/>
        <v/>
      </c>
      <c r="D528" s="89" t="str">
        <f>'94KMInput'!B524</f>
        <v/>
      </c>
      <c r="E528" s="90" t="str">
        <f t="shared" si="4"/>
        <v/>
      </c>
      <c r="F528" s="91" t="str">
        <f>'94KMInput'!H524</f>
        <v/>
      </c>
      <c r="G528" s="90" t="str">
        <f>'94KMInput'!O524</f>
        <v/>
      </c>
      <c r="H528" s="90" t="str">
        <f>'94KMInput'!P524</f>
        <v/>
      </c>
      <c r="I528" s="90" t="str">
        <f>'94KMInput'!R524</f>
        <v/>
      </c>
      <c r="J528" s="91" t="str">
        <f>'94KMInput'!S524</f>
        <v/>
      </c>
      <c r="K528" s="92" t="str">
        <f>'94KMInput'!AD524</f>
        <v/>
      </c>
      <c r="L528" s="93"/>
      <c r="M528" s="94" t="str">
        <f>'94KMInput'!L524</f>
        <v/>
      </c>
      <c r="N528" s="90" t="str">
        <f>IF(M528="","",(IF(Q528='94KMInput'!K524,"","ERROR!")))</f>
        <v/>
      </c>
      <c r="O528" s="95"/>
      <c r="P528" s="96"/>
      <c r="Q528" s="69" t="str">
        <f t="shared" si="8"/>
        <v/>
      </c>
      <c r="R528" s="98"/>
      <c r="S528" s="98"/>
      <c r="T528" s="98"/>
      <c r="U528" s="99"/>
      <c r="V528" s="98"/>
      <c r="W528" s="98"/>
      <c r="X528" s="100" t="str">
        <f t="shared" si="39"/>
        <v/>
      </c>
      <c r="Y528" s="101"/>
      <c r="Z528" s="102"/>
      <c r="AA528" s="102"/>
      <c r="AB528" s="102"/>
      <c r="AC528" s="103" t="str">
        <f>'94KMInput'!T567</f>
        <v/>
      </c>
      <c r="AD528" s="104">
        <f>'94KMInput'!V567-'94KMInput'!U567</f>
        <v>0</v>
      </c>
      <c r="AE528" s="105" t="str">
        <f t="shared" si="6"/>
        <v/>
      </c>
      <c r="AF528" s="106"/>
      <c r="AG528" s="107"/>
      <c r="AH528" s="108" t="str">
        <f>HYPERLINK('94KMInput'!AE566)</f>
        <v/>
      </c>
      <c r="AI528" s="108" t="str">
        <f>HYPERLINK('94KMInput'!AF566)</f>
        <v/>
      </c>
      <c r="AJ528" s="108" t="str">
        <f>HYPERLINK('94KMInput'!AG566)</f>
        <v/>
      </c>
      <c r="AK528" s="108" t="str">
        <f>HYPERLINK('94KMInput'!AH566)</f>
        <v/>
      </c>
      <c r="AL528" s="108" t="str">
        <f>HYPERLINK('94KMInput'!AI566)</f>
        <v/>
      </c>
      <c r="AM528" s="108" t="str">
        <f>HYPERLINK('94KMInput'!AJ566)</f>
        <v/>
      </c>
      <c r="AN528" s="108" t="str">
        <f>HYPERLINK('94KMInput'!AK566)</f>
        <v/>
      </c>
      <c r="AO528" s="108" t="str">
        <f>HYPERLINK('94KMInput'!AL566)</f>
        <v/>
      </c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  <c r="DD528" s="88"/>
      <c r="DE528" s="88"/>
      <c r="DF528" s="88"/>
      <c r="DG528" s="88"/>
      <c r="DH528" s="88"/>
    </row>
    <row r="529" ht="10.5" customHeight="1">
      <c r="A529" s="87" t="str">
        <f t="shared" si="1"/>
        <v/>
      </c>
      <c r="B529" s="88" t="str">
        <f t="shared" si="2"/>
        <v/>
      </c>
      <c r="C529" s="88" t="str">
        <f t="shared" si="3"/>
        <v/>
      </c>
      <c r="D529" s="89" t="str">
        <f>'94KMInput'!B525</f>
        <v/>
      </c>
      <c r="E529" s="90" t="str">
        <f t="shared" si="4"/>
        <v/>
      </c>
      <c r="F529" s="91" t="str">
        <f>'94KMInput'!H525</f>
        <v/>
      </c>
      <c r="G529" s="90" t="str">
        <f>'94KMInput'!O525</f>
        <v/>
      </c>
      <c r="H529" s="90" t="str">
        <f>'94KMInput'!P525</f>
        <v/>
      </c>
      <c r="I529" s="90" t="str">
        <f>'94KMInput'!R525</f>
        <v/>
      </c>
      <c r="J529" s="91" t="str">
        <f>'94KMInput'!S525</f>
        <v/>
      </c>
      <c r="K529" s="92" t="str">
        <f>'94KMInput'!AD525</f>
        <v/>
      </c>
      <c r="L529" s="93"/>
      <c r="M529" s="94" t="str">
        <f>'94KMInput'!L525</f>
        <v/>
      </c>
      <c r="N529" s="90" t="str">
        <f>IF(M529="","",(IF(Q529='94KMInput'!K525,"","ERROR!")))</f>
        <v/>
      </c>
      <c r="O529" s="95"/>
      <c r="P529" s="96"/>
      <c r="Q529" s="69" t="str">
        <f t="shared" si="8"/>
        <v/>
      </c>
      <c r="R529" s="98"/>
      <c r="S529" s="98"/>
      <c r="T529" s="98"/>
      <c r="U529" s="99"/>
      <c r="V529" s="98"/>
      <c r="W529" s="98"/>
      <c r="X529" s="100" t="str">
        <f t="shared" si="39"/>
        <v/>
      </c>
      <c r="Y529" s="101"/>
      <c r="Z529" s="102"/>
      <c r="AA529" s="102"/>
      <c r="AB529" s="102"/>
      <c r="AC529" s="103" t="str">
        <f>'94KMInput'!T568</f>
        <v/>
      </c>
      <c r="AD529" s="104">
        <f>'94KMInput'!V568-'94KMInput'!U568</f>
        <v>0</v>
      </c>
      <c r="AE529" s="105" t="str">
        <f t="shared" si="6"/>
        <v/>
      </c>
      <c r="AF529" s="106"/>
      <c r="AG529" s="107"/>
      <c r="AH529" s="108" t="str">
        <f>HYPERLINK('94KMInput'!AE567)</f>
        <v/>
      </c>
      <c r="AI529" s="108" t="str">
        <f>HYPERLINK('94KMInput'!AF567)</f>
        <v/>
      </c>
      <c r="AJ529" s="108" t="str">
        <f>HYPERLINK('94KMInput'!AG567)</f>
        <v/>
      </c>
      <c r="AK529" s="108" t="str">
        <f>HYPERLINK('94KMInput'!AH567)</f>
        <v/>
      </c>
      <c r="AL529" s="108" t="str">
        <f>HYPERLINK('94KMInput'!AI567)</f>
        <v/>
      </c>
      <c r="AM529" s="108" t="str">
        <f>HYPERLINK('94KMInput'!AJ567)</f>
        <v/>
      </c>
      <c r="AN529" s="108" t="str">
        <f>HYPERLINK('94KMInput'!AK567)</f>
        <v/>
      </c>
      <c r="AO529" s="108" t="str">
        <f>HYPERLINK('94KMInput'!AL567)</f>
        <v/>
      </c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  <c r="DD529" s="88"/>
      <c r="DE529" s="88"/>
      <c r="DF529" s="88"/>
      <c r="DG529" s="88"/>
      <c r="DH529" s="88"/>
    </row>
    <row r="530" ht="10.5" customHeight="1">
      <c r="A530" s="87" t="str">
        <f t="shared" si="1"/>
        <v/>
      </c>
      <c r="B530" s="88" t="str">
        <f t="shared" si="2"/>
        <v/>
      </c>
      <c r="C530" s="88" t="str">
        <f t="shared" si="3"/>
        <v/>
      </c>
      <c r="D530" s="89" t="str">
        <f>'94KMInput'!B526</f>
        <v/>
      </c>
      <c r="E530" s="90" t="str">
        <f t="shared" si="4"/>
        <v/>
      </c>
      <c r="F530" s="91" t="str">
        <f>'94KMInput'!H526</f>
        <v/>
      </c>
      <c r="G530" s="90" t="str">
        <f>'94KMInput'!O526</f>
        <v/>
      </c>
      <c r="H530" s="90" t="str">
        <f>'94KMInput'!P526</f>
        <v/>
      </c>
      <c r="I530" s="90" t="str">
        <f>'94KMInput'!R526</f>
        <v/>
      </c>
      <c r="J530" s="91" t="str">
        <f>'94KMInput'!S526</f>
        <v/>
      </c>
      <c r="K530" s="92" t="str">
        <f>'94KMInput'!AD526</f>
        <v/>
      </c>
      <c r="L530" s="93"/>
      <c r="M530" s="94" t="str">
        <f>'94KMInput'!L526</f>
        <v/>
      </c>
      <c r="N530" s="90" t="str">
        <f>IF(M530="","",(IF(Q530='94KMInput'!K526,"","ERROR!")))</f>
        <v/>
      </c>
      <c r="O530" s="95"/>
      <c r="P530" s="96"/>
      <c r="Q530" s="69" t="str">
        <f t="shared" si="8"/>
        <v/>
      </c>
      <c r="R530" s="98"/>
      <c r="S530" s="98"/>
      <c r="T530" s="98"/>
      <c r="U530" s="99"/>
      <c r="V530" s="98"/>
      <c r="W530" s="98"/>
      <c r="X530" s="100" t="str">
        <f t="shared" si="39"/>
        <v/>
      </c>
      <c r="Y530" s="101"/>
      <c r="Z530" s="102"/>
      <c r="AA530" s="102"/>
      <c r="AB530" s="102"/>
      <c r="AC530" s="103" t="str">
        <f>'94KMInput'!T569</f>
        <v/>
      </c>
      <c r="AD530" s="104">
        <f>'94KMInput'!V569-'94KMInput'!U569</f>
        <v>0</v>
      </c>
      <c r="AE530" s="105" t="str">
        <f t="shared" si="6"/>
        <v/>
      </c>
      <c r="AF530" s="106"/>
      <c r="AG530" s="107"/>
      <c r="AH530" s="108" t="str">
        <f>HYPERLINK('94KMInput'!AE568)</f>
        <v/>
      </c>
      <c r="AI530" s="108" t="str">
        <f>HYPERLINK('94KMInput'!AF568)</f>
        <v/>
      </c>
      <c r="AJ530" s="108" t="str">
        <f>HYPERLINK('94KMInput'!AG568)</f>
        <v/>
      </c>
      <c r="AK530" s="108" t="str">
        <f>HYPERLINK('94KMInput'!AH568)</f>
        <v/>
      </c>
      <c r="AL530" s="108" t="str">
        <f>HYPERLINK('94KMInput'!AI568)</f>
        <v/>
      </c>
      <c r="AM530" s="108" t="str">
        <f>HYPERLINK('94KMInput'!AJ568)</f>
        <v/>
      </c>
      <c r="AN530" s="108" t="str">
        <f>HYPERLINK('94KMInput'!AK568)</f>
        <v/>
      </c>
      <c r="AO530" s="108" t="str">
        <f>HYPERLINK('94KMInput'!AL568)</f>
        <v/>
      </c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  <c r="DD530" s="88"/>
      <c r="DE530" s="88"/>
      <c r="DF530" s="88"/>
      <c r="DG530" s="88"/>
      <c r="DH530" s="88"/>
    </row>
    <row r="531" ht="10.5" customHeight="1">
      <c r="A531" s="87" t="str">
        <f t="shared" si="1"/>
        <v/>
      </c>
      <c r="B531" s="88" t="str">
        <f t="shared" si="2"/>
        <v/>
      </c>
      <c r="C531" s="88" t="str">
        <f t="shared" si="3"/>
        <v/>
      </c>
      <c r="D531" s="89" t="str">
        <f>'94KMInput'!B527</f>
        <v/>
      </c>
      <c r="E531" s="90" t="str">
        <f t="shared" si="4"/>
        <v/>
      </c>
      <c r="F531" s="91" t="str">
        <f>'94KMInput'!H527</f>
        <v/>
      </c>
      <c r="G531" s="90" t="str">
        <f>'94KMInput'!O527</f>
        <v/>
      </c>
      <c r="H531" s="90" t="str">
        <f>'94KMInput'!P527</f>
        <v/>
      </c>
      <c r="I531" s="90" t="str">
        <f>'94KMInput'!R527</f>
        <v/>
      </c>
      <c r="J531" s="91" t="str">
        <f>'94KMInput'!S527</f>
        <v/>
      </c>
      <c r="K531" s="92" t="str">
        <f>'94KMInput'!AD527</f>
        <v/>
      </c>
      <c r="L531" s="93"/>
      <c r="M531" s="94" t="str">
        <f>'94KMInput'!L527</f>
        <v/>
      </c>
      <c r="N531" s="90" t="str">
        <f>IF(M531="","",(IF(Q531='94KMInput'!K527,"","ERROR!")))</f>
        <v/>
      </c>
      <c r="O531" s="95"/>
      <c r="P531" s="96"/>
      <c r="Q531" s="69" t="str">
        <f t="shared" si="8"/>
        <v/>
      </c>
      <c r="R531" s="98"/>
      <c r="S531" s="98"/>
      <c r="T531" s="98"/>
      <c r="U531" s="99"/>
      <c r="V531" s="98"/>
      <c r="W531" s="98"/>
      <c r="X531" s="100" t="str">
        <f t="shared" si="39"/>
        <v/>
      </c>
      <c r="Y531" s="101"/>
      <c r="Z531" s="102"/>
      <c r="AA531" s="102"/>
      <c r="AB531" s="102"/>
      <c r="AC531" s="103" t="str">
        <f>'94KMInput'!T570</f>
        <v/>
      </c>
      <c r="AD531" s="104">
        <f>'94KMInput'!V570-'94KMInput'!U570</f>
        <v>0</v>
      </c>
      <c r="AE531" s="105" t="str">
        <f t="shared" si="6"/>
        <v/>
      </c>
      <c r="AF531" s="106"/>
      <c r="AG531" s="107"/>
      <c r="AH531" s="108" t="str">
        <f>HYPERLINK('94KMInput'!AE569)</f>
        <v/>
      </c>
      <c r="AI531" s="108" t="str">
        <f>HYPERLINK('94KMInput'!AF569)</f>
        <v/>
      </c>
      <c r="AJ531" s="108" t="str">
        <f>HYPERLINK('94KMInput'!AG569)</f>
        <v/>
      </c>
      <c r="AK531" s="108" t="str">
        <f>HYPERLINK('94KMInput'!AH569)</f>
        <v/>
      </c>
      <c r="AL531" s="108" t="str">
        <f>HYPERLINK('94KMInput'!AI569)</f>
        <v/>
      </c>
      <c r="AM531" s="108" t="str">
        <f>HYPERLINK('94KMInput'!AJ569)</f>
        <v/>
      </c>
      <c r="AN531" s="108" t="str">
        <f>HYPERLINK('94KMInput'!AK569)</f>
        <v/>
      </c>
      <c r="AO531" s="108" t="str">
        <f>HYPERLINK('94KMInput'!AL569)</f>
        <v/>
      </c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  <c r="DD531" s="88"/>
      <c r="DE531" s="88"/>
      <c r="DF531" s="88"/>
      <c r="DG531" s="88"/>
      <c r="DH531" s="88"/>
    </row>
    <row r="532" ht="10.5" customHeight="1">
      <c r="A532" s="87" t="str">
        <f t="shared" si="1"/>
        <v/>
      </c>
      <c r="B532" s="88" t="str">
        <f t="shared" si="2"/>
        <v/>
      </c>
      <c r="C532" s="88" t="str">
        <f t="shared" si="3"/>
        <v/>
      </c>
      <c r="D532" s="89" t="str">
        <f>'94KMInput'!B528</f>
        <v/>
      </c>
      <c r="E532" s="90" t="str">
        <f t="shared" si="4"/>
        <v/>
      </c>
      <c r="F532" s="91" t="str">
        <f>'94KMInput'!H528</f>
        <v/>
      </c>
      <c r="G532" s="90" t="str">
        <f>'94KMInput'!O528</f>
        <v/>
      </c>
      <c r="H532" s="90" t="str">
        <f>'94KMInput'!P528</f>
        <v/>
      </c>
      <c r="I532" s="90" t="str">
        <f>'94KMInput'!R528</f>
        <v/>
      </c>
      <c r="J532" s="91" t="str">
        <f>'94KMInput'!S528</f>
        <v/>
      </c>
      <c r="K532" s="92" t="str">
        <f>'94KMInput'!AD528</f>
        <v/>
      </c>
      <c r="L532" s="93"/>
      <c r="M532" s="94" t="str">
        <f>'94KMInput'!L528</f>
        <v/>
      </c>
      <c r="N532" s="90" t="str">
        <f>IF(M532="","",(IF(Q532='94KMInput'!K528,"","ERROR!")))</f>
        <v/>
      </c>
      <c r="O532" s="95"/>
      <c r="P532" s="96"/>
      <c r="Q532" s="69" t="str">
        <f t="shared" si="8"/>
        <v/>
      </c>
      <c r="R532" s="98"/>
      <c r="S532" s="98"/>
      <c r="T532" s="98"/>
      <c r="U532" s="99"/>
      <c r="V532" s="98"/>
      <c r="W532" s="98"/>
      <c r="X532" s="100" t="str">
        <f t="shared" si="39"/>
        <v/>
      </c>
      <c r="Y532" s="101"/>
      <c r="Z532" s="102"/>
      <c r="AA532" s="102"/>
      <c r="AB532" s="102"/>
      <c r="AC532" s="103" t="str">
        <f>'94KMInput'!T571</f>
        <v/>
      </c>
      <c r="AD532" s="104">
        <f>'94KMInput'!V571-'94KMInput'!U571</f>
        <v>0</v>
      </c>
      <c r="AE532" s="105" t="str">
        <f t="shared" si="6"/>
        <v/>
      </c>
      <c r="AF532" s="106"/>
      <c r="AG532" s="107"/>
      <c r="AH532" s="108" t="str">
        <f>HYPERLINK('94KMInput'!AE570)</f>
        <v/>
      </c>
      <c r="AI532" s="108" t="str">
        <f>HYPERLINK('94KMInput'!AF570)</f>
        <v/>
      </c>
      <c r="AJ532" s="108" t="str">
        <f>HYPERLINK('94KMInput'!AG570)</f>
        <v/>
      </c>
      <c r="AK532" s="108" t="str">
        <f>HYPERLINK('94KMInput'!AH570)</f>
        <v/>
      </c>
      <c r="AL532" s="108" t="str">
        <f>HYPERLINK('94KMInput'!AI570)</f>
        <v/>
      </c>
      <c r="AM532" s="108" t="str">
        <f>HYPERLINK('94KMInput'!AJ570)</f>
        <v/>
      </c>
      <c r="AN532" s="108" t="str">
        <f>HYPERLINK('94KMInput'!AK570)</f>
        <v/>
      </c>
      <c r="AO532" s="108" t="str">
        <f>HYPERLINK('94KMInput'!AL570)</f>
        <v/>
      </c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  <c r="DD532" s="88"/>
      <c r="DE532" s="88"/>
      <c r="DF532" s="88"/>
      <c r="DG532" s="88"/>
      <c r="DH532" s="88"/>
    </row>
    <row r="533" ht="10.5" customHeight="1">
      <c r="A533" s="87" t="str">
        <f t="shared" si="1"/>
        <v/>
      </c>
      <c r="B533" s="88" t="str">
        <f t="shared" si="2"/>
        <v/>
      </c>
      <c r="C533" s="88" t="str">
        <f t="shared" si="3"/>
        <v/>
      </c>
      <c r="D533" s="89" t="str">
        <f>'94KMInput'!B529</f>
        <v/>
      </c>
      <c r="E533" s="90" t="str">
        <f t="shared" si="4"/>
        <v/>
      </c>
      <c r="F533" s="91" t="str">
        <f>'94KMInput'!H529</f>
        <v/>
      </c>
      <c r="G533" s="90" t="str">
        <f>'94KMInput'!O529</f>
        <v/>
      </c>
      <c r="H533" s="90" t="str">
        <f>'94KMInput'!P529</f>
        <v/>
      </c>
      <c r="I533" s="90" t="str">
        <f>'94KMInput'!R529</f>
        <v/>
      </c>
      <c r="J533" s="91" t="str">
        <f>'94KMInput'!S529</f>
        <v/>
      </c>
      <c r="K533" s="92" t="str">
        <f>'94KMInput'!AD529</f>
        <v/>
      </c>
      <c r="L533" s="93"/>
      <c r="M533" s="94" t="str">
        <f>'94KMInput'!L529</f>
        <v/>
      </c>
      <c r="N533" s="90" t="str">
        <f>IF(M533="","",(IF(Q533='94KMInput'!K529,"","ERROR!")))</f>
        <v/>
      </c>
      <c r="O533" s="95"/>
      <c r="P533" s="96"/>
      <c r="Q533" s="69" t="str">
        <f t="shared" si="8"/>
        <v/>
      </c>
      <c r="R533" s="98"/>
      <c r="S533" s="98"/>
      <c r="T533" s="98"/>
      <c r="U533" s="99"/>
      <c r="V533" s="98"/>
      <c r="W533" s="98"/>
      <c r="X533" s="100" t="str">
        <f t="shared" si="39"/>
        <v/>
      </c>
      <c r="Y533" s="101"/>
      <c r="Z533" s="102"/>
      <c r="AA533" s="102"/>
      <c r="AB533" s="102"/>
      <c r="AC533" s="103" t="str">
        <f>'94KMInput'!T572</f>
        <v/>
      </c>
      <c r="AD533" s="104">
        <f>'94KMInput'!V572-'94KMInput'!U572</f>
        <v>0</v>
      </c>
      <c r="AE533" s="105" t="str">
        <f t="shared" si="6"/>
        <v/>
      </c>
      <c r="AF533" s="106"/>
      <c r="AG533" s="107"/>
      <c r="AH533" s="108" t="str">
        <f>HYPERLINK('94KMInput'!AE571)</f>
        <v/>
      </c>
      <c r="AI533" s="108" t="str">
        <f>HYPERLINK('94KMInput'!AF571)</f>
        <v/>
      </c>
      <c r="AJ533" s="108" t="str">
        <f>HYPERLINK('94KMInput'!AG571)</f>
        <v/>
      </c>
      <c r="AK533" s="108" t="str">
        <f>HYPERLINK('94KMInput'!AH571)</f>
        <v/>
      </c>
      <c r="AL533" s="108" t="str">
        <f>HYPERLINK('94KMInput'!AI571)</f>
        <v/>
      </c>
      <c r="AM533" s="108" t="str">
        <f>HYPERLINK('94KMInput'!AJ571)</f>
        <v/>
      </c>
      <c r="AN533" s="108" t="str">
        <f>HYPERLINK('94KMInput'!AK571)</f>
        <v/>
      </c>
      <c r="AO533" s="108" t="str">
        <f>HYPERLINK('94KMInput'!AL571)</f>
        <v/>
      </c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  <c r="DD533" s="88"/>
      <c r="DE533" s="88"/>
      <c r="DF533" s="88"/>
      <c r="DG533" s="88"/>
      <c r="DH533" s="88"/>
    </row>
    <row r="534" ht="10.5" customHeight="1">
      <c r="A534" s="87" t="str">
        <f t="shared" si="1"/>
        <v/>
      </c>
      <c r="B534" s="88" t="str">
        <f t="shared" si="2"/>
        <v/>
      </c>
      <c r="C534" s="88" t="str">
        <f t="shared" si="3"/>
        <v/>
      </c>
      <c r="D534" s="89" t="str">
        <f>'94KMInput'!B530</f>
        <v/>
      </c>
      <c r="E534" s="90" t="str">
        <f t="shared" si="4"/>
        <v/>
      </c>
      <c r="F534" s="91" t="str">
        <f>'94KMInput'!H530</f>
        <v/>
      </c>
      <c r="G534" s="90" t="str">
        <f>'94KMInput'!O530</f>
        <v/>
      </c>
      <c r="H534" s="90" t="str">
        <f>'94KMInput'!P530</f>
        <v/>
      </c>
      <c r="I534" s="90" t="str">
        <f>'94KMInput'!R530</f>
        <v/>
      </c>
      <c r="J534" s="91" t="str">
        <f>'94KMInput'!S530</f>
        <v/>
      </c>
      <c r="K534" s="92" t="str">
        <f>'94KMInput'!AD530</f>
        <v/>
      </c>
      <c r="L534" s="93"/>
      <c r="M534" s="94" t="str">
        <f>'94KMInput'!L530</f>
        <v/>
      </c>
      <c r="N534" s="90" t="str">
        <f>IF(M534="","",(IF(Q534='94KMInput'!K530,"","ERROR!")))</f>
        <v/>
      </c>
      <c r="O534" s="95"/>
      <c r="P534" s="96"/>
      <c r="Q534" s="69" t="str">
        <f t="shared" si="8"/>
        <v/>
      </c>
      <c r="R534" s="98"/>
      <c r="S534" s="98"/>
      <c r="T534" s="98"/>
      <c r="U534" s="99"/>
      <c r="V534" s="98"/>
      <c r="W534" s="98"/>
      <c r="X534" s="100" t="str">
        <f t="shared" si="39"/>
        <v/>
      </c>
      <c r="Y534" s="101"/>
      <c r="Z534" s="102"/>
      <c r="AA534" s="102"/>
      <c r="AB534" s="102"/>
      <c r="AC534" s="103" t="str">
        <f>'94KMInput'!T573</f>
        <v/>
      </c>
      <c r="AD534" s="104">
        <f>'94KMInput'!V573-'94KMInput'!U573</f>
        <v>0</v>
      </c>
      <c r="AE534" s="105" t="str">
        <f t="shared" si="6"/>
        <v/>
      </c>
      <c r="AF534" s="106"/>
      <c r="AG534" s="107"/>
      <c r="AH534" s="108" t="str">
        <f>HYPERLINK('94KMInput'!AE572)</f>
        <v/>
      </c>
      <c r="AI534" s="108" t="str">
        <f>HYPERLINK('94KMInput'!AF572)</f>
        <v/>
      </c>
      <c r="AJ534" s="108" t="str">
        <f>HYPERLINK('94KMInput'!AG572)</f>
        <v/>
      </c>
      <c r="AK534" s="108" t="str">
        <f>HYPERLINK('94KMInput'!AH572)</f>
        <v/>
      </c>
      <c r="AL534" s="108" t="str">
        <f>HYPERLINK('94KMInput'!AI572)</f>
        <v/>
      </c>
      <c r="AM534" s="108" t="str">
        <f>HYPERLINK('94KMInput'!AJ572)</f>
        <v/>
      </c>
      <c r="AN534" s="108" t="str">
        <f>HYPERLINK('94KMInput'!AK572)</f>
        <v/>
      </c>
      <c r="AO534" s="108" t="str">
        <f>HYPERLINK('94KMInput'!AL572)</f>
        <v/>
      </c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  <c r="DD534" s="88"/>
      <c r="DE534" s="88"/>
      <c r="DF534" s="88"/>
      <c r="DG534" s="88"/>
      <c r="DH534" s="88"/>
    </row>
    <row r="535" ht="10.5" customHeight="1">
      <c r="A535" s="87" t="str">
        <f t="shared" si="1"/>
        <v/>
      </c>
      <c r="B535" s="88" t="str">
        <f t="shared" si="2"/>
        <v/>
      </c>
      <c r="C535" s="88" t="str">
        <f t="shared" si="3"/>
        <v/>
      </c>
      <c r="D535" s="89" t="str">
        <f>'94KMInput'!B531</f>
        <v/>
      </c>
      <c r="E535" s="90" t="str">
        <f t="shared" si="4"/>
        <v/>
      </c>
      <c r="F535" s="91" t="str">
        <f>'94KMInput'!H531</f>
        <v/>
      </c>
      <c r="G535" s="90" t="str">
        <f>'94KMInput'!O531</f>
        <v/>
      </c>
      <c r="H535" s="90" t="str">
        <f>'94KMInput'!P531</f>
        <v/>
      </c>
      <c r="I535" s="90" t="str">
        <f>'94KMInput'!R531</f>
        <v/>
      </c>
      <c r="J535" s="91" t="str">
        <f>'94KMInput'!S531</f>
        <v/>
      </c>
      <c r="K535" s="92" t="str">
        <f>'94KMInput'!AD531</f>
        <v/>
      </c>
      <c r="L535" s="93"/>
      <c r="M535" s="94" t="str">
        <f>'94KMInput'!L531</f>
        <v/>
      </c>
      <c r="N535" s="90" t="str">
        <f>IF(M535="","",(IF(Q535='94KMInput'!K531,"","ERROR!")))</f>
        <v/>
      </c>
      <c r="O535" s="95"/>
      <c r="P535" s="96"/>
      <c r="Q535" s="69" t="str">
        <f t="shared" si="8"/>
        <v/>
      </c>
      <c r="R535" s="98"/>
      <c r="S535" s="98"/>
      <c r="T535" s="98"/>
      <c r="U535" s="99"/>
      <c r="V535" s="98"/>
      <c r="W535" s="98"/>
      <c r="X535" s="100" t="str">
        <f t="shared" si="39"/>
        <v/>
      </c>
      <c r="Y535" s="101"/>
      <c r="Z535" s="102"/>
      <c r="AA535" s="102"/>
      <c r="AB535" s="102"/>
      <c r="AC535" s="103" t="str">
        <f>'94KMInput'!T574</f>
        <v/>
      </c>
      <c r="AD535" s="104">
        <f>'94KMInput'!V574-'94KMInput'!U574</f>
        <v>0</v>
      </c>
      <c r="AE535" s="105" t="str">
        <f t="shared" si="6"/>
        <v/>
      </c>
      <c r="AF535" s="106"/>
      <c r="AG535" s="107"/>
      <c r="AH535" s="108" t="str">
        <f>HYPERLINK('94KMInput'!AE573)</f>
        <v/>
      </c>
      <c r="AI535" s="108" t="str">
        <f>HYPERLINK('94KMInput'!AF573)</f>
        <v/>
      </c>
      <c r="AJ535" s="108" t="str">
        <f>HYPERLINK('94KMInput'!AG573)</f>
        <v/>
      </c>
      <c r="AK535" s="108" t="str">
        <f>HYPERLINK('94KMInput'!AH573)</f>
        <v/>
      </c>
      <c r="AL535" s="108" t="str">
        <f>HYPERLINK('94KMInput'!AI573)</f>
        <v/>
      </c>
      <c r="AM535" s="108" t="str">
        <f>HYPERLINK('94KMInput'!AJ573)</f>
        <v/>
      </c>
      <c r="AN535" s="108" t="str">
        <f>HYPERLINK('94KMInput'!AK573)</f>
        <v/>
      </c>
      <c r="AO535" s="108" t="str">
        <f>HYPERLINK('94KMInput'!AL573)</f>
        <v/>
      </c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  <c r="DD535" s="88"/>
      <c r="DE535" s="88"/>
      <c r="DF535" s="88"/>
      <c r="DG535" s="88"/>
      <c r="DH535" s="88"/>
    </row>
    <row r="536" ht="10.5" customHeight="1">
      <c r="A536" s="87" t="str">
        <f t="shared" si="1"/>
        <v/>
      </c>
      <c r="B536" s="88" t="str">
        <f t="shared" si="2"/>
        <v/>
      </c>
      <c r="C536" s="88" t="str">
        <f t="shared" si="3"/>
        <v/>
      </c>
      <c r="D536" s="89" t="str">
        <f>'94KMInput'!B532</f>
        <v/>
      </c>
      <c r="E536" s="90" t="str">
        <f t="shared" si="4"/>
        <v/>
      </c>
      <c r="F536" s="91" t="str">
        <f>'94KMInput'!H532</f>
        <v/>
      </c>
      <c r="G536" s="90" t="str">
        <f>'94KMInput'!O532</f>
        <v/>
      </c>
      <c r="H536" s="90" t="str">
        <f>'94KMInput'!P532</f>
        <v/>
      </c>
      <c r="I536" s="90" t="str">
        <f>'94KMInput'!R532</f>
        <v/>
      </c>
      <c r="J536" s="91" t="str">
        <f>'94KMInput'!S532</f>
        <v/>
      </c>
      <c r="K536" s="92" t="str">
        <f>'94KMInput'!AD532</f>
        <v/>
      </c>
      <c r="L536" s="93"/>
      <c r="M536" s="94" t="str">
        <f>'94KMInput'!L532</f>
        <v/>
      </c>
      <c r="N536" s="90" t="str">
        <f>IF(M536="","",(IF(Q536='94KMInput'!K532,"","ERROR!")))</f>
        <v/>
      </c>
      <c r="O536" s="95"/>
      <c r="P536" s="96"/>
      <c r="Q536" s="69" t="str">
        <f t="shared" si="8"/>
        <v/>
      </c>
      <c r="R536" s="98"/>
      <c r="S536" s="98"/>
      <c r="T536" s="98"/>
      <c r="U536" s="99"/>
      <c r="V536" s="98"/>
      <c r="W536" s="98"/>
      <c r="X536" s="100" t="str">
        <f t="shared" si="39"/>
        <v/>
      </c>
      <c r="Y536" s="101"/>
      <c r="Z536" s="102"/>
      <c r="AA536" s="102"/>
      <c r="AB536" s="102"/>
      <c r="AC536" s="103" t="str">
        <f>'94KMInput'!T575</f>
        <v/>
      </c>
      <c r="AD536" s="104">
        <f>'94KMInput'!V575-'94KMInput'!U575</f>
        <v>0</v>
      </c>
      <c r="AE536" s="105" t="str">
        <f t="shared" si="6"/>
        <v/>
      </c>
      <c r="AF536" s="106"/>
      <c r="AG536" s="107"/>
      <c r="AH536" s="108" t="str">
        <f>HYPERLINK('94KMInput'!AE574)</f>
        <v/>
      </c>
      <c r="AI536" s="108" t="str">
        <f>HYPERLINK('94KMInput'!AF574)</f>
        <v/>
      </c>
      <c r="AJ536" s="108" t="str">
        <f>HYPERLINK('94KMInput'!AG574)</f>
        <v/>
      </c>
      <c r="AK536" s="108" t="str">
        <f>HYPERLINK('94KMInput'!AH574)</f>
        <v/>
      </c>
      <c r="AL536" s="108" t="str">
        <f>HYPERLINK('94KMInput'!AI574)</f>
        <v/>
      </c>
      <c r="AM536" s="108" t="str">
        <f>HYPERLINK('94KMInput'!AJ574)</f>
        <v/>
      </c>
      <c r="AN536" s="108" t="str">
        <f>HYPERLINK('94KMInput'!AK574)</f>
        <v/>
      </c>
      <c r="AO536" s="108" t="str">
        <f>HYPERLINK('94KMInput'!AL574)</f>
        <v/>
      </c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  <c r="DD536" s="88"/>
      <c r="DE536" s="88"/>
      <c r="DF536" s="88"/>
      <c r="DG536" s="88"/>
      <c r="DH536" s="88"/>
    </row>
    <row r="537" ht="10.5" customHeight="1">
      <c r="A537" s="87" t="str">
        <f t="shared" si="1"/>
        <v/>
      </c>
      <c r="B537" s="88" t="str">
        <f t="shared" si="2"/>
        <v/>
      </c>
      <c r="C537" s="88" t="str">
        <f t="shared" si="3"/>
        <v/>
      </c>
      <c r="D537" s="89" t="str">
        <f>'94KMInput'!B533</f>
        <v/>
      </c>
      <c r="E537" s="90" t="str">
        <f t="shared" si="4"/>
        <v/>
      </c>
      <c r="F537" s="91" t="str">
        <f>'94KMInput'!H533</f>
        <v/>
      </c>
      <c r="G537" s="90" t="str">
        <f>'94KMInput'!O533</f>
        <v/>
      </c>
      <c r="H537" s="90" t="str">
        <f>'94KMInput'!P533</f>
        <v/>
      </c>
      <c r="I537" s="90" t="str">
        <f>'94KMInput'!R533</f>
        <v/>
      </c>
      <c r="J537" s="91" t="str">
        <f>'94KMInput'!S533</f>
        <v/>
      </c>
      <c r="K537" s="92" t="str">
        <f>'94KMInput'!AD533</f>
        <v/>
      </c>
      <c r="L537" s="93"/>
      <c r="M537" s="94" t="str">
        <f>'94KMInput'!L533</f>
        <v/>
      </c>
      <c r="N537" s="90" t="str">
        <f>IF(M537="","",(IF(Q537='94KMInput'!K533,"","ERROR!")))</f>
        <v/>
      </c>
      <c r="O537" s="95"/>
      <c r="P537" s="96"/>
      <c r="Q537" s="69" t="str">
        <f t="shared" si="8"/>
        <v/>
      </c>
      <c r="R537" s="98"/>
      <c r="S537" s="98"/>
      <c r="T537" s="98"/>
      <c r="U537" s="99"/>
      <c r="V537" s="98"/>
      <c r="W537" s="98"/>
      <c r="X537" s="100" t="str">
        <f t="shared" si="39"/>
        <v/>
      </c>
      <c r="Y537" s="101"/>
      <c r="Z537" s="102"/>
      <c r="AA537" s="102"/>
      <c r="AB537" s="102"/>
      <c r="AC537" s="103" t="str">
        <f>'94KMInput'!T576</f>
        <v/>
      </c>
      <c r="AD537" s="104">
        <f>'94KMInput'!V576-'94KMInput'!U576</f>
        <v>0</v>
      </c>
      <c r="AE537" s="105" t="str">
        <f t="shared" si="6"/>
        <v/>
      </c>
      <c r="AF537" s="106"/>
      <c r="AG537" s="107"/>
      <c r="AH537" s="108" t="str">
        <f>HYPERLINK('94KMInput'!AE575)</f>
        <v/>
      </c>
      <c r="AI537" s="108" t="str">
        <f>HYPERLINK('94KMInput'!AF575)</f>
        <v/>
      </c>
      <c r="AJ537" s="108" t="str">
        <f>HYPERLINK('94KMInput'!AG575)</f>
        <v/>
      </c>
      <c r="AK537" s="108" t="str">
        <f>HYPERLINK('94KMInput'!AH575)</f>
        <v/>
      </c>
      <c r="AL537" s="108" t="str">
        <f>HYPERLINK('94KMInput'!AI575)</f>
        <v/>
      </c>
      <c r="AM537" s="108" t="str">
        <f>HYPERLINK('94KMInput'!AJ575)</f>
        <v/>
      </c>
      <c r="AN537" s="108" t="str">
        <f>HYPERLINK('94KMInput'!AK575)</f>
        <v/>
      </c>
      <c r="AO537" s="108" t="str">
        <f>HYPERLINK('94KMInput'!AL575)</f>
        <v/>
      </c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  <c r="DD537" s="88"/>
      <c r="DE537" s="88"/>
      <c r="DF537" s="88"/>
      <c r="DG537" s="88"/>
      <c r="DH537" s="88"/>
    </row>
    <row r="538" ht="10.5" customHeight="1">
      <c r="A538" s="87" t="str">
        <f t="shared" si="1"/>
        <v/>
      </c>
      <c r="B538" s="88" t="str">
        <f t="shared" si="2"/>
        <v/>
      </c>
      <c r="C538" s="88" t="str">
        <f t="shared" si="3"/>
        <v/>
      </c>
      <c r="D538" s="89" t="str">
        <f>'94KMInput'!B534</f>
        <v/>
      </c>
      <c r="E538" s="90" t="str">
        <f t="shared" si="4"/>
        <v/>
      </c>
      <c r="F538" s="91" t="str">
        <f>'94KMInput'!H534</f>
        <v/>
      </c>
      <c r="G538" s="90" t="str">
        <f>'94KMInput'!O534</f>
        <v/>
      </c>
      <c r="H538" s="90" t="str">
        <f>'94KMInput'!P534</f>
        <v/>
      </c>
      <c r="I538" s="90" t="str">
        <f>'94KMInput'!R534</f>
        <v/>
      </c>
      <c r="J538" s="91" t="str">
        <f>'94KMInput'!S534</f>
        <v/>
      </c>
      <c r="K538" s="92" t="str">
        <f>'94KMInput'!AD534</f>
        <v/>
      </c>
      <c r="L538" s="93"/>
      <c r="M538" s="94" t="str">
        <f>'94KMInput'!L534</f>
        <v/>
      </c>
      <c r="N538" s="90" t="str">
        <f>IF(M538="","",(IF(Q538='94KMInput'!K534,"","ERROR!")))</f>
        <v/>
      </c>
      <c r="O538" s="95"/>
      <c r="P538" s="96"/>
      <c r="Q538" s="69" t="str">
        <f t="shared" si="8"/>
        <v/>
      </c>
      <c r="R538" s="98"/>
      <c r="S538" s="98"/>
      <c r="T538" s="98"/>
      <c r="U538" s="99"/>
      <c r="V538" s="98"/>
      <c r="W538" s="98"/>
      <c r="X538" s="100" t="str">
        <f t="shared" si="39"/>
        <v/>
      </c>
      <c r="Y538" s="101"/>
      <c r="Z538" s="102"/>
      <c r="AA538" s="102"/>
      <c r="AB538" s="102"/>
      <c r="AC538" s="103" t="str">
        <f>'94KMInput'!T577</f>
        <v/>
      </c>
      <c r="AD538" s="104">
        <f>'94KMInput'!V577-'94KMInput'!U577</f>
        <v>0</v>
      </c>
      <c r="AE538" s="105" t="str">
        <f t="shared" si="6"/>
        <v/>
      </c>
      <c r="AF538" s="106"/>
      <c r="AG538" s="107"/>
      <c r="AH538" s="108" t="str">
        <f>HYPERLINK('94KMInput'!AE576)</f>
        <v/>
      </c>
      <c r="AI538" s="108" t="str">
        <f>HYPERLINK('94KMInput'!AF576)</f>
        <v/>
      </c>
      <c r="AJ538" s="108" t="str">
        <f>HYPERLINK('94KMInput'!AG576)</f>
        <v/>
      </c>
      <c r="AK538" s="108" t="str">
        <f>HYPERLINK('94KMInput'!AH576)</f>
        <v/>
      </c>
      <c r="AL538" s="108" t="str">
        <f>HYPERLINK('94KMInput'!AI576)</f>
        <v/>
      </c>
      <c r="AM538" s="108" t="str">
        <f>HYPERLINK('94KMInput'!AJ576)</f>
        <v/>
      </c>
      <c r="AN538" s="108" t="str">
        <f>HYPERLINK('94KMInput'!AK576)</f>
        <v/>
      </c>
      <c r="AO538" s="108" t="str">
        <f>HYPERLINK('94KMInput'!AL576)</f>
        <v/>
      </c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  <c r="DD538" s="88"/>
      <c r="DE538" s="88"/>
      <c r="DF538" s="88"/>
      <c r="DG538" s="88"/>
      <c r="DH538" s="88"/>
    </row>
    <row r="539" ht="10.5" customHeight="1">
      <c r="A539" s="87" t="str">
        <f t="shared" si="1"/>
        <v/>
      </c>
      <c r="B539" s="88" t="str">
        <f t="shared" si="2"/>
        <v/>
      </c>
      <c r="C539" s="88" t="str">
        <f t="shared" si="3"/>
        <v/>
      </c>
      <c r="D539" s="89" t="str">
        <f>'94KMInput'!B535</f>
        <v/>
      </c>
      <c r="E539" s="90" t="str">
        <f t="shared" si="4"/>
        <v/>
      </c>
      <c r="F539" s="91" t="str">
        <f>'94KMInput'!H535</f>
        <v/>
      </c>
      <c r="G539" s="90" t="str">
        <f>'94KMInput'!O535</f>
        <v/>
      </c>
      <c r="H539" s="90" t="str">
        <f>'94KMInput'!P535</f>
        <v/>
      </c>
      <c r="I539" s="90" t="str">
        <f>'94KMInput'!R535</f>
        <v/>
      </c>
      <c r="J539" s="91" t="str">
        <f>'94KMInput'!S535</f>
        <v/>
      </c>
      <c r="K539" s="92" t="str">
        <f>'94KMInput'!AD535</f>
        <v/>
      </c>
      <c r="L539" s="93"/>
      <c r="M539" s="94" t="str">
        <f>'94KMInput'!L535</f>
        <v/>
      </c>
      <c r="N539" s="90" t="str">
        <f>IF(M539="","",(IF(Q539='94KMInput'!K535,"","ERROR!")))</f>
        <v/>
      </c>
      <c r="O539" s="95"/>
      <c r="P539" s="96"/>
      <c r="Q539" s="69" t="str">
        <f t="shared" si="8"/>
        <v/>
      </c>
      <c r="R539" s="98"/>
      <c r="S539" s="98"/>
      <c r="T539" s="98"/>
      <c r="U539" s="99"/>
      <c r="V539" s="98"/>
      <c r="W539" s="98"/>
      <c r="X539" s="100" t="str">
        <f t="shared" si="39"/>
        <v/>
      </c>
      <c r="Y539" s="101"/>
      <c r="Z539" s="102"/>
      <c r="AA539" s="102"/>
      <c r="AB539" s="102"/>
      <c r="AC539" s="103" t="str">
        <f>'94KMInput'!T578</f>
        <v/>
      </c>
      <c r="AD539" s="104">
        <f>'94KMInput'!V578-'94KMInput'!U578</f>
        <v>0</v>
      </c>
      <c r="AE539" s="105" t="str">
        <f t="shared" si="6"/>
        <v/>
      </c>
      <c r="AF539" s="106"/>
      <c r="AG539" s="107"/>
      <c r="AH539" s="108" t="str">
        <f>HYPERLINK('94KMInput'!AE577)</f>
        <v/>
      </c>
      <c r="AI539" s="108" t="str">
        <f>HYPERLINK('94KMInput'!AF577)</f>
        <v/>
      </c>
      <c r="AJ539" s="108" t="str">
        <f>HYPERLINK('94KMInput'!AG577)</f>
        <v/>
      </c>
      <c r="AK539" s="108" t="str">
        <f>HYPERLINK('94KMInput'!AH577)</f>
        <v/>
      </c>
      <c r="AL539" s="108" t="str">
        <f>HYPERLINK('94KMInput'!AI577)</f>
        <v/>
      </c>
      <c r="AM539" s="108" t="str">
        <f>HYPERLINK('94KMInput'!AJ577)</f>
        <v/>
      </c>
      <c r="AN539" s="108" t="str">
        <f>HYPERLINK('94KMInput'!AK577)</f>
        <v/>
      </c>
      <c r="AO539" s="108" t="str">
        <f>HYPERLINK('94KMInput'!AL577)</f>
        <v/>
      </c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  <c r="DD539" s="88"/>
      <c r="DE539" s="88"/>
      <c r="DF539" s="88"/>
      <c r="DG539" s="88"/>
      <c r="DH539" s="88"/>
    </row>
    <row r="540" ht="10.5" customHeight="1">
      <c r="A540" s="87" t="str">
        <f t="shared" si="1"/>
        <v/>
      </c>
      <c r="B540" s="88" t="str">
        <f t="shared" si="2"/>
        <v/>
      </c>
      <c r="C540" s="88" t="str">
        <f t="shared" si="3"/>
        <v/>
      </c>
      <c r="D540" s="89" t="str">
        <f>'94KMInput'!B536</f>
        <v/>
      </c>
      <c r="E540" s="90" t="str">
        <f t="shared" si="4"/>
        <v/>
      </c>
      <c r="F540" s="91" t="str">
        <f>'94KMInput'!H536</f>
        <v/>
      </c>
      <c r="G540" s="90" t="str">
        <f>'94KMInput'!O536</f>
        <v/>
      </c>
      <c r="H540" s="90" t="str">
        <f>'94KMInput'!P536</f>
        <v/>
      </c>
      <c r="I540" s="90" t="str">
        <f>'94KMInput'!R536</f>
        <v/>
      </c>
      <c r="J540" s="91" t="str">
        <f>'94KMInput'!S536</f>
        <v/>
      </c>
      <c r="K540" s="92" t="str">
        <f>'94KMInput'!AD536</f>
        <v/>
      </c>
      <c r="L540" s="93"/>
      <c r="M540" s="94" t="str">
        <f>'94KMInput'!L536</f>
        <v/>
      </c>
      <c r="N540" s="90" t="str">
        <f>IF(M540="","",(IF(Q540='94KMInput'!K536,"","ERROR!")))</f>
        <v/>
      </c>
      <c r="O540" s="95"/>
      <c r="P540" s="96"/>
      <c r="Q540" s="69" t="str">
        <f t="shared" si="8"/>
        <v/>
      </c>
      <c r="R540" s="98"/>
      <c r="S540" s="98"/>
      <c r="T540" s="98"/>
      <c r="U540" s="99"/>
      <c r="V540" s="98"/>
      <c r="W540" s="98"/>
      <c r="X540" s="100" t="str">
        <f t="shared" si="39"/>
        <v/>
      </c>
      <c r="Y540" s="101"/>
      <c r="Z540" s="102"/>
      <c r="AA540" s="102"/>
      <c r="AB540" s="102"/>
      <c r="AC540" s="103" t="str">
        <f>'94KMInput'!T579</f>
        <v/>
      </c>
      <c r="AD540" s="104">
        <f>'94KMInput'!V579-'94KMInput'!U579</f>
        <v>0</v>
      </c>
      <c r="AE540" s="105" t="str">
        <f t="shared" si="6"/>
        <v/>
      </c>
      <c r="AF540" s="106"/>
      <c r="AG540" s="107"/>
      <c r="AH540" s="108" t="str">
        <f>HYPERLINK('94KMInput'!AE578)</f>
        <v/>
      </c>
      <c r="AI540" s="108" t="str">
        <f>HYPERLINK('94KMInput'!AF578)</f>
        <v/>
      </c>
      <c r="AJ540" s="108" t="str">
        <f>HYPERLINK('94KMInput'!AG578)</f>
        <v/>
      </c>
      <c r="AK540" s="108" t="str">
        <f>HYPERLINK('94KMInput'!AH578)</f>
        <v/>
      </c>
      <c r="AL540" s="108" t="str">
        <f>HYPERLINK('94KMInput'!AI578)</f>
        <v/>
      </c>
      <c r="AM540" s="108" t="str">
        <f>HYPERLINK('94KMInput'!AJ578)</f>
        <v/>
      </c>
      <c r="AN540" s="108" t="str">
        <f>HYPERLINK('94KMInput'!AK578)</f>
        <v/>
      </c>
      <c r="AO540" s="108" t="str">
        <f>HYPERLINK('94KMInput'!AL578)</f>
        <v/>
      </c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  <c r="DD540" s="88"/>
      <c r="DE540" s="88"/>
      <c r="DF540" s="88"/>
      <c r="DG540" s="88"/>
      <c r="DH540" s="88"/>
    </row>
    <row r="541" ht="10.5" customHeight="1">
      <c r="A541" s="87" t="str">
        <f t="shared" si="1"/>
        <v/>
      </c>
      <c r="B541" s="88" t="str">
        <f t="shared" si="2"/>
        <v/>
      </c>
      <c r="C541" s="88" t="str">
        <f t="shared" si="3"/>
        <v/>
      </c>
      <c r="D541" s="89" t="str">
        <f>'94KMInput'!B537</f>
        <v/>
      </c>
      <c r="E541" s="90" t="str">
        <f t="shared" si="4"/>
        <v/>
      </c>
      <c r="F541" s="91" t="str">
        <f>'94KMInput'!H537</f>
        <v/>
      </c>
      <c r="G541" s="90" t="str">
        <f>'94KMInput'!O537</f>
        <v/>
      </c>
      <c r="H541" s="90" t="str">
        <f>'94KMInput'!P537</f>
        <v/>
      </c>
      <c r="I541" s="90" t="str">
        <f>'94KMInput'!R537</f>
        <v/>
      </c>
      <c r="J541" s="91" t="str">
        <f>'94KMInput'!S537</f>
        <v/>
      </c>
      <c r="K541" s="92" t="str">
        <f>'94KMInput'!AD537</f>
        <v/>
      </c>
      <c r="L541" s="93"/>
      <c r="M541" s="94" t="str">
        <f>'94KMInput'!L537</f>
        <v/>
      </c>
      <c r="N541" s="90" t="str">
        <f>IF(M541="","",(IF(Q541='94KMInput'!K537,"","ERROR!")))</f>
        <v/>
      </c>
      <c r="O541" s="95"/>
      <c r="P541" s="96"/>
      <c r="Q541" s="69" t="str">
        <f t="shared" si="8"/>
        <v/>
      </c>
      <c r="R541" s="98"/>
      <c r="S541" s="98"/>
      <c r="T541" s="98"/>
      <c r="U541" s="99"/>
      <c r="V541" s="98"/>
      <c r="W541" s="98"/>
      <c r="X541" s="100" t="str">
        <f t="shared" si="39"/>
        <v/>
      </c>
      <c r="Y541" s="101"/>
      <c r="Z541" s="102"/>
      <c r="AA541" s="102"/>
      <c r="AB541" s="102"/>
      <c r="AC541" s="103" t="str">
        <f>'94KMInput'!T580</f>
        <v/>
      </c>
      <c r="AD541" s="104">
        <f>'94KMInput'!V580-'94KMInput'!U580</f>
        <v>0</v>
      </c>
      <c r="AE541" s="105" t="str">
        <f t="shared" si="6"/>
        <v/>
      </c>
      <c r="AF541" s="106"/>
      <c r="AG541" s="107"/>
      <c r="AH541" s="108" t="str">
        <f>HYPERLINK('94KMInput'!AE579)</f>
        <v/>
      </c>
      <c r="AI541" s="108" t="str">
        <f>HYPERLINK('94KMInput'!AF579)</f>
        <v/>
      </c>
      <c r="AJ541" s="108" t="str">
        <f>HYPERLINK('94KMInput'!AG579)</f>
        <v/>
      </c>
      <c r="AK541" s="108" t="str">
        <f>HYPERLINK('94KMInput'!AH579)</f>
        <v/>
      </c>
      <c r="AL541" s="108" t="str">
        <f>HYPERLINK('94KMInput'!AI579)</f>
        <v/>
      </c>
      <c r="AM541" s="108" t="str">
        <f>HYPERLINK('94KMInput'!AJ579)</f>
        <v/>
      </c>
      <c r="AN541" s="108" t="str">
        <f>HYPERLINK('94KMInput'!AK579)</f>
        <v/>
      </c>
      <c r="AO541" s="108" t="str">
        <f>HYPERLINK('94KMInput'!AL579)</f>
        <v/>
      </c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  <c r="DD541" s="88"/>
      <c r="DE541" s="88"/>
      <c r="DF541" s="88"/>
      <c r="DG541" s="88"/>
      <c r="DH541" s="88"/>
    </row>
    <row r="542" ht="10.5" customHeight="1">
      <c r="A542" s="87" t="str">
        <f t="shared" si="1"/>
        <v/>
      </c>
      <c r="B542" s="88" t="str">
        <f t="shared" si="2"/>
        <v/>
      </c>
      <c r="C542" s="88" t="str">
        <f t="shared" si="3"/>
        <v/>
      </c>
      <c r="D542" s="89" t="str">
        <f>'94KMInput'!B538</f>
        <v/>
      </c>
      <c r="E542" s="90" t="str">
        <f t="shared" si="4"/>
        <v/>
      </c>
      <c r="F542" s="91" t="str">
        <f>'94KMInput'!H538</f>
        <v/>
      </c>
      <c r="G542" s="90" t="str">
        <f>'94KMInput'!O538</f>
        <v/>
      </c>
      <c r="H542" s="90" t="str">
        <f>'94KMInput'!P538</f>
        <v/>
      </c>
      <c r="I542" s="90" t="str">
        <f>'94KMInput'!R538</f>
        <v/>
      </c>
      <c r="J542" s="91" t="str">
        <f>'94KMInput'!S538</f>
        <v/>
      </c>
      <c r="K542" s="92" t="str">
        <f>'94KMInput'!AD538</f>
        <v/>
      </c>
      <c r="L542" s="93"/>
      <c r="M542" s="94" t="str">
        <f>'94KMInput'!L538</f>
        <v/>
      </c>
      <c r="N542" s="90" t="str">
        <f>IF(M542="","",(IF(Q542='94KMInput'!K538,"","ERROR!")))</f>
        <v/>
      </c>
      <c r="O542" s="95"/>
      <c r="P542" s="96"/>
      <c r="Q542" s="69" t="str">
        <f t="shared" si="8"/>
        <v/>
      </c>
      <c r="R542" s="98"/>
      <c r="S542" s="98"/>
      <c r="T542" s="98"/>
      <c r="U542" s="99"/>
      <c r="V542" s="98"/>
      <c r="W542" s="98"/>
      <c r="X542" s="100" t="str">
        <f t="shared" si="39"/>
        <v/>
      </c>
      <c r="Y542" s="101"/>
      <c r="Z542" s="102"/>
      <c r="AA542" s="102"/>
      <c r="AB542" s="102"/>
      <c r="AC542" s="103" t="str">
        <f>'94KMInput'!T581</f>
        <v/>
      </c>
      <c r="AD542" s="104">
        <f>'94KMInput'!V581-'94KMInput'!U581</f>
        <v>0</v>
      </c>
      <c r="AE542" s="105" t="str">
        <f t="shared" si="6"/>
        <v/>
      </c>
      <c r="AF542" s="106"/>
      <c r="AG542" s="107"/>
      <c r="AH542" s="108" t="str">
        <f>HYPERLINK('94KMInput'!AE580)</f>
        <v/>
      </c>
      <c r="AI542" s="108" t="str">
        <f>HYPERLINK('94KMInput'!AF580)</f>
        <v/>
      </c>
      <c r="AJ542" s="108" t="str">
        <f>HYPERLINK('94KMInput'!AG580)</f>
        <v/>
      </c>
      <c r="AK542" s="108" t="str">
        <f>HYPERLINK('94KMInput'!AH580)</f>
        <v/>
      </c>
      <c r="AL542" s="108" t="str">
        <f>HYPERLINK('94KMInput'!AI580)</f>
        <v/>
      </c>
      <c r="AM542" s="108" t="str">
        <f>HYPERLINK('94KMInput'!AJ580)</f>
        <v/>
      </c>
      <c r="AN542" s="108" t="str">
        <f>HYPERLINK('94KMInput'!AK580)</f>
        <v/>
      </c>
      <c r="AO542" s="108" t="str">
        <f>HYPERLINK('94KMInput'!AL580)</f>
        <v/>
      </c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  <c r="DD542" s="88"/>
      <c r="DE542" s="88"/>
      <c r="DF542" s="88"/>
      <c r="DG542" s="88"/>
      <c r="DH542" s="88"/>
    </row>
    <row r="543" ht="10.5" customHeight="1">
      <c r="A543" s="87" t="str">
        <f t="shared" si="1"/>
        <v/>
      </c>
      <c r="B543" s="88" t="str">
        <f t="shared" si="2"/>
        <v/>
      </c>
      <c r="C543" s="88" t="str">
        <f t="shared" si="3"/>
        <v/>
      </c>
      <c r="D543" s="89" t="str">
        <f>'94KMInput'!B539</f>
        <v/>
      </c>
      <c r="E543" s="90" t="str">
        <f t="shared" si="4"/>
        <v/>
      </c>
      <c r="F543" s="91" t="str">
        <f>'94KMInput'!H539</f>
        <v/>
      </c>
      <c r="G543" s="90" t="str">
        <f>'94KMInput'!O539</f>
        <v/>
      </c>
      <c r="H543" s="90" t="str">
        <f>'94KMInput'!P539</f>
        <v/>
      </c>
      <c r="I543" s="90" t="str">
        <f>'94KMInput'!R539</f>
        <v/>
      </c>
      <c r="J543" s="91" t="str">
        <f>'94KMInput'!S539</f>
        <v/>
      </c>
      <c r="K543" s="92" t="str">
        <f>'94KMInput'!AD539</f>
        <v/>
      </c>
      <c r="L543" s="93"/>
      <c r="M543" s="94" t="str">
        <f>'94KMInput'!L539</f>
        <v/>
      </c>
      <c r="N543" s="90" t="str">
        <f>IF(M543="","",(IF(Q543='94KMInput'!K539,"","ERROR!")))</f>
        <v/>
      </c>
      <c r="O543" s="95"/>
      <c r="P543" s="96"/>
      <c r="Q543" s="69" t="str">
        <f t="shared" si="8"/>
        <v/>
      </c>
      <c r="R543" s="98"/>
      <c r="S543" s="98"/>
      <c r="T543" s="98"/>
      <c r="U543" s="99"/>
      <c r="V543" s="98"/>
      <c r="W543" s="98"/>
      <c r="X543" s="100" t="str">
        <f t="shared" si="39"/>
        <v/>
      </c>
      <c r="Y543" s="101"/>
      <c r="Z543" s="102"/>
      <c r="AA543" s="102"/>
      <c r="AB543" s="102"/>
      <c r="AC543" s="103" t="str">
        <f>'94KMInput'!T582</f>
        <v/>
      </c>
      <c r="AD543" s="104">
        <f>'94KMInput'!V582-'94KMInput'!U582</f>
        <v>0</v>
      </c>
      <c r="AE543" s="105" t="str">
        <f t="shared" si="6"/>
        <v/>
      </c>
      <c r="AF543" s="106"/>
      <c r="AG543" s="107"/>
      <c r="AH543" s="108" t="str">
        <f>HYPERLINK('94KMInput'!AE581)</f>
        <v/>
      </c>
      <c r="AI543" s="108" t="str">
        <f>HYPERLINK('94KMInput'!AF581)</f>
        <v/>
      </c>
      <c r="AJ543" s="108" t="str">
        <f>HYPERLINK('94KMInput'!AG581)</f>
        <v/>
      </c>
      <c r="AK543" s="108" t="str">
        <f>HYPERLINK('94KMInput'!AH581)</f>
        <v/>
      </c>
      <c r="AL543" s="108" t="str">
        <f>HYPERLINK('94KMInput'!AI581)</f>
        <v/>
      </c>
      <c r="AM543" s="108" t="str">
        <f>HYPERLINK('94KMInput'!AJ581)</f>
        <v/>
      </c>
      <c r="AN543" s="108" t="str">
        <f>HYPERLINK('94KMInput'!AK581)</f>
        <v/>
      </c>
      <c r="AO543" s="108" t="str">
        <f>HYPERLINK('94KMInput'!AL581)</f>
        <v/>
      </c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  <c r="DD543" s="88"/>
      <c r="DE543" s="88"/>
      <c r="DF543" s="88"/>
      <c r="DG543" s="88"/>
      <c r="DH543" s="88"/>
    </row>
    <row r="544" ht="10.5" customHeight="1">
      <c r="A544" s="87" t="str">
        <f t="shared" si="1"/>
        <v/>
      </c>
      <c r="B544" s="88" t="str">
        <f t="shared" si="2"/>
        <v/>
      </c>
      <c r="C544" s="88" t="str">
        <f t="shared" si="3"/>
        <v/>
      </c>
      <c r="D544" s="89" t="str">
        <f>'94KMInput'!B540</f>
        <v/>
      </c>
      <c r="E544" s="90" t="str">
        <f t="shared" si="4"/>
        <v/>
      </c>
      <c r="F544" s="91" t="str">
        <f>'94KMInput'!H540</f>
        <v/>
      </c>
      <c r="G544" s="90" t="str">
        <f>'94KMInput'!O540</f>
        <v/>
      </c>
      <c r="H544" s="90" t="str">
        <f>'94KMInput'!P540</f>
        <v/>
      </c>
      <c r="I544" s="90" t="str">
        <f>'94KMInput'!R540</f>
        <v/>
      </c>
      <c r="J544" s="91" t="str">
        <f>'94KMInput'!S540</f>
        <v/>
      </c>
      <c r="K544" s="92" t="str">
        <f>'94KMInput'!AD540</f>
        <v/>
      </c>
      <c r="L544" s="93"/>
      <c r="M544" s="94" t="str">
        <f>'94KMInput'!L540</f>
        <v/>
      </c>
      <c r="N544" s="90" t="str">
        <f>IF(M544="","",(IF(Q544='94KMInput'!K540,"","ERROR!")))</f>
        <v/>
      </c>
      <c r="O544" s="95"/>
      <c r="P544" s="96"/>
      <c r="Q544" s="69" t="str">
        <f t="shared" si="8"/>
        <v/>
      </c>
      <c r="R544" s="98"/>
      <c r="S544" s="98"/>
      <c r="T544" s="98"/>
      <c r="U544" s="99"/>
      <c r="V544" s="98"/>
      <c r="W544" s="98"/>
      <c r="X544" s="100" t="str">
        <f t="shared" si="39"/>
        <v/>
      </c>
      <c r="Y544" s="101"/>
      <c r="Z544" s="102"/>
      <c r="AA544" s="102"/>
      <c r="AB544" s="102"/>
      <c r="AC544" s="103" t="str">
        <f>'94KMInput'!T583</f>
        <v/>
      </c>
      <c r="AD544" s="104">
        <f>'94KMInput'!V583-'94KMInput'!U583</f>
        <v>0</v>
      </c>
      <c r="AE544" s="105" t="str">
        <f t="shared" si="6"/>
        <v/>
      </c>
      <c r="AF544" s="106"/>
      <c r="AG544" s="107"/>
      <c r="AH544" s="108" t="str">
        <f>HYPERLINK('94KMInput'!AE582)</f>
        <v/>
      </c>
      <c r="AI544" s="108" t="str">
        <f>HYPERLINK('94KMInput'!AF582)</f>
        <v/>
      </c>
      <c r="AJ544" s="108" t="str">
        <f>HYPERLINK('94KMInput'!AG582)</f>
        <v/>
      </c>
      <c r="AK544" s="108" t="str">
        <f>HYPERLINK('94KMInput'!AH582)</f>
        <v/>
      </c>
      <c r="AL544" s="108" t="str">
        <f>HYPERLINK('94KMInput'!AI582)</f>
        <v/>
      </c>
      <c r="AM544" s="108" t="str">
        <f>HYPERLINK('94KMInput'!AJ582)</f>
        <v/>
      </c>
      <c r="AN544" s="108" t="str">
        <f>HYPERLINK('94KMInput'!AK582)</f>
        <v/>
      </c>
      <c r="AO544" s="108" t="str">
        <f>HYPERLINK('94KMInput'!AL582)</f>
        <v/>
      </c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  <c r="DD544" s="88"/>
      <c r="DE544" s="88"/>
      <c r="DF544" s="88"/>
      <c r="DG544" s="88"/>
      <c r="DH544" s="88"/>
    </row>
    <row r="545" ht="10.5" customHeight="1">
      <c r="A545" s="87" t="str">
        <f t="shared" si="1"/>
        <v/>
      </c>
      <c r="B545" s="88" t="str">
        <f t="shared" si="2"/>
        <v/>
      </c>
      <c r="C545" s="88" t="str">
        <f t="shared" si="3"/>
        <v/>
      </c>
      <c r="D545" s="89" t="str">
        <f>'94KMInput'!B541</f>
        <v/>
      </c>
      <c r="E545" s="90" t="str">
        <f t="shared" si="4"/>
        <v/>
      </c>
      <c r="F545" s="91" t="str">
        <f>'94KMInput'!H541</f>
        <v/>
      </c>
      <c r="G545" s="90" t="str">
        <f>'94KMInput'!O541</f>
        <v/>
      </c>
      <c r="H545" s="90" t="str">
        <f>'94KMInput'!P541</f>
        <v/>
      </c>
      <c r="I545" s="90" t="str">
        <f>'94KMInput'!R541</f>
        <v/>
      </c>
      <c r="J545" s="91" t="str">
        <f>'94KMInput'!S541</f>
        <v/>
      </c>
      <c r="K545" s="92" t="str">
        <f>'94KMInput'!AD541</f>
        <v/>
      </c>
      <c r="L545" s="93"/>
      <c r="M545" s="94" t="str">
        <f>'94KMInput'!L541</f>
        <v/>
      </c>
      <c r="N545" s="90" t="str">
        <f>IF(M545="","",(IF(Q545='94KMInput'!K541,"","ERROR!")))</f>
        <v/>
      </c>
      <c r="O545" s="95"/>
      <c r="P545" s="96"/>
      <c r="Q545" s="69" t="str">
        <f t="shared" si="8"/>
        <v/>
      </c>
      <c r="R545" s="98"/>
      <c r="S545" s="98"/>
      <c r="T545" s="98"/>
      <c r="U545" s="99"/>
      <c r="V545" s="98"/>
      <c r="W545" s="98"/>
      <c r="X545" s="100" t="str">
        <f t="shared" si="39"/>
        <v/>
      </c>
      <c r="Y545" s="101"/>
      <c r="Z545" s="102"/>
      <c r="AA545" s="102"/>
      <c r="AB545" s="102"/>
      <c r="AC545" s="103" t="str">
        <f>'94KMInput'!T584</f>
        <v/>
      </c>
      <c r="AD545" s="104">
        <f>'94KMInput'!V584-'94KMInput'!U584</f>
        <v>0</v>
      </c>
      <c r="AE545" s="105" t="str">
        <f t="shared" si="6"/>
        <v/>
      </c>
      <c r="AF545" s="106"/>
      <c r="AG545" s="107"/>
      <c r="AH545" s="108" t="str">
        <f>HYPERLINK('94KMInput'!AE583)</f>
        <v/>
      </c>
      <c r="AI545" s="108" t="str">
        <f>HYPERLINK('94KMInput'!AF583)</f>
        <v/>
      </c>
      <c r="AJ545" s="108" t="str">
        <f>HYPERLINK('94KMInput'!AG583)</f>
        <v/>
      </c>
      <c r="AK545" s="108" t="str">
        <f>HYPERLINK('94KMInput'!AH583)</f>
        <v/>
      </c>
      <c r="AL545" s="108" t="str">
        <f>HYPERLINK('94KMInput'!AI583)</f>
        <v/>
      </c>
      <c r="AM545" s="108" t="str">
        <f>HYPERLINK('94KMInput'!AJ583)</f>
        <v/>
      </c>
      <c r="AN545" s="108" t="str">
        <f>HYPERLINK('94KMInput'!AK583)</f>
        <v/>
      </c>
      <c r="AO545" s="108" t="str">
        <f>HYPERLINK('94KMInput'!AL583)</f>
        <v/>
      </c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  <c r="DD545" s="88"/>
      <c r="DE545" s="88"/>
      <c r="DF545" s="88"/>
      <c r="DG545" s="88"/>
      <c r="DH545" s="88"/>
    </row>
    <row r="546" ht="10.5" customHeight="1">
      <c r="A546" s="87" t="str">
        <f t="shared" si="1"/>
        <v/>
      </c>
      <c r="B546" s="88" t="str">
        <f t="shared" si="2"/>
        <v/>
      </c>
      <c r="C546" s="88" t="str">
        <f t="shared" si="3"/>
        <v/>
      </c>
      <c r="D546" s="89" t="str">
        <f>'94KMInput'!B542</f>
        <v/>
      </c>
      <c r="E546" s="90" t="str">
        <f t="shared" si="4"/>
        <v/>
      </c>
      <c r="F546" s="91" t="str">
        <f>'94KMInput'!H542</f>
        <v/>
      </c>
      <c r="G546" s="90" t="str">
        <f>'94KMInput'!O542</f>
        <v/>
      </c>
      <c r="H546" s="90" t="str">
        <f>'94KMInput'!P542</f>
        <v/>
      </c>
      <c r="I546" s="90" t="str">
        <f>'94KMInput'!R542</f>
        <v/>
      </c>
      <c r="J546" s="91" t="str">
        <f>'94KMInput'!S542</f>
        <v/>
      </c>
      <c r="K546" s="92" t="str">
        <f>'94KMInput'!AD542</f>
        <v/>
      </c>
      <c r="L546" s="93"/>
      <c r="M546" s="94" t="str">
        <f>'94KMInput'!L542</f>
        <v/>
      </c>
      <c r="N546" s="90" t="str">
        <f>IF(M546="","",(IF(Q546='94KMInput'!K542,"","ERROR!")))</f>
        <v/>
      </c>
      <c r="O546" s="95"/>
      <c r="P546" s="96"/>
      <c r="Q546" s="69" t="str">
        <f t="shared" si="8"/>
        <v/>
      </c>
      <c r="R546" s="98"/>
      <c r="S546" s="98"/>
      <c r="T546" s="98"/>
      <c r="U546" s="99"/>
      <c r="V546" s="98"/>
      <c r="W546" s="98"/>
      <c r="X546" s="100" t="str">
        <f t="shared" si="39"/>
        <v/>
      </c>
      <c r="Y546" s="101"/>
      <c r="Z546" s="102"/>
      <c r="AA546" s="102"/>
      <c r="AB546" s="102"/>
      <c r="AC546" s="103" t="str">
        <f>'94KMInput'!T585</f>
        <v/>
      </c>
      <c r="AD546" s="104">
        <f>'94KMInput'!V585-'94KMInput'!U585</f>
        <v>0</v>
      </c>
      <c r="AE546" s="105" t="str">
        <f t="shared" si="6"/>
        <v/>
      </c>
      <c r="AF546" s="106"/>
      <c r="AG546" s="107"/>
      <c r="AH546" s="108" t="str">
        <f>HYPERLINK('94KMInput'!AE584)</f>
        <v/>
      </c>
      <c r="AI546" s="108" t="str">
        <f>HYPERLINK('94KMInput'!AF584)</f>
        <v/>
      </c>
      <c r="AJ546" s="108" t="str">
        <f>HYPERLINK('94KMInput'!AG584)</f>
        <v/>
      </c>
      <c r="AK546" s="108" t="str">
        <f>HYPERLINK('94KMInput'!AH584)</f>
        <v/>
      </c>
      <c r="AL546" s="108" t="str">
        <f>HYPERLINK('94KMInput'!AI584)</f>
        <v/>
      </c>
      <c r="AM546" s="108" t="str">
        <f>HYPERLINK('94KMInput'!AJ584)</f>
        <v/>
      </c>
      <c r="AN546" s="108" t="str">
        <f>HYPERLINK('94KMInput'!AK584)</f>
        <v/>
      </c>
      <c r="AO546" s="108" t="str">
        <f>HYPERLINK('94KMInput'!AL584)</f>
        <v/>
      </c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  <c r="DD546" s="88"/>
      <c r="DE546" s="88"/>
      <c r="DF546" s="88"/>
      <c r="DG546" s="88"/>
      <c r="DH546" s="88"/>
    </row>
    <row r="547" ht="10.5" customHeight="1">
      <c r="A547" s="87" t="str">
        <f t="shared" si="1"/>
        <v/>
      </c>
      <c r="B547" s="88" t="str">
        <f t="shared" si="2"/>
        <v/>
      </c>
      <c r="C547" s="88" t="str">
        <f t="shared" si="3"/>
        <v/>
      </c>
      <c r="D547" s="89" t="str">
        <f>'94KMInput'!B543</f>
        <v/>
      </c>
      <c r="E547" s="90" t="str">
        <f t="shared" si="4"/>
        <v/>
      </c>
      <c r="F547" s="91" t="str">
        <f>'94KMInput'!H543</f>
        <v/>
      </c>
      <c r="G547" s="90" t="str">
        <f>'94KMInput'!O543</f>
        <v/>
      </c>
      <c r="H547" s="90" t="str">
        <f>'94KMInput'!P543</f>
        <v/>
      </c>
      <c r="I547" s="90" t="str">
        <f>'94KMInput'!R543</f>
        <v/>
      </c>
      <c r="J547" s="91" t="str">
        <f>'94KMInput'!S543</f>
        <v/>
      </c>
      <c r="K547" s="92" t="str">
        <f>'94KMInput'!AD543</f>
        <v/>
      </c>
      <c r="L547" s="93"/>
      <c r="M547" s="94" t="str">
        <f>'94KMInput'!L543</f>
        <v/>
      </c>
      <c r="N547" s="90" t="str">
        <f>IF(M547="","",(IF(Q547='94KMInput'!K543,"","ERROR!")))</f>
        <v/>
      </c>
      <c r="O547" s="95"/>
      <c r="P547" s="96"/>
      <c r="Q547" s="69" t="str">
        <f t="shared" si="8"/>
        <v/>
      </c>
      <c r="R547" s="98"/>
      <c r="S547" s="98"/>
      <c r="T547" s="98"/>
      <c r="U547" s="99"/>
      <c r="V547" s="98"/>
      <c r="W547" s="98"/>
      <c r="X547" s="100" t="str">
        <f t="shared" si="39"/>
        <v/>
      </c>
      <c r="Y547" s="101"/>
      <c r="Z547" s="102"/>
      <c r="AA547" s="102"/>
      <c r="AB547" s="102"/>
      <c r="AC547" s="103" t="str">
        <f>'94KMInput'!T586</f>
        <v/>
      </c>
      <c r="AD547" s="104">
        <f>'94KMInput'!V586-'94KMInput'!U586</f>
        <v>0</v>
      </c>
      <c r="AE547" s="105" t="str">
        <f t="shared" si="6"/>
        <v/>
      </c>
      <c r="AF547" s="106"/>
      <c r="AG547" s="107"/>
      <c r="AH547" s="108" t="str">
        <f>HYPERLINK('94KMInput'!AE585)</f>
        <v/>
      </c>
      <c r="AI547" s="108" t="str">
        <f>HYPERLINK('94KMInput'!AF585)</f>
        <v/>
      </c>
      <c r="AJ547" s="108" t="str">
        <f>HYPERLINK('94KMInput'!AG585)</f>
        <v/>
      </c>
      <c r="AK547" s="108" t="str">
        <f>HYPERLINK('94KMInput'!AH585)</f>
        <v/>
      </c>
      <c r="AL547" s="108" t="str">
        <f>HYPERLINK('94KMInput'!AI585)</f>
        <v/>
      </c>
      <c r="AM547" s="108" t="str">
        <f>HYPERLINK('94KMInput'!AJ585)</f>
        <v/>
      </c>
      <c r="AN547" s="108" t="str">
        <f>HYPERLINK('94KMInput'!AK585)</f>
        <v/>
      </c>
      <c r="AO547" s="108" t="str">
        <f>HYPERLINK('94KMInput'!AL585)</f>
        <v/>
      </c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  <c r="DD547" s="88"/>
      <c r="DE547" s="88"/>
      <c r="DF547" s="88"/>
      <c r="DG547" s="88"/>
      <c r="DH547" s="88"/>
    </row>
    <row r="548" ht="10.5" customHeight="1">
      <c r="A548" s="87" t="str">
        <f t="shared" si="1"/>
        <v/>
      </c>
      <c r="B548" s="88" t="str">
        <f t="shared" si="2"/>
        <v/>
      </c>
      <c r="C548" s="88" t="str">
        <f t="shared" si="3"/>
        <v/>
      </c>
      <c r="D548" s="89" t="str">
        <f>'94KMInput'!B544</f>
        <v/>
      </c>
      <c r="E548" s="90" t="str">
        <f t="shared" si="4"/>
        <v/>
      </c>
      <c r="F548" s="91" t="str">
        <f>'94KMInput'!H544</f>
        <v/>
      </c>
      <c r="G548" s="90" t="str">
        <f>'94KMInput'!O544</f>
        <v/>
      </c>
      <c r="H548" s="90" t="str">
        <f>'94KMInput'!P544</f>
        <v/>
      </c>
      <c r="I548" s="90" t="str">
        <f>'94KMInput'!R544</f>
        <v/>
      </c>
      <c r="J548" s="91" t="str">
        <f>'94KMInput'!S544</f>
        <v/>
      </c>
      <c r="K548" s="92" t="str">
        <f>'94KMInput'!AD544</f>
        <v/>
      </c>
      <c r="L548" s="93"/>
      <c r="M548" s="94" t="str">
        <f>'94KMInput'!L544</f>
        <v/>
      </c>
      <c r="N548" s="90" t="str">
        <f>IF(M548="","",(IF(Q548='94KMInput'!K544,"","ERROR!")))</f>
        <v/>
      </c>
      <c r="O548" s="95"/>
      <c r="P548" s="96"/>
      <c r="Q548" s="69" t="str">
        <f t="shared" si="8"/>
        <v/>
      </c>
      <c r="R548" s="98"/>
      <c r="S548" s="98"/>
      <c r="T548" s="98"/>
      <c r="U548" s="99"/>
      <c r="V548" s="98"/>
      <c r="W548" s="98"/>
      <c r="X548" s="100" t="str">
        <f t="shared" si="39"/>
        <v/>
      </c>
      <c r="Y548" s="101"/>
      <c r="Z548" s="102"/>
      <c r="AA548" s="102"/>
      <c r="AB548" s="102"/>
      <c r="AC548" s="103" t="str">
        <f>'94KMInput'!T587</f>
        <v/>
      </c>
      <c r="AD548" s="104">
        <f>'94KMInput'!V587-'94KMInput'!U587</f>
        <v>0</v>
      </c>
      <c r="AE548" s="105" t="str">
        <f t="shared" si="6"/>
        <v/>
      </c>
      <c r="AF548" s="106"/>
      <c r="AG548" s="107"/>
      <c r="AH548" s="108" t="str">
        <f>HYPERLINK('94KMInput'!AE586)</f>
        <v/>
      </c>
      <c r="AI548" s="108" t="str">
        <f>HYPERLINK('94KMInput'!AF586)</f>
        <v/>
      </c>
      <c r="AJ548" s="108" t="str">
        <f>HYPERLINK('94KMInput'!AG586)</f>
        <v/>
      </c>
      <c r="AK548" s="108" t="str">
        <f>HYPERLINK('94KMInput'!AH586)</f>
        <v/>
      </c>
      <c r="AL548" s="108" t="str">
        <f>HYPERLINK('94KMInput'!AI586)</f>
        <v/>
      </c>
      <c r="AM548" s="108" t="str">
        <f>HYPERLINK('94KMInput'!AJ586)</f>
        <v/>
      </c>
      <c r="AN548" s="108" t="str">
        <f>HYPERLINK('94KMInput'!AK586)</f>
        <v/>
      </c>
      <c r="AO548" s="108" t="str">
        <f>HYPERLINK('94KMInput'!AL586)</f>
        <v/>
      </c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  <c r="DD548" s="88"/>
      <c r="DE548" s="88"/>
      <c r="DF548" s="88"/>
      <c r="DG548" s="88"/>
      <c r="DH548" s="88"/>
    </row>
    <row r="549" ht="10.5" customHeight="1">
      <c r="A549" s="87" t="str">
        <f t="shared" si="1"/>
        <v/>
      </c>
      <c r="B549" s="88" t="str">
        <f t="shared" si="2"/>
        <v/>
      </c>
      <c r="C549" s="88" t="str">
        <f t="shared" si="3"/>
        <v/>
      </c>
      <c r="D549" s="89" t="str">
        <f>'94KMInput'!B545</f>
        <v/>
      </c>
      <c r="E549" s="90" t="str">
        <f t="shared" si="4"/>
        <v/>
      </c>
      <c r="F549" s="91" t="str">
        <f>'94KMInput'!H545</f>
        <v/>
      </c>
      <c r="G549" s="90" t="str">
        <f>'94KMInput'!O545</f>
        <v/>
      </c>
      <c r="H549" s="90" t="str">
        <f>'94KMInput'!P545</f>
        <v/>
      </c>
      <c r="I549" s="90" t="str">
        <f>'94KMInput'!R545</f>
        <v/>
      </c>
      <c r="J549" s="91" t="str">
        <f>'94KMInput'!S545</f>
        <v/>
      </c>
      <c r="K549" s="92" t="str">
        <f>'94KMInput'!AD545</f>
        <v/>
      </c>
      <c r="L549" s="93"/>
      <c r="M549" s="94" t="str">
        <f>'94KMInput'!L545</f>
        <v/>
      </c>
      <c r="N549" s="90" t="str">
        <f>IF(M549="","",(IF(Q549='94KMInput'!K545,"","ERROR!")))</f>
        <v/>
      </c>
      <c r="O549" s="95"/>
      <c r="P549" s="96"/>
      <c r="Q549" s="69" t="str">
        <f t="shared" si="8"/>
        <v/>
      </c>
      <c r="R549" s="98"/>
      <c r="S549" s="98"/>
      <c r="T549" s="98"/>
      <c r="U549" s="99"/>
      <c r="V549" s="98"/>
      <c r="W549" s="98"/>
      <c r="X549" s="100" t="str">
        <f t="shared" si="39"/>
        <v/>
      </c>
      <c r="Y549" s="101"/>
      <c r="Z549" s="102"/>
      <c r="AA549" s="102"/>
      <c r="AB549" s="102"/>
      <c r="AC549" s="103" t="str">
        <f>'94KMInput'!T588</f>
        <v/>
      </c>
      <c r="AD549" s="104">
        <f>'94KMInput'!V588-'94KMInput'!U588</f>
        <v>0</v>
      </c>
      <c r="AE549" s="105" t="str">
        <f t="shared" si="6"/>
        <v/>
      </c>
      <c r="AF549" s="106"/>
      <c r="AG549" s="107"/>
      <c r="AH549" s="108" t="str">
        <f>HYPERLINK('94KMInput'!AE587)</f>
        <v/>
      </c>
      <c r="AI549" s="108" t="str">
        <f>HYPERLINK('94KMInput'!AF587)</f>
        <v/>
      </c>
      <c r="AJ549" s="108" t="str">
        <f>HYPERLINK('94KMInput'!AG587)</f>
        <v/>
      </c>
      <c r="AK549" s="108" t="str">
        <f>HYPERLINK('94KMInput'!AH587)</f>
        <v/>
      </c>
      <c r="AL549" s="108" t="str">
        <f>HYPERLINK('94KMInput'!AI587)</f>
        <v/>
      </c>
      <c r="AM549" s="108" t="str">
        <f>HYPERLINK('94KMInput'!AJ587)</f>
        <v/>
      </c>
      <c r="AN549" s="108" t="str">
        <f>HYPERLINK('94KMInput'!AK587)</f>
        <v/>
      </c>
      <c r="AO549" s="108" t="str">
        <f>HYPERLINK('94KMInput'!AL587)</f>
        <v/>
      </c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  <c r="DD549" s="88"/>
      <c r="DE549" s="88"/>
      <c r="DF549" s="88"/>
      <c r="DG549" s="88"/>
      <c r="DH549" s="88"/>
    </row>
    <row r="550" ht="10.5" customHeight="1">
      <c r="A550" s="87" t="str">
        <f t="shared" si="1"/>
        <v/>
      </c>
      <c r="B550" s="88" t="str">
        <f t="shared" si="2"/>
        <v/>
      </c>
      <c r="C550" s="88" t="str">
        <f t="shared" si="3"/>
        <v/>
      </c>
      <c r="D550" s="89" t="str">
        <f>'94KMInput'!B546</f>
        <v/>
      </c>
      <c r="E550" s="90" t="str">
        <f t="shared" si="4"/>
        <v/>
      </c>
      <c r="F550" s="91" t="str">
        <f>'94KMInput'!H546</f>
        <v/>
      </c>
      <c r="G550" s="90" t="str">
        <f>'94KMInput'!O546</f>
        <v/>
      </c>
      <c r="H550" s="90" t="str">
        <f>'94KMInput'!P546</f>
        <v/>
      </c>
      <c r="I550" s="90" t="str">
        <f>'94KMInput'!R546</f>
        <v/>
      </c>
      <c r="J550" s="91" t="str">
        <f>'94KMInput'!S546</f>
        <v/>
      </c>
      <c r="K550" s="92" t="str">
        <f>'94KMInput'!AD546</f>
        <v/>
      </c>
      <c r="L550" s="93"/>
      <c r="M550" s="94" t="str">
        <f>'94KMInput'!L546</f>
        <v/>
      </c>
      <c r="N550" s="90" t="str">
        <f>IF(M550="","",(IF(Q550='94KMInput'!K546,"","ERROR!")))</f>
        <v/>
      </c>
      <c r="O550" s="95"/>
      <c r="P550" s="96"/>
      <c r="Q550" s="69" t="str">
        <f t="shared" si="8"/>
        <v/>
      </c>
      <c r="R550" s="98"/>
      <c r="S550" s="98"/>
      <c r="T550" s="98"/>
      <c r="U550" s="99"/>
      <c r="V550" s="98"/>
      <c r="W550" s="98"/>
      <c r="X550" s="100" t="str">
        <f t="shared" si="39"/>
        <v/>
      </c>
      <c r="Y550" s="101"/>
      <c r="Z550" s="102"/>
      <c r="AA550" s="102"/>
      <c r="AB550" s="102"/>
      <c r="AC550" s="103" t="str">
        <f>'94KMInput'!T589</f>
        <v/>
      </c>
      <c r="AD550" s="104">
        <f>'94KMInput'!V589-'94KMInput'!U589</f>
        <v>0</v>
      </c>
      <c r="AE550" s="105" t="str">
        <f t="shared" si="6"/>
        <v/>
      </c>
      <c r="AF550" s="106"/>
      <c r="AG550" s="107"/>
      <c r="AH550" s="108" t="str">
        <f>HYPERLINK('94KMInput'!AE588)</f>
        <v/>
      </c>
      <c r="AI550" s="108" t="str">
        <f>HYPERLINK('94KMInput'!AF588)</f>
        <v/>
      </c>
      <c r="AJ550" s="108" t="str">
        <f>HYPERLINK('94KMInput'!AG588)</f>
        <v/>
      </c>
      <c r="AK550" s="108" t="str">
        <f>HYPERLINK('94KMInput'!AH588)</f>
        <v/>
      </c>
      <c r="AL550" s="108" t="str">
        <f>HYPERLINK('94KMInput'!AI588)</f>
        <v/>
      </c>
      <c r="AM550" s="108" t="str">
        <f>HYPERLINK('94KMInput'!AJ588)</f>
        <v/>
      </c>
      <c r="AN550" s="108" t="str">
        <f>HYPERLINK('94KMInput'!AK588)</f>
        <v/>
      </c>
      <c r="AO550" s="108" t="str">
        <f>HYPERLINK('94KMInput'!AL588)</f>
        <v/>
      </c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  <c r="DD550" s="88"/>
      <c r="DE550" s="88"/>
      <c r="DF550" s="88"/>
      <c r="DG550" s="88"/>
      <c r="DH550" s="88"/>
    </row>
    <row r="551" ht="10.5" customHeight="1">
      <c r="A551" s="87" t="str">
        <f t="shared" si="1"/>
        <v/>
      </c>
      <c r="B551" s="88" t="str">
        <f t="shared" si="2"/>
        <v/>
      </c>
      <c r="C551" s="88" t="str">
        <f t="shared" si="3"/>
        <v/>
      </c>
      <c r="D551" s="89" t="str">
        <f>'94KMInput'!B547</f>
        <v/>
      </c>
      <c r="E551" s="90" t="str">
        <f t="shared" si="4"/>
        <v/>
      </c>
      <c r="F551" s="91" t="str">
        <f>'94KMInput'!H547</f>
        <v/>
      </c>
      <c r="G551" s="90" t="str">
        <f>'94KMInput'!O547</f>
        <v/>
      </c>
      <c r="H551" s="90" t="str">
        <f>'94KMInput'!P547</f>
        <v/>
      </c>
      <c r="I551" s="90" t="str">
        <f>'94KMInput'!R547</f>
        <v/>
      </c>
      <c r="J551" s="91" t="str">
        <f>'94KMInput'!S547</f>
        <v/>
      </c>
      <c r="K551" s="92" t="str">
        <f>'94KMInput'!AD547</f>
        <v/>
      </c>
      <c r="L551" s="93"/>
      <c r="M551" s="94" t="str">
        <f>'94KMInput'!L547</f>
        <v/>
      </c>
      <c r="N551" s="90" t="str">
        <f>IF(M551="","",(IF(Q551='94KMInput'!K547,"","ERROR!")))</f>
        <v/>
      </c>
      <c r="O551" s="95"/>
      <c r="P551" s="96"/>
      <c r="Q551" s="69" t="str">
        <f t="shared" si="8"/>
        <v/>
      </c>
      <c r="R551" s="98"/>
      <c r="S551" s="98"/>
      <c r="T551" s="98"/>
      <c r="U551" s="99"/>
      <c r="V551" s="98"/>
      <c r="W551" s="98"/>
      <c r="X551" s="100" t="str">
        <f t="shared" si="39"/>
        <v/>
      </c>
      <c r="Y551" s="101"/>
      <c r="Z551" s="102"/>
      <c r="AA551" s="102"/>
      <c r="AB551" s="102"/>
      <c r="AC551" s="103" t="str">
        <f>'94KMInput'!T590</f>
        <v/>
      </c>
      <c r="AD551" s="104">
        <f>'94KMInput'!V590-'94KMInput'!U590</f>
        <v>0</v>
      </c>
      <c r="AE551" s="105" t="str">
        <f t="shared" si="6"/>
        <v/>
      </c>
      <c r="AF551" s="106"/>
      <c r="AG551" s="107"/>
      <c r="AH551" s="108" t="str">
        <f>HYPERLINK('94KMInput'!AE589)</f>
        <v/>
      </c>
      <c r="AI551" s="108" t="str">
        <f>HYPERLINK('94KMInput'!AF589)</f>
        <v/>
      </c>
      <c r="AJ551" s="108" t="str">
        <f>HYPERLINK('94KMInput'!AG589)</f>
        <v/>
      </c>
      <c r="AK551" s="108" t="str">
        <f>HYPERLINK('94KMInput'!AH589)</f>
        <v/>
      </c>
      <c r="AL551" s="108" t="str">
        <f>HYPERLINK('94KMInput'!AI589)</f>
        <v/>
      </c>
      <c r="AM551" s="108" t="str">
        <f>HYPERLINK('94KMInput'!AJ589)</f>
        <v/>
      </c>
      <c r="AN551" s="108" t="str">
        <f>HYPERLINK('94KMInput'!AK589)</f>
        <v/>
      </c>
      <c r="AO551" s="108" t="str">
        <f>HYPERLINK('94KMInput'!AL589)</f>
        <v/>
      </c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  <c r="DD551" s="88"/>
      <c r="DE551" s="88"/>
      <c r="DF551" s="88"/>
      <c r="DG551" s="88"/>
      <c r="DH551" s="88"/>
    </row>
    <row r="552" ht="10.5" customHeight="1">
      <c r="A552" s="87" t="str">
        <f t="shared" si="1"/>
        <v/>
      </c>
      <c r="B552" s="88" t="str">
        <f t="shared" si="2"/>
        <v/>
      </c>
      <c r="C552" s="88" t="str">
        <f t="shared" si="3"/>
        <v/>
      </c>
      <c r="D552" s="89" t="str">
        <f>'94KMInput'!B548</f>
        <v/>
      </c>
      <c r="E552" s="90" t="str">
        <f t="shared" si="4"/>
        <v/>
      </c>
      <c r="F552" s="91" t="str">
        <f>'94KMInput'!H548</f>
        <v/>
      </c>
      <c r="G552" s="90" t="str">
        <f>'94KMInput'!O548</f>
        <v/>
      </c>
      <c r="H552" s="90" t="str">
        <f>'94KMInput'!P548</f>
        <v/>
      </c>
      <c r="I552" s="90" t="str">
        <f>'94KMInput'!R548</f>
        <v/>
      </c>
      <c r="J552" s="91" t="str">
        <f>'94KMInput'!S548</f>
        <v/>
      </c>
      <c r="K552" s="92" t="str">
        <f>'94KMInput'!AD548</f>
        <v/>
      </c>
      <c r="L552" s="93"/>
      <c r="M552" s="94" t="str">
        <f>'94KMInput'!L548</f>
        <v/>
      </c>
      <c r="N552" s="90" t="str">
        <f>IF(M552="","",(IF(Q552='94KMInput'!K548,"","ERROR!")))</f>
        <v/>
      </c>
      <c r="O552" s="95"/>
      <c r="P552" s="96"/>
      <c r="Q552" s="69" t="str">
        <f t="shared" si="8"/>
        <v/>
      </c>
      <c r="R552" s="98"/>
      <c r="S552" s="98"/>
      <c r="T552" s="98"/>
      <c r="U552" s="99"/>
      <c r="V552" s="98"/>
      <c r="W552" s="98"/>
      <c r="X552" s="100" t="str">
        <f t="shared" si="39"/>
        <v/>
      </c>
      <c r="Y552" s="101"/>
      <c r="Z552" s="102"/>
      <c r="AA552" s="102"/>
      <c r="AB552" s="102"/>
      <c r="AC552" s="103" t="str">
        <f>'94KMInput'!T591</f>
        <v/>
      </c>
      <c r="AD552" s="104">
        <f>'94KMInput'!V591-'94KMInput'!U591</f>
        <v>0</v>
      </c>
      <c r="AE552" s="105" t="str">
        <f t="shared" si="6"/>
        <v/>
      </c>
      <c r="AF552" s="106"/>
      <c r="AG552" s="107"/>
      <c r="AH552" s="108" t="str">
        <f>HYPERLINK('94KMInput'!AE590)</f>
        <v/>
      </c>
      <c r="AI552" s="108" t="str">
        <f>HYPERLINK('94KMInput'!AF590)</f>
        <v/>
      </c>
      <c r="AJ552" s="108" t="str">
        <f>HYPERLINK('94KMInput'!AG590)</f>
        <v/>
      </c>
      <c r="AK552" s="108" t="str">
        <f>HYPERLINK('94KMInput'!AH590)</f>
        <v/>
      </c>
      <c r="AL552" s="108" t="str">
        <f>HYPERLINK('94KMInput'!AI590)</f>
        <v/>
      </c>
      <c r="AM552" s="108" t="str">
        <f>HYPERLINK('94KMInput'!AJ590)</f>
        <v/>
      </c>
      <c r="AN552" s="108" t="str">
        <f>HYPERLINK('94KMInput'!AK590)</f>
        <v/>
      </c>
      <c r="AO552" s="108" t="str">
        <f>HYPERLINK('94KMInput'!AL590)</f>
        <v/>
      </c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  <c r="DD552" s="88"/>
      <c r="DE552" s="88"/>
      <c r="DF552" s="88"/>
      <c r="DG552" s="88"/>
      <c r="DH552" s="88"/>
    </row>
    <row r="553" ht="10.5" customHeight="1">
      <c r="A553" s="87" t="str">
        <f t="shared" si="1"/>
        <v/>
      </c>
      <c r="B553" s="88" t="str">
        <f t="shared" si="2"/>
        <v/>
      </c>
      <c r="C553" s="88" t="str">
        <f t="shared" si="3"/>
        <v/>
      </c>
      <c r="D553" s="89" t="str">
        <f>'94KMInput'!B549</f>
        <v/>
      </c>
      <c r="E553" s="90" t="str">
        <f t="shared" si="4"/>
        <v/>
      </c>
      <c r="F553" s="91" t="str">
        <f>'94KMInput'!H549</f>
        <v/>
      </c>
      <c r="G553" s="90" t="str">
        <f>'94KMInput'!O549</f>
        <v/>
      </c>
      <c r="H553" s="90" t="str">
        <f>'94KMInput'!P549</f>
        <v/>
      </c>
      <c r="I553" s="90" t="str">
        <f>'94KMInput'!R549</f>
        <v/>
      </c>
      <c r="J553" s="91" t="str">
        <f>'94KMInput'!S549</f>
        <v/>
      </c>
      <c r="K553" s="92" t="str">
        <f>'94KMInput'!AD549</f>
        <v/>
      </c>
      <c r="L553" s="93"/>
      <c r="M553" s="94" t="str">
        <f>'94KMInput'!L549</f>
        <v/>
      </c>
      <c r="N553" s="90" t="str">
        <f>IF(M553="","",(IF(Q553='94KMInput'!K549,"","ERROR!")))</f>
        <v/>
      </c>
      <c r="O553" s="95"/>
      <c r="P553" s="96"/>
      <c r="Q553" s="69" t="str">
        <f t="shared" si="8"/>
        <v/>
      </c>
      <c r="R553" s="98"/>
      <c r="S553" s="98"/>
      <c r="T553" s="98"/>
      <c r="U553" s="99"/>
      <c r="V553" s="98"/>
      <c r="W553" s="98"/>
      <c r="X553" s="100" t="str">
        <f t="shared" si="39"/>
        <v/>
      </c>
      <c r="Y553" s="101"/>
      <c r="Z553" s="102"/>
      <c r="AA553" s="102"/>
      <c r="AB553" s="102"/>
      <c r="AC553" s="103" t="str">
        <f>'94KMInput'!T592</f>
        <v/>
      </c>
      <c r="AD553" s="104">
        <f>'94KMInput'!V592-'94KMInput'!U592</f>
        <v>0</v>
      </c>
      <c r="AE553" s="105" t="str">
        <f t="shared" si="6"/>
        <v/>
      </c>
      <c r="AF553" s="106"/>
      <c r="AG553" s="107"/>
      <c r="AH553" s="108" t="str">
        <f>HYPERLINK('94KMInput'!AE591)</f>
        <v/>
      </c>
      <c r="AI553" s="108" t="str">
        <f>HYPERLINK('94KMInput'!AF591)</f>
        <v/>
      </c>
      <c r="AJ553" s="108" t="str">
        <f>HYPERLINK('94KMInput'!AG591)</f>
        <v/>
      </c>
      <c r="AK553" s="108" t="str">
        <f>HYPERLINK('94KMInput'!AH591)</f>
        <v/>
      </c>
      <c r="AL553" s="108" t="str">
        <f>HYPERLINK('94KMInput'!AI591)</f>
        <v/>
      </c>
      <c r="AM553" s="108" t="str">
        <f>HYPERLINK('94KMInput'!AJ591)</f>
        <v/>
      </c>
      <c r="AN553" s="108" t="str">
        <f>HYPERLINK('94KMInput'!AK591)</f>
        <v/>
      </c>
      <c r="AO553" s="108" t="str">
        <f>HYPERLINK('94KMInput'!AL591)</f>
        <v/>
      </c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  <c r="DD553" s="88"/>
      <c r="DE553" s="88"/>
      <c r="DF553" s="88"/>
      <c r="DG553" s="88"/>
      <c r="DH553" s="88"/>
    </row>
    <row r="554" ht="10.5" customHeight="1">
      <c r="A554" s="87" t="str">
        <f t="shared" si="1"/>
        <v/>
      </c>
      <c r="B554" s="88" t="str">
        <f t="shared" si="2"/>
        <v/>
      </c>
      <c r="C554" s="88" t="str">
        <f t="shared" si="3"/>
        <v/>
      </c>
      <c r="D554" s="89" t="str">
        <f>'94KMInput'!B550</f>
        <v/>
      </c>
      <c r="E554" s="90" t="str">
        <f t="shared" si="4"/>
        <v/>
      </c>
      <c r="F554" s="91" t="str">
        <f>'94KMInput'!H550</f>
        <v/>
      </c>
      <c r="G554" s="90" t="str">
        <f>'94KMInput'!O550</f>
        <v/>
      </c>
      <c r="H554" s="90" t="str">
        <f>'94KMInput'!P550</f>
        <v/>
      </c>
      <c r="I554" s="90" t="str">
        <f>'94KMInput'!R550</f>
        <v/>
      </c>
      <c r="J554" s="91" t="str">
        <f>'94KMInput'!S550</f>
        <v/>
      </c>
      <c r="K554" s="92" t="str">
        <f>'94KMInput'!AD550</f>
        <v/>
      </c>
      <c r="L554" s="93"/>
      <c r="M554" s="94" t="str">
        <f>'94KMInput'!L550</f>
        <v/>
      </c>
      <c r="N554" s="90" t="str">
        <f>IF(M554="","",(IF(Q554='94KMInput'!K550,"","ERROR!")))</f>
        <v/>
      </c>
      <c r="O554" s="95"/>
      <c r="P554" s="96"/>
      <c r="Q554" s="69" t="str">
        <f t="shared" si="8"/>
        <v/>
      </c>
      <c r="R554" s="98"/>
      <c r="S554" s="98"/>
      <c r="T554" s="98"/>
      <c r="U554" s="99"/>
      <c r="V554" s="98"/>
      <c r="W554" s="98"/>
      <c r="X554" s="100" t="str">
        <f t="shared" si="39"/>
        <v/>
      </c>
      <c r="Y554" s="101"/>
      <c r="Z554" s="102"/>
      <c r="AA554" s="102"/>
      <c r="AB554" s="102"/>
      <c r="AC554" s="103" t="str">
        <f>'94KMInput'!T593</f>
        <v/>
      </c>
      <c r="AD554" s="104">
        <f>'94KMInput'!V593-'94KMInput'!U593</f>
        <v>0</v>
      </c>
      <c r="AE554" s="105" t="str">
        <f t="shared" si="6"/>
        <v/>
      </c>
      <c r="AF554" s="106"/>
      <c r="AG554" s="107"/>
      <c r="AH554" s="108" t="str">
        <f>HYPERLINK('94KMInput'!AE592)</f>
        <v/>
      </c>
      <c r="AI554" s="108" t="str">
        <f>HYPERLINK('94KMInput'!AF592)</f>
        <v/>
      </c>
      <c r="AJ554" s="108" t="str">
        <f>HYPERLINK('94KMInput'!AG592)</f>
        <v/>
      </c>
      <c r="AK554" s="108" t="str">
        <f>HYPERLINK('94KMInput'!AH592)</f>
        <v/>
      </c>
      <c r="AL554" s="108" t="str">
        <f>HYPERLINK('94KMInput'!AI592)</f>
        <v/>
      </c>
      <c r="AM554" s="108" t="str">
        <f>HYPERLINK('94KMInput'!AJ592)</f>
        <v/>
      </c>
      <c r="AN554" s="108" t="str">
        <f>HYPERLINK('94KMInput'!AK592)</f>
        <v/>
      </c>
      <c r="AO554" s="108" t="str">
        <f>HYPERLINK('94KMInput'!AL592)</f>
        <v/>
      </c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  <c r="DD554" s="88"/>
      <c r="DE554" s="88"/>
      <c r="DF554" s="88"/>
      <c r="DG554" s="88"/>
      <c r="DH554" s="88"/>
    </row>
    <row r="555" ht="10.5" customHeight="1">
      <c r="A555" s="87" t="str">
        <f t="shared" si="1"/>
        <v/>
      </c>
      <c r="B555" s="88" t="str">
        <f t="shared" si="2"/>
        <v/>
      </c>
      <c r="C555" s="88" t="str">
        <f t="shared" si="3"/>
        <v/>
      </c>
      <c r="D555" s="89" t="str">
        <f>'94KMInput'!B551</f>
        <v/>
      </c>
      <c r="E555" s="90" t="str">
        <f t="shared" si="4"/>
        <v/>
      </c>
      <c r="F555" s="91" t="str">
        <f>'94KMInput'!H551</f>
        <v/>
      </c>
      <c r="G555" s="90" t="str">
        <f>'94KMInput'!O551</f>
        <v/>
      </c>
      <c r="H555" s="90" t="str">
        <f>'94KMInput'!P551</f>
        <v/>
      </c>
      <c r="I555" s="90" t="str">
        <f>'94KMInput'!R551</f>
        <v/>
      </c>
      <c r="J555" s="91" t="str">
        <f>'94KMInput'!S551</f>
        <v/>
      </c>
      <c r="K555" s="92" t="str">
        <f>'94KMInput'!AD551</f>
        <v/>
      </c>
      <c r="L555" s="93"/>
      <c r="M555" s="94" t="str">
        <f>'94KMInput'!L551</f>
        <v/>
      </c>
      <c r="N555" s="90" t="str">
        <f>IF(M555="","",(IF(Q555='94KMInput'!K551,"","ERROR!")))</f>
        <v/>
      </c>
      <c r="O555" s="95"/>
      <c r="P555" s="96"/>
      <c r="Q555" s="69" t="str">
        <f t="shared" si="8"/>
        <v/>
      </c>
      <c r="R555" s="98"/>
      <c r="S555" s="98"/>
      <c r="T555" s="98"/>
      <c r="U555" s="99"/>
      <c r="V555" s="98"/>
      <c r="W555" s="98"/>
      <c r="X555" s="100" t="str">
        <f t="shared" si="39"/>
        <v/>
      </c>
      <c r="Y555" s="101"/>
      <c r="Z555" s="102"/>
      <c r="AA555" s="102"/>
      <c r="AB555" s="102"/>
      <c r="AC555" s="103" t="str">
        <f>'94KMInput'!T594</f>
        <v/>
      </c>
      <c r="AD555" s="104">
        <f>'94KMInput'!V594-'94KMInput'!U594</f>
        <v>0</v>
      </c>
      <c r="AE555" s="105" t="str">
        <f t="shared" si="6"/>
        <v/>
      </c>
      <c r="AF555" s="106"/>
      <c r="AG555" s="107"/>
      <c r="AH555" s="108" t="str">
        <f>HYPERLINK('94KMInput'!AE593)</f>
        <v/>
      </c>
      <c r="AI555" s="108" t="str">
        <f>HYPERLINK('94KMInput'!AF593)</f>
        <v/>
      </c>
      <c r="AJ555" s="108" t="str">
        <f>HYPERLINK('94KMInput'!AG593)</f>
        <v/>
      </c>
      <c r="AK555" s="108" t="str">
        <f>HYPERLINK('94KMInput'!AH593)</f>
        <v/>
      </c>
      <c r="AL555" s="108" t="str">
        <f>HYPERLINK('94KMInput'!AI593)</f>
        <v/>
      </c>
      <c r="AM555" s="108" t="str">
        <f>HYPERLINK('94KMInput'!AJ593)</f>
        <v/>
      </c>
      <c r="AN555" s="108" t="str">
        <f>HYPERLINK('94KMInput'!AK593)</f>
        <v/>
      </c>
      <c r="AO555" s="108" t="str">
        <f>HYPERLINK('94KMInput'!AL593)</f>
        <v/>
      </c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  <c r="DD555" s="88"/>
      <c r="DE555" s="88"/>
      <c r="DF555" s="88"/>
      <c r="DG555" s="88"/>
      <c r="DH555" s="88"/>
    </row>
    <row r="556" ht="10.5" customHeight="1">
      <c r="A556" s="87" t="str">
        <f t="shared" si="1"/>
        <v/>
      </c>
      <c r="B556" s="88" t="str">
        <f t="shared" si="2"/>
        <v/>
      </c>
      <c r="C556" s="88" t="str">
        <f t="shared" si="3"/>
        <v/>
      </c>
      <c r="D556" s="89" t="str">
        <f>'94KMInput'!B552</f>
        <v/>
      </c>
      <c r="E556" s="90" t="str">
        <f t="shared" si="4"/>
        <v/>
      </c>
      <c r="F556" s="91" t="str">
        <f>'94KMInput'!H552</f>
        <v/>
      </c>
      <c r="G556" s="90" t="str">
        <f>'94KMInput'!O552</f>
        <v/>
      </c>
      <c r="H556" s="90" t="str">
        <f>'94KMInput'!P552</f>
        <v/>
      </c>
      <c r="I556" s="90" t="str">
        <f>'94KMInput'!R552</f>
        <v/>
      </c>
      <c r="J556" s="91" t="str">
        <f>'94KMInput'!S552</f>
        <v/>
      </c>
      <c r="K556" s="92" t="str">
        <f>'94KMInput'!AD552</f>
        <v/>
      </c>
      <c r="L556" s="93"/>
      <c r="M556" s="94" t="str">
        <f>'94KMInput'!L552</f>
        <v/>
      </c>
      <c r="N556" s="90" t="str">
        <f>IF(M556="","",(IF(Q556='94KMInput'!K552,"","ERROR!")))</f>
        <v/>
      </c>
      <c r="O556" s="95"/>
      <c r="P556" s="96"/>
      <c r="Q556" s="69" t="str">
        <f t="shared" si="8"/>
        <v/>
      </c>
      <c r="R556" s="98"/>
      <c r="S556" s="98"/>
      <c r="T556" s="98"/>
      <c r="U556" s="99"/>
      <c r="V556" s="98"/>
      <c r="W556" s="98"/>
      <c r="X556" s="100" t="str">
        <f t="shared" si="39"/>
        <v/>
      </c>
      <c r="Y556" s="101"/>
      <c r="Z556" s="102"/>
      <c r="AA556" s="102"/>
      <c r="AB556" s="102"/>
      <c r="AC556" s="103" t="str">
        <f>'94KMInput'!T595</f>
        <v/>
      </c>
      <c r="AD556" s="104">
        <f>'94KMInput'!V595-'94KMInput'!U595</f>
        <v>0</v>
      </c>
      <c r="AE556" s="105" t="str">
        <f t="shared" si="6"/>
        <v/>
      </c>
      <c r="AF556" s="106"/>
      <c r="AG556" s="107"/>
      <c r="AH556" s="108" t="str">
        <f>HYPERLINK('94KMInput'!AE594)</f>
        <v/>
      </c>
      <c r="AI556" s="108" t="str">
        <f>HYPERLINK('94KMInput'!AF594)</f>
        <v/>
      </c>
      <c r="AJ556" s="108" t="str">
        <f>HYPERLINK('94KMInput'!AG594)</f>
        <v/>
      </c>
      <c r="AK556" s="108" t="str">
        <f>HYPERLINK('94KMInput'!AH594)</f>
        <v/>
      </c>
      <c r="AL556" s="108" t="str">
        <f>HYPERLINK('94KMInput'!AI594)</f>
        <v/>
      </c>
      <c r="AM556" s="108" t="str">
        <f>HYPERLINK('94KMInput'!AJ594)</f>
        <v/>
      </c>
      <c r="AN556" s="108" t="str">
        <f>HYPERLINK('94KMInput'!AK594)</f>
        <v/>
      </c>
      <c r="AO556" s="108" t="str">
        <f>HYPERLINK('94KMInput'!AL594)</f>
        <v/>
      </c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  <c r="DD556" s="88"/>
      <c r="DE556" s="88"/>
      <c r="DF556" s="88"/>
      <c r="DG556" s="88"/>
      <c r="DH556" s="88"/>
    </row>
    <row r="557" ht="10.5" customHeight="1">
      <c r="A557" s="87" t="str">
        <f t="shared" si="1"/>
        <v/>
      </c>
      <c r="B557" s="88" t="str">
        <f t="shared" si="2"/>
        <v/>
      </c>
      <c r="C557" s="88" t="str">
        <f t="shared" si="3"/>
        <v/>
      </c>
      <c r="D557" s="89" t="str">
        <f>'94KMInput'!B553</f>
        <v/>
      </c>
      <c r="E557" s="90" t="str">
        <f t="shared" si="4"/>
        <v/>
      </c>
      <c r="F557" s="91" t="str">
        <f>'94KMInput'!H553</f>
        <v/>
      </c>
      <c r="G557" s="90" t="str">
        <f>'94KMInput'!O553</f>
        <v/>
      </c>
      <c r="H557" s="90" t="str">
        <f>'94KMInput'!P553</f>
        <v/>
      </c>
      <c r="I557" s="90" t="str">
        <f>'94KMInput'!R553</f>
        <v/>
      </c>
      <c r="J557" s="91" t="str">
        <f>'94KMInput'!S553</f>
        <v/>
      </c>
      <c r="K557" s="92" t="str">
        <f>'94KMInput'!AD553</f>
        <v/>
      </c>
      <c r="L557" s="93"/>
      <c r="M557" s="94" t="str">
        <f>'94KMInput'!L553</f>
        <v/>
      </c>
      <c r="N557" s="90" t="str">
        <f>IF(M557="","",(IF(Q557='94KMInput'!K553,"","ERROR!")))</f>
        <v/>
      </c>
      <c r="O557" s="95"/>
      <c r="P557" s="96"/>
      <c r="Q557" s="69" t="str">
        <f t="shared" si="8"/>
        <v/>
      </c>
      <c r="R557" s="98"/>
      <c r="S557" s="98"/>
      <c r="T557" s="98"/>
      <c r="U557" s="99"/>
      <c r="V557" s="98"/>
      <c r="W557" s="98"/>
      <c r="X557" s="100" t="str">
        <f t="shared" si="39"/>
        <v/>
      </c>
      <c r="Y557" s="101"/>
      <c r="Z557" s="102"/>
      <c r="AA557" s="102"/>
      <c r="AB557" s="102"/>
      <c r="AC557" s="103" t="str">
        <f>'94KMInput'!T596</f>
        <v/>
      </c>
      <c r="AD557" s="104">
        <f>'94KMInput'!V596-'94KMInput'!U596</f>
        <v>0</v>
      </c>
      <c r="AE557" s="105" t="str">
        <f t="shared" si="6"/>
        <v/>
      </c>
      <c r="AF557" s="106"/>
      <c r="AG557" s="107"/>
      <c r="AH557" s="108" t="str">
        <f>HYPERLINK('94KMInput'!AE595)</f>
        <v/>
      </c>
      <c r="AI557" s="108" t="str">
        <f>HYPERLINK('94KMInput'!AF595)</f>
        <v/>
      </c>
      <c r="AJ557" s="108" t="str">
        <f>HYPERLINK('94KMInput'!AG595)</f>
        <v/>
      </c>
      <c r="AK557" s="108" t="str">
        <f>HYPERLINK('94KMInput'!AH595)</f>
        <v/>
      </c>
      <c r="AL557" s="108" t="str">
        <f>HYPERLINK('94KMInput'!AI595)</f>
        <v/>
      </c>
      <c r="AM557" s="108" t="str">
        <f>HYPERLINK('94KMInput'!AJ595)</f>
        <v/>
      </c>
      <c r="AN557" s="108" t="str">
        <f>HYPERLINK('94KMInput'!AK595)</f>
        <v/>
      </c>
      <c r="AO557" s="108" t="str">
        <f>HYPERLINK('94KMInput'!AL595)</f>
        <v/>
      </c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  <c r="DD557" s="88"/>
      <c r="DE557" s="88"/>
      <c r="DF557" s="88"/>
      <c r="DG557" s="88"/>
      <c r="DH557" s="88"/>
    </row>
    <row r="558" ht="10.5" customHeight="1">
      <c r="A558" s="87" t="str">
        <f t="shared" si="1"/>
        <v/>
      </c>
      <c r="B558" s="88" t="str">
        <f t="shared" si="2"/>
        <v/>
      </c>
      <c r="C558" s="88" t="str">
        <f t="shared" si="3"/>
        <v/>
      </c>
      <c r="D558" s="89" t="str">
        <f>'94KMInput'!B554</f>
        <v/>
      </c>
      <c r="E558" s="90" t="str">
        <f t="shared" si="4"/>
        <v/>
      </c>
      <c r="F558" s="91" t="str">
        <f>'94KMInput'!H554</f>
        <v/>
      </c>
      <c r="G558" s="90" t="str">
        <f>'94KMInput'!O554</f>
        <v/>
      </c>
      <c r="H558" s="90" t="str">
        <f>'94KMInput'!P554</f>
        <v/>
      </c>
      <c r="I558" s="90" t="str">
        <f>'94KMInput'!R554</f>
        <v/>
      </c>
      <c r="J558" s="91" t="str">
        <f>'94KMInput'!S554</f>
        <v/>
      </c>
      <c r="K558" s="92" t="str">
        <f>'94KMInput'!AD554</f>
        <v/>
      </c>
      <c r="L558" s="93"/>
      <c r="M558" s="94" t="str">
        <f>'94KMInput'!L554</f>
        <v/>
      </c>
      <c r="N558" s="90" t="str">
        <f>IF(M558="","",(IF(Q558='94KMInput'!K554,"","ERROR!")))</f>
        <v/>
      </c>
      <c r="O558" s="95"/>
      <c r="P558" s="96"/>
      <c r="Q558" s="69" t="str">
        <f t="shared" si="8"/>
        <v/>
      </c>
      <c r="R558" s="98"/>
      <c r="S558" s="98"/>
      <c r="T558" s="98"/>
      <c r="U558" s="99"/>
      <c r="V558" s="98"/>
      <c r="W558" s="98"/>
      <c r="X558" s="100" t="str">
        <f t="shared" si="39"/>
        <v/>
      </c>
      <c r="Y558" s="101"/>
      <c r="Z558" s="102"/>
      <c r="AA558" s="102"/>
      <c r="AB558" s="102"/>
      <c r="AC558" s="103" t="str">
        <f>'94KMInput'!T597</f>
        <v/>
      </c>
      <c r="AD558" s="104">
        <f>'94KMInput'!V597-'94KMInput'!U597</f>
        <v>0</v>
      </c>
      <c r="AE558" s="105" t="str">
        <f t="shared" si="6"/>
        <v/>
      </c>
      <c r="AF558" s="106"/>
      <c r="AG558" s="107"/>
      <c r="AH558" s="108" t="str">
        <f>HYPERLINK('94KMInput'!AE596)</f>
        <v/>
      </c>
      <c r="AI558" s="108" t="str">
        <f>HYPERLINK('94KMInput'!AF596)</f>
        <v/>
      </c>
      <c r="AJ558" s="108" t="str">
        <f>HYPERLINK('94KMInput'!AG596)</f>
        <v/>
      </c>
      <c r="AK558" s="108" t="str">
        <f>HYPERLINK('94KMInput'!AH596)</f>
        <v/>
      </c>
      <c r="AL558" s="108" t="str">
        <f>HYPERLINK('94KMInput'!AI596)</f>
        <v/>
      </c>
      <c r="AM558" s="108" t="str">
        <f>HYPERLINK('94KMInput'!AJ596)</f>
        <v/>
      </c>
      <c r="AN558" s="108" t="str">
        <f>HYPERLINK('94KMInput'!AK596)</f>
        <v/>
      </c>
      <c r="AO558" s="108" t="str">
        <f>HYPERLINK('94KMInput'!AL596)</f>
        <v/>
      </c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  <c r="DD558" s="88"/>
      <c r="DE558" s="88"/>
      <c r="DF558" s="88"/>
      <c r="DG558" s="88"/>
      <c r="DH558" s="88"/>
    </row>
    <row r="559" ht="10.5" customHeight="1">
      <c r="A559" s="87" t="str">
        <f t="shared" si="1"/>
        <v/>
      </c>
      <c r="B559" s="88" t="str">
        <f t="shared" si="2"/>
        <v/>
      </c>
      <c r="C559" s="88" t="str">
        <f t="shared" si="3"/>
        <v/>
      </c>
      <c r="D559" s="89" t="str">
        <f>'94KMInput'!B555</f>
        <v/>
      </c>
      <c r="E559" s="90" t="str">
        <f t="shared" si="4"/>
        <v/>
      </c>
      <c r="F559" s="91" t="str">
        <f>'94KMInput'!H555</f>
        <v/>
      </c>
      <c r="G559" s="90" t="str">
        <f>'94KMInput'!O555</f>
        <v/>
      </c>
      <c r="H559" s="90" t="str">
        <f>'94KMInput'!P555</f>
        <v/>
      </c>
      <c r="I559" s="90" t="str">
        <f>'94KMInput'!R555</f>
        <v/>
      </c>
      <c r="J559" s="91" t="str">
        <f>'94KMInput'!S555</f>
        <v/>
      </c>
      <c r="K559" s="92" t="str">
        <f>'94KMInput'!AD555</f>
        <v/>
      </c>
      <c r="L559" s="93"/>
      <c r="M559" s="94" t="str">
        <f>'94KMInput'!L555</f>
        <v/>
      </c>
      <c r="N559" s="90" t="str">
        <f>IF(M559="","",(IF(Q559='94KMInput'!K555,"","ERROR!")))</f>
        <v/>
      </c>
      <c r="O559" s="95"/>
      <c r="P559" s="96"/>
      <c r="Q559" s="69" t="str">
        <f t="shared" si="8"/>
        <v/>
      </c>
      <c r="R559" s="98"/>
      <c r="S559" s="98"/>
      <c r="T559" s="98"/>
      <c r="U559" s="99"/>
      <c r="V559" s="98"/>
      <c r="W559" s="98"/>
      <c r="X559" s="100" t="str">
        <f t="shared" si="39"/>
        <v/>
      </c>
      <c r="Y559" s="101"/>
      <c r="Z559" s="102"/>
      <c r="AA559" s="102"/>
      <c r="AB559" s="102"/>
      <c r="AC559" s="103" t="str">
        <f>'94KMInput'!T598</f>
        <v/>
      </c>
      <c r="AD559" s="104">
        <f>'94KMInput'!V598-'94KMInput'!U598</f>
        <v>0</v>
      </c>
      <c r="AE559" s="105" t="str">
        <f t="shared" si="6"/>
        <v/>
      </c>
      <c r="AF559" s="106"/>
      <c r="AG559" s="107"/>
      <c r="AH559" s="108" t="str">
        <f>HYPERLINK('94KMInput'!AE597)</f>
        <v/>
      </c>
      <c r="AI559" s="108" t="str">
        <f>HYPERLINK('94KMInput'!AF597)</f>
        <v/>
      </c>
      <c r="AJ559" s="108" t="str">
        <f>HYPERLINK('94KMInput'!AG597)</f>
        <v/>
      </c>
      <c r="AK559" s="108" t="str">
        <f>HYPERLINK('94KMInput'!AH597)</f>
        <v/>
      </c>
      <c r="AL559" s="108" t="str">
        <f>HYPERLINK('94KMInput'!AI597)</f>
        <v/>
      </c>
      <c r="AM559" s="108" t="str">
        <f>HYPERLINK('94KMInput'!AJ597)</f>
        <v/>
      </c>
      <c r="AN559" s="108" t="str">
        <f>HYPERLINK('94KMInput'!AK597)</f>
        <v/>
      </c>
      <c r="AO559" s="108" t="str">
        <f>HYPERLINK('94KMInput'!AL597)</f>
        <v/>
      </c>
      <c r="AP559" s="88"/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  <c r="DD559" s="88"/>
      <c r="DE559" s="88"/>
      <c r="DF559" s="88"/>
      <c r="DG559" s="88"/>
      <c r="DH559" s="88"/>
    </row>
    <row r="560" ht="10.5" customHeight="1">
      <c r="A560" s="87" t="str">
        <f t="shared" si="1"/>
        <v/>
      </c>
      <c r="B560" s="88" t="str">
        <f t="shared" si="2"/>
        <v/>
      </c>
      <c r="C560" s="88" t="str">
        <f t="shared" si="3"/>
        <v/>
      </c>
      <c r="D560" s="89" t="str">
        <f>'94KMInput'!B556</f>
        <v/>
      </c>
      <c r="E560" s="90" t="str">
        <f t="shared" si="4"/>
        <v/>
      </c>
      <c r="F560" s="91" t="str">
        <f>'94KMInput'!H556</f>
        <v/>
      </c>
      <c r="G560" s="90" t="str">
        <f>'94KMInput'!O556</f>
        <v/>
      </c>
      <c r="H560" s="90" t="str">
        <f>'94KMInput'!P556</f>
        <v/>
      </c>
      <c r="I560" s="90" t="str">
        <f>'94KMInput'!R556</f>
        <v/>
      </c>
      <c r="J560" s="91" t="str">
        <f>'94KMInput'!S556</f>
        <v/>
      </c>
      <c r="K560" s="92" t="str">
        <f>'94KMInput'!AD556</f>
        <v/>
      </c>
      <c r="L560" s="93"/>
      <c r="M560" s="94" t="str">
        <f>'94KMInput'!L556</f>
        <v/>
      </c>
      <c r="N560" s="90" t="str">
        <f>IF(M560="","",(IF(Q560='94KMInput'!K556,"","ERROR!")))</f>
        <v/>
      </c>
      <c r="O560" s="95"/>
      <c r="P560" s="96"/>
      <c r="Q560" s="69" t="str">
        <f t="shared" si="8"/>
        <v/>
      </c>
      <c r="R560" s="98"/>
      <c r="S560" s="98"/>
      <c r="T560" s="98"/>
      <c r="U560" s="99"/>
      <c r="V560" s="98"/>
      <c r="W560" s="98"/>
      <c r="X560" s="100" t="str">
        <f t="shared" si="39"/>
        <v/>
      </c>
      <c r="Y560" s="101"/>
      <c r="Z560" s="102"/>
      <c r="AA560" s="102"/>
      <c r="AB560" s="102"/>
      <c r="AC560" s="103" t="str">
        <f>'94KMInput'!T599</f>
        <v/>
      </c>
      <c r="AD560" s="104">
        <f>'94KMInput'!V599-'94KMInput'!U599</f>
        <v>0</v>
      </c>
      <c r="AE560" s="105" t="str">
        <f t="shared" si="6"/>
        <v/>
      </c>
      <c r="AF560" s="106"/>
      <c r="AG560" s="107"/>
      <c r="AH560" s="108" t="str">
        <f>HYPERLINK('94KMInput'!AE598)</f>
        <v/>
      </c>
      <c r="AI560" s="108" t="str">
        <f>HYPERLINK('94KMInput'!AF598)</f>
        <v/>
      </c>
      <c r="AJ560" s="108" t="str">
        <f>HYPERLINK('94KMInput'!AG598)</f>
        <v/>
      </c>
      <c r="AK560" s="108" t="str">
        <f>HYPERLINK('94KMInput'!AH598)</f>
        <v/>
      </c>
      <c r="AL560" s="108" t="str">
        <f>HYPERLINK('94KMInput'!AI598)</f>
        <v/>
      </c>
      <c r="AM560" s="108" t="str">
        <f>HYPERLINK('94KMInput'!AJ598)</f>
        <v/>
      </c>
      <c r="AN560" s="108" t="str">
        <f>HYPERLINK('94KMInput'!AK598)</f>
        <v/>
      </c>
      <c r="AO560" s="108" t="str">
        <f>HYPERLINK('94KMInput'!AL598)</f>
        <v/>
      </c>
      <c r="AP560" s="88"/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  <c r="DD560" s="88"/>
      <c r="DE560" s="88"/>
      <c r="DF560" s="88"/>
      <c r="DG560" s="88"/>
      <c r="DH560" s="88"/>
    </row>
    <row r="561" ht="10.5" customHeight="1">
      <c r="A561" s="87" t="str">
        <f t="shared" si="1"/>
        <v/>
      </c>
      <c r="B561" s="88" t="str">
        <f t="shared" si="2"/>
        <v/>
      </c>
      <c r="C561" s="88" t="str">
        <f t="shared" si="3"/>
        <v/>
      </c>
      <c r="D561" s="89" t="str">
        <f>'94KMInput'!B557</f>
        <v/>
      </c>
      <c r="E561" s="90" t="str">
        <f t="shared" si="4"/>
        <v/>
      </c>
      <c r="F561" s="91" t="str">
        <f>'94KMInput'!H557</f>
        <v/>
      </c>
      <c r="G561" s="90" t="str">
        <f>'94KMInput'!O557</f>
        <v/>
      </c>
      <c r="H561" s="90" t="str">
        <f>'94KMInput'!P557</f>
        <v/>
      </c>
      <c r="I561" s="90" t="str">
        <f>'94KMInput'!R557</f>
        <v/>
      </c>
      <c r="J561" s="91" t="str">
        <f>'94KMInput'!S557</f>
        <v/>
      </c>
      <c r="K561" s="92" t="str">
        <f>'94KMInput'!AD557</f>
        <v/>
      </c>
      <c r="L561" s="93"/>
      <c r="M561" s="94" t="str">
        <f>'94KMInput'!L557</f>
        <v/>
      </c>
      <c r="N561" s="90" t="str">
        <f>IF(M561="","",(IF(Q561='94KMInput'!K557,"","ERROR!")))</f>
        <v/>
      </c>
      <c r="O561" s="95"/>
      <c r="P561" s="96"/>
      <c r="Q561" s="69" t="str">
        <f t="shared" si="8"/>
        <v/>
      </c>
      <c r="R561" s="98"/>
      <c r="S561" s="98"/>
      <c r="T561" s="98"/>
      <c r="U561" s="99"/>
      <c r="V561" s="98"/>
      <c r="W561" s="98"/>
      <c r="X561" s="100" t="str">
        <f t="shared" si="39"/>
        <v/>
      </c>
      <c r="Y561" s="101"/>
      <c r="Z561" s="102"/>
      <c r="AA561" s="102"/>
      <c r="AB561" s="102"/>
      <c r="AC561" s="103" t="str">
        <f>'94KMInput'!T600</f>
        <v/>
      </c>
      <c r="AD561" s="104">
        <f>'94KMInput'!V600-'94KMInput'!U600</f>
        <v>0</v>
      </c>
      <c r="AE561" s="105" t="str">
        <f t="shared" si="6"/>
        <v/>
      </c>
      <c r="AF561" s="106"/>
      <c r="AG561" s="107"/>
      <c r="AH561" s="108" t="str">
        <f>HYPERLINK('94KMInput'!AE599)</f>
        <v/>
      </c>
      <c r="AI561" s="108" t="str">
        <f>HYPERLINK('94KMInput'!AF599)</f>
        <v/>
      </c>
      <c r="AJ561" s="108" t="str">
        <f>HYPERLINK('94KMInput'!AG599)</f>
        <v/>
      </c>
      <c r="AK561" s="108" t="str">
        <f>HYPERLINK('94KMInput'!AH599)</f>
        <v/>
      </c>
      <c r="AL561" s="108" t="str">
        <f>HYPERLINK('94KMInput'!AI599)</f>
        <v/>
      </c>
      <c r="AM561" s="108" t="str">
        <f>HYPERLINK('94KMInput'!AJ599)</f>
        <v/>
      </c>
      <c r="AN561" s="108" t="str">
        <f>HYPERLINK('94KMInput'!AK599)</f>
        <v/>
      </c>
      <c r="AO561" s="108" t="str">
        <f>HYPERLINK('94KMInput'!AL599)</f>
        <v/>
      </c>
      <c r="AP561" s="88"/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  <c r="DD561" s="88"/>
      <c r="DE561" s="88"/>
      <c r="DF561" s="88"/>
      <c r="DG561" s="88"/>
      <c r="DH561" s="88"/>
    </row>
    <row r="562" ht="10.5" customHeight="1">
      <c r="A562" s="87" t="str">
        <f t="shared" si="1"/>
        <v/>
      </c>
      <c r="B562" s="88" t="str">
        <f t="shared" si="2"/>
        <v/>
      </c>
      <c r="C562" s="88" t="str">
        <f t="shared" si="3"/>
        <v/>
      </c>
      <c r="D562" s="89" t="str">
        <f>'94KMInput'!B558</f>
        <v/>
      </c>
      <c r="E562" s="90" t="str">
        <f t="shared" si="4"/>
        <v/>
      </c>
      <c r="F562" s="91" t="str">
        <f>'94KMInput'!H558</f>
        <v/>
      </c>
      <c r="G562" s="90" t="str">
        <f>'94KMInput'!O558</f>
        <v/>
      </c>
      <c r="H562" s="90" t="str">
        <f>'94KMInput'!P558</f>
        <v/>
      </c>
      <c r="I562" s="90" t="str">
        <f>'94KMInput'!R558</f>
        <v/>
      </c>
      <c r="J562" s="91" t="str">
        <f>'94KMInput'!S558</f>
        <v/>
      </c>
      <c r="K562" s="92" t="str">
        <f>'94KMInput'!AD557</f>
        <v/>
      </c>
      <c r="L562" s="93"/>
      <c r="M562" s="94" t="str">
        <f>'94KMInput'!L558</f>
        <v/>
      </c>
      <c r="N562" s="90" t="str">
        <f>IF(M562="","",(IF(Q562='94KMInput'!K558,"","ERROR!")))</f>
        <v/>
      </c>
      <c r="O562" s="95"/>
      <c r="P562" s="96"/>
      <c r="Q562" s="69" t="str">
        <f t="shared" si="8"/>
        <v/>
      </c>
      <c r="R562" s="98"/>
      <c r="S562" s="98"/>
      <c r="T562" s="98"/>
      <c r="U562" s="99"/>
      <c r="V562" s="98"/>
      <c r="W562" s="98"/>
      <c r="X562" s="100" t="str">
        <f t="shared" si="39"/>
        <v/>
      </c>
      <c r="Y562" s="101"/>
      <c r="Z562" s="102"/>
      <c r="AA562" s="102"/>
      <c r="AB562" s="102"/>
      <c r="AC562" s="103" t="str">
        <f>'94KMInput'!T601</f>
        <v/>
      </c>
      <c r="AD562" s="104">
        <f>'94KMInput'!V601-'94KMInput'!U601</f>
        <v>0</v>
      </c>
      <c r="AE562" s="105" t="str">
        <f t="shared" si="6"/>
        <v/>
      </c>
      <c r="AF562" s="106"/>
      <c r="AG562" s="107"/>
      <c r="AH562" s="108" t="str">
        <f>HYPERLINK('94KMInput'!AE600)</f>
        <v/>
      </c>
      <c r="AI562" s="108" t="str">
        <f>HYPERLINK('94KMInput'!AF600)</f>
        <v/>
      </c>
      <c r="AJ562" s="108" t="str">
        <f>HYPERLINK('94KMInput'!AG600)</f>
        <v/>
      </c>
      <c r="AK562" s="108" t="str">
        <f>HYPERLINK('94KMInput'!AH600)</f>
        <v/>
      </c>
      <c r="AL562" s="108" t="str">
        <f>HYPERLINK('94KMInput'!AI600)</f>
        <v/>
      </c>
      <c r="AM562" s="108" t="str">
        <f>HYPERLINK('94KMInput'!AJ600)</f>
        <v/>
      </c>
      <c r="AN562" s="108" t="str">
        <f>HYPERLINK('94KMInput'!AK600)</f>
        <v/>
      </c>
      <c r="AO562" s="108" t="str">
        <f>HYPERLINK('94KMInput'!AL600)</f>
        <v/>
      </c>
      <c r="AP562" s="88"/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  <c r="DD562" s="88"/>
      <c r="DE562" s="88"/>
      <c r="DF562" s="88"/>
      <c r="DG562" s="88"/>
      <c r="DH562" s="88"/>
    </row>
    <row r="563" ht="10.5" customHeight="1">
      <c r="A563" s="87" t="str">
        <f t="shared" si="1"/>
        <v/>
      </c>
      <c r="B563" s="88" t="str">
        <f t="shared" si="2"/>
        <v/>
      </c>
      <c r="C563" s="88" t="str">
        <f t="shared" si="3"/>
        <v/>
      </c>
      <c r="D563" s="89" t="str">
        <f>'94KMInput'!B559</f>
        <v/>
      </c>
      <c r="E563" s="90" t="str">
        <f t="shared" si="4"/>
        <v/>
      </c>
      <c r="F563" s="91" t="str">
        <f>'94KMInput'!H559</f>
        <v/>
      </c>
      <c r="G563" s="90" t="str">
        <f>'94KMInput'!O559</f>
        <v/>
      </c>
      <c r="H563" s="90" t="str">
        <f>'94KMInput'!P559</f>
        <v/>
      </c>
      <c r="I563" s="90" t="str">
        <f>'94KMInput'!R559</f>
        <v/>
      </c>
      <c r="J563" s="91" t="str">
        <f>'94KMInput'!S559</f>
        <v/>
      </c>
      <c r="K563" s="92" t="str">
        <f>'94KMInput'!AD558</f>
        <v/>
      </c>
      <c r="L563" s="93"/>
      <c r="M563" s="94" t="str">
        <f>'94KMInput'!L559</f>
        <v/>
      </c>
      <c r="N563" s="90" t="str">
        <f>IF(M563="","",(IF(Q563='94KMInput'!K559,"","ERROR!")))</f>
        <v/>
      </c>
      <c r="O563" s="95"/>
      <c r="P563" s="96"/>
      <c r="Q563" s="69" t="str">
        <f t="shared" si="8"/>
        <v/>
      </c>
      <c r="R563" s="98"/>
      <c r="S563" s="98"/>
      <c r="T563" s="98"/>
      <c r="U563" s="99"/>
      <c r="V563" s="98"/>
      <c r="W563" s="98"/>
      <c r="X563" s="100" t="str">
        <f t="shared" si="39"/>
        <v/>
      </c>
      <c r="Y563" s="101"/>
      <c r="Z563" s="102"/>
      <c r="AA563" s="102"/>
      <c r="AB563" s="102"/>
      <c r="AC563" s="103" t="str">
        <f>'94KMInput'!T602</f>
        <v/>
      </c>
      <c r="AD563" s="104">
        <f>'94KMInput'!V602-'94KMInput'!U602</f>
        <v>0</v>
      </c>
      <c r="AE563" s="105" t="str">
        <f t="shared" si="6"/>
        <v/>
      </c>
      <c r="AF563" s="106"/>
      <c r="AG563" s="107"/>
      <c r="AH563" s="108" t="str">
        <f>HYPERLINK('94KMInput'!AE601)</f>
        <v/>
      </c>
      <c r="AI563" s="108" t="str">
        <f>HYPERLINK('94KMInput'!AF601)</f>
        <v/>
      </c>
      <c r="AJ563" s="108" t="str">
        <f>HYPERLINK('94KMInput'!AG601)</f>
        <v/>
      </c>
      <c r="AK563" s="108" t="str">
        <f>HYPERLINK('94KMInput'!AH601)</f>
        <v/>
      </c>
      <c r="AL563" s="108" t="str">
        <f>HYPERLINK('94KMInput'!AI601)</f>
        <v/>
      </c>
      <c r="AM563" s="108" t="str">
        <f>HYPERLINK('94KMInput'!AJ601)</f>
        <v/>
      </c>
      <c r="AN563" s="108" t="str">
        <f>HYPERLINK('94KMInput'!AK601)</f>
        <v/>
      </c>
      <c r="AO563" s="108" t="str">
        <f>HYPERLINK('94KMInput'!AL601)</f>
        <v/>
      </c>
      <c r="AP563" s="88"/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  <c r="DD563" s="88"/>
      <c r="DE563" s="88"/>
      <c r="DF563" s="88"/>
      <c r="DG563" s="88"/>
      <c r="DH563" s="88"/>
    </row>
    <row r="564" ht="10.5" customHeight="1">
      <c r="A564" s="87" t="str">
        <f t="shared" si="1"/>
        <v/>
      </c>
      <c r="B564" s="88" t="str">
        <f t="shared" si="2"/>
        <v/>
      </c>
      <c r="C564" s="88" t="str">
        <f t="shared" si="3"/>
        <v/>
      </c>
      <c r="D564" s="89" t="str">
        <f>'94KMInput'!B559</f>
        <v/>
      </c>
      <c r="E564" s="90" t="str">
        <f t="shared" si="4"/>
        <v/>
      </c>
      <c r="F564" s="91" t="str">
        <f>'94KMInput'!H559</f>
        <v/>
      </c>
      <c r="G564" s="90" t="str">
        <f>'94KMInput'!O560</f>
        <v/>
      </c>
      <c r="H564" s="90" t="str">
        <f>'94KMInput'!P560</f>
        <v/>
      </c>
      <c r="I564" s="90" t="str">
        <f>'94KMInput'!R560</f>
        <v/>
      </c>
      <c r="J564" s="91" t="str">
        <f>'94KMInput'!S560</f>
        <v/>
      </c>
      <c r="K564" s="92" t="str">
        <f>'94KMInput'!AD559</f>
        <v/>
      </c>
      <c r="L564" s="93"/>
      <c r="M564" s="94" t="str">
        <f>'94KMInput'!L559</f>
        <v/>
      </c>
      <c r="N564" s="90" t="str">
        <f>IF(M564="","",(IF(Q564='94KMInput'!K560,"","ERROR!")))</f>
        <v/>
      </c>
      <c r="O564" s="95"/>
      <c r="P564" s="96"/>
      <c r="Q564" s="69" t="str">
        <f t="shared" si="8"/>
        <v/>
      </c>
      <c r="R564" s="98"/>
      <c r="S564" s="98"/>
      <c r="T564" s="98"/>
      <c r="U564" s="99"/>
      <c r="V564" s="98"/>
      <c r="W564" s="98"/>
      <c r="X564" s="100" t="str">
        <f t="shared" si="39"/>
        <v/>
      </c>
      <c r="Y564" s="101"/>
      <c r="Z564" s="102"/>
      <c r="AA564" s="102"/>
      <c r="AB564" s="102"/>
      <c r="AC564" s="103" t="str">
        <f>'94KMInput'!T603</f>
        <v/>
      </c>
      <c r="AD564" s="104">
        <f>'94KMInput'!V603-'94KMInput'!U603</f>
        <v>0</v>
      </c>
      <c r="AE564" s="105" t="str">
        <f t="shared" si="6"/>
        <v/>
      </c>
      <c r="AF564" s="106"/>
      <c r="AG564" s="107"/>
      <c r="AH564" s="108" t="str">
        <f>HYPERLINK('94KMInput'!AE602)</f>
        <v/>
      </c>
      <c r="AI564" s="108" t="str">
        <f>HYPERLINK('94KMInput'!AF602)</f>
        <v/>
      </c>
      <c r="AJ564" s="108" t="str">
        <f>HYPERLINK('94KMInput'!AG602)</f>
        <v/>
      </c>
      <c r="AK564" s="108" t="str">
        <f>HYPERLINK('94KMInput'!AH602)</f>
        <v/>
      </c>
      <c r="AL564" s="108" t="str">
        <f>HYPERLINK('94KMInput'!AI602)</f>
        <v/>
      </c>
      <c r="AM564" s="108" t="str">
        <f>HYPERLINK('94KMInput'!AJ602)</f>
        <v/>
      </c>
      <c r="AN564" s="108" t="str">
        <f>HYPERLINK('94KMInput'!AK602)</f>
        <v/>
      </c>
      <c r="AO564" s="108" t="str">
        <f>HYPERLINK('94KMInput'!AL602)</f>
        <v/>
      </c>
      <c r="AP564" s="88"/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  <c r="DD564" s="88"/>
      <c r="DE564" s="88"/>
      <c r="DF564" s="88"/>
      <c r="DG564" s="88"/>
      <c r="DH564" s="88"/>
    </row>
    <row r="565" ht="10.5" customHeight="1">
      <c r="A565" s="87" t="str">
        <f t="shared" si="1"/>
        <v/>
      </c>
      <c r="B565" s="88" t="str">
        <f t="shared" si="2"/>
        <v/>
      </c>
      <c r="C565" s="88" t="str">
        <f t="shared" si="3"/>
        <v/>
      </c>
      <c r="D565" s="89" t="str">
        <f>'94KMInput'!B560</f>
        <v/>
      </c>
      <c r="E565" s="90" t="str">
        <f t="shared" si="4"/>
        <v/>
      </c>
      <c r="F565" s="91" t="str">
        <f>'94KMInput'!H560</f>
        <v/>
      </c>
      <c r="G565" s="90" t="str">
        <f>'94KMInput'!O561</f>
        <v/>
      </c>
      <c r="H565" s="90" t="str">
        <f>'94KMInput'!P561</f>
        <v/>
      </c>
      <c r="I565" s="90" t="str">
        <f>'94KMInput'!R561</f>
        <v/>
      </c>
      <c r="J565" s="91" t="str">
        <f>'94KMInput'!S561</f>
        <v/>
      </c>
      <c r="K565" s="92" t="str">
        <f>'94KMInput'!AD560</f>
        <v/>
      </c>
      <c r="L565" s="93"/>
      <c r="M565" s="94" t="str">
        <f>'94KMInput'!L560</f>
        <v/>
      </c>
      <c r="N565" s="90" t="str">
        <f>IF(M565="","",(IF(Q565='94KMInput'!K560,"","ERROR!")))</f>
        <v/>
      </c>
      <c r="O565" s="95"/>
      <c r="P565" s="96"/>
      <c r="Q565" s="69" t="str">
        <f t="shared" si="8"/>
        <v/>
      </c>
      <c r="R565" s="98"/>
      <c r="S565" s="98"/>
      <c r="T565" s="98"/>
      <c r="U565" s="99"/>
      <c r="V565" s="98"/>
      <c r="W565" s="98"/>
      <c r="X565" s="100" t="str">
        <f t="shared" si="39"/>
        <v/>
      </c>
      <c r="Y565" s="101"/>
      <c r="Z565" s="102"/>
      <c r="AA565" s="102"/>
      <c r="AB565" s="102"/>
      <c r="AC565" s="103" t="str">
        <f>'94KMInput'!T604</f>
        <v/>
      </c>
      <c r="AD565" s="104">
        <f>'94KMInput'!V604-'94KMInput'!U604</f>
        <v>0</v>
      </c>
      <c r="AE565" s="105" t="str">
        <f t="shared" si="6"/>
        <v/>
      </c>
      <c r="AF565" s="106"/>
      <c r="AG565" s="107"/>
      <c r="AH565" s="108" t="str">
        <f>HYPERLINK('94KMInput'!AE603)</f>
        <v/>
      </c>
      <c r="AI565" s="108" t="str">
        <f>HYPERLINK('94KMInput'!AF603)</f>
        <v/>
      </c>
      <c r="AJ565" s="108" t="str">
        <f>HYPERLINK('94KMInput'!AG603)</f>
        <v/>
      </c>
      <c r="AK565" s="108" t="str">
        <f>HYPERLINK('94KMInput'!AH603)</f>
        <v/>
      </c>
      <c r="AL565" s="108" t="str">
        <f>HYPERLINK('94KMInput'!AI603)</f>
        <v/>
      </c>
      <c r="AM565" s="108" t="str">
        <f>HYPERLINK('94KMInput'!AJ603)</f>
        <v/>
      </c>
      <c r="AN565" s="108" t="str">
        <f>HYPERLINK('94KMInput'!AK603)</f>
        <v/>
      </c>
      <c r="AO565" s="108" t="str">
        <f>HYPERLINK('94KMInput'!AL603)</f>
        <v/>
      </c>
      <c r="AP565" s="88"/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  <c r="DD565" s="88"/>
      <c r="DE565" s="88"/>
      <c r="DF565" s="88"/>
      <c r="DG565" s="88"/>
      <c r="DH565" s="88"/>
    </row>
    <row r="566" ht="10.5" customHeight="1">
      <c r="A566" s="87" t="str">
        <f t="shared" si="1"/>
        <v/>
      </c>
      <c r="B566" s="88" t="str">
        <f t="shared" si="2"/>
        <v/>
      </c>
      <c r="C566" s="88" t="str">
        <f t="shared" si="3"/>
        <v/>
      </c>
      <c r="D566" s="89" t="str">
        <f>'94KMInput'!B561</f>
        <v/>
      </c>
      <c r="E566" s="90" t="str">
        <f t="shared" si="4"/>
        <v/>
      </c>
      <c r="F566" s="91" t="str">
        <f>'94KMInput'!H561</f>
        <v/>
      </c>
      <c r="G566" s="90" t="str">
        <f>'94KMInput'!O562</f>
        <v/>
      </c>
      <c r="H566" s="90" t="str">
        <f>'94KMInput'!P562</f>
        <v/>
      </c>
      <c r="I566" s="90" t="str">
        <f>'94KMInput'!R562</f>
        <v/>
      </c>
      <c r="J566" s="91" t="str">
        <f>'94KMInput'!S562</f>
        <v/>
      </c>
      <c r="K566" s="92" t="str">
        <f>'94KMInput'!AD561</f>
        <v/>
      </c>
      <c r="L566" s="93"/>
      <c r="M566" s="94" t="str">
        <f>'94KMInput'!L561</f>
        <v/>
      </c>
      <c r="N566" s="90" t="str">
        <f>IF(M566="","",(IF(Q566='94KMInput'!K561,"","ERROR!")))</f>
        <v/>
      </c>
      <c r="O566" s="95"/>
      <c r="P566" s="96"/>
      <c r="Q566" s="69" t="str">
        <f t="shared" si="8"/>
        <v/>
      </c>
      <c r="R566" s="98"/>
      <c r="S566" s="98"/>
      <c r="T566" s="98"/>
      <c r="U566" s="99"/>
      <c r="V566" s="98"/>
      <c r="W566" s="98"/>
      <c r="X566" s="100" t="str">
        <f t="shared" si="39"/>
        <v/>
      </c>
      <c r="Y566" s="101"/>
      <c r="Z566" s="102"/>
      <c r="AA566" s="102"/>
      <c r="AB566" s="102"/>
      <c r="AC566" s="103" t="str">
        <f>'94KMInput'!T605</f>
        <v/>
      </c>
      <c r="AD566" s="104">
        <f>'94KMInput'!V605-'94KMInput'!U605</f>
        <v>0</v>
      </c>
      <c r="AE566" s="105" t="str">
        <f t="shared" si="6"/>
        <v/>
      </c>
      <c r="AF566" s="106"/>
      <c r="AG566" s="107"/>
      <c r="AH566" s="108" t="str">
        <f>HYPERLINK('94KMInput'!AE604)</f>
        <v/>
      </c>
      <c r="AI566" s="108" t="str">
        <f>HYPERLINK('94KMInput'!AF604)</f>
        <v/>
      </c>
      <c r="AJ566" s="108" t="str">
        <f>HYPERLINK('94KMInput'!AG604)</f>
        <v/>
      </c>
      <c r="AK566" s="108" t="str">
        <f>HYPERLINK('94KMInput'!AH604)</f>
        <v/>
      </c>
      <c r="AL566" s="108" t="str">
        <f>HYPERLINK('94KMInput'!AI604)</f>
        <v/>
      </c>
      <c r="AM566" s="108" t="str">
        <f>HYPERLINK('94KMInput'!AJ604)</f>
        <v/>
      </c>
      <c r="AN566" s="108" t="str">
        <f>HYPERLINK('94KMInput'!AK604)</f>
        <v/>
      </c>
      <c r="AO566" s="108" t="str">
        <f>HYPERLINK('94KMInput'!AL604)</f>
        <v/>
      </c>
      <c r="AP566" s="88"/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  <c r="DD566" s="88"/>
      <c r="DE566" s="88"/>
      <c r="DF566" s="88"/>
      <c r="DG566" s="88"/>
      <c r="DH566" s="88"/>
    </row>
    <row r="567" ht="10.5" customHeight="1">
      <c r="A567" s="87" t="str">
        <f t="shared" si="1"/>
        <v/>
      </c>
      <c r="B567" s="88" t="str">
        <f t="shared" si="2"/>
        <v/>
      </c>
      <c r="C567" s="88" t="str">
        <f t="shared" si="3"/>
        <v/>
      </c>
      <c r="D567" s="89" t="str">
        <f>'94KMInput'!B562</f>
        <v/>
      </c>
      <c r="E567" s="90" t="str">
        <f t="shared" si="4"/>
        <v/>
      </c>
      <c r="F567" s="91" t="str">
        <f>'94KMInput'!H562</f>
        <v/>
      </c>
      <c r="G567" s="90" t="str">
        <f>'94KMInput'!O563</f>
        <v/>
      </c>
      <c r="H567" s="90" t="str">
        <f>'94KMInput'!P563</f>
        <v/>
      </c>
      <c r="I567" s="90" t="str">
        <f>'94KMInput'!R562</f>
        <v/>
      </c>
      <c r="J567" s="91" t="str">
        <f>'94KMInput'!S562</f>
        <v/>
      </c>
      <c r="K567" s="92" t="str">
        <f>'94KMInput'!AD562</f>
        <v/>
      </c>
      <c r="L567" s="93"/>
      <c r="M567" s="94" t="str">
        <f>'94KMInput'!L562</f>
        <v/>
      </c>
      <c r="N567" s="90" t="str">
        <f>IF(M567="","",(IF(Q567='94KMInput'!K562,"","ERROR!")))</f>
        <v/>
      </c>
      <c r="O567" s="95"/>
      <c r="P567" s="96"/>
      <c r="Q567" s="69" t="str">
        <f t="shared" si="8"/>
        <v/>
      </c>
      <c r="R567" s="98"/>
      <c r="S567" s="98"/>
      <c r="T567" s="98"/>
      <c r="U567" s="99"/>
      <c r="V567" s="98"/>
      <c r="W567" s="98"/>
      <c r="X567" s="100" t="str">
        <f t="shared" si="39"/>
        <v/>
      </c>
      <c r="Y567" s="101"/>
      <c r="Z567" s="102"/>
      <c r="AA567" s="102"/>
      <c r="AB567" s="102"/>
      <c r="AC567" s="103" t="str">
        <f>'94KMInput'!T606</f>
        <v/>
      </c>
      <c r="AD567" s="104">
        <f>'94KMInput'!V606-'94KMInput'!U606</f>
        <v>0</v>
      </c>
      <c r="AE567" s="105" t="str">
        <f t="shared" si="6"/>
        <v/>
      </c>
      <c r="AF567" s="106"/>
      <c r="AG567" s="107"/>
      <c r="AH567" s="108" t="str">
        <f>HYPERLINK('94KMInput'!AE605)</f>
        <v/>
      </c>
      <c r="AI567" s="108" t="str">
        <f>HYPERLINK('94KMInput'!AF605)</f>
        <v/>
      </c>
      <c r="AJ567" s="108" t="str">
        <f>HYPERLINK('94KMInput'!AG605)</f>
        <v/>
      </c>
      <c r="AK567" s="108" t="str">
        <f>HYPERLINK('94KMInput'!AH605)</f>
        <v/>
      </c>
      <c r="AL567" s="108" t="str">
        <f>HYPERLINK('94KMInput'!AI605)</f>
        <v/>
      </c>
      <c r="AM567" s="108" t="str">
        <f>HYPERLINK('94KMInput'!AJ605)</f>
        <v/>
      </c>
      <c r="AN567" s="108" t="str">
        <f>HYPERLINK('94KMInput'!AK605)</f>
        <v/>
      </c>
      <c r="AO567" s="108" t="str">
        <f>HYPERLINK('94KMInput'!AL605)</f>
        <v/>
      </c>
      <c r="AP567" s="88"/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  <c r="DD567" s="88"/>
      <c r="DE567" s="88"/>
      <c r="DF567" s="88"/>
      <c r="DG567" s="88"/>
      <c r="DH567" s="88"/>
    </row>
    <row r="568" ht="10.5" customHeight="1">
      <c r="A568" s="87" t="str">
        <f t="shared" si="1"/>
        <v/>
      </c>
      <c r="B568" s="88" t="str">
        <f t="shared" si="2"/>
        <v/>
      </c>
      <c r="C568" s="88" t="str">
        <f t="shared" si="3"/>
        <v/>
      </c>
      <c r="D568" s="89" t="str">
        <f>'94KMInput'!B563</f>
        <v/>
      </c>
      <c r="E568" s="90" t="str">
        <f t="shared" si="4"/>
        <v/>
      </c>
      <c r="F568" s="91" t="str">
        <f>'94KMInput'!H563</f>
        <v/>
      </c>
      <c r="G568" s="90" t="str">
        <f>'94KMInput'!O564</f>
        <v/>
      </c>
      <c r="H568" s="90" t="str">
        <f>'94KMInput'!P564</f>
        <v/>
      </c>
      <c r="I568" s="90" t="str">
        <f>'94KMInput'!R563</f>
        <v/>
      </c>
      <c r="J568" s="91" t="str">
        <f>'94KMInput'!S563</f>
        <v/>
      </c>
      <c r="K568" s="92" t="str">
        <f>'94KMInput'!AD563</f>
        <v/>
      </c>
      <c r="L568" s="93"/>
      <c r="M568" s="94" t="str">
        <f>'94KMInput'!L563</f>
        <v/>
      </c>
      <c r="N568" s="90" t="str">
        <f>IF(M568="","",(IF(Q568='94KMInput'!K563,"","ERROR!")))</f>
        <v/>
      </c>
      <c r="O568" s="95"/>
      <c r="P568" s="96"/>
      <c r="Q568" s="69" t="str">
        <f t="shared" si="8"/>
        <v/>
      </c>
      <c r="R568" s="98"/>
      <c r="S568" s="98"/>
      <c r="T568" s="98"/>
      <c r="U568" s="99"/>
      <c r="V568" s="98"/>
      <c r="W568" s="98"/>
      <c r="X568" s="100" t="str">
        <f t="shared" si="39"/>
        <v/>
      </c>
      <c r="Y568" s="101"/>
      <c r="Z568" s="102"/>
      <c r="AA568" s="102"/>
      <c r="AB568" s="102"/>
      <c r="AC568" s="103" t="str">
        <f>'94KMInput'!T607</f>
        <v/>
      </c>
      <c r="AD568" s="104">
        <f>'94KMInput'!V607-'94KMInput'!U607</f>
        <v>0</v>
      </c>
      <c r="AE568" s="105" t="str">
        <f t="shared" si="6"/>
        <v/>
      </c>
      <c r="AF568" s="106"/>
      <c r="AG568" s="107"/>
      <c r="AH568" s="108" t="str">
        <f>HYPERLINK('94KMInput'!AE606)</f>
        <v/>
      </c>
      <c r="AI568" s="108" t="str">
        <f>HYPERLINK('94KMInput'!AF606)</f>
        <v/>
      </c>
      <c r="AJ568" s="108" t="str">
        <f>HYPERLINK('94KMInput'!AG606)</f>
        <v/>
      </c>
      <c r="AK568" s="108" t="str">
        <f>HYPERLINK('94KMInput'!AH606)</f>
        <v/>
      </c>
      <c r="AL568" s="108" t="str">
        <f>HYPERLINK('94KMInput'!AI606)</f>
        <v/>
      </c>
      <c r="AM568" s="108" t="str">
        <f>HYPERLINK('94KMInput'!AJ606)</f>
        <v/>
      </c>
      <c r="AN568" s="108" t="str">
        <f>HYPERLINK('94KMInput'!AK606)</f>
        <v/>
      </c>
      <c r="AO568" s="108" t="str">
        <f>HYPERLINK('94KMInput'!AL606)</f>
        <v/>
      </c>
      <c r="AP568" s="88"/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  <c r="DD568" s="88"/>
      <c r="DE568" s="88"/>
      <c r="DF568" s="88"/>
      <c r="DG568" s="88"/>
      <c r="DH568" s="88"/>
    </row>
    <row r="569" ht="10.5" customHeight="1">
      <c r="A569" s="87" t="str">
        <f t="shared" si="1"/>
        <v/>
      </c>
      <c r="B569" s="88" t="str">
        <f t="shared" si="2"/>
        <v/>
      </c>
      <c r="C569" s="88" t="str">
        <f t="shared" si="3"/>
        <v/>
      </c>
      <c r="D569" s="89" t="str">
        <f>'94KMInput'!B564</f>
        <v/>
      </c>
      <c r="E569" s="90" t="str">
        <f t="shared" si="4"/>
        <v/>
      </c>
      <c r="F569" s="91" t="str">
        <f>'94KMInput'!H564</f>
        <v/>
      </c>
      <c r="G569" s="90" t="str">
        <f>'94KMInput'!O565</f>
        <v/>
      </c>
      <c r="H569" s="90" t="str">
        <f>'94KMInput'!P565</f>
        <v/>
      </c>
      <c r="I569" s="90" t="str">
        <f>'94KMInput'!R564</f>
        <v/>
      </c>
      <c r="J569" s="91" t="str">
        <f>'94KMInput'!S564</f>
        <v/>
      </c>
      <c r="K569" s="92" t="str">
        <f>'94KMInput'!AD564</f>
        <v/>
      </c>
      <c r="L569" s="93"/>
      <c r="M569" s="94" t="str">
        <f>'94KMInput'!L564</f>
        <v/>
      </c>
      <c r="N569" s="90" t="str">
        <f>IF(M569="","",(IF(Q569='94KMInput'!K564,"","ERROR!")))</f>
        <v/>
      </c>
      <c r="O569" s="95"/>
      <c r="P569" s="96"/>
      <c r="Q569" s="69" t="str">
        <f t="shared" si="8"/>
        <v/>
      </c>
      <c r="R569" s="98"/>
      <c r="S569" s="98"/>
      <c r="T569" s="98"/>
      <c r="U569" s="99"/>
      <c r="V569" s="98"/>
      <c r="W569" s="98"/>
      <c r="X569" s="100" t="str">
        <f t="shared" si="39"/>
        <v/>
      </c>
      <c r="Y569" s="101"/>
      <c r="Z569" s="102"/>
      <c r="AA569" s="102"/>
      <c r="AB569" s="102"/>
      <c r="AC569" s="103" t="str">
        <f>'94KMInput'!T608</f>
        <v/>
      </c>
      <c r="AD569" s="104">
        <f>'94KMInput'!V608-'94KMInput'!U608</f>
        <v>0</v>
      </c>
      <c r="AE569" s="105" t="str">
        <f t="shared" si="6"/>
        <v/>
      </c>
      <c r="AF569" s="106"/>
      <c r="AG569" s="107"/>
      <c r="AH569" s="108" t="str">
        <f>HYPERLINK('94KMInput'!AE607)</f>
        <v/>
      </c>
      <c r="AI569" s="108" t="str">
        <f>HYPERLINK('94KMInput'!AF607)</f>
        <v/>
      </c>
      <c r="AJ569" s="108" t="str">
        <f>HYPERLINK('94KMInput'!AG607)</f>
        <v/>
      </c>
      <c r="AK569" s="108" t="str">
        <f>HYPERLINK('94KMInput'!AH607)</f>
        <v/>
      </c>
      <c r="AL569" s="108" t="str">
        <f>HYPERLINK('94KMInput'!AI607)</f>
        <v/>
      </c>
      <c r="AM569" s="108" t="str">
        <f>HYPERLINK('94KMInput'!AJ607)</f>
        <v/>
      </c>
      <c r="AN569" s="108" t="str">
        <f>HYPERLINK('94KMInput'!AK607)</f>
        <v/>
      </c>
      <c r="AO569" s="108" t="str">
        <f>HYPERLINK('94KMInput'!AL607)</f>
        <v/>
      </c>
      <c r="AP569" s="88"/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88"/>
      <c r="DG569" s="88"/>
      <c r="DH569" s="88"/>
    </row>
    <row r="570" ht="10.5" customHeight="1">
      <c r="A570" s="87" t="str">
        <f t="shared" si="1"/>
        <v/>
      </c>
      <c r="B570" s="88" t="str">
        <f t="shared" si="2"/>
        <v/>
      </c>
      <c r="C570" s="88" t="str">
        <f t="shared" si="3"/>
        <v/>
      </c>
      <c r="D570" s="89" t="str">
        <f>'94KMInput'!B565</f>
        <v/>
      </c>
      <c r="E570" s="90" t="str">
        <f t="shared" si="4"/>
        <v/>
      </c>
      <c r="F570" s="91" t="str">
        <f>'94KMInput'!H565</f>
        <v/>
      </c>
      <c r="G570" s="90" t="str">
        <f>'94KMInput'!O566</f>
        <v/>
      </c>
      <c r="H570" s="90" t="str">
        <f>'94KMInput'!P565</f>
        <v/>
      </c>
      <c r="I570" s="90" t="str">
        <f>'94KMInput'!R565</f>
        <v/>
      </c>
      <c r="J570" s="91" t="str">
        <f>'94KMInput'!S565</f>
        <v/>
      </c>
      <c r="K570" s="92" t="str">
        <f>'94KMInput'!AD565</f>
        <v/>
      </c>
      <c r="L570" s="93"/>
      <c r="M570" s="94" t="str">
        <f>'94KMInput'!L565</f>
        <v/>
      </c>
      <c r="N570" s="90" t="str">
        <f>IF(M570="","",(IF(Q570='94KMInput'!K565,"","ERROR!")))</f>
        <v/>
      </c>
      <c r="O570" s="95"/>
      <c r="P570" s="96"/>
      <c r="Q570" s="69" t="str">
        <f t="shared" si="8"/>
        <v/>
      </c>
      <c r="R570" s="98"/>
      <c r="S570" s="98"/>
      <c r="T570" s="98"/>
      <c r="U570" s="99"/>
      <c r="V570" s="98"/>
      <c r="W570" s="98"/>
      <c r="X570" s="100" t="str">
        <f t="shared" si="39"/>
        <v/>
      </c>
      <c r="Y570" s="101"/>
      <c r="Z570" s="102"/>
      <c r="AA570" s="102"/>
      <c r="AB570" s="102"/>
      <c r="AC570" s="103" t="str">
        <f>'94KMInput'!T609</f>
        <v/>
      </c>
      <c r="AD570" s="104">
        <f>'94KMInput'!V609-'94KMInput'!U609</f>
        <v>0</v>
      </c>
      <c r="AE570" s="105" t="str">
        <f t="shared" si="6"/>
        <v/>
      </c>
      <c r="AF570" s="106"/>
      <c r="AG570" s="107"/>
      <c r="AH570" s="108" t="str">
        <f>HYPERLINK('94KMInput'!AE608)</f>
        <v/>
      </c>
      <c r="AI570" s="108" t="str">
        <f>HYPERLINK('94KMInput'!AF608)</f>
        <v/>
      </c>
      <c r="AJ570" s="108" t="str">
        <f>HYPERLINK('94KMInput'!AG608)</f>
        <v/>
      </c>
      <c r="AK570" s="108" t="str">
        <f>HYPERLINK('94KMInput'!AH608)</f>
        <v/>
      </c>
      <c r="AL570" s="108" t="str">
        <f>HYPERLINK('94KMInput'!AI608)</f>
        <v/>
      </c>
      <c r="AM570" s="108" t="str">
        <f>HYPERLINK('94KMInput'!AJ608)</f>
        <v/>
      </c>
      <c r="AN570" s="108" t="str">
        <f>HYPERLINK('94KMInput'!AK608)</f>
        <v/>
      </c>
      <c r="AO570" s="108" t="str">
        <f>HYPERLINK('94KMInput'!AL608)</f>
        <v/>
      </c>
      <c r="AP570" s="88"/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88"/>
      <c r="DG570" s="88"/>
      <c r="DH570" s="88"/>
    </row>
    <row r="571" ht="10.5" customHeight="1">
      <c r="A571" s="87" t="str">
        <f t="shared" si="1"/>
        <v/>
      </c>
      <c r="B571" s="88" t="str">
        <f t="shared" si="2"/>
        <v/>
      </c>
      <c r="C571" s="88" t="str">
        <f t="shared" si="3"/>
        <v/>
      </c>
      <c r="D571" s="89" t="str">
        <f>'94KMInput'!B566</f>
        <v/>
      </c>
      <c r="E571" s="90" t="str">
        <f t="shared" si="4"/>
        <v/>
      </c>
      <c r="F571" s="91" t="str">
        <f>'94KMInput'!H566</f>
        <v/>
      </c>
      <c r="G571" s="90" t="str">
        <f>'94KMInput'!O567</f>
        <v/>
      </c>
      <c r="H571" s="90" t="str">
        <f>'94KMInput'!P566</f>
        <v/>
      </c>
      <c r="I571" s="90" t="str">
        <f>'94KMInput'!R566</f>
        <v/>
      </c>
      <c r="J571" s="91" t="str">
        <f>'94KMInput'!S566</f>
        <v/>
      </c>
      <c r="K571" s="92" t="str">
        <f>'94KMInput'!AD566</f>
        <v/>
      </c>
      <c r="L571" s="93"/>
      <c r="M571" s="94" t="str">
        <f>'94KMInput'!L566</f>
        <v/>
      </c>
      <c r="N571" s="90" t="str">
        <f>IF(M571="","",(IF(Q571='94KMInput'!K566,"","ERROR!")))</f>
        <v/>
      </c>
      <c r="O571" s="95"/>
      <c r="P571" s="96"/>
      <c r="Q571" s="69" t="str">
        <f t="shared" si="8"/>
        <v/>
      </c>
      <c r="R571" s="98"/>
      <c r="S571" s="98"/>
      <c r="T571" s="98"/>
      <c r="U571" s="99"/>
      <c r="V571" s="98"/>
      <c r="W571" s="98"/>
      <c r="X571" s="100" t="str">
        <f t="shared" si="39"/>
        <v/>
      </c>
      <c r="Y571" s="101"/>
      <c r="Z571" s="102"/>
      <c r="AA571" s="102"/>
      <c r="AB571" s="102"/>
      <c r="AC571" s="103" t="str">
        <f>'94KMInput'!T610</f>
        <v/>
      </c>
      <c r="AD571" s="104">
        <f>'94KMInput'!V610-'94KMInput'!U610</f>
        <v>0</v>
      </c>
      <c r="AE571" s="105" t="str">
        <f t="shared" si="6"/>
        <v/>
      </c>
      <c r="AF571" s="106"/>
      <c r="AG571" s="107"/>
      <c r="AH571" s="108" t="str">
        <f>HYPERLINK('94KMInput'!AE609)</f>
        <v/>
      </c>
      <c r="AI571" s="108" t="str">
        <f>HYPERLINK('94KMInput'!AF609)</f>
        <v/>
      </c>
      <c r="AJ571" s="108" t="str">
        <f>HYPERLINK('94KMInput'!AG609)</f>
        <v/>
      </c>
      <c r="AK571" s="108" t="str">
        <f>HYPERLINK('94KMInput'!AH609)</f>
        <v/>
      </c>
      <c r="AL571" s="108" t="str">
        <f>HYPERLINK('94KMInput'!AI609)</f>
        <v/>
      </c>
      <c r="AM571" s="108" t="str">
        <f>HYPERLINK('94KMInput'!AJ609)</f>
        <v/>
      </c>
      <c r="AN571" s="108" t="str">
        <f>HYPERLINK('94KMInput'!AK609)</f>
        <v/>
      </c>
      <c r="AO571" s="108" t="str">
        <f>HYPERLINK('94KMInput'!AL609)</f>
        <v/>
      </c>
      <c r="AP571" s="88"/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88"/>
      <c r="DG571" s="88"/>
      <c r="DH571" s="88"/>
    </row>
    <row r="572" ht="10.5" customHeight="1">
      <c r="A572" s="87" t="str">
        <f t="shared" si="1"/>
        <v/>
      </c>
      <c r="B572" s="88" t="str">
        <f t="shared" si="2"/>
        <v/>
      </c>
      <c r="C572" s="88" t="str">
        <f t="shared" si="3"/>
        <v/>
      </c>
      <c r="D572" s="89" t="str">
        <f>'94KMInput'!B567</f>
        <v/>
      </c>
      <c r="E572" s="90" t="str">
        <f t="shared" si="4"/>
        <v/>
      </c>
      <c r="F572" s="91" t="str">
        <f>'94KMInput'!H567</f>
        <v/>
      </c>
      <c r="G572" s="90" t="str">
        <f>'94KMInput'!O568</f>
        <v/>
      </c>
      <c r="H572" s="90" t="str">
        <f>'94KMInput'!P567</f>
        <v/>
      </c>
      <c r="I572" s="90" t="str">
        <f>'94KMInput'!R567</f>
        <v/>
      </c>
      <c r="J572" s="91" t="str">
        <f>'94KMInput'!S567</f>
        <v/>
      </c>
      <c r="K572" s="92" t="str">
        <f>'94KMInput'!AD567</f>
        <v/>
      </c>
      <c r="L572" s="93"/>
      <c r="M572" s="94" t="str">
        <f>'94KMInput'!L567</f>
        <v/>
      </c>
      <c r="N572" s="90" t="str">
        <f>IF(M572="","",(IF(Q572='94KMInput'!K567,"","ERROR!")))</f>
        <v/>
      </c>
      <c r="O572" s="95"/>
      <c r="P572" s="96"/>
      <c r="Q572" s="69" t="str">
        <f t="shared" si="8"/>
        <v/>
      </c>
      <c r="R572" s="98"/>
      <c r="S572" s="98"/>
      <c r="T572" s="98"/>
      <c r="U572" s="99"/>
      <c r="V572" s="98"/>
      <c r="W572" s="98"/>
      <c r="X572" s="100" t="str">
        <f t="shared" si="39"/>
        <v/>
      </c>
      <c r="Y572" s="101"/>
      <c r="Z572" s="102"/>
      <c r="AA572" s="102"/>
      <c r="AB572" s="102"/>
      <c r="AC572" s="103" t="str">
        <f>'94KMInput'!T611</f>
        <v/>
      </c>
      <c r="AD572" s="104">
        <f>'94KMInput'!V611-'94KMInput'!U611</f>
        <v>0</v>
      </c>
      <c r="AE572" s="105" t="str">
        <f t="shared" si="6"/>
        <v/>
      </c>
      <c r="AF572" s="106"/>
      <c r="AG572" s="107"/>
      <c r="AH572" s="108" t="str">
        <f>HYPERLINK('94KMInput'!AE610)</f>
        <v/>
      </c>
      <c r="AI572" s="108" t="str">
        <f>HYPERLINK('94KMInput'!AF610)</f>
        <v/>
      </c>
      <c r="AJ572" s="108" t="str">
        <f>HYPERLINK('94KMInput'!AG610)</f>
        <v/>
      </c>
      <c r="AK572" s="108" t="str">
        <f>HYPERLINK('94KMInput'!AH610)</f>
        <v/>
      </c>
      <c r="AL572" s="108" t="str">
        <f>HYPERLINK('94KMInput'!AI610)</f>
        <v/>
      </c>
      <c r="AM572" s="108" t="str">
        <f>HYPERLINK('94KMInput'!AJ610)</f>
        <v/>
      </c>
      <c r="AN572" s="108" t="str">
        <f>HYPERLINK('94KMInput'!AK610)</f>
        <v/>
      </c>
      <c r="AO572" s="108" t="str">
        <f>HYPERLINK('94KMInput'!AL610)</f>
        <v/>
      </c>
      <c r="AP572" s="88"/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88"/>
      <c r="DG572" s="88"/>
      <c r="DH572" s="88"/>
    </row>
    <row r="573" ht="10.5" customHeight="1">
      <c r="A573" s="87" t="str">
        <f t="shared" si="1"/>
        <v/>
      </c>
      <c r="B573" s="88" t="str">
        <f t="shared" si="2"/>
        <v/>
      </c>
      <c r="C573" s="88" t="str">
        <f t="shared" si="3"/>
        <v/>
      </c>
      <c r="D573" s="89" t="str">
        <f>'94KMInput'!B568</f>
        <v/>
      </c>
      <c r="E573" s="90" t="str">
        <f t="shared" si="4"/>
        <v/>
      </c>
      <c r="F573" s="91" t="str">
        <f>'94KMInput'!H568</f>
        <v/>
      </c>
      <c r="G573" s="90" t="str">
        <f>'94KMInput'!O569</f>
        <v/>
      </c>
      <c r="H573" s="90" t="str">
        <f>'94KMInput'!P568</f>
        <v/>
      </c>
      <c r="I573" s="90" t="str">
        <f>'94KMInput'!R568</f>
        <v/>
      </c>
      <c r="J573" s="91" t="str">
        <f>'94KMInput'!S568</f>
        <v/>
      </c>
      <c r="K573" s="92" t="str">
        <f>'94KMInput'!AD568</f>
        <v/>
      </c>
      <c r="L573" s="93"/>
      <c r="M573" s="94" t="str">
        <f>'94KMInput'!L568</f>
        <v/>
      </c>
      <c r="N573" s="90" t="str">
        <f>IF(M573="","",(IF(Q573='94KMInput'!K568,"","ERROR!")))</f>
        <v/>
      </c>
      <c r="O573" s="95"/>
      <c r="P573" s="96"/>
      <c r="Q573" s="69" t="str">
        <f t="shared" si="8"/>
        <v/>
      </c>
      <c r="R573" s="98"/>
      <c r="S573" s="98"/>
      <c r="T573" s="98"/>
      <c r="U573" s="99"/>
      <c r="V573" s="98"/>
      <c r="W573" s="98"/>
      <c r="X573" s="100" t="str">
        <f t="shared" si="39"/>
        <v/>
      </c>
      <c r="Y573" s="101"/>
      <c r="Z573" s="102"/>
      <c r="AA573" s="102"/>
      <c r="AB573" s="102"/>
      <c r="AC573" s="103" t="str">
        <f>'94KMInput'!T612</f>
        <v/>
      </c>
      <c r="AD573" s="104">
        <f>'94KMInput'!V612-'94KMInput'!U612</f>
        <v>0</v>
      </c>
      <c r="AE573" s="105" t="str">
        <f t="shared" si="6"/>
        <v/>
      </c>
      <c r="AF573" s="106"/>
      <c r="AG573" s="107"/>
      <c r="AH573" s="108" t="str">
        <f>HYPERLINK('94KMInput'!AE611)</f>
        <v/>
      </c>
      <c r="AI573" s="108" t="str">
        <f>HYPERLINK('94KMInput'!AF611)</f>
        <v/>
      </c>
      <c r="AJ573" s="108" t="str">
        <f>HYPERLINK('94KMInput'!AG611)</f>
        <v/>
      </c>
      <c r="AK573" s="108" t="str">
        <f>HYPERLINK('94KMInput'!AH611)</f>
        <v/>
      </c>
      <c r="AL573" s="108" t="str">
        <f>HYPERLINK('94KMInput'!AI611)</f>
        <v/>
      </c>
      <c r="AM573" s="108" t="str">
        <f>HYPERLINK('94KMInput'!AJ611)</f>
        <v/>
      </c>
      <c r="AN573" s="108" t="str">
        <f>HYPERLINK('94KMInput'!AK611)</f>
        <v/>
      </c>
      <c r="AO573" s="108" t="str">
        <f>HYPERLINK('94KMInput'!AL611)</f>
        <v/>
      </c>
      <c r="AP573" s="88"/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88"/>
      <c r="DG573" s="88"/>
      <c r="DH573" s="88"/>
    </row>
    <row r="574" ht="10.5" customHeight="1">
      <c r="A574" s="87" t="str">
        <f t="shared" si="1"/>
        <v/>
      </c>
      <c r="B574" s="88" t="str">
        <f t="shared" si="2"/>
        <v/>
      </c>
      <c r="C574" s="88" t="str">
        <f t="shared" si="3"/>
        <v/>
      </c>
      <c r="D574" s="89" t="str">
        <f>'94KMInput'!B569</f>
        <v/>
      </c>
      <c r="E574" s="90" t="str">
        <f t="shared" si="4"/>
        <v/>
      </c>
      <c r="F574" s="91" t="str">
        <f>'94KMInput'!H569</f>
        <v/>
      </c>
      <c r="G574" s="90" t="str">
        <f>'94KMInput'!O569</f>
        <v/>
      </c>
      <c r="H574" s="90" t="str">
        <f>'94KMInput'!P569</f>
        <v/>
      </c>
      <c r="I574" s="90" t="str">
        <f>'94KMInput'!R569</f>
        <v/>
      </c>
      <c r="J574" s="91" t="str">
        <f>'94KMInput'!S569</f>
        <v/>
      </c>
      <c r="K574" s="92" t="str">
        <f>'94KMInput'!AD569</f>
        <v/>
      </c>
      <c r="L574" s="93"/>
      <c r="M574" s="94" t="str">
        <f>'94KMInput'!L569</f>
        <v/>
      </c>
      <c r="N574" s="90" t="str">
        <f>IF(M574="","",(IF(Q574='94KMInput'!K569,"","ERROR!")))</f>
        <v/>
      </c>
      <c r="O574" s="95"/>
      <c r="P574" s="96"/>
      <c r="Q574" s="69" t="str">
        <f t="shared" si="8"/>
        <v/>
      </c>
      <c r="R574" s="98"/>
      <c r="S574" s="98"/>
      <c r="T574" s="98"/>
      <c r="U574" s="99"/>
      <c r="V574" s="98"/>
      <c r="W574" s="98"/>
      <c r="X574" s="100" t="str">
        <f t="shared" si="39"/>
        <v/>
      </c>
      <c r="Y574" s="101"/>
      <c r="Z574" s="102"/>
      <c r="AA574" s="102"/>
      <c r="AB574" s="102"/>
      <c r="AC574" s="103" t="str">
        <f>'94KMInput'!T613</f>
        <v/>
      </c>
      <c r="AD574" s="104">
        <f>'94KMInput'!V613-'94KMInput'!U613</f>
        <v>0</v>
      </c>
      <c r="AE574" s="105" t="str">
        <f t="shared" si="6"/>
        <v/>
      </c>
      <c r="AF574" s="106"/>
      <c r="AG574" s="107"/>
      <c r="AH574" s="108" t="str">
        <f>HYPERLINK('94KMInput'!AE612)</f>
        <v/>
      </c>
      <c r="AI574" s="108" t="str">
        <f>HYPERLINK('94KMInput'!AF612)</f>
        <v/>
      </c>
      <c r="AJ574" s="108" t="str">
        <f>HYPERLINK('94KMInput'!AG612)</f>
        <v/>
      </c>
      <c r="AK574" s="108" t="str">
        <f>HYPERLINK('94KMInput'!AH612)</f>
        <v/>
      </c>
      <c r="AL574" s="108" t="str">
        <f>HYPERLINK('94KMInput'!AI612)</f>
        <v/>
      </c>
      <c r="AM574" s="108" t="str">
        <f>HYPERLINK('94KMInput'!AJ612)</f>
        <v/>
      </c>
      <c r="AN574" s="108" t="str">
        <f>HYPERLINK('94KMInput'!AK612)</f>
        <v/>
      </c>
      <c r="AO574" s="108" t="str">
        <f>HYPERLINK('94KMInput'!AL612)</f>
        <v/>
      </c>
      <c r="AP574" s="88"/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88"/>
      <c r="DG574" s="88"/>
      <c r="DH574" s="88"/>
    </row>
    <row r="575" ht="10.5" customHeight="1">
      <c r="A575" s="87" t="str">
        <f t="shared" si="1"/>
        <v/>
      </c>
      <c r="B575" s="88" t="str">
        <f t="shared" si="2"/>
        <v/>
      </c>
      <c r="C575" s="88" t="str">
        <f t="shared" si="3"/>
        <v/>
      </c>
      <c r="D575" s="89" t="str">
        <f>'94KMInput'!B570</f>
        <v/>
      </c>
      <c r="E575" s="90" t="str">
        <f t="shared" si="4"/>
        <v/>
      </c>
      <c r="F575" s="91" t="str">
        <f>'94KMInput'!H570</f>
        <v/>
      </c>
      <c r="G575" s="90" t="str">
        <f>'94KMInput'!O570</f>
        <v/>
      </c>
      <c r="H575" s="90" t="str">
        <f>'94KMInput'!P570</f>
        <v/>
      </c>
      <c r="I575" s="90" t="str">
        <f>'94KMInput'!R570</f>
        <v/>
      </c>
      <c r="J575" s="91" t="str">
        <f>'94KMInput'!S570</f>
        <v/>
      </c>
      <c r="K575" s="92" t="str">
        <f>'94KMInput'!AD570</f>
        <v/>
      </c>
      <c r="L575" s="93"/>
      <c r="M575" s="94" t="str">
        <f>'94KMInput'!L570</f>
        <v/>
      </c>
      <c r="N575" s="90" t="str">
        <f>IF(M575="","",(IF(Q575='94KMInput'!K570,"","ERROR!")))</f>
        <v/>
      </c>
      <c r="O575" s="95"/>
      <c r="P575" s="96"/>
      <c r="Q575" s="69" t="str">
        <f t="shared" si="8"/>
        <v/>
      </c>
      <c r="R575" s="98"/>
      <c r="S575" s="98"/>
      <c r="T575" s="98"/>
      <c r="U575" s="99"/>
      <c r="V575" s="98"/>
      <c r="W575" s="98"/>
      <c r="X575" s="100" t="str">
        <f t="shared" si="39"/>
        <v/>
      </c>
      <c r="Y575" s="101"/>
      <c r="Z575" s="102"/>
      <c r="AA575" s="102"/>
      <c r="AB575" s="102"/>
      <c r="AC575" s="103" t="str">
        <f>'94KMInput'!T614</f>
        <v/>
      </c>
      <c r="AD575" s="104">
        <f>'94KMInput'!V614-'94KMInput'!U614</f>
        <v>0</v>
      </c>
      <c r="AE575" s="105" t="str">
        <f t="shared" si="6"/>
        <v/>
      </c>
      <c r="AF575" s="106"/>
      <c r="AG575" s="107"/>
      <c r="AH575" s="108" t="str">
        <f>HYPERLINK('94KMInput'!AE613)</f>
        <v/>
      </c>
      <c r="AI575" s="108" t="str">
        <f>HYPERLINK('94KMInput'!AF613)</f>
        <v/>
      </c>
      <c r="AJ575" s="108" t="str">
        <f>HYPERLINK('94KMInput'!AG613)</f>
        <v/>
      </c>
      <c r="AK575" s="108" t="str">
        <f>HYPERLINK('94KMInput'!AH613)</f>
        <v/>
      </c>
      <c r="AL575" s="108" t="str">
        <f>HYPERLINK('94KMInput'!AI613)</f>
        <v/>
      </c>
      <c r="AM575" s="108" t="str">
        <f>HYPERLINK('94KMInput'!AJ613)</f>
        <v/>
      </c>
      <c r="AN575" s="108" t="str">
        <f>HYPERLINK('94KMInput'!AK613)</f>
        <v/>
      </c>
      <c r="AO575" s="108" t="str">
        <f>HYPERLINK('94KMInput'!AL613)</f>
        <v/>
      </c>
      <c r="AP575" s="88"/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88"/>
      <c r="DG575" s="88"/>
      <c r="DH575" s="88"/>
    </row>
    <row r="576" ht="10.5" customHeight="1">
      <c r="A576" s="87" t="str">
        <f t="shared" si="1"/>
        <v/>
      </c>
      <c r="B576" s="88" t="str">
        <f t="shared" si="2"/>
        <v/>
      </c>
      <c r="C576" s="88" t="str">
        <f t="shared" si="3"/>
        <v/>
      </c>
      <c r="D576" s="89" t="str">
        <f>'94KMInput'!B571</f>
        <v/>
      </c>
      <c r="E576" s="90" t="str">
        <f t="shared" si="4"/>
        <v/>
      </c>
      <c r="F576" s="91" t="str">
        <f>'94KMInput'!H571</f>
        <v/>
      </c>
      <c r="G576" s="90" t="str">
        <f>'94KMInput'!O571</f>
        <v/>
      </c>
      <c r="H576" s="90" t="str">
        <f>'94KMInput'!P571</f>
        <v/>
      </c>
      <c r="I576" s="90" t="str">
        <f>'94KMInput'!R571</f>
        <v/>
      </c>
      <c r="J576" s="91" t="str">
        <f>'94KMInput'!S571</f>
        <v/>
      </c>
      <c r="K576" s="92" t="str">
        <f>'94KMInput'!AD571</f>
        <v/>
      </c>
      <c r="L576" s="93"/>
      <c r="M576" s="94" t="str">
        <f>'94KMInput'!L571</f>
        <v/>
      </c>
      <c r="N576" s="90" t="str">
        <f>IF(M576="","",(IF(Q576='94KMInput'!K571,"","ERROR!")))</f>
        <v/>
      </c>
      <c r="O576" s="95"/>
      <c r="P576" s="96"/>
      <c r="Q576" s="69" t="str">
        <f t="shared" si="8"/>
        <v/>
      </c>
      <c r="R576" s="98"/>
      <c r="S576" s="98"/>
      <c r="T576" s="98"/>
      <c r="U576" s="99"/>
      <c r="V576" s="98"/>
      <c r="W576" s="98"/>
      <c r="X576" s="100" t="str">
        <f t="shared" si="39"/>
        <v/>
      </c>
      <c r="Y576" s="101"/>
      <c r="Z576" s="102"/>
      <c r="AA576" s="102"/>
      <c r="AB576" s="102"/>
      <c r="AC576" s="103" t="str">
        <f>'94KMInput'!T615</f>
        <v/>
      </c>
      <c r="AD576" s="104">
        <f>'94KMInput'!V615-'94KMInput'!U615</f>
        <v>0</v>
      </c>
      <c r="AE576" s="105" t="str">
        <f t="shared" si="6"/>
        <v/>
      </c>
      <c r="AF576" s="106"/>
      <c r="AG576" s="107"/>
      <c r="AH576" s="108" t="str">
        <f>HYPERLINK('94KMInput'!AE614)</f>
        <v/>
      </c>
      <c r="AI576" s="108" t="str">
        <f>HYPERLINK('94KMInput'!AF614)</f>
        <v/>
      </c>
      <c r="AJ576" s="108" t="str">
        <f>HYPERLINK('94KMInput'!AG614)</f>
        <v/>
      </c>
      <c r="AK576" s="108" t="str">
        <f>HYPERLINK('94KMInput'!AH614)</f>
        <v/>
      </c>
      <c r="AL576" s="108" t="str">
        <f>HYPERLINK('94KMInput'!AI614)</f>
        <v/>
      </c>
      <c r="AM576" s="108" t="str">
        <f>HYPERLINK('94KMInput'!AJ614)</f>
        <v/>
      </c>
      <c r="AN576" s="108" t="str">
        <f>HYPERLINK('94KMInput'!AK614)</f>
        <v/>
      </c>
      <c r="AO576" s="108" t="str">
        <f>HYPERLINK('94KMInput'!AL614)</f>
        <v/>
      </c>
      <c r="AP576" s="88"/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  <c r="DD576" s="88"/>
      <c r="DE576" s="88"/>
      <c r="DF576" s="88"/>
      <c r="DG576" s="88"/>
      <c r="DH576" s="88"/>
    </row>
    <row r="577" ht="10.5" customHeight="1">
      <c r="A577" s="87" t="str">
        <f t="shared" si="1"/>
        <v/>
      </c>
      <c r="B577" s="88" t="str">
        <f t="shared" si="2"/>
        <v/>
      </c>
      <c r="C577" s="88" t="str">
        <f t="shared" si="3"/>
        <v/>
      </c>
      <c r="D577" s="89" t="str">
        <f>'94KMInput'!B572</f>
        <v/>
      </c>
      <c r="E577" s="90" t="str">
        <f t="shared" si="4"/>
        <v/>
      </c>
      <c r="F577" s="91" t="str">
        <f>'94KMInput'!H572</f>
        <v/>
      </c>
      <c r="G577" s="90" t="str">
        <f>'94KMInput'!O572</f>
        <v/>
      </c>
      <c r="H577" s="90" t="str">
        <f>'94KMInput'!P572</f>
        <v/>
      </c>
      <c r="I577" s="90" t="str">
        <f>'94KMInput'!R572</f>
        <v/>
      </c>
      <c r="J577" s="91" t="str">
        <f>'94KMInput'!S572</f>
        <v/>
      </c>
      <c r="K577" s="92" t="str">
        <f>'94KMInput'!AD572</f>
        <v/>
      </c>
      <c r="L577" s="93"/>
      <c r="M577" s="94" t="str">
        <f>'94KMInput'!L572</f>
        <v/>
      </c>
      <c r="N577" s="90" t="str">
        <f>IF(M577="","",(IF(Q577='94KMInput'!K572,"","ERROR!")))</f>
        <v/>
      </c>
      <c r="O577" s="95"/>
      <c r="P577" s="96"/>
      <c r="Q577" s="69" t="str">
        <f t="shared" si="8"/>
        <v/>
      </c>
      <c r="R577" s="98"/>
      <c r="S577" s="98"/>
      <c r="T577" s="98"/>
      <c r="U577" s="99"/>
      <c r="V577" s="98"/>
      <c r="W577" s="98"/>
      <c r="X577" s="100" t="str">
        <f t="shared" si="39"/>
        <v/>
      </c>
      <c r="Y577" s="101"/>
      <c r="Z577" s="102"/>
      <c r="AA577" s="102"/>
      <c r="AB577" s="102"/>
      <c r="AC577" s="103" t="str">
        <f>'94KMInput'!T616</f>
        <v/>
      </c>
      <c r="AD577" s="104">
        <f>'94KMInput'!V616-'94KMInput'!U616</f>
        <v>0</v>
      </c>
      <c r="AE577" s="105" t="str">
        <f t="shared" si="6"/>
        <v/>
      </c>
      <c r="AF577" s="106"/>
      <c r="AG577" s="107"/>
      <c r="AH577" s="108" t="str">
        <f>HYPERLINK('94KMInput'!AE615)</f>
        <v/>
      </c>
      <c r="AI577" s="108" t="str">
        <f>HYPERLINK('94KMInput'!AF615)</f>
        <v/>
      </c>
      <c r="AJ577" s="108" t="str">
        <f>HYPERLINK('94KMInput'!AG615)</f>
        <v/>
      </c>
      <c r="AK577" s="108" t="str">
        <f>HYPERLINK('94KMInput'!AH615)</f>
        <v/>
      </c>
      <c r="AL577" s="108" t="str">
        <f>HYPERLINK('94KMInput'!AI615)</f>
        <v/>
      </c>
      <c r="AM577" s="108" t="str">
        <f>HYPERLINK('94KMInput'!AJ615)</f>
        <v/>
      </c>
      <c r="AN577" s="108" t="str">
        <f>HYPERLINK('94KMInput'!AK615)</f>
        <v/>
      </c>
      <c r="AO577" s="108" t="str">
        <f>HYPERLINK('94KMInput'!AL615)</f>
        <v/>
      </c>
      <c r="AP577" s="88"/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  <c r="DD577" s="88"/>
      <c r="DE577" s="88"/>
      <c r="DF577" s="88"/>
      <c r="DG577" s="88"/>
      <c r="DH577" s="88"/>
    </row>
    <row r="578" ht="10.5" customHeight="1">
      <c r="A578" s="87" t="str">
        <f t="shared" si="1"/>
        <v/>
      </c>
      <c r="B578" s="88" t="str">
        <f t="shared" si="2"/>
        <v/>
      </c>
      <c r="C578" s="88" t="str">
        <f t="shared" si="3"/>
        <v/>
      </c>
      <c r="D578" s="89" t="str">
        <f>'94KMInput'!B573</f>
        <v/>
      </c>
      <c r="E578" s="90" t="str">
        <f t="shared" si="4"/>
        <v/>
      </c>
      <c r="F578" s="91" t="str">
        <f>'94KMInput'!H573</f>
        <v/>
      </c>
      <c r="G578" s="90" t="str">
        <f>'94KMInput'!O573</f>
        <v/>
      </c>
      <c r="H578" s="90" t="str">
        <f>'94KMInput'!P573</f>
        <v/>
      </c>
      <c r="I578" s="90" t="str">
        <f>'94KMInput'!R573</f>
        <v/>
      </c>
      <c r="J578" s="91" t="str">
        <f>'94KMInput'!S573</f>
        <v/>
      </c>
      <c r="K578" s="92" t="str">
        <f>'94KMInput'!AD573</f>
        <v/>
      </c>
      <c r="L578" s="93"/>
      <c r="M578" s="94" t="str">
        <f>'94KMInput'!L573</f>
        <v/>
      </c>
      <c r="N578" s="90" t="str">
        <f>IF(M578="","",(IF(Q578='94KMInput'!K573,"","ERROR!")))</f>
        <v/>
      </c>
      <c r="O578" s="95"/>
      <c r="P578" s="96"/>
      <c r="Q578" s="69" t="str">
        <f t="shared" si="8"/>
        <v/>
      </c>
      <c r="R578" s="98"/>
      <c r="S578" s="98"/>
      <c r="T578" s="98"/>
      <c r="U578" s="99"/>
      <c r="V578" s="98"/>
      <c r="W578" s="98"/>
      <c r="X578" s="100" t="str">
        <f t="shared" si="39"/>
        <v/>
      </c>
      <c r="Y578" s="101"/>
      <c r="Z578" s="102"/>
      <c r="AA578" s="102"/>
      <c r="AB578" s="102"/>
      <c r="AC578" s="103" t="str">
        <f>'94KMInput'!T617</f>
        <v/>
      </c>
      <c r="AD578" s="104">
        <f>'94KMInput'!V617-'94KMInput'!U617</f>
        <v>0</v>
      </c>
      <c r="AE578" s="105" t="str">
        <f t="shared" si="6"/>
        <v/>
      </c>
      <c r="AF578" s="106"/>
      <c r="AG578" s="107"/>
      <c r="AH578" s="108" t="str">
        <f>HYPERLINK('94KMInput'!AE616)</f>
        <v/>
      </c>
      <c r="AI578" s="108" t="str">
        <f>HYPERLINK('94KMInput'!AF616)</f>
        <v/>
      </c>
      <c r="AJ578" s="108" t="str">
        <f>HYPERLINK('94KMInput'!AG616)</f>
        <v/>
      </c>
      <c r="AK578" s="108" t="str">
        <f>HYPERLINK('94KMInput'!AH616)</f>
        <v/>
      </c>
      <c r="AL578" s="108" t="str">
        <f>HYPERLINK('94KMInput'!AI616)</f>
        <v/>
      </c>
      <c r="AM578" s="108" t="str">
        <f>HYPERLINK('94KMInput'!AJ616)</f>
        <v/>
      </c>
      <c r="AN578" s="108" t="str">
        <f>HYPERLINK('94KMInput'!AK616)</f>
        <v/>
      </c>
      <c r="AO578" s="108" t="str">
        <f>HYPERLINK('94KMInput'!AL616)</f>
        <v/>
      </c>
      <c r="AP578" s="88"/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  <c r="DD578" s="88"/>
      <c r="DE578" s="88"/>
      <c r="DF578" s="88"/>
      <c r="DG578" s="88"/>
      <c r="DH578" s="88"/>
    </row>
    <row r="579" ht="10.5" customHeight="1">
      <c r="A579" s="87" t="str">
        <f t="shared" si="1"/>
        <v/>
      </c>
      <c r="B579" s="88" t="str">
        <f t="shared" si="2"/>
        <v/>
      </c>
      <c r="C579" s="88" t="str">
        <f t="shared" si="3"/>
        <v/>
      </c>
      <c r="D579" s="89" t="str">
        <f>'94KMInput'!B574</f>
        <v/>
      </c>
      <c r="E579" s="90" t="str">
        <f t="shared" si="4"/>
        <v/>
      </c>
      <c r="F579" s="91" t="str">
        <f>'94KMInput'!H574</f>
        <v/>
      </c>
      <c r="G579" s="90" t="str">
        <f>'94KMInput'!O574</f>
        <v/>
      </c>
      <c r="H579" s="90" t="str">
        <f>'94KMInput'!P574</f>
        <v/>
      </c>
      <c r="I579" s="90" t="str">
        <f>'94KMInput'!R574</f>
        <v/>
      </c>
      <c r="J579" s="91" t="str">
        <f>'94KMInput'!S574</f>
        <v/>
      </c>
      <c r="K579" s="92" t="str">
        <f>'94KMInput'!AD574</f>
        <v/>
      </c>
      <c r="L579" s="93"/>
      <c r="M579" s="94" t="str">
        <f>'94KMInput'!L574</f>
        <v/>
      </c>
      <c r="N579" s="90" t="str">
        <f>IF(M579="","",(IF(Q579='94KMInput'!K574,"","ERROR!")))</f>
        <v/>
      </c>
      <c r="O579" s="95"/>
      <c r="P579" s="96"/>
      <c r="Q579" s="69" t="str">
        <f t="shared" si="8"/>
        <v/>
      </c>
      <c r="R579" s="98"/>
      <c r="S579" s="98"/>
      <c r="T579" s="98"/>
      <c r="U579" s="99"/>
      <c r="V579" s="98"/>
      <c r="W579" s="98"/>
      <c r="X579" s="100" t="str">
        <f t="shared" si="39"/>
        <v/>
      </c>
      <c r="Y579" s="101"/>
      <c r="Z579" s="102"/>
      <c r="AA579" s="102"/>
      <c r="AB579" s="102"/>
      <c r="AC579" s="103" t="str">
        <f>'94KMInput'!T618</f>
        <v/>
      </c>
      <c r="AD579" s="104">
        <f>'94KMInput'!V618-'94KMInput'!U618</f>
        <v>0</v>
      </c>
      <c r="AE579" s="105" t="str">
        <f t="shared" si="6"/>
        <v/>
      </c>
      <c r="AF579" s="106"/>
      <c r="AG579" s="107"/>
      <c r="AH579" s="108" t="str">
        <f>HYPERLINK('94KMInput'!AE617)</f>
        <v/>
      </c>
      <c r="AI579" s="108" t="str">
        <f>HYPERLINK('94KMInput'!AF617)</f>
        <v/>
      </c>
      <c r="AJ579" s="108" t="str">
        <f>HYPERLINK('94KMInput'!AG617)</f>
        <v/>
      </c>
      <c r="AK579" s="108" t="str">
        <f>HYPERLINK('94KMInput'!AH617)</f>
        <v/>
      </c>
      <c r="AL579" s="108" t="str">
        <f>HYPERLINK('94KMInput'!AI617)</f>
        <v/>
      </c>
      <c r="AM579" s="108" t="str">
        <f>HYPERLINK('94KMInput'!AJ617)</f>
        <v/>
      </c>
      <c r="AN579" s="108" t="str">
        <f>HYPERLINK('94KMInput'!AK617)</f>
        <v/>
      </c>
      <c r="AO579" s="108" t="str">
        <f>HYPERLINK('94KMInput'!AL617)</f>
        <v/>
      </c>
      <c r="AP579" s="88"/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  <c r="DD579" s="88"/>
      <c r="DE579" s="88"/>
      <c r="DF579" s="88"/>
      <c r="DG579" s="88"/>
      <c r="DH579" s="88"/>
    </row>
    <row r="580" ht="10.5" customHeight="1">
      <c r="A580" s="87" t="str">
        <f t="shared" si="1"/>
        <v/>
      </c>
      <c r="B580" s="88" t="str">
        <f t="shared" si="2"/>
        <v/>
      </c>
      <c r="C580" s="88" t="str">
        <f t="shared" si="3"/>
        <v/>
      </c>
      <c r="D580" s="89" t="str">
        <f>'94KMInput'!B575</f>
        <v/>
      </c>
      <c r="E580" s="90" t="str">
        <f t="shared" si="4"/>
        <v/>
      </c>
      <c r="F580" s="91" t="str">
        <f>'94KMInput'!H575</f>
        <v/>
      </c>
      <c r="G580" s="90" t="str">
        <f>'94KMInput'!O575</f>
        <v/>
      </c>
      <c r="H580" s="90" t="str">
        <f>'94KMInput'!P575</f>
        <v/>
      </c>
      <c r="I580" s="90" t="str">
        <f>'94KMInput'!R575</f>
        <v/>
      </c>
      <c r="J580" s="91" t="str">
        <f>'94KMInput'!S575</f>
        <v/>
      </c>
      <c r="K580" s="92" t="str">
        <f>'94KMInput'!AD575</f>
        <v/>
      </c>
      <c r="L580" s="93"/>
      <c r="M580" s="94" t="str">
        <f>'94KMInput'!L575</f>
        <v/>
      </c>
      <c r="N580" s="90" t="str">
        <f>IF(M580="","",(IF(Q580='94KMInput'!K575,"","ERROR!")))</f>
        <v/>
      </c>
      <c r="O580" s="95"/>
      <c r="P580" s="96"/>
      <c r="Q580" s="69" t="str">
        <f t="shared" si="8"/>
        <v/>
      </c>
      <c r="R580" s="98"/>
      <c r="S580" s="98"/>
      <c r="T580" s="98"/>
      <c r="U580" s="99"/>
      <c r="V580" s="98"/>
      <c r="W580" s="98"/>
      <c r="X580" s="100" t="str">
        <f t="shared" si="39"/>
        <v/>
      </c>
      <c r="Y580" s="101"/>
      <c r="Z580" s="102"/>
      <c r="AA580" s="102"/>
      <c r="AB580" s="102"/>
      <c r="AC580" s="103" t="str">
        <f>'94KMInput'!T619</f>
        <v/>
      </c>
      <c r="AD580" s="104">
        <f>'94KMInput'!V619-'94KMInput'!U619</f>
        <v>0</v>
      </c>
      <c r="AE580" s="105" t="str">
        <f t="shared" si="6"/>
        <v/>
      </c>
      <c r="AF580" s="106"/>
      <c r="AG580" s="107"/>
      <c r="AH580" s="108" t="str">
        <f>HYPERLINK('94KMInput'!AE618)</f>
        <v/>
      </c>
      <c r="AI580" s="108" t="str">
        <f>HYPERLINK('94KMInput'!AF618)</f>
        <v/>
      </c>
      <c r="AJ580" s="108" t="str">
        <f>HYPERLINK('94KMInput'!AG618)</f>
        <v/>
      </c>
      <c r="AK580" s="108" t="str">
        <f>HYPERLINK('94KMInput'!AH618)</f>
        <v/>
      </c>
      <c r="AL580" s="108" t="str">
        <f>HYPERLINK('94KMInput'!AI618)</f>
        <v/>
      </c>
      <c r="AM580" s="108" t="str">
        <f>HYPERLINK('94KMInput'!AJ618)</f>
        <v/>
      </c>
      <c r="AN580" s="108" t="str">
        <f>HYPERLINK('94KMInput'!AK618)</f>
        <v/>
      </c>
      <c r="AO580" s="108" t="str">
        <f>HYPERLINK('94KMInput'!AL618)</f>
        <v/>
      </c>
      <c r="AP580" s="88"/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  <c r="DD580" s="88"/>
      <c r="DE580" s="88"/>
      <c r="DF580" s="88"/>
      <c r="DG580" s="88"/>
      <c r="DH580" s="88"/>
    </row>
    <row r="581" ht="10.5" customHeight="1">
      <c r="A581" s="87" t="str">
        <f t="shared" si="1"/>
        <v/>
      </c>
      <c r="B581" s="88" t="str">
        <f t="shared" si="2"/>
        <v/>
      </c>
      <c r="C581" s="88" t="str">
        <f t="shared" si="3"/>
        <v/>
      </c>
      <c r="D581" s="89" t="str">
        <f>'94KMInput'!B576</f>
        <v/>
      </c>
      <c r="E581" s="90" t="str">
        <f t="shared" si="4"/>
        <v/>
      </c>
      <c r="F581" s="91" t="str">
        <f>'94KMInput'!H576</f>
        <v/>
      </c>
      <c r="G581" s="90" t="str">
        <f>'94KMInput'!O576</f>
        <v/>
      </c>
      <c r="H581" s="90" t="str">
        <f>'94KMInput'!P576</f>
        <v/>
      </c>
      <c r="I581" s="90" t="str">
        <f>'94KMInput'!R576</f>
        <v/>
      </c>
      <c r="J581" s="91" t="str">
        <f>'94KMInput'!S576</f>
        <v/>
      </c>
      <c r="K581" s="92" t="str">
        <f>'94KMInput'!AD576</f>
        <v/>
      </c>
      <c r="L581" s="93"/>
      <c r="M581" s="94" t="str">
        <f>'94KMInput'!L576</f>
        <v/>
      </c>
      <c r="N581" s="90" t="str">
        <f>IF(M581="","",(IF(Q581='94KMInput'!K576,"","ERROR!")))</f>
        <v/>
      </c>
      <c r="O581" s="95"/>
      <c r="P581" s="96"/>
      <c r="Q581" s="69" t="str">
        <f t="shared" si="8"/>
        <v/>
      </c>
      <c r="R581" s="98"/>
      <c r="S581" s="98"/>
      <c r="T581" s="98"/>
      <c r="U581" s="99"/>
      <c r="V581" s="98"/>
      <c r="W581" s="98"/>
      <c r="X581" s="100" t="str">
        <f t="shared" si="39"/>
        <v/>
      </c>
      <c r="Y581" s="101"/>
      <c r="Z581" s="102"/>
      <c r="AA581" s="102"/>
      <c r="AB581" s="102"/>
      <c r="AC581" s="103" t="str">
        <f>'94KMInput'!T620</f>
        <v/>
      </c>
      <c r="AD581" s="104">
        <f>'94KMInput'!V620-'94KMInput'!U620</f>
        <v>0</v>
      </c>
      <c r="AE581" s="105" t="str">
        <f t="shared" si="6"/>
        <v/>
      </c>
      <c r="AF581" s="106"/>
      <c r="AG581" s="107"/>
      <c r="AH581" s="108" t="str">
        <f>HYPERLINK('94KMInput'!AE619)</f>
        <v/>
      </c>
      <c r="AI581" s="108" t="str">
        <f>HYPERLINK('94KMInput'!AF619)</f>
        <v/>
      </c>
      <c r="AJ581" s="108" t="str">
        <f>HYPERLINK('94KMInput'!AG619)</f>
        <v/>
      </c>
      <c r="AK581" s="108" t="str">
        <f>HYPERLINK('94KMInput'!AH619)</f>
        <v/>
      </c>
      <c r="AL581" s="108" t="str">
        <f>HYPERLINK('94KMInput'!AI619)</f>
        <v/>
      </c>
      <c r="AM581" s="108" t="str">
        <f>HYPERLINK('94KMInput'!AJ619)</f>
        <v/>
      </c>
      <c r="AN581" s="108" t="str">
        <f>HYPERLINK('94KMInput'!AK619)</f>
        <v/>
      </c>
      <c r="AO581" s="108" t="str">
        <f>HYPERLINK('94KMInput'!AL619)</f>
        <v/>
      </c>
      <c r="AP581" s="88"/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  <c r="DD581" s="88"/>
      <c r="DE581" s="88"/>
      <c r="DF581" s="88"/>
      <c r="DG581" s="88"/>
      <c r="DH581" s="88"/>
    </row>
    <row r="582" ht="10.5" customHeight="1">
      <c r="A582" s="87" t="str">
        <f t="shared" si="1"/>
        <v/>
      </c>
      <c r="B582" s="88" t="str">
        <f t="shared" si="2"/>
        <v/>
      </c>
      <c r="C582" s="88" t="str">
        <f t="shared" si="3"/>
        <v/>
      </c>
      <c r="D582" s="89" t="str">
        <f>'94KMInput'!B577</f>
        <v/>
      </c>
      <c r="E582" s="90" t="str">
        <f t="shared" si="4"/>
        <v/>
      </c>
      <c r="F582" s="91" t="str">
        <f>'94KMInput'!H577</f>
        <v/>
      </c>
      <c r="G582" s="90" t="str">
        <f>'94KMInput'!O577</f>
        <v/>
      </c>
      <c r="H582" s="90" t="str">
        <f>'94KMInput'!P577</f>
        <v/>
      </c>
      <c r="I582" s="90" t="str">
        <f>'94KMInput'!R577</f>
        <v/>
      </c>
      <c r="J582" s="91" t="str">
        <f>'94KMInput'!S577</f>
        <v/>
      </c>
      <c r="K582" s="92" t="str">
        <f>'94KMInput'!AD577</f>
        <v/>
      </c>
      <c r="L582" s="93"/>
      <c r="M582" s="94" t="str">
        <f>'94KMInput'!L577</f>
        <v/>
      </c>
      <c r="N582" s="90" t="str">
        <f>IF(M582="","",(IF(Q582='94KMInput'!K577,"","ERROR!")))</f>
        <v/>
      </c>
      <c r="O582" s="95"/>
      <c r="P582" s="96"/>
      <c r="Q582" s="69" t="str">
        <f t="shared" si="8"/>
        <v/>
      </c>
      <c r="R582" s="98"/>
      <c r="S582" s="98"/>
      <c r="T582" s="98"/>
      <c r="U582" s="99"/>
      <c r="V582" s="98"/>
      <c r="W582" s="98"/>
      <c r="X582" s="100" t="str">
        <f t="shared" si="39"/>
        <v/>
      </c>
      <c r="Y582" s="101"/>
      <c r="Z582" s="102"/>
      <c r="AA582" s="102"/>
      <c r="AB582" s="102"/>
      <c r="AC582" s="103" t="str">
        <f>'94KMInput'!T621</f>
        <v/>
      </c>
      <c r="AD582" s="104">
        <f>'94KMInput'!V621-'94KMInput'!U621</f>
        <v>0</v>
      </c>
      <c r="AE582" s="105" t="str">
        <f t="shared" si="6"/>
        <v/>
      </c>
      <c r="AF582" s="106"/>
      <c r="AG582" s="107"/>
      <c r="AH582" s="108" t="str">
        <f>HYPERLINK('94KMInput'!AE620)</f>
        <v/>
      </c>
      <c r="AI582" s="108" t="str">
        <f>HYPERLINK('94KMInput'!AF620)</f>
        <v/>
      </c>
      <c r="AJ582" s="108" t="str">
        <f>HYPERLINK('94KMInput'!AG620)</f>
        <v/>
      </c>
      <c r="AK582" s="108" t="str">
        <f>HYPERLINK('94KMInput'!AH620)</f>
        <v/>
      </c>
      <c r="AL582" s="108" t="str">
        <f>HYPERLINK('94KMInput'!AI620)</f>
        <v/>
      </c>
      <c r="AM582" s="108" t="str">
        <f>HYPERLINK('94KMInput'!AJ620)</f>
        <v/>
      </c>
      <c r="AN582" s="108" t="str">
        <f>HYPERLINK('94KMInput'!AK620)</f>
        <v/>
      </c>
      <c r="AO582" s="108" t="str">
        <f>HYPERLINK('94KMInput'!AL620)</f>
        <v/>
      </c>
      <c r="AP582" s="88"/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  <c r="DD582" s="88"/>
      <c r="DE582" s="88"/>
      <c r="DF582" s="88"/>
      <c r="DG582" s="88"/>
      <c r="DH582" s="88"/>
    </row>
    <row r="583" ht="10.5" customHeight="1">
      <c r="A583" s="87" t="str">
        <f t="shared" si="1"/>
        <v/>
      </c>
      <c r="B583" s="88" t="str">
        <f t="shared" si="2"/>
        <v/>
      </c>
      <c r="C583" s="88" t="str">
        <f t="shared" si="3"/>
        <v/>
      </c>
      <c r="D583" s="89" t="str">
        <f>'94KMInput'!B578</f>
        <v/>
      </c>
      <c r="E583" s="90" t="str">
        <f t="shared" si="4"/>
        <v/>
      </c>
      <c r="F583" s="91" t="str">
        <f>'94KMInput'!H578</f>
        <v/>
      </c>
      <c r="G583" s="90" t="str">
        <f>'94KMInput'!O578</f>
        <v/>
      </c>
      <c r="H583" s="90" t="str">
        <f>'94KMInput'!P578</f>
        <v/>
      </c>
      <c r="I583" s="90" t="str">
        <f>'94KMInput'!R578</f>
        <v/>
      </c>
      <c r="J583" s="91" t="str">
        <f>'94KMInput'!S578</f>
        <v/>
      </c>
      <c r="K583" s="92" t="str">
        <f>'94KMInput'!AD578</f>
        <v/>
      </c>
      <c r="L583" s="93"/>
      <c r="M583" s="94" t="str">
        <f>'94KMInput'!L578</f>
        <v/>
      </c>
      <c r="N583" s="90" t="str">
        <f>IF(M583="","",(IF(Q583='94KMInput'!K578,"","ERROR!")))</f>
        <v/>
      </c>
      <c r="O583" s="95"/>
      <c r="P583" s="96"/>
      <c r="Q583" s="69" t="str">
        <f t="shared" si="8"/>
        <v/>
      </c>
      <c r="R583" s="98"/>
      <c r="S583" s="98"/>
      <c r="T583" s="98"/>
      <c r="U583" s="99"/>
      <c r="V583" s="98"/>
      <c r="W583" s="98"/>
      <c r="X583" s="100" t="str">
        <f t="shared" si="39"/>
        <v/>
      </c>
      <c r="Y583" s="101"/>
      <c r="Z583" s="102"/>
      <c r="AA583" s="102"/>
      <c r="AB583" s="102"/>
      <c r="AC583" s="103" t="str">
        <f>'94KMInput'!T622</f>
        <v/>
      </c>
      <c r="AD583" s="104">
        <f>'94KMInput'!V622-'94KMInput'!U622</f>
        <v>0</v>
      </c>
      <c r="AE583" s="105" t="str">
        <f t="shared" si="6"/>
        <v/>
      </c>
      <c r="AF583" s="106"/>
      <c r="AG583" s="107"/>
      <c r="AH583" s="108" t="str">
        <f>HYPERLINK('94KMInput'!AE621)</f>
        <v/>
      </c>
      <c r="AI583" s="108" t="str">
        <f>HYPERLINK('94KMInput'!AF621)</f>
        <v/>
      </c>
      <c r="AJ583" s="108" t="str">
        <f>HYPERLINK('94KMInput'!AG621)</f>
        <v/>
      </c>
      <c r="AK583" s="108" t="str">
        <f>HYPERLINK('94KMInput'!AH621)</f>
        <v/>
      </c>
      <c r="AL583" s="108" t="str">
        <f>HYPERLINK('94KMInput'!AI621)</f>
        <v/>
      </c>
      <c r="AM583" s="108" t="str">
        <f>HYPERLINK('94KMInput'!AJ621)</f>
        <v/>
      </c>
      <c r="AN583" s="108" t="str">
        <f>HYPERLINK('94KMInput'!AK621)</f>
        <v/>
      </c>
      <c r="AO583" s="108" t="str">
        <f>HYPERLINK('94KMInput'!AL621)</f>
        <v/>
      </c>
      <c r="AP583" s="88"/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  <c r="DD583" s="88"/>
      <c r="DE583" s="88"/>
      <c r="DF583" s="88"/>
      <c r="DG583" s="88"/>
      <c r="DH583" s="88"/>
    </row>
    <row r="584" ht="10.5" customHeight="1">
      <c r="A584" s="87" t="str">
        <f t="shared" si="1"/>
        <v/>
      </c>
      <c r="B584" s="88" t="str">
        <f t="shared" si="2"/>
        <v/>
      </c>
      <c r="C584" s="88" t="str">
        <f t="shared" si="3"/>
        <v/>
      </c>
      <c r="D584" s="89" t="str">
        <f>'94KMInput'!B579</f>
        <v/>
      </c>
      <c r="E584" s="90" t="str">
        <f t="shared" si="4"/>
        <v/>
      </c>
      <c r="F584" s="91" t="str">
        <f>'94KMInput'!H579</f>
        <v/>
      </c>
      <c r="G584" s="90" t="str">
        <f>'94KMInput'!O579</f>
        <v/>
      </c>
      <c r="H584" s="90" t="str">
        <f>'94KMInput'!P579</f>
        <v/>
      </c>
      <c r="I584" s="90" t="str">
        <f>'94KMInput'!R579</f>
        <v/>
      </c>
      <c r="J584" s="91" t="str">
        <f>'94KMInput'!S579</f>
        <v/>
      </c>
      <c r="K584" s="92" t="str">
        <f>'94KMInput'!AD579</f>
        <v/>
      </c>
      <c r="L584" s="93"/>
      <c r="M584" s="94" t="str">
        <f>'94KMInput'!L579</f>
        <v/>
      </c>
      <c r="N584" s="90" t="str">
        <f>IF(M584="","",(IF(Q584='94KMInput'!K579,"","ERROR!")))</f>
        <v/>
      </c>
      <c r="O584" s="95"/>
      <c r="P584" s="96"/>
      <c r="Q584" s="69" t="str">
        <f t="shared" si="8"/>
        <v/>
      </c>
      <c r="R584" s="98"/>
      <c r="S584" s="98"/>
      <c r="T584" s="98"/>
      <c r="U584" s="99"/>
      <c r="V584" s="98"/>
      <c r="W584" s="98"/>
      <c r="X584" s="100" t="str">
        <f t="shared" si="39"/>
        <v/>
      </c>
      <c r="Y584" s="101"/>
      <c r="Z584" s="102"/>
      <c r="AA584" s="102"/>
      <c r="AB584" s="102"/>
      <c r="AC584" s="103" t="str">
        <f>'94KMInput'!T623</f>
        <v/>
      </c>
      <c r="AD584" s="104">
        <f>'94KMInput'!V623-'94KMInput'!U623</f>
        <v>0</v>
      </c>
      <c r="AE584" s="105" t="str">
        <f t="shared" si="6"/>
        <v/>
      </c>
      <c r="AF584" s="106"/>
      <c r="AG584" s="107"/>
      <c r="AH584" s="108" t="str">
        <f>HYPERLINK('94KMInput'!AE622)</f>
        <v/>
      </c>
      <c r="AI584" s="108" t="str">
        <f>HYPERLINK('94KMInput'!AF622)</f>
        <v/>
      </c>
      <c r="AJ584" s="108" t="str">
        <f>HYPERLINK('94KMInput'!AG622)</f>
        <v/>
      </c>
      <c r="AK584" s="108" t="str">
        <f>HYPERLINK('94KMInput'!AH622)</f>
        <v/>
      </c>
      <c r="AL584" s="108" t="str">
        <f>HYPERLINK('94KMInput'!AI622)</f>
        <v/>
      </c>
      <c r="AM584" s="108" t="str">
        <f>HYPERLINK('94KMInput'!AJ622)</f>
        <v/>
      </c>
      <c r="AN584" s="108" t="str">
        <f>HYPERLINK('94KMInput'!AK622)</f>
        <v/>
      </c>
      <c r="AO584" s="108" t="str">
        <f>HYPERLINK('94KMInput'!AL622)</f>
        <v/>
      </c>
      <c r="AP584" s="88"/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  <c r="DD584" s="88"/>
      <c r="DE584" s="88"/>
      <c r="DF584" s="88"/>
      <c r="DG584" s="88"/>
      <c r="DH584" s="88"/>
    </row>
    <row r="585" ht="10.5" customHeight="1">
      <c r="A585" s="87" t="str">
        <f t="shared" si="1"/>
        <v/>
      </c>
      <c r="B585" s="88" t="str">
        <f t="shared" si="2"/>
        <v/>
      </c>
      <c r="C585" s="88" t="str">
        <f t="shared" si="3"/>
        <v/>
      </c>
      <c r="D585" s="89" t="str">
        <f>'94KMInput'!B580</f>
        <v/>
      </c>
      <c r="E585" s="90" t="str">
        <f t="shared" si="4"/>
        <v/>
      </c>
      <c r="F585" s="91" t="str">
        <f>'94KMInput'!H580</f>
        <v/>
      </c>
      <c r="G585" s="90" t="str">
        <f>'94KMInput'!O580</f>
        <v/>
      </c>
      <c r="H585" s="90" t="str">
        <f>'94KMInput'!P580</f>
        <v/>
      </c>
      <c r="I585" s="90" t="str">
        <f>'94KMInput'!R580</f>
        <v/>
      </c>
      <c r="J585" s="91" t="str">
        <f>'94KMInput'!S580</f>
        <v/>
      </c>
      <c r="K585" s="92" t="str">
        <f>'94KMInput'!AD580</f>
        <v/>
      </c>
      <c r="L585" s="93"/>
      <c r="M585" s="94" t="str">
        <f>'94KMInput'!L580</f>
        <v/>
      </c>
      <c r="N585" s="90" t="str">
        <f>IF(M585="","",(IF(Q585='94KMInput'!K580,"","ERROR!")))</f>
        <v/>
      </c>
      <c r="O585" s="95"/>
      <c r="P585" s="96"/>
      <c r="Q585" s="69" t="str">
        <f t="shared" si="8"/>
        <v/>
      </c>
      <c r="R585" s="98"/>
      <c r="S585" s="98"/>
      <c r="T585" s="98"/>
      <c r="U585" s="99"/>
      <c r="V585" s="98"/>
      <c r="W585" s="98"/>
      <c r="X585" s="100" t="str">
        <f t="shared" si="39"/>
        <v/>
      </c>
      <c r="Y585" s="101"/>
      <c r="Z585" s="102"/>
      <c r="AA585" s="102"/>
      <c r="AB585" s="102"/>
      <c r="AC585" s="103" t="str">
        <f>'94KMInput'!T624</f>
        <v/>
      </c>
      <c r="AD585" s="104">
        <f>'94KMInput'!V624-'94KMInput'!U624</f>
        <v>0</v>
      </c>
      <c r="AE585" s="105" t="str">
        <f t="shared" si="6"/>
        <v/>
      </c>
      <c r="AF585" s="106"/>
      <c r="AG585" s="107"/>
      <c r="AH585" s="108" t="str">
        <f>HYPERLINK('94KMInput'!AE623)</f>
        <v/>
      </c>
      <c r="AI585" s="108" t="str">
        <f>HYPERLINK('94KMInput'!AF623)</f>
        <v/>
      </c>
      <c r="AJ585" s="108" t="str">
        <f>HYPERLINK('94KMInput'!AG623)</f>
        <v/>
      </c>
      <c r="AK585" s="108" t="str">
        <f>HYPERLINK('94KMInput'!AH623)</f>
        <v/>
      </c>
      <c r="AL585" s="108" t="str">
        <f>HYPERLINK('94KMInput'!AI623)</f>
        <v/>
      </c>
      <c r="AM585" s="108" t="str">
        <f>HYPERLINK('94KMInput'!AJ623)</f>
        <v/>
      </c>
      <c r="AN585" s="108" t="str">
        <f>HYPERLINK('94KMInput'!AK623)</f>
        <v/>
      </c>
      <c r="AO585" s="108" t="str">
        <f>HYPERLINK('94KMInput'!AL623)</f>
        <v/>
      </c>
      <c r="AP585" s="88"/>
      <c r="AQ585" s="88"/>
      <c r="AR585" s="88"/>
      <c r="AS585" s="88"/>
      <c r="AT585" s="88"/>
      <c r="AU585" s="88"/>
      <c r="AV585" s="88"/>
      <c r="AW585" s="88"/>
      <c r="AX585" s="88"/>
      <c r="AY585" s="88"/>
      <c r="AZ585" s="88"/>
      <c r="BA585" s="88"/>
      <c r="BB585" s="88"/>
      <c r="BC585" s="88"/>
      <c r="BD585" s="88"/>
      <c r="BE585" s="88"/>
      <c r="BF585" s="88"/>
      <c r="BG585" s="88"/>
      <c r="BH585" s="88"/>
      <c r="BI585" s="88"/>
      <c r="BJ585" s="88"/>
      <c r="BK585" s="88"/>
      <c r="BL585" s="88"/>
      <c r="BM585" s="88"/>
      <c r="BN585" s="88"/>
      <c r="BO585" s="88"/>
      <c r="BP585" s="88"/>
      <c r="BQ585" s="88"/>
      <c r="BR585" s="88"/>
      <c r="BS585" s="88"/>
      <c r="BT585" s="88"/>
      <c r="BU585" s="88"/>
      <c r="BV585" s="88"/>
      <c r="BW585" s="88"/>
      <c r="BX585" s="88"/>
      <c r="BY585" s="88"/>
      <c r="BZ585" s="88"/>
      <c r="CA585" s="88"/>
      <c r="CB585" s="88"/>
      <c r="CC585" s="88"/>
      <c r="CD585" s="88"/>
      <c r="CE585" s="88"/>
      <c r="CF585" s="88"/>
      <c r="CG585" s="88"/>
      <c r="CH585" s="88"/>
      <c r="CI585" s="88"/>
      <c r="CJ585" s="88"/>
      <c r="CK585" s="88"/>
      <c r="CL585" s="88"/>
      <c r="CM585" s="88"/>
      <c r="CN585" s="88"/>
      <c r="CO585" s="88"/>
      <c r="CP585" s="88"/>
      <c r="CQ585" s="88"/>
      <c r="CR585" s="88"/>
      <c r="CS585" s="88"/>
      <c r="CT585" s="88"/>
      <c r="CU585" s="88"/>
      <c r="CV585" s="88"/>
      <c r="CW585" s="88"/>
      <c r="CX585" s="88"/>
      <c r="CY585" s="88"/>
      <c r="CZ585" s="88"/>
      <c r="DA585" s="88"/>
      <c r="DB585" s="88"/>
      <c r="DC585" s="88"/>
      <c r="DD585" s="88"/>
      <c r="DE585" s="88"/>
      <c r="DF585" s="88"/>
      <c r="DG585" s="88"/>
      <c r="DH585" s="88"/>
    </row>
    <row r="586" ht="10.5" customHeight="1">
      <c r="A586" s="87" t="str">
        <f t="shared" si="1"/>
        <v/>
      </c>
      <c r="B586" s="88" t="str">
        <f t="shared" si="2"/>
        <v/>
      </c>
      <c r="C586" s="88" t="str">
        <f t="shared" si="3"/>
        <v/>
      </c>
      <c r="D586" s="89" t="str">
        <f>'94KMInput'!B581</f>
        <v/>
      </c>
      <c r="E586" s="90" t="str">
        <f t="shared" si="4"/>
        <v/>
      </c>
      <c r="F586" s="91" t="str">
        <f>'94KMInput'!H581</f>
        <v/>
      </c>
      <c r="G586" s="90" t="str">
        <f>'94KMInput'!O581</f>
        <v/>
      </c>
      <c r="H586" s="90" t="str">
        <f>'94KMInput'!P581</f>
        <v/>
      </c>
      <c r="I586" s="90" t="str">
        <f>'94KMInput'!R581</f>
        <v/>
      </c>
      <c r="J586" s="91" t="str">
        <f>'94KMInput'!S581</f>
        <v/>
      </c>
      <c r="K586" s="92" t="str">
        <f>'94KMInput'!AD581</f>
        <v/>
      </c>
      <c r="L586" s="93"/>
      <c r="M586" s="94" t="str">
        <f>'94KMInput'!L581</f>
        <v/>
      </c>
      <c r="N586" s="90" t="str">
        <f>IF(M586="","",(IF(Q586='94KMInput'!K581,"","ERROR!")))</f>
        <v/>
      </c>
      <c r="O586" s="95"/>
      <c r="P586" s="96"/>
      <c r="Q586" s="69" t="str">
        <f t="shared" si="8"/>
        <v/>
      </c>
      <c r="R586" s="98"/>
      <c r="S586" s="98"/>
      <c r="T586" s="98"/>
      <c r="U586" s="99"/>
      <c r="V586" s="98"/>
      <c r="W586" s="98"/>
      <c r="X586" s="100" t="str">
        <f t="shared" si="39"/>
        <v/>
      </c>
      <c r="Y586" s="101"/>
      <c r="Z586" s="102"/>
      <c r="AA586" s="102"/>
      <c r="AB586" s="102"/>
      <c r="AC586" s="103" t="str">
        <f>'94KMInput'!T625</f>
        <v/>
      </c>
      <c r="AD586" s="104">
        <f>'94KMInput'!V625-'94KMInput'!U625</f>
        <v>0</v>
      </c>
      <c r="AE586" s="105" t="str">
        <f t="shared" si="6"/>
        <v/>
      </c>
      <c r="AF586" s="106"/>
      <c r="AG586" s="107"/>
      <c r="AH586" s="108" t="str">
        <f>HYPERLINK('94KMInput'!AE624)</f>
        <v/>
      </c>
      <c r="AI586" s="108" t="str">
        <f>HYPERLINK('94KMInput'!AF624)</f>
        <v/>
      </c>
      <c r="AJ586" s="108" t="str">
        <f>HYPERLINK('94KMInput'!AG624)</f>
        <v/>
      </c>
      <c r="AK586" s="108" t="str">
        <f>HYPERLINK('94KMInput'!AH624)</f>
        <v/>
      </c>
      <c r="AL586" s="108" t="str">
        <f>HYPERLINK('94KMInput'!AI624)</f>
        <v/>
      </c>
      <c r="AM586" s="108" t="str">
        <f>HYPERLINK('94KMInput'!AJ624)</f>
        <v/>
      </c>
      <c r="AN586" s="108" t="str">
        <f>HYPERLINK('94KMInput'!AK624)</f>
        <v/>
      </c>
      <c r="AO586" s="108" t="str">
        <f>HYPERLINK('94KMInput'!AL624)</f>
        <v/>
      </c>
      <c r="AP586" s="88"/>
      <c r="AQ586" s="88"/>
      <c r="AR586" s="88"/>
      <c r="AS586" s="88"/>
      <c r="AT586" s="88"/>
      <c r="AU586" s="88"/>
      <c r="AV586" s="88"/>
      <c r="AW586" s="88"/>
      <c r="AX586" s="88"/>
      <c r="AY586" s="88"/>
      <c r="AZ586" s="88"/>
      <c r="BA586" s="88"/>
      <c r="BB586" s="88"/>
      <c r="BC586" s="88"/>
      <c r="BD586" s="88"/>
      <c r="BE586" s="88"/>
      <c r="BF586" s="88"/>
      <c r="BG586" s="88"/>
      <c r="BH586" s="88"/>
      <c r="BI586" s="88"/>
      <c r="BJ586" s="88"/>
      <c r="BK586" s="88"/>
      <c r="BL586" s="88"/>
      <c r="BM586" s="88"/>
      <c r="BN586" s="88"/>
      <c r="BO586" s="88"/>
      <c r="BP586" s="88"/>
      <c r="BQ586" s="88"/>
      <c r="BR586" s="88"/>
      <c r="BS586" s="88"/>
      <c r="BT586" s="88"/>
      <c r="BU586" s="88"/>
      <c r="BV586" s="88"/>
      <c r="BW586" s="88"/>
      <c r="BX586" s="88"/>
      <c r="BY586" s="88"/>
      <c r="BZ586" s="88"/>
      <c r="CA586" s="88"/>
      <c r="CB586" s="88"/>
      <c r="CC586" s="88"/>
      <c r="CD586" s="88"/>
      <c r="CE586" s="88"/>
      <c r="CF586" s="88"/>
      <c r="CG586" s="88"/>
      <c r="CH586" s="88"/>
      <c r="CI586" s="88"/>
      <c r="CJ586" s="88"/>
      <c r="CK586" s="88"/>
      <c r="CL586" s="88"/>
      <c r="CM586" s="88"/>
      <c r="CN586" s="88"/>
      <c r="CO586" s="88"/>
      <c r="CP586" s="88"/>
      <c r="CQ586" s="88"/>
      <c r="CR586" s="88"/>
      <c r="CS586" s="88"/>
      <c r="CT586" s="88"/>
      <c r="CU586" s="88"/>
      <c r="CV586" s="88"/>
      <c r="CW586" s="88"/>
      <c r="CX586" s="88"/>
      <c r="CY586" s="88"/>
      <c r="CZ586" s="88"/>
      <c r="DA586" s="88"/>
      <c r="DB586" s="88"/>
      <c r="DC586" s="88"/>
      <c r="DD586" s="88"/>
      <c r="DE586" s="88"/>
      <c r="DF586" s="88"/>
      <c r="DG586" s="88"/>
      <c r="DH586" s="88"/>
    </row>
    <row r="587" ht="10.5" customHeight="1">
      <c r="A587" s="87" t="str">
        <f t="shared" si="1"/>
        <v/>
      </c>
      <c r="B587" s="88" t="str">
        <f t="shared" si="2"/>
        <v/>
      </c>
      <c r="C587" s="88" t="str">
        <f t="shared" si="3"/>
        <v/>
      </c>
      <c r="D587" s="89" t="str">
        <f>'94KMInput'!B582</f>
        <v/>
      </c>
      <c r="E587" s="90" t="str">
        <f t="shared" si="4"/>
        <v/>
      </c>
      <c r="F587" s="91" t="str">
        <f>'94KMInput'!H582</f>
        <v/>
      </c>
      <c r="G587" s="90" t="str">
        <f>'94KMInput'!O582</f>
        <v/>
      </c>
      <c r="H587" s="90" t="str">
        <f>'94KMInput'!P582</f>
        <v/>
      </c>
      <c r="I587" s="90" t="str">
        <f>'94KMInput'!R582</f>
        <v/>
      </c>
      <c r="J587" s="91" t="str">
        <f>'94KMInput'!S582</f>
        <v/>
      </c>
      <c r="K587" s="92" t="str">
        <f>'94KMInput'!AD582</f>
        <v/>
      </c>
      <c r="L587" s="93"/>
      <c r="M587" s="94" t="str">
        <f>'94KMInput'!L582</f>
        <v/>
      </c>
      <c r="N587" s="90" t="str">
        <f>IF(M587="","",(IF(Q587='94KMInput'!K582,"","ERROR!")))</f>
        <v/>
      </c>
      <c r="O587" s="95"/>
      <c r="P587" s="96"/>
      <c r="Q587" s="69" t="str">
        <f t="shared" si="8"/>
        <v/>
      </c>
      <c r="R587" s="98"/>
      <c r="S587" s="98"/>
      <c r="T587" s="98"/>
      <c r="U587" s="99"/>
      <c r="V587" s="98"/>
      <c r="W587" s="98"/>
      <c r="X587" s="100" t="str">
        <f t="shared" si="39"/>
        <v/>
      </c>
      <c r="Y587" s="101"/>
      <c r="Z587" s="102"/>
      <c r="AA587" s="102"/>
      <c r="AB587" s="102"/>
      <c r="AC587" s="103" t="str">
        <f>'94KMInput'!T626</f>
        <v/>
      </c>
      <c r="AD587" s="104">
        <f>'94KMInput'!V626-'94KMInput'!U626</f>
        <v>0</v>
      </c>
      <c r="AE587" s="105" t="str">
        <f t="shared" si="6"/>
        <v/>
      </c>
      <c r="AF587" s="106"/>
      <c r="AG587" s="107"/>
      <c r="AH587" s="108" t="str">
        <f>HYPERLINK('94KMInput'!AE625)</f>
        <v/>
      </c>
      <c r="AI587" s="108" t="str">
        <f>HYPERLINK('94KMInput'!AF625)</f>
        <v/>
      </c>
      <c r="AJ587" s="108" t="str">
        <f>HYPERLINK('94KMInput'!AG625)</f>
        <v/>
      </c>
      <c r="AK587" s="108" t="str">
        <f>HYPERLINK('94KMInput'!AH625)</f>
        <v/>
      </c>
      <c r="AL587" s="108" t="str">
        <f>HYPERLINK('94KMInput'!AI625)</f>
        <v/>
      </c>
      <c r="AM587" s="108" t="str">
        <f>HYPERLINK('94KMInput'!AJ625)</f>
        <v/>
      </c>
      <c r="AN587" s="108" t="str">
        <f>HYPERLINK('94KMInput'!AK625)</f>
        <v/>
      </c>
      <c r="AO587" s="108" t="str">
        <f>HYPERLINK('94KMInput'!AL625)</f>
        <v/>
      </c>
      <c r="AP587" s="88"/>
      <c r="AQ587" s="88"/>
      <c r="AR587" s="88"/>
      <c r="AS587" s="88"/>
      <c r="AT587" s="88"/>
      <c r="AU587" s="88"/>
      <c r="AV587" s="88"/>
      <c r="AW587" s="88"/>
      <c r="AX587" s="88"/>
      <c r="AY587" s="88"/>
      <c r="AZ587" s="88"/>
      <c r="BA587" s="88"/>
      <c r="BB587" s="88"/>
      <c r="BC587" s="88"/>
      <c r="BD587" s="88"/>
      <c r="BE587" s="88"/>
      <c r="BF587" s="88"/>
      <c r="BG587" s="88"/>
      <c r="BH587" s="88"/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88"/>
      <c r="BZ587" s="88"/>
      <c r="CA587" s="88"/>
      <c r="CB587" s="88"/>
      <c r="CC587" s="88"/>
      <c r="CD587" s="88"/>
      <c r="CE587" s="88"/>
      <c r="CF587" s="88"/>
      <c r="CG587" s="88"/>
      <c r="CH587" s="88"/>
      <c r="CI587" s="88"/>
      <c r="CJ587" s="88"/>
      <c r="CK587" s="88"/>
      <c r="CL587" s="88"/>
      <c r="CM587" s="88"/>
      <c r="CN587" s="88"/>
      <c r="CO587" s="88"/>
      <c r="CP587" s="88"/>
      <c r="CQ587" s="88"/>
      <c r="CR587" s="88"/>
      <c r="CS587" s="88"/>
      <c r="CT587" s="88"/>
      <c r="CU587" s="88"/>
      <c r="CV587" s="88"/>
      <c r="CW587" s="88"/>
      <c r="CX587" s="88"/>
      <c r="CY587" s="88"/>
      <c r="CZ587" s="88"/>
      <c r="DA587" s="88"/>
      <c r="DB587" s="88"/>
      <c r="DC587" s="88"/>
      <c r="DD587" s="88"/>
      <c r="DE587" s="88"/>
      <c r="DF587" s="88"/>
      <c r="DG587" s="88"/>
      <c r="DH587" s="88"/>
    </row>
    <row r="588" ht="10.5" customHeight="1">
      <c r="A588" s="87" t="str">
        <f t="shared" si="1"/>
        <v/>
      </c>
      <c r="B588" s="88" t="str">
        <f t="shared" si="2"/>
        <v/>
      </c>
      <c r="C588" s="88" t="str">
        <f t="shared" si="3"/>
        <v/>
      </c>
      <c r="D588" s="89" t="str">
        <f>'94KMInput'!B583</f>
        <v/>
      </c>
      <c r="E588" s="90" t="str">
        <f t="shared" si="4"/>
        <v/>
      </c>
      <c r="F588" s="91" t="str">
        <f>'94KMInput'!H583</f>
        <v/>
      </c>
      <c r="G588" s="90" t="str">
        <f>'94KMInput'!O583</f>
        <v/>
      </c>
      <c r="H588" s="90" t="str">
        <f>'94KMInput'!P583</f>
        <v/>
      </c>
      <c r="I588" s="90" t="str">
        <f>'94KMInput'!R583</f>
        <v/>
      </c>
      <c r="J588" s="91" t="str">
        <f>'94KMInput'!S583</f>
        <v/>
      </c>
      <c r="K588" s="92" t="str">
        <f>'94KMInput'!AD583</f>
        <v/>
      </c>
      <c r="L588" s="93"/>
      <c r="M588" s="94" t="str">
        <f>'94KMInput'!L583</f>
        <v/>
      </c>
      <c r="N588" s="90" t="str">
        <f>IF(M588="","",(IF(Q588='94KMInput'!K583,"","ERROR!")))</f>
        <v/>
      </c>
      <c r="O588" s="95"/>
      <c r="P588" s="96"/>
      <c r="Q588" s="69" t="str">
        <f t="shared" si="8"/>
        <v/>
      </c>
      <c r="R588" s="98"/>
      <c r="S588" s="98"/>
      <c r="T588" s="98"/>
      <c r="U588" s="99"/>
      <c r="V588" s="98"/>
      <c r="W588" s="98"/>
      <c r="X588" s="100" t="str">
        <f t="shared" si="39"/>
        <v/>
      </c>
      <c r="Y588" s="101"/>
      <c r="Z588" s="102"/>
      <c r="AA588" s="102"/>
      <c r="AB588" s="102"/>
      <c r="AC588" s="103" t="str">
        <f>'94KMInput'!T627</f>
        <v/>
      </c>
      <c r="AD588" s="104">
        <f>'94KMInput'!V627-'94KMInput'!U627</f>
        <v>0</v>
      </c>
      <c r="AE588" s="105" t="str">
        <f t="shared" si="6"/>
        <v/>
      </c>
      <c r="AF588" s="106"/>
      <c r="AG588" s="107"/>
      <c r="AH588" s="108" t="str">
        <f>HYPERLINK('94KMInput'!AE626)</f>
        <v/>
      </c>
      <c r="AI588" s="108" t="str">
        <f>HYPERLINK('94KMInput'!AF626)</f>
        <v/>
      </c>
      <c r="AJ588" s="108" t="str">
        <f>HYPERLINK('94KMInput'!AG626)</f>
        <v/>
      </c>
      <c r="AK588" s="108" t="str">
        <f>HYPERLINK('94KMInput'!AH626)</f>
        <v/>
      </c>
      <c r="AL588" s="108" t="str">
        <f>HYPERLINK('94KMInput'!AI626)</f>
        <v/>
      </c>
      <c r="AM588" s="108" t="str">
        <f>HYPERLINK('94KMInput'!AJ626)</f>
        <v/>
      </c>
      <c r="AN588" s="108" t="str">
        <f>HYPERLINK('94KMInput'!AK626)</f>
        <v/>
      </c>
      <c r="AO588" s="108" t="str">
        <f>HYPERLINK('94KMInput'!AL626)</f>
        <v/>
      </c>
      <c r="AP588" s="88"/>
      <c r="AQ588" s="88"/>
      <c r="AR588" s="88"/>
      <c r="AS588" s="88"/>
      <c r="AT588" s="88"/>
      <c r="AU588" s="88"/>
      <c r="AV588" s="88"/>
      <c r="AW588" s="88"/>
      <c r="AX588" s="88"/>
      <c r="AY588" s="88"/>
      <c r="AZ588" s="88"/>
      <c r="BA588" s="88"/>
      <c r="BB588" s="88"/>
      <c r="BC588" s="88"/>
      <c r="BD588" s="88"/>
      <c r="BE588" s="88"/>
      <c r="BF588" s="88"/>
      <c r="BG588" s="88"/>
      <c r="BH588" s="88"/>
      <c r="BI588" s="88"/>
      <c r="BJ588" s="88"/>
      <c r="BK588" s="88"/>
      <c r="BL588" s="88"/>
      <c r="BM588" s="88"/>
      <c r="BN588" s="88"/>
      <c r="BO588" s="88"/>
      <c r="BP588" s="88"/>
      <c r="BQ588" s="88"/>
      <c r="BR588" s="88"/>
      <c r="BS588" s="88"/>
      <c r="BT588" s="88"/>
      <c r="BU588" s="88"/>
      <c r="BV588" s="88"/>
      <c r="BW588" s="88"/>
      <c r="BX588" s="88"/>
      <c r="BY588" s="88"/>
      <c r="BZ588" s="88"/>
      <c r="CA588" s="88"/>
      <c r="CB588" s="88"/>
      <c r="CC588" s="88"/>
      <c r="CD588" s="88"/>
      <c r="CE588" s="88"/>
      <c r="CF588" s="88"/>
      <c r="CG588" s="88"/>
      <c r="CH588" s="88"/>
      <c r="CI588" s="88"/>
      <c r="CJ588" s="88"/>
      <c r="CK588" s="88"/>
      <c r="CL588" s="88"/>
      <c r="CM588" s="88"/>
      <c r="CN588" s="88"/>
      <c r="CO588" s="88"/>
      <c r="CP588" s="88"/>
      <c r="CQ588" s="88"/>
      <c r="CR588" s="88"/>
      <c r="CS588" s="88"/>
      <c r="CT588" s="88"/>
      <c r="CU588" s="88"/>
      <c r="CV588" s="88"/>
      <c r="CW588" s="88"/>
      <c r="CX588" s="88"/>
      <c r="CY588" s="88"/>
      <c r="CZ588" s="88"/>
      <c r="DA588" s="88"/>
      <c r="DB588" s="88"/>
      <c r="DC588" s="88"/>
      <c r="DD588" s="88"/>
      <c r="DE588" s="88"/>
      <c r="DF588" s="88"/>
      <c r="DG588" s="88"/>
      <c r="DH588" s="88"/>
    </row>
    <row r="589" ht="10.5" customHeight="1">
      <c r="A589" s="87" t="str">
        <f t="shared" si="1"/>
        <v/>
      </c>
      <c r="B589" s="88" t="str">
        <f t="shared" si="2"/>
        <v/>
      </c>
      <c r="C589" s="88" t="str">
        <f t="shared" si="3"/>
        <v/>
      </c>
      <c r="D589" s="89" t="str">
        <f>'94KMInput'!B584</f>
        <v/>
      </c>
      <c r="E589" s="90" t="str">
        <f t="shared" si="4"/>
        <v/>
      </c>
      <c r="F589" s="91" t="str">
        <f>'94KMInput'!H584</f>
        <v/>
      </c>
      <c r="G589" s="90" t="str">
        <f>'94KMInput'!O584</f>
        <v/>
      </c>
      <c r="H589" s="90" t="str">
        <f>'94KMInput'!P584</f>
        <v/>
      </c>
      <c r="I589" s="90" t="str">
        <f>'94KMInput'!R584</f>
        <v/>
      </c>
      <c r="J589" s="91" t="str">
        <f>'94KMInput'!S584</f>
        <v/>
      </c>
      <c r="K589" s="92" t="str">
        <f>'94KMInput'!AD584</f>
        <v/>
      </c>
      <c r="L589" s="93"/>
      <c r="M589" s="94" t="str">
        <f>'94KMInput'!L584</f>
        <v/>
      </c>
      <c r="N589" s="90" t="str">
        <f>IF(M589="","",(IF(Q589='94KMInput'!K584,"","ERROR!")))</f>
        <v/>
      </c>
      <c r="O589" s="95"/>
      <c r="P589" s="96"/>
      <c r="Q589" s="69" t="str">
        <f t="shared" si="8"/>
        <v/>
      </c>
      <c r="R589" s="98"/>
      <c r="S589" s="98"/>
      <c r="T589" s="98"/>
      <c r="U589" s="99"/>
      <c r="V589" s="98"/>
      <c r="W589" s="98"/>
      <c r="X589" s="100" t="str">
        <f t="shared" si="39"/>
        <v/>
      </c>
      <c r="Y589" s="101"/>
      <c r="Z589" s="102"/>
      <c r="AA589" s="102"/>
      <c r="AB589" s="102"/>
      <c r="AC589" s="103" t="str">
        <f>'94KMInput'!T628</f>
        <v/>
      </c>
      <c r="AD589" s="104">
        <f>'94KMInput'!V628-'94KMInput'!U628</f>
        <v>0</v>
      </c>
      <c r="AE589" s="105" t="str">
        <f t="shared" si="6"/>
        <v/>
      </c>
      <c r="AF589" s="106"/>
      <c r="AG589" s="107"/>
      <c r="AH589" s="108" t="str">
        <f>HYPERLINK('94KMInput'!AE627)</f>
        <v/>
      </c>
      <c r="AI589" s="108" t="str">
        <f>HYPERLINK('94KMInput'!AF627)</f>
        <v/>
      </c>
      <c r="AJ589" s="108" t="str">
        <f>HYPERLINK('94KMInput'!AG627)</f>
        <v/>
      </c>
      <c r="AK589" s="108" t="str">
        <f>HYPERLINK('94KMInput'!AH627)</f>
        <v/>
      </c>
      <c r="AL589" s="108" t="str">
        <f>HYPERLINK('94KMInput'!AI627)</f>
        <v/>
      </c>
      <c r="AM589" s="108" t="str">
        <f>HYPERLINK('94KMInput'!AJ627)</f>
        <v/>
      </c>
      <c r="AN589" s="108" t="str">
        <f>HYPERLINK('94KMInput'!AK627)</f>
        <v/>
      </c>
      <c r="AO589" s="108" t="str">
        <f>HYPERLINK('94KMInput'!AL627)</f>
        <v/>
      </c>
      <c r="AP589" s="88"/>
      <c r="AQ589" s="88"/>
      <c r="AR589" s="88"/>
      <c r="AS589" s="88"/>
      <c r="AT589" s="88"/>
      <c r="AU589" s="88"/>
      <c r="AV589" s="88"/>
      <c r="AW589" s="88"/>
      <c r="AX589" s="88"/>
      <c r="AY589" s="88"/>
      <c r="AZ589" s="88"/>
      <c r="BA589" s="88"/>
      <c r="BB589" s="88"/>
      <c r="BC589" s="88"/>
      <c r="BD589" s="88"/>
      <c r="BE589" s="88"/>
      <c r="BF589" s="88"/>
      <c r="BG589" s="88"/>
      <c r="BH589" s="88"/>
      <c r="BI589" s="88"/>
      <c r="BJ589" s="88"/>
      <c r="BK589" s="88"/>
      <c r="BL589" s="88"/>
      <c r="BM589" s="88"/>
      <c r="BN589" s="88"/>
      <c r="BO589" s="88"/>
      <c r="BP589" s="88"/>
      <c r="BQ589" s="88"/>
      <c r="BR589" s="88"/>
      <c r="BS589" s="88"/>
      <c r="BT589" s="88"/>
      <c r="BU589" s="88"/>
      <c r="BV589" s="88"/>
      <c r="BW589" s="88"/>
      <c r="BX589" s="88"/>
      <c r="BY589" s="88"/>
      <c r="BZ589" s="88"/>
      <c r="CA589" s="88"/>
      <c r="CB589" s="88"/>
      <c r="CC589" s="88"/>
      <c r="CD589" s="88"/>
      <c r="CE589" s="88"/>
      <c r="CF589" s="88"/>
      <c r="CG589" s="88"/>
      <c r="CH589" s="88"/>
      <c r="CI589" s="88"/>
      <c r="CJ589" s="88"/>
      <c r="CK589" s="88"/>
      <c r="CL589" s="88"/>
      <c r="CM589" s="88"/>
      <c r="CN589" s="88"/>
      <c r="CO589" s="88"/>
      <c r="CP589" s="88"/>
      <c r="CQ589" s="88"/>
      <c r="CR589" s="88"/>
      <c r="CS589" s="88"/>
      <c r="CT589" s="88"/>
      <c r="CU589" s="88"/>
      <c r="CV589" s="88"/>
      <c r="CW589" s="88"/>
      <c r="CX589" s="88"/>
      <c r="CY589" s="88"/>
      <c r="CZ589" s="88"/>
      <c r="DA589" s="88"/>
      <c r="DB589" s="88"/>
      <c r="DC589" s="88"/>
      <c r="DD589" s="88"/>
      <c r="DE589" s="88"/>
      <c r="DF589" s="88"/>
      <c r="DG589" s="88"/>
      <c r="DH589" s="88"/>
    </row>
    <row r="590" ht="10.5" customHeight="1">
      <c r="A590" s="87" t="str">
        <f t="shared" si="1"/>
        <v/>
      </c>
      <c r="B590" s="88" t="str">
        <f t="shared" si="2"/>
        <v/>
      </c>
      <c r="C590" s="88" t="str">
        <f t="shared" si="3"/>
        <v/>
      </c>
      <c r="D590" s="89" t="str">
        <f>'94KMInput'!B585</f>
        <v/>
      </c>
      <c r="E590" s="90" t="str">
        <f t="shared" si="4"/>
        <v/>
      </c>
      <c r="F590" s="91" t="str">
        <f>'94KMInput'!H585</f>
        <v/>
      </c>
      <c r="G590" s="90" t="str">
        <f>'94KMInput'!O585</f>
        <v/>
      </c>
      <c r="H590" s="90" t="str">
        <f>'94KMInput'!P585</f>
        <v/>
      </c>
      <c r="I590" s="90" t="str">
        <f>'94KMInput'!R585</f>
        <v/>
      </c>
      <c r="J590" s="91" t="str">
        <f>'94KMInput'!S585</f>
        <v/>
      </c>
      <c r="K590" s="92" t="str">
        <f>'94KMInput'!AD585</f>
        <v/>
      </c>
      <c r="L590" s="93"/>
      <c r="M590" s="94" t="str">
        <f>'94KMInput'!L585</f>
        <v/>
      </c>
      <c r="N590" s="90" t="str">
        <f>IF(M590="","",(IF(Q590='94KMInput'!K585,"","ERROR!")))</f>
        <v/>
      </c>
      <c r="O590" s="95"/>
      <c r="P590" s="96"/>
      <c r="Q590" s="69" t="str">
        <f t="shared" si="8"/>
        <v/>
      </c>
      <c r="R590" s="98"/>
      <c r="S590" s="98"/>
      <c r="T590" s="98"/>
      <c r="U590" s="99"/>
      <c r="V590" s="98"/>
      <c r="W590" s="98"/>
      <c r="X590" s="100" t="str">
        <f t="shared" si="39"/>
        <v/>
      </c>
      <c r="Y590" s="101"/>
      <c r="Z590" s="102"/>
      <c r="AA590" s="102"/>
      <c r="AB590" s="102"/>
      <c r="AC590" s="103" t="str">
        <f>'94KMInput'!T629</f>
        <v/>
      </c>
      <c r="AD590" s="104">
        <f>'94KMInput'!V629-'94KMInput'!U629</f>
        <v>0</v>
      </c>
      <c r="AE590" s="105" t="str">
        <f t="shared" si="6"/>
        <v/>
      </c>
      <c r="AF590" s="106"/>
      <c r="AG590" s="107"/>
      <c r="AH590" s="108" t="str">
        <f>HYPERLINK('94KMInput'!AE628)</f>
        <v/>
      </c>
      <c r="AI590" s="108" t="str">
        <f>HYPERLINK('94KMInput'!AF628)</f>
        <v/>
      </c>
      <c r="AJ590" s="108" t="str">
        <f>HYPERLINK('94KMInput'!AG628)</f>
        <v/>
      </c>
      <c r="AK590" s="108" t="str">
        <f>HYPERLINK('94KMInput'!AH628)</f>
        <v/>
      </c>
      <c r="AL590" s="108" t="str">
        <f>HYPERLINK('94KMInput'!AI628)</f>
        <v/>
      </c>
      <c r="AM590" s="108" t="str">
        <f>HYPERLINK('94KMInput'!AJ628)</f>
        <v/>
      </c>
      <c r="AN590" s="108" t="str">
        <f>HYPERLINK('94KMInput'!AK628)</f>
        <v/>
      </c>
      <c r="AO590" s="108" t="str">
        <f>HYPERLINK('94KMInput'!AL628)</f>
        <v/>
      </c>
      <c r="AP590" s="88"/>
      <c r="AQ590" s="88"/>
      <c r="AR590" s="88"/>
      <c r="AS590" s="88"/>
      <c r="AT590" s="88"/>
      <c r="AU590" s="88"/>
      <c r="AV590" s="88"/>
      <c r="AW590" s="88"/>
      <c r="AX590" s="88"/>
      <c r="AY590" s="88"/>
      <c r="AZ590" s="88"/>
      <c r="BA590" s="88"/>
      <c r="BB590" s="88"/>
      <c r="BC590" s="88"/>
      <c r="BD590" s="88"/>
      <c r="BE590" s="88"/>
      <c r="BF590" s="88"/>
      <c r="BG590" s="88"/>
      <c r="BH590" s="88"/>
      <c r="BI590" s="88"/>
      <c r="BJ590" s="88"/>
      <c r="BK590" s="88"/>
      <c r="BL590" s="88"/>
      <c r="BM590" s="88"/>
      <c r="BN590" s="88"/>
      <c r="BO590" s="88"/>
      <c r="BP590" s="88"/>
      <c r="BQ590" s="88"/>
      <c r="BR590" s="88"/>
      <c r="BS590" s="88"/>
      <c r="BT590" s="88"/>
      <c r="BU590" s="88"/>
      <c r="BV590" s="88"/>
      <c r="BW590" s="88"/>
      <c r="BX590" s="88"/>
      <c r="BY590" s="88"/>
      <c r="BZ590" s="88"/>
      <c r="CA590" s="88"/>
      <c r="CB590" s="88"/>
      <c r="CC590" s="88"/>
      <c r="CD590" s="88"/>
      <c r="CE590" s="88"/>
      <c r="CF590" s="88"/>
      <c r="CG590" s="88"/>
      <c r="CH590" s="88"/>
      <c r="CI590" s="88"/>
      <c r="CJ590" s="88"/>
      <c r="CK590" s="88"/>
      <c r="CL590" s="88"/>
      <c r="CM590" s="88"/>
      <c r="CN590" s="88"/>
      <c r="CO590" s="88"/>
      <c r="CP590" s="88"/>
      <c r="CQ590" s="88"/>
      <c r="CR590" s="88"/>
      <c r="CS590" s="88"/>
      <c r="CT590" s="88"/>
      <c r="CU590" s="88"/>
      <c r="CV590" s="88"/>
      <c r="CW590" s="88"/>
      <c r="CX590" s="88"/>
      <c r="CY590" s="88"/>
      <c r="CZ590" s="88"/>
      <c r="DA590" s="88"/>
      <c r="DB590" s="88"/>
      <c r="DC590" s="88"/>
      <c r="DD590" s="88"/>
      <c r="DE590" s="88"/>
      <c r="DF590" s="88"/>
      <c r="DG590" s="88"/>
      <c r="DH590" s="88"/>
    </row>
    <row r="591" ht="10.5" customHeight="1">
      <c r="A591" s="87" t="str">
        <f t="shared" si="1"/>
        <v/>
      </c>
      <c r="B591" s="88" t="str">
        <f t="shared" si="2"/>
        <v/>
      </c>
      <c r="C591" s="88" t="str">
        <f t="shared" si="3"/>
        <v/>
      </c>
      <c r="D591" s="89" t="str">
        <f>'94KMInput'!B586</f>
        <v/>
      </c>
      <c r="E591" s="90" t="str">
        <f t="shared" si="4"/>
        <v/>
      </c>
      <c r="F591" s="91" t="str">
        <f>'94KMInput'!H586</f>
        <v/>
      </c>
      <c r="G591" s="90" t="str">
        <f>'94KMInput'!O586</f>
        <v/>
      </c>
      <c r="H591" s="90" t="str">
        <f>'94KMInput'!P586</f>
        <v/>
      </c>
      <c r="I591" s="90" t="str">
        <f>'94KMInput'!R586</f>
        <v/>
      </c>
      <c r="J591" s="91" t="str">
        <f>'94KMInput'!S586</f>
        <v/>
      </c>
      <c r="K591" s="92" t="str">
        <f>'94KMInput'!AD586</f>
        <v/>
      </c>
      <c r="L591" s="93"/>
      <c r="M591" s="94" t="str">
        <f>'94KMInput'!L586</f>
        <v/>
      </c>
      <c r="N591" s="90" t="str">
        <f>IF(M591="","",(IF(Q591='94KMInput'!K586,"","ERROR!")))</f>
        <v/>
      </c>
      <c r="O591" s="95"/>
      <c r="P591" s="96"/>
      <c r="Q591" s="69" t="str">
        <f t="shared" si="8"/>
        <v/>
      </c>
      <c r="R591" s="98"/>
      <c r="S591" s="98"/>
      <c r="T591" s="98"/>
      <c r="U591" s="99"/>
      <c r="V591" s="98"/>
      <c r="W591" s="98"/>
      <c r="X591" s="100" t="str">
        <f t="shared" si="39"/>
        <v/>
      </c>
      <c r="Y591" s="101"/>
      <c r="Z591" s="102"/>
      <c r="AA591" s="102"/>
      <c r="AB591" s="102"/>
      <c r="AC591" s="103" t="str">
        <f>'94KMInput'!T630</f>
        <v/>
      </c>
      <c r="AD591" s="104">
        <f>'94KMInput'!V630-'94KMInput'!U630</f>
        <v>0</v>
      </c>
      <c r="AE591" s="105" t="str">
        <f t="shared" si="6"/>
        <v/>
      </c>
      <c r="AF591" s="106"/>
      <c r="AG591" s="107"/>
      <c r="AH591" s="108" t="str">
        <f>HYPERLINK('94KMInput'!AE629)</f>
        <v/>
      </c>
      <c r="AI591" s="108" t="str">
        <f>HYPERLINK('94KMInput'!AF629)</f>
        <v/>
      </c>
      <c r="AJ591" s="108" t="str">
        <f>HYPERLINK('94KMInput'!AG629)</f>
        <v/>
      </c>
      <c r="AK591" s="108" t="str">
        <f>HYPERLINK('94KMInput'!AH629)</f>
        <v/>
      </c>
      <c r="AL591" s="108" t="str">
        <f>HYPERLINK('94KMInput'!AI629)</f>
        <v/>
      </c>
      <c r="AM591" s="108" t="str">
        <f>HYPERLINK('94KMInput'!AJ629)</f>
        <v/>
      </c>
      <c r="AN591" s="108" t="str">
        <f>HYPERLINK('94KMInput'!AK629)</f>
        <v/>
      </c>
      <c r="AO591" s="108" t="str">
        <f>HYPERLINK('94KMInput'!AL629)</f>
        <v/>
      </c>
      <c r="AP591" s="88"/>
      <c r="AQ591" s="88"/>
      <c r="AR591" s="88"/>
      <c r="AS591" s="88"/>
      <c r="AT591" s="88"/>
      <c r="AU591" s="88"/>
      <c r="AV591" s="88"/>
      <c r="AW591" s="88"/>
      <c r="AX591" s="88"/>
      <c r="AY591" s="88"/>
      <c r="AZ591" s="88"/>
      <c r="BA591" s="88"/>
      <c r="BB591" s="88"/>
      <c r="BC591" s="88"/>
      <c r="BD591" s="88"/>
      <c r="BE591" s="88"/>
      <c r="BF591" s="88"/>
      <c r="BG591" s="88"/>
      <c r="BH591" s="88"/>
      <c r="BI591" s="88"/>
      <c r="BJ591" s="88"/>
      <c r="BK591" s="88"/>
      <c r="BL591" s="88"/>
      <c r="BM591" s="88"/>
      <c r="BN591" s="88"/>
      <c r="BO591" s="88"/>
      <c r="BP591" s="88"/>
      <c r="BQ591" s="88"/>
      <c r="BR591" s="88"/>
      <c r="BS591" s="88"/>
      <c r="BT591" s="88"/>
      <c r="BU591" s="88"/>
      <c r="BV591" s="88"/>
      <c r="BW591" s="88"/>
      <c r="BX591" s="88"/>
      <c r="BY591" s="88"/>
      <c r="BZ591" s="88"/>
      <c r="CA591" s="88"/>
      <c r="CB591" s="88"/>
      <c r="CC591" s="88"/>
      <c r="CD591" s="88"/>
      <c r="CE591" s="88"/>
      <c r="CF591" s="88"/>
      <c r="CG591" s="88"/>
      <c r="CH591" s="88"/>
      <c r="CI591" s="88"/>
      <c r="CJ591" s="88"/>
      <c r="CK591" s="88"/>
      <c r="CL591" s="88"/>
      <c r="CM591" s="88"/>
      <c r="CN591" s="88"/>
      <c r="CO591" s="88"/>
      <c r="CP591" s="88"/>
      <c r="CQ591" s="88"/>
      <c r="CR591" s="88"/>
      <c r="CS591" s="88"/>
      <c r="CT591" s="88"/>
      <c r="CU591" s="88"/>
      <c r="CV591" s="88"/>
      <c r="CW591" s="88"/>
      <c r="CX591" s="88"/>
      <c r="CY591" s="88"/>
      <c r="CZ591" s="88"/>
      <c r="DA591" s="88"/>
      <c r="DB591" s="88"/>
      <c r="DC591" s="88"/>
      <c r="DD591" s="88"/>
      <c r="DE591" s="88"/>
      <c r="DF591" s="88"/>
      <c r="DG591" s="88"/>
      <c r="DH591" s="88"/>
    </row>
    <row r="592" ht="10.5" customHeight="1">
      <c r="A592" s="87" t="str">
        <f t="shared" si="1"/>
        <v/>
      </c>
      <c r="B592" s="88" t="str">
        <f t="shared" si="2"/>
        <v/>
      </c>
      <c r="C592" s="88" t="str">
        <f t="shared" si="3"/>
        <v/>
      </c>
      <c r="D592" s="89" t="str">
        <f>'94KMInput'!B587</f>
        <v/>
      </c>
      <c r="E592" s="90" t="str">
        <f t="shared" si="4"/>
        <v/>
      </c>
      <c r="F592" s="91" t="str">
        <f>'94KMInput'!H587</f>
        <v/>
      </c>
      <c r="G592" s="90" t="str">
        <f>'94KMInput'!O587</f>
        <v/>
      </c>
      <c r="H592" s="90" t="str">
        <f>'94KMInput'!P587</f>
        <v/>
      </c>
      <c r="I592" s="90" t="str">
        <f>'94KMInput'!R587</f>
        <v/>
      </c>
      <c r="J592" s="91" t="str">
        <f>'94KMInput'!S587</f>
        <v/>
      </c>
      <c r="K592" s="92" t="str">
        <f>'94KMInput'!AD587</f>
        <v/>
      </c>
      <c r="L592" s="93"/>
      <c r="M592" s="94" t="str">
        <f>'94KMInput'!L587</f>
        <v/>
      </c>
      <c r="N592" s="90" t="str">
        <f>IF(M592="","",(IF(Q592='94KMInput'!K587,"","ERROR!")))</f>
        <v/>
      </c>
      <c r="O592" s="95"/>
      <c r="P592" s="96"/>
      <c r="Q592" s="69" t="str">
        <f t="shared" si="8"/>
        <v/>
      </c>
      <c r="R592" s="98"/>
      <c r="S592" s="98"/>
      <c r="T592" s="98"/>
      <c r="U592" s="99"/>
      <c r="V592" s="98"/>
      <c r="W592" s="98"/>
      <c r="X592" s="100" t="str">
        <f t="shared" si="39"/>
        <v/>
      </c>
      <c r="Y592" s="101"/>
      <c r="Z592" s="102"/>
      <c r="AA592" s="102"/>
      <c r="AB592" s="102"/>
      <c r="AC592" s="103" t="str">
        <f>'94KMInput'!T631</f>
        <v/>
      </c>
      <c r="AD592" s="104">
        <f>'94KMInput'!V631-'94KMInput'!U631</f>
        <v>0</v>
      </c>
      <c r="AE592" s="105" t="str">
        <f t="shared" si="6"/>
        <v/>
      </c>
      <c r="AF592" s="106"/>
      <c r="AG592" s="107"/>
      <c r="AH592" s="108" t="str">
        <f>HYPERLINK('94KMInput'!AE630)</f>
        <v/>
      </c>
      <c r="AI592" s="108" t="str">
        <f>HYPERLINK('94KMInput'!AF630)</f>
        <v/>
      </c>
      <c r="AJ592" s="108" t="str">
        <f>HYPERLINK('94KMInput'!AG630)</f>
        <v/>
      </c>
      <c r="AK592" s="108" t="str">
        <f>HYPERLINK('94KMInput'!AH630)</f>
        <v/>
      </c>
      <c r="AL592" s="108" t="str">
        <f>HYPERLINK('94KMInput'!AI630)</f>
        <v/>
      </c>
      <c r="AM592" s="108" t="str">
        <f>HYPERLINK('94KMInput'!AJ630)</f>
        <v/>
      </c>
      <c r="AN592" s="108" t="str">
        <f>HYPERLINK('94KMInput'!AK630)</f>
        <v/>
      </c>
      <c r="AO592" s="108" t="str">
        <f>HYPERLINK('94KMInput'!AL630)</f>
        <v/>
      </c>
      <c r="AP592" s="88"/>
      <c r="AQ592" s="88"/>
      <c r="AR592" s="88"/>
      <c r="AS592" s="88"/>
      <c r="AT592" s="88"/>
      <c r="AU592" s="88"/>
      <c r="AV592" s="88"/>
      <c r="AW592" s="88"/>
      <c r="AX592" s="88"/>
      <c r="AY592" s="88"/>
      <c r="AZ592" s="88"/>
      <c r="BA592" s="88"/>
      <c r="BB592" s="88"/>
      <c r="BC592" s="88"/>
      <c r="BD592" s="88"/>
      <c r="BE592" s="88"/>
      <c r="BF592" s="88"/>
      <c r="BG592" s="88"/>
      <c r="BH592" s="88"/>
      <c r="BI592" s="88"/>
      <c r="BJ592" s="88"/>
      <c r="BK592" s="88"/>
      <c r="BL592" s="88"/>
      <c r="BM592" s="88"/>
      <c r="BN592" s="88"/>
      <c r="BO592" s="88"/>
      <c r="BP592" s="88"/>
      <c r="BQ592" s="88"/>
      <c r="BR592" s="88"/>
      <c r="BS592" s="88"/>
      <c r="BT592" s="88"/>
      <c r="BU592" s="88"/>
      <c r="BV592" s="88"/>
      <c r="BW592" s="88"/>
      <c r="BX592" s="88"/>
      <c r="BY592" s="88"/>
      <c r="BZ592" s="88"/>
      <c r="CA592" s="88"/>
      <c r="CB592" s="88"/>
      <c r="CC592" s="88"/>
      <c r="CD592" s="88"/>
      <c r="CE592" s="88"/>
      <c r="CF592" s="88"/>
      <c r="CG592" s="88"/>
      <c r="CH592" s="88"/>
      <c r="CI592" s="88"/>
      <c r="CJ592" s="88"/>
      <c r="CK592" s="88"/>
      <c r="CL592" s="88"/>
      <c r="CM592" s="88"/>
      <c r="CN592" s="88"/>
      <c r="CO592" s="88"/>
      <c r="CP592" s="88"/>
      <c r="CQ592" s="88"/>
      <c r="CR592" s="88"/>
      <c r="CS592" s="88"/>
      <c r="CT592" s="88"/>
      <c r="CU592" s="88"/>
      <c r="CV592" s="88"/>
      <c r="CW592" s="88"/>
      <c r="CX592" s="88"/>
      <c r="CY592" s="88"/>
      <c r="CZ592" s="88"/>
      <c r="DA592" s="88"/>
      <c r="DB592" s="88"/>
      <c r="DC592" s="88"/>
      <c r="DD592" s="88"/>
      <c r="DE592" s="88"/>
      <c r="DF592" s="88"/>
      <c r="DG592" s="88"/>
      <c r="DH592" s="88"/>
    </row>
    <row r="593" ht="10.5" customHeight="1">
      <c r="A593" s="87" t="str">
        <f t="shared" si="1"/>
        <v/>
      </c>
      <c r="B593" s="88" t="str">
        <f t="shared" si="2"/>
        <v/>
      </c>
      <c r="C593" s="88" t="str">
        <f t="shared" si="3"/>
        <v/>
      </c>
      <c r="D593" s="89" t="str">
        <f>'94KMInput'!B588</f>
        <v/>
      </c>
      <c r="E593" s="90" t="str">
        <f t="shared" si="4"/>
        <v/>
      </c>
      <c r="F593" s="91" t="str">
        <f>'94KMInput'!H588</f>
        <v/>
      </c>
      <c r="G593" s="90" t="str">
        <f>'94KMInput'!O588</f>
        <v/>
      </c>
      <c r="H593" s="90" t="str">
        <f>'94KMInput'!P588</f>
        <v/>
      </c>
      <c r="I593" s="90" t="str">
        <f>'94KMInput'!R588</f>
        <v/>
      </c>
      <c r="J593" s="91" t="str">
        <f>'94KMInput'!S588</f>
        <v/>
      </c>
      <c r="K593" s="92" t="str">
        <f>'94KMInput'!AD588</f>
        <v/>
      </c>
      <c r="L593" s="93"/>
      <c r="M593" s="94" t="str">
        <f>'94KMInput'!L588</f>
        <v/>
      </c>
      <c r="N593" s="90" t="str">
        <f>IF(M593="","",(IF(Q593='94KMInput'!K588,"","ERROR!")))</f>
        <v/>
      </c>
      <c r="O593" s="95"/>
      <c r="P593" s="96"/>
      <c r="Q593" s="69" t="str">
        <f t="shared" si="8"/>
        <v/>
      </c>
      <c r="R593" s="98"/>
      <c r="S593" s="98"/>
      <c r="T593" s="98"/>
      <c r="U593" s="99"/>
      <c r="V593" s="98"/>
      <c r="W593" s="98"/>
      <c r="X593" s="100" t="str">
        <f t="shared" si="39"/>
        <v/>
      </c>
      <c r="Y593" s="101"/>
      <c r="Z593" s="102"/>
      <c r="AA593" s="102"/>
      <c r="AB593" s="102"/>
      <c r="AC593" s="103" t="str">
        <f>'94KMInput'!T632</f>
        <v/>
      </c>
      <c r="AD593" s="104">
        <f>'94KMInput'!V632-'94KMInput'!U632</f>
        <v>0</v>
      </c>
      <c r="AE593" s="105" t="str">
        <f t="shared" si="6"/>
        <v/>
      </c>
      <c r="AF593" s="106"/>
      <c r="AG593" s="107"/>
      <c r="AH593" s="108" t="str">
        <f>HYPERLINK('94KMInput'!AE631)</f>
        <v/>
      </c>
      <c r="AI593" s="108" t="str">
        <f>HYPERLINK('94KMInput'!AF631)</f>
        <v/>
      </c>
      <c r="AJ593" s="108" t="str">
        <f>HYPERLINK('94KMInput'!AG631)</f>
        <v/>
      </c>
      <c r="AK593" s="108" t="str">
        <f>HYPERLINK('94KMInput'!AH631)</f>
        <v/>
      </c>
      <c r="AL593" s="108" t="str">
        <f>HYPERLINK('94KMInput'!AI631)</f>
        <v/>
      </c>
      <c r="AM593" s="108" t="str">
        <f>HYPERLINK('94KMInput'!AJ631)</f>
        <v/>
      </c>
      <c r="AN593" s="108" t="str">
        <f>HYPERLINK('94KMInput'!AK631)</f>
        <v/>
      </c>
      <c r="AO593" s="108" t="str">
        <f>HYPERLINK('94KMInput'!AL631)</f>
        <v/>
      </c>
      <c r="AP593" s="88"/>
      <c r="AQ593" s="88"/>
      <c r="AR593" s="88"/>
      <c r="AS593" s="88"/>
      <c r="AT593" s="88"/>
      <c r="AU593" s="88"/>
      <c r="AV593" s="88"/>
      <c r="AW593" s="88"/>
      <c r="AX593" s="88"/>
      <c r="AY593" s="88"/>
      <c r="AZ593" s="88"/>
      <c r="BA593" s="88"/>
      <c r="BB593" s="88"/>
      <c r="BC593" s="88"/>
      <c r="BD593" s="88"/>
      <c r="BE593" s="88"/>
      <c r="BF593" s="88"/>
      <c r="BG593" s="88"/>
      <c r="BH593" s="88"/>
      <c r="BI593" s="88"/>
      <c r="BJ593" s="88"/>
      <c r="BK593" s="88"/>
      <c r="BL593" s="88"/>
      <c r="BM593" s="88"/>
      <c r="BN593" s="88"/>
      <c r="BO593" s="88"/>
      <c r="BP593" s="88"/>
      <c r="BQ593" s="88"/>
      <c r="BR593" s="88"/>
      <c r="BS593" s="88"/>
      <c r="BT593" s="88"/>
      <c r="BU593" s="88"/>
      <c r="BV593" s="88"/>
      <c r="BW593" s="88"/>
      <c r="BX593" s="88"/>
      <c r="BY593" s="88"/>
      <c r="BZ593" s="88"/>
      <c r="CA593" s="88"/>
      <c r="CB593" s="88"/>
      <c r="CC593" s="88"/>
      <c r="CD593" s="88"/>
      <c r="CE593" s="88"/>
      <c r="CF593" s="88"/>
      <c r="CG593" s="88"/>
      <c r="CH593" s="88"/>
      <c r="CI593" s="88"/>
      <c r="CJ593" s="88"/>
      <c r="CK593" s="88"/>
      <c r="CL593" s="88"/>
      <c r="CM593" s="88"/>
      <c r="CN593" s="88"/>
      <c r="CO593" s="88"/>
      <c r="CP593" s="88"/>
      <c r="CQ593" s="88"/>
      <c r="CR593" s="88"/>
      <c r="CS593" s="88"/>
      <c r="CT593" s="88"/>
      <c r="CU593" s="88"/>
      <c r="CV593" s="88"/>
      <c r="CW593" s="88"/>
      <c r="CX593" s="88"/>
      <c r="CY593" s="88"/>
      <c r="CZ593" s="88"/>
      <c r="DA593" s="88"/>
      <c r="DB593" s="88"/>
      <c r="DC593" s="88"/>
      <c r="DD593" s="88"/>
      <c r="DE593" s="88"/>
      <c r="DF593" s="88"/>
      <c r="DG593" s="88"/>
      <c r="DH593" s="88"/>
    </row>
    <row r="594" ht="10.5" customHeight="1">
      <c r="A594" s="87" t="str">
        <f t="shared" si="1"/>
        <v/>
      </c>
      <c r="B594" s="88" t="str">
        <f t="shared" si="2"/>
        <v/>
      </c>
      <c r="C594" s="88" t="str">
        <f t="shared" si="3"/>
        <v/>
      </c>
      <c r="D594" s="89" t="str">
        <f>'94KMInput'!B589</f>
        <v/>
      </c>
      <c r="E594" s="90" t="str">
        <f t="shared" si="4"/>
        <v/>
      </c>
      <c r="F594" s="91" t="str">
        <f>'94KMInput'!H589</f>
        <v/>
      </c>
      <c r="G594" s="90" t="str">
        <f>'94KMInput'!O589</f>
        <v/>
      </c>
      <c r="H594" s="90" t="str">
        <f>'94KMInput'!P589</f>
        <v/>
      </c>
      <c r="I594" s="90" t="str">
        <f>'94KMInput'!R589</f>
        <v/>
      </c>
      <c r="J594" s="91" t="str">
        <f>'94KMInput'!S589</f>
        <v/>
      </c>
      <c r="K594" s="92" t="str">
        <f>'94KMInput'!AD589</f>
        <v/>
      </c>
      <c r="L594" s="93"/>
      <c r="M594" s="94" t="str">
        <f>'94KMInput'!L589</f>
        <v/>
      </c>
      <c r="N594" s="90" t="str">
        <f>IF(M594="","",(IF(Q594='94KMInput'!K589,"","ERROR!")))</f>
        <v/>
      </c>
      <c r="O594" s="95"/>
      <c r="P594" s="96"/>
      <c r="Q594" s="69" t="str">
        <f t="shared" si="8"/>
        <v/>
      </c>
      <c r="R594" s="98"/>
      <c r="S594" s="98"/>
      <c r="T594" s="98"/>
      <c r="U594" s="99"/>
      <c r="V594" s="98"/>
      <c r="W594" s="98"/>
      <c r="X594" s="100" t="str">
        <f t="shared" si="39"/>
        <v/>
      </c>
      <c r="Y594" s="101"/>
      <c r="Z594" s="102"/>
      <c r="AA594" s="102"/>
      <c r="AB594" s="102"/>
      <c r="AC594" s="103" t="str">
        <f>'94KMInput'!T633</f>
        <v/>
      </c>
      <c r="AD594" s="104">
        <f>'94KMInput'!V633-'94KMInput'!U633</f>
        <v>0</v>
      </c>
      <c r="AE594" s="105" t="str">
        <f t="shared" si="6"/>
        <v/>
      </c>
      <c r="AF594" s="106"/>
      <c r="AG594" s="107"/>
      <c r="AH594" s="108" t="str">
        <f>HYPERLINK('94KMInput'!AE632)</f>
        <v/>
      </c>
      <c r="AI594" s="108" t="str">
        <f>HYPERLINK('94KMInput'!AF632)</f>
        <v/>
      </c>
      <c r="AJ594" s="108" t="str">
        <f>HYPERLINK('94KMInput'!AG632)</f>
        <v/>
      </c>
      <c r="AK594" s="108" t="str">
        <f>HYPERLINK('94KMInput'!AH632)</f>
        <v/>
      </c>
      <c r="AL594" s="108" t="str">
        <f>HYPERLINK('94KMInput'!AI632)</f>
        <v/>
      </c>
      <c r="AM594" s="108" t="str">
        <f>HYPERLINK('94KMInput'!AJ632)</f>
        <v/>
      </c>
      <c r="AN594" s="108" t="str">
        <f>HYPERLINK('94KMInput'!AK632)</f>
        <v/>
      </c>
      <c r="AO594" s="108" t="str">
        <f>HYPERLINK('94KMInput'!AL632)</f>
        <v/>
      </c>
      <c r="AP594" s="88"/>
      <c r="AQ594" s="88"/>
      <c r="AR594" s="88"/>
      <c r="AS594" s="88"/>
      <c r="AT594" s="88"/>
      <c r="AU594" s="88"/>
      <c r="AV594" s="88"/>
      <c r="AW594" s="88"/>
      <c r="AX594" s="88"/>
      <c r="AY594" s="88"/>
      <c r="AZ594" s="88"/>
      <c r="BA594" s="88"/>
      <c r="BB594" s="88"/>
      <c r="BC594" s="88"/>
      <c r="BD594" s="88"/>
      <c r="BE594" s="88"/>
      <c r="BF594" s="88"/>
      <c r="BG594" s="88"/>
      <c r="BH594" s="88"/>
      <c r="BI594" s="88"/>
      <c r="BJ594" s="88"/>
      <c r="BK594" s="88"/>
      <c r="BL594" s="88"/>
      <c r="BM594" s="88"/>
      <c r="BN594" s="88"/>
      <c r="BO594" s="88"/>
      <c r="BP594" s="88"/>
      <c r="BQ594" s="88"/>
      <c r="BR594" s="88"/>
      <c r="BS594" s="88"/>
      <c r="BT594" s="88"/>
      <c r="BU594" s="88"/>
      <c r="BV594" s="88"/>
      <c r="BW594" s="88"/>
      <c r="BX594" s="88"/>
      <c r="BY594" s="88"/>
      <c r="BZ594" s="88"/>
      <c r="CA594" s="88"/>
      <c r="CB594" s="88"/>
      <c r="CC594" s="88"/>
      <c r="CD594" s="88"/>
      <c r="CE594" s="88"/>
      <c r="CF594" s="88"/>
      <c r="CG594" s="88"/>
      <c r="CH594" s="88"/>
      <c r="CI594" s="88"/>
      <c r="CJ594" s="88"/>
      <c r="CK594" s="88"/>
      <c r="CL594" s="88"/>
      <c r="CM594" s="88"/>
      <c r="CN594" s="88"/>
      <c r="CO594" s="88"/>
      <c r="CP594" s="88"/>
      <c r="CQ594" s="88"/>
      <c r="CR594" s="88"/>
      <c r="CS594" s="88"/>
      <c r="CT594" s="88"/>
      <c r="CU594" s="88"/>
      <c r="CV594" s="88"/>
      <c r="CW594" s="88"/>
      <c r="CX594" s="88"/>
      <c r="CY594" s="88"/>
      <c r="CZ594" s="88"/>
      <c r="DA594" s="88"/>
      <c r="DB594" s="88"/>
      <c r="DC594" s="88"/>
      <c r="DD594" s="88"/>
      <c r="DE594" s="88"/>
      <c r="DF594" s="88"/>
      <c r="DG594" s="88"/>
      <c r="DH594" s="88"/>
    </row>
    <row r="595" ht="10.5" customHeight="1">
      <c r="A595" s="87" t="str">
        <f t="shared" si="1"/>
        <v/>
      </c>
      <c r="B595" s="88" t="str">
        <f t="shared" si="2"/>
        <v/>
      </c>
      <c r="C595" s="88" t="str">
        <f t="shared" si="3"/>
        <v/>
      </c>
      <c r="D595" s="89" t="str">
        <f>'94KMInput'!B590</f>
        <v/>
      </c>
      <c r="E595" s="90" t="str">
        <f t="shared" si="4"/>
        <v/>
      </c>
      <c r="F595" s="91" t="str">
        <f>'94KMInput'!H590</f>
        <v/>
      </c>
      <c r="G595" s="90" t="str">
        <f>'94KMInput'!O590</f>
        <v/>
      </c>
      <c r="H595" s="90" t="str">
        <f>'94KMInput'!P590</f>
        <v/>
      </c>
      <c r="I595" s="90" t="str">
        <f>'94KMInput'!R590</f>
        <v/>
      </c>
      <c r="J595" s="91" t="str">
        <f>'94KMInput'!S590</f>
        <v/>
      </c>
      <c r="K595" s="92" t="str">
        <f>'94KMInput'!AD590</f>
        <v/>
      </c>
      <c r="L595" s="93"/>
      <c r="M595" s="94" t="str">
        <f>'94KMInput'!L590</f>
        <v/>
      </c>
      <c r="N595" s="90" t="str">
        <f>IF(M595="","",(IF(Q595='94KMInput'!K590,"","ERROR!")))</f>
        <v/>
      </c>
      <c r="O595" s="95"/>
      <c r="P595" s="96"/>
      <c r="Q595" s="69" t="str">
        <f t="shared" si="8"/>
        <v/>
      </c>
      <c r="R595" s="98"/>
      <c r="S595" s="98"/>
      <c r="T595" s="98"/>
      <c r="U595" s="99"/>
      <c r="V595" s="98"/>
      <c r="W595" s="98"/>
      <c r="X595" s="100" t="str">
        <f t="shared" si="39"/>
        <v/>
      </c>
      <c r="Y595" s="101"/>
      <c r="Z595" s="102"/>
      <c r="AA595" s="102"/>
      <c r="AB595" s="102"/>
      <c r="AC595" s="103" t="str">
        <f>'94KMInput'!T634</f>
        <v/>
      </c>
      <c r="AD595" s="104">
        <f>'94KMInput'!V634-'94KMInput'!U634</f>
        <v>0</v>
      </c>
      <c r="AE595" s="105" t="str">
        <f t="shared" si="6"/>
        <v/>
      </c>
      <c r="AF595" s="106"/>
      <c r="AG595" s="107"/>
      <c r="AH595" s="108" t="str">
        <f>HYPERLINK('94KMInput'!AE633)</f>
        <v/>
      </c>
      <c r="AI595" s="108" t="str">
        <f>HYPERLINK('94KMInput'!AF633)</f>
        <v/>
      </c>
      <c r="AJ595" s="108" t="str">
        <f>HYPERLINK('94KMInput'!AG633)</f>
        <v/>
      </c>
      <c r="AK595" s="108" t="str">
        <f>HYPERLINK('94KMInput'!AH633)</f>
        <v/>
      </c>
      <c r="AL595" s="108" t="str">
        <f>HYPERLINK('94KMInput'!AI633)</f>
        <v/>
      </c>
      <c r="AM595" s="108" t="str">
        <f>HYPERLINK('94KMInput'!AJ633)</f>
        <v/>
      </c>
      <c r="AN595" s="108" t="str">
        <f>HYPERLINK('94KMInput'!AK633)</f>
        <v/>
      </c>
      <c r="AO595" s="108" t="str">
        <f>HYPERLINK('94KMInput'!AL633)</f>
        <v/>
      </c>
      <c r="AP595" s="88"/>
      <c r="AQ595" s="88"/>
      <c r="AR595" s="88"/>
      <c r="AS595" s="88"/>
      <c r="AT595" s="88"/>
      <c r="AU595" s="88"/>
      <c r="AV595" s="88"/>
      <c r="AW595" s="88"/>
      <c r="AX595" s="88"/>
      <c r="AY595" s="88"/>
      <c r="AZ595" s="88"/>
      <c r="BA595" s="88"/>
      <c r="BB595" s="88"/>
      <c r="BC595" s="88"/>
      <c r="BD595" s="88"/>
      <c r="BE595" s="88"/>
      <c r="BF595" s="88"/>
      <c r="BG595" s="88"/>
      <c r="BH595" s="88"/>
      <c r="BI595" s="88"/>
      <c r="BJ595" s="88"/>
      <c r="BK595" s="88"/>
      <c r="BL595" s="88"/>
      <c r="BM595" s="88"/>
      <c r="BN595" s="88"/>
      <c r="BO595" s="88"/>
      <c r="BP595" s="88"/>
      <c r="BQ595" s="88"/>
      <c r="BR595" s="88"/>
      <c r="BS595" s="88"/>
      <c r="BT595" s="88"/>
      <c r="BU595" s="88"/>
      <c r="BV595" s="88"/>
      <c r="BW595" s="88"/>
      <c r="BX595" s="88"/>
      <c r="BY595" s="88"/>
      <c r="BZ595" s="88"/>
      <c r="CA595" s="88"/>
      <c r="CB595" s="88"/>
      <c r="CC595" s="88"/>
      <c r="CD595" s="88"/>
      <c r="CE595" s="88"/>
      <c r="CF595" s="88"/>
      <c r="CG595" s="88"/>
      <c r="CH595" s="88"/>
      <c r="CI595" s="88"/>
      <c r="CJ595" s="88"/>
      <c r="CK595" s="88"/>
      <c r="CL595" s="88"/>
      <c r="CM595" s="88"/>
      <c r="CN595" s="88"/>
      <c r="CO595" s="88"/>
      <c r="CP595" s="88"/>
      <c r="CQ595" s="88"/>
      <c r="CR595" s="88"/>
      <c r="CS595" s="88"/>
      <c r="CT595" s="88"/>
      <c r="CU595" s="88"/>
      <c r="CV595" s="88"/>
      <c r="CW595" s="88"/>
      <c r="CX595" s="88"/>
      <c r="CY595" s="88"/>
      <c r="CZ595" s="88"/>
      <c r="DA595" s="88"/>
      <c r="DB595" s="88"/>
      <c r="DC595" s="88"/>
      <c r="DD595" s="88"/>
      <c r="DE595" s="88"/>
      <c r="DF595" s="88"/>
      <c r="DG595" s="88"/>
      <c r="DH595" s="88"/>
    </row>
    <row r="596" ht="10.5" customHeight="1">
      <c r="A596" s="87" t="str">
        <f t="shared" si="1"/>
        <v/>
      </c>
      <c r="B596" s="88" t="str">
        <f t="shared" si="2"/>
        <v/>
      </c>
      <c r="C596" s="88" t="str">
        <f t="shared" si="3"/>
        <v/>
      </c>
      <c r="D596" s="89" t="str">
        <f>'94KMInput'!B591</f>
        <v/>
      </c>
      <c r="E596" s="90" t="str">
        <f t="shared" si="4"/>
        <v/>
      </c>
      <c r="F596" s="91" t="str">
        <f>'94KMInput'!H591</f>
        <v/>
      </c>
      <c r="G596" s="90" t="str">
        <f>'94KMInput'!O591</f>
        <v/>
      </c>
      <c r="H596" s="90" t="str">
        <f>'94KMInput'!P591</f>
        <v/>
      </c>
      <c r="I596" s="90" t="str">
        <f>'94KMInput'!R591</f>
        <v/>
      </c>
      <c r="J596" s="91" t="str">
        <f>'94KMInput'!S591</f>
        <v/>
      </c>
      <c r="K596" s="92" t="str">
        <f>'94KMInput'!AD591</f>
        <v/>
      </c>
      <c r="L596" s="93"/>
      <c r="M596" s="94" t="str">
        <f>'94KMInput'!L591</f>
        <v/>
      </c>
      <c r="N596" s="90" t="str">
        <f>IF(M596="","",(IF(Q596='94KMInput'!K591,"","ERROR!")))</f>
        <v/>
      </c>
      <c r="O596" s="95"/>
      <c r="P596" s="96"/>
      <c r="Q596" s="69" t="str">
        <f t="shared" si="8"/>
        <v/>
      </c>
      <c r="R596" s="98"/>
      <c r="S596" s="98"/>
      <c r="T596" s="98"/>
      <c r="U596" s="99"/>
      <c r="V596" s="98"/>
      <c r="W596" s="98"/>
      <c r="X596" s="100" t="str">
        <f t="shared" si="39"/>
        <v/>
      </c>
      <c r="Y596" s="101"/>
      <c r="Z596" s="102"/>
      <c r="AA596" s="102"/>
      <c r="AB596" s="102"/>
      <c r="AC596" s="103" t="str">
        <f>'94KMInput'!T635</f>
        <v/>
      </c>
      <c r="AD596" s="104">
        <f>'94KMInput'!V635-'94KMInput'!U635</f>
        <v>0</v>
      </c>
      <c r="AE596" s="105" t="str">
        <f t="shared" si="6"/>
        <v/>
      </c>
      <c r="AF596" s="106"/>
      <c r="AG596" s="107"/>
      <c r="AH596" s="108" t="str">
        <f>HYPERLINK('94KMInput'!AE634)</f>
        <v/>
      </c>
      <c r="AI596" s="108" t="str">
        <f>HYPERLINK('94KMInput'!AF634)</f>
        <v/>
      </c>
      <c r="AJ596" s="108" t="str">
        <f>HYPERLINK('94KMInput'!AG634)</f>
        <v/>
      </c>
      <c r="AK596" s="108" t="str">
        <f>HYPERLINK('94KMInput'!AH634)</f>
        <v/>
      </c>
      <c r="AL596" s="108" t="str">
        <f>HYPERLINK('94KMInput'!AI634)</f>
        <v/>
      </c>
      <c r="AM596" s="108" t="str">
        <f>HYPERLINK('94KMInput'!AJ634)</f>
        <v/>
      </c>
      <c r="AN596" s="108" t="str">
        <f>HYPERLINK('94KMInput'!AK634)</f>
        <v/>
      </c>
      <c r="AO596" s="108" t="str">
        <f>HYPERLINK('94KMInput'!AL634)</f>
        <v/>
      </c>
      <c r="AP596" s="88"/>
      <c r="AQ596" s="88"/>
      <c r="AR596" s="88"/>
      <c r="AS596" s="88"/>
      <c r="AT596" s="88"/>
      <c r="AU596" s="88"/>
      <c r="AV596" s="88"/>
      <c r="AW596" s="88"/>
      <c r="AX596" s="88"/>
      <c r="AY596" s="88"/>
      <c r="AZ596" s="88"/>
      <c r="BA596" s="88"/>
      <c r="BB596" s="88"/>
      <c r="BC596" s="88"/>
      <c r="BD596" s="88"/>
      <c r="BE596" s="88"/>
      <c r="BF596" s="88"/>
      <c r="BG596" s="88"/>
      <c r="BH596" s="88"/>
      <c r="BI596" s="88"/>
      <c r="BJ596" s="88"/>
      <c r="BK596" s="88"/>
      <c r="BL596" s="88"/>
      <c r="BM596" s="88"/>
      <c r="BN596" s="88"/>
      <c r="BO596" s="88"/>
      <c r="BP596" s="88"/>
      <c r="BQ596" s="88"/>
      <c r="BR596" s="88"/>
      <c r="BS596" s="88"/>
      <c r="BT596" s="88"/>
      <c r="BU596" s="88"/>
      <c r="BV596" s="88"/>
      <c r="BW596" s="88"/>
      <c r="BX596" s="88"/>
      <c r="BY596" s="88"/>
      <c r="BZ596" s="88"/>
      <c r="CA596" s="88"/>
      <c r="CB596" s="88"/>
      <c r="CC596" s="88"/>
      <c r="CD596" s="88"/>
      <c r="CE596" s="88"/>
      <c r="CF596" s="88"/>
      <c r="CG596" s="88"/>
      <c r="CH596" s="88"/>
      <c r="CI596" s="88"/>
      <c r="CJ596" s="88"/>
      <c r="CK596" s="88"/>
      <c r="CL596" s="88"/>
      <c r="CM596" s="88"/>
      <c r="CN596" s="88"/>
      <c r="CO596" s="88"/>
      <c r="CP596" s="88"/>
      <c r="CQ596" s="88"/>
      <c r="CR596" s="88"/>
      <c r="CS596" s="88"/>
      <c r="CT596" s="88"/>
      <c r="CU596" s="88"/>
      <c r="CV596" s="88"/>
      <c r="CW596" s="88"/>
      <c r="CX596" s="88"/>
      <c r="CY596" s="88"/>
      <c r="CZ596" s="88"/>
      <c r="DA596" s="88"/>
      <c r="DB596" s="88"/>
      <c r="DC596" s="88"/>
      <c r="DD596" s="88"/>
      <c r="DE596" s="88"/>
      <c r="DF596" s="88"/>
      <c r="DG596" s="88"/>
      <c r="DH596" s="88"/>
    </row>
    <row r="597" ht="10.5" customHeight="1">
      <c r="A597" s="87" t="str">
        <f t="shared" si="1"/>
        <v/>
      </c>
      <c r="B597" s="88" t="str">
        <f t="shared" si="2"/>
        <v/>
      </c>
      <c r="C597" s="88" t="str">
        <f t="shared" si="3"/>
        <v/>
      </c>
      <c r="D597" s="89" t="str">
        <f>'94KMInput'!B592</f>
        <v/>
      </c>
      <c r="E597" s="90" t="str">
        <f t="shared" si="4"/>
        <v/>
      </c>
      <c r="F597" s="91" t="str">
        <f>'94KMInput'!H592</f>
        <v/>
      </c>
      <c r="G597" s="90" t="str">
        <f>'94KMInput'!O592</f>
        <v/>
      </c>
      <c r="H597" s="90" t="str">
        <f>'94KMInput'!P592</f>
        <v/>
      </c>
      <c r="I597" s="90" t="str">
        <f>'94KMInput'!R592</f>
        <v/>
      </c>
      <c r="J597" s="91" t="str">
        <f>'94KMInput'!S592</f>
        <v/>
      </c>
      <c r="K597" s="92" t="str">
        <f>'94KMInput'!AD592</f>
        <v/>
      </c>
      <c r="L597" s="93"/>
      <c r="M597" s="94" t="str">
        <f>'94KMInput'!L592</f>
        <v/>
      </c>
      <c r="N597" s="90" t="str">
        <f>IF(M597="","",(IF(Q597='94KMInput'!K592,"","ERROR!")))</f>
        <v/>
      </c>
      <c r="O597" s="95"/>
      <c r="P597" s="96"/>
      <c r="Q597" s="69" t="str">
        <f t="shared" si="8"/>
        <v/>
      </c>
      <c r="R597" s="98"/>
      <c r="S597" s="98"/>
      <c r="T597" s="98"/>
      <c r="U597" s="99"/>
      <c r="V597" s="98"/>
      <c r="W597" s="98"/>
      <c r="X597" s="100" t="str">
        <f t="shared" si="39"/>
        <v/>
      </c>
      <c r="Y597" s="101"/>
      <c r="Z597" s="102"/>
      <c r="AA597" s="102"/>
      <c r="AB597" s="102"/>
      <c r="AC597" s="103" t="str">
        <f>'94KMInput'!T636</f>
        <v/>
      </c>
      <c r="AD597" s="104">
        <f>'94KMInput'!V636-'94KMInput'!U636</f>
        <v>0</v>
      </c>
      <c r="AE597" s="105" t="str">
        <f t="shared" si="6"/>
        <v/>
      </c>
      <c r="AF597" s="106"/>
      <c r="AG597" s="107"/>
      <c r="AH597" s="108" t="str">
        <f>HYPERLINK('94KMInput'!AE635)</f>
        <v/>
      </c>
      <c r="AI597" s="108" t="str">
        <f>HYPERLINK('94KMInput'!AF635)</f>
        <v/>
      </c>
      <c r="AJ597" s="108" t="str">
        <f>HYPERLINK('94KMInput'!AG635)</f>
        <v/>
      </c>
      <c r="AK597" s="108" t="str">
        <f>HYPERLINK('94KMInput'!AH635)</f>
        <v/>
      </c>
      <c r="AL597" s="108" t="str">
        <f>HYPERLINK('94KMInput'!AI635)</f>
        <v/>
      </c>
      <c r="AM597" s="108" t="str">
        <f>HYPERLINK('94KMInput'!AJ635)</f>
        <v/>
      </c>
      <c r="AN597" s="108" t="str">
        <f>HYPERLINK('94KMInput'!AK635)</f>
        <v/>
      </c>
      <c r="AO597" s="108" t="str">
        <f>HYPERLINK('94KMInput'!AL635)</f>
        <v/>
      </c>
      <c r="AP597" s="88"/>
      <c r="AQ597" s="88"/>
      <c r="AR597" s="88"/>
      <c r="AS597" s="88"/>
      <c r="AT597" s="88"/>
      <c r="AU597" s="88"/>
      <c r="AV597" s="88"/>
      <c r="AW597" s="88"/>
      <c r="AX597" s="88"/>
      <c r="AY597" s="88"/>
      <c r="AZ597" s="88"/>
      <c r="BA597" s="88"/>
      <c r="BB597" s="88"/>
      <c r="BC597" s="88"/>
      <c r="BD597" s="88"/>
      <c r="BE597" s="88"/>
      <c r="BF597" s="88"/>
      <c r="BG597" s="88"/>
      <c r="BH597" s="88"/>
      <c r="BI597" s="88"/>
      <c r="BJ597" s="88"/>
      <c r="BK597" s="88"/>
      <c r="BL597" s="88"/>
      <c r="BM597" s="88"/>
      <c r="BN597" s="88"/>
      <c r="BO597" s="88"/>
      <c r="BP597" s="88"/>
      <c r="BQ597" s="88"/>
      <c r="BR597" s="88"/>
      <c r="BS597" s="88"/>
      <c r="BT597" s="88"/>
      <c r="BU597" s="88"/>
      <c r="BV597" s="88"/>
      <c r="BW597" s="88"/>
      <c r="BX597" s="88"/>
      <c r="BY597" s="88"/>
      <c r="BZ597" s="88"/>
      <c r="CA597" s="88"/>
      <c r="CB597" s="88"/>
      <c r="CC597" s="88"/>
      <c r="CD597" s="88"/>
      <c r="CE597" s="88"/>
      <c r="CF597" s="88"/>
      <c r="CG597" s="88"/>
      <c r="CH597" s="88"/>
      <c r="CI597" s="88"/>
      <c r="CJ597" s="88"/>
      <c r="CK597" s="88"/>
      <c r="CL597" s="88"/>
      <c r="CM597" s="88"/>
      <c r="CN597" s="88"/>
      <c r="CO597" s="88"/>
      <c r="CP597" s="88"/>
      <c r="CQ597" s="88"/>
      <c r="CR597" s="88"/>
      <c r="CS597" s="88"/>
      <c r="CT597" s="88"/>
      <c r="CU597" s="88"/>
      <c r="CV597" s="88"/>
      <c r="CW597" s="88"/>
      <c r="CX597" s="88"/>
      <c r="CY597" s="88"/>
      <c r="CZ597" s="88"/>
      <c r="DA597" s="88"/>
      <c r="DB597" s="88"/>
      <c r="DC597" s="88"/>
      <c r="DD597" s="88"/>
      <c r="DE597" s="88"/>
      <c r="DF597" s="88"/>
      <c r="DG597" s="88"/>
      <c r="DH597" s="88"/>
    </row>
    <row r="598" ht="10.5" customHeight="1">
      <c r="A598" s="87" t="str">
        <f t="shared" si="1"/>
        <v/>
      </c>
      <c r="B598" s="88" t="str">
        <f t="shared" si="2"/>
        <v/>
      </c>
      <c r="C598" s="88" t="str">
        <f t="shared" si="3"/>
        <v/>
      </c>
      <c r="D598" s="89" t="str">
        <f>'94KMInput'!B593</f>
        <v/>
      </c>
      <c r="E598" s="90" t="str">
        <f t="shared" si="4"/>
        <v/>
      </c>
      <c r="F598" s="91" t="str">
        <f>'94KMInput'!H593</f>
        <v/>
      </c>
      <c r="G598" s="90" t="str">
        <f>'94KMInput'!O593</f>
        <v/>
      </c>
      <c r="H598" s="90" t="str">
        <f>'94KMInput'!P593</f>
        <v/>
      </c>
      <c r="I598" s="90" t="str">
        <f>'94KMInput'!R593</f>
        <v/>
      </c>
      <c r="J598" s="91" t="str">
        <f>'94KMInput'!S593</f>
        <v/>
      </c>
      <c r="K598" s="92" t="str">
        <f>'94KMInput'!AD593</f>
        <v/>
      </c>
      <c r="L598" s="93"/>
      <c r="M598" s="94" t="str">
        <f>'94KMInput'!L593</f>
        <v/>
      </c>
      <c r="N598" s="90" t="str">
        <f>IF(M598="","",(IF(Q598='94KMInput'!K593,"","ERROR!")))</f>
        <v/>
      </c>
      <c r="O598" s="95"/>
      <c r="P598" s="96"/>
      <c r="Q598" s="69" t="str">
        <f t="shared" si="8"/>
        <v/>
      </c>
      <c r="R598" s="98"/>
      <c r="S598" s="98"/>
      <c r="T598" s="98"/>
      <c r="U598" s="99"/>
      <c r="V598" s="98"/>
      <c r="W598" s="98"/>
      <c r="X598" s="100" t="str">
        <f t="shared" si="39"/>
        <v/>
      </c>
      <c r="Y598" s="101"/>
      <c r="Z598" s="102"/>
      <c r="AA598" s="102"/>
      <c r="AB598" s="102"/>
      <c r="AC598" s="103" t="str">
        <f>'94KMInput'!T637</f>
        <v/>
      </c>
      <c r="AD598" s="104">
        <f>'94KMInput'!V637-'94KMInput'!U637</f>
        <v>0</v>
      </c>
      <c r="AE598" s="105" t="str">
        <f t="shared" si="6"/>
        <v/>
      </c>
      <c r="AF598" s="106"/>
      <c r="AG598" s="107"/>
      <c r="AH598" s="108" t="str">
        <f>HYPERLINK('94KMInput'!AE636)</f>
        <v/>
      </c>
      <c r="AI598" s="108" t="str">
        <f>HYPERLINK('94KMInput'!AF636)</f>
        <v/>
      </c>
      <c r="AJ598" s="108" t="str">
        <f>HYPERLINK('94KMInput'!AG636)</f>
        <v/>
      </c>
      <c r="AK598" s="108" t="str">
        <f>HYPERLINK('94KMInput'!AH636)</f>
        <v/>
      </c>
      <c r="AL598" s="108" t="str">
        <f>HYPERLINK('94KMInput'!AI636)</f>
        <v/>
      </c>
      <c r="AM598" s="108" t="str">
        <f>HYPERLINK('94KMInput'!AJ636)</f>
        <v/>
      </c>
      <c r="AN598" s="108" t="str">
        <f>HYPERLINK('94KMInput'!AK636)</f>
        <v/>
      </c>
      <c r="AO598" s="108" t="str">
        <f>HYPERLINK('94KMInput'!AL636)</f>
        <v/>
      </c>
      <c r="AP598" s="88"/>
      <c r="AQ598" s="88"/>
      <c r="AR598" s="88"/>
      <c r="AS598" s="88"/>
      <c r="AT598" s="88"/>
      <c r="AU598" s="88"/>
      <c r="AV598" s="88"/>
      <c r="AW598" s="88"/>
      <c r="AX598" s="88"/>
      <c r="AY598" s="88"/>
      <c r="AZ598" s="88"/>
      <c r="BA598" s="88"/>
      <c r="BB598" s="88"/>
      <c r="BC598" s="88"/>
      <c r="BD598" s="88"/>
      <c r="BE598" s="88"/>
      <c r="BF598" s="88"/>
      <c r="BG598" s="88"/>
      <c r="BH598" s="88"/>
      <c r="BI598" s="88"/>
      <c r="BJ598" s="88"/>
      <c r="BK598" s="88"/>
      <c r="BL598" s="88"/>
      <c r="BM598" s="88"/>
      <c r="BN598" s="88"/>
      <c r="BO598" s="88"/>
      <c r="BP598" s="88"/>
      <c r="BQ598" s="88"/>
      <c r="BR598" s="88"/>
      <c r="BS598" s="88"/>
      <c r="BT598" s="88"/>
      <c r="BU598" s="88"/>
      <c r="BV598" s="88"/>
      <c r="BW598" s="88"/>
      <c r="BX598" s="88"/>
      <c r="BY598" s="88"/>
      <c r="BZ598" s="88"/>
      <c r="CA598" s="88"/>
      <c r="CB598" s="88"/>
      <c r="CC598" s="88"/>
      <c r="CD598" s="88"/>
      <c r="CE598" s="88"/>
      <c r="CF598" s="88"/>
      <c r="CG598" s="88"/>
      <c r="CH598" s="88"/>
      <c r="CI598" s="88"/>
      <c r="CJ598" s="88"/>
      <c r="CK598" s="88"/>
      <c r="CL598" s="88"/>
      <c r="CM598" s="88"/>
      <c r="CN598" s="88"/>
      <c r="CO598" s="88"/>
      <c r="CP598" s="88"/>
      <c r="CQ598" s="88"/>
      <c r="CR598" s="88"/>
      <c r="CS598" s="88"/>
      <c r="CT598" s="88"/>
      <c r="CU598" s="88"/>
      <c r="CV598" s="88"/>
      <c r="CW598" s="88"/>
      <c r="CX598" s="88"/>
      <c r="CY598" s="88"/>
      <c r="CZ598" s="88"/>
      <c r="DA598" s="88"/>
      <c r="DB598" s="88"/>
      <c r="DC598" s="88"/>
      <c r="DD598" s="88"/>
      <c r="DE598" s="88"/>
      <c r="DF598" s="88"/>
      <c r="DG598" s="88"/>
      <c r="DH598" s="88"/>
    </row>
    <row r="599" ht="10.5" customHeight="1">
      <c r="A599" s="87" t="str">
        <f t="shared" si="1"/>
        <v/>
      </c>
      <c r="B599" s="88" t="str">
        <f t="shared" si="2"/>
        <v/>
      </c>
      <c r="C599" s="88" t="str">
        <f t="shared" si="3"/>
        <v/>
      </c>
      <c r="D599" s="89" t="str">
        <f>'94KMInput'!B594</f>
        <v/>
      </c>
      <c r="E599" s="90" t="str">
        <f t="shared" si="4"/>
        <v/>
      </c>
      <c r="F599" s="91" t="str">
        <f>'94KMInput'!H594</f>
        <v/>
      </c>
      <c r="G599" s="90" t="str">
        <f>'94KMInput'!O594</f>
        <v/>
      </c>
      <c r="H599" s="90" t="str">
        <f>'94KMInput'!P594</f>
        <v/>
      </c>
      <c r="I599" s="90" t="str">
        <f>'94KMInput'!R594</f>
        <v/>
      </c>
      <c r="J599" s="91" t="str">
        <f>'94KMInput'!S594</f>
        <v/>
      </c>
      <c r="K599" s="92" t="str">
        <f>'94KMInput'!AD594</f>
        <v/>
      </c>
      <c r="L599" s="93"/>
      <c r="M599" s="94" t="str">
        <f>'94KMInput'!L594</f>
        <v/>
      </c>
      <c r="N599" s="90" t="str">
        <f>IF(M599="","",(IF(Q599='94KMInput'!K594,"","ERROR!")))</f>
        <v/>
      </c>
      <c r="O599" s="95"/>
      <c r="P599" s="96"/>
      <c r="Q599" s="69" t="str">
        <f t="shared" si="8"/>
        <v/>
      </c>
      <c r="R599" s="98"/>
      <c r="S599" s="98"/>
      <c r="T599" s="98"/>
      <c r="U599" s="99"/>
      <c r="V599" s="98"/>
      <c r="W599" s="98"/>
      <c r="X599" s="100" t="str">
        <f t="shared" si="39"/>
        <v/>
      </c>
      <c r="Y599" s="101"/>
      <c r="Z599" s="102"/>
      <c r="AA599" s="102"/>
      <c r="AB599" s="102"/>
      <c r="AC599" s="103" t="str">
        <f>'94KMInput'!T638</f>
        <v/>
      </c>
      <c r="AD599" s="104">
        <f>'94KMInput'!V638-'94KMInput'!U638</f>
        <v>0</v>
      </c>
      <c r="AE599" s="105" t="str">
        <f t="shared" si="6"/>
        <v/>
      </c>
      <c r="AF599" s="106"/>
      <c r="AG599" s="107"/>
      <c r="AH599" s="108" t="str">
        <f>HYPERLINK('94KMInput'!AE637)</f>
        <v/>
      </c>
      <c r="AI599" s="108" t="str">
        <f>HYPERLINK('94KMInput'!AF637)</f>
        <v/>
      </c>
      <c r="AJ599" s="108" t="str">
        <f>HYPERLINK('94KMInput'!AG637)</f>
        <v/>
      </c>
      <c r="AK599" s="108" t="str">
        <f>HYPERLINK('94KMInput'!AH637)</f>
        <v/>
      </c>
      <c r="AL599" s="108" t="str">
        <f>HYPERLINK('94KMInput'!AI637)</f>
        <v/>
      </c>
      <c r="AM599" s="108" t="str">
        <f>HYPERLINK('94KMInput'!AJ637)</f>
        <v/>
      </c>
      <c r="AN599" s="108" t="str">
        <f>HYPERLINK('94KMInput'!AK637)</f>
        <v/>
      </c>
      <c r="AO599" s="108" t="str">
        <f>HYPERLINK('94KMInput'!AL637)</f>
        <v/>
      </c>
      <c r="AP599" s="88"/>
      <c r="AQ599" s="88"/>
      <c r="AR599" s="88"/>
      <c r="AS599" s="88"/>
      <c r="AT599" s="88"/>
      <c r="AU599" s="88"/>
      <c r="AV599" s="88"/>
      <c r="AW599" s="88"/>
      <c r="AX599" s="88"/>
      <c r="AY599" s="88"/>
      <c r="AZ599" s="88"/>
      <c r="BA599" s="88"/>
      <c r="BB599" s="88"/>
      <c r="BC599" s="88"/>
      <c r="BD599" s="88"/>
      <c r="BE599" s="88"/>
      <c r="BF599" s="88"/>
      <c r="BG599" s="88"/>
      <c r="BH599" s="88"/>
      <c r="BI599" s="88"/>
      <c r="BJ599" s="88"/>
      <c r="BK599" s="88"/>
      <c r="BL599" s="88"/>
      <c r="BM599" s="88"/>
      <c r="BN599" s="88"/>
      <c r="BO599" s="88"/>
      <c r="BP599" s="88"/>
      <c r="BQ599" s="88"/>
      <c r="BR599" s="88"/>
      <c r="BS599" s="88"/>
      <c r="BT599" s="88"/>
      <c r="BU599" s="88"/>
      <c r="BV599" s="88"/>
      <c r="BW599" s="88"/>
      <c r="BX599" s="88"/>
      <c r="BY599" s="88"/>
      <c r="BZ599" s="88"/>
      <c r="CA599" s="88"/>
      <c r="CB599" s="88"/>
      <c r="CC599" s="88"/>
      <c r="CD599" s="88"/>
      <c r="CE599" s="88"/>
      <c r="CF599" s="88"/>
      <c r="CG599" s="88"/>
      <c r="CH599" s="88"/>
      <c r="CI599" s="88"/>
      <c r="CJ599" s="88"/>
      <c r="CK599" s="88"/>
      <c r="CL599" s="88"/>
      <c r="CM599" s="88"/>
      <c r="CN599" s="88"/>
      <c r="CO599" s="88"/>
      <c r="CP599" s="88"/>
      <c r="CQ599" s="88"/>
      <c r="CR599" s="88"/>
      <c r="CS599" s="88"/>
      <c r="CT599" s="88"/>
      <c r="CU599" s="88"/>
      <c r="CV599" s="88"/>
      <c r="CW599" s="88"/>
      <c r="CX599" s="88"/>
      <c r="CY599" s="88"/>
      <c r="CZ599" s="88"/>
      <c r="DA599" s="88"/>
      <c r="DB599" s="88"/>
      <c r="DC599" s="88"/>
      <c r="DD599" s="88"/>
      <c r="DE599" s="88"/>
      <c r="DF599" s="88"/>
      <c r="DG599" s="88"/>
      <c r="DH599" s="88"/>
    </row>
    <row r="600" ht="10.5" customHeight="1">
      <c r="A600" s="87" t="str">
        <f t="shared" si="1"/>
        <v/>
      </c>
      <c r="B600" s="88" t="str">
        <f t="shared" si="2"/>
        <v/>
      </c>
      <c r="C600" s="88" t="str">
        <f t="shared" si="3"/>
        <v/>
      </c>
      <c r="D600" s="89" t="str">
        <f>'94KMInput'!B595</f>
        <v/>
      </c>
      <c r="E600" s="90" t="str">
        <f t="shared" si="4"/>
        <v/>
      </c>
      <c r="F600" s="91" t="str">
        <f>'94KMInput'!H595</f>
        <v/>
      </c>
      <c r="G600" s="90" t="str">
        <f>'94KMInput'!O595</f>
        <v/>
      </c>
      <c r="H600" s="90" t="str">
        <f>'94KMInput'!P595</f>
        <v/>
      </c>
      <c r="I600" s="90" t="str">
        <f>'94KMInput'!R595</f>
        <v/>
      </c>
      <c r="J600" s="91" t="str">
        <f>'94KMInput'!S595</f>
        <v/>
      </c>
      <c r="K600" s="92" t="str">
        <f>'94KMInput'!AD595</f>
        <v/>
      </c>
      <c r="L600" s="93"/>
      <c r="M600" s="94" t="str">
        <f>'94KMInput'!L595</f>
        <v/>
      </c>
      <c r="N600" s="90" t="str">
        <f>IF(M600="","",(IF(Q600='94KMInput'!K595,"","ERROR!")))</f>
        <v/>
      </c>
      <c r="O600" s="95"/>
      <c r="P600" s="96"/>
      <c r="Q600" s="69" t="str">
        <f t="shared" si="8"/>
        <v/>
      </c>
      <c r="R600" s="98"/>
      <c r="S600" s="98"/>
      <c r="T600" s="98"/>
      <c r="U600" s="99"/>
      <c r="V600" s="98"/>
      <c r="W600" s="98"/>
      <c r="X600" s="100" t="str">
        <f t="shared" si="39"/>
        <v/>
      </c>
      <c r="Y600" s="101"/>
      <c r="Z600" s="102"/>
      <c r="AA600" s="102"/>
      <c r="AB600" s="102"/>
      <c r="AC600" s="103" t="str">
        <f>'94KMInput'!T639</f>
        <v/>
      </c>
      <c r="AD600" s="104">
        <f>'94KMInput'!V639-'94KMInput'!U639</f>
        <v>0</v>
      </c>
      <c r="AE600" s="105" t="str">
        <f t="shared" si="6"/>
        <v/>
      </c>
      <c r="AF600" s="106"/>
      <c r="AG600" s="107"/>
      <c r="AH600" s="108" t="str">
        <f>HYPERLINK('94KMInput'!AE638)</f>
        <v/>
      </c>
      <c r="AI600" s="108" t="str">
        <f>HYPERLINK('94KMInput'!AF638)</f>
        <v/>
      </c>
      <c r="AJ600" s="108" t="str">
        <f>HYPERLINK('94KMInput'!AG638)</f>
        <v/>
      </c>
      <c r="AK600" s="108" t="str">
        <f>HYPERLINK('94KMInput'!AH638)</f>
        <v/>
      </c>
      <c r="AL600" s="108" t="str">
        <f>HYPERLINK('94KMInput'!AI638)</f>
        <v/>
      </c>
      <c r="AM600" s="108" t="str">
        <f>HYPERLINK('94KMInput'!AJ638)</f>
        <v/>
      </c>
      <c r="AN600" s="108" t="str">
        <f>HYPERLINK('94KMInput'!AK638)</f>
        <v/>
      </c>
      <c r="AO600" s="108" t="str">
        <f>HYPERLINK('94KMInput'!AL638)</f>
        <v/>
      </c>
      <c r="AP600" s="88"/>
      <c r="AQ600" s="88"/>
      <c r="AR600" s="88"/>
      <c r="AS600" s="88"/>
      <c r="AT600" s="88"/>
      <c r="AU600" s="88"/>
      <c r="AV600" s="88"/>
      <c r="AW600" s="88"/>
      <c r="AX600" s="88"/>
      <c r="AY600" s="88"/>
      <c r="AZ600" s="88"/>
      <c r="BA600" s="88"/>
      <c r="BB600" s="88"/>
      <c r="BC600" s="88"/>
      <c r="BD600" s="88"/>
      <c r="BE600" s="88"/>
      <c r="BF600" s="88"/>
      <c r="BG600" s="88"/>
      <c r="BH600" s="88"/>
      <c r="BI600" s="88"/>
      <c r="BJ600" s="88"/>
      <c r="BK600" s="88"/>
      <c r="BL600" s="88"/>
      <c r="BM600" s="88"/>
      <c r="BN600" s="88"/>
      <c r="BO600" s="88"/>
      <c r="BP600" s="88"/>
      <c r="BQ600" s="88"/>
      <c r="BR600" s="88"/>
      <c r="BS600" s="88"/>
      <c r="BT600" s="88"/>
      <c r="BU600" s="88"/>
      <c r="BV600" s="88"/>
      <c r="BW600" s="88"/>
      <c r="BX600" s="88"/>
      <c r="BY600" s="88"/>
      <c r="BZ600" s="88"/>
      <c r="CA600" s="88"/>
      <c r="CB600" s="88"/>
      <c r="CC600" s="88"/>
      <c r="CD600" s="88"/>
      <c r="CE600" s="88"/>
      <c r="CF600" s="88"/>
      <c r="CG600" s="88"/>
      <c r="CH600" s="88"/>
      <c r="CI600" s="88"/>
      <c r="CJ600" s="88"/>
      <c r="CK600" s="88"/>
      <c r="CL600" s="88"/>
      <c r="CM600" s="88"/>
      <c r="CN600" s="88"/>
      <c r="CO600" s="88"/>
      <c r="CP600" s="88"/>
      <c r="CQ600" s="88"/>
      <c r="CR600" s="88"/>
      <c r="CS600" s="88"/>
      <c r="CT600" s="88"/>
      <c r="CU600" s="88"/>
      <c r="CV600" s="88"/>
      <c r="CW600" s="88"/>
      <c r="CX600" s="88"/>
      <c r="CY600" s="88"/>
      <c r="CZ600" s="88"/>
      <c r="DA600" s="88"/>
      <c r="DB600" s="88"/>
      <c r="DC600" s="88"/>
      <c r="DD600" s="88"/>
      <c r="DE600" s="88"/>
      <c r="DF600" s="88"/>
      <c r="DG600" s="88"/>
      <c r="DH600" s="88"/>
    </row>
    <row r="601" ht="10.5" customHeight="1">
      <c r="A601" s="87" t="str">
        <f t="shared" si="1"/>
        <v/>
      </c>
      <c r="B601" s="88" t="str">
        <f t="shared" si="2"/>
        <v/>
      </c>
      <c r="C601" s="88" t="str">
        <f t="shared" si="3"/>
        <v/>
      </c>
      <c r="D601" s="89" t="str">
        <f>'94KMInput'!B596</f>
        <v/>
      </c>
      <c r="E601" s="90" t="str">
        <f t="shared" si="4"/>
        <v/>
      </c>
      <c r="F601" s="91" t="str">
        <f>'94KMInput'!H596</f>
        <v/>
      </c>
      <c r="G601" s="90" t="str">
        <f>'94KMInput'!O596</f>
        <v/>
      </c>
      <c r="H601" s="90" t="str">
        <f>'94KMInput'!P596</f>
        <v/>
      </c>
      <c r="I601" s="90" t="str">
        <f>'94KMInput'!R596</f>
        <v/>
      </c>
      <c r="J601" s="91" t="str">
        <f>'94KMInput'!S596</f>
        <v/>
      </c>
      <c r="K601" s="92" t="str">
        <f>'94KMInput'!AD596</f>
        <v/>
      </c>
      <c r="L601" s="93"/>
      <c r="M601" s="94" t="str">
        <f>'94KMInput'!L596</f>
        <v/>
      </c>
      <c r="N601" s="90" t="str">
        <f>IF(M601="","",(IF(Q601='94KMInput'!K596,"","ERROR!")))</f>
        <v/>
      </c>
      <c r="O601" s="95"/>
      <c r="P601" s="96"/>
      <c r="Q601" s="69" t="str">
        <f t="shared" si="8"/>
        <v/>
      </c>
      <c r="R601" s="98"/>
      <c r="S601" s="98"/>
      <c r="T601" s="98"/>
      <c r="U601" s="99"/>
      <c r="V601" s="98"/>
      <c r="W601" s="98"/>
      <c r="X601" s="100" t="str">
        <f t="shared" si="39"/>
        <v/>
      </c>
      <c r="Y601" s="101"/>
      <c r="Z601" s="102"/>
      <c r="AA601" s="102"/>
      <c r="AB601" s="102"/>
      <c r="AC601" s="103" t="str">
        <f>'94KMInput'!T640</f>
        <v/>
      </c>
      <c r="AD601" s="104">
        <f>'94KMInput'!V640-'94KMInput'!U640</f>
        <v>0</v>
      </c>
      <c r="AE601" s="105" t="str">
        <f t="shared" si="6"/>
        <v/>
      </c>
      <c r="AF601" s="106"/>
      <c r="AG601" s="107"/>
      <c r="AH601" s="108" t="str">
        <f>HYPERLINK('94KMInput'!AE639)</f>
        <v/>
      </c>
      <c r="AI601" s="108" t="str">
        <f>HYPERLINK('94KMInput'!AF639)</f>
        <v/>
      </c>
      <c r="AJ601" s="108" t="str">
        <f>HYPERLINK('94KMInput'!AG639)</f>
        <v/>
      </c>
      <c r="AK601" s="108" t="str">
        <f>HYPERLINK('94KMInput'!AH639)</f>
        <v/>
      </c>
      <c r="AL601" s="108" t="str">
        <f>HYPERLINK('94KMInput'!AI639)</f>
        <v/>
      </c>
      <c r="AM601" s="108" t="str">
        <f>HYPERLINK('94KMInput'!AJ639)</f>
        <v/>
      </c>
      <c r="AN601" s="108" t="str">
        <f>HYPERLINK('94KMInput'!AK639)</f>
        <v/>
      </c>
      <c r="AO601" s="108" t="str">
        <f>HYPERLINK('94KMInput'!AL639)</f>
        <v/>
      </c>
      <c r="AP601" s="88"/>
      <c r="AQ601" s="88"/>
      <c r="AR601" s="88"/>
      <c r="AS601" s="88"/>
      <c r="AT601" s="88"/>
      <c r="AU601" s="88"/>
      <c r="AV601" s="88"/>
      <c r="AW601" s="88"/>
      <c r="AX601" s="88"/>
      <c r="AY601" s="88"/>
      <c r="AZ601" s="88"/>
      <c r="BA601" s="88"/>
      <c r="BB601" s="88"/>
      <c r="BC601" s="88"/>
      <c r="BD601" s="88"/>
      <c r="BE601" s="88"/>
      <c r="BF601" s="88"/>
      <c r="BG601" s="88"/>
      <c r="BH601" s="88"/>
      <c r="BI601" s="88"/>
      <c r="BJ601" s="88"/>
      <c r="BK601" s="88"/>
      <c r="BL601" s="88"/>
      <c r="BM601" s="88"/>
      <c r="BN601" s="88"/>
      <c r="BO601" s="88"/>
      <c r="BP601" s="88"/>
      <c r="BQ601" s="88"/>
      <c r="BR601" s="88"/>
      <c r="BS601" s="88"/>
      <c r="BT601" s="88"/>
      <c r="BU601" s="88"/>
      <c r="BV601" s="88"/>
      <c r="BW601" s="88"/>
      <c r="BX601" s="88"/>
      <c r="BY601" s="88"/>
      <c r="BZ601" s="88"/>
      <c r="CA601" s="88"/>
      <c r="CB601" s="88"/>
      <c r="CC601" s="88"/>
      <c r="CD601" s="88"/>
      <c r="CE601" s="88"/>
      <c r="CF601" s="88"/>
      <c r="CG601" s="88"/>
      <c r="CH601" s="88"/>
      <c r="CI601" s="88"/>
      <c r="CJ601" s="88"/>
      <c r="CK601" s="88"/>
      <c r="CL601" s="88"/>
      <c r="CM601" s="88"/>
      <c r="CN601" s="88"/>
      <c r="CO601" s="88"/>
      <c r="CP601" s="88"/>
      <c r="CQ601" s="88"/>
      <c r="CR601" s="88"/>
      <c r="CS601" s="88"/>
      <c r="CT601" s="88"/>
      <c r="CU601" s="88"/>
      <c r="CV601" s="88"/>
      <c r="CW601" s="88"/>
      <c r="CX601" s="88"/>
      <c r="CY601" s="88"/>
      <c r="CZ601" s="88"/>
      <c r="DA601" s="88"/>
      <c r="DB601" s="88"/>
      <c r="DC601" s="88"/>
      <c r="DD601" s="88"/>
      <c r="DE601" s="88"/>
      <c r="DF601" s="88"/>
      <c r="DG601" s="88"/>
      <c r="DH601" s="88"/>
    </row>
    <row r="602" ht="10.5" customHeight="1">
      <c r="A602" s="87" t="str">
        <f t="shared" si="1"/>
        <v/>
      </c>
      <c r="B602" s="88" t="str">
        <f t="shared" si="2"/>
        <v/>
      </c>
      <c r="C602" s="88" t="str">
        <f t="shared" si="3"/>
        <v/>
      </c>
      <c r="D602" s="89" t="str">
        <f>'94KMInput'!B597</f>
        <v/>
      </c>
      <c r="E602" s="90" t="str">
        <f t="shared" si="4"/>
        <v/>
      </c>
      <c r="F602" s="91" t="str">
        <f>'94KMInput'!H597</f>
        <v/>
      </c>
      <c r="G602" s="90" t="str">
        <f>'94KMInput'!O597</f>
        <v/>
      </c>
      <c r="H602" s="90" t="str">
        <f>'94KMInput'!P597</f>
        <v/>
      </c>
      <c r="I602" s="90" t="str">
        <f>'94KMInput'!R597</f>
        <v/>
      </c>
      <c r="J602" s="91" t="str">
        <f>'94KMInput'!S597</f>
        <v/>
      </c>
      <c r="K602" s="92" t="str">
        <f>'94KMInput'!AD597</f>
        <v/>
      </c>
      <c r="L602" s="93"/>
      <c r="M602" s="94" t="str">
        <f>'94KMInput'!L597</f>
        <v/>
      </c>
      <c r="N602" s="90" t="str">
        <f>IF(M602="","",(IF(Q602='94KMInput'!K597,"","ERROR!")))</f>
        <v/>
      </c>
      <c r="O602" s="95"/>
      <c r="P602" s="96"/>
      <c r="Q602" s="69" t="str">
        <f t="shared" si="8"/>
        <v/>
      </c>
      <c r="R602" s="98"/>
      <c r="S602" s="98"/>
      <c r="T602" s="98"/>
      <c r="U602" s="99"/>
      <c r="V602" s="98"/>
      <c r="W602" s="98"/>
      <c r="X602" s="100" t="str">
        <f t="shared" si="39"/>
        <v/>
      </c>
      <c r="Y602" s="101"/>
      <c r="Z602" s="102"/>
      <c r="AA602" s="102"/>
      <c r="AB602" s="102"/>
      <c r="AC602" s="103" t="str">
        <f>'94KMInput'!T641</f>
        <v/>
      </c>
      <c r="AD602" s="104">
        <f>'94KMInput'!V641-'94KMInput'!U641</f>
        <v>0</v>
      </c>
      <c r="AE602" s="105" t="str">
        <f t="shared" si="6"/>
        <v/>
      </c>
      <c r="AF602" s="106"/>
      <c r="AG602" s="107"/>
      <c r="AH602" s="108" t="str">
        <f>HYPERLINK('94KMInput'!AE640)</f>
        <v/>
      </c>
      <c r="AI602" s="108" t="str">
        <f>HYPERLINK('94KMInput'!AF640)</f>
        <v/>
      </c>
      <c r="AJ602" s="108" t="str">
        <f>HYPERLINK('94KMInput'!AG640)</f>
        <v/>
      </c>
      <c r="AK602" s="108" t="str">
        <f>HYPERLINK('94KMInput'!AH640)</f>
        <v/>
      </c>
      <c r="AL602" s="108" t="str">
        <f>HYPERLINK('94KMInput'!AI640)</f>
        <v/>
      </c>
      <c r="AM602" s="108" t="str">
        <f>HYPERLINK('94KMInput'!AJ640)</f>
        <v/>
      </c>
      <c r="AN602" s="108" t="str">
        <f>HYPERLINK('94KMInput'!AK640)</f>
        <v/>
      </c>
      <c r="AO602" s="108" t="str">
        <f>HYPERLINK('94KMInput'!AL640)</f>
        <v/>
      </c>
      <c r="AP602" s="88"/>
      <c r="AQ602" s="88"/>
      <c r="AR602" s="88"/>
      <c r="AS602" s="88"/>
      <c r="AT602" s="88"/>
      <c r="AU602" s="88"/>
      <c r="AV602" s="88"/>
      <c r="AW602" s="88"/>
      <c r="AX602" s="88"/>
      <c r="AY602" s="88"/>
      <c r="AZ602" s="88"/>
      <c r="BA602" s="88"/>
      <c r="BB602" s="88"/>
      <c r="BC602" s="88"/>
      <c r="BD602" s="88"/>
      <c r="BE602" s="88"/>
      <c r="BF602" s="88"/>
      <c r="BG602" s="88"/>
      <c r="BH602" s="88"/>
      <c r="BI602" s="88"/>
      <c r="BJ602" s="88"/>
      <c r="BK602" s="88"/>
      <c r="BL602" s="88"/>
      <c r="BM602" s="88"/>
      <c r="BN602" s="88"/>
      <c r="BO602" s="88"/>
      <c r="BP602" s="88"/>
      <c r="BQ602" s="88"/>
      <c r="BR602" s="88"/>
      <c r="BS602" s="88"/>
      <c r="BT602" s="88"/>
      <c r="BU602" s="88"/>
      <c r="BV602" s="88"/>
      <c r="BW602" s="88"/>
      <c r="BX602" s="88"/>
      <c r="BY602" s="88"/>
      <c r="BZ602" s="88"/>
      <c r="CA602" s="88"/>
      <c r="CB602" s="88"/>
      <c r="CC602" s="88"/>
      <c r="CD602" s="88"/>
      <c r="CE602" s="88"/>
      <c r="CF602" s="88"/>
      <c r="CG602" s="88"/>
      <c r="CH602" s="88"/>
      <c r="CI602" s="88"/>
      <c r="CJ602" s="88"/>
      <c r="CK602" s="88"/>
      <c r="CL602" s="88"/>
      <c r="CM602" s="88"/>
      <c r="CN602" s="88"/>
      <c r="CO602" s="88"/>
      <c r="CP602" s="88"/>
      <c r="CQ602" s="88"/>
      <c r="CR602" s="88"/>
      <c r="CS602" s="88"/>
      <c r="CT602" s="88"/>
      <c r="CU602" s="88"/>
      <c r="CV602" s="88"/>
      <c r="CW602" s="88"/>
      <c r="CX602" s="88"/>
      <c r="CY602" s="88"/>
      <c r="CZ602" s="88"/>
      <c r="DA602" s="88"/>
      <c r="DB602" s="88"/>
      <c r="DC602" s="88"/>
      <c r="DD602" s="88"/>
      <c r="DE602" s="88"/>
      <c r="DF602" s="88"/>
      <c r="DG602" s="88"/>
      <c r="DH602" s="88"/>
    </row>
    <row r="603" ht="10.5" customHeight="1">
      <c r="A603" s="87" t="str">
        <f t="shared" si="1"/>
        <v/>
      </c>
      <c r="B603" s="88" t="str">
        <f t="shared" si="2"/>
        <v/>
      </c>
      <c r="C603" s="88" t="str">
        <f t="shared" si="3"/>
        <v/>
      </c>
      <c r="D603" s="89" t="str">
        <f>'94KMInput'!B598</f>
        <v/>
      </c>
      <c r="E603" s="90" t="str">
        <f t="shared" si="4"/>
        <v/>
      </c>
      <c r="F603" s="91" t="str">
        <f>'94KMInput'!H598</f>
        <v/>
      </c>
      <c r="G603" s="90" t="str">
        <f>'94KMInput'!O598</f>
        <v/>
      </c>
      <c r="H603" s="90" t="str">
        <f>'94KMInput'!P598</f>
        <v/>
      </c>
      <c r="I603" s="90" t="str">
        <f>'94KMInput'!R598</f>
        <v/>
      </c>
      <c r="J603" s="91" t="str">
        <f>'94KMInput'!S598</f>
        <v/>
      </c>
      <c r="K603" s="92" t="str">
        <f>'94KMInput'!AD598</f>
        <v/>
      </c>
      <c r="L603" s="93"/>
      <c r="M603" s="94" t="str">
        <f>'94KMInput'!L598</f>
        <v/>
      </c>
      <c r="N603" s="90" t="str">
        <f>IF(M603="","",(IF(Q603='94KMInput'!K598,"","ERROR!")))</f>
        <v/>
      </c>
      <c r="O603" s="95"/>
      <c r="P603" s="96"/>
      <c r="Q603" s="69" t="str">
        <f t="shared" si="8"/>
        <v/>
      </c>
      <c r="R603" s="98"/>
      <c r="S603" s="98"/>
      <c r="T603" s="98"/>
      <c r="U603" s="99"/>
      <c r="V603" s="98"/>
      <c r="W603" s="98"/>
      <c r="X603" s="100" t="str">
        <f t="shared" si="39"/>
        <v/>
      </c>
      <c r="Y603" s="101"/>
      <c r="Z603" s="102"/>
      <c r="AA603" s="102"/>
      <c r="AB603" s="102"/>
      <c r="AC603" s="103" t="str">
        <f>'94KMInput'!T642</f>
        <v/>
      </c>
      <c r="AD603" s="104">
        <f>'94KMInput'!V642-'94KMInput'!U642</f>
        <v>0</v>
      </c>
      <c r="AE603" s="105" t="str">
        <f t="shared" si="6"/>
        <v/>
      </c>
      <c r="AF603" s="106"/>
      <c r="AG603" s="107"/>
      <c r="AH603" s="108" t="str">
        <f>HYPERLINK('94KMInput'!AE641)</f>
        <v/>
      </c>
      <c r="AI603" s="108" t="str">
        <f>HYPERLINK('94KMInput'!AF641)</f>
        <v/>
      </c>
      <c r="AJ603" s="108" t="str">
        <f>HYPERLINK('94KMInput'!AG641)</f>
        <v/>
      </c>
      <c r="AK603" s="108" t="str">
        <f>HYPERLINK('94KMInput'!AH641)</f>
        <v/>
      </c>
      <c r="AL603" s="108" t="str">
        <f>HYPERLINK('94KMInput'!AI641)</f>
        <v/>
      </c>
      <c r="AM603" s="108" t="str">
        <f>HYPERLINK('94KMInput'!AJ641)</f>
        <v/>
      </c>
      <c r="AN603" s="108" t="str">
        <f>HYPERLINK('94KMInput'!AK641)</f>
        <v/>
      </c>
      <c r="AO603" s="108" t="str">
        <f>HYPERLINK('94KMInput'!AL641)</f>
        <v/>
      </c>
      <c r="AP603" s="88"/>
      <c r="AQ603" s="88"/>
      <c r="AR603" s="88"/>
      <c r="AS603" s="88"/>
      <c r="AT603" s="88"/>
      <c r="AU603" s="88"/>
      <c r="AV603" s="88"/>
      <c r="AW603" s="88"/>
      <c r="AX603" s="88"/>
      <c r="AY603" s="88"/>
      <c r="AZ603" s="88"/>
      <c r="BA603" s="88"/>
      <c r="BB603" s="88"/>
      <c r="BC603" s="88"/>
      <c r="BD603" s="88"/>
      <c r="BE603" s="88"/>
      <c r="BF603" s="88"/>
      <c r="BG603" s="88"/>
      <c r="BH603" s="88"/>
      <c r="BI603" s="88"/>
      <c r="BJ603" s="88"/>
      <c r="BK603" s="88"/>
      <c r="BL603" s="88"/>
      <c r="BM603" s="88"/>
      <c r="BN603" s="88"/>
      <c r="BO603" s="88"/>
      <c r="BP603" s="88"/>
      <c r="BQ603" s="88"/>
      <c r="BR603" s="88"/>
      <c r="BS603" s="88"/>
      <c r="BT603" s="88"/>
      <c r="BU603" s="88"/>
      <c r="BV603" s="88"/>
      <c r="BW603" s="88"/>
      <c r="BX603" s="88"/>
      <c r="BY603" s="88"/>
      <c r="BZ603" s="88"/>
      <c r="CA603" s="88"/>
      <c r="CB603" s="88"/>
      <c r="CC603" s="88"/>
      <c r="CD603" s="88"/>
      <c r="CE603" s="88"/>
      <c r="CF603" s="88"/>
      <c r="CG603" s="88"/>
      <c r="CH603" s="88"/>
      <c r="CI603" s="88"/>
      <c r="CJ603" s="88"/>
      <c r="CK603" s="88"/>
      <c r="CL603" s="88"/>
      <c r="CM603" s="88"/>
      <c r="CN603" s="88"/>
      <c r="CO603" s="88"/>
      <c r="CP603" s="88"/>
      <c r="CQ603" s="88"/>
      <c r="CR603" s="88"/>
      <c r="CS603" s="88"/>
      <c r="CT603" s="88"/>
      <c r="CU603" s="88"/>
      <c r="CV603" s="88"/>
      <c r="CW603" s="88"/>
      <c r="CX603" s="88"/>
      <c r="CY603" s="88"/>
      <c r="CZ603" s="88"/>
      <c r="DA603" s="88"/>
      <c r="DB603" s="88"/>
      <c r="DC603" s="88"/>
      <c r="DD603" s="88"/>
      <c r="DE603" s="88"/>
      <c r="DF603" s="88"/>
      <c r="DG603" s="88"/>
      <c r="DH603" s="88"/>
    </row>
    <row r="604" ht="10.5" customHeight="1">
      <c r="A604" s="87" t="str">
        <f t="shared" si="1"/>
        <v/>
      </c>
      <c r="B604" s="88" t="str">
        <f t="shared" si="2"/>
        <v/>
      </c>
      <c r="C604" s="88" t="str">
        <f t="shared" si="3"/>
        <v/>
      </c>
      <c r="D604" s="89" t="str">
        <f>'94KMInput'!B599</f>
        <v/>
      </c>
      <c r="E604" s="90" t="str">
        <f t="shared" si="4"/>
        <v/>
      </c>
      <c r="F604" s="91" t="str">
        <f>'94KMInput'!H599</f>
        <v/>
      </c>
      <c r="G604" s="90" t="str">
        <f>'94KMInput'!O599</f>
        <v/>
      </c>
      <c r="H604" s="90" t="str">
        <f>'94KMInput'!P599</f>
        <v/>
      </c>
      <c r="I604" s="90" t="str">
        <f>'94KMInput'!R599</f>
        <v/>
      </c>
      <c r="J604" s="91" t="str">
        <f>'94KMInput'!S599</f>
        <v/>
      </c>
      <c r="K604" s="92" t="str">
        <f>'94KMInput'!AD599</f>
        <v/>
      </c>
      <c r="L604" s="93"/>
      <c r="M604" s="94" t="str">
        <f>'94KMInput'!L599</f>
        <v/>
      </c>
      <c r="N604" s="90" t="str">
        <f>IF(M604="","",(IF(Q604='94KMInput'!K599,"","ERROR!")))</f>
        <v/>
      </c>
      <c r="O604" s="95"/>
      <c r="P604" s="96"/>
      <c r="Q604" s="69" t="str">
        <f t="shared" si="8"/>
        <v/>
      </c>
      <c r="R604" s="98"/>
      <c r="S604" s="98"/>
      <c r="T604" s="98"/>
      <c r="U604" s="99"/>
      <c r="V604" s="98"/>
      <c r="W604" s="98"/>
      <c r="X604" s="100" t="str">
        <f t="shared" si="39"/>
        <v/>
      </c>
      <c r="Y604" s="101"/>
      <c r="Z604" s="102"/>
      <c r="AA604" s="102"/>
      <c r="AB604" s="102"/>
      <c r="AC604" s="103" t="str">
        <f>'94KMInput'!T643</f>
        <v/>
      </c>
      <c r="AD604" s="104">
        <f>'94KMInput'!V643-'94KMInput'!U643</f>
        <v>0</v>
      </c>
      <c r="AE604" s="105" t="str">
        <f t="shared" si="6"/>
        <v/>
      </c>
      <c r="AF604" s="106"/>
      <c r="AG604" s="107"/>
      <c r="AH604" s="108" t="str">
        <f>HYPERLINK('94KMInput'!AE642)</f>
        <v/>
      </c>
      <c r="AI604" s="108" t="str">
        <f>HYPERLINK('94KMInput'!AF642)</f>
        <v/>
      </c>
      <c r="AJ604" s="108" t="str">
        <f>HYPERLINK('94KMInput'!AG642)</f>
        <v/>
      </c>
      <c r="AK604" s="108" t="str">
        <f>HYPERLINK('94KMInput'!AH642)</f>
        <v/>
      </c>
      <c r="AL604" s="108" t="str">
        <f>HYPERLINK('94KMInput'!AI642)</f>
        <v/>
      </c>
      <c r="AM604" s="108" t="str">
        <f>HYPERLINK('94KMInput'!AJ642)</f>
        <v/>
      </c>
      <c r="AN604" s="108" t="str">
        <f>HYPERLINK('94KMInput'!AK642)</f>
        <v/>
      </c>
      <c r="AO604" s="108" t="str">
        <f>HYPERLINK('94KMInput'!AL642)</f>
        <v/>
      </c>
      <c r="AP604" s="88"/>
      <c r="AQ604" s="88"/>
      <c r="AR604" s="88"/>
      <c r="AS604" s="88"/>
      <c r="AT604" s="88"/>
      <c r="AU604" s="88"/>
      <c r="AV604" s="88"/>
      <c r="AW604" s="88"/>
      <c r="AX604" s="88"/>
      <c r="AY604" s="88"/>
      <c r="AZ604" s="88"/>
      <c r="BA604" s="88"/>
      <c r="BB604" s="88"/>
      <c r="BC604" s="88"/>
      <c r="BD604" s="88"/>
      <c r="BE604" s="88"/>
      <c r="BF604" s="88"/>
      <c r="BG604" s="88"/>
      <c r="BH604" s="88"/>
      <c r="BI604" s="88"/>
      <c r="BJ604" s="88"/>
      <c r="BK604" s="88"/>
      <c r="BL604" s="88"/>
      <c r="BM604" s="88"/>
      <c r="BN604" s="88"/>
      <c r="BO604" s="88"/>
      <c r="BP604" s="88"/>
      <c r="BQ604" s="88"/>
      <c r="BR604" s="88"/>
      <c r="BS604" s="88"/>
      <c r="BT604" s="88"/>
      <c r="BU604" s="88"/>
      <c r="BV604" s="88"/>
      <c r="BW604" s="88"/>
      <c r="BX604" s="88"/>
      <c r="BY604" s="88"/>
      <c r="BZ604" s="88"/>
      <c r="CA604" s="88"/>
      <c r="CB604" s="88"/>
      <c r="CC604" s="88"/>
      <c r="CD604" s="88"/>
      <c r="CE604" s="88"/>
      <c r="CF604" s="88"/>
      <c r="CG604" s="88"/>
      <c r="CH604" s="88"/>
      <c r="CI604" s="88"/>
      <c r="CJ604" s="88"/>
      <c r="CK604" s="88"/>
      <c r="CL604" s="88"/>
      <c r="CM604" s="88"/>
      <c r="CN604" s="88"/>
      <c r="CO604" s="88"/>
      <c r="CP604" s="88"/>
      <c r="CQ604" s="88"/>
      <c r="CR604" s="88"/>
      <c r="CS604" s="88"/>
      <c r="CT604" s="88"/>
      <c r="CU604" s="88"/>
      <c r="CV604" s="88"/>
      <c r="CW604" s="88"/>
      <c r="CX604" s="88"/>
      <c r="CY604" s="88"/>
      <c r="CZ604" s="88"/>
      <c r="DA604" s="88"/>
      <c r="DB604" s="88"/>
      <c r="DC604" s="88"/>
      <c r="DD604" s="88"/>
      <c r="DE604" s="88"/>
      <c r="DF604" s="88"/>
      <c r="DG604" s="88"/>
      <c r="DH604" s="88"/>
    </row>
    <row r="605" ht="10.5" customHeight="1">
      <c r="A605" s="87" t="str">
        <f t="shared" si="1"/>
        <v/>
      </c>
      <c r="B605" s="88" t="str">
        <f t="shared" si="2"/>
        <v/>
      </c>
      <c r="C605" s="88" t="str">
        <f t="shared" si="3"/>
        <v/>
      </c>
      <c r="D605" s="89" t="str">
        <f>'94KMInput'!B600</f>
        <v/>
      </c>
      <c r="E605" s="90" t="str">
        <f t="shared" si="4"/>
        <v/>
      </c>
      <c r="F605" s="91" t="str">
        <f>'94KMInput'!H600</f>
        <v/>
      </c>
      <c r="G605" s="90" t="str">
        <f>'94KMInput'!O600</f>
        <v/>
      </c>
      <c r="H605" s="90" t="str">
        <f>'94KMInput'!P600</f>
        <v/>
      </c>
      <c r="I605" s="90" t="str">
        <f>'94KMInput'!R600</f>
        <v/>
      </c>
      <c r="J605" s="91" t="str">
        <f>'94KMInput'!S600</f>
        <v/>
      </c>
      <c r="K605" s="92" t="str">
        <f>'94KMInput'!AD600</f>
        <v/>
      </c>
      <c r="L605" s="93"/>
      <c r="M605" s="94" t="str">
        <f>'94KMInput'!L600</f>
        <v/>
      </c>
      <c r="N605" s="90" t="str">
        <f>IF(M605="","",(IF(Q605='94KMInput'!K600,"","ERROR!")))</f>
        <v/>
      </c>
      <c r="O605" s="95"/>
      <c r="P605" s="96"/>
      <c r="Q605" s="69" t="str">
        <f t="shared" si="8"/>
        <v/>
      </c>
      <c r="R605" s="98"/>
      <c r="S605" s="98"/>
      <c r="T605" s="98"/>
      <c r="U605" s="99"/>
      <c r="V605" s="98"/>
      <c r="W605" s="98"/>
      <c r="X605" s="100" t="str">
        <f t="shared" si="39"/>
        <v/>
      </c>
      <c r="Y605" s="101"/>
      <c r="Z605" s="102"/>
      <c r="AA605" s="102"/>
      <c r="AB605" s="102"/>
      <c r="AC605" s="103" t="str">
        <f>'94KMInput'!T644</f>
        <v/>
      </c>
      <c r="AD605" s="104">
        <f>'94KMInput'!V644-'94KMInput'!U644</f>
        <v>0</v>
      </c>
      <c r="AE605" s="105" t="str">
        <f t="shared" si="6"/>
        <v/>
      </c>
      <c r="AF605" s="106"/>
      <c r="AG605" s="107"/>
      <c r="AH605" s="108" t="str">
        <f>HYPERLINK('94KMInput'!AE643)</f>
        <v/>
      </c>
      <c r="AI605" s="108" t="str">
        <f>HYPERLINK('94KMInput'!AF643)</f>
        <v/>
      </c>
      <c r="AJ605" s="108" t="str">
        <f>HYPERLINK('94KMInput'!AG643)</f>
        <v/>
      </c>
      <c r="AK605" s="108" t="str">
        <f>HYPERLINK('94KMInput'!AH643)</f>
        <v/>
      </c>
      <c r="AL605" s="108" t="str">
        <f>HYPERLINK('94KMInput'!AI643)</f>
        <v/>
      </c>
      <c r="AM605" s="108" t="str">
        <f>HYPERLINK('94KMInput'!AJ643)</f>
        <v/>
      </c>
      <c r="AN605" s="108" t="str">
        <f>HYPERLINK('94KMInput'!AK643)</f>
        <v/>
      </c>
      <c r="AO605" s="108" t="str">
        <f>HYPERLINK('94KMInput'!AL643)</f>
        <v/>
      </c>
      <c r="AP605" s="88"/>
      <c r="AQ605" s="88"/>
      <c r="AR605" s="88"/>
      <c r="AS605" s="88"/>
      <c r="AT605" s="88"/>
      <c r="AU605" s="88"/>
      <c r="AV605" s="88"/>
      <c r="AW605" s="88"/>
      <c r="AX605" s="88"/>
      <c r="AY605" s="88"/>
      <c r="AZ605" s="88"/>
      <c r="BA605" s="88"/>
      <c r="BB605" s="88"/>
      <c r="BC605" s="88"/>
      <c r="BD605" s="88"/>
      <c r="BE605" s="88"/>
      <c r="BF605" s="88"/>
      <c r="BG605" s="88"/>
      <c r="BH605" s="88"/>
      <c r="BI605" s="88"/>
      <c r="BJ605" s="88"/>
      <c r="BK605" s="88"/>
      <c r="BL605" s="88"/>
      <c r="BM605" s="88"/>
      <c r="BN605" s="88"/>
      <c r="BO605" s="88"/>
      <c r="BP605" s="88"/>
      <c r="BQ605" s="88"/>
      <c r="BR605" s="88"/>
      <c r="BS605" s="88"/>
      <c r="BT605" s="88"/>
      <c r="BU605" s="88"/>
      <c r="BV605" s="88"/>
      <c r="BW605" s="88"/>
      <c r="BX605" s="88"/>
      <c r="BY605" s="88"/>
      <c r="BZ605" s="88"/>
      <c r="CA605" s="88"/>
      <c r="CB605" s="88"/>
      <c r="CC605" s="88"/>
      <c r="CD605" s="88"/>
      <c r="CE605" s="88"/>
      <c r="CF605" s="88"/>
      <c r="CG605" s="88"/>
      <c r="CH605" s="88"/>
      <c r="CI605" s="88"/>
      <c r="CJ605" s="88"/>
      <c r="CK605" s="88"/>
      <c r="CL605" s="88"/>
      <c r="CM605" s="88"/>
      <c r="CN605" s="88"/>
      <c r="CO605" s="88"/>
      <c r="CP605" s="88"/>
      <c r="CQ605" s="88"/>
      <c r="CR605" s="88"/>
      <c r="CS605" s="88"/>
      <c r="CT605" s="88"/>
      <c r="CU605" s="88"/>
      <c r="CV605" s="88"/>
      <c r="CW605" s="88"/>
      <c r="CX605" s="88"/>
      <c r="CY605" s="88"/>
      <c r="CZ605" s="88"/>
      <c r="DA605" s="88"/>
      <c r="DB605" s="88"/>
      <c r="DC605" s="88"/>
      <c r="DD605" s="88"/>
      <c r="DE605" s="88"/>
      <c r="DF605" s="88"/>
      <c r="DG605" s="88"/>
      <c r="DH605" s="88"/>
    </row>
    <row r="606" ht="10.5" customHeight="1">
      <c r="A606" s="87" t="str">
        <f t="shared" si="1"/>
        <v/>
      </c>
      <c r="B606" s="88" t="str">
        <f t="shared" si="2"/>
        <v/>
      </c>
      <c r="C606" s="88" t="str">
        <f t="shared" si="3"/>
        <v/>
      </c>
      <c r="D606" s="89" t="str">
        <f>'94KMInput'!B601</f>
        <v/>
      </c>
      <c r="E606" s="90" t="str">
        <f t="shared" si="4"/>
        <v/>
      </c>
      <c r="F606" s="91" t="str">
        <f>'94KMInput'!H601</f>
        <v/>
      </c>
      <c r="G606" s="90" t="str">
        <f>'94KMInput'!O601</f>
        <v/>
      </c>
      <c r="H606" s="90" t="str">
        <f>'94KMInput'!P601</f>
        <v/>
      </c>
      <c r="I606" s="90" t="str">
        <f>'94KMInput'!R601</f>
        <v/>
      </c>
      <c r="J606" s="91" t="str">
        <f>'94KMInput'!S601</f>
        <v/>
      </c>
      <c r="K606" s="92" t="str">
        <f>'94KMInput'!AD601</f>
        <v/>
      </c>
      <c r="L606" s="93"/>
      <c r="M606" s="94" t="str">
        <f>'94KMInput'!L601</f>
        <v/>
      </c>
      <c r="N606" s="90" t="str">
        <f>IF(M606="","",(IF(Q606='94KMInput'!K601,"","ERROR!")))</f>
        <v/>
      </c>
      <c r="O606" s="95"/>
      <c r="P606" s="96"/>
      <c r="Q606" s="69" t="str">
        <f t="shared" si="8"/>
        <v/>
      </c>
      <c r="R606" s="98"/>
      <c r="S606" s="98"/>
      <c r="T606" s="98"/>
      <c r="U606" s="99"/>
      <c r="V606" s="98"/>
      <c r="W606" s="98"/>
      <c r="X606" s="100" t="str">
        <f t="shared" si="39"/>
        <v/>
      </c>
      <c r="Y606" s="101"/>
      <c r="Z606" s="102"/>
      <c r="AA606" s="102"/>
      <c r="AB606" s="102"/>
      <c r="AC606" s="103" t="str">
        <f>'94KMInput'!T645</f>
        <v/>
      </c>
      <c r="AD606" s="104">
        <f>'94KMInput'!V645-'94KMInput'!U645</f>
        <v>0</v>
      </c>
      <c r="AE606" s="105" t="str">
        <f t="shared" si="6"/>
        <v/>
      </c>
      <c r="AF606" s="106"/>
      <c r="AG606" s="107"/>
      <c r="AH606" s="108" t="str">
        <f>HYPERLINK('94KMInput'!AE644)</f>
        <v/>
      </c>
      <c r="AI606" s="108" t="str">
        <f>HYPERLINK('94KMInput'!AF644)</f>
        <v/>
      </c>
      <c r="AJ606" s="108" t="str">
        <f>HYPERLINK('94KMInput'!AG644)</f>
        <v/>
      </c>
      <c r="AK606" s="108" t="str">
        <f>HYPERLINK('94KMInput'!AH644)</f>
        <v/>
      </c>
      <c r="AL606" s="108" t="str">
        <f>HYPERLINK('94KMInput'!AI644)</f>
        <v/>
      </c>
      <c r="AM606" s="108" t="str">
        <f>HYPERLINK('94KMInput'!AJ644)</f>
        <v/>
      </c>
      <c r="AN606" s="108" t="str">
        <f>HYPERLINK('94KMInput'!AK644)</f>
        <v/>
      </c>
      <c r="AO606" s="108" t="str">
        <f>HYPERLINK('94KMInput'!AL644)</f>
        <v/>
      </c>
      <c r="AP606" s="88"/>
      <c r="AQ606" s="88"/>
      <c r="AR606" s="88"/>
      <c r="AS606" s="88"/>
      <c r="AT606" s="88"/>
      <c r="AU606" s="88"/>
      <c r="AV606" s="88"/>
      <c r="AW606" s="88"/>
      <c r="AX606" s="88"/>
      <c r="AY606" s="88"/>
      <c r="AZ606" s="88"/>
      <c r="BA606" s="88"/>
      <c r="BB606" s="88"/>
      <c r="BC606" s="88"/>
      <c r="BD606" s="88"/>
      <c r="BE606" s="88"/>
      <c r="BF606" s="88"/>
      <c r="BG606" s="88"/>
      <c r="BH606" s="88"/>
      <c r="BI606" s="88"/>
      <c r="BJ606" s="88"/>
      <c r="BK606" s="88"/>
      <c r="BL606" s="88"/>
      <c r="BM606" s="88"/>
      <c r="BN606" s="88"/>
      <c r="BO606" s="88"/>
      <c r="BP606" s="88"/>
      <c r="BQ606" s="88"/>
      <c r="BR606" s="88"/>
      <c r="BS606" s="88"/>
      <c r="BT606" s="88"/>
      <c r="BU606" s="88"/>
      <c r="BV606" s="88"/>
      <c r="BW606" s="88"/>
      <c r="BX606" s="88"/>
      <c r="BY606" s="88"/>
      <c r="BZ606" s="88"/>
      <c r="CA606" s="88"/>
      <c r="CB606" s="88"/>
      <c r="CC606" s="88"/>
      <c r="CD606" s="88"/>
      <c r="CE606" s="88"/>
      <c r="CF606" s="88"/>
      <c r="CG606" s="88"/>
      <c r="CH606" s="88"/>
      <c r="CI606" s="88"/>
      <c r="CJ606" s="88"/>
      <c r="CK606" s="88"/>
      <c r="CL606" s="88"/>
      <c r="CM606" s="88"/>
      <c r="CN606" s="88"/>
      <c r="CO606" s="88"/>
      <c r="CP606" s="88"/>
      <c r="CQ606" s="88"/>
      <c r="CR606" s="88"/>
      <c r="CS606" s="88"/>
      <c r="CT606" s="88"/>
      <c r="CU606" s="88"/>
      <c r="CV606" s="88"/>
      <c r="CW606" s="88"/>
      <c r="CX606" s="88"/>
      <c r="CY606" s="88"/>
      <c r="CZ606" s="88"/>
      <c r="DA606" s="88"/>
      <c r="DB606" s="88"/>
      <c r="DC606" s="88"/>
      <c r="DD606" s="88"/>
      <c r="DE606" s="88"/>
      <c r="DF606" s="88"/>
      <c r="DG606" s="88"/>
      <c r="DH606" s="88"/>
    </row>
    <row r="607" ht="10.5" customHeight="1">
      <c r="A607" s="87" t="str">
        <f t="shared" si="1"/>
        <v/>
      </c>
      <c r="B607" s="88" t="str">
        <f t="shared" si="2"/>
        <v/>
      </c>
      <c r="C607" s="88" t="str">
        <f t="shared" si="3"/>
        <v/>
      </c>
      <c r="D607" s="89" t="str">
        <f>'94KMInput'!B602</f>
        <v/>
      </c>
      <c r="E607" s="90" t="str">
        <f t="shared" si="4"/>
        <v/>
      </c>
      <c r="F607" s="91" t="str">
        <f>'94KMInput'!H602</f>
        <v/>
      </c>
      <c r="G607" s="90" t="str">
        <f>'94KMInput'!O602</f>
        <v/>
      </c>
      <c r="H607" s="90" t="str">
        <f>'94KMInput'!P602</f>
        <v/>
      </c>
      <c r="I607" s="90" t="str">
        <f>'94KMInput'!R602</f>
        <v/>
      </c>
      <c r="J607" s="91" t="str">
        <f>'94KMInput'!S602</f>
        <v/>
      </c>
      <c r="K607" s="92" t="str">
        <f>'94KMInput'!AD602</f>
        <v/>
      </c>
      <c r="L607" s="93"/>
      <c r="M607" s="94" t="str">
        <f>'94KMInput'!L602</f>
        <v/>
      </c>
      <c r="N607" s="90" t="str">
        <f>IF(M607="","",(IF(Q607='94KMInput'!K602,"","ERROR!")))</f>
        <v/>
      </c>
      <c r="O607" s="95"/>
      <c r="P607" s="96"/>
      <c r="Q607" s="69" t="str">
        <f t="shared" si="8"/>
        <v/>
      </c>
      <c r="R607" s="98"/>
      <c r="S607" s="98"/>
      <c r="T607" s="98"/>
      <c r="U607" s="99"/>
      <c r="V607" s="98"/>
      <c r="W607" s="98"/>
      <c r="X607" s="100" t="str">
        <f t="shared" si="39"/>
        <v/>
      </c>
      <c r="Y607" s="101"/>
      <c r="Z607" s="102"/>
      <c r="AA607" s="102"/>
      <c r="AB607" s="102"/>
      <c r="AC607" s="103" t="str">
        <f>'94KMInput'!T646</f>
        <v/>
      </c>
      <c r="AD607" s="104">
        <f>'94KMInput'!V646-'94KMInput'!U646</f>
        <v>0</v>
      </c>
      <c r="AE607" s="105" t="str">
        <f t="shared" si="6"/>
        <v/>
      </c>
      <c r="AF607" s="106"/>
      <c r="AG607" s="107"/>
      <c r="AH607" s="108" t="str">
        <f>HYPERLINK('94KMInput'!AE645)</f>
        <v/>
      </c>
      <c r="AI607" s="108" t="str">
        <f>HYPERLINK('94KMInput'!AF645)</f>
        <v/>
      </c>
      <c r="AJ607" s="108" t="str">
        <f>HYPERLINK('94KMInput'!AG645)</f>
        <v/>
      </c>
      <c r="AK607" s="108" t="str">
        <f>HYPERLINK('94KMInput'!AH645)</f>
        <v/>
      </c>
      <c r="AL607" s="108" t="str">
        <f>HYPERLINK('94KMInput'!AI645)</f>
        <v/>
      </c>
      <c r="AM607" s="108" t="str">
        <f>HYPERLINK('94KMInput'!AJ645)</f>
        <v/>
      </c>
      <c r="AN607" s="108" t="str">
        <f>HYPERLINK('94KMInput'!AK645)</f>
        <v/>
      </c>
      <c r="AO607" s="108" t="str">
        <f>HYPERLINK('94KMInput'!AL645)</f>
        <v/>
      </c>
      <c r="AP607" s="88"/>
      <c r="AQ607" s="88"/>
      <c r="AR607" s="88"/>
      <c r="AS607" s="88"/>
      <c r="AT607" s="88"/>
      <c r="AU607" s="88"/>
      <c r="AV607" s="88"/>
      <c r="AW607" s="88"/>
      <c r="AX607" s="88"/>
      <c r="AY607" s="88"/>
      <c r="AZ607" s="88"/>
      <c r="BA607" s="88"/>
      <c r="BB607" s="88"/>
      <c r="BC607" s="88"/>
      <c r="BD607" s="88"/>
      <c r="BE607" s="88"/>
      <c r="BF607" s="88"/>
      <c r="BG607" s="88"/>
      <c r="BH607" s="88"/>
      <c r="BI607" s="88"/>
      <c r="BJ607" s="88"/>
      <c r="BK607" s="88"/>
      <c r="BL607" s="88"/>
      <c r="BM607" s="88"/>
      <c r="BN607" s="88"/>
      <c r="BO607" s="88"/>
      <c r="BP607" s="88"/>
      <c r="BQ607" s="88"/>
      <c r="BR607" s="88"/>
      <c r="BS607" s="88"/>
      <c r="BT607" s="88"/>
      <c r="BU607" s="88"/>
      <c r="BV607" s="88"/>
      <c r="BW607" s="88"/>
      <c r="BX607" s="88"/>
      <c r="BY607" s="88"/>
      <c r="BZ607" s="88"/>
      <c r="CA607" s="88"/>
      <c r="CB607" s="88"/>
      <c r="CC607" s="88"/>
      <c r="CD607" s="88"/>
      <c r="CE607" s="88"/>
      <c r="CF607" s="88"/>
      <c r="CG607" s="88"/>
      <c r="CH607" s="88"/>
      <c r="CI607" s="88"/>
      <c r="CJ607" s="88"/>
      <c r="CK607" s="88"/>
      <c r="CL607" s="88"/>
      <c r="CM607" s="88"/>
      <c r="CN607" s="88"/>
      <c r="CO607" s="88"/>
      <c r="CP607" s="88"/>
      <c r="CQ607" s="88"/>
      <c r="CR607" s="88"/>
      <c r="CS607" s="88"/>
      <c r="CT607" s="88"/>
      <c r="CU607" s="88"/>
      <c r="CV607" s="88"/>
      <c r="CW607" s="88"/>
      <c r="CX607" s="88"/>
      <c r="CY607" s="88"/>
      <c r="CZ607" s="88"/>
      <c r="DA607" s="88"/>
      <c r="DB607" s="88"/>
      <c r="DC607" s="88"/>
      <c r="DD607" s="88"/>
      <c r="DE607" s="88"/>
      <c r="DF607" s="88"/>
      <c r="DG607" s="88"/>
      <c r="DH607" s="88"/>
    </row>
    <row r="608" ht="10.5" customHeight="1">
      <c r="A608" s="87" t="str">
        <f t="shared" si="1"/>
        <v/>
      </c>
      <c r="B608" s="88" t="str">
        <f t="shared" si="2"/>
        <v/>
      </c>
      <c r="C608" s="88" t="str">
        <f t="shared" si="3"/>
        <v/>
      </c>
      <c r="D608" s="89" t="str">
        <f>'94KMInput'!B603</f>
        <v/>
      </c>
      <c r="E608" s="90" t="str">
        <f t="shared" si="4"/>
        <v/>
      </c>
      <c r="F608" s="91" t="str">
        <f>'94KMInput'!H603</f>
        <v/>
      </c>
      <c r="G608" s="90" t="str">
        <f>'94KMInput'!O603</f>
        <v/>
      </c>
      <c r="H608" s="90" t="str">
        <f>'94KMInput'!P603</f>
        <v/>
      </c>
      <c r="I608" s="90" t="str">
        <f>'94KMInput'!R603</f>
        <v/>
      </c>
      <c r="J608" s="91" t="str">
        <f>'94KMInput'!S603</f>
        <v/>
      </c>
      <c r="K608" s="92" t="str">
        <f>'94KMInput'!AD603</f>
        <v/>
      </c>
      <c r="L608" s="93"/>
      <c r="M608" s="94" t="str">
        <f>'94KMInput'!L603</f>
        <v/>
      </c>
      <c r="N608" s="90" t="str">
        <f>IF(M608="","",(IF(Q608='94KMInput'!K603,"","ERROR!")))</f>
        <v/>
      </c>
      <c r="O608" s="95"/>
      <c r="P608" s="96"/>
      <c r="Q608" s="69" t="str">
        <f t="shared" si="8"/>
        <v/>
      </c>
      <c r="R608" s="98"/>
      <c r="S608" s="98"/>
      <c r="T608" s="98"/>
      <c r="U608" s="99"/>
      <c r="V608" s="98"/>
      <c r="W608" s="98"/>
      <c r="X608" s="100" t="str">
        <f t="shared" si="39"/>
        <v/>
      </c>
      <c r="Y608" s="101"/>
      <c r="Z608" s="102"/>
      <c r="AA608" s="102"/>
      <c r="AB608" s="102"/>
      <c r="AC608" s="103" t="str">
        <f>'94KMInput'!T647</f>
        <v/>
      </c>
      <c r="AD608" s="104">
        <f>'94KMInput'!V647-'94KMInput'!U647</f>
        <v>0</v>
      </c>
      <c r="AE608" s="105" t="str">
        <f t="shared" si="6"/>
        <v/>
      </c>
      <c r="AF608" s="106"/>
      <c r="AG608" s="107"/>
      <c r="AH608" s="108" t="str">
        <f>HYPERLINK('94KMInput'!AE646)</f>
        <v/>
      </c>
      <c r="AI608" s="108" t="str">
        <f>HYPERLINK('94KMInput'!AF646)</f>
        <v/>
      </c>
      <c r="AJ608" s="108" t="str">
        <f>HYPERLINK('94KMInput'!AG646)</f>
        <v/>
      </c>
      <c r="AK608" s="108" t="str">
        <f>HYPERLINK('94KMInput'!AH646)</f>
        <v/>
      </c>
      <c r="AL608" s="108" t="str">
        <f>HYPERLINK('94KMInput'!AI646)</f>
        <v/>
      </c>
      <c r="AM608" s="108" t="str">
        <f>HYPERLINK('94KMInput'!AJ646)</f>
        <v/>
      </c>
      <c r="AN608" s="108" t="str">
        <f>HYPERLINK('94KMInput'!AK646)</f>
        <v/>
      </c>
      <c r="AO608" s="108" t="str">
        <f>HYPERLINK('94KMInput'!AL646)</f>
        <v/>
      </c>
      <c r="AP608" s="88"/>
      <c r="AQ608" s="88"/>
      <c r="AR608" s="88"/>
      <c r="AS608" s="88"/>
      <c r="AT608" s="88"/>
      <c r="AU608" s="88"/>
      <c r="AV608" s="88"/>
      <c r="AW608" s="88"/>
      <c r="AX608" s="88"/>
      <c r="AY608" s="88"/>
      <c r="AZ608" s="88"/>
      <c r="BA608" s="88"/>
      <c r="BB608" s="88"/>
      <c r="BC608" s="88"/>
      <c r="BD608" s="88"/>
      <c r="BE608" s="88"/>
      <c r="BF608" s="88"/>
      <c r="BG608" s="88"/>
      <c r="BH608" s="88"/>
      <c r="BI608" s="88"/>
      <c r="BJ608" s="88"/>
      <c r="BK608" s="88"/>
      <c r="BL608" s="88"/>
      <c r="BM608" s="88"/>
      <c r="BN608" s="88"/>
      <c r="BO608" s="88"/>
      <c r="BP608" s="88"/>
      <c r="BQ608" s="88"/>
      <c r="BR608" s="88"/>
      <c r="BS608" s="88"/>
      <c r="BT608" s="88"/>
      <c r="BU608" s="88"/>
      <c r="BV608" s="88"/>
      <c r="BW608" s="88"/>
      <c r="BX608" s="88"/>
      <c r="BY608" s="88"/>
      <c r="BZ608" s="88"/>
      <c r="CA608" s="88"/>
      <c r="CB608" s="88"/>
      <c r="CC608" s="88"/>
      <c r="CD608" s="88"/>
      <c r="CE608" s="88"/>
      <c r="CF608" s="88"/>
      <c r="CG608" s="88"/>
      <c r="CH608" s="88"/>
      <c r="CI608" s="88"/>
      <c r="CJ608" s="88"/>
      <c r="CK608" s="88"/>
      <c r="CL608" s="88"/>
      <c r="CM608" s="88"/>
      <c r="CN608" s="88"/>
      <c r="CO608" s="88"/>
      <c r="CP608" s="88"/>
      <c r="CQ608" s="88"/>
      <c r="CR608" s="88"/>
      <c r="CS608" s="88"/>
      <c r="CT608" s="88"/>
      <c r="CU608" s="88"/>
      <c r="CV608" s="88"/>
      <c r="CW608" s="88"/>
      <c r="CX608" s="88"/>
      <c r="CY608" s="88"/>
      <c r="CZ608" s="88"/>
      <c r="DA608" s="88"/>
      <c r="DB608" s="88"/>
      <c r="DC608" s="88"/>
      <c r="DD608" s="88"/>
      <c r="DE608" s="88"/>
      <c r="DF608" s="88"/>
      <c r="DG608" s="88"/>
      <c r="DH608" s="88"/>
    </row>
    <row r="609" ht="10.5" customHeight="1">
      <c r="A609" s="87" t="str">
        <f t="shared" si="1"/>
        <v/>
      </c>
      <c r="B609" s="88" t="str">
        <f t="shared" si="2"/>
        <v/>
      </c>
      <c r="C609" s="88" t="str">
        <f t="shared" si="3"/>
        <v/>
      </c>
      <c r="D609" s="89" t="str">
        <f>'94KMInput'!B604</f>
        <v/>
      </c>
      <c r="E609" s="90" t="str">
        <f t="shared" si="4"/>
        <v/>
      </c>
      <c r="F609" s="91" t="str">
        <f>'94KMInput'!H604</f>
        <v/>
      </c>
      <c r="G609" s="90" t="str">
        <f>'94KMInput'!O604</f>
        <v/>
      </c>
      <c r="H609" s="90" t="str">
        <f>'94KMInput'!P604</f>
        <v/>
      </c>
      <c r="I609" s="90" t="str">
        <f>'94KMInput'!R604</f>
        <v/>
      </c>
      <c r="J609" s="91" t="str">
        <f>'94KMInput'!S604</f>
        <v/>
      </c>
      <c r="K609" s="92" t="str">
        <f>'94KMInput'!AD604</f>
        <v/>
      </c>
      <c r="L609" s="93"/>
      <c r="M609" s="94" t="str">
        <f>'94KMInput'!L604</f>
        <v/>
      </c>
      <c r="N609" s="90" t="str">
        <f>IF(M609="","",(IF(Q609='94KMInput'!K604,"","ERROR!")))</f>
        <v/>
      </c>
      <c r="O609" s="95"/>
      <c r="P609" s="96"/>
      <c r="Q609" s="69" t="str">
        <f t="shared" si="8"/>
        <v/>
      </c>
      <c r="R609" s="98"/>
      <c r="S609" s="98"/>
      <c r="T609" s="98"/>
      <c r="U609" s="99"/>
      <c r="V609" s="98"/>
      <c r="W609" s="98"/>
      <c r="X609" s="100" t="str">
        <f t="shared" si="39"/>
        <v/>
      </c>
      <c r="Y609" s="101"/>
      <c r="Z609" s="102"/>
      <c r="AA609" s="102"/>
      <c r="AB609" s="102"/>
      <c r="AC609" s="103" t="str">
        <f>'94KMInput'!T648</f>
        <v/>
      </c>
      <c r="AD609" s="104">
        <f>'94KMInput'!V648-'94KMInput'!U648</f>
        <v>0</v>
      </c>
      <c r="AE609" s="105" t="str">
        <f t="shared" si="6"/>
        <v/>
      </c>
      <c r="AF609" s="106"/>
      <c r="AG609" s="107"/>
      <c r="AH609" s="108" t="str">
        <f>HYPERLINK('94KMInput'!AE647)</f>
        <v/>
      </c>
      <c r="AI609" s="108" t="str">
        <f>HYPERLINK('94KMInput'!AF647)</f>
        <v/>
      </c>
      <c r="AJ609" s="108" t="str">
        <f>HYPERLINK('94KMInput'!AG647)</f>
        <v/>
      </c>
      <c r="AK609" s="108" t="str">
        <f>HYPERLINK('94KMInput'!AH647)</f>
        <v/>
      </c>
      <c r="AL609" s="108" t="str">
        <f>HYPERLINK('94KMInput'!AI647)</f>
        <v/>
      </c>
      <c r="AM609" s="108" t="str">
        <f>HYPERLINK('94KMInput'!AJ647)</f>
        <v/>
      </c>
      <c r="AN609" s="108" t="str">
        <f>HYPERLINK('94KMInput'!AK647)</f>
        <v/>
      </c>
      <c r="AO609" s="108" t="str">
        <f>HYPERLINK('94KMInput'!AL647)</f>
        <v/>
      </c>
      <c r="AP609" s="88"/>
      <c r="AQ609" s="88"/>
      <c r="AR609" s="88"/>
      <c r="AS609" s="88"/>
      <c r="AT609" s="88"/>
      <c r="AU609" s="88"/>
      <c r="AV609" s="88"/>
      <c r="AW609" s="88"/>
      <c r="AX609" s="88"/>
      <c r="AY609" s="88"/>
      <c r="AZ609" s="88"/>
      <c r="BA609" s="88"/>
      <c r="BB609" s="88"/>
      <c r="BC609" s="88"/>
      <c r="BD609" s="88"/>
      <c r="BE609" s="88"/>
      <c r="BF609" s="88"/>
      <c r="BG609" s="88"/>
      <c r="BH609" s="88"/>
      <c r="BI609" s="88"/>
      <c r="BJ609" s="88"/>
      <c r="BK609" s="88"/>
      <c r="BL609" s="88"/>
      <c r="BM609" s="88"/>
      <c r="BN609" s="88"/>
      <c r="BO609" s="88"/>
      <c r="BP609" s="88"/>
      <c r="BQ609" s="88"/>
      <c r="BR609" s="88"/>
      <c r="BS609" s="88"/>
      <c r="BT609" s="88"/>
      <c r="BU609" s="88"/>
      <c r="BV609" s="88"/>
      <c r="BW609" s="88"/>
      <c r="BX609" s="88"/>
      <c r="BY609" s="88"/>
      <c r="BZ609" s="88"/>
      <c r="CA609" s="88"/>
      <c r="CB609" s="88"/>
      <c r="CC609" s="88"/>
      <c r="CD609" s="88"/>
      <c r="CE609" s="88"/>
      <c r="CF609" s="88"/>
      <c r="CG609" s="88"/>
      <c r="CH609" s="88"/>
      <c r="CI609" s="88"/>
      <c r="CJ609" s="88"/>
      <c r="CK609" s="88"/>
      <c r="CL609" s="88"/>
      <c r="CM609" s="88"/>
      <c r="CN609" s="88"/>
      <c r="CO609" s="88"/>
      <c r="CP609" s="88"/>
      <c r="CQ609" s="88"/>
      <c r="CR609" s="88"/>
      <c r="CS609" s="88"/>
      <c r="CT609" s="88"/>
      <c r="CU609" s="88"/>
      <c r="CV609" s="88"/>
      <c r="CW609" s="88"/>
      <c r="CX609" s="88"/>
      <c r="CY609" s="88"/>
      <c r="CZ609" s="88"/>
      <c r="DA609" s="88"/>
      <c r="DB609" s="88"/>
      <c r="DC609" s="88"/>
      <c r="DD609" s="88"/>
      <c r="DE609" s="88"/>
      <c r="DF609" s="88"/>
      <c r="DG609" s="88"/>
      <c r="DH609" s="88"/>
    </row>
    <row r="610" ht="10.5" customHeight="1">
      <c r="A610" s="87" t="str">
        <f t="shared" si="1"/>
        <v/>
      </c>
      <c r="B610" s="88" t="str">
        <f t="shared" si="2"/>
        <v/>
      </c>
      <c r="C610" s="88" t="str">
        <f t="shared" si="3"/>
        <v/>
      </c>
      <c r="D610" s="89" t="str">
        <f>'94KMInput'!B605</f>
        <v/>
      </c>
      <c r="E610" s="90" t="str">
        <f t="shared" si="4"/>
        <v/>
      </c>
      <c r="F610" s="91" t="str">
        <f>'94KMInput'!H605</f>
        <v/>
      </c>
      <c r="G610" s="90" t="str">
        <f>'94KMInput'!O605</f>
        <v/>
      </c>
      <c r="H610" s="90" t="str">
        <f>'94KMInput'!P605</f>
        <v/>
      </c>
      <c r="I610" s="90" t="str">
        <f>'94KMInput'!R605</f>
        <v/>
      </c>
      <c r="J610" s="91" t="str">
        <f>'94KMInput'!S605</f>
        <v/>
      </c>
      <c r="K610" s="92" t="str">
        <f>'94KMInput'!AD605</f>
        <v/>
      </c>
      <c r="L610" s="93"/>
      <c r="M610" s="94" t="str">
        <f>'94KMInput'!L605</f>
        <v/>
      </c>
      <c r="N610" s="90" t="str">
        <f>IF(M610="","",(IF(Q610='94KMInput'!K605,"","ERROR!")))</f>
        <v/>
      </c>
      <c r="O610" s="95"/>
      <c r="P610" s="96"/>
      <c r="Q610" s="69" t="str">
        <f t="shared" si="8"/>
        <v/>
      </c>
      <c r="R610" s="98"/>
      <c r="S610" s="98"/>
      <c r="T610" s="98"/>
      <c r="U610" s="99"/>
      <c r="V610" s="98"/>
      <c r="W610" s="98"/>
      <c r="X610" s="100" t="str">
        <f t="shared" si="39"/>
        <v/>
      </c>
      <c r="Y610" s="101"/>
      <c r="Z610" s="102"/>
      <c r="AA610" s="102"/>
      <c r="AB610" s="102"/>
      <c r="AC610" s="103" t="str">
        <f>'94KMInput'!T649</f>
        <v/>
      </c>
      <c r="AD610" s="104">
        <f>'94KMInput'!V649-'94KMInput'!U649</f>
        <v>0</v>
      </c>
      <c r="AE610" s="105" t="str">
        <f t="shared" si="6"/>
        <v/>
      </c>
      <c r="AF610" s="106"/>
      <c r="AG610" s="107"/>
      <c r="AH610" s="108" t="str">
        <f>HYPERLINK('94KMInput'!AE648)</f>
        <v/>
      </c>
      <c r="AI610" s="108" t="str">
        <f>HYPERLINK('94KMInput'!AF648)</f>
        <v/>
      </c>
      <c r="AJ610" s="108" t="str">
        <f>HYPERLINK('94KMInput'!AG648)</f>
        <v/>
      </c>
      <c r="AK610" s="108" t="str">
        <f>HYPERLINK('94KMInput'!AH648)</f>
        <v/>
      </c>
      <c r="AL610" s="108" t="str">
        <f>HYPERLINK('94KMInput'!AI648)</f>
        <v/>
      </c>
      <c r="AM610" s="108" t="str">
        <f>HYPERLINK('94KMInput'!AJ648)</f>
        <v/>
      </c>
      <c r="AN610" s="108" t="str">
        <f>HYPERLINK('94KMInput'!AK648)</f>
        <v/>
      </c>
      <c r="AO610" s="108" t="str">
        <f>HYPERLINK('94KMInput'!AL648)</f>
        <v/>
      </c>
      <c r="AP610" s="88"/>
      <c r="AQ610" s="88"/>
      <c r="AR610" s="88"/>
      <c r="AS610" s="88"/>
      <c r="AT610" s="88"/>
      <c r="AU610" s="88"/>
      <c r="AV610" s="88"/>
      <c r="AW610" s="88"/>
      <c r="AX610" s="88"/>
      <c r="AY610" s="88"/>
      <c r="AZ610" s="88"/>
      <c r="BA610" s="88"/>
      <c r="BB610" s="88"/>
      <c r="BC610" s="88"/>
      <c r="BD610" s="88"/>
      <c r="BE610" s="88"/>
      <c r="BF610" s="88"/>
      <c r="BG610" s="88"/>
      <c r="BH610" s="88"/>
      <c r="BI610" s="88"/>
      <c r="BJ610" s="88"/>
      <c r="BK610" s="88"/>
      <c r="BL610" s="88"/>
      <c r="BM610" s="88"/>
      <c r="BN610" s="88"/>
      <c r="BO610" s="88"/>
      <c r="BP610" s="88"/>
      <c r="BQ610" s="88"/>
      <c r="BR610" s="88"/>
      <c r="BS610" s="88"/>
      <c r="BT610" s="88"/>
      <c r="BU610" s="88"/>
      <c r="BV610" s="88"/>
      <c r="BW610" s="88"/>
      <c r="BX610" s="88"/>
      <c r="BY610" s="88"/>
      <c r="BZ610" s="88"/>
      <c r="CA610" s="88"/>
      <c r="CB610" s="88"/>
      <c r="CC610" s="88"/>
      <c r="CD610" s="88"/>
      <c r="CE610" s="88"/>
      <c r="CF610" s="88"/>
      <c r="CG610" s="88"/>
      <c r="CH610" s="88"/>
      <c r="CI610" s="88"/>
      <c r="CJ610" s="88"/>
      <c r="CK610" s="88"/>
      <c r="CL610" s="88"/>
      <c r="CM610" s="88"/>
      <c r="CN610" s="88"/>
      <c r="CO610" s="88"/>
      <c r="CP610" s="88"/>
      <c r="CQ610" s="88"/>
      <c r="CR610" s="88"/>
      <c r="CS610" s="88"/>
      <c r="CT610" s="88"/>
      <c r="CU610" s="88"/>
      <c r="CV610" s="88"/>
      <c r="CW610" s="88"/>
      <c r="CX610" s="88"/>
      <c r="CY610" s="88"/>
      <c r="CZ610" s="88"/>
      <c r="DA610" s="88"/>
      <c r="DB610" s="88"/>
      <c r="DC610" s="88"/>
      <c r="DD610" s="88"/>
      <c r="DE610" s="88"/>
      <c r="DF610" s="88"/>
      <c r="DG610" s="88"/>
      <c r="DH610" s="88"/>
    </row>
    <row r="611" ht="10.5" customHeight="1">
      <c r="A611" s="87" t="str">
        <f t="shared" si="1"/>
        <v/>
      </c>
      <c r="B611" s="88" t="str">
        <f t="shared" si="2"/>
        <v/>
      </c>
      <c r="C611" s="88" t="str">
        <f t="shared" si="3"/>
        <v/>
      </c>
      <c r="D611" s="89" t="str">
        <f>'94KMInput'!B606</f>
        <v/>
      </c>
      <c r="E611" s="90" t="str">
        <f t="shared" si="4"/>
        <v/>
      </c>
      <c r="F611" s="91" t="str">
        <f>'94KMInput'!H606</f>
        <v/>
      </c>
      <c r="G611" s="90" t="str">
        <f>'94KMInput'!O606</f>
        <v/>
      </c>
      <c r="H611" s="90" t="str">
        <f>'94KMInput'!P606</f>
        <v/>
      </c>
      <c r="I611" s="90" t="str">
        <f>'94KMInput'!R606</f>
        <v/>
      </c>
      <c r="J611" s="91" t="str">
        <f>'94KMInput'!S606</f>
        <v/>
      </c>
      <c r="K611" s="92" t="str">
        <f>'94KMInput'!AD606</f>
        <v/>
      </c>
      <c r="L611" s="93"/>
      <c r="M611" s="94" t="str">
        <f>'94KMInput'!L606</f>
        <v/>
      </c>
      <c r="N611" s="90" t="str">
        <f>IF(M611="","",(IF(Q611='94KMInput'!K606,"","ERROR!")))</f>
        <v/>
      </c>
      <c r="O611" s="95"/>
      <c r="P611" s="96"/>
      <c r="Q611" s="69" t="str">
        <f t="shared" si="8"/>
        <v/>
      </c>
      <c r="R611" s="98"/>
      <c r="S611" s="98"/>
      <c r="T611" s="98"/>
      <c r="U611" s="99"/>
      <c r="V611" s="98"/>
      <c r="W611" s="98"/>
      <c r="X611" s="100" t="str">
        <f t="shared" si="39"/>
        <v/>
      </c>
      <c r="Y611" s="101"/>
      <c r="Z611" s="102"/>
      <c r="AA611" s="102"/>
      <c r="AB611" s="102"/>
      <c r="AC611" s="103" t="str">
        <f>'94KMInput'!T650</f>
        <v/>
      </c>
      <c r="AD611" s="104">
        <f>'94KMInput'!V650-'94KMInput'!U650</f>
        <v>0</v>
      </c>
      <c r="AE611" s="105" t="str">
        <f t="shared" si="6"/>
        <v/>
      </c>
      <c r="AF611" s="106"/>
      <c r="AG611" s="107"/>
      <c r="AH611" s="108" t="str">
        <f>HYPERLINK('94KMInput'!AE649)</f>
        <v/>
      </c>
      <c r="AI611" s="108" t="str">
        <f>HYPERLINK('94KMInput'!AF649)</f>
        <v/>
      </c>
      <c r="AJ611" s="108" t="str">
        <f>HYPERLINK('94KMInput'!AG649)</f>
        <v/>
      </c>
      <c r="AK611" s="108" t="str">
        <f>HYPERLINK('94KMInput'!AH649)</f>
        <v/>
      </c>
      <c r="AL611" s="108" t="str">
        <f>HYPERLINK('94KMInput'!AI649)</f>
        <v/>
      </c>
      <c r="AM611" s="108" t="str">
        <f>HYPERLINK('94KMInput'!AJ649)</f>
        <v/>
      </c>
      <c r="AN611" s="108" t="str">
        <f>HYPERLINK('94KMInput'!AK649)</f>
        <v/>
      </c>
      <c r="AO611" s="108" t="str">
        <f>HYPERLINK('94KMInput'!AL649)</f>
        <v/>
      </c>
      <c r="AP611" s="88"/>
      <c r="AQ611" s="88"/>
      <c r="AR611" s="88"/>
      <c r="AS611" s="88"/>
      <c r="AT611" s="88"/>
      <c r="AU611" s="88"/>
      <c r="AV611" s="88"/>
      <c r="AW611" s="88"/>
      <c r="AX611" s="88"/>
      <c r="AY611" s="88"/>
      <c r="AZ611" s="88"/>
      <c r="BA611" s="88"/>
      <c r="BB611" s="88"/>
      <c r="BC611" s="88"/>
      <c r="BD611" s="88"/>
      <c r="BE611" s="88"/>
      <c r="BF611" s="88"/>
      <c r="BG611" s="88"/>
      <c r="BH611" s="88"/>
      <c r="BI611" s="88"/>
      <c r="BJ611" s="88"/>
      <c r="BK611" s="88"/>
      <c r="BL611" s="88"/>
      <c r="BM611" s="88"/>
      <c r="BN611" s="88"/>
      <c r="BO611" s="88"/>
      <c r="BP611" s="88"/>
      <c r="BQ611" s="88"/>
      <c r="BR611" s="88"/>
      <c r="BS611" s="88"/>
      <c r="BT611" s="88"/>
      <c r="BU611" s="88"/>
      <c r="BV611" s="88"/>
      <c r="BW611" s="88"/>
      <c r="BX611" s="88"/>
      <c r="BY611" s="88"/>
      <c r="BZ611" s="88"/>
      <c r="CA611" s="88"/>
      <c r="CB611" s="88"/>
      <c r="CC611" s="88"/>
      <c r="CD611" s="88"/>
      <c r="CE611" s="88"/>
      <c r="CF611" s="88"/>
      <c r="CG611" s="88"/>
      <c r="CH611" s="88"/>
      <c r="CI611" s="88"/>
      <c r="CJ611" s="88"/>
      <c r="CK611" s="88"/>
      <c r="CL611" s="88"/>
      <c r="CM611" s="88"/>
      <c r="CN611" s="88"/>
      <c r="CO611" s="88"/>
      <c r="CP611" s="88"/>
      <c r="CQ611" s="88"/>
      <c r="CR611" s="88"/>
      <c r="CS611" s="88"/>
      <c r="CT611" s="88"/>
      <c r="CU611" s="88"/>
      <c r="CV611" s="88"/>
      <c r="CW611" s="88"/>
      <c r="CX611" s="88"/>
      <c r="CY611" s="88"/>
      <c r="CZ611" s="88"/>
      <c r="DA611" s="88"/>
      <c r="DB611" s="88"/>
      <c r="DC611" s="88"/>
      <c r="DD611" s="88"/>
      <c r="DE611" s="88"/>
      <c r="DF611" s="88"/>
      <c r="DG611" s="88"/>
      <c r="DH611" s="88"/>
    </row>
    <row r="612" ht="10.5" customHeight="1">
      <c r="A612" s="87" t="str">
        <f t="shared" si="1"/>
        <v/>
      </c>
      <c r="B612" s="88" t="str">
        <f t="shared" si="2"/>
        <v/>
      </c>
      <c r="C612" s="88" t="str">
        <f t="shared" si="3"/>
        <v/>
      </c>
      <c r="D612" s="89" t="str">
        <f>'94KMInput'!B607</f>
        <v/>
      </c>
      <c r="E612" s="90" t="str">
        <f t="shared" si="4"/>
        <v/>
      </c>
      <c r="F612" s="91" t="str">
        <f>'94KMInput'!H607</f>
        <v/>
      </c>
      <c r="G612" s="90" t="str">
        <f>'94KMInput'!O607</f>
        <v/>
      </c>
      <c r="H612" s="90" t="str">
        <f>'94KMInput'!P607</f>
        <v/>
      </c>
      <c r="I612" s="90" t="str">
        <f>'94KMInput'!R607</f>
        <v/>
      </c>
      <c r="J612" s="91" t="str">
        <f>'94KMInput'!S607</f>
        <v/>
      </c>
      <c r="K612" s="92" t="str">
        <f>'94KMInput'!AD607</f>
        <v/>
      </c>
      <c r="L612" s="93"/>
      <c r="M612" s="94" t="str">
        <f>'94KMInput'!L607</f>
        <v/>
      </c>
      <c r="N612" s="90" t="str">
        <f>IF(M612="","",(IF(Q612='94KMInput'!K607,"","ERROR!")))</f>
        <v/>
      </c>
      <c r="O612" s="95"/>
      <c r="P612" s="96"/>
      <c r="Q612" s="69" t="str">
        <f t="shared" si="8"/>
        <v/>
      </c>
      <c r="R612" s="98"/>
      <c r="S612" s="98"/>
      <c r="T612" s="98"/>
      <c r="U612" s="99"/>
      <c r="V612" s="98"/>
      <c r="W612" s="98"/>
      <c r="X612" s="100" t="str">
        <f t="shared" si="39"/>
        <v/>
      </c>
      <c r="Y612" s="101"/>
      <c r="Z612" s="102"/>
      <c r="AA612" s="102"/>
      <c r="AB612" s="102"/>
      <c r="AC612" s="103" t="str">
        <f>'94KMInput'!T651</f>
        <v/>
      </c>
      <c r="AD612" s="104">
        <f>'94KMInput'!V651-'94KMInput'!U651</f>
        <v>0</v>
      </c>
      <c r="AE612" s="105" t="str">
        <f t="shared" si="6"/>
        <v/>
      </c>
      <c r="AF612" s="106"/>
      <c r="AG612" s="107"/>
      <c r="AH612" s="108" t="str">
        <f>HYPERLINK('94KMInput'!AE650)</f>
        <v/>
      </c>
      <c r="AI612" s="108" t="str">
        <f>HYPERLINK('94KMInput'!AF650)</f>
        <v/>
      </c>
      <c r="AJ612" s="108" t="str">
        <f>HYPERLINK('94KMInput'!AG650)</f>
        <v/>
      </c>
      <c r="AK612" s="108" t="str">
        <f>HYPERLINK('94KMInput'!AH650)</f>
        <v/>
      </c>
      <c r="AL612" s="108" t="str">
        <f>HYPERLINK('94KMInput'!AI650)</f>
        <v/>
      </c>
      <c r="AM612" s="108" t="str">
        <f>HYPERLINK('94KMInput'!AJ650)</f>
        <v/>
      </c>
      <c r="AN612" s="108" t="str">
        <f>HYPERLINK('94KMInput'!AK650)</f>
        <v/>
      </c>
      <c r="AO612" s="108" t="str">
        <f>HYPERLINK('94KMInput'!AL650)</f>
        <v/>
      </c>
      <c r="AP612" s="88"/>
      <c r="AQ612" s="88"/>
      <c r="AR612" s="88"/>
      <c r="AS612" s="88"/>
      <c r="AT612" s="88"/>
      <c r="AU612" s="88"/>
      <c r="AV612" s="88"/>
      <c r="AW612" s="88"/>
      <c r="AX612" s="88"/>
      <c r="AY612" s="88"/>
      <c r="AZ612" s="88"/>
      <c r="BA612" s="88"/>
      <c r="BB612" s="88"/>
      <c r="BC612" s="88"/>
      <c r="BD612" s="88"/>
      <c r="BE612" s="88"/>
      <c r="BF612" s="88"/>
      <c r="BG612" s="88"/>
      <c r="BH612" s="88"/>
      <c r="BI612" s="88"/>
      <c r="BJ612" s="88"/>
      <c r="BK612" s="88"/>
      <c r="BL612" s="88"/>
      <c r="BM612" s="88"/>
      <c r="BN612" s="88"/>
      <c r="BO612" s="88"/>
      <c r="BP612" s="88"/>
      <c r="BQ612" s="88"/>
      <c r="BR612" s="88"/>
      <c r="BS612" s="88"/>
      <c r="BT612" s="88"/>
      <c r="BU612" s="88"/>
      <c r="BV612" s="88"/>
      <c r="BW612" s="88"/>
      <c r="BX612" s="88"/>
      <c r="BY612" s="88"/>
      <c r="BZ612" s="88"/>
      <c r="CA612" s="88"/>
      <c r="CB612" s="88"/>
      <c r="CC612" s="88"/>
      <c r="CD612" s="88"/>
      <c r="CE612" s="88"/>
      <c r="CF612" s="88"/>
      <c r="CG612" s="88"/>
      <c r="CH612" s="88"/>
      <c r="CI612" s="88"/>
      <c r="CJ612" s="88"/>
      <c r="CK612" s="88"/>
      <c r="CL612" s="88"/>
      <c r="CM612" s="88"/>
      <c r="CN612" s="88"/>
      <c r="CO612" s="88"/>
      <c r="CP612" s="88"/>
      <c r="CQ612" s="88"/>
      <c r="CR612" s="88"/>
      <c r="CS612" s="88"/>
      <c r="CT612" s="88"/>
      <c r="CU612" s="88"/>
      <c r="CV612" s="88"/>
      <c r="CW612" s="88"/>
      <c r="CX612" s="88"/>
      <c r="CY612" s="88"/>
      <c r="CZ612" s="88"/>
      <c r="DA612" s="88"/>
      <c r="DB612" s="88"/>
      <c r="DC612" s="88"/>
      <c r="DD612" s="88"/>
      <c r="DE612" s="88"/>
      <c r="DF612" s="88"/>
      <c r="DG612" s="88"/>
      <c r="DH612" s="88"/>
    </row>
    <row r="613" ht="10.5" customHeight="1">
      <c r="A613" s="87" t="str">
        <f t="shared" si="1"/>
        <v/>
      </c>
      <c r="B613" s="88" t="str">
        <f t="shared" si="2"/>
        <v/>
      </c>
      <c r="C613" s="88" t="str">
        <f t="shared" si="3"/>
        <v/>
      </c>
      <c r="D613" s="89" t="str">
        <f>'94KMInput'!B608</f>
        <v/>
      </c>
      <c r="E613" s="90" t="str">
        <f t="shared" si="4"/>
        <v/>
      </c>
      <c r="F613" s="91" t="str">
        <f>'94KMInput'!H608</f>
        <v/>
      </c>
      <c r="G613" s="90" t="str">
        <f>'94KMInput'!O608</f>
        <v/>
      </c>
      <c r="H613" s="90" t="str">
        <f>'94KMInput'!P608</f>
        <v/>
      </c>
      <c r="I613" s="90" t="str">
        <f>'94KMInput'!R608</f>
        <v/>
      </c>
      <c r="J613" s="91" t="str">
        <f>'94KMInput'!S608</f>
        <v/>
      </c>
      <c r="K613" s="92" t="str">
        <f>'94KMInput'!AD608</f>
        <v/>
      </c>
      <c r="L613" s="93"/>
      <c r="M613" s="94" t="str">
        <f>'94KMInput'!L608</f>
        <v/>
      </c>
      <c r="N613" s="90" t="str">
        <f>IF(M613="","",(IF(Q613='94KMInput'!K608,"","ERROR!")))</f>
        <v/>
      </c>
      <c r="O613" s="95"/>
      <c r="P613" s="96"/>
      <c r="Q613" s="69" t="str">
        <f t="shared" si="8"/>
        <v/>
      </c>
      <c r="R613" s="98"/>
      <c r="S613" s="98"/>
      <c r="T613" s="98"/>
      <c r="U613" s="99"/>
      <c r="V613" s="98"/>
      <c r="W613" s="98"/>
      <c r="X613" s="100" t="str">
        <f t="shared" si="39"/>
        <v/>
      </c>
      <c r="Y613" s="101"/>
      <c r="Z613" s="102"/>
      <c r="AA613" s="102"/>
      <c r="AB613" s="102"/>
      <c r="AC613" s="103" t="str">
        <f>'94KMInput'!T652</f>
        <v/>
      </c>
      <c r="AD613" s="104">
        <f>'94KMInput'!V652-'94KMInput'!U652</f>
        <v>0</v>
      </c>
      <c r="AE613" s="105" t="str">
        <f t="shared" si="6"/>
        <v/>
      </c>
      <c r="AF613" s="106"/>
      <c r="AG613" s="107"/>
      <c r="AH613" s="108" t="str">
        <f>HYPERLINK('94KMInput'!AE651)</f>
        <v/>
      </c>
      <c r="AI613" s="108" t="str">
        <f>HYPERLINK('94KMInput'!AF651)</f>
        <v/>
      </c>
      <c r="AJ613" s="108" t="str">
        <f>HYPERLINK('94KMInput'!AG651)</f>
        <v/>
      </c>
      <c r="AK613" s="108" t="str">
        <f>HYPERLINK('94KMInput'!AH651)</f>
        <v/>
      </c>
      <c r="AL613" s="108" t="str">
        <f>HYPERLINK('94KMInput'!AI651)</f>
        <v/>
      </c>
      <c r="AM613" s="108" t="str">
        <f>HYPERLINK('94KMInput'!AJ651)</f>
        <v/>
      </c>
      <c r="AN613" s="108" t="str">
        <f>HYPERLINK('94KMInput'!AK651)</f>
        <v/>
      </c>
      <c r="AO613" s="108" t="str">
        <f>HYPERLINK('94KMInput'!AL651)</f>
        <v/>
      </c>
      <c r="AP613" s="88"/>
      <c r="AQ613" s="88"/>
      <c r="AR613" s="88"/>
      <c r="AS613" s="88"/>
      <c r="AT613" s="88"/>
      <c r="AU613" s="88"/>
      <c r="AV613" s="88"/>
      <c r="AW613" s="88"/>
      <c r="AX613" s="88"/>
      <c r="AY613" s="88"/>
      <c r="AZ613" s="88"/>
      <c r="BA613" s="88"/>
      <c r="BB613" s="88"/>
      <c r="BC613" s="88"/>
      <c r="BD613" s="88"/>
      <c r="BE613" s="88"/>
      <c r="BF613" s="88"/>
      <c r="BG613" s="88"/>
      <c r="BH613" s="88"/>
      <c r="BI613" s="88"/>
      <c r="BJ613" s="88"/>
      <c r="BK613" s="88"/>
      <c r="BL613" s="88"/>
      <c r="BM613" s="88"/>
      <c r="BN613" s="88"/>
      <c r="BO613" s="88"/>
      <c r="BP613" s="88"/>
      <c r="BQ613" s="88"/>
      <c r="BR613" s="88"/>
      <c r="BS613" s="88"/>
      <c r="BT613" s="88"/>
      <c r="BU613" s="88"/>
      <c r="BV613" s="88"/>
      <c r="BW613" s="88"/>
      <c r="BX613" s="88"/>
      <c r="BY613" s="88"/>
      <c r="BZ613" s="88"/>
      <c r="CA613" s="88"/>
      <c r="CB613" s="88"/>
      <c r="CC613" s="88"/>
      <c r="CD613" s="88"/>
      <c r="CE613" s="88"/>
      <c r="CF613" s="88"/>
      <c r="CG613" s="88"/>
      <c r="CH613" s="88"/>
      <c r="CI613" s="88"/>
      <c r="CJ613" s="88"/>
      <c r="CK613" s="88"/>
      <c r="CL613" s="88"/>
      <c r="CM613" s="88"/>
      <c r="CN613" s="88"/>
      <c r="CO613" s="88"/>
      <c r="CP613" s="88"/>
      <c r="CQ613" s="88"/>
      <c r="CR613" s="88"/>
      <c r="CS613" s="88"/>
      <c r="CT613" s="88"/>
      <c r="CU613" s="88"/>
      <c r="CV613" s="88"/>
      <c r="CW613" s="88"/>
      <c r="CX613" s="88"/>
      <c r="CY613" s="88"/>
      <c r="CZ613" s="88"/>
      <c r="DA613" s="88"/>
      <c r="DB613" s="88"/>
      <c r="DC613" s="88"/>
      <c r="DD613" s="88"/>
      <c r="DE613" s="88"/>
      <c r="DF613" s="88"/>
      <c r="DG613" s="88"/>
      <c r="DH613" s="88"/>
    </row>
    <row r="614" ht="10.5" customHeight="1">
      <c r="A614" s="87" t="str">
        <f t="shared" si="1"/>
        <v/>
      </c>
      <c r="B614" s="88" t="str">
        <f t="shared" si="2"/>
        <v/>
      </c>
      <c r="C614" s="88" t="str">
        <f t="shared" si="3"/>
        <v/>
      </c>
      <c r="D614" s="89" t="str">
        <f>'94KMInput'!B609</f>
        <v/>
      </c>
      <c r="E614" s="90" t="str">
        <f t="shared" si="4"/>
        <v/>
      </c>
      <c r="F614" s="91" t="str">
        <f>'94KMInput'!H609</f>
        <v/>
      </c>
      <c r="G614" s="90" t="str">
        <f>'94KMInput'!O609</f>
        <v/>
      </c>
      <c r="H614" s="90" t="str">
        <f>'94KMInput'!P609</f>
        <v/>
      </c>
      <c r="I614" s="90" t="str">
        <f>'94KMInput'!R609</f>
        <v/>
      </c>
      <c r="J614" s="91" t="str">
        <f>'94KMInput'!S609</f>
        <v/>
      </c>
      <c r="K614" s="92" t="str">
        <f>'94KMInput'!AD609</f>
        <v/>
      </c>
      <c r="L614" s="93"/>
      <c r="M614" s="94" t="str">
        <f>'94KMInput'!L609</f>
        <v/>
      </c>
      <c r="N614" s="90" t="str">
        <f>IF(M614="","",(IF(Q614='94KMInput'!K609,"","ERROR!")))</f>
        <v/>
      </c>
      <c r="O614" s="95"/>
      <c r="P614" s="96"/>
      <c r="Q614" s="69" t="str">
        <f t="shared" si="8"/>
        <v/>
      </c>
      <c r="R614" s="98"/>
      <c r="S614" s="98"/>
      <c r="T614" s="98"/>
      <c r="U614" s="99"/>
      <c r="V614" s="98"/>
      <c r="W614" s="98"/>
      <c r="X614" s="100" t="str">
        <f t="shared" si="39"/>
        <v/>
      </c>
      <c r="Y614" s="101"/>
      <c r="Z614" s="102"/>
      <c r="AA614" s="102"/>
      <c r="AB614" s="102"/>
      <c r="AC614" s="103" t="str">
        <f>'94KMInput'!T653</f>
        <v/>
      </c>
      <c r="AD614" s="104">
        <f>'94KMInput'!V653-'94KMInput'!U653</f>
        <v>0</v>
      </c>
      <c r="AE614" s="105" t="str">
        <f t="shared" si="6"/>
        <v/>
      </c>
      <c r="AF614" s="106"/>
      <c r="AG614" s="107"/>
      <c r="AH614" s="108" t="str">
        <f>HYPERLINK('94KMInput'!AE652)</f>
        <v/>
      </c>
      <c r="AI614" s="108" t="str">
        <f>HYPERLINK('94KMInput'!AF652)</f>
        <v/>
      </c>
      <c r="AJ614" s="108" t="str">
        <f>HYPERLINK('94KMInput'!AG652)</f>
        <v/>
      </c>
      <c r="AK614" s="108" t="str">
        <f>HYPERLINK('94KMInput'!AH652)</f>
        <v/>
      </c>
      <c r="AL614" s="108" t="str">
        <f>HYPERLINK('94KMInput'!AI652)</f>
        <v/>
      </c>
      <c r="AM614" s="108" t="str">
        <f>HYPERLINK('94KMInput'!AJ652)</f>
        <v/>
      </c>
      <c r="AN614" s="108" t="str">
        <f>HYPERLINK('94KMInput'!AK652)</f>
        <v/>
      </c>
      <c r="AO614" s="108" t="str">
        <f>HYPERLINK('94KMInput'!AL652)</f>
        <v/>
      </c>
      <c r="AP614" s="88"/>
      <c r="AQ614" s="88"/>
      <c r="AR614" s="88"/>
      <c r="AS614" s="88"/>
      <c r="AT614" s="88"/>
      <c r="AU614" s="88"/>
      <c r="AV614" s="88"/>
      <c r="AW614" s="88"/>
      <c r="AX614" s="88"/>
      <c r="AY614" s="88"/>
      <c r="AZ614" s="88"/>
      <c r="BA614" s="88"/>
      <c r="BB614" s="88"/>
      <c r="BC614" s="88"/>
      <c r="BD614" s="88"/>
      <c r="BE614" s="88"/>
      <c r="BF614" s="88"/>
      <c r="BG614" s="88"/>
      <c r="BH614" s="88"/>
      <c r="BI614" s="88"/>
      <c r="BJ614" s="88"/>
      <c r="BK614" s="88"/>
      <c r="BL614" s="88"/>
      <c r="BM614" s="88"/>
      <c r="BN614" s="88"/>
      <c r="BO614" s="88"/>
      <c r="BP614" s="88"/>
      <c r="BQ614" s="88"/>
      <c r="BR614" s="88"/>
      <c r="BS614" s="88"/>
      <c r="BT614" s="88"/>
      <c r="BU614" s="88"/>
      <c r="BV614" s="88"/>
      <c r="BW614" s="88"/>
      <c r="BX614" s="88"/>
      <c r="BY614" s="88"/>
      <c r="BZ614" s="88"/>
      <c r="CA614" s="88"/>
      <c r="CB614" s="88"/>
      <c r="CC614" s="88"/>
      <c r="CD614" s="88"/>
      <c r="CE614" s="88"/>
      <c r="CF614" s="88"/>
      <c r="CG614" s="88"/>
      <c r="CH614" s="88"/>
      <c r="CI614" s="88"/>
      <c r="CJ614" s="88"/>
      <c r="CK614" s="88"/>
      <c r="CL614" s="88"/>
      <c r="CM614" s="88"/>
      <c r="CN614" s="88"/>
      <c r="CO614" s="88"/>
      <c r="CP614" s="88"/>
      <c r="CQ614" s="88"/>
      <c r="CR614" s="88"/>
      <c r="CS614" s="88"/>
      <c r="CT614" s="88"/>
      <c r="CU614" s="88"/>
      <c r="CV614" s="88"/>
      <c r="CW614" s="88"/>
      <c r="CX614" s="88"/>
      <c r="CY614" s="88"/>
      <c r="CZ614" s="88"/>
      <c r="DA614" s="88"/>
      <c r="DB614" s="88"/>
      <c r="DC614" s="88"/>
      <c r="DD614" s="88"/>
      <c r="DE614" s="88"/>
      <c r="DF614" s="88"/>
      <c r="DG614" s="88"/>
      <c r="DH614" s="88"/>
    </row>
    <row r="615" ht="10.5" customHeight="1">
      <c r="A615" s="87" t="str">
        <f t="shared" si="1"/>
        <v/>
      </c>
      <c r="B615" s="88" t="str">
        <f t="shared" si="2"/>
        <v/>
      </c>
      <c r="C615" s="88" t="str">
        <f t="shared" si="3"/>
        <v/>
      </c>
      <c r="D615" s="89" t="str">
        <f>'94KMInput'!B610</f>
        <v/>
      </c>
      <c r="E615" s="90" t="str">
        <f t="shared" si="4"/>
        <v/>
      </c>
      <c r="F615" s="91" t="str">
        <f>'94KMInput'!H610</f>
        <v/>
      </c>
      <c r="G615" s="90" t="str">
        <f>'94KMInput'!O610</f>
        <v/>
      </c>
      <c r="H615" s="90" t="str">
        <f>'94KMInput'!P610</f>
        <v/>
      </c>
      <c r="I615" s="90" t="str">
        <f>'94KMInput'!R610</f>
        <v/>
      </c>
      <c r="J615" s="91" t="str">
        <f>'94KMInput'!S610</f>
        <v/>
      </c>
      <c r="K615" s="92" t="str">
        <f>'94KMInput'!AD610</f>
        <v/>
      </c>
      <c r="L615" s="93"/>
      <c r="M615" s="94" t="str">
        <f>'94KMInput'!L610</f>
        <v/>
      </c>
      <c r="N615" s="90" t="str">
        <f>IF(M615="","",(IF(Q615='94KMInput'!K610,"","ERROR!")))</f>
        <v/>
      </c>
      <c r="O615" s="95"/>
      <c r="P615" s="96"/>
      <c r="Q615" s="69" t="str">
        <f t="shared" si="8"/>
        <v/>
      </c>
      <c r="R615" s="98"/>
      <c r="S615" s="98"/>
      <c r="T615" s="98"/>
      <c r="U615" s="99"/>
      <c r="V615" s="98"/>
      <c r="W615" s="98"/>
      <c r="X615" s="100" t="str">
        <f t="shared" si="39"/>
        <v/>
      </c>
      <c r="Y615" s="101"/>
      <c r="Z615" s="102"/>
      <c r="AA615" s="102"/>
      <c r="AB615" s="102"/>
      <c r="AC615" s="103" t="str">
        <f>'94KMInput'!T654</f>
        <v/>
      </c>
      <c r="AD615" s="104">
        <f>'94KMInput'!V654-'94KMInput'!U654</f>
        <v>0</v>
      </c>
      <c r="AE615" s="105" t="str">
        <f t="shared" si="6"/>
        <v/>
      </c>
      <c r="AF615" s="106"/>
      <c r="AG615" s="107"/>
      <c r="AH615" s="108" t="str">
        <f>HYPERLINK('94KMInput'!AE653)</f>
        <v/>
      </c>
      <c r="AI615" s="108" t="str">
        <f>HYPERLINK('94KMInput'!AF653)</f>
        <v/>
      </c>
      <c r="AJ615" s="108" t="str">
        <f>HYPERLINK('94KMInput'!AG653)</f>
        <v/>
      </c>
      <c r="AK615" s="108" t="str">
        <f>HYPERLINK('94KMInput'!AH653)</f>
        <v/>
      </c>
      <c r="AL615" s="108" t="str">
        <f>HYPERLINK('94KMInput'!AI653)</f>
        <v/>
      </c>
      <c r="AM615" s="108" t="str">
        <f>HYPERLINK('94KMInput'!AJ653)</f>
        <v/>
      </c>
      <c r="AN615" s="108" t="str">
        <f>HYPERLINK('94KMInput'!AK653)</f>
        <v/>
      </c>
      <c r="AO615" s="108" t="str">
        <f>HYPERLINK('94KMInput'!AL653)</f>
        <v/>
      </c>
      <c r="AP615" s="88"/>
      <c r="AQ615" s="88"/>
      <c r="AR615" s="88"/>
      <c r="AS615" s="88"/>
      <c r="AT615" s="88"/>
      <c r="AU615" s="88"/>
      <c r="AV615" s="88"/>
      <c r="AW615" s="88"/>
      <c r="AX615" s="88"/>
      <c r="AY615" s="88"/>
      <c r="AZ615" s="88"/>
      <c r="BA615" s="88"/>
      <c r="BB615" s="88"/>
      <c r="BC615" s="88"/>
      <c r="BD615" s="88"/>
      <c r="BE615" s="88"/>
      <c r="BF615" s="88"/>
      <c r="BG615" s="88"/>
      <c r="BH615" s="88"/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88"/>
      <c r="BZ615" s="88"/>
      <c r="CA615" s="88"/>
      <c r="CB615" s="88"/>
      <c r="CC615" s="88"/>
      <c r="CD615" s="88"/>
      <c r="CE615" s="88"/>
      <c r="CF615" s="88"/>
      <c r="CG615" s="88"/>
      <c r="CH615" s="88"/>
      <c r="CI615" s="88"/>
      <c r="CJ615" s="88"/>
      <c r="CK615" s="88"/>
      <c r="CL615" s="88"/>
      <c r="CM615" s="88"/>
      <c r="CN615" s="88"/>
      <c r="CO615" s="88"/>
      <c r="CP615" s="88"/>
      <c r="CQ615" s="88"/>
      <c r="CR615" s="88"/>
      <c r="CS615" s="88"/>
      <c r="CT615" s="88"/>
      <c r="CU615" s="88"/>
      <c r="CV615" s="88"/>
      <c r="CW615" s="88"/>
      <c r="CX615" s="88"/>
      <c r="CY615" s="88"/>
      <c r="CZ615" s="88"/>
      <c r="DA615" s="88"/>
      <c r="DB615" s="88"/>
      <c r="DC615" s="88"/>
      <c r="DD615" s="88"/>
      <c r="DE615" s="88"/>
      <c r="DF615" s="88"/>
      <c r="DG615" s="88"/>
      <c r="DH615" s="88"/>
    </row>
    <row r="616" ht="10.5" customHeight="1">
      <c r="A616" s="87" t="str">
        <f t="shared" si="1"/>
        <v/>
      </c>
      <c r="B616" s="88" t="str">
        <f t="shared" si="2"/>
        <v/>
      </c>
      <c r="C616" s="88" t="str">
        <f t="shared" si="3"/>
        <v/>
      </c>
      <c r="D616" s="89" t="str">
        <f>'94KMInput'!B611</f>
        <v/>
      </c>
      <c r="E616" s="90" t="str">
        <f t="shared" si="4"/>
        <v/>
      </c>
      <c r="F616" s="91" t="str">
        <f>'94KMInput'!H611</f>
        <v/>
      </c>
      <c r="G616" s="90" t="str">
        <f>'94KMInput'!O611</f>
        <v/>
      </c>
      <c r="H616" s="90" t="str">
        <f>'94KMInput'!P611</f>
        <v/>
      </c>
      <c r="I616" s="90" t="str">
        <f>'94KMInput'!R611</f>
        <v/>
      </c>
      <c r="J616" s="91" t="str">
        <f>'94KMInput'!S611</f>
        <v/>
      </c>
      <c r="K616" s="92" t="str">
        <f>'94KMInput'!AD611</f>
        <v/>
      </c>
      <c r="L616" s="93"/>
      <c r="M616" s="94" t="str">
        <f>'94KMInput'!L611</f>
        <v/>
      </c>
      <c r="N616" s="90" t="str">
        <f>IF(M616="","",(IF(Q616='94KMInput'!K611,"","ERROR!")))</f>
        <v/>
      </c>
      <c r="O616" s="95"/>
      <c r="P616" s="96"/>
      <c r="Q616" s="69" t="str">
        <f t="shared" si="8"/>
        <v/>
      </c>
      <c r="R616" s="98"/>
      <c r="S616" s="98"/>
      <c r="T616" s="98"/>
      <c r="U616" s="99"/>
      <c r="V616" s="98"/>
      <c r="W616" s="98"/>
      <c r="X616" s="100" t="str">
        <f t="shared" si="39"/>
        <v/>
      </c>
      <c r="Y616" s="101"/>
      <c r="Z616" s="102"/>
      <c r="AA616" s="102"/>
      <c r="AB616" s="102"/>
      <c r="AC616" s="103" t="str">
        <f>'94KMInput'!T655</f>
        <v/>
      </c>
      <c r="AD616" s="104">
        <f>'94KMInput'!V655-'94KMInput'!U655</f>
        <v>0</v>
      </c>
      <c r="AE616" s="105" t="str">
        <f t="shared" si="6"/>
        <v/>
      </c>
      <c r="AF616" s="106"/>
      <c r="AG616" s="107"/>
      <c r="AH616" s="108" t="str">
        <f>HYPERLINK('94KMInput'!AE654)</f>
        <v/>
      </c>
      <c r="AI616" s="108" t="str">
        <f>HYPERLINK('94KMInput'!AF654)</f>
        <v/>
      </c>
      <c r="AJ616" s="108" t="str">
        <f>HYPERLINK('94KMInput'!AG654)</f>
        <v/>
      </c>
      <c r="AK616" s="108" t="str">
        <f>HYPERLINK('94KMInput'!AH654)</f>
        <v/>
      </c>
      <c r="AL616" s="108" t="str">
        <f>HYPERLINK('94KMInput'!AI654)</f>
        <v/>
      </c>
      <c r="AM616" s="108" t="str">
        <f>HYPERLINK('94KMInput'!AJ654)</f>
        <v/>
      </c>
      <c r="AN616" s="108" t="str">
        <f>HYPERLINK('94KMInput'!AK654)</f>
        <v/>
      </c>
      <c r="AO616" s="108" t="str">
        <f>HYPERLINK('94KMInput'!AL654)</f>
        <v/>
      </c>
      <c r="AP616" s="88"/>
      <c r="AQ616" s="88"/>
      <c r="AR616" s="88"/>
      <c r="AS616" s="88"/>
      <c r="AT616" s="88"/>
      <c r="AU616" s="88"/>
      <c r="AV616" s="88"/>
      <c r="AW616" s="88"/>
      <c r="AX616" s="88"/>
      <c r="AY616" s="88"/>
      <c r="AZ616" s="88"/>
      <c r="BA616" s="88"/>
      <c r="BB616" s="88"/>
      <c r="BC616" s="88"/>
      <c r="BD616" s="88"/>
      <c r="BE616" s="88"/>
      <c r="BF616" s="88"/>
      <c r="BG616" s="88"/>
      <c r="BH616" s="88"/>
      <c r="BI616" s="88"/>
      <c r="BJ616" s="88"/>
      <c r="BK616" s="88"/>
      <c r="BL616" s="88"/>
      <c r="BM616" s="88"/>
      <c r="BN616" s="88"/>
      <c r="BO616" s="88"/>
      <c r="BP616" s="88"/>
      <c r="BQ616" s="88"/>
      <c r="BR616" s="88"/>
      <c r="BS616" s="88"/>
      <c r="BT616" s="88"/>
      <c r="BU616" s="88"/>
      <c r="BV616" s="88"/>
      <c r="BW616" s="88"/>
      <c r="BX616" s="88"/>
      <c r="BY616" s="88"/>
      <c r="BZ616" s="88"/>
      <c r="CA616" s="88"/>
      <c r="CB616" s="88"/>
      <c r="CC616" s="88"/>
      <c r="CD616" s="88"/>
      <c r="CE616" s="88"/>
      <c r="CF616" s="88"/>
      <c r="CG616" s="88"/>
      <c r="CH616" s="88"/>
      <c r="CI616" s="88"/>
      <c r="CJ616" s="88"/>
      <c r="CK616" s="88"/>
      <c r="CL616" s="88"/>
      <c r="CM616" s="88"/>
      <c r="CN616" s="88"/>
      <c r="CO616" s="88"/>
      <c r="CP616" s="88"/>
      <c r="CQ616" s="88"/>
      <c r="CR616" s="88"/>
      <c r="CS616" s="88"/>
      <c r="CT616" s="88"/>
      <c r="CU616" s="88"/>
      <c r="CV616" s="88"/>
      <c r="CW616" s="88"/>
      <c r="CX616" s="88"/>
      <c r="CY616" s="88"/>
      <c r="CZ616" s="88"/>
      <c r="DA616" s="88"/>
      <c r="DB616" s="88"/>
      <c r="DC616" s="88"/>
      <c r="DD616" s="88"/>
      <c r="DE616" s="88"/>
      <c r="DF616" s="88"/>
      <c r="DG616" s="88"/>
      <c r="DH616" s="88"/>
    </row>
    <row r="617" ht="10.5" customHeight="1">
      <c r="A617" s="87" t="str">
        <f t="shared" si="1"/>
        <v/>
      </c>
      <c r="B617" s="88" t="str">
        <f t="shared" si="2"/>
        <v/>
      </c>
      <c r="C617" s="88" t="str">
        <f t="shared" si="3"/>
        <v/>
      </c>
      <c r="D617" s="89" t="str">
        <f>'94KMInput'!B612</f>
        <v/>
      </c>
      <c r="E617" s="90" t="str">
        <f t="shared" si="4"/>
        <v/>
      </c>
      <c r="F617" s="91" t="str">
        <f>'94KMInput'!H612</f>
        <v/>
      </c>
      <c r="G617" s="90" t="str">
        <f>'94KMInput'!O612</f>
        <v/>
      </c>
      <c r="H617" s="90" t="str">
        <f>'94KMInput'!P612</f>
        <v/>
      </c>
      <c r="I617" s="90" t="str">
        <f>'94KMInput'!R612</f>
        <v/>
      </c>
      <c r="J617" s="91" t="str">
        <f>'94KMInput'!S612</f>
        <v/>
      </c>
      <c r="K617" s="92" t="str">
        <f>'94KMInput'!AD612</f>
        <v/>
      </c>
      <c r="L617" s="93"/>
      <c r="M617" s="94" t="str">
        <f>'94KMInput'!L612</f>
        <v/>
      </c>
      <c r="N617" s="90" t="str">
        <f>IF(M617="","",(IF(Q617='94KMInput'!K612,"","ERROR!")))</f>
        <v/>
      </c>
      <c r="O617" s="95"/>
      <c r="P617" s="96"/>
      <c r="Q617" s="69" t="str">
        <f t="shared" si="8"/>
        <v/>
      </c>
      <c r="R617" s="98"/>
      <c r="S617" s="98"/>
      <c r="T617" s="98"/>
      <c r="U617" s="99"/>
      <c r="V617" s="98"/>
      <c r="W617" s="98"/>
      <c r="X617" s="100" t="str">
        <f t="shared" si="39"/>
        <v/>
      </c>
      <c r="Y617" s="101"/>
      <c r="Z617" s="102"/>
      <c r="AA617" s="102"/>
      <c r="AB617" s="102"/>
      <c r="AC617" s="103" t="str">
        <f>'94KMInput'!T656</f>
        <v/>
      </c>
      <c r="AD617" s="104">
        <f>'94KMInput'!V656-'94KMInput'!U656</f>
        <v>0</v>
      </c>
      <c r="AE617" s="105" t="str">
        <f t="shared" si="6"/>
        <v/>
      </c>
      <c r="AF617" s="106"/>
      <c r="AG617" s="107"/>
      <c r="AH617" s="108" t="str">
        <f>HYPERLINK('94KMInput'!AE655)</f>
        <v/>
      </c>
      <c r="AI617" s="108" t="str">
        <f>HYPERLINK('94KMInput'!AF655)</f>
        <v/>
      </c>
      <c r="AJ617" s="108" t="str">
        <f>HYPERLINK('94KMInput'!AG655)</f>
        <v/>
      </c>
      <c r="AK617" s="108" t="str">
        <f>HYPERLINK('94KMInput'!AH655)</f>
        <v/>
      </c>
      <c r="AL617" s="108" t="str">
        <f>HYPERLINK('94KMInput'!AI655)</f>
        <v/>
      </c>
      <c r="AM617" s="108" t="str">
        <f>HYPERLINK('94KMInput'!AJ655)</f>
        <v/>
      </c>
      <c r="AN617" s="108" t="str">
        <f>HYPERLINK('94KMInput'!AK655)</f>
        <v/>
      </c>
      <c r="AO617" s="108" t="str">
        <f>HYPERLINK('94KMInput'!AL655)</f>
        <v/>
      </c>
      <c r="AP617" s="88"/>
      <c r="AQ617" s="88"/>
      <c r="AR617" s="88"/>
      <c r="AS617" s="88"/>
      <c r="AT617" s="88"/>
      <c r="AU617" s="88"/>
      <c r="AV617" s="88"/>
      <c r="AW617" s="88"/>
      <c r="AX617" s="88"/>
      <c r="AY617" s="88"/>
      <c r="AZ617" s="88"/>
      <c r="BA617" s="88"/>
      <c r="BB617" s="88"/>
      <c r="BC617" s="88"/>
      <c r="BD617" s="88"/>
      <c r="BE617" s="88"/>
      <c r="BF617" s="88"/>
      <c r="BG617" s="88"/>
      <c r="BH617" s="88"/>
      <c r="BI617" s="88"/>
      <c r="BJ617" s="88"/>
      <c r="BK617" s="88"/>
      <c r="BL617" s="88"/>
      <c r="BM617" s="88"/>
      <c r="BN617" s="88"/>
      <c r="BO617" s="88"/>
      <c r="BP617" s="88"/>
      <c r="BQ617" s="88"/>
      <c r="BR617" s="88"/>
      <c r="BS617" s="88"/>
      <c r="BT617" s="88"/>
      <c r="BU617" s="88"/>
      <c r="BV617" s="88"/>
      <c r="BW617" s="88"/>
      <c r="BX617" s="88"/>
      <c r="BY617" s="88"/>
      <c r="BZ617" s="88"/>
      <c r="CA617" s="88"/>
      <c r="CB617" s="88"/>
      <c r="CC617" s="88"/>
      <c r="CD617" s="88"/>
      <c r="CE617" s="88"/>
      <c r="CF617" s="88"/>
      <c r="CG617" s="88"/>
      <c r="CH617" s="88"/>
      <c r="CI617" s="88"/>
      <c r="CJ617" s="88"/>
      <c r="CK617" s="88"/>
      <c r="CL617" s="88"/>
      <c r="CM617" s="88"/>
      <c r="CN617" s="88"/>
      <c r="CO617" s="88"/>
      <c r="CP617" s="88"/>
      <c r="CQ617" s="88"/>
      <c r="CR617" s="88"/>
      <c r="CS617" s="88"/>
      <c r="CT617" s="88"/>
      <c r="CU617" s="88"/>
      <c r="CV617" s="88"/>
      <c r="CW617" s="88"/>
      <c r="CX617" s="88"/>
      <c r="CY617" s="88"/>
      <c r="CZ617" s="88"/>
      <c r="DA617" s="88"/>
      <c r="DB617" s="88"/>
      <c r="DC617" s="88"/>
      <c r="DD617" s="88"/>
      <c r="DE617" s="88"/>
      <c r="DF617" s="88"/>
      <c r="DG617" s="88"/>
      <c r="DH617" s="88"/>
    </row>
    <row r="618" ht="10.5" customHeight="1">
      <c r="A618" s="87" t="str">
        <f t="shared" si="1"/>
        <v/>
      </c>
      <c r="B618" s="88" t="str">
        <f t="shared" si="2"/>
        <v/>
      </c>
      <c r="C618" s="88" t="str">
        <f t="shared" si="3"/>
        <v/>
      </c>
      <c r="D618" s="89" t="str">
        <f>'94KMInput'!B613</f>
        <v/>
      </c>
      <c r="E618" s="90" t="str">
        <f t="shared" si="4"/>
        <v/>
      </c>
      <c r="F618" s="91" t="str">
        <f>'94KMInput'!H613</f>
        <v/>
      </c>
      <c r="G618" s="90" t="str">
        <f>'94KMInput'!O613</f>
        <v/>
      </c>
      <c r="H618" s="90" t="str">
        <f>'94KMInput'!P613</f>
        <v/>
      </c>
      <c r="I618" s="90" t="str">
        <f>'94KMInput'!R613</f>
        <v/>
      </c>
      <c r="J618" s="91" t="str">
        <f>'94KMInput'!S613</f>
        <v/>
      </c>
      <c r="K618" s="92" t="str">
        <f>'94KMInput'!AD613</f>
        <v/>
      </c>
      <c r="L618" s="93"/>
      <c r="M618" s="94" t="str">
        <f>'94KMInput'!L613</f>
        <v/>
      </c>
      <c r="N618" s="90" t="str">
        <f>IF(M618="","",(IF(Q618='94KMInput'!K613,"","ERROR!")))</f>
        <v/>
      </c>
      <c r="O618" s="95"/>
      <c r="P618" s="96"/>
      <c r="Q618" s="69" t="str">
        <f t="shared" si="8"/>
        <v/>
      </c>
      <c r="R618" s="98"/>
      <c r="S618" s="98"/>
      <c r="T618" s="98"/>
      <c r="U618" s="99"/>
      <c r="V618" s="98"/>
      <c r="W618" s="98"/>
      <c r="X618" s="100" t="str">
        <f t="shared" si="39"/>
        <v/>
      </c>
      <c r="Y618" s="101"/>
      <c r="Z618" s="102"/>
      <c r="AA618" s="102"/>
      <c r="AB618" s="102"/>
      <c r="AC618" s="103" t="str">
        <f>'94KMInput'!T657</f>
        <v/>
      </c>
      <c r="AD618" s="104">
        <f>'94KMInput'!V657-'94KMInput'!U657</f>
        <v>0</v>
      </c>
      <c r="AE618" s="105" t="str">
        <f t="shared" si="6"/>
        <v/>
      </c>
      <c r="AF618" s="106"/>
      <c r="AG618" s="107"/>
      <c r="AH618" s="108" t="str">
        <f>HYPERLINK('94KMInput'!AE656)</f>
        <v/>
      </c>
      <c r="AI618" s="108" t="str">
        <f>HYPERLINK('94KMInput'!AF656)</f>
        <v/>
      </c>
      <c r="AJ618" s="108" t="str">
        <f>HYPERLINK('94KMInput'!AG656)</f>
        <v/>
      </c>
      <c r="AK618" s="108" t="str">
        <f>HYPERLINK('94KMInput'!AH656)</f>
        <v/>
      </c>
      <c r="AL618" s="108" t="str">
        <f>HYPERLINK('94KMInput'!AI656)</f>
        <v/>
      </c>
      <c r="AM618" s="108" t="str">
        <f>HYPERLINK('94KMInput'!AJ656)</f>
        <v/>
      </c>
      <c r="AN618" s="108" t="str">
        <f>HYPERLINK('94KMInput'!AK656)</f>
        <v/>
      </c>
      <c r="AO618" s="108" t="str">
        <f>HYPERLINK('94KMInput'!AL656)</f>
        <v/>
      </c>
      <c r="AP618" s="88"/>
      <c r="AQ618" s="88"/>
      <c r="AR618" s="88"/>
      <c r="AS618" s="88"/>
      <c r="AT618" s="88"/>
      <c r="AU618" s="88"/>
      <c r="AV618" s="88"/>
      <c r="AW618" s="88"/>
      <c r="AX618" s="88"/>
      <c r="AY618" s="88"/>
      <c r="AZ618" s="88"/>
      <c r="BA618" s="88"/>
      <c r="BB618" s="88"/>
      <c r="BC618" s="88"/>
      <c r="BD618" s="88"/>
      <c r="BE618" s="88"/>
      <c r="BF618" s="88"/>
      <c r="BG618" s="88"/>
      <c r="BH618" s="88"/>
      <c r="BI618" s="88"/>
      <c r="BJ618" s="88"/>
      <c r="BK618" s="88"/>
      <c r="BL618" s="88"/>
      <c r="BM618" s="88"/>
      <c r="BN618" s="88"/>
      <c r="BO618" s="88"/>
      <c r="BP618" s="88"/>
      <c r="BQ618" s="88"/>
      <c r="BR618" s="88"/>
      <c r="BS618" s="88"/>
      <c r="BT618" s="88"/>
      <c r="BU618" s="88"/>
      <c r="BV618" s="88"/>
      <c r="BW618" s="88"/>
      <c r="BX618" s="88"/>
      <c r="BY618" s="88"/>
      <c r="BZ618" s="88"/>
      <c r="CA618" s="88"/>
      <c r="CB618" s="88"/>
      <c r="CC618" s="88"/>
      <c r="CD618" s="88"/>
      <c r="CE618" s="88"/>
      <c r="CF618" s="88"/>
      <c r="CG618" s="88"/>
      <c r="CH618" s="88"/>
      <c r="CI618" s="88"/>
      <c r="CJ618" s="88"/>
      <c r="CK618" s="88"/>
      <c r="CL618" s="88"/>
      <c r="CM618" s="88"/>
      <c r="CN618" s="88"/>
      <c r="CO618" s="88"/>
      <c r="CP618" s="88"/>
      <c r="CQ618" s="88"/>
      <c r="CR618" s="88"/>
      <c r="CS618" s="88"/>
      <c r="CT618" s="88"/>
      <c r="CU618" s="88"/>
      <c r="CV618" s="88"/>
      <c r="CW618" s="88"/>
      <c r="CX618" s="88"/>
      <c r="CY618" s="88"/>
      <c r="CZ618" s="88"/>
      <c r="DA618" s="88"/>
      <c r="DB618" s="88"/>
      <c r="DC618" s="88"/>
      <c r="DD618" s="88"/>
      <c r="DE618" s="88"/>
      <c r="DF618" s="88"/>
      <c r="DG618" s="88"/>
      <c r="DH618" s="88"/>
    </row>
    <row r="619" ht="10.5" customHeight="1">
      <c r="A619" s="87" t="str">
        <f t="shared" si="1"/>
        <v/>
      </c>
      <c r="B619" s="88" t="str">
        <f t="shared" si="2"/>
        <v/>
      </c>
      <c r="C619" s="88" t="str">
        <f t="shared" si="3"/>
        <v/>
      </c>
      <c r="D619" s="89" t="str">
        <f>'94KMInput'!B614</f>
        <v/>
      </c>
      <c r="E619" s="90" t="str">
        <f t="shared" si="4"/>
        <v/>
      </c>
      <c r="F619" s="91" t="str">
        <f>'94KMInput'!H614</f>
        <v/>
      </c>
      <c r="G619" s="90" t="str">
        <f>'94KMInput'!O614</f>
        <v/>
      </c>
      <c r="H619" s="90" t="str">
        <f>'94KMInput'!P614</f>
        <v/>
      </c>
      <c r="I619" s="90" t="str">
        <f>'94KMInput'!R614</f>
        <v/>
      </c>
      <c r="J619" s="91" t="str">
        <f>'94KMInput'!S614</f>
        <v/>
      </c>
      <c r="K619" s="92" t="str">
        <f>'94KMInput'!AD614</f>
        <v/>
      </c>
      <c r="L619" s="93"/>
      <c r="M619" s="94" t="str">
        <f>'94KMInput'!L614</f>
        <v/>
      </c>
      <c r="N619" s="90" t="str">
        <f>IF(M619="","",(IF(Q619='94KMInput'!K614,"","ERROR!")))</f>
        <v/>
      </c>
      <c r="O619" s="95"/>
      <c r="P619" s="96"/>
      <c r="Q619" s="69" t="str">
        <f t="shared" si="8"/>
        <v/>
      </c>
      <c r="R619" s="98"/>
      <c r="S619" s="98"/>
      <c r="T619" s="98"/>
      <c r="U619" s="99"/>
      <c r="V619" s="98"/>
      <c r="W619" s="98"/>
      <c r="X619" s="100" t="str">
        <f t="shared" si="39"/>
        <v/>
      </c>
      <c r="Y619" s="101"/>
      <c r="Z619" s="102"/>
      <c r="AA619" s="102"/>
      <c r="AB619" s="102"/>
      <c r="AC619" s="103" t="str">
        <f>'94KMInput'!T658</f>
        <v/>
      </c>
      <c r="AD619" s="104">
        <f>'94KMInput'!V658-'94KMInput'!U658</f>
        <v>0</v>
      </c>
      <c r="AE619" s="105" t="str">
        <f t="shared" si="6"/>
        <v/>
      </c>
      <c r="AF619" s="106"/>
      <c r="AG619" s="107"/>
      <c r="AH619" s="108" t="str">
        <f>HYPERLINK('94KMInput'!AE657)</f>
        <v/>
      </c>
      <c r="AI619" s="108" t="str">
        <f>HYPERLINK('94KMInput'!AF657)</f>
        <v/>
      </c>
      <c r="AJ619" s="108" t="str">
        <f>HYPERLINK('94KMInput'!AG657)</f>
        <v/>
      </c>
      <c r="AK619" s="108" t="str">
        <f>HYPERLINK('94KMInput'!AH657)</f>
        <v/>
      </c>
      <c r="AL619" s="108" t="str">
        <f>HYPERLINK('94KMInput'!AI657)</f>
        <v/>
      </c>
      <c r="AM619" s="108" t="str">
        <f>HYPERLINK('94KMInput'!AJ657)</f>
        <v/>
      </c>
      <c r="AN619" s="108" t="str">
        <f>HYPERLINK('94KMInput'!AK657)</f>
        <v/>
      </c>
      <c r="AO619" s="108" t="str">
        <f>HYPERLINK('94KMInput'!AL657)</f>
        <v/>
      </c>
      <c r="AP619" s="88"/>
      <c r="AQ619" s="88"/>
      <c r="AR619" s="88"/>
      <c r="AS619" s="88"/>
      <c r="AT619" s="88"/>
      <c r="AU619" s="88"/>
      <c r="AV619" s="88"/>
      <c r="AW619" s="88"/>
      <c r="AX619" s="88"/>
      <c r="AY619" s="88"/>
      <c r="AZ619" s="88"/>
      <c r="BA619" s="88"/>
      <c r="BB619" s="88"/>
      <c r="BC619" s="88"/>
      <c r="BD619" s="88"/>
      <c r="BE619" s="88"/>
      <c r="BF619" s="88"/>
      <c r="BG619" s="88"/>
      <c r="BH619" s="88"/>
      <c r="BI619" s="88"/>
      <c r="BJ619" s="88"/>
      <c r="BK619" s="88"/>
      <c r="BL619" s="88"/>
      <c r="BM619" s="88"/>
      <c r="BN619" s="88"/>
      <c r="BO619" s="88"/>
      <c r="BP619" s="88"/>
      <c r="BQ619" s="88"/>
      <c r="BR619" s="88"/>
      <c r="BS619" s="88"/>
      <c r="BT619" s="88"/>
      <c r="BU619" s="88"/>
      <c r="BV619" s="88"/>
      <c r="BW619" s="88"/>
      <c r="BX619" s="88"/>
      <c r="BY619" s="88"/>
      <c r="BZ619" s="88"/>
      <c r="CA619" s="88"/>
      <c r="CB619" s="88"/>
      <c r="CC619" s="88"/>
      <c r="CD619" s="88"/>
      <c r="CE619" s="88"/>
      <c r="CF619" s="88"/>
      <c r="CG619" s="88"/>
      <c r="CH619" s="88"/>
      <c r="CI619" s="88"/>
      <c r="CJ619" s="88"/>
      <c r="CK619" s="88"/>
      <c r="CL619" s="88"/>
      <c r="CM619" s="88"/>
      <c r="CN619" s="88"/>
      <c r="CO619" s="88"/>
      <c r="CP619" s="88"/>
      <c r="CQ619" s="88"/>
      <c r="CR619" s="88"/>
      <c r="CS619" s="88"/>
      <c r="CT619" s="88"/>
      <c r="CU619" s="88"/>
      <c r="CV619" s="88"/>
      <c r="CW619" s="88"/>
      <c r="CX619" s="88"/>
      <c r="CY619" s="88"/>
      <c r="CZ619" s="88"/>
      <c r="DA619" s="88"/>
      <c r="DB619" s="88"/>
      <c r="DC619" s="88"/>
      <c r="DD619" s="88"/>
      <c r="DE619" s="88"/>
      <c r="DF619" s="88"/>
      <c r="DG619" s="88"/>
      <c r="DH619" s="88"/>
    </row>
    <row r="620" ht="10.5" customHeight="1">
      <c r="A620" s="87" t="str">
        <f t="shared" si="1"/>
        <v/>
      </c>
      <c r="B620" s="88" t="str">
        <f t="shared" si="2"/>
        <v/>
      </c>
      <c r="C620" s="88" t="str">
        <f t="shared" si="3"/>
        <v/>
      </c>
      <c r="D620" s="89" t="str">
        <f>'94KMInput'!B615</f>
        <v/>
      </c>
      <c r="E620" s="90" t="str">
        <f t="shared" si="4"/>
        <v/>
      </c>
      <c r="F620" s="91" t="str">
        <f>'94KMInput'!H615</f>
        <v/>
      </c>
      <c r="G620" s="90" t="str">
        <f>'94KMInput'!O615</f>
        <v/>
      </c>
      <c r="H620" s="90" t="str">
        <f>'94KMInput'!P615</f>
        <v/>
      </c>
      <c r="I620" s="90" t="str">
        <f>'94KMInput'!R615</f>
        <v/>
      </c>
      <c r="J620" s="91" t="str">
        <f>'94KMInput'!S615</f>
        <v/>
      </c>
      <c r="K620" s="92" t="str">
        <f>'94KMInput'!AD615</f>
        <v/>
      </c>
      <c r="L620" s="93"/>
      <c r="M620" s="94" t="str">
        <f>'94KMInput'!L615</f>
        <v/>
      </c>
      <c r="N620" s="90" t="str">
        <f>IF(M620="","",(IF(Q620='94KMInput'!K615,"","ERROR!")))</f>
        <v/>
      </c>
      <c r="O620" s="95"/>
      <c r="P620" s="96"/>
      <c r="Q620" s="69" t="str">
        <f t="shared" si="8"/>
        <v/>
      </c>
      <c r="R620" s="98"/>
      <c r="S620" s="98"/>
      <c r="T620" s="98"/>
      <c r="U620" s="99"/>
      <c r="V620" s="98"/>
      <c r="W620" s="98"/>
      <c r="X620" s="100" t="str">
        <f t="shared" si="39"/>
        <v/>
      </c>
      <c r="Y620" s="101"/>
      <c r="Z620" s="102"/>
      <c r="AA620" s="102"/>
      <c r="AB620" s="102"/>
      <c r="AC620" s="103" t="str">
        <f>'94KMInput'!T659</f>
        <v/>
      </c>
      <c r="AD620" s="104">
        <f>'94KMInput'!V659-'94KMInput'!U659</f>
        <v>0</v>
      </c>
      <c r="AE620" s="105" t="str">
        <f t="shared" si="6"/>
        <v/>
      </c>
      <c r="AF620" s="106"/>
      <c r="AG620" s="107"/>
      <c r="AH620" s="108" t="str">
        <f>HYPERLINK('94KMInput'!AE658)</f>
        <v/>
      </c>
      <c r="AI620" s="108" t="str">
        <f>HYPERLINK('94KMInput'!AF658)</f>
        <v/>
      </c>
      <c r="AJ620" s="108" t="str">
        <f>HYPERLINK('94KMInput'!AG658)</f>
        <v/>
      </c>
      <c r="AK620" s="108" t="str">
        <f>HYPERLINK('94KMInput'!AH658)</f>
        <v/>
      </c>
      <c r="AL620" s="108" t="str">
        <f>HYPERLINK('94KMInput'!AI658)</f>
        <v/>
      </c>
      <c r="AM620" s="108" t="str">
        <f>HYPERLINK('94KMInput'!AJ658)</f>
        <v/>
      </c>
      <c r="AN620" s="108" t="str">
        <f>HYPERLINK('94KMInput'!AK658)</f>
        <v/>
      </c>
      <c r="AO620" s="108" t="str">
        <f>HYPERLINK('94KMInput'!AL658)</f>
        <v/>
      </c>
      <c r="AP620" s="88"/>
      <c r="AQ620" s="88"/>
      <c r="AR620" s="88"/>
      <c r="AS620" s="88"/>
      <c r="AT620" s="88"/>
      <c r="AU620" s="88"/>
      <c r="AV620" s="88"/>
      <c r="AW620" s="88"/>
      <c r="AX620" s="88"/>
      <c r="AY620" s="88"/>
      <c r="AZ620" s="88"/>
      <c r="BA620" s="88"/>
      <c r="BB620" s="88"/>
      <c r="BC620" s="88"/>
      <c r="BD620" s="88"/>
      <c r="BE620" s="88"/>
      <c r="BF620" s="88"/>
      <c r="BG620" s="88"/>
      <c r="BH620" s="88"/>
      <c r="BI620" s="88"/>
      <c r="BJ620" s="88"/>
      <c r="BK620" s="88"/>
      <c r="BL620" s="88"/>
      <c r="BM620" s="88"/>
      <c r="BN620" s="88"/>
      <c r="BO620" s="88"/>
      <c r="BP620" s="88"/>
      <c r="BQ620" s="88"/>
      <c r="BR620" s="88"/>
      <c r="BS620" s="88"/>
      <c r="BT620" s="88"/>
      <c r="BU620" s="88"/>
      <c r="BV620" s="88"/>
      <c r="BW620" s="88"/>
      <c r="BX620" s="88"/>
      <c r="BY620" s="88"/>
      <c r="BZ620" s="88"/>
      <c r="CA620" s="88"/>
      <c r="CB620" s="88"/>
      <c r="CC620" s="88"/>
      <c r="CD620" s="88"/>
      <c r="CE620" s="88"/>
      <c r="CF620" s="88"/>
      <c r="CG620" s="88"/>
      <c r="CH620" s="88"/>
      <c r="CI620" s="88"/>
      <c r="CJ620" s="88"/>
      <c r="CK620" s="88"/>
      <c r="CL620" s="88"/>
      <c r="CM620" s="88"/>
      <c r="CN620" s="88"/>
      <c r="CO620" s="88"/>
      <c r="CP620" s="88"/>
      <c r="CQ620" s="88"/>
      <c r="CR620" s="88"/>
      <c r="CS620" s="88"/>
      <c r="CT620" s="88"/>
      <c r="CU620" s="88"/>
      <c r="CV620" s="88"/>
      <c r="CW620" s="88"/>
      <c r="CX620" s="88"/>
      <c r="CY620" s="88"/>
      <c r="CZ620" s="88"/>
      <c r="DA620" s="88"/>
      <c r="DB620" s="88"/>
      <c r="DC620" s="88"/>
      <c r="DD620" s="88"/>
      <c r="DE620" s="88"/>
      <c r="DF620" s="88"/>
      <c r="DG620" s="88"/>
      <c r="DH620" s="88"/>
    </row>
    <row r="621" ht="10.5" customHeight="1">
      <c r="A621" s="87" t="str">
        <f t="shared" si="1"/>
        <v/>
      </c>
      <c r="B621" s="88" t="str">
        <f t="shared" si="2"/>
        <v/>
      </c>
      <c r="C621" s="88" t="str">
        <f t="shared" si="3"/>
        <v/>
      </c>
      <c r="D621" s="89" t="str">
        <f>'94KMInput'!B616</f>
        <v/>
      </c>
      <c r="E621" s="90" t="str">
        <f t="shared" si="4"/>
        <v/>
      </c>
      <c r="F621" s="91" t="str">
        <f>'94KMInput'!H616</f>
        <v/>
      </c>
      <c r="G621" s="90" t="str">
        <f>'94KMInput'!O616</f>
        <v/>
      </c>
      <c r="H621" s="90" t="str">
        <f>'94KMInput'!P616</f>
        <v/>
      </c>
      <c r="I621" s="90" t="str">
        <f>'94KMInput'!R616</f>
        <v/>
      </c>
      <c r="J621" s="91" t="str">
        <f>'94KMInput'!S616</f>
        <v/>
      </c>
      <c r="K621" s="92" t="str">
        <f>'94KMInput'!AD616</f>
        <v/>
      </c>
      <c r="L621" s="93"/>
      <c r="M621" s="94" t="str">
        <f>'94KMInput'!L616</f>
        <v/>
      </c>
      <c r="N621" s="90" t="str">
        <f>IF(M621="","",(IF(Q621='94KMInput'!K616,"","ERROR!")))</f>
        <v/>
      </c>
      <c r="O621" s="95"/>
      <c r="P621" s="96"/>
      <c r="Q621" s="69" t="str">
        <f t="shared" si="8"/>
        <v/>
      </c>
      <c r="R621" s="98"/>
      <c r="S621" s="98"/>
      <c r="T621" s="98"/>
      <c r="U621" s="99"/>
      <c r="V621" s="98"/>
      <c r="W621" s="98"/>
      <c r="X621" s="100" t="str">
        <f t="shared" si="39"/>
        <v/>
      </c>
      <c r="Y621" s="101"/>
      <c r="Z621" s="102"/>
      <c r="AA621" s="102"/>
      <c r="AB621" s="102"/>
      <c r="AC621" s="103" t="str">
        <f>'94KMInput'!T660</f>
        <v/>
      </c>
      <c r="AD621" s="104">
        <f>'94KMInput'!V660-'94KMInput'!U660</f>
        <v>0</v>
      </c>
      <c r="AE621" s="105" t="str">
        <f t="shared" si="6"/>
        <v/>
      </c>
      <c r="AF621" s="106"/>
      <c r="AG621" s="107"/>
      <c r="AH621" s="108" t="str">
        <f>HYPERLINK('94KMInput'!AE659)</f>
        <v/>
      </c>
      <c r="AI621" s="108" t="str">
        <f>HYPERLINK('94KMInput'!AF659)</f>
        <v/>
      </c>
      <c r="AJ621" s="108" t="str">
        <f>HYPERLINK('94KMInput'!AG659)</f>
        <v/>
      </c>
      <c r="AK621" s="108" t="str">
        <f>HYPERLINK('94KMInput'!AH659)</f>
        <v/>
      </c>
      <c r="AL621" s="108" t="str">
        <f>HYPERLINK('94KMInput'!AI659)</f>
        <v/>
      </c>
      <c r="AM621" s="108" t="str">
        <f>HYPERLINK('94KMInput'!AJ659)</f>
        <v/>
      </c>
      <c r="AN621" s="108" t="str">
        <f>HYPERLINK('94KMInput'!AK659)</f>
        <v/>
      </c>
      <c r="AO621" s="108" t="str">
        <f>HYPERLINK('94KMInput'!AL659)</f>
        <v/>
      </c>
      <c r="AP621" s="88"/>
      <c r="AQ621" s="88"/>
      <c r="AR621" s="88"/>
      <c r="AS621" s="88"/>
      <c r="AT621" s="88"/>
      <c r="AU621" s="88"/>
      <c r="AV621" s="88"/>
      <c r="AW621" s="88"/>
      <c r="AX621" s="88"/>
      <c r="AY621" s="88"/>
      <c r="AZ621" s="88"/>
      <c r="BA621" s="88"/>
      <c r="BB621" s="88"/>
      <c r="BC621" s="88"/>
      <c r="BD621" s="88"/>
      <c r="BE621" s="88"/>
      <c r="BF621" s="88"/>
      <c r="BG621" s="88"/>
      <c r="BH621" s="88"/>
      <c r="BI621" s="88"/>
      <c r="BJ621" s="88"/>
      <c r="BK621" s="88"/>
      <c r="BL621" s="88"/>
      <c r="BM621" s="88"/>
      <c r="BN621" s="88"/>
      <c r="BO621" s="88"/>
      <c r="BP621" s="88"/>
      <c r="BQ621" s="88"/>
      <c r="BR621" s="88"/>
      <c r="BS621" s="88"/>
      <c r="BT621" s="88"/>
      <c r="BU621" s="88"/>
      <c r="BV621" s="88"/>
      <c r="BW621" s="88"/>
      <c r="BX621" s="88"/>
      <c r="BY621" s="88"/>
      <c r="BZ621" s="88"/>
      <c r="CA621" s="88"/>
      <c r="CB621" s="88"/>
      <c r="CC621" s="88"/>
      <c r="CD621" s="88"/>
      <c r="CE621" s="88"/>
      <c r="CF621" s="88"/>
      <c r="CG621" s="88"/>
      <c r="CH621" s="88"/>
      <c r="CI621" s="88"/>
      <c r="CJ621" s="88"/>
      <c r="CK621" s="88"/>
      <c r="CL621" s="88"/>
      <c r="CM621" s="88"/>
      <c r="CN621" s="88"/>
      <c r="CO621" s="88"/>
      <c r="CP621" s="88"/>
      <c r="CQ621" s="88"/>
      <c r="CR621" s="88"/>
      <c r="CS621" s="88"/>
      <c r="CT621" s="88"/>
      <c r="CU621" s="88"/>
      <c r="CV621" s="88"/>
      <c r="CW621" s="88"/>
      <c r="CX621" s="88"/>
      <c r="CY621" s="88"/>
      <c r="CZ621" s="88"/>
      <c r="DA621" s="88"/>
      <c r="DB621" s="88"/>
      <c r="DC621" s="88"/>
      <c r="DD621" s="88"/>
      <c r="DE621" s="88"/>
      <c r="DF621" s="88"/>
      <c r="DG621" s="88"/>
      <c r="DH621" s="88"/>
    </row>
    <row r="622" ht="10.5" customHeight="1">
      <c r="A622" s="87" t="str">
        <f t="shared" si="1"/>
        <v/>
      </c>
      <c r="B622" s="88" t="str">
        <f t="shared" si="2"/>
        <v/>
      </c>
      <c r="C622" s="88" t="str">
        <f t="shared" si="3"/>
        <v/>
      </c>
      <c r="D622" s="89" t="str">
        <f>'94KMInput'!B617</f>
        <v/>
      </c>
      <c r="E622" s="90" t="str">
        <f t="shared" si="4"/>
        <v/>
      </c>
      <c r="F622" s="91" t="str">
        <f>'94KMInput'!H617</f>
        <v/>
      </c>
      <c r="G622" s="90" t="str">
        <f>'94KMInput'!O617</f>
        <v/>
      </c>
      <c r="H622" s="90" t="str">
        <f>'94KMInput'!P617</f>
        <v/>
      </c>
      <c r="I622" s="90" t="str">
        <f>'94KMInput'!R617</f>
        <v/>
      </c>
      <c r="J622" s="91" t="str">
        <f>'94KMInput'!S617</f>
        <v/>
      </c>
      <c r="K622" s="92" t="str">
        <f>'94KMInput'!AD617</f>
        <v/>
      </c>
      <c r="L622" s="93"/>
      <c r="M622" s="94" t="str">
        <f>'94KMInput'!L617</f>
        <v/>
      </c>
      <c r="N622" s="90" t="str">
        <f>IF(M622="","",(IF(Q622='94KMInput'!K617,"","ERROR!")))</f>
        <v/>
      </c>
      <c r="O622" s="95"/>
      <c r="P622" s="96"/>
      <c r="Q622" s="69" t="str">
        <f t="shared" si="8"/>
        <v/>
      </c>
      <c r="R622" s="98"/>
      <c r="S622" s="98"/>
      <c r="T622" s="98"/>
      <c r="U622" s="99"/>
      <c r="V622" s="98"/>
      <c r="W622" s="98"/>
      <c r="X622" s="100" t="str">
        <f t="shared" si="39"/>
        <v/>
      </c>
      <c r="Y622" s="101"/>
      <c r="Z622" s="102"/>
      <c r="AA622" s="102"/>
      <c r="AB622" s="102"/>
      <c r="AC622" s="103" t="str">
        <f>'94KMInput'!T661</f>
        <v/>
      </c>
      <c r="AD622" s="104">
        <f>'94KMInput'!V661-'94KMInput'!U661</f>
        <v>0</v>
      </c>
      <c r="AE622" s="105" t="str">
        <f t="shared" si="6"/>
        <v/>
      </c>
      <c r="AF622" s="106"/>
      <c r="AG622" s="107"/>
      <c r="AH622" s="108" t="str">
        <f>HYPERLINK('94KMInput'!AE660)</f>
        <v/>
      </c>
      <c r="AI622" s="108" t="str">
        <f>HYPERLINK('94KMInput'!AF660)</f>
        <v/>
      </c>
      <c r="AJ622" s="108" t="str">
        <f>HYPERLINK('94KMInput'!AG660)</f>
        <v/>
      </c>
      <c r="AK622" s="108" t="str">
        <f>HYPERLINK('94KMInput'!AH660)</f>
        <v/>
      </c>
      <c r="AL622" s="108" t="str">
        <f>HYPERLINK('94KMInput'!AI660)</f>
        <v/>
      </c>
      <c r="AM622" s="108" t="str">
        <f>HYPERLINK('94KMInput'!AJ660)</f>
        <v/>
      </c>
      <c r="AN622" s="108" t="str">
        <f>HYPERLINK('94KMInput'!AK660)</f>
        <v/>
      </c>
      <c r="AO622" s="108" t="str">
        <f>HYPERLINK('94KMInput'!AL660)</f>
        <v/>
      </c>
      <c r="AP622" s="88"/>
      <c r="AQ622" s="88"/>
      <c r="AR622" s="88"/>
      <c r="AS622" s="88"/>
      <c r="AT622" s="88"/>
      <c r="AU622" s="88"/>
      <c r="AV622" s="88"/>
      <c r="AW622" s="88"/>
      <c r="AX622" s="88"/>
      <c r="AY622" s="88"/>
      <c r="AZ622" s="88"/>
      <c r="BA622" s="88"/>
      <c r="BB622" s="88"/>
      <c r="BC622" s="88"/>
      <c r="BD622" s="88"/>
      <c r="BE622" s="88"/>
      <c r="BF622" s="88"/>
      <c r="BG622" s="88"/>
      <c r="BH622" s="88"/>
      <c r="BI622" s="88"/>
      <c r="BJ622" s="88"/>
      <c r="BK622" s="88"/>
      <c r="BL622" s="88"/>
      <c r="BM622" s="88"/>
      <c r="BN622" s="88"/>
      <c r="BO622" s="88"/>
      <c r="BP622" s="88"/>
      <c r="BQ622" s="88"/>
      <c r="BR622" s="88"/>
      <c r="BS622" s="88"/>
      <c r="BT622" s="88"/>
      <c r="BU622" s="88"/>
      <c r="BV622" s="88"/>
      <c r="BW622" s="88"/>
      <c r="BX622" s="88"/>
      <c r="BY622" s="88"/>
      <c r="BZ622" s="88"/>
      <c r="CA622" s="88"/>
      <c r="CB622" s="88"/>
      <c r="CC622" s="88"/>
      <c r="CD622" s="88"/>
      <c r="CE622" s="88"/>
      <c r="CF622" s="88"/>
      <c r="CG622" s="88"/>
      <c r="CH622" s="88"/>
      <c r="CI622" s="88"/>
      <c r="CJ622" s="88"/>
      <c r="CK622" s="88"/>
      <c r="CL622" s="88"/>
      <c r="CM622" s="88"/>
      <c r="CN622" s="88"/>
      <c r="CO622" s="88"/>
      <c r="CP622" s="88"/>
      <c r="CQ622" s="88"/>
      <c r="CR622" s="88"/>
      <c r="CS622" s="88"/>
      <c r="CT622" s="88"/>
      <c r="CU622" s="88"/>
      <c r="CV622" s="88"/>
      <c r="CW622" s="88"/>
      <c r="CX622" s="88"/>
      <c r="CY622" s="88"/>
      <c r="CZ622" s="88"/>
      <c r="DA622" s="88"/>
      <c r="DB622" s="88"/>
      <c r="DC622" s="88"/>
      <c r="DD622" s="88"/>
      <c r="DE622" s="88"/>
      <c r="DF622" s="88"/>
      <c r="DG622" s="88"/>
      <c r="DH622" s="88"/>
    </row>
    <row r="623" ht="10.5" customHeight="1">
      <c r="A623" s="87" t="str">
        <f t="shared" si="1"/>
        <v/>
      </c>
      <c r="B623" s="88" t="str">
        <f t="shared" si="2"/>
        <v/>
      </c>
      <c r="C623" s="88" t="str">
        <f t="shared" si="3"/>
        <v/>
      </c>
      <c r="D623" s="89" t="str">
        <f>'94KMInput'!B618</f>
        <v/>
      </c>
      <c r="E623" s="90" t="str">
        <f t="shared" si="4"/>
        <v/>
      </c>
      <c r="F623" s="91" t="str">
        <f>'94KMInput'!H618</f>
        <v/>
      </c>
      <c r="G623" s="90" t="str">
        <f>'94KMInput'!O618</f>
        <v/>
      </c>
      <c r="H623" s="90" t="str">
        <f>'94KMInput'!P618</f>
        <v/>
      </c>
      <c r="I623" s="90" t="str">
        <f>'94KMInput'!R618</f>
        <v/>
      </c>
      <c r="J623" s="91" t="str">
        <f>'94KMInput'!S618</f>
        <v/>
      </c>
      <c r="K623" s="92" t="str">
        <f>'94KMInput'!AD618</f>
        <v/>
      </c>
      <c r="L623" s="93"/>
      <c r="M623" s="94" t="str">
        <f>'94KMInput'!L618</f>
        <v/>
      </c>
      <c r="N623" s="90" t="str">
        <f>IF(M623="","",(IF(Q623='94KMInput'!K618,"","ERROR!")))</f>
        <v/>
      </c>
      <c r="O623" s="95"/>
      <c r="P623" s="96"/>
      <c r="Q623" s="69" t="str">
        <f t="shared" si="8"/>
        <v/>
      </c>
      <c r="R623" s="98"/>
      <c r="S623" s="98"/>
      <c r="T623" s="98"/>
      <c r="U623" s="99"/>
      <c r="V623" s="98"/>
      <c r="W623" s="98"/>
      <c r="X623" s="100" t="str">
        <f t="shared" si="39"/>
        <v/>
      </c>
      <c r="Y623" s="101"/>
      <c r="Z623" s="102"/>
      <c r="AA623" s="102"/>
      <c r="AB623" s="102"/>
      <c r="AC623" s="103" t="str">
        <f>'94KMInput'!T662</f>
        <v/>
      </c>
      <c r="AD623" s="104">
        <f>'94KMInput'!V662-'94KMInput'!U662</f>
        <v>0</v>
      </c>
      <c r="AE623" s="105" t="str">
        <f t="shared" si="6"/>
        <v/>
      </c>
      <c r="AF623" s="106"/>
      <c r="AG623" s="107"/>
      <c r="AH623" s="108" t="str">
        <f>HYPERLINK('94KMInput'!AE661)</f>
        <v/>
      </c>
      <c r="AI623" s="108" t="str">
        <f>HYPERLINK('94KMInput'!AF661)</f>
        <v/>
      </c>
      <c r="AJ623" s="108" t="str">
        <f>HYPERLINK('94KMInput'!AG661)</f>
        <v/>
      </c>
      <c r="AK623" s="108" t="str">
        <f>HYPERLINK('94KMInput'!AH661)</f>
        <v/>
      </c>
      <c r="AL623" s="108" t="str">
        <f>HYPERLINK('94KMInput'!AI661)</f>
        <v/>
      </c>
      <c r="AM623" s="108" t="str">
        <f>HYPERLINK('94KMInput'!AJ661)</f>
        <v/>
      </c>
      <c r="AN623" s="108" t="str">
        <f>HYPERLINK('94KMInput'!AK661)</f>
        <v/>
      </c>
      <c r="AO623" s="108" t="str">
        <f>HYPERLINK('94KMInput'!AL661)</f>
        <v/>
      </c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8"/>
      <c r="BT623" s="88"/>
      <c r="BU623" s="88"/>
      <c r="BV623" s="88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8"/>
      <c r="DD623" s="88"/>
      <c r="DE623" s="88"/>
      <c r="DF623" s="88"/>
      <c r="DG623" s="88"/>
      <c r="DH623" s="88"/>
    </row>
    <row r="624" ht="10.5" customHeight="1">
      <c r="A624" s="87" t="str">
        <f t="shared" si="1"/>
        <v/>
      </c>
      <c r="B624" s="88" t="str">
        <f t="shared" si="2"/>
        <v/>
      </c>
      <c r="C624" s="88" t="str">
        <f t="shared" si="3"/>
        <v/>
      </c>
      <c r="D624" s="89" t="str">
        <f>'94KMInput'!B619</f>
        <v/>
      </c>
      <c r="E624" s="90" t="str">
        <f t="shared" si="4"/>
        <v/>
      </c>
      <c r="F624" s="91" t="str">
        <f>'94KMInput'!H619</f>
        <v/>
      </c>
      <c r="G624" s="90" t="str">
        <f>'94KMInput'!O619</f>
        <v/>
      </c>
      <c r="H624" s="90" t="str">
        <f>'94KMInput'!P619</f>
        <v/>
      </c>
      <c r="I624" s="90" t="str">
        <f>'94KMInput'!R619</f>
        <v/>
      </c>
      <c r="J624" s="91" t="str">
        <f>'94KMInput'!S619</f>
        <v/>
      </c>
      <c r="K624" s="92" t="str">
        <f>'94KMInput'!AD619</f>
        <v/>
      </c>
      <c r="L624" s="93"/>
      <c r="M624" s="94" t="str">
        <f>'94KMInput'!L619</f>
        <v/>
      </c>
      <c r="N624" s="90" t="str">
        <f>IF(M624="","",(IF(Q624='94KMInput'!K619,"","ERROR!")))</f>
        <v/>
      </c>
      <c r="O624" s="95"/>
      <c r="P624" s="96"/>
      <c r="Q624" s="69" t="str">
        <f t="shared" si="8"/>
        <v/>
      </c>
      <c r="R624" s="98"/>
      <c r="S624" s="98"/>
      <c r="T624" s="98"/>
      <c r="U624" s="99"/>
      <c r="V624" s="98"/>
      <c r="W624" s="98"/>
      <c r="X624" s="100" t="str">
        <f t="shared" si="39"/>
        <v/>
      </c>
      <c r="Y624" s="101"/>
      <c r="Z624" s="102"/>
      <c r="AA624" s="102"/>
      <c r="AB624" s="102"/>
      <c r="AC624" s="103" t="str">
        <f>'94KMInput'!T663</f>
        <v/>
      </c>
      <c r="AD624" s="104">
        <f>'94KMInput'!V663-'94KMInput'!U663</f>
        <v>0</v>
      </c>
      <c r="AE624" s="105" t="str">
        <f t="shared" si="6"/>
        <v/>
      </c>
      <c r="AF624" s="106"/>
      <c r="AG624" s="107"/>
      <c r="AH624" s="108" t="str">
        <f>HYPERLINK('94KMInput'!AE662)</f>
        <v/>
      </c>
      <c r="AI624" s="108" t="str">
        <f>HYPERLINK('94KMInput'!AF662)</f>
        <v/>
      </c>
      <c r="AJ624" s="108" t="str">
        <f>HYPERLINK('94KMInput'!AG662)</f>
        <v/>
      </c>
      <c r="AK624" s="108" t="str">
        <f>HYPERLINK('94KMInput'!AH662)</f>
        <v/>
      </c>
      <c r="AL624" s="108" t="str">
        <f>HYPERLINK('94KMInput'!AI662)</f>
        <v/>
      </c>
      <c r="AM624" s="108" t="str">
        <f>HYPERLINK('94KMInput'!AJ662)</f>
        <v/>
      </c>
      <c r="AN624" s="108" t="str">
        <f>HYPERLINK('94KMInput'!AK662)</f>
        <v/>
      </c>
      <c r="AO624" s="108" t="str">
        <f>HYPERLINK('94KMInput'!AL662)</f>
        <v/>
      </c>
      <c r="AP624" s="88"/>
      <c r="AQ624" s="88"/>
      <c r="AR624" s="88"/>
      <c r="AS624" s="88"/>
      <c r="AT624" s="88"/>
      <c r="AU624" s="88"/>
      <c r="AV624" s="88"/>
      <c r="AW624" s="88"/>
      <c r="AX624" s="88"/>
      <c r="AY624" s="88"/>
      <c r="AZ624" s="88"/>
      <c r="BA624" s="88"/>
      <c r="BB624" s="88"/>
      <c r="BC624" s="88"/>
      <c r="BD624" s="88"/>
      <c r="BE624" s="88"/>
      <c r="BF624" s="88"/>
      <c r="BG624" s="88"/>
      <c r="BH624" s="88"/>
      <c r="BI624" s="88"/>
      <c r="BJ624" s="88"/>
      <c r="BK624" s="88"/>
      <c r="BL624" s="88"/>
      <c r="BM624" s="88"/>
      <c r="BN624" s="88"/>
      <c r="BO624" s="88"/>
      <c r="BP624" s="88"/>
      <c r="BQ624" s="88"/>
      <c r="BR624" s="88"/>
      <c r="BS624" s="88"/>
      <c r="BT624" s="88"/>
      <c r="BU624" s="88"/>
      <c r="BV624" s="88"/>
      <c r="BW624" s="88"/>
      <c r="BX624" s="88"/>
      <c r="BY624" s="88"/>
      <c r="BZ624" s="88"/>
      <c r="CA624" s="88"/>
      <c r="CB624" s="88"/>
      <c r="CC624" s="88"/>
      <c r="CD624" s="88"/>
      <c r="CE624" s="88"/>
      <c r="CF624" s="88"/>
      <c r="CG624" s="88"/>
      <c r="CH624" s="88"/>
      <c r="CI624" s="88"/>
      <c r="CJ624" s="88"/>
      <c r="CK624" s="88"/>
      <c r="CL624" s="88"/>
      <c r="CM624" s="88"/>
      <c r="CN624" s="88"/>
      <c r="CO624" s="88"/>
      <c r="CP624" s="88"/>
      <c r="CQ624" s="88"/>
      <c r="CR624" s="88"/>
      <c r="CS624" s="88"/>
      <c r="CT624" s="88"/>
      <c r="CU624" s="88"/>
      <c r="CV624" s="88"/>
      <c r="CW624" s="88"/>
      <c r="CX624" s="88"/>
      <c r="CY624" s="88"/>
      <c r="CZ624" s="88"/>
      <c r="DA624" s="88"/>
      <c r="DB624" s="88"/>
      <c r="DC624" s="88"/>
      <c r="DD624" s="88"/>
      <c r="DE624" s="88"/>
      <c r="DF624" s="88"/>
      <c r="DG624" s="88"/>
      <c r="DH624" s="88"/>
    </row>
    <row r="625" ht="10.5" customHeight="1">
      <c r="A625" s="87" t="str">
        <f t="shared" si="1"/>
        <v/>
      </c>
      <c r="B625" s="88" t="str">
        <f t="shared" si="2"/>
        <v/>
      </c>
      <c r="C625" s="88" t="str">
        <f t="shared" si="3"/>
        <v/>
      </c>
      <c r="D625" s="89" t="str">
        <f>'94KMInput'!B620</f>
        <v/>
      </c>
      <c r="E625" s="90" t="str">
        <f t="shared" si="4"/>
        <v/>
      </c>
      <c r="F625" s="91" t="str">
        <f>'94KMInput'!H620</f>
        <v/>
      </c>
      <c r="G625" s="90" t="str">
        <f>'94KMInput'!O620</f>
        <v/>
      </c>
      <c r="H625" s="90" t="str">
        <f>'94KMInput'!P620</f>
        <v/>
      </c>
      <c r="I625" s="90" t="str">
        <f>'94KMInput'!R620</f>
        <v/>
      </c>
      <c r="J625" s="91" t="str">
        <f>'94KMInput'!S620</f>
        <v/>
      </c>
      <c r="K625" s="92" t="str">
        <f>'94KMInput'!AD620</f>
        <v/>
      </c>
      <c r="L625" s="93"/>
      <c r="M625" s="94" t="str">
        <f>'94KMInput'!L620</f>
        <v/>
      </c>
      <c r="N625" s="90" t="str">
        <f>IF(M625="","",(IF(Q625='94KMInput'!K620,"","ERROR!")))</f>
        <v/>
      </c>
      <c r="O625" s="95"/>
      <c r="P625" s="96"/>
      <c r="Q625" s="69" t="str">
        <f t="shared" si="8"/>
        <v/>
      </c>
      <c r="R625" s="98"/>
      <c r="S625" s="98"/>
      <c r="T625" s="98"/>
      <c r="U625" s="99"/>
      <c r="V625" s="98"/>
      <c r="W625" s="98"/>
      <c r="X625" s="100" t="str">
        <f t="shared" si="39"/>
        <v/>
      </c>
      <c r="Y625" s="101"/>
      <c r="Z625" s="102"/>
      <c r="AA625" s="102"/>
      <c r="AB625" s="102"/>
      <c r="AC625" s="103" t="str">
        <f>'94KMInput'!T664</f>
        <v/>
      </c>
      <c r="AD625" s="104">
        <f>'94KMInput'!V664-'94KMInput'!U664</f>
        <v>0</v>
      </c>
      <c r="AE625" s="105" t="str">
        <f t="shared" si="6"/>
        <v/>
      </c>
      <c r="AF625" s="106"/>
      <c r="AG625" s="107"/>
      <c r="AH625" s="108" t="str">
        <f>HYPERLINK('94KMInput'!AE663)</f>
        <v/>
      </c>
      <c r="AI625" s="108" t="str">
        <f>HYPERLINK('94KMInput'!AF663)</f>
        <v/>
      </c>
      <c r="AJ625" s="108" t="str">
        <f>HYPERLINK('94KMInput'!AG663)</f>
        <v/>
      </c>
      <c r="AK625" s="108" t="str">
        <f>HYPERLINK('94KMInput'!AH663)</f>
        <v/>
      </c>
      <c r="AL625" s="108" t="str">
        <f>HYPERLINK('94KMInput'!AI663)</f>
        <v/>
      </c>
      <c r="AM625" s="108" t="str">
        <f>HYPERLINK('94KMInput'!AJ663)</f>
        <v/>
      </c>
      <c r="AN625" s="108" t="str">
        <f>HYPERLINK('94KMInput'!AK663)</f>
        <v/>
      </c>
      <c r="AO625" s="108" t="str">
        <f>HYPERLINK('94KMInput'!AL663)</f>
        <v/>
      </c>
      <c r="AP625" s="88"/>
      <c r="AQ625" s="88"/>
      <c r="AR625" s="88"/>
      <c r="AS625" s="88"/>
      <c r="AT625" s="88"/>
      <c r="AU625" s="88"/>
      <c r="AV625" s="88"/>
      <c r="AW625" s="88"/>
      <c r="AX625" s="88"/>
      <c r="AY625" s="88"/>
      <c r="AZ625" s="88"/>
      <c r="BA625" s="88"/>
      <c r="BB625" s="88"/>
      <c r="BC625" s="88"/>
      <c r="BD625" s="88"/>
      <c r="BE625" s="88"/>
      <c r="BF625" s="88"/>
      <c r="BG625" s="88"/>
      <c r="BH625" s="88"/>
      <c r="BI625" s="88"/>
      <c r="BJ625" s="88"/>
      <c r="BK625" s="88"/>
      <c r="BL625" s="88"/>
      <c r="BM625" s="88"/>
      <c r="BN625" s="88"/>
      <c r="BO625" s="88"/>
      <c r="BP625" s="88"/>
      <c r="BQ625" s="88"/>
      <c r="BR625" s="88"/>
      <c r="BS625" s="88"/>
      <c r="BT625" s="88"/>
      <c r="BU625" s="88"/>
      <c r="BV625" s="88"/>
      <c r="BW625" s="88"/>
      <c r="BX625" s="88"/>
      <c r="BY625" s="88"/>
      <c r="BZ625" s="88"/>
      <c r="CA625" s="88"/>
      <c r="CB625" s="88"/>
      <c r="CC625" s="88"/>
      <c r="CD625" s="88"/>
      <c r="CE625" s="88"/>
      <c r="CF625" s="88"/>
      <c r="CG625" s="88"/>
      <c r="CH625" s="88"/>
      <c r="CI625" s="88"/>
      <c r="CJ625" s="88"/>
      <c r="CK625" s="88"/>
      <c r="CL625" s="88"/>
      <c r="CM625" s="88"/>
      <c r="CN625" s="88"/>
      <c r="CO625" s="88"/>
      <c r="CP625" s="88"/>
      <c r="CQ625" s="88"/>
      <c r="CR625" s="88"/>
      <c r="CS625" s="88"/>
      <c r="CT625" s="88"/>
      <c r="CU625" s="88"/>
      <c r="CV625" s="88"/>
      <c r="CW625" s="88"/>
      <c r="CX625" s="88"/>
      <c r="CY625" s="88"/>
      <c r="CZ625" s="88"/>
      <c r="DA625" s="88"/>
      <c r="DB625" s="88"/>
      <c r="DC625" s="88"/>
      <c r="DD625" s="88"/>
      <c r="DE625" s="88"/>
      <c r="DF625" s="88"/>
      <c r="DG625" s="88"/>
      <c r="DH625" s="88"/>
    </row>
    <row r="626" ht="10.5" customHeight="1">
      <c r="A626" s="87" t="str">
        <f t="shared" si="1"/>
        <v/>
      </c>
      <c r="B626" s="88" t="str">
        <f t="shared" si="2"/>
        <v/>
      </c>
      <c r="C626" s="88" t="str">
        <f t="shared" si="3"/>
        <v/>
      </c>
      <c r="D626" s="89" t="str">
        <f>'94KMInput'!B621</f>
        <v/>
      </c>
      <c r="E626" s="90" t="str">
        <f t="shared" si="4"/>
        <v/>
      </c>
      <c r="F626" s="91" t="str">
        <f>'94KMInput'!H621</f>
        <v/>
      </c>
      <c r="G626" s="90" t="str">
        <f>'94KMInput'!O621</f>
        <v/>
      </c>
      <c r="H626" s="90" t="str">
        <f>'94KMInput'!P621</f>
        <v/>
      </c>
      <c r="I626" s="90" t="str">
        <f>'94KMInput'!R621</f>
        <v/>
      </c>
      <c r="J626" s="91" t="str">
        <f>'94KMInput'!S621</f>
        <v/>
      </c>
      <c r="K626" s="92" t="str">
        <f>'94KMInput'!AD621</f>
        <v/>
      </c>
      <c r="L626" s="93"/>
      <c r="M626" s="94" t="str">
        <f>'94KMInput'!L621</f>
        <v/>
      </c>
      <c r="N626" s="90" t="str">
        <f>IF(M626="","",(IF(Q626='94KMInput'!K621,"","ERROR!")))</f>
        <v/>
      </c>
      <c r="O626" s="95"/>
      <c r="P626" s="96"/>
      <c r="Q626" s="69" t="str">
        <f t="shared" si="8"/>
        <v/>
      </c>
      <c r="R626" s="98"/>
      <c r="S626" s="98"/>
      <c r="T626" s="98"/>
      <c r="U626" s="99"/>
      <c r="V626" s="98"/>
      <c r="W626" s="98"/>
      <c r="X626" s="100" t="str">
        <f t="shared" si="39"/>
        <v/>
      </c>
      <c r="Y626" s="101"/>
      <c r="Z626" s="102"/>
      <c r="AA626" s="102"/>
      <c r="AB626" s="102"/>
      <c r="AC626" s="103" t="str">
        <f>'94KMInput'!T665</f>
        <v/>
      </c>
      <c r="AD626" s="104">
        <f>'94KMInput'!V665-'94KMInput'!U665</f>
        <v>0</v>
      </c>
      <c r="AE626" s="105" t="str">
        <f t="shared" si="6"/>
        <v/>
      </c>
      <c r="AF626" s="106"/>
      <c r="AG626" s="107"/>
      <c r="AH626" s="108" t="str">
        <f>HYPERLINK('94KMInput'!AE664)</f>
        <v/>
      </c>
      <c r="AI626" s="108" t="str">
        <f>HYPERLINK('94KMInput'!AF664)</f>
        <v/>
      </c>
      <c r="AJ626" s="108" t="str">
        <f>HYPERLINK('94KMInput'!AG664)</f>
        <v/>
      </c>
      <c r="AK626" s="108" t="str">
        <f>HYPERLINK('94KMInput'!AH664)</f>
        <v/>
      </c>
      <c r="AL626" s="108" t="str">
        <f>HYPERLINK('94KMInput'!AI664)</f>
        <v/>
      </c>
      <c r="AM626" s="108" t="str">
        <f>HYPERLINK('94KMInput'!AJ664)</f>
        <v/>
      </c>
      <c r="AN626" s="108" t="str">
        <f>HYPERLINK('94KMInput'!AK664)</f>
        <v/>
      </c>
      <c r="AO626" s="108" t="str">
        <f>HYPERLINK('94KMInput'!AL664)</f>
        <v/>
      </c>
      <c r="AP626" s="88"/>
      <c r="AQ626" s="88"/>
      <c r="AR626" s="88"/>
      <c r="AS626" s="88"/>
      <c r="AT626" s="88"/>
      <c r="AU626" s="88"/>
      <c r="AV626" s="88"/>
      <c r="AW626" s="88"/>
      <c r="AX626" s="88"/>
      <c r="AY626" s="88"/>
      <c r="AZ626" s="88"/>
      <c r="BA626" s="88"/>
      <c r="BB626" s="88"/>
      <c r="BC626" s="88"/>
      <c r="BD626" s="88"/>
      <c r="BE626" s="88"/>
      <c r="BF626" s="88"/>
      <c r="BG626" s="88"/>
      <c r="BH626" s="88"/>
      <c r="BI626" s="88"/>
      <c r="BJ626" s="88"/>
      <c r="BK626" s="88"/>
      <c r="BL626" s="88"/>
      <c r="BM626" s="88"/>
      <c r="BN626" s="88"/>
      <c r="BO626" s="88"/>
      <c r="BP626" s="88"/>
      <c r="BQ626" s="88"/>
      <c r="BR626" s="88"/>
      <c r="BS626" s="88"/>
      <c r="BT626" s="88"/>
      <c r="BU626" s="88"/>
      <c r="BV626" s="88"/>
      <c r="BW626" s="88"/>
      <c r="BX626" s="88"/>
      <c r="BY626" s="88"/>
      <c r="BZ626" s="88"/>
      <c r="CA626" s="88"/>
      <c r="CB626" s="88"/>
      <c r="CC626" s="88"/>
      <c r="CD626" s="88"/>
      <c r="CE626" s="88"/>
      <c r="CF626" s="88"/>
      <c r="CG626" s="88"/>
      <c r="CH626" s="88"/>
      <c r="CI626" s="88"/>
      <c r="CJ626" s="88"/>
      <c r="CK626" s="88"/>
      <c r="CL626" s="88"/>
      <c r="CM626" s="88"/>
      <c r="CN626" s="88"/>
      <c r="CO626" s="88"/>
      <c r="CP626" s="88"/>
      <c r="CQ626" s="88"/>
      <c r="CR626" s="88"/>
      <c r="CS626" s="88"/>
      <c r="CT626" s="88"/>
      <c r="CU626" s="88"/>
      <c r="CV626" s="88"/>
      <c r="CW626" s="88"/>
      <c r="CX626" s="88"/>
      <c r="CY626" s="88"/>
      <c r="CZ626" s="88"/>
      <c r="DA626" s="88"/>
      <c r="DB626" s="88"/>
      <c r="DC626" s="88"/>
      <c r="DD626" s="88"/>
      <c r="DE626" s="88"/>
      <c r="DF626" s="88"/>
      <c r="DG626" s="88"/>
      <c r="DH626" s="88"/>
    </row>
    <row r="627" ht="10.5" customHeight="1">
      <c r="A627" s="87" t="str">
        <f t="shared" si="1"/>
        <v/>
      </c>
      <c r="B627" s="88" t="str">
        <f t="shared" si="2"/>
        <v/>
      </c>
      <c r="C627" s="88" t="str">
        <f t="shared" si="3"/>
        <v/>
      </c>
      <c r="D627" s="89" t="str">
        <f>'94KMInput'!B622</f>
        <v/>
      </c>
      <c r="E627" s="90" t="str">
        <f t="shared" si="4"/>
        <v/>
      </c>
      <c r="F627" s="91" t="str">
        <f>'94KMInput'!H622</f>
        <v/>
      </c>
      <c r="G627" s="90" t="str">
        <f>'94KMInput'!O622</f>
        <v/>
      </c>
      <c r="H627" s="90" t="str">
        <f>'94KMInput'!P622</f>
        <v/>
      </c>
      <c r="I627" s="90" t="str">
        <f>'94KMInput'!R622</f>
        <v/>
      </c>
      <c r="J627" s="91" t="str">
        <f>'94KMInput'!S622</f>
        <v/>
      </c>
      <c r="K627" s="92" t="str">
        <f>'94KMInput'!AD622</f>
        <v/>
      </c>
      <c r="L627" s="93"/>
      <c r="M627" s="94" t="str">
        <f>'94KMInput'!L622</f>
        <v/>
      </c>
      <c r="N627" s="90" t="str">
        <f>IF(M627="","",(IF(Q627='94KMInput'!K622,"","ERROR!")))</f>
        <v/>
      </c>
      <c r="O627" s="95"/>
      <c r="P627" s="96"/>
      <c r="Q627" s="69" t="str">
        <f t="shared" si="8"/>
        <v/>
      </c>
      <c r="R627" s="98"/>
      <c r="S627" s="98"/>
      <c r="T627" s="98"/>
      <c r="U627" s="99"/>
      <c r="V627" s="98"/>
      <c r="W627" s="98"/>
      <c r="X627" s="100" t="str">
        <f t="shared" si="39"/>
        <v/>
      </c>
      <c r="Y627" s="101"/>
      <c r="Z627" s="102"/>
      <c r="AA627" s="102"/>
      <c r="AB627" s="102"/>
      <c r="AC627" s="103" t="str">
        <f>'94KMInput'!T666</f>
        <v/>
      </c>
      <c r="AD627" s="104">
        <f>'94KMInput'!V666-'94KMInput'!U666</f>
        <v>0</v>
      </c>
      <c r="AE627" s="105" t="str">
        <f t="shared" si="6"/>
        <v/>
      </c>
      <c r="AF627" s="106"/>
      <c r="AG627" s="107"/>
      <c r="AH627" s="108" t="str">
        <f>HYPERLINK('94KMInput'!AE665)</f>
        <v/>
      </c>
      <c r="AI627" s="108" t="str">
        <f>HYPERLINK('94KMInput'!AF665)</f>
        <v/>
      </c>
      <c r="AJ627" s="108" t="str">
        <f>HYPERLINK('94KMInput'!AG665)</f>
        <v/>
      </c>
      <c r="AK627" s="108" t="str">
        <f>HYPERLINK('94KMInput'!AH665)</f>
        <v/>
      </c>
      <c r="AL627" s="108" t="str">
        <f>HYPERLINK('94KMInput'!AI665)</f>
        <v/>
      </c>
      <c r="AM627" s="108" t="str">
        <f>HYPERLINK('94KMInput'!AJ665)</f>
        <v/>
      </c>
      <c r="AN627" s="108" t="str">
        <f>HYPERLINK('94KMInput'!AK665)</f>
        <v/>
      </c>
      <c r="AO627" s="108" t="str">
        <f>HYPERLINK('94KMInput'!AL665)</f>
        <v/>
      </c>
      <c r="AP627" s="88"/>
      <c r="AQ627" s="88"/>
      <c r="AR627" s="88"/>
      <c r="AS627" s="88"/>
      <c r="AT627" s="88"/>
      <c r="AU627" s="88"/>
      <c r="AV627" s="88"/>
      <c r="AW627" s="88"/>
      <c r="AX627" s="88"/>
      <c r="AY627" s="88"/>
      <c r="AZ627" s="88"/>
      <c r="BA627" s="88"/>
      <c r="BB627" s="88"/>
      <c r="BC627" s="88"/>
      <c r="BD627" s="88"/>
      <c r="BE627" s="88"/>
      <c r="BF627" s="88"/>
      <c r="BG627" s="88"/>
      <c r="BH627" s="88"/>
      <c r="BI627" s="88"/>
      <c r="BJ627" s="88"/>
      <c r="BK627" s="88"/>
      <c r="BL627" s="88"/>
      <c r="BM627" s="88"/>
      <c r="BN627" s="88"/>
      <c r="BO627" s="88"/>
      <c r="BP627" s="88"/>
      <c r="BQ627" s="88"/>
      <c r="BR627" s="88"/>
      <c r="BS627" s="88"/>
      <c r="BT627" s="88"/>
      <c r="BU627" s="88"/>
      <c r="BV627" s="88"/>
      <c r="BW627" s="88"/>
      <c r="BX627" s="88"/>
      <c r="BY627" s="88"/>
      <c r="BZ627" s="88"/>
      <c r="CA627" s="88"/>
      <c r="CB627" s="88"/>
      <c r="CC627" s="88"/>
      <c r="CD627" s="88"/>
      <c r="CE627" s="88"/>
      <c r="CF627" s="88"/>
      <c r="CG627" s="88"/>
      <c r="CH627" s="88"/>
      <c r="CI627" s="88"/>
      <c r="CJ627" s="88"/>
      <c r="CK627" s="88"/>
      <c r="CL627" s="88"/>
      <c r="CM627" s="88"/>
      <c r="CN627" s="88"/>
      <c r="CO627" s="88"/>
      <c r="CP627" s="88"/>
      <c r="CQ627" s="88"/>
      <c r="CR627" s="88"/>
      <c r="CS627" s="88"/>
      <c r="CT627" s="88"/>
      <c r="CU627" s="88"/>
      <c r="CV627" s="88"/>
      <c r="CW627" s="88"/>
      <c r="CX627" s="88"/>
      <c r="CY627" s="88"/>
      <c r="CZ627" s="88"/>
      <c r="DA627" s="88"/>
      <c r="DB627" s="88"/>
      <c r="DC627" s="88"/>
      <c r="DD627" s="88"/>
      <c r="DE627" s="88"/>
      <c r="DF627" s="88"/>
      <c r="DG627" s="88"/>
      <c r="DH627" s="88"/>
    </row>
    <row r="628" ht="10.5" customHeight="1">
      <c r="A628" s="87" t="str">
        <f t="shared" si="1"/>
        <v/>
      </c>
      <c r="B628" s="88" t="str">
        <f t="shared" si="2"/>
        <v/>
      </c>
      <c r="C628" s="88" t="str">
        <f t="shared" si="3"/>
        <v/>
      </c>
      <c r="D628" s="89" t="str">
        <f>'94KMInput'!B623</f>
        <v/>
      </c>
      <c r="E628" s="90" t="str">
        <f t="shared" si="4"/>
        <v/>
      </c>
      <c r="F628" s="91" t="str">
        <f>'94KMInput'!H623</f>
        <v/>
      </c>
      <c r="G628" s="90" t="str">
        <f>'94KMInput'!O623</f>
        <v/>
      </c>
      <c r="H628" s="90" t="str">
        <f>'94KMInput'!P623</f>
        <v/>
      </c>
      <c r="I628" s="90" t="str">
        <f>'94KMInput'!R623</f>
        <v/>
      </c>
      <c r="J628" s="91" t="str">
        <f>'94KMInput'!S623</f>
        <v/>
      </c>
      <c r="K628" s="92" t="str">
        <f>'94KMInput'!AD623</f>
        <v/>
      </c>
      <c r="L628" s="93"/>
      <c r="M628" s="94" t="str">
        <f>'94KMInput'!L623</f>
        <v/>
      </c>
      <c r="N628" s="90" t="str">
        <f>IF(M628="","",(IF(Q628='94KMInput'!K623,"","ERROR!")))</f>
        <v/>
      </c>
      <c r="O628" s="95"/>
      <c r="P628" s="96"/>
      <c r="Q628" s="69" t="str">
        <f t="shared" si="8"/>
        <v/>
      </c>
      <c r="R628" s="98"/>
      <c r="S628" s="98"/>
      <c r="T628" s="98"/>
      <c r="U628" s="99"/>
      <c r="V628" s="98"/>
      <c r="W628" s="98"/>
      <c r="X628" s="100" t="str">
        <f t="shared" si="39"/>
        <v/>
      </c>
      <c r="Y628" s="101"/>
      <c r="Z628" s="102"/>
      <c r="AA628" s="102"/>
      <c r="AB628" s="102"/>
      <c r="AC628" s="103" t="str">
        <f>'94KMInput'!T667</f>
        <v/>
      </c>
      <c r="AD628" s="104">
        <f>'94KMInput'!V667-'94KMInput'!U667</f>
        <v>0</v>
      </c>
      <c r="AE628" s="105" t="str">
        <f t="shared" si="6"/>
        <v/>
      </c>
      <c r="AF628" s="106"/>
      <c r="AG628" s="107"/>
      <c r="AH628" s="108" t="str">
        <f>HYPERLINK('94KMInput'!AE666)</f>
        <v/>
      </c>
      <c r="AI628" s="108" t="str">
        <f>HYPERLINK('94KMInput'!AF666)</f>
        <v/>
      </c>
      <c r="AJ628" s="108" t="str">
        <f>HYPERLINK('94KMInput'!AG666)</f>
        <v/>
      </c>
      <c r="AK628" s="108" t="str">
        <f>HYPERLINK('94KMInput'!AH666)</f>
        <v/>
      </c>
      <c r="AL628" s="108" t="str">
        <f>HYPERLINK('94KMInput'!AI666)</f>
        <v/>
      </c>
      <c r="AM628" s="108" t="str">
        <f>HYPERLINK('94KMInput'!AJ666)</f>
        <v/>
      </c>
      <c r="AN628" s="108" t="str">
        <f>HYPERLINK('94KMInput'!AK666)</f>
        <v/>
      </c>
      <c r="AO628" s="108" t="str">
        <f>HYPERLINK('94KMInput'!AL666)</f>
        <v/>
      </c>
      <c r="AP628" s="88"/>
      <c r="AQ628" s="88"/>
      <c r="AR628" s="88"/>
      <c r="AS628" s="88"/>
      <c r="AT628" s="88"/>
      <c r="AU628" s="88"/>
      <c r="AV628" s="88"/>
      <c r="AW628" s="88"/>
      <c r="AX628" s="88"/>
      <c r="AY628" s="88"/>
      <c r="AZ628" s="88"/>
      <c r="BA628" s="88"/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8"/>
      <c r="BR628" s="88"/>
      <c r="BS628" s="88"/>
      <c r="BT628" s="88"/>
      <c r="BU628" s="88"/>
      <c r="BV628" s="88"/>
      <c r="BW628" s="88"/>
      <c r="BX628" s="88"/>
      <c r="BY628" s="88"/>
      <c r="BZ628" s="88"/>
      <c r="CA628" s="88"/>
      <c r="CB628" s="88"/>
      <c r="CC628" s="88"/>
      <c r="CD628" s="88"/>
      <c r="CE628" s="88"/>
      <c r="CF628" s="88"/>
      <c r="CG628" s="88"/>
      <c r="CH628" s="88"/>
      <c r="CI628" s="88"/>
      <c r="CJ628" s="88"/>
      <c r="CK628" s="88"/>
      <c r="CL628" s="88"/>
      <c r="CM628" s="88"/>
      <c r="CN628" s="88"/>
      <c r="CO628" s="88"/>
      <c r="CP628" s="88"/>
      <c r="CQ628" s="88"/>
      <c r="CR628" s="88"/>
      <c r="CS628" s="88"/>
      <c r="CT628" s="88"/>
      <c r="CU628" s="88"/>
      <c r="CV628" s="88"/>
      <c r="CW628" s="88"/>
      <c r="CX628" s="88"/>
      <c r="CY628" s="88"/>
      <c r="CZ628" s="88"/>
      <c r="DA628" s="88"/>
      <c r="DB628" s="88"/>
      <c r="DC628" s="88"/>
      <c r="DD628" s="88"/>
      <c r="DE628" s="88"/>
      <c r="DF628" s="88"/>
      <c r="DG628" s="88"/>
      <c r="DH628" s="88"/>
    </row>
    <row r="629" ht="10.5" customHeight="1">
      <c r="A629" s="87" t="str">
        <f t="shared" si="1"/>
        <v/>
      </c>
      <c r="B629" s="88" t="str">
        <f t="shared" si="2"/>
        <v/>
      </c>
      <c r="C629" s="88" t="str">
        <f t="shared" si="3"/>
        <v/>
      </c>
      <c r="D629" s="89" t="str">
        <f>'94KMInput'!B624</f>
        <v/>
      </c>
      <c r="E629" s="90" t="str">
        <f t="shared" si="4"/>
        <v/>
      </c>
      <c r="F629" s="91" t="str">
        <f>'94KMInput'!H624</f>
        <v/>
      </c>
      <c r="G629" s="90" t="str">
        <f>'94KMInput'!O624</f>
        <v/>
      </c>
      <c r="H629" s="90" t="str">
        <f>'94KMInput'!P624</f>
        <v/>
      </c>
      <c r="I629" s="90" t="str">
        <f>'94KMInput'!R624</f>
        <v/>
      </c>
      <c r="J629" s="91" t="str">
        <f>'94KMInput'!S624</f>
        <v/>
      </c>
      <c r="K629" s="92" t="str">
        <f>'94KMInput'!AD624</f>
        <v/>
      </c>
      <c r="L629" s="93"/>
      <c r="M629" s="94" t="str">
        <f>'94KMInput'!L624</f>
        <v/>
      </c>
      <c r="N629" s="90" t="str">
        <f>IF(M629="","",(IF(Q629='94KMInput'!K624,"","ERROR!")))</f>
        <v/>
      </c>
      <c r="O629" s="95"/>
      <c r="P629" s="96"/>
      <c r="Q629" s="69" t="str">
        <f t="shared" si="8"/>
        <v/>
      </c>
      <c r="R629" s="98"/>
      <c r="S629" s="98"/>
      <c r="T629" s="98"/>
      <c r="U629" s="99"/>
      <c r="V629" s="98"/>
      <c r="W629" s="98"/>
      <c r="X629" s="100" t="str">
        <f t="shared" si="39"/>
        <v/>
      </c>
      <c r="Y629" s="101"/>
      <c r="Z629" s="102"/>
      <c r="AA629" s="102"/>
      <c r="AB629" s="102"/>
      <c r="AC629" s="103" t="str">
        <f>'94KMInput'!T668</f>
        <v/>
      </c>
      <c r="AD629" s="104">
        <f>'94KMInput'!V668-'94KMInput'!U668</f>
        <v>0</v>
      </c>
      <c r="AE629" s="105" t="str">
        <f t="shared" si="6"/>
        <v/>
      </c>
      <c r="AF629" s="106"/>
      <c r="AG629" s="107"/>
      <c r="AH629" s="108" t="str">
        <f>HYPERLINK('94KMInput'!AE667)</f>
        <v/>
      </c>
      <c r="AI629" s="108" t="str">
        <f>HYPERLINK('94KMInput'!AF667)</f>
        <v/>
      </c>
      <c r="AJ629" s="108" t="str">
        <f>HYPERLINK('94KMInput'!AG667)</f>
        <v/>
      </c>
      <c r="AK629" s="108" t="str">
        <f>HYPERLINK('94KMInput'!AH667)</f>
        <v/>
      </c>
      <c r="AL629" s="108" t="str">
        <f>HYPERLINK('94KMInput'!AI667)</f>
        <v/>
      </c>
      <c r="AM629" s="108" t="str">
        <f>HYPERLINK('94KMInput'!AJ667)</f>
        <v/>
      </c>
      <c r="AN629" s="108" t="str">
        <f>HYPERLINK('94KMInput'!AK667)</f>
        <v/>
      </c>
      <c r="AO629" s="108" t="str">
        <f>HYPERLINK('94KMInput'!AL667)</f>
        <v/>
      </c>
      <c r="AP629" s="88"/>
      <c r="AQ629" s="88"/>
      <c r="AR629" s="88"/>
      <c r="AS629" s="88"/>
      <c r="AT629" s="88"/>
      <c r="AU629" s="88"/>
      <c r="AV629" s="88"/>
      <c r="AW629" s="88"/>
      <c r="AX629" s="88"/>
      <c r="AY629" s="88"/>
      <c r="AZ629" s="88"/>
      <c r="BA629" s="88"/>
      <c r="BB629" s="88"/>
      <c r="BC629" s="88"/>
      <c r="BD629" s="88"/>
      <c r="BE629" s="88"/>
      <c r="BF629" s="88"/>
      <c r="BG629" s="88"/>
      <c r="BH629" s="88"/>
      <c r="BI629" s="88"/>
      <c r="BJ629" s="88"/>
      <c r="BK629" s="88"/>
      <c r="BL629" s="88"/>
      <c r="BM629" s="88"/>
      <c r="BN629" s="88"/>
      <c r="BO629" s="88"/>
      <c r="BP629" s="88"/>
      <c r="BQ629" s="88"/>
      <c r="BR629" s="88"/>
      <c r="BS629" s="88"/>
      <c r="BT629" s="88"/>
      <c r="BU629" s="88"/>
      <c r="BV629" s="88"/>
      <c r="BW629" s="88"/>
      <c r="BX629" s="88"/>
      <c r="BY629" s="88"/>
      <c r="BZ629" s="88"/>
      <c r="CA629" s="88"/>
      <c r="CB629" s="88"/>
      <c r="CC629" s="88"/>
      <c r="CD629" s="88"/>
      <c r="CE629" s="88"/>
      <c r="CF629" s="88"/>
      <c r="CG629" s="88"/>
      <c r="CH629" s="88"/>
      <c r="CI629" s="88"/>
      <c r="CJ629" s="88"/>
      <c r="CK629" s="88"/>
      <c r="CL629" s="88"/>
      <c r="CM629" s="88"/>
      <c r="CN629" s="88"/>
      <c r="CO629" s="88"/>
      <c r="CP629" s="88"/>
      <c r="CQ629" s="88"/>
      <c r="CR629" s="88"/>
      <c r="CS629" s="88"/>
      <c r="CT629" s="88"/>
      <c r="CU629" s="88"/>
      <c r="CV629" s="88"/>
      <c r="CW629" s="88"/>
      <c r="CX629" s="88"/>
      <c r="CY629" s="88"/>
      <c r="CZ629" s="88"/>
      <c r="DA629" s="88"/>
      <c r="DB629" s="88"/>
      <c r="DC629" s="88"/>
      <c r="DD629" s="88"/>
      <c r="DE629" s="88"/>
      <c r="DF629" s="88"/>
      <c r="DG629" s="88"/>
      <c r="DH629" s="88"/>
    </row>
    <row r="630" ht="10.5" customHeight="1">
      <c r="A630" s="87" t="str">
        <f t="shared" si="1"/>
        <v/>
      </c>
      <c r="B630" s="88" t="str">
        <f t="shared" si="2"/>
        <v/>
      </c>
      <c r="C630" s="88" t="str">
        <f t="shared" si="3"/>
        <v/>
      </c>
      <c r="D630" s="89" t="str">
        <f>'94KMInput'!B625</f>
        <v/>
      </c>
      <c r="E630" s="90" t="str">
        <f t="shared" si="4"/>
        <v/>
      </c>
      <c r="F630" s="91" t="str">
        <f>'94KMInput'!H625</f>
        <v/>
      </c>
      <c r="G630" s="90" t="str">
        <f>'94KMInput'!O625</f>
        <v/>
      </c>
      <c r="H630" s="90" t="str">
        <f>'94KMInput'!P625</f>
        <v/>
      </c>
      <c r="I630" s="90" t="str">
        <f>'94KMInput'!R625</f>
        <v/>
      </c>
      <c r="J630" s="91" t="str">
        <f>'94KMInput'!S625</f>
        <v/>
      </c>
      <c r="K630" s="92" t="str">
        <f>'94KMInput'!AD625</f>
        <v/>
      </c>
      <c r="L630" s="93"/>
      <c r="M630" s="94" t="str">
        <f>'94KMInput'!L625</f>
        <v/>
      </c>
      <c r="N630" s="90" t="str">
        <f>IF(M630="","",(IF(Q630='94KMInput'!K625,"","ERROR!")))</f>
        <v/>
      </c>
      <c r="O630" s="95"/>
      <c r="P630" s="96"/>
      <c r="Q630" s="69" t="str">
        <f t="shared" si="8"/>
        <v/>
      </c>
      <c r="R630" s="98"/>
      <c r="S630" s="98"/>
      <c r="T630" s="98"/>
      <c r="U630" s="99"/>
      <c r="V630" s="98"/>
      <c r="W630" s="98"/>
      <c r="X630" s="100" t="str">
        <f t="shared" si="39"/>
        <v/>
      </c>
      <c r="Y630" s="101"/>
      <c r="Z630" s="102"/>
      <c r="AA630" s="102"/>
      <c r="AB630" s="102"/>
      <c r="AC630" s="103" t="str">
        <f>'94KMInput'!T669</f>
        <v/>
      </c>
      <c r="AD630" s="104">
        <f>'94KMInput'!V669-'94KMInput'!U669</f>
        <v>0</v>
      </c>
      <c r="AE630" s="105" t="str">
        <f t="shared" si="6"/>
        <v/>
      </c>
      <c r="AF630" s="106"/>
      <c r="AG630" s="107"/>
      <c r="AH630" s="108" t="str">
        <f>HYPERLINK('94KMInput'!AE668)</f>
        <v/>
      </c>
      <c r="AI630" s="108" t="str">
        <f>HYPERLINK('94KMInput'!AF668)</f>
        <v/>
      </c>
      <c r="AJ630" s="108" t="str">
        <f>HYPERLINK('94KMInput'!AG668)</f>
        <v/>
      </c>
      <c r="AK630" s="108" t="str">
        <f>HYPERLINK('94KMInput'!AH668)</f>
        <v/>
      </c>
      <c r="AL630" s="108" t="str">
        <f>HYPERLINK('94KMInput'!AI668)</f>
        <v/>
      </c>
      <c r="AM630" s="108" t="str">
        <f>HYPERLINK('94KMInput'!AJ668)</f>
        <v/>
      </c>
      <c r="AN630" s="108" t="str">
        <f>HYPERLINK('94KMInput'!AK668)</f>
        <v/>
      </c>
      <c r="AO630" s="108" t="str">
        <f>HYPERLINK('94KMInput'!AL668)</f>
        <v/>
      </c>
      <c r="AP630" s="88"/>
      <c r="AQ630" s="88"/>
      <c r="AR630" s="88"/>
      <c r="AS630" s="88"/>
      <c r="AT630" s="88"/>
      <c r="AU630" s="88"/>
      <c r="AV630" s="88"/>
      <c r="AW630" s="88"/>
      <c r="AX630" s="88"/>
      <c r="AY630" s="88"/>
      <c r="AZ630" s="88"/>
      <c r="BA630" s="88"/>
      <c r="BB630" s="88"/>
      <c r="BC630" s="88"/>
      <c r="BD630" s="88"/>
      <c r="BE630" s="88"/>
      <c r="BF630" s="88"/>
      <c r="BG630" s="88"/>
      <c r="BH630" s="88"/>
      <c r="BI630" s="88"/>
      <c r="BJ630" s="88"/>
      <c r="BK630" s="88"/>
      <c r="BL630" s="88"/>
      <c r="BM630" s="88"/>
      <c r="BN630" s="88"/>
      <c r="BO630" s="88"/>
      <c r="BP630" s="88"/>
      <c r="BQ630" s="88"/>
      <c r="BR630" s="88"/>
      <c r="BS630" s="88"/>
      <c r="BT630" s="88"/>
      <c r="BU630" s="88"/>
      <c r="BV630" s="88"/>
      <c r="BW630" s="88"/>
      <c r="BX630" s="88"/>
      <c r="BY630" s="88"/>
      <c r="BZ630" s="88"/>
      <c r="CA630" s="88"/>
      <c r="CB630" s="88"/>
      <c r="CC630" s="88"/>
      <c r="CD630" s="88"/>
      <c r="CE630" s="88"/>
      <c r="CF630" s="88"/>
      <c r="CG630" s="88"/>
      <c r="CH630" s="88"/>
      <c r="CI630" s="88"/>
      <c r="CJ630" s="88"/>
      <c r="CK630" s="88"/>
      <c r="CL630" s="88"/>
      <c r="CM630" s="88"/>
      <c r="CN630" s="88"/>
      <c r="CO630" s="88"/>
      <c r="CP630" s="88"/>
      <c r="CQ630" s="88"/>
      <c r="CR630" s="88"/>
      <c r="CS630" s="88"/>
      <c r="CT630" s="88"/>
      <c r="CU630" s="88"/>
      <c r="CV630" s="88"/>
      <c r="CW630" s="88"/>
      <c r="CX630" s="88"/>
      <c r="CY630" s="88"/>
      <c r="CZ630" s="88"/>
      <c r="DA630" s="88"/>
      <c r="DB630" s="88"/>
      <c r="DC630" s="88"/>
      <c r="DD630" s="88"/>
      <c r="DE630" s="88"/>
      <c r="DF630" s="88"/>
      <c r="DG630" s="88"/>
      <c r="DH630" s="88"/>
    </row>
    <row r="631" ht="10.5" customHeight="1">
      <c r="A631" s="87" t="str">
        <f t="shared" si="1"/>
        <v/>
      </c>
      <c r="B631" s="88" t="str">
        <f t="shared" si="2"/>
        <v/>
      </c>
      <c r="C631" s="88" t="str">
        <f t="shared" si="3"/>
        <v/>
      </c>
      <c r="D631" s="89" t="str">
        <f>'94KMInput'!B626</f>
        <v/>
      </c>
      <c r="E631" s="90" t="str">
        <f t="shared" si="4"/>
        <v/>
      </c>
      <c r="F631" s="91" t="str">
        <f>'94KMInput'!H626</f>
        <v/>
      </c>
      <c r="G631" s="90" t="str">
        <f>'94KMInput'!O626</f>
        <v/>
      </c>
      <c r="H631" s="90" t="str">
        <f>'94KMInput'!P626</f>
        <v/>
      </c>
      <c r="I631" s="90" t="str">
        <f>'94KMInput'!R626</f>
        <v/>
      </c>
      <c r="J631" s="91" t="str">
        <f>'94KMInput'!S626</f>
        <v/>
      </c>
      <c r="K631" s="92" t="str">
        <f>'94KMInput'!AD626</f>
        <v/>
      </c>
      <c r="L631" s="93"/>
      <c r="M631" s="94" t="str">
        <f>'94KMInput'!L626</f>
        <v/>
      </c>
      <c r="N631" s="90" t="str">
        <f>IF(M631="","",(IF(Q631='94KMInput'!K626,"","ERROR!")))</f>
        <v/>
      </c>
      <c r="O631" s="95"/>
      <c r="P631" s="96"/>
      <c r="Q631" s="69" t="str">
        <f t="shared" si="8"/>
        <v/>
      </c>
      <c r="R631" s="98"/>
      <c r="S631" s="98"/>
      <c r="T631" s="98"/>
      <c r="U631" s="99"/>
      <c r="V631" s="98"/>
      <c r="W631" s="98"/>
      <c r="X631" s="100" t="str">
        <f t="shared" si="39"/>
        <v/>
      </c>
      <c r="Y631" s="101"/>
      <c r="Z631" s="102"/>
      <c r="AA631" s="102"/>
      <c r="AB631" s="102"/>
      <c r="AC631" s="103" t="str">
        <f>'94KMInput'!T670</f>
        <v/>
      </c>
      <c r="AD631" s="104">
        <f>'94KMInput'!V670-'94KMInput'!U670</f>
        <v>0</v>
      </c>
      <c r="AE631" s="105" t="str">
        <f t="shared" si="6"/>
        <v/>
      </c>
      <c r="AF631" s="106"/>
      <c r="AG631" s="107"/>
      <c r="AH631" s="108" t="str">
        <f>HYPERLINK('94KMInput'!AE669)</f>
        <v/>
      </c>
      <c r="AI631" s="108" t="str">
        <f>HYPERLINK('94KMInput'!AF669)</f>
        <v/>
      </c>
      <c r="AJ631" s="108" t="str">
        <f>HYPERLINK('94KMInput'!AG669)</f>
        <v/>
      </c>
      <c r="AK631" s="108" t="str">
        <f>HYPERLINK('94KMInput'!AH669)</f>
        <v/>
      </c>
      <c r="AL631" s="108" t="str">
        <f>HYPERLINK('94KMInput'!AI669)</f>
        <v/>
      </c>
      <c r="AM631" s="108" t="str">
        <f>HYPERLINK('94KMInput'!AJ669)</f>
        <v/>
      </c>
      <c r="AN631" s="108" t="str">
        <f>HYPERLINK('94KMInput'!AK669)</f>
        <v/>
      </c>
      <c r="AO631" s="108" t="str">
        <f>HYPERLINK('94KMInput'!AL669)</f>
        <v/>
      </c>
      <c r="AP631" s="88"/>
      <c r="AQ631" s="88"/>
      <c r="AR631" s="88"/>
      <c r="AS631" s="88"/>
      <c r="AT631" s="88"/>
      <c r="AU631" s="88"/>
      <c r="AV631" s="88"/>
      <c r="AW631" s="88"/>
      <c r="AX631" s="88"/>
      <c r="AY631" s="88"/>
      <c r="AZ631" s="88"/>
      <c r="BA631" s="88"/>
      <c r="BB631" s="88"/>
      <c r="BC631" s="88"/>
      <c r="BD631" s="88"/>
      <c r="BE631" s="88"/>
      <c r="BF631" s="88"/>
      <c r="BG631" s="88"/>
      <c r="BH631" s="88"/>
      <c r="BI631" s="88"/>
      <c r="BJ631" s="88"/>
      <c r="BK631" s="88"/>
      <c r="BL631" s="88"/>
      <c r="BM631" s="88"/>
      <c r="BN631" s="88"/>
      <c r="BO631" s="88"/>
      <c r="BP631" s="88"/>
      <c r="BQ631" s="88"/>
      <c r="BR631" s="88"/>
      <c r="BS631" s="88"/>
      <c r="BT631" s="88"/>
      <c r="BU631" s="88"/>
      <c r="BV631" s="88"/>
      <c r="BW631" s="88"/>
      <c r="BX631" s="88"/>
      <c r="BY631" s="88"/>
      <c r="BZ631" s="88"/>
      <c r="CA631" s="88"/>
      <c r="CB631" s="88"/>
      <c r="CC631" s="88"/>
      <c r="CD631" s="88"/>
      <c r="CE631" s="88"/>
      <c r="CF631" s="88"/>
      <c r="CG631" s="88"/>
      <c r="CH631" s="88"/>
      <c r="CI631" s="88"/>
      <c r="CJ631" s="88"/>
      <c r="CK631" s="88"/>
      <c r="CL631" s="88"/>
      <c r="CM631" s="88"/>
      <c r="CN631" s="88"/>
      <c r="CO631" s="88"/>
      <c r="CP631" s="88"/>
      <c r="CQ631" s="88"/>
      <c r="CR631" s="88"/>
      <c r="CS631" s="88"/>
      <c r="CT631" s="88"/>
      <c r="CU631" s="88"/>
      <c r="CV631" s="88"/>
      <c r="CW631" s="88"/>
      <c r="CX631" s="88"/>
      <c r="CY631" s="88"/>
      <c r="CZ631" s="88"/>
      <c r="DA631" s="88"/>
      <c r="DB631" s="88"/>
      <c r="DC631" s="88"/>
      <c r="DD631" s="88"/>
      <c r="DE631" s="88"/>
      <c r="DF631" s="88"/>
      <c r="DG631" s="88"/>
      <c r="DH631" s="88"/>
    </row>
    <row r="632" ht="10.5" customHeight="1">
      <c r="A632" s="87" t="str">
        <f t="shared" si="1"/>
        <v/>
      </c>
      <c r="B632" s="88" t="str">
        <f t="shared" si="2"/>
        <v/>
      </c>
      <c r="C632" s="88" t="str">
        <f t="shared" si="3"/>
        <v/>
      </c>
      <c r="D632" s="89" t="str">
        <f>'94KMInput'!B627</f>
        <v/>
      </c>
      <c r="E632" s="90" t="str">
        <f t="shared" si="4"/>
        <v/>
      </c>
      <c r="F632" s="91" t="str">
        <f>'94KMInput'!H627</f>
        <v/>
      </c>
      <c r="G632" s="90" t="str">
        <f>'94KMInput'!O627</f>
        <v/>
      </c>
      <c r="H632" s="90" t="str">
        <f>'94KMInput'!P627</f>
        <v/>
      </c>
      <c r="I632" s="90" t="str">
        <f>'94KMInput'!R627</f>
        <v/>
      </c>
      <c r="J632" s="91" t="str">
        <f>'94KMInput'!S627</f>
        <v/>
      </c>
      <c r="K632" s="92" t="str">
        <f>'94KMInput'!AD627</f>
        <v/>
      </c>
      <c r="L632" s="93"/>
      <c r="M632" s="94" t="str">
        <f>'94KMInput'!L627</f>
        <v/>
      </c>
      <c r="N632" s="90" t="str">
        <f>IF(M632="","",(IF(Q632='94KMInput'!K627,"","ERROR!")))</f>
        <v/>
      </c>
      <c r="O632" s="95"/>
      <c r="P632" s="96"/>
      <c r="Q632" s="69" t="str">
        <f t="shared" si="8"/>
        <v/>
      </c>
      <c r="R632" s="98"/>
      <c r="S632" s="98"/>
      <c r="T632" s="98"/>
      <c r="U632" s="99"/>
      <c r="V632" s="98"/>
      <c r="W632" s="98"/>
      <c r="X632" s="100" t="str">
        <f t="shared" si="39"/>
        <v/>
      </c>
      <c r="Y632" s="101"/>
      <c r="Z632" s="102"/>
      <c r="AA632" s="102"/>
      <c r="AB632" s="102"/>
      <c r="AC632" s="103" t="str">
        <f>'94KMInput'!T671</f>
        <v/>
      </c>
      <c r="AD632" s="104">
        <f>'94KMInput'!V671-'94KMInput'!U671</f>
        <v>0</v>
      </c>
      <c r="AE632" s="105" t="str">
        <f t="shared" si="6"/>
        <v/>
      </c>
      <c r="AF632" s="106"/>
      <c r="AG632" s="107"/>
      <c r="AH632" s="108" t="str">
        <f>HYPERLINK('94KMInput'!AE670)</f>
        <v/>
      </c>
      <c r="AI632" s="108" t="str">
        <f>HYPERLINK('94KMInput'!AF670)</f>
        <v/>
      </c>
      <c r="AJ632" s="108" t="str">
        <f>HYPERLINK('94KMInput'!AG670)</f>
        <v/>
      </c>
      <c r="AK632" s="108" t="str">
        <f>HYPERLINK('94KMInput'!AH670)</f>
        <v/>
      </c>
      <c r="AL632" s="108" t="str">
        <f>HYPERLINK('94KMInput'!AI670)</f>
        <v/>
      </c>
      <c r="AM632" s="108" t="str">
        <f>HYPERLINK('94KMInput'!AJ670)</f>
        <v/>
      </c>
      <c r="AN632" s="108" t="str">
        <f>HYPERLINK('94KMInput'!AK670)</f>
        <v/>
      </c>
      <c r="AO632" s="108" t="str">
        <f>HYPERLINK('94KMInput'!AL670)</f>
        <v/>
      </c>
      <c r="AP632" s="88"/>
      <c r="AQ632" s="88"/>
      <c r="AR632" s="88"/>
      <c r="AS632" s="88"/>
      <c r="AT632" s="88"/>
      <c r="AU632" s="88"/>
      <c r="AV632" s="88"/>
      <c r="AW632" s="88"/>
      <c r="AX632" s="88"/>
      <c r="AY632" s="88"/>
      <c r="AZ632" s="88"/>
      <c r="BA632" s="88"/>
      <c r="BB632" s="88"/>
      <c r="BC632" s="88"/>
      <c r="BD632" s="88"/>
      <c r="BE632" s="88"/>
      <c r="BF632" s="88"/>
      <c r="BG632" s="88"/>
      <c r="BH632" s="88"/>
      <c r="BI632" s="88"/>
      <c r="BJ632" s="88"/>
      <c r="BK632" s="88"/>
      <c r="BL632" s="88"/>
      <c r="BM632" s="88"/>
      <c r="BN632" s="88"/>
      <c r="BO632" s="88"/>
      <c r="BP632" s="88"/>
      <c r="BQ632" s="88"/>
      <c r="BR632" s="88"/>
      <c r="BS632" s="88"/>
      <c r="BT632" s="88"/>
      <c r="BU632" s="88"/>
      <c r="BV632" s="88"/>
      <c r="BW632" s="88"/>
      <c r="BX632" s="88"/>
      <c r="BY632" s="88"/>
      <c r="BZ632" s="88"/>
      <c r="CA632" s="88"/>
      <c r="CB632" s="88"/>
      <c r="CC632" s="88"/>
      <c r="CD632" s="88"/>
      <c r="CE632" s="88"/>
      <c r="CF632" s="88"/>
      <c r="CG632" s="88"/>
      <c r="CH632" s="88"/>
      <c r="CI632" s="88"/>
      <c r="CJ632" s="88"/>
      <c r="CK632" s="88"/>
      <c r="CL632" s="88"/>
      <c r="CM632" s="88"/>
      <c r="CN632" s="88"/>
      <c r="CO632" s="88"/>
      <c r="CP632" s="88"/>
      <c r="CQ632" s="88"/>
      <c r="CR632" s="88"/>
      <c r="CS632" s="88"/>
      <c r="CT632" s="88"/>
      <c r="CU632" s="88"/>
      <c r="CV632" s="88"/>
      <c r="CW632" s="88"/>
      <c r="CX632" s="88"/>
      <c r="CY632" s="88"/>
      <c r="CZ632" s="88"/>
      <c r="DA632" s="88"/>
      <c r="DB632" s="88"/>
      <c r="DC632" s="88"/>
      <c r="DD632" s="88"/>
      <c r="DE632" s="88"/>
      <c r="DF632" s="88"/>
      <c r="DG632" s="88"/>
      <c r="DH632" s="88"/>
    </row>
    <row r="633" ht="10.5" customHeight="1">
      <c r="A633" s="87" t="str">
        <f t="shared" si="1"/>
        <v/>
      </c>
      <c r="B633" s="88" t="str">
        <f t="shared" si="2"/>
        <v/>
      </c>
      <c r="C633" s="88" t="str">
        <f t="shared" si="3"/>
        <v/>
      </c>
      <c r="D633" s="89" t="str">
        <f>'94KMInput'!B628</f>
        <v/>
      </c>
      <c r="E633" s="90" t="str">
        <f t="shared" si="4"/>
        <v/>
      </c>
      <c r="F633" s="91" t="str">
        <f>'94KMInput'!H628</f>
        <v/>
      </c>
      <c r="G633" s="90" t="str">
        <f>'94KMInput'!O628</f>
        <v/>
      </c>
      <c r="H633" s="90" t="str">
        <f>'94KMInput'!P628</f>
        <v/>
      </c>
      <c r="I633" s="90" t="str">
        <f>'94KMInput'!R628</f>
        <v/>
      </c>
      <c r="J633" s="91" t="str">
        <f>'94KMInput'!S628</f>
        <v/>
      </c>
      <c r="K633" s="92" t="str">
        <f>'94KMInput'!AD628</f>
        <v/>
      </c>
      <c r="L633" s="93"/>
      <c r="M633" s="94" t="str">
        <f>'94KMInput'!L628</f>
        <v/>
      </c>
      <c r="N633" s="90" t="str">
        <f>IF(M633="","",(IF(Q633='94KMInput'!K628,"","ERROR!")))</f>
        <v/>
      </c>
      <c r="O633" s="95"/>
      <c r="P633" s="96"/>
      <c r="Q633" s="69" t="str">
        <f t="shared" si="8"/>
        <v/>
      </c>
      <c r="R633" s="98"/>
      <c r="S633" s="98"/>
      <c r="T633" s="98"/>
      <c r="U633" s="99"/>
      <c r="V633" s="98"/>
      <c r="W633" s="98"/>
      <c r="X633" s="100" t="str">
        <f t="shared" si="39"/>
        <v/>
      </c>
      <c r="Y633" s="101"/>
      <c r="Z633" s="102"/>
      <c r="AA633" s="102"/>
      <c r="AB633" s="102"/>
      <c r="AC633" s="103" t="str">
        <f>'94KMInput'!T672</f>
        <v/>
      </c>
      <c r="AD633" s="104">
        <f>'94KMInput'!V672-'94KMInput'!U672</f>
        <v>0</v>
      </c>
      <c r="AE633" s="105" t="str">
        <f t="shared" si="6"/>
        <v/>
      </c>
      <c r="AF633" s="106"/>
      <c r="AG633" s="107"/>
      <c r="AH633" s="108" t="str">
        <f>HYPERLINK('94KMInput'!AE671)</f>
        <v/>
      </c>
      <c r="AI633" s="108" t="str">
        <f>HYPERLINK('94KMInput'!AF671)</f>
        <v/>
      </c>
      <c r="AJ633" s="108" t="str">
        <f>HYPERLINK('94KMInput'!AG671)</f>
        <v/>
      </c>
      <c r="AK633" s="108" t="str">
        <f>HYPERLINK('94KMInput'!AH671)</f>
        <v/>
      </c>
      <c r="AL633" s="108" t="str">
        <f>HYPERLINK('94KMInput'!AI671)</f>
        <v/>
      </c>
      <c r="AM633" s="108" t="str">
        <f>HYPERLINK('94KMInput'!AJ671)</f>
        <v/>
      </c>
      <c r="AN633" s="108" t="str">
        <f>HYPERLINK('94KMInput'!AK671)</f>
        <v/>
      </c>
      <c r="AO633" s="108" t="str">
        <f>HYPERLINK('94KMInput'!AL671)</f>
        <v/>
      </c>
      <c r="AP633" s="88"/>
      <c r="AQ633" s="88"/>
      <c r="AR633" s="88"/>
      <c r="AS633" s="88"/>
      <c r="AT633" s="88"/>
      <c r="AU633" s="88"/>
      <c r="AV633" s="88"/>
      <c r="AW633" s="88"/>
      <c r="AX633" s="88"/>
      <c r="AY633" s="88"/>
      <c r="AZ633" s="88"/>
      <c r="BA633" s="88"/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8"/>
      <c r="BR633" s="88"/>
      <c r="BS633" s="88"/>
      <c r="BT633" s="88"/>
      <c r="BU633" s="88"/>
      <c r="BV633" s="88"/>
      <c r="BW633" s="88"/>
      <c r="BX633" s="88"/>
      <c r="BY633" s="88"/>
      <c r="BZ633" s="88"/>
      <c r="CA633" s="88"/>
      <c r="CB633" s="88"/>
      <c r="CC633" s="88"/>
      <c r="CD633" s="88"/>
      <c r="CE633" s="88"/>
      <c r="CF633" s="88"/>
      <c r="CG633" s="88"/>
      <c r="CH633" s="88"/>
      <c r="CI633" s="88"/>
      <c r="CJ633" s="88"/>
      <c r="CK633" s="88"/>
      <c r="CL633" s="88"/>
      <c r="CM633" s="88"/>
      <c r="CN633" s="88"/>
      <c r="CO633" s="88"/>
      <c r="CP633" s="88"/>
      <c r="CQ633" s="88"/>
      <c r="CR633" s="88"/>
      <c r="CS633" s="88"/>
      <c r="CT633" s="88"/>
      <c r="CU633" s="88"/>
      <c r="CV633" s="88"/>
      <c r="CW633" s="88"/>
      <c r="CX633" s="88"/>
      <c r="CY633" s="88"/>
      <c r="CZ633" s="88"/>
      <c r="DA633" s="88"/>
      <c r="DB633" s="88"/>
      <c r="DC633" s="88"/>
      <c r="DD633" s="88"/>
      <c r="DE633" s="88"/>
      <c r="DF633" s="88"/>
      <c r="DG633" s="88"/>
      <c r="DH633" s="88"/>
    </row>
    <row r="634" ht="10.5" customHeight="1">
      <c r="A634" s="87" t="str">
        <f t="shared" si="1"/>
        <v/>
      </c>
      <c r="B634" s="88" t="str">
        <f t="shared" si="2"/>
        <v/>
      </c>
      <c r="C634" s="88" t="str">
        <f t="shared" si="3"/>
        <v/>
      </c>
      <c r="D634" s="89" t="str">
        <f>'94KMInput'!B629</f>
        <v/>
      </c>
      <c r="E634" s="90" t="str">
        <f t="shared" si="4"/>
        <v/>
      </c>
      <c r="F634" s="91" t="str">
        <f>'94KMInput'!H629</f>
        <v/>
      </c>
      <c r="G634" s="90" t="str">
        <f>'94KMInput'!O629</f>
        <v/>
      </c>
      <c r="H634" s="90" t="str">
        <f>'94KMInput'!P629</f>
        <v/>
      </c>
      <c r="I634" s="90" t="str">
        <f>'94KMInput'!R629</f>
        <v/>
      </c>
      <c r="J634" s="91" t="str">
        <f>'94KMInput'!S629</f>
        <v/>
      </c>
      <c r="K634" s="92" t="str">
        <f>'94KMInput'!AD629</f>
        <v/>
      </c>
      <c r="L634" s="93"/>
      <c r="M634" s="94" t="str">
        <f>'94KMInput'!L629</f>
        <v/>
      </c>
      <c r="N634" s="90" t="str">
        <f>IF(M634="","",(IF(Q634='94KMInput'!K629,"","ERROR!")))</f>
        <v/>
      </c>
      <c r="O634" s="95"/>
      <c r="P634" s="96"/>
      <c r="Q634" s="69" t="str">
        <f t="shared" si="8"/>
        <v/>
      </c>
      <c r="R634" s="98"/>
      <c r="S634" s="98"/>
      <c r="T634" s="98"/>
      <c r="U634" s="99"/>
      <c r="V634" s="98"/>
      <c r="W634" s="98"/>
      <c r="X634" s="100" t="str">
        <f t="shared" si="39"/>
        <v/>
      </c>
      <c r="Y634" s="101"/>
      <c r="Z634" s="102"/>
      <c r="AA634" s="102"/>
      <c r="AB634" s="102"/>
      <c r="AC634" s="103" t="str">
        <f>'94KMInput'!T673</f>
        <v/>
      </c>
      <c r="AD634" s="104">
        <f>'94KMInput'!V673-'94KMInput'!U673</f>
        <v>0</v>
      </c>
      <c r="AE634" s="105" t="str">
        <f t="shared" si="6"/>
        <v/>
      </c>
      <c r="AF634" s="106"/>
      <c r="AG634" s="107"/>
      <c r="AH634" s="108" t="str">
        <f>HYPERLINK('94KMInput'!AE672)</f>
        <v/>
      </c>
      <c r="AI634" s="108" t="str">
        <f>HYPERLINK('94KMInput'!AF672)</f>
        <v/>
      </c>
      <c r="AJ634" s="108" t="str">
        <f>HYPERLINK('94KMInput'!AG672)</f>
        <v/>
      </c>
      <c r="AK634" s="108" t="str">
        <f>HYPERLINK('94KMInput'!AH672)</f>
        <v/>
      </c>
      <c r="AL634" s="108" t="str">
        <f>HYPERLINK('94KMInput'!AI672)</f>
        <v/>
      </c>
      <c r="AM634" s="108" t="str">
        <f>HYPERLINK('94KMInput'!AJ672)</f>
        <v/>
      </c>
      <c r="AN634" s="108" t="str">
        <f>HYPERLINK('94KMInput'!AK672)</f>
        <v/>
      </c>
      <c r="AO634" s="108" t="str">
        <f>HYPERLINK('94KMInput'!AL672)</f>
        <v/>
      </c>
      <c r="AP634" s="88"/>
      <c r="AQ634" s="88"/>
      <c r="AR634" s="88"/>
      <c r="AS634" s="88"/>
      <c r="AT634" s="88"/>
      <c r="AU634" s="88"/>
      <c r="AV634" s="88"/>
      <c r="AW634" s="88"/>
      <c r="AX634" s="88"/>
      <c r="AY634" s="88"/>
      <c r="AZ634" s="88"/>
      <c r="BA634" s="88"/>
      <c r="BB634" s="88"/>
      <c r="BC634" s="88"/>
      <c r="BD634" s="88"/>
      <c r="BE634" s="88"/>
      <c r="BF634" s="88"/>
      <c r="BG634" s="88"/>
      <c r="BH634" s="88"/>
      <c r="BI634" s="88"/>
      <c r="BJ634" s="88"/>
      <c r="BK634" s="88"/>
      <c r="BL634" s="88"/>
      <c r="BM634" s="88"/>
      <c r="BN634" s="88"/>
      <c r="BO634" s="88"/>
      <c r="BP634" s="88"/>
      <c r="BQ634" s="88"/>
      <c r="BR634" s="88"/>
      <c r="BS634" s="88"/>
      <c r="BT634" s="88"/>
      <c r="BU634" s="88"/>
      <c r="BV634" s="88"/>
      <c r="BW634" s="88"/>
      <c r="BX634" s="88"/>
      <c r="BY634" s="88"/>
      <c r="BZ634" s="88"/>
      <c r="CA634" s="88"/>
      <c r="CB634" s="88"/>
      <c r="CC634" s="88"/>
      <c r="CD634" s="88"/>
      <c r="CE634" s="88"/>
      <c r="CF634" s="88"/>
      <c r="CG634" s="88"/>
      <c r="CH634" s="88"/>
      <c r="CI634" s="88"/>
      <c r="CJ634" s="88"/>
      <c r="CK634" s="88"/>
      <c r="CL634" s="88"/>
      <c r="CM634" s="88"/>
      <c r="CN634" s="88"/>
      <c r="CO634" s="88"/>
      <c r="CP634" s="88"/>
      <c r="CQ634" s="88"/>
      <c r="CR634" s="88"/>
      <c r="CS634" s="88"/>
      <c r="CT634" s="88"/>
      <c r="CU634" s="88"/>
      <c r="CV634" s="88"/>
      <c r="CW634" s="88"/>
      <c r="CX634" s="88"/>
      <c r="CY634" s="88"/>
      <c r="CZ634" s="88"/>
      <c r="DA634" s="88"/>
      <c r="DB634" s="88"/>
      <c r="DC634" s="88"/>
      <c r="DD634" s="88"/>
      <c r="DE634" s="88"/>
      <c r="DF634" s="88"/>
      <c r="DG634" s="88"/>
      <c r="DH634" s="88"/>
    </row>
    <row r="635" ht="10.5" customHeight="1">
      <c r="A635" s="87" t="str">
        <f t="shared" si="1"/>
        <v/>
      </c>
      <c r="B635" s="88" t="str">
        <f t="shared" si="2"/>
        <v/>
      </c>
      <c r="C635" s="88" t="str">
        <f t="shared" si="3"/>
        <v/>
      </c>
      <c r="D635" s="89" t="str">
        <f>'94KMInput'!B630</f>
        <v/>
      </c>
      <c r="E635" s="90" t="str">
        <f t="shared" si="4"/>
        <v/>
      </c>
      <c r="F635" s="91" t="str">
        <f>'94KMInput'!H630</f>
        <v/>
      </c>
      <c r="G635" s="90" t="str">
        <f>'94KMInput'!O630</f>
        <v/>
      </c>
      <c r="H635" s="90" t="str">
        <f>'94KMInput'!P630</f>
        <v/>
      </c>
      <c r="I635" s="90" t="str">
        <f>'94KMInput'!R630</f>
        <v/>
      </c>
      <c r="J635" s="91" t="str">
        <f>'94KMInput'!S630</f>
        <v/>
      </c>
      <c r="K635" s="92" t="str">
        <f>'94KMInput'!AD630</f>
        <v/>
      </c>
      <c r="L635" s="93"/>
      <c r="M635" s="94" t="str">
        <f>'94KMInput'!L630</f>
        <v/>
      </c>
      <c r="N635" s="90" t="str">
        <f>IF(M635="","",(IF(Q635='94KMInput'!K630,"","ERROR!")))</f>
        <v/>
      </c>
      <c r="O635" s="95"/>
      <c r="P635" s="96"/>
      <c r="Q635" s="69" t="str">
        <f t="shared" si="8"/>
        <v/>
      </c>
      <c r="R635" s="98"/>
      <c r="S635" s="98"/>
      <c r="T635" s="98"/>
      <c r="U635" s="99"/>
      <c r="V635" s="98"/>
      <c r="W635" s="98"/>
      <c r="X635" s="100" t="str">
        <f t="shared" si="39"/>
        <v/>
      </c>
      <c r="Y635" s="101"/>
      <c r="Z635" s="102"/>
      <c r="AA635" s="102"/>
      <c r="AB635" s="102"/>
      <c r="AC635" s="103" t="str">
        <f>'94KMInput'!T674</f>
        <v/>
      </c>
      <c r="AD635" s="104">
        <f>'94KMInput'!V674-'94KMInput'!U674</f>
        <v>0</v>
      </c>
      <c r="AE635" s="105" t="str">
        <f t="shared" si="6"/>
        <v/>
      </c>
      <c r="AF635" s="106"/>
      <c r="AG635" s="107"/>
      <c r="AH635" s="108" t="str">
        <f>HYPERLINK('94KMInput'!AE673)</f>
        <v/>
      </c>
      <c r="AI635" s="108" t="str">
        <f>HYPERLINK('94KMInput'!AF673)</f>
        <v/>
      </c>
      <c r="AJ635" s="108" t="str">
        <f>HYPERLINK('94KMInput'!AG673)</f>
        <v/>
      </c>
      <c r="AK635" s="108" t="str">
        <f>HYPERLINK('94KMInput'!AH673)</f>
        <v/>
      </c>
      <c r="AL635" s="108" t="str">
        <f>HYPERLINK('94KMInput'!AI673)</f>
        <v/>
      </c>
      <c r="AM635" s="108" t="str">
        <f>HYPERLINK('94KMInput'!AJ673)</f>
        <v/>
      </c>
      <c r="AN635" s="108" t="str">
        <f>HYPERLINK('94KMInput'!AK673)</f>
        <v/>
      </c>
      <c r="AO635" s="108" t="str">
        <f>HYPERLINK('94KMInput'!AL673)</f>
        <v/>
      </c>
      <c r="AP635" s="88"/>
      <c r="AQ635" s="88"/>
      <c r="AR635" s="88"/>
      <c r="AS635" s="88"/>
      <c r="AT635" s="88"/>
      <c r="AU635" s="88"/>
      <c r="AV635" s="88"/>
      <c r="AW635" s="88"/>
      <c r="AX635" s="88"/>
      <c r="AY635" s="88"/>
      <c r="AZ635" s="88"/>
      <c r="BA635" s="88"/>
      <c r="BB635" s="88"/>
      <c r="BC635" s="88"/>
      <c r="BD635" s="88"/>
      <c r="BE635" s="88"/>
      <c r="BF635" s="88"/>
      <c r="BG635" s="88"/>
      <c r="BH635" s="88"/>
      <c r="BI635" s="88"/>
      <c r="BJ635" s="88"/>
      <c r="BK635" s="88"/>
      <c r="BL635" s="88"/>
      <c r="BM635" s="88"/>
      <c r="BN635" s="88"/>
      <c r="BO635" s="88"/>
      <c r="BP635" s="88"/>
      <c r="BQ635" s="88"/>
      <c r="BR635" s="88"/>
      <c r="BS635" s="88"/>
      <c r="BT635" s="88"/>
      <c r="BU635" s="88"/>
      <c r="BV635" s="88"/>
      <c r="BW635" s="88"/>
      <c r="BX635" s="88"/>
      <c r="BY635" s="88"/>
      <c r="BZ635" s="88"/>
      <c r="CA635" s="88"/>
      <c r="CB635" s="88"/>
      <c r="CC635" s="88"/>
      <c r="CD635" s="88"/>
      <c r="CE635" s="88"/>
      <c r="CF635" s="88"/>
      <c r="CG635" s="88"/>
      <c r="CH635" s="88"/>
      <c r="CI635" s="88"/>
      <c r="CJ635" s="88"/>
      <c r="CK635" s="88"/>
      <c r="CL635" s="88"/>
      <c r="CM635" s="88"/>
      <c r="CN635" s="88"/>
      <c r="CO635" s="88"/>
      <c r="CP635" s="88"/>
      <c r="CQ635" s="88"/>
      <c r="CR635" s="88"/>
      <c r="CS635" s="88"/>
      <c r="CT635" s="88"/>
      <c r="CU635" s="88"/>
      <c r="CV635" s="88"/>
      <c r="CW635" s="88"/>
      <c r="CX635" s="88"/>
      <c r="CY635" s="88"/>
      <c r="CZ635" s="88"/>
      <c r="DA635" s="88"/>
      <c r="DB635" s="88"/>
      <c r="DC635" s="88"/>
      <c r="DD635" s="88"/>
      <c r="DE635" s="88"/>
      <c r="DF635" s="88"/>
      <c r="DG635" s="88"/>
      <c r="DH635" s="88"/>
    </row>
    <row r="636" ht="10.5" customHeight="1">
      <c r="A636" s="87" t="str">
        <f t="shared" si="1"/>
        <v/>
      </c>
      <c r="B636" s="88" t="str">
        <f t="shared" si="2"/>
        <v/>
      </c>
      <c r="C636" s="88" t="str">
        <f t="shared" si="3"/>
        <v/>
      </c>
      <c r="D636" s="89" t="str">
        <f>'94KMInput'!B631</f>
        <v/>
      </c>
      <c r="E636" s="90" t="str">
        <f t="shared" si="4"/>
        <v/>
      </c>
      <c r="F636" s="91" t="str">
        <f>'94KMInput'!H631</f>
        <v/>
      </c>
      <c r="G636" s="90" t="str">
        <f>'94KMInput'!O631</f>
        <v/>
      </c>
      <c r="H636" s="90" t="str">
        <f>'94KMInput'!P631</f>
        <v/>
      </c>
      <c r="I636" s="90" t="str">
        <f>'94KMInput'!R631</f>
        <v/>
      </c>
      <c r="J636" s="91" t="str">
        <f>'94KMInput'!S631</f>
        <v/>
      </c>
      <c r="K636" s="92" t="str">
        <f>'94KMInput'!AD631</f>
        <v/>
      </c>
      <c r="L636" s="93"/>
      <c r="M636" s="94" t="str">
        <f>'94KMInput'!L631</f>
        <v/>
      </c>
      <c r="N636" s="90" t="str">
        <f>IF(M636="","",(IF(Q636='94KMInput'!K631,"","ERROR!")))</f>
        <v/>
      </c>
      <c r="O636" s="95"/>
      <c r="P636" s="96"/>
      <c r="Q636" s="69" t="str">
        <f t="shared" si="8"/>
        <v/>
      </c>
      <c r="R636" s="98"/>
      <c r="S636" s="98"/>
      <c r="T636" s="98"/>
      <c r="U636" s="99"/>
      <c r="V636" s="98"/>
      <c r="W636" s="98"/>
      <c r="X636" s="100" t="str">
        <f t="shared" si="39"/>
        <v/>
      </c>
      <c r="Y636" s="101"/>
      <c r="Z636" s="102"/>
      <c r="AA636" s="102"/>
      <c r="AB636" s="102"/>
      <c r="AC636" s="103" t="str">
        <f>'94KMInput'!T675</f>
        <v/>
      </c>
      <c r="AD636" s="104">
        <f>'94KMInput'!V675-'94KMInput'!U675</f>
        <v>0</v>
      </c>
      <c r="AE636" s="105" t="str">
        <f t="shared" si="6"/>
        <v/>
      </c>
      <c r="AF636" s="106"/>
      <c r="AG636" s="107"/>
      <c r="AH636" s="108" t="str">
        <f>HYPERLINK('94KMInput'!AE674)</f>
        <v/>
      </c>
      <c r="AI636" s="108" t="str">
        <f>HYPERLINK('94KMInput'!AF674)</f>
        <v/>
      </c>
      <c r="AJ636" s="108" t="str">
        <f>HYPERLINK('94KMInput'!AG674)</f>
        <v/>
      </c>
      <c r="AK636" s="108" t="str">
        <f>HYPERLINK('94KMInput'!AH674)</f>
        <v/>
      </c>
      <c r="AL636" s="108" t="str">
        <f>HYPERLINK('94KMInput'!AI674)</f>
        <v/>
      </c>
      <c r="AM636" s="108" t="str">
        <f>HYPERLINK('94KMInput'!AJ674)</f>
        <v/>
      </c>
      <c r="AN636" s="108" t="str">
        <f>HYPERLINK('94KMInput'!AK674)</f>
        <v/>
      </c>
      <c r="AO636" s="108" t="str">
        <f>HYPERLINK('94KMInput'!AL674)</f>
        <v/>
      </c>
      <c r="AP636" s="88"/>
      <c r="AQ636" s="88"/>
      <c r="AR636" s="88"/>
      <c r="AS636" s="88"/>
      <c r="AT636" s="88"/>
      <c r="AU636" s="88"/>
      <c r="AV636" s="88"/>
      <c r="AW636" s="88"/>
      <c r="AX636" s="88"/>
      <c r="AY636" s="88"/>
      <c r="AZ636" s="88"/>
      <c r="BA636" s="88"/>
      <c r="BB636" s="88"/>
      <c r="BC636" s="88"/>
      <c r="BD636" s="88"/>
      <c r="BE636" s="88"/>
      <c r="BF636" s="88"/>
      <c r="BG636" s="88"/>
      <c r="BH636" s="88"/>
      <c r="BI636" s="88"/>
      <c r="BJ636" s="88"/>
      <c r="BK636" s="88"/>
      <c r="BL636" s="88"/>
      <c r="BM636" s="88"/>
      <c r="BN636" s="88"/>
      <c r="BO636" s="88"/>
      <c r="BP636" s="88"/>
      <c r="BQ636" s="88"/>
      <c r="BR636" s="88"/>
      <c r="BS636" s="88"/>
      <c r="BT636" s="88"/>
      <c r="BU636" s="88"/>
      <c r="BV636" s="88"/>
      <c r="BW636" s="88"/>
      <c r="BX636" s="88"/>
      <c r="BY636" s="88"/>
      <c r="BZ636" s="88"/>
      <c r="CA636" s="88"/>
      <c r="CB636" s="88"/>
      <c r="CC636" s="88"/>
      <c r="CD636" s="88"/>
      <c r="CE636" s="88"/>
      <c r="CF636" s="88"/>
      <c r="CG636" s="88"/>
      <c r="CH636" s="88"/>
      <c r="CI636" s="88"/>
      <c r="CJ636" s="88"/>
      <c r="CK636" s="88"/>
      <c r="CL636" s="88"/>
      <c r="CM636" s="88"/>
      <c r="CN636" s="88"/>
      <c r="CO636" s="88"/>
      <c r="CP636" s="88"/>
      <c r="CQ636" s="88"/>
      <c r="CR636" s="88"/>
      <c r="CS636" s="88"/>
      <c r="CT636" s="88"/>
      <c r="CU636" s="88"/>
      <c r="CV636" s="88"/>
      <c r="CW636" s="88"/>
      <c r="CX636" s="88"/>
      <c r="CY636" s="88"/>
      <c r="CZ636" s="88"/>
      <c r="DA636" s="88"/>
      <c r="DB636" s="88"/>
      <c r="DC636" s="88"/>
      <c r="DD636" s="88"/>
      <c r="DE636" s="88"/>
      <c r="DF636" s="88"/>
      <c r="DG636" s="88"/>
      <c r="DH636" s="88"/>
    </row>
    <row r="637" ht="10.5" customHeight="1">
      <c r="A637" s="87" t="str">
        <f t="shared" si="1"/>
        <v/>
      </c>
      <c r="B637" s="88" t="str">
        <f t="shared" si="2"/>
        <v/>
      </c>
      <c r="C637" s="88" t="str">
        <f t="shared" si="3"/>
        <v/>
      </c>
      <c r="D637" s="89" t="str">
        <f>'94KMInput'!B632</f>
        <v/>
      </c>
      <c r="E637" s="90" t="str">
        <f t="shared" si="4"/>
        <v/>
      </c>
      <c r="F637" s="91" t="str">
        <f>'94KMInput'!H632</f>
        <v/>
      </c>
      <c r="G637" s="90" t="str">
        <f>'94KMInput'!O632</f>
        <v/>
      </c>
      <c r="H637" s="90" t="str">
        <f>'94KMInput'!P632</f>
        <v/>
      </c>
      <c r="I637" s="90" t="str">
        <f>'94KMInput'!R632</f>
        <v/>
      </c>
      <c r="J637" s="91" t="str">
        <f>'94KMInput'!S632</f>
        <v/>
      </c>
      <c r="K637" s="92" t="str">
        <f>'94KMInput'!AD632</f>
        <v/>
      </c>
      <c r="L637" s="93"/>
      <c r="M637" s="94" t="str">
        <f>'94KMInput'!L632</f>
        <v/>
      </c>
      <c r="N637" s="90" t="str">
        <f>IF(M637="","",(IF(Q637='94KMInput'!K632,"","ERROR!")))</f>
        <v/>
      </c>
      <c r="O637" s="95"/>
      <c r="P637" s="96"/>
      <c r="Q637" s="69" t="str">
        <f t="shared" si="8"/>
        <v/>
      </c>
      <c r="R637" s="98"/>
      <c r="S637" s="98"/>
      <c r="T637" s="98"/>
      <c r="U637" s="99"/>
      <c r="V637" s="98"/>
      <c r="W637" s="98"/>
      <c r="X637" s="100" t="str">
        <f t="shared" si="39"/>
        <v/>
      </c>
      <c r="Y637" s="101"/>
      <c r="Z637" s="102"/>
      <c r="AA637" s="102"/>
      <c r="AB637" s="102"/>
      <c r="AC637" s="103" t="str">
        <f>'94KMInput'!T676</f>
        <v/>
      </c>
      <c r="AD637" s="104">
        <f>'94KMInput'!V676-'94KMInput'!U676</f>
        <v>0</v>
      </c>
      <c r="AE637" s="105" t="str">
        <f t="shared" si="6"/>
        <v/>
      </c>
      <c r="AF637" s="106"/>
      <c r="AG637" s="107"/>
      <c r="AH637" s="108" t="str">
        <f>HYPERLINK('94KMInput'!AE675)</f>
        <v/>
      </c>
      <c r="AI637" s="108" t="str">
        <f>HYPERLINK('94KMInput'!AF675)</f>
        <v/>
      </c>
      <c r="AJ637" s="108" t="str">
        <f>HYPERLINK('94KMInput'!AG675)</f>
        <v/>
      </c>
      <c r="AK637" s="108" t="str">
        <f>HYPERLINK('94KMInput'!AH675)</f>
        <v/>
      </c>
      <c r="AL637" s="108" t="str">
        <f>HYPERLINK('94KMInput'!AI675)</f>
        <v/>
      </c>
      <c r="AM637" s="108" t="str">
        <f>HYPERLINK('94KMInput'!AJ675)</f>
        <v/>
      </c>
      <c r="AN637" s="108" t="str">
        <f>HYPERLINK('94KMInput'!AK675)</f>
        <v/>
      </c>
      <c r="AO637" s="108" t="str">
        <f>HYPERLINK('94KMInput'!AL675)</f>
        <v/>
      </c>
      <c r="AP637" s="88"/>
      <c r="AQ637" s="88"/>
      <c r="AR637" s="88"/>
      <c r="AS637" s="88"/>
      <c r="AT637" s="88"/>
      <c r="AU637" s="88"/>
      <c r="AV637" s="88"/>
      <c r="AW637" s="88"/>
      <c r="AX637" s="88"/>
      <c r="AY637" s="88"/>
      <c r="AZ637" s="88"/>
      <c r="BA637" s="88"/>
      <c r="BB637" s="88"/>
      <c r="BC637" s="88"/>
      <c r="BD637" s="88"/>
      <c r="BE637" s="88"/>
      <c r="BF637" s="88"/>
      <c r="BG637" s="88"/>
      <c r="BH637" s="88"/>
      <c r="BI637" s="88"/>
      <c r="BJ637" s="88"/>
      <c r="BK637" s="88"/>
      <c r="BL637" s="88"/>
      <c r="BM637" s="88"/>
      <c r="BN637" s="88"/>
      <c r="BO637" s="88"/>
      <c r="BP637" s="88"/>
      <c r="BQ637" s="88"/>
      <c r="BR637" s="88"/>
      <c r="BS637" s="88"/>
      <c r="BT637" s="88"/>
      <c r="BU637" s="88"/>
      <c r="BV637" s="88"/>
      <c r="BW637" s="88"/>
      <c r="BX637" s="88"/>
      <c r="BY637" s="88"/>
      <c r="BZ637" s="88"/>
      <c r="CA637" s="88"/>
      <c r="CB637" s="88"/>
      <c r="CC637" s="88"/>
      <c r="CD637" s="88"/>
      <c r="CE637" s="88"/>
      <c r="CF637" s="88"/>
      <c r="CG637" s="88"/>
      <c r="CH637" s="88"/>
      <c r="CI637" s="88"/>
      <c r="CJ637" s="88"/>
      <c r="CK637" s="88"/>
      <c r="CL637" s="88"/>
      <c r="CM637" s="88"/>
      <c r="CN637" s="88"/>
      <c r="CO637" s="88"/>
      <c r="CP637" s="88"/>
      <c r="CQ637" s="88"/>
      <c r="CR637" s="88"/>
      <c r="CS637" s="88"/>
      <c r="CT637" s="88"/>
      <c r="CU637" s="88"/>
      <c r="CV637" s="88"/>
      <c r="CW637" s="88"/>
      <c r="CX637" s="88"/>
      <c r="CY637" s="88"/>
      <c r="CZ637" s="88"/>
      <c r="DA637" s="88"/>
      <c r="DB637" s="88"/>
      <c r="DC637" s="88"/>
      <c r="DD637" s="88"/>
      <c r="DE637" s="88"/>
      <c r="DF637" s="88"/>
      <c r="DG637" s="88"/>
      <c r="DH637" s="88"/>
    </row>
    <row r="638" ht="10.5" customHeight="1">
      <c r="A638" s="87" t="str">
        <f t="shared" si="1"/>
        <v/>
      </c>
      <c r="B638" s="88" t="str">
        <f t="shared" si="2"/>
        <v/>
      </c>
      <c r="C638" s="88" t="str">
        <f t="shared" si="3"/>
        <v/>
      </c>
      <c r="D638" s="89" t="str">
        <f>'94KMInput'!B633</f>
        <v/>
      </c>
      <c r="E638" s="90" t="str">
        <f t="shared" si="4"/>
        <v/>
      </c>
      <c r="F638" s="91" t="str">
        <f>'94KMInput'!H633</f>
        <v/>
      </c>
      <c r="G638" s="90" t="str">
        <f>'94KMInput'!O633</f>
        <v/>
      </c>
      <c r="H638" s="90" t="str">
        <f>'94KMInput'!P633</f>
        <v/>
      </c>
      <c r="I638" s="90" t="str">
        <f>'94KMInput'!R633</f>
        <v/>
      </c>
      <c r="J638" s="91" t="str">
        <f>'94KMInput'!S633</f>
        <v/>
      </c>
      <c r="K638" s="92" t="str">
        <f>'94KMInput'!AD633</f>
        <v/>
      </c>
      <c r="L638" s="93"/>
      <c r="M638" s="94" t="str">
        <f>'94KMInput'!L633</f>
        <v/>
      </c>
      <c r="N638" s="90" t="str">
        <f>IF(M638="","",(IF(Q638='94KMInput'!K633,"","ERROR!")))</f>
        <v/>
      </c>
      <c r="O638" s="95"/>
      <c r="P638" s="96"/>
      <c r="Q638" s="69" t="str">
        <f t="shared" si="8"/>
        <v/>
      </c>
      <c r="R638" s="98"/>
      <c r="S638" s="98"/>
      <c r="T638" s="98"/>
      <c r="U638" s="99"/>
      <c r="V638" s="98"/>
      <c r="W638" s="98"/>
      <c r="X638" s="100" t="str">
        <f t="shared" si="39"/>
        <v/>
      </c>
      <c r="Y638" s="101"/>
      <c r="Z638" s="102"/>
      <c r="AA638" s="102"/>
      <c r="AB638" s="102"/>
      <c r="AC638" s="103" t="str">
        <f>'94KMInput'!T677</f>
        <v/>
      </c>
      <c r="AD638" s="104">
        <f>'94KMInput'!V677-'94KMInput'!U677</f>
        <v>0</v>
      </c>
      <c r="AE638" s="105" t="str">
        <f t="shared" si="6"/>
        <v/>
      </c>
      <c r="AF638" s="106"/>
      <c r="AG638" s="107"/>
      <c r="AH638" s="108" t="str">
        <f>HYPERLINK('94KMInput'!AE676)</f>
        <v/>
      </c>
      <c r="AI638" s="108" t="str">
        <f>HYPERLINK('94KMInput'!AF676)</f>
        <v/>
      </c>
      <c r="AJ638" s="108" t="str">
        <f>HYPERLINK('94KMInput'!AG676)</f>
        <v/>
      </c>
      <c r="AK638" s="108" t="str">
        <f>HYPERLINK('94KMInput'!AH676)</f>
        <v/>
      </c>
      <c r="AL638" s="108" t="str">
        <f>HYPERLINK('94KMInput'!AI676)</f>
        <v/>
      </c>
      <c r="AM638" s="108" t="str">
        <f>HYPERLINK('94KMInput'!AJ676)</f>
        <v/>
      </c>
      <c r="AN638" s="108" t="str">
        <f>HYPERLINK('94KMInput'!AK676)</f>
        <v/>
      </c>
      <c r="AO638" s="108" t="str">
        <f>HYPERLINK('94KMInput'!AL676)</f>
        <v/>
      </c>
      <c r="AP638" s="88"/>
      <c r="AQ638" s="88"/>
      <c r="AR638" s="88"/>
      <c r="AS638" s="88"/>
      <c r="AT638" s="88"/>
      <c r="AU638" s="88"/>
      <c r="AV638" s="88"/>
      <c r="AW638" s="88"/>
      <c r="AX638" s="88"/>
      <c r="AY638" s="88"/>
      <c r="AZ638" s="88"/>
      <c r="BA638" s="88"/>
      <c r="BB638" s="88"/>
      <c r="BC638" s="88"/>
      <c r="BD638" s="88"/>
      <c r="BE638" s="88"/>
      <c r="BF638" s="88"/>
      <c r="BG638" s="88"/>
      <c r="BH638" s="88"/>
      <c r="BI638" s="88"/>
      <c r="BJ638" s="88"/>
      <c r="BK638" s="88"/>
      <c r="BL638" s="88"/>
      <c r="BM638" s="88"/>
      <c r="BN638" s="88"/>
      <c r="BO638" s="88"/>
      <c r="BP638" s="88"/>
      <c r="BQ638" s="88"/>
      <c r="BR638" s="88"/>
      <c r="BS638" s="88"/>
      <c r="BT638" s="88"/>
      <c r="BU638" s="88"/>
      <c r="BV638" s="88"/>
      <c r="BW638" s="88"/>
      <c r="BX638" s="88"/>
      <c r="BY638" s="88"/>
      <c r="BZ638" s="88"/>
      <c r="CA638" s="88"/>
      <c r="CB638" s="88"/>
      <c r="CC638" s="88"/>
      <c r="CD638" s="88"/>
      <c r="CE638" s="88"/>
      <c r="CF638" s="88"/>
      <c r="CG638" s="88"/>
      <c r="CH638" s="88"/>
      <c r="CI638" s="88"/>
      <c r="CJ638" s="88"/>
      <c r="CK638" s="88"/>
      <c r="CL638" s="88"/>
      <c r="CM638" s="88"/>
      <c r="CN638" s="88"/>
      <c r="CO638" s="88"/>
      <c r="CP638" s="88"/>
      <c r="CQ638" s="88"/>
      <c r="CR638" s="88"/>
      <c r="CS638" s="88"/>
      <c r="CT638" s="88"/>
      <c r="CU638" s="88"/>
      <c r="CV638" s="88"/>
      <c r="CW638" s="88"/>
      <c r="CX638" s="88"/>
      <c r="CY638" s="88"/>
      <c r="CZ638" s="88"/>
      <c r="DA638" s="88"/>
      <c r="DB638" s="88"/>
      <c r="DC638" s="88"/>
      <c r="DD638" s="88"/>
      <c r="DE638" s="88"/>
      <c r="DF638" s="88"/>
      <c r="DG638" s="88"/>
      <c r="DH638" s="88"/>
    </row>
    <row r="639" ht="10.5" customHeight="1">
      <c r="A639" s="87" t="str">
        <f t="shared" si="1"/>
        <v/>
      </c>
      <c r="B639" s="88" t="str">
        <f t="shared" si="2"/>
        <v/>
      </c>
      <c r="C639" s="88" t="str">
        <f t="shared" si="3"/>
        <v/>
      </c>
      <c r="D639" s="89" t="str">
        <f>'94KMInput'!B634</f>
        <v/>
      </c>
      <c r="E639" s="90" t="str">
        <f t="shared" si="4"/>
        <v/>
      </c>
      <c r="F639" s="91" t="str">
        <f>'94KMInput'!H634</f>
        <v/>
      </c>
      <c r="G639" s="90" t="str">
        <f>'94KMInput'!O634</f>
        <v/>
      </c>
      <c r="H639" s="90" t="str">
        <f>'94KMInput'!P634</f>
        <v/>
      </c>
      <c r="I639" s="90" t="str">
        <f>'94KMInput'!R634</f>
        <v/>
      </c>
      <c r="J639" s="91" t="str">
        <f>'94KMInput'!S634</f>
        <v/>
      </c>
      <c r="K639" s="92" t="str">
        <f>'94KMInput'!AD634</f>
        <v/>
      </c>
      <c r="L639" s="93"/>
      <c r="M639" s="94" t="str">
        <f>'94KMInput'!L634</f>
        <v/>
      </c>
      <c r="N639" s="90" t="str">
        <f>IF(M639="","",(IF(Q639='94KMInput'!K634,"","ERROR!")))</f>
        <v/>
      </c>
      <c r="O639" s="95"/>
      <c r="P639" s="96"/>
      <c r="Q639" s="69" t="str">
        <f t="shared" si="8"/>
        <v/>
      </c>
      <c r="R639" s="98"/>
      <c r="S639" s="98"/>
      <c r="T639" s="98"/>
      <c r="U639" s="99"/>
      <c r="V639" s="98"/>
      <c r="W639" s="98"/>
      <c r="X639" s="100" t="str">
        <f t="shared" si="39"/>
        <v/>
      </c>
      <c r="Y639" s="101"/>
      <c r="Z639" s="102"/>
      <c r="AA639" s="102"/>
      <c r="AB639" s="102"/>
      <c r="AC639" s="103" t="str">
        <f>'94KMInput'!T678</f>
        <v/>
      </c>
      <c r="AD639" s="104">
        <f>'94KMInput'!V678-'94KMInput'!U678</f>
        <v>0</v>
      </c>
      <c r="AE639" s="105" t="str">
        <f t="shared" si="6"/>
        <v/>
      </c>
      <c r="AF639" s="106"/>
      <c r="AG639" s="107"/>
      <c r="AH639" s="108" t="str">
        <f>HYPERLINK('94KMInput'!AE677)</f>
        <v/>
      </c>
      <c r="AI639" s="108" t="str">
        <f>HYPERLINK('94KMInput'!AF677)</f>
        <v/>
      </c>
      <c r="AJ639" s="108" t="str">
        <f>HYPERLINK('94KMInput'!AG677)</f>
        <v/>
      </c>
      <c r="AK639" s="108" t="str">
        <f>HYPERLINK('94KMInput'!AH677)</f>
        <v/>
      </c>
      <c r="AL639" s="108" t="str">
        <f>HYPERLINK('94KMInput'!AI677)</f>
        <v/>
      </c>
      <c r="AM639" s="108" t="str">
        <f>HYPERLINK('94KMInput'!AJ677)</f>
        <v/>
      </c>
      <c r="AN639" s="108" t="str">
        <f>HYPERLINK('94KMInput'!AK677)</f>
        <v/>
      </c>
      <c r="AO639" s="108" t="str">
        <f>HYPERLINK('94KMInput'!AL677)</f>
        <v/>
      </c>
      <c r="AP639" s="88"/>
      <c r="AQ639" s="88"/>
      <c r="AR639" s="88"/>
      <c r="AS639" s="88"/>
      <c r="AT639" s="88"/>
      <c r="AU639" s="88"/>
      <c r="AV639" s="88"/>
      <c r="AW639" s="88"/>
      <c r="AX639" s="88"/>
      <c r="AY639" s="88"/>
      <c r="AZ639" s="88"/>
      <c r="BA639" s="88"/>
      <c r="BB639" s="88"/>
      <c r="BC639" s="88"/>
      <c r="BD639" s="88"/>
      <c r="BE639" s="88"/>
      <c r="BF639" s="88"/>
      <c r="BG639" s="88"/>
      <c r="BH639" s="88"/>
      <c r="BI639" s="88"/>
      <c r="BJ639" s="88"/>
      <c r="BK639" s="88"/>
      <c r="BL639" s="88"/>
      <c r="BM639" s="88"/>
      <c r="BN639" s="88"/>
      <c r="BO639" s="88"/>
      <c r="BP639" s="88"/>
      <c r="BQ639" s="88"/>
      <c r="BR639" s="88"/>
      <c r="BS639" s="88"/>
      <c r="BT639" s="88"/>
      <c r="BU639" s="88"/>
      <c r="BV639" s="88"/>
      <c r="BW639" s="88"/>
      <c r="BX639" s="88"/>
      <c r="BY639" s="88"/>
      <c r="BZ639" s="88"/>
      <c r="CA639" s="88"/>
      <c r="CB639" s="88"/>
      <c r="CC639" s="88"/>
      <c r="CD639" s="88"/>
      <c r="CE639" s="88"/>
      <c r="CF639" s="88"/>
      <c r="CG639" s="88"/>
      <c r="CH639" s="88"/>
      <c r="CI639" s="88"/>
      <c r="CJ639" s="88"/>
      <c r="CK639" s="88"/>
      <c r="CL639" s="88"/>
      <c r="CM639" s="88"/>
      <c r="CN639" s="88"/>
      <c r="CO639" s="88"/>
      <c r="CP639" s="88"/>
      <c r="CQ639" s="88"/>
      <c r="CR639" s="88"/>
      <c r="CS639" s="88"/>
      <c r="CT639" s="88"/>
      <c r="CU639" s="88"/>
      <c r="CV639" s="88"/>
      <c r="CW639" s="88"/>
      <c r="CX639" s="88"/>
      <c r="CY639" s="88"/>
      <c r="CZ639" s="88"/>
      <c r="DA639" s="88"/>
      <c r="DB639" s="88"/>
      <c r="DC639" s="88"/>
      <c r="DD639" s="88"/>
      <c r="DE639" s="88"/>
      <c r="DF639" s="88"/>
      <c r="DG639" s="88"/>
      <c r="DH639" s="88"/>
    </row>
    <row r="640" ht="10.5" customHeight="1">
      <c r="A640" s="87" t="str">
        <f t="shared" si="1"/>
        <v/>
      </c>
      <c r="B640" s="88" t="str">
        <f t="shared" si="2"/>
        <v/>
      </c>
      <c r="C640" s="88" t="str">
        <f t="shared" si="3"/>
        <v/>
      </c>
      <c r="D640" s="89" t="str">
        <f>'94KMInput'!B635</f>
        <v/>
      </c>
      <c r="E640" s="90" t="str">
        <f t="shared" si="4"/>
        <v/>
      </c>
      <c r="F640" s="91" t="str">
        <f>'94KMInput'!H635</f>
        <v/>
      </c>
      <c r="G640" s="90" t="str">
        <f>'94KMInput'!O635</f>
        <v/>
      </c>
      <c r="H640" s="90" t="str">
        <f>'94KMInput'!P635</f>
        <v/>
      </c>
      <c r="I640" s="90" t="str">
        <f>'94KMInput'!R635</f>
        <v/>
      </c>
      <c r="J640" s="91" t="str">
        <f>'94KMInput'!S635</f>
        <v/>
      </c>
      <c r="K640" s="92" t="str">
        <f>'94KMInput'!AD635</f>
        <v/>
      </c>
      <c r="L640" s="93"/>
      <c r="M640" s="94" t="str">
        <f>'94KMInput'!L635</f>
        <v/>
      </c>
      <c r="N640" s="90" t="str">
        <f>IF(M640="","",(IF(Q640='94KMInput'!K635,"","ERROR!")))</f>
        <v/>
      </c>
      <c r="O640" s="95"/>
      <c r="P640" s="96"/>
      <c r="Q640" s="69" t="str">
        <f t="shared" si="8"/>
        <v/>
      </c>
      <c r="R640" s="98"/>
      <c r="S640" s="98"/>
      <c r="T640" s="98"/>
      <c r="U640" s="99"/>
      <c r="V640" s="98"/>
      <c r="W640" s="98"/>
      <c r="X640" s="100" t="str">
        <f t="shared" si="39"/>
        <v/>
      </c>
      <c r="Y640" s="101"/>
      <c r="Z640" s="102"/>
      <c r="AA640" s="102"/>
      <c r="AB640" s="102"/>
      <c r="AC640" s="103" t="str">
        <f>'94KMInput'!T679</f>
        <v/>
      </c>
      <c r="AD640" s="104">
        <f>'94KMInput'!V679-'94KMInput'!U679</f>
        <v>0</v>
      </c>
      <c r="AE640" s="105" t="str">
        <f t="shared" si="6"/>
        <v/>
      </c>
      <c r="AF640" s="106"/>
      <c r="AG640" s="107"/>
      <c r="AH640" s="108" t="str">
        <f>HYPERLINK('94KMInput'!AE678)</f>
        <v/>
      </c>
      <c r="AI640" s="108" t="str">
        <f>HYPERLINK('94KMInput'!AF678)</f>
        <v/>
      </c>
      <c r="AJ640" s="108" t="str">
        <f>HYPERLINK('94KMInput'!AG678)</f>
        <v/>
      </c>
      <c r="AK640" s="108" t="str">
        <f>HYPERLINK('94KMInput'!AH678)</f>
        <v/>
      </c>
      <c r="AL640" s="108" t="str">
        <f>HYPERLINK('94KMInput'!AI678)</f>
        <v/>
      </c>
      <c r="AM640" s="108" t="str">
        <f>HYPERLINK('94KMInput'!AJ678)</f>
        <v/>
      </c>
      <c r="AN640" s="108" t="str">
        <f>HYPERLINK('94KMInput'!AK678)</f>
        <v/>
      </c>
      <c r="AO640" s="108" t="str">
        <f>HYPERLINK('94KMInput'!AL678)</f>
        <v/>
      </c>
      <c r="AP640" s="88"/>
      <c r="AQ640" s="88"/>
      <c r="AR640" s="88"/>
      <c r="AS640" s="88"/>
      <c r="AT640" s="88"/>
      <c r="AU640" s="88"/>
      <c r="AV640" s="88"/>
      <c r="AW640" s="88"/>
      <c r="AX640" s="88"/>
      <c r="AY640" s="88"/>
      <c r="AZ640" s="88"/>
      <c r="BA640" s="88"/>
      <c r="BB640" s="88"/>
      <c r="BC640" s="88"/>
      <c r="BD640" s="88"/>
      <c r="BE640" s="88"/>
      <c r="BF640" s="88"/>
      <c r="BG640" s="88"/>
      <c r="BH640" s="88"/>
      <c r="BI640" s="88"/>
      <c r="BJ640" s="88"/>
      <c r="BK640" s="88"/>
      <c r="BL640" s="88"/>
      <c r="BM640" s="88"/>
      <c r="BN640" s="88"/>
      <c r="BO640" s="88"/>
      <c r="BP640" s="88"/>
      <c r="BQ640" s="88"/>
      <c r="BR640" s="88"/>
      <c r="BS640" s="88"/>
      <c r="BT640" s="88"/>
      <c r="BU640" s="88"/>
      <c r="BV640" s="88"/>
      <c r="BW640" s="88"/>
      <c r="BX640" s="88"/>
      <c r="BY640" s="88"/>
      <c r="BZ640" s="88"/>
      <c r="CA640" s="88"/>
      <c r="CB640" s="88"/>
      <c r="CC640" s="88"/>
      <c r="CD640" s="88"/>
      <c r="CE640" s="88"/>
      <c r="CF640" s="88"/>
      <c r="CG640" s="88"/>
      <c r="CH640" s="88"/>
      <c r="CI640" s="88"/>
      <c r="CJ640" s="88"/>
      <c r="CK640" s="88"/>
      <c r="CL640" s="88"/>
      <c r="CM640" s="88"/>
      <c r="CN640" s="88"/>
      <c r="CO640" s="88"/>
      <c r="CP640" s="88"/>
      <c r="CQ640" s="88"/>
      <c r="CR640" s="88"/>
      <c r="CS640" s="88"/>
      <c r="CT640" s="88"/>
      <c r="CU640" s="88"/>
      <c r="CV640" s="88"/>
      <c r="CW640" s="88"/>
      <c r="CX640" s="88"/>
      <c r="CY640" s="88"/>
      <c r="CZ640" s="88"/>
      <c r="DA640" s="88"/>
      <c r="DB640" s="88"/>
      <c r="DC640" s="88"/>
      <c r="DD640" s="88"/>
      <c r="DE640" s="88"/>
      <c r="DF640" s="88"/>
      <c r="DG640" s="88"/>
      <c r="DH640" s="88"/>
    </row>
    <row r="641" ht="10.5" customHeight="1">
      <c r="A641" s="87" t="str">
        <f t="shared" si="1"/>
        <v/>
      </c>
      <c r="B641" s="88" t="str">
        <f t="shared" si="2"/>
        <v/>
      </c>
      <c r="C641" s="88" t="str">
        <f t="shared" si="3"/>
        <v/>
      </c>
      <c r="D641" s="89" t="str">
        <f>'94KMInput'!B636</f>
        <v/>
      </c>
      <c r="E641" s="90" t="str">
        <f t="shared" si="4"/>
        <v/>
      </c>
      <c r="F641" s="91" t="str">
        <f>'94KMInput'!H636</f>
        <v/>
      </c>
      <c r="G641" s="90" t="str">
        <f>'94KMInput'!O636</f>
        <v/>
      </c>
      <c r="H641" s="90" t="str">
        <f>'94KMInput'!P636</f>
        <v/>
      </c>
      <c r="I641" s="90" t="str">
        <f>'94KMInput'!R636</f>
        <v/>
      </c>
      <c r="J641" s="91" t="str">
        <f>'94KMInput'!S636</f>
        <v/>
      </c>
      <c r="K641" s="92" t="str">
        <f>'94KMInput'!AD636</f>
        <v/>
      </c>
      <c r="L641" s="93"/>
      <c r="M641" s="94" t="str">
        <f>'94KMInput'!L636</f>
        <v/>
      </c>
      <c r="N641" s="90" t="str">
        <f>IF(M641="","",(IF(Q641='94KMInput'!K636,"","ERROR!")))</f>
        <v/>
      </c>
      <c r="O641" s="95"/>
      <c r="P641" s="96"/>
      <c r="Q641" s="69" t="str">
        <f t="shared" si="8"/>
        <v/>
      </c>
      <c r="R641" s="98"/>
      <c r="S641" s="98"/>
      <c r="T641" s="98"/>
      <c r="U641" s="99"/>
      <c r="V641" s="98"/>
      <c r="W641" s="98"/>
      <c r="X641" s="100" t="str">
        <f t="shared" si="39"/>
        <v/>
      </c>
      <c r="Y641" s="101"/>
      <c r="Z641" s="102"/>
      <c r="AA641" s="102"/>
      <c r="AB641" s="102"/>
      <c r="AC641" s="103" t="str">
        <f>'94KMInput'!T680</f>
        <v/>
      </c>
      <c r="AD641" s="104">
        <f>'94KMInput'!V680-'94KMInput'!U680</f>
        <v>0</v>
      </c>
      <c r="AE641" s="105" t="str">
        <f t="shared" si="6"/>
        <v/>
      </c>
      <c r="AF641" s="106"/>
      <c r="AG641" s="107"/>
      <c r="AH641" s="108" t="str">
        <f>HYPERLINK('94KMInput'!AE679)</f>
        <v/>
      </c>
      <c r="AI641" s="108" t="str">
        <f>HYPERLINK('94KMInput'!AF679)</f>
        <v/>
      </c>
      <c r="AJ641" s="108" t="str">
        <f>HYPERLINK('94KMInput'!AG679)</f>
        <v/>
      </c>
      <c r="AK641" s="108" t="str">
        <f>HYPERLINK('94KMInput'!AH679)</f>
        <v/>
      </c>
      <c r="AL641" s="108" t="str">
        <f>HYPERLINK('94KMInput'!AI679)</f>
        <v/>
      </c>
      <c r="AM641" s="108" t="str">
        <f>HYPERLINK('94KMInput'!AJ679)</f>
        <v/>
      </c>
      <c r="AN641" s="108" t="str">
        <f>HYPERLINK('94KMInput'!AK679)</f>
        <v/>
      </c>
      <c r="AO641" s="108" t="str">
        <f>HYPERLINK('94KMInput'!AL679)</f>
        <v/>
      </c>
      <c r="AP641" s="88"/>
      <c r="AQ641" s="88"/>
      <c r="AR641" s="88"/>
      <c r="AS641" s="88"/>
      <c r="AT641" s="88"/>
      <c r="AU641" s="88"/>
      <c r="AV641" s="88"/>
      <c r="AW641" s="88"/>
      <c r="AX641" s="88"/>
      <c r="AY641" s="88"/>
      <c r="AZ641" s="88"/>
      <c r="BA641" s="88"/>
      <c r="BB641" s="88"/>
      <c r="BC641" s="88"/>
      <c r="BD641" s="88"/>
      <c r="BE641" s="88"/>
      <c r="BF641" s="88"/>
      <c r="BG641" s="88"/>
      <c r="BH641" s="88"/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88"/>
      <c r="BZ641" s="88"/>
      <c r="CA641" s="88"/>
      <c r="CB641" s="88"/>
      <c r="CC641" s="88"/>
      <c r="CD641" s="88"/>
      <c r="CE641" s="88"/>
      <c r="CF641" s="88"/>
      <c r="CG641" s="88"/>
      <c r="CH641" s="88"/>
      <c r="CI641" s="88"/>
      <c r="CJ641" s="88"/>
      <c r="CK641" s="88"/>
      <c r="CL641" s="88"/>
      <c r="CM641" s="88"/>
      <c r="CN641" s="88"/>
      <c r="CO641" s="88"/>
      <c r="CP641" s="88"/>
      <c r="CQ641" s="88"/>
      <c r="CR641" s="88"/>
      <c r="CS641" s="88"/>
      <c r="CT641" s="88"/>
      <c r="CU641" s="88"/>
      <c r="CV641" s="88"/>
      <c r="CW641" s="88"/>
      <c r="CX641" s="88"/>
      <c r="CY641" s="88"/>
      <c r="CZ641" s="88"/>
      <c r="DA641" s="88"/>
      <c r="DB641" s="88"/>
      <c r="DC641" s="88"/>
      <c r="DD641" s="88"/>
      <c r="DE641" s="88"/>
      <c r="DF641" s="88"/>
      <c r="DG641" s="88"/>
      <c r="DH641" s="88"/>
    </row>
    <row r="642" ht="10.5" customHeight="1">
      <c r="A642" s="87" t="str">
        <f t="shared" si="1"/>
        <v/>
      </c>
      <c r="B642" s="88" t="str">
        <f t="shared" si="2"/>
        <v/>
      </c>
      <c r="C642" s="88" t="str">
        <f t="shared" si="3"/>
        <v/>
      </c>
      <c r="D642" s="89" t="str">
        <f>'94KMInput'!B637</f>
        <v/>
      </c>
      <c r="E642" s="90" t="str">
        <f t="shared" si="4"/>
        <v/>
      </c>
      <c r="F642" s="91" t="str">
        <f>'94KMInput'!H637</f>
        <v/>
      </c>
      <c r="G642" s="90" t="str">
        <f>'94KMInput'!O637</f>
        <v/>
      </c>
      <c r="H642" s="90" t="str">
        <f>'94KMInput'!P637</f>
        <v/>
      </c>
      <c r="I642" s="90" t="str">
        <f>'94KMInput'!R637</f>
        <v/>
      </c>
      <c r="J642" s="91" t="str">
        <f>'94KMInput'!S637</f>
        <v/>
      </c>
      <c r="K642" s="92" t="str">
        <f>'94KMInput'!AD637</f>
        <v/>
      </c>
      <c r="L642" s="93"/>
      <c r="M642" s="94" t="str">
        <f>'94KMInput'!L637</f>
        <v/>
      </c>
      <c r="N642" s="90" t="str">
        <f>IF(M642="","",(IF(Q642='94KMInput'!K637,"","ERROR!")))</f>
        <v/>
      </c>
      <c r="O642" s="95"/>
      <c r="P642" s="96"/>
      <c r="Q642" s="69" t="str">
        <f t="shared" si="8"/>
        <v/>
      </c>
      <c r="R642" s="98"/>
      <c r="S642" s="98"/>
      <c r="T642" s="98"/>
      <c r="U642" s="99"/>
      <c r="V642" s="98"/>
      <c r="W642" s="98"/>
      <c r="X642" s="100" t="str">
        <f t="shared" si="39"/>
        <v/>
      </c>
      <c r="Y642" s="101"/>
      <c r="Z642" s="102"/>
      <c r="AA642" s="102"/>
      <c r="AB642" s="102"/>
      <c r="AC642" s="103" t="str">
        <f>'94KMInput'!T681</f>
        <v/>
      </c>
      <c r="AD642" s="104">
        <f>'94KMInput'!V681-'94KMInput'!U681</f>
        <v>0</v>
      </c>
      <c r="AE642" s="105" t="str">
        <f t="shared" si="6"/>
        <v/>
      </c>
      <c r="AF642" s="106"/>
      <c r="AG642" s="107"/>
      <c r="AH642" s="108" t="str">
        <f>HYPERLINK('94KMInput'!AE680)</f>
        <v/>
      </c>
      <c r="AI642" s="108" t="str">
        <f>HYPERLINK('94KMInput'!AF680)</f>
        <v/>
      </c>
      <c r="AJ642" s="108" t="str">
        <f>HYPERLINK('94KMInput'!AG680)</f>
        <v/>
      </c>
      <c r="AK642" s="108" t="str">
        <f>HYPERLINK('94KMInput'!AH680)</f>
        <v/>
      </c>
      <c r="AL642" s="108" t="str">
        <f>HYPERLINK('94KMInput'!AI680)</f>
        <v/>
      </c>
      <c r="AM642" s="108" t="str">
        <f>HYPERLINK('94KMInput'!AJ680)</f>
        <v/>
      </c>
      <c r="AN642" s="108" t="str">
        <f>HYPERLINK('94KMInput'!AK680)</f>
        <v/>
      </c>
      <c r="AO642" s="108" t="str">
        <f>HYPERLINK('94KMInput'!AL680)</f>
        <v/>
      </c>
      <c r="AP642" s="88"/>
      <c r="AQ642" s="88"/>
      <c r="AR642" s="88"/>
      <c r="AS642" s="88"/>
      <c r="AT642" s="88"/>
      <c r="AU642" s="88"/>
      <c r="AV642" s="88"/>
      <c r="AW642" s="88"/>
      <c r="AX642" s="88"/>
      <c r="AY642" s="88"/>
      <c r="AZ642" s="88"/>
      <c r="BA642" s="88"/>
      <c r="BB642" s="88"/>
      <c r="BC642" s="88"/>
      <c r="BD642" s="88"/>
      <c r="BE642" s="88"/>
      <c r="BF642" s="88"/>
      <c r="BG642" s="88"/>
      <c r="BH642" s="88"/>
      <c r="BI642" s="88"/>
      <c r="BJ642" s="88"/>
      <c r="BK642" s="88"/>
      <c r="BL642" s="88"/>
      <c r="BM642" s="88"/>
      <c r="BN642" s="88"/>
      <c r="BO642" s="88"/>
      <c r="BP642" s="88"/>
      <c r="BQ642" s="88"/>
      <c r="BR642" s="88"/>
      <c r="BS642" s="88"/>
      <c r="BT642" s="88"/>
      <c r="BU642" s="88"/>
      <c r="BV642" s="88"/>
      <c r="BW642" s="88"/>
      <c r="BX642" s="88"/>
      <c r="BY642" s="88"/>
      <c r="BZ642" s="88"/>
      <c r="CA642" s="88"/>
      <c r="CB642" s="88"/>
      <c r="CC642" s="88"/>
      <c r="CD642" s="88"/>
      <c r="CE642" s="88"/>
      <c r="CF642" s="88"/>
      <c r="CG642" s="88"/>
      <c r="CH642" s="88"/>
      <c r="CI642" s="88"/>
      <c r="CJ642" s="88"/>
      <c r="CK642" s="88"/>
      <c r="CL642" s="88"/>
      <c r="CM642" s="88"/>
      <c r="CN642" s="88"/>
      <c r="CO642" s="88"/>
      <c r="CP642" s="88"/>
      <c r="CQ642" s="88"/>
      <c r="CR642" s="88"/>
      <c r="CS642" s="88"/>
      <c r="CT642" s="88"/>
      <c r="CU642" s="88"/>
      <c r="CV642" s="88"/>
      <c r="CW642" s="88"/>
      <c r="CX642" s="88"/>
      <c r="CY642" s="88"/>
      <c r="CZ642" s="88"/>
      <c r="DA642" s="88"/>
      <c r="DB642" s="88"/>
      <c r="DC642" s="88"/>
      <c r="DD642" s="88"/>
      <c r="DE642" s="88"/>
      <c r="DF642" s="88"/>
      <c r="DG642" s="88"/>
      <c r="DH642" s="88"/>
    </row>
    <row r="643" ht="10.5" customHeight="1">
      <c r="A643" s="87" t="str">
        <f t="shared" si="1"/>
        <v/>
      </c>
      <c r="B643" s="88" t="str">
        <f t="shared" si="2"/>
        <v/>
      </c>
      <c r="C643" s="88" t="str">
        <f t="shared" si="3"/>
        <v/>
      </c>
      <c r="D643" s="89" t="str">
        <f>'94KMInput'!B638</f>
        <v/>
      </c>
      <c r="E643" s="90" t="str">
        <f t="shared" si="4"/>
        <v/>
      </c>
      <c r="F643" s="91" t="str">
        <f>'94KMInput'!H638</f>
        <v/>
      </c>
      <c r="G643" s="90" t="str">
        <f>'94KMInput'!O638</f>
        <v/>
      </c>
      <c r="H643" s="90" t="str">
        <f>'94KMInput'!P638</f>
        <v/>
      </c>
      <c r="I643" s="90" t="str">
        <f>'94KMInput'!R638</f>
        <v/>
      </c>
      <c r="J643" s="91" t="str">
        <f>'94KMInput'!S638</f>
        <v/>
      </c>
      <c r="K643" s="92" t="str">
        <f>'94KMInput'!AD638</f>
        <v/>
      </c>
      <c r="L643" s="93"/>
      <c r="M643" s="94" t="str">
        <f>'94KMInput'!L638</f>
        <v/>
      </c>
      <c r="N643" s="90" t="str">
        <f>IF(M643="","",(IF(Q643='94KMInput'!K638,"","ERROR!")))</f>
        <v/>
      </c>
      <c r="O643" s="95"/>
      <c r="P643" s="96"/>
      <c r="Q643" s="69" t="str">
        <f t="shared" si="8"/>
        <v/>
      </c>
      <c r="R643" s="98"/>
      <c r="S643" s="98"/>
      <c r="T643" s="98"/>
      <c r="U643" s="99"/>
      <c r="V643" s="98"/>
      <c r="W643" s="98"/>
      <c r="X643" s="100" t="str">
        <f t="shared" si="39"/>
        <v/>
      </c>
      <c r="Y643" s="101"/>
      <c r="Z643" s="102"/>
      <c r="AA643" s="102"/>
      <c r="AB643" s="102"/>
      <c r="AC643" s="103" t="str">
        <f>'94KMInput'!T682</f>
        <v/>
      </c>
      <c r="AD643" s="104">
        <f>'94KMInput'!V682-'94KMInput'!U682</f>
        <v>0</v>
      </c>
      <c r="AE643" s="105" t="str">
        <f t="shared" si="6"/>
        <v/>
      </c>
      <c r="AF643" s="106"/>
      <c r="AG643" s="107"/>
      <c r="AH643" s="108" t="str">
        <f>HYPERLINK('94KMInput'!AE681)</f>
        <v/>
      </c>
      <c r="AI643" s="108" t="str">
        <f>HYPERLINK('94KMInput'!AF681)</f>
        <v/>
      </c>
      <c r="AJ643" s="108" t="str">
        <f>HYPERLINK('94KMInput'!AG681)</f>
        <v/>
      </c>
      <c r="AK643" s="108" t="str">
        <f>HYPERLINK('94KMInput'!AH681)</f>
        <v/>
      </c>
      <c r="AL643" s="108" t="str">
        <f>HYPERLINK('94KMInput'!AI681)</f>
        <v/>
      </c>
      <c r="AM643" s="108" t="str">
        <f>HYPERLINK('94KMInput'!AJ681)</f>
        <v/>
      </c>
      <c r="AN643" s="108" t="str">
        <f>HYPERLINK('94KMInput'!AK681)</f>
        <v/>
      </c>
      <c r="AO643" s="108" t="str">
        <f>HYPERLINK('94KMInput'!AL681)</f>
        <v/>
      </c>
      <c r="AP643" s="88"/>
      <c r="AQ643" s="88"/>
      <c r="AR643" s="88"/>
      <c r="AS643" s="88"/>
      <c r="AT643" s="88"/>
      <c r="AU643" s="88"/>
      <c r="AV643" s="88"/>
      <c r="AW643" s="88"/>
      <c r="AX643" s="88"/>
      <c r="AY643" s="88"/>
      <c r="AZ643" s="88"/>
      <c r="BA643" s="88"/>
      <c r="BB643" s="88"/>
      <c r="BC643" s="88"/>
      <c r="BD643" s="88"/>
      <c r="BE643" s="88"/>
      <c r="BF643" s="88"/>
      <c r="BG643" s="88"/>
      <c r="BH643" s="88"/>
      <c r="BI643" s="88"/>
      <c r="BJ643" s="88"/>
      <c r="BK643" s="88"/>
      <c r="BL643" s="88"/>
      <c r="BM643" s="88"/>
      <c r="BN643" s="88"/>
      <c r="BO643" s="88"/>
      <c r="BP643" s="88"/>
      <c r="BQ643" s="88"/>
      <c r="BR643" s="88"/>
      <c r="BS643" s="88"/>
      <c r="BT643" s="88"/>
      <c r="BU643" s="88"/>
      <c r="BV643" s="88"/>
      <c r="BW643" s="88"/>
      <c r="BX643" s="88"/>
      <c r="BY643" s="88"/>
      <c r="BZ643" s="88"/>
      <c r="CA643" s="88"/>
      <c r="CB643" s="88"/>
      <c r="CC643" s="88"/>
      <c r="CD643" s="88"/>
      <c r="CE643" s="88"/>
      <c r="CF643" s="88"/>
      <c r="CG643" s="88"/>
      <c r="CH643" s="88"/>
      <c r="CI643" s="88"/>
      <c r="CJ643" s="88"/>
      <c r="CK643" s="88"/>
      <c r="CL643" s="88"/>
      <c r="CM643" s="88"/>
      <c r="CN643" s="88"/>
      <c r="CO643" s="88"/>
      <c r="CP643" s="88"/>
      <c r="CQ643" s="88"/>
      <c r="CR643" s="88"/>
      <c r="CS643" s="88"/>
      <c r="CT643" s="88"/>
      <c r="CU643" s="88"/>
      <c r="CV643" s="88"/>
      <c r="CW643" s="88"/>
      <c r="CX643" s="88"/>
      <c r="CY643" s="88"/>
      <c r="CZ643" s="88"/>
      <c r="DA643" s="88"/>
      <c r="DB643" s="88"/>
      <c r="DC643" s="88"/>
      <c r="DD643" s="88"/>
      <c r="DE643" s="88"/>
      <c r="DF643" s="88"/>
      <c r="DG643" s="88"/>
      <c r="DH643" s="88"/>
    </row>
    <row r="644" ht="10.5" customHeight="1">
      <c r="A644" s="87" t="str">
        <f t="shared" si="1"/>
        <v/>
      </c>
      <c r="B644" s="88" t="str">
        <f t="shared" si="2"/>
        <v/>
      </c>
      <c r="C644" s="88" t="str">
        <f t="shared" si="3"/>
        <v/>
      </c>
      <c r="D644" s="89" t="str">
        <f>'94KMInput'!B639</f>
        <v/>
      </c>
      <c r="E644" s="90" t="str">
        <f t="shared" si="4"/>
        <v/>
      </c>
      <c r="F644" s="91" t="str">
        <f>'94KMInput'!H639</f>
        <v/>
      </c>
      <c r="G644" s="90" t="str">
        <f>'94KMInput'!O639</f>
        <v/>
      </c>
      <c r="H644" s="90" t="str">
        <f>'94KMInput'!P639</f>
        <v/>
      </c>
      <c r="I644" s="90" t="str">
        <f>'94KMInput'!R639</f>
        <v/>
      </c>
      <c r="J644" s="91" t="str">
        <f>'94KMInput'!S639</f>
        <v/>
      </c>
      <c r="K644" s="92" t="str">
        <f>'94KMInput'!AD639</f>
        <v/>
      </c>
      <c r="L644" s="93"/>
      <c r="M644" s="94" t="str">
        <f>'94KMInput'!L639</f>
        <v/>
      </c>
      <c r="N644" s="90" t="str">
        <f>IF(M644="","",(IF(Q644='94KMInput'!K639,"","ERROR!")))</f>
        <v/>
      </c>
      <c r="O644" s="95"/>
      <c r="P644" s="96"/>
      <c r="Q644" s="69" t="str">
        <f t="shared" si="8"/>
        <v/>
      </c>
      <c r="R644" s="98"/>
      <c r="S644" s="98"/>
      <c r="T644" s="98"/>
      <c r="U644" s="99"/>
      <c r="V644" s="98"/>
      <c r="W644" s="98"/>
      <c r="X644" s="100" t="str">
        <f t="shared" si="39"/>
        <v/>
      </c>
      <c r="Y644" s="101"/>
      <c r="Z644" s="102"/>
      <c r="AA644" s="102"/>
      <c r="AB644" s="102"/>
      <c r="AC644" s="103" t="str">
        <f>'94KMInput'!T683</f>
        <v/>
      </c>
      <c r="AD644" s="104">
        <f>'94KMInput'!V683-'94KMInput'!U683</f>
        <v>0</v>
      </c>
      <c r="AE644" s="105" t="str">
        <f t="shared" si="6"/>
        <v/>
      </c>
      <c r="AF644" s="106"/>
      <c r="AG644" s="107"/>
      <c r="AH644" s="108" t="str">
        <f>HYPERLINK('94KMInput'!AE682)</f>
        <v/>
      </c>
      <c r="AI644" s="108" t="str">
        <f>HYPERLINK('94KMInput'!AF682)</f>
        <v/>
      </c>
      <c r="AJ644" s="108" t="str">
        <f>HYPERLINK('94KMInput'!AG682)</f>
        <v/>
      </c>
      <c r="AK644" s="108" t="str">
        <f>HYPERLINK('94KMInput'!AH682)</f>
        <v/>
      </c>
      <c r="AL644" s="108" t="str">
        <f>HYPERLINK('94KMInput'!AI682)</f>
        <v/>
      </c>
      <c r="AM644" s="108" t="str">
        <f>HYPERLINK('94KMInput'!AJ682)</f>
        <v/>
      </c>
      <c r="AN644" s="108" t="str">
        <f>HYPERLINK('94KMInput'!AK682)</f>
        <v/>
      </c>
      <c r="AO644" s="108" t="str">
        <f>HYPERLINK('94KMInput'!AL682)</f>
        <v/>
      </c>
      <c r="AP644" s="88"/>
      <c r="AQ644" s="88"/>
      <c r="AR644" s="88"/>
      <c r="AS644" s="88"/>
      <c r="AT644" s="88"/>
      <c r="AU644" s="88"/>
      <c r="AV644" s="88"/>
      <c r="AW644" s="88"/>
      <c r="AX644" s="88"/>
      <c r="AY644" s="88"/>
      <c r="AZ644" s="88"/>
      <c r="BA644" s="88"/>
      <c r="BB644" s="88"/>
      <c r="BC644" s="88"/>
      <c r="BD644" s="88"/>
      <c r="BE644" s="88"/>
      <c r="BF644" s="88"/>
      <c r="BG644" s="88"/>
      <c r="BH644" s="88"/>
      <c r="BI644" s="88"/>
      <c r="BJ644" s="88"/>
      <c r="BK644" s="88"/>
      <c r="BL644" s="88"/>
      <c r="BM644" s="88"/>
      <c r="BN644" s="88"/>
      <c r="BO644" s="88"/>
      <c r="BP644" s="88"/>
      <c r="BQ644" s="88"/>
      <c r="BR644" s="88"/>
      <c r="BS644" s="88"/>
      <c r="BT644" s="88"/>
      <c r="BU644" s="88"/>
      <c r="BV644" s="88"/>
      <c r="BW644" s="88"/>
      <c r="BX644" s="88"/>
      <c r="BY644" s="88"/>
      <c r="BZ644" s="88"/>
      <c r="CA644" s="88"/>
      <c r="CB644" s="88"/>
      <c r="CC644" s="88"/>
      <c r="CD644" s="88"/>
      <c r="CE644" s="88"/>
      <c r="CF644" s="88"/>
      <c r="CG644" s="88"/>
      <c r="CH644" s="88"/>
      <c r="CI644" s="88"/>
      <c r="CJ644" s="88"/>
      <c r="CK644" s="88"/>
      <c r="CL644" s="88"/>
      <c r="CM644" s="88"/>
      <c r="CN644" s="88"/>
      <c r="CO644" s="88"/>
      <c r="CP644" s="88"/>
      <c r="CQ644" s="88"/>
      <c r="CR644" s="88"/>
      <c r="CS644" s="88"/>
      <c r="CT644" s="88"/>
      <c r="CU644" s="88"/>
      <c r="CV644" s="88"/>
      <c r="CW644" s="88"/>
      <c r="CX644" s="88"/>
      <c r="CY644" s="88"/>
      <c r="CZ644" s="88"/>
      <c r="DA644" s="88"/>
      <c r="DB644" s="88"/>
      <c r="DC644" s="88"/>
      <c r="DD644" s="88"/>
      <c r="DE644" s="88"/>
      <c r="DF644" s="88"/>
      <c r="DG644" s="88"/>
      <c r="DH644" s="88"/>
    </row>
    <row r="645" ht="10.5" customHeight="1">
      <c r="A645" s="87" t="str">
        <f t="shared" si="1"/>
        <v/>
      </c>
      <c r="B645" s="88" t="str">
        <f t="shared" si="2"/>
        <v/>
      </c>
      <c r="C645" s="88" t="str">
        <f t="shared" si="3"/>
        <v/>
      </c>
      <c r="D645" s="89" t="str">
        <f>'94KMInput'!B640</f>
        <v/>
      </c>
      <c r="E645" s="90" t="str">
        <f t="shared" si="4"/>
        <v/>
      </c>
      <c r="F645" s="91" t="str">
        <f>'94KMInput'!H640</f>
        <v/>
      </c>
      <c r="G645" s="90" t="str">
        <f>'94KMInput'!O640</f>
        <v/>
      </c>
      <c r="H645" s="90" t="str">
        <f>'94KMInput'!P640</f>
        <v/>
      </c>
      <c r="I645" s="90" t="str">
        <f>'94KMInput'!R640</f>
        <v/>
      </c>
      <c r="J645" s="91" t="str">
        <f>'94KMInput'!S640</f>
        <v/>
      </c>
      <c r="K645" s="92" t="str">
        <f>'94KMInput'!AD640</f>
        <v/>
      </c>
      <c r="L645" s="93"/>
      <c r="M645" s="94" t="str">
        <f>'94KMInput'!L640</f>
        <v/>
      </c>
      <c r="N645" s="90" t="str">
        <f>IF(M645="","",(IF(Q645='94KMInput'!K640,"","ERROR!")))</f>
        <v/>
      </c>
      <c r="O645" s="95"/>
      <c r="P645" s="96"/>
      <c r="Q645" s="69" t="str">
        <f t="shared" si="8"/>
        <v/>
      </c>
      <c r="R645" s="98"/>
      <c r="S645" s="98"/>
      <c r="T645" s="98"/>
      <c r="U645" s="99"/>
      <c r="V645" s="98"/>
      <c r="W645" s="98"/>
      <c r="X645" s="100" t="str">
        <f t="shared" si="39"/>
        <v/>
      </c>
      <c r="Y645" s="101"/>
      <c r="Z645" s="102"/>
      <c r="AA645" s="102"/>
      <c r="AB645" s="102"/>
      <c r="AC645" s="103" t="str">
        <f>'94KMInput'!T684</f>
        <v/>
      </c>
      <c r="AD645" s="104">
        <f>'94KMInput'!V684-'94KMInput'!U684</f>
        <v>0</v>
      </c>
      <c r="AE645" s="105" t="str">
        <f t="shared" si="6"/>
        <v/>
      </c>
      <c r="AF645" s="106"/>
      <c r="AG645" s="107"/>
      <c r="AH645" s="108" t="str">
        <f>HYPERLINK('94KMInput'!AE683)</f>
        <v/>
      </c>
      <c r="AI645" s="108" t="str">
        <f>HYPERLINK('94KMInput'!AF683)</f>
        <v/>
      </c>
      <c r="AJ645" s="108" t="str">
        <f>HYPERLINK('94KMInput'!AG683)</f>
        <v/>
      </c>
      <c r="AK645" s="108" t="str">
        <f>HYPERLINK('94KMInput'!AH683)</f>
        <v/>
      </c>
      <c r="AL645" s="108" t="str">
        <f>HYPERLINK('94KMInput'!AI683)</f>
        <v/>
      </c>
      <c r="AM645" s="108" t="str">
        <f>HYPERLINK('94KMInput'!AJ683)</f>
        <v/>
      </c>
      <c r="AN645" s="108" t="str">
        <f>HYPERLINK('94KMInput'!AK683)</f>
        <v/>
      </c>
      <c r="AO645" s="108" t="str">
        <f>HYPERLINK('94KMInput'!AL683)</f>
        <v/>
      </c>
      <c r="AP645" s="88"/>
      <c r="AQ645" s="88"/>
      <c r="AR645" s="88"/>
      <c r="AS645" s="88"/>
      <c r="AT645" s="88"/>
      <c r="AU645" s="88"/>
      <c r="AV645" s="88"/>
      <c r="AW645" s="88"/>
      <c r="AX645" s="88"/>
      <c r="AY645" s="88"/>
      <c r="AZ645" s="88"/>
      <c r="BA645" s="88"/>
      <c r="BB645" s="88"/>
      <c r="BC645" s="88"/>
      <c r="BD645" s="88"/>
      <c r="BE645" s="88"/>
      <c r="BF645" s="88"/>
      <c r="BG645" s="88"/>
      <c r="BH645" s="88"/>
      <c r="BI645" s="88"/>
      <c r="BJ645" s="88"/>
      <c r="BK645" s="88"/>
      <c r="BL645" s="88"/>
      <c r="BM645" s="88"/>
      <c r="BN645" s="88"/>
      <c r="BO645" s="88"/>
      <c r="BP645" s="88"/>
      <c r="BQ645" s="88"/>
      <c r="BR645" s="88"/>
      <c r="BS645" s="88"/>
      <c r="BT645" s="88"/>
      <c r="BU645" s="88"/>
      <c r="BV645" s="88"/>
      <c r="BW645" s="88"/>
      <c r="BX645" s="88"/>
      <c r="BY645" s="88"/>
      <c r="BZ645" s="88"/>
      <c r="CA645" s="88"/>
      <c r="CB645" s="88"/>
      <c r="CC645" s="88"/>
      <c r="CD645" s="88"/>
      <c r="CE645" s="88"/>
      <c r="CF645" s="88"/>
      <c r="CG645" s="88"/>
      <c r="CH645" s="88"/>
      <c r="CI645" s="88"/>
      <c r="CJ645" s="88"/>
      <c r="CK645" s="88"/>
      <c r="CL645" s="88"/>
      <c r="CM645" s="88"/>
      <c r="CN645" s="88"/>
      <c r="CO645" s="88"/>
      <c r="CP645" s="88"/>
      <c r="CQ645" s="88"/>
      <c r="CR645" s="88"/>
      <c r="CS645" s="88"/>
      <c r="CT645" s="88"/>
      <c r="CU645" s="88"/>
      <c r="CV645" s="88"/>
      <c r="CW645" s="88"/>
      <c r="CX645" s="88"/>
      <c r="CY645" s="88"/>
      <c r="CZ645" s="88"/>
      <c r="DA645" s="88"/>
      <c r="DB645" s="88"/>
      <c r="DC645" s="88"/>
      <c r="DD645" s="88"/>
      <c r="DE645" s="88"/>
      <c r="DF645" s="88"/>
      <c r="DG645" s="88"/>
      <c r="DH645" s="88"/>
    </row>
    <row r="646" ht="10.5" customHeight="1">
      <c r="A646" s="87" t="str">
        <f t="shared" si="1"/>
        <v/>
      </c>
      <c r="B646" s="88" t="str">
        <f t="shared" si="2"/>
        <v/>
      </c>
      <c r="C646" s="88" t="str">
        <f t="shared" si="3"/>
        <v/>
      </c>
      <c r="D646" s="89" t="str">
        <f>'94KMInput'!B641</f>
        <v/>
      </c>
      <c r="E646" s="90" t="str">
        <f t="shared" si="4"/>
        <v/>
      </c>
      <c r="F646" s="91" t="str">
        <f>'94KMInput'!H641</f>
        <v/>
      </c>
      <c r="G646" s="90" t="str">
        <f>'94KMInput'!O641</f>
        <v/>
      </c>
      <c r="H646" s="90" t="str">
        <f>'94KMInput'!P641</f>
        <v/>
      </c>
      <c r="I646" s="90" t="str">
        <f>'94KMInput'!R641</f>
        <v/>
      </c>
      <c r="J646" s="91" t="str">
        <f>'94KMInput'!S641</f>
        <v/>
      </c>
      <c r="K646" s="92" t="str">
        <f>'94KMInput'!AD641</f>
        <v/>
      </c>
      <c r="L646" s="93"/>
      <c r="M646" s="94" t="str">
        <f>'94KMInput'!L641</f>
        <v/>
      </c>
      <c r="N646" s="90" t="str">
        <f>IF(M646="","",(IF(Q646='94KMInput'!K641,"","ERROR!")))</f>
        <v/>
      </c>
      <c r="O646" s="95"/>
      <c r="P646" s="96"/>
      <c r="Q646" s="69" t="str">
        <f t="shared" si="8"/>
        <v/>
      </c>
      <c r="R646" s="98"/>
      <c r="S646" s="98"/>
      <c r="T646" s="98"/>
      <c r="U646" s="99"/>
      <c r="V646" s="98"/>
      <c r="W646" s="98"/>
      <c r="X646" s="100" t="str">
        <f t="shared" si="39"/>
        <v/>
      </c>
      <c r="Y646" s="101"/>
      <c r="Z646" s="102"/>
      <c r="AA646" s="102"/>
      <c r="AB646" s="102"/>
      <c r="AC646" s="103" t="str">
        <f>'94KMInput'!T685</f>
        <v/>
      </c>
      <c r="AD646" s="104">
        <f>'94KMInput'!V685-'94KMInput'!U685</f>
        <v>0</v>
      </c>
      <c r="AE646" s="105" t="str">
        <f t="shared" si="6"/>
        <v/>
      </c>
      <c r="AF646" s="106"/>
      <c r="AG646" s="107"/>
      <c r="AH646" s="108" t="str">
        <f>HYPERLINK('94KMInput'!AE684)</f>
        <v/>
      </c>
      <c r="AI646" s="108" t="str">
        <f>HYPERLINK('94KMInput'!AF684)</f>
        <v/>
      </c>
      <c r="AJ646" s="108" t="str">
        <f>HYPERLINK('94KMInput'!AG684)</f>
        <v/>
      </c>
      <c r="AK646" s="108" t="str">
        <f>HYPERLINK('94KMInput'!AH684)</f>
        <v/>
      </c>
      <c r="AL646" s="108" t="str">
        <f>HYPERLINK('94KMInput'!AI684)</f>
        <v/>
      </c>
      <c r="AM646" s="108" t="str">
        <f>HYPERLINK('94KMInput'!AJ684)</f>
        <v/>
      </c>
      <c r="AN646" s="108" t="str">
        <f>HYPERLINK('94KMInput'!AK684)</f>
        <v/>
      </c>
      <c r="AO646" s="108" t="str">
        <f>HYPERLINK('94KMInput'!AL684)</f>
        <v/>
      </c>
      <c r="AP646" s="88"/>
      <c r="AQ646" s="88"/>
      <c r="AR646" s="88"/>
      <c r="AS646" s="88"/>
      <c r="AT646" s="88"/>
      <c r="AU646" s="88"/>
      <c r="AV646" s="88"/>
      <c r="AW646" s="88"/>
      <c r="AX646" s="88"/>
      <c r="AY646" s="88"/>
      <c r="AZ646" s="88"/>
      <c r="BA646" s="88"/>
      <c r="BB646" s="88"/>
      <c r="BC646" s="88"/>
      <c r="BD646" s="88"/>
      <c r="BE646" s="88"/>
      <c r="BF646" s="88"/>
      <c r="BG646" s="88"/>
      <c r="BH646" s="88"/>
      <c r="BI646" s="88"/>
      <c r="BJ646" s="88"/>
      <c r="BK646" s="88"/>
      <c r="BL646" s="88"/>
      <c r="BM646" s="88"/>
      <c r="BN646" s="88"/>
      <c r="BO646" s="88"/>
      <c r="BP646" s="88"/>
      <c r="BQ646" s="88"/>
      <c r="BR646" s="88"/>
      <c r="BS646" s="88"/>
      <c r="BT646" s="88"/>
      <c r="BU646" s="88"/>
      <c r="BV646" s="88"/>
      <c r="BW646" s="88"/>
      <c r="BX646" s="88"/>
      <c r="BY646" s="88"/>
      <c r="BZ646" s="88"/>
      <c r="CA646" s="88"/>
      <c r="CB646" s="88"/>
      <c r="CC646" s="88"/>
      <c r="CD646" s="88"/>
      <c r="CE646" s="88"/>
      <c r="CF646" s="88"/>
      <c r="CG646" s="88"/>
      <c r="CH646" s="88"/>
      <c r="CI646" s="88"/>
      <c r="CJ646" s="88"/>
      <c r="CK646" s="88"/>
      <c r="CL646" s="88"/>
      <c r="CM646" s="88"/>
      <c r="CN646" s="88"/>
      <c r="CO646" s="88"/>
      <c r="CP646" s="88"/>
      <c r="CQ646" s="88"/>
      <c r="CR646" s="88"/>
      <c r="CS646" s="88"/>
      <c r="CT646" s="88"/>
      <c r="CU646" s="88"/>
      <c r="CV646" s="88"/>
      <c r="CW646" s="88"/>
      <c r="CX646" s="88"/>
      <c r="CY646" s="88"/>
      <c r="CZ646" s="88"/>
      <c r="DA646" s="88"/>
      <c r="DB646" s="88"/>
      <c r="DC646" s="88"/>
      <c r="DD646" s="88"/>
      <c r="DE646" s="88"/>
      <c r="DF646" s="88"/>
      <c r="DG646" s="88"/>
      <c r="DH646" s="88"/>
    </row>
    <row r="647" ht="10.5" customHeight="1">
      <c r="A647" s="87" t="str">
        <f t="shared" si="1"/>
        <v/>
      </c>
      <c r="B647" s="88" t="str">
        <f t="shared" si="2"/>
        <v/>
      </c>
      <c r="C647" s="88" t="str">
        <f t="shared" si="3"/>
        <v/>
      </c>
      <c r="D647" s="89" t="str">
        <f>'94KMInput'!B642</f>
        <v/>
      </c>
      <c r="E647" s="90" t="str">
        <f t="shared" si="4"/>
        <v/>
      </c>
      <c r="F647" s="91" t="str">
        <f>'94KMInput'!H642</f>
        <v/>
      </c>
      <c r="G647" s="90" t="str">
        <f>'94KMInput'!O642</f>
        <v/>
      </c>
      <c r="H647" s="90" t="str">
        <f>'94KMInput'!P642</f>
        <v/>
      </c>
      <c r="I647" s="90" t="str">
        <f>'94KMInput'!R642</f>
        <v/>
      </c>
      <c r="J647" s="91" t="str">
        <f>'94KMInput'!S642</f>
        <v/>
      </c>
      <c r="K647" s="92" t="str">
        <f>'94KMInput'!AD642</f>
        <v/>
      </c>
      <c r="L647" s="93"/>
      <c r="M647" s="94" t="str">
        <f>'94KMInput'!L642</f>
        <v/>
      </c>
      <c r="N647" s="90" t="str">
        <f>IF(M647="","",(IF(Q647='94KMInput'!K642,"","ERROR!")))</f>
        <v/>
      </c>
      <c r="O647" s="95"/>
      <c r="P647" s="96"/>
      <c r="Q647" s="69" t="str">
        <f t="shared" si="8"/>
        <v/>
      </c>
      <c r="R647" s="98"/>
      <c r="S647" s="98"/>
      <c r="T647" s="98"/>
      <c r="U647" s="99"/>
      <c r="V647" s="98"/>
      <c r="W647" s="98"/>
      <c r="X647" s="100" t="str">
        <f t="shared" si="39"/>
        <v/>
      </c>
      <c r="Y647" s="101"/>
      <c r="Z647" s="102"/>
      <c r="AA647" s="102"/>
      <c r="AB647" s="102"/>
      <c r="AC647" s="103" t="str">
        <f>'94KMInput'!T686</f>
        <v/>
      </c>
      <c r="AD647" s="104">
        <f>'94KMInput'!V686-'94KMInput'!U686</f>
        <v>0</v>
      </c>
      <c r="AE647" s="105" t="str">
        <f t="shared" si="6"/>
        <v/>
      </c>
      <c r="AF647" s="106"/>
      <c r="AG647" s="107"/>
      <c r="AH647" s="108" t="str">
        <f>HYPERLINK('94KMInput'!AE685)</f>
        <v/>
      </c>
      <c r="AI647" s="108" t="str">
        <f>HYPERLINK('94KMInput'!AF685)</f>
        <v/>
      </c>
      <c r="AJ647" s="108" t="str">
        <f>HYPERLINK('94KMInput'!AG685)</f>
        <v/>
      </c>
      <c r="AK647" s="108" t="str">
        <f>HYPERLINK('94KMInput'!AH685)</f>
        <v/>
      </c>
      <c r="AL647" s="108" t="str">
        <f>HYPERLINK('94KMInput'!AI685)</f>
        <v/>
      </c>
      <c r="AM647" s="108" t="str">
        <f>HYPERLINK('94KMInput'!AJ685)</f>
        <v/>
      </c>
      <c r="AN647" s="108" t="str">
        <f>HYPERLINK('94KMInput'!AK685)</f>
        <v/>
      </c>
      <c r="AO647" s="108" t="str">
        <f>HYPERLINK('94KMInput'!AL685)</f>
        <v/>
      </c>
      <c r="AP647" s="88"/>
      <c r="AQ647" s="88"/>
      <c r="AR647" s="88"/>
      <c r="AS647" s="88"/>
      <c r="AT647" s="88"/>
      <c r="AU647" s="88"/>
      <c r="AV647" s="88"/>
      <c r="AW647" s="88"/>
      <c r="AX647" s="88"/>
      <c r="AY647" s="88"/>
      <c r="AZ647" s="88"/>
      <c r="BA647" s="88"/>
      <c r="BB647" s="88"/>
      <c r="BC647" s="88"/>
      <c r="BD647" s="88"/>
      <c r="BE647" s="88"/>
      <c r="BF647" s="88"/>
      <c r="BG647" s="88"/>
      <c r="BH647" s="88"/>
      <c r="BI647" s="88"/>
      <c r="BJ647" s="88"/>
      <c r="BK647" s="88"/>
      <c r="BL647" s="88"/>
      <c r="BM647" s="88"/>
      <c r="BN647" s="88"/>
      <c r="BO647" s="88"/>
      <c r="BP647" s="88"/>
      <c r="BQ647" s="88"/>
      <c r="BR647" s="88"/>
      <c r="BS647" s="88"/>
      <c r="BT647" s="88"/>
      <c r="BU647" s="88"/>
      <c r="BV647" s="88"/>
      <c r="BW647" s="88"/>
      <c r="BX647" s="88"/>
      <c r="BY647" s="88"/>
      <c r="BZ647" s="88"/>
      <c r="CA647" s="88"/>
      <c r="CB647" s="88"/>
      <c r="CC647" s="88"/>
      <c r="CD647" s="88"/>
      <c r="CE647" s="88"/>
      <c r="CF647" s="88"/>
      <c r="CG647" s="88"/>
      <c r="CH647" s="88"/>
      <c r="CI647" s="88"/>
      <c r="CJ647" s="88"/>
      <c r="CK647" s="88"/>
      <c r="CL647" s="88"/>
      <c r="CM647" s="88"/>
      <c r="CN647" s="88"/>
      <c r="CO647" s="88"/>
      <c r="CP647" s="88"/>
      <c r="CQ647" s="88"/>
      <c r="CR647" s="88"/>
      <c r="CS647" s="88"/>
      <c r="CT647" s="88"/>
      <c r="CU647" s="88"/>
      <c r="CV647" s="88"/>
      <c r="CW647" s="88"/>
      <c r="CX647" s="88"/>
      <c r="CY647" s="88"/>
      <c r="CZ647" s="88"/>
      <c r="DA647" s="88"/>
      <c r="DB647" s="88"/>
      <c r="DC647" s="88"/>
      <c r="DD647" s="88"/>
      <c r="DE647" s="88"/>
      <c r="DF647" s="88"/>
      <c r="DG647" s="88"/>
      <c r="DH647" s="88"/>
    </row>
    <row r="648" ht="10.5" customHeight="1">
      <c r="A648" s="87" t="str">
        <f t="shared" si="1"/>
        <v/>
      </c>
      <c r="B648" s="88" t="str">
        <f t="shared" si="2"/>
        <v/>
      </c>
      <c r="C648" s="88" t="str">
        <f t="shared" si="3"/>
        <v/>
      </c>
      <c r="D648" s="89" t="str">
        <f>'94KMInput'!B643</f>
        <v/>
      </c>
      <c r="E648" s="90" t="str">
        <f t="shared" si="4"/>
        <v/>
      </c>
      <c r="F648" s="91" t="str">
        <f>'94KMInput'!H643</f>
        <v/>
      </c>
      <c r="G648" s="90" t="str">
        <f>'94KMInput'!O643</f>
        <v/>
      </c>
      <c r="H648" s="90" t="str">
        <f>'94KMInput'!P643</f>
        <v/>
      </c>
      <c r="I648" s="90" t="str">
        <f>'94KMInput'!R643</f>
        <v/>
      </c>
      <c r="J648" s="91" t="str">
        <f>'94KMInput'!S643</f>
        <v/>
      </c>
      <c r="K648" s="92" t="str">
        <f>'94KMInput'!AD643</f>
        <v/>
      </c>
      <c r="L648" s="93"/>
      <c r="M648" s="94" t="str">
        <f>'94KMInput'!L643</f>
        <v/>
      </c>
      <c r="N648" s="90" t="str">
        <f>IF(M648="","",(IF(Q648='94KMInput'!K643,"","ERROR!")))</f>
        <v/>
      </c>
      <c r="O648" s="95"/>
      <c r="P648" s="96"/>
      <c r="Q648" s="69" t="str">
        <f t="shared" si="8"/>
        <v/>
      </c>
      <c r="R648" s="98"/>
      <c r="S648" s="98"/>
      <c r="T648" s="98"/>
      <c r="U648" s="99"/>
      <c r="V648" s="98"/>
      <c r="W648" s="98"/>
      <c r="X648" s="100" t="str">
        <f t="shared" si="39"/>
        <v/>
      </c>
      <c r="Y648" s="101"/>
      <c r="Z648" s="102"/>
      <c r="AA648" s="102"/>
      <c r="AB648" s="102"/>
      <c r="AC648" s="103" t="str">
        <f>'94KMInput'!T687</f>
        <v/>
      </c>
      <c r="AD648" s="104">
        <f>'94KMInput'!V687-'94KMInput'!U687</f>
        <v>0</v>
      </c>
      <c r="AE648" s="105" t="str">
        <f t="shared" si="6"/>
        <v/>
      </c>
      <c r="AF648" s="106"/>
      <c r="AG648" s="107"/>
      <c r="AH648" s="108" t="str">
        <f>HYPERLINK('94KMInput'!AE686)</f>
        <v/>
      </c>
      <c r="AI648" s="108" t="str">
        <f>HYPERLINK('94KMInput'!AF686)</f>
        <v/>
      </c>
      <c r="AJ648" s="108" t="str">
        <f>HYPERLINK('94KMInput'!AG686)</f>
        <v/>
      </c>
      <c r="AK648" s="108" t="str">
        <f>HYPERLINK('94KMInput'!AH686)</f>
        <v/>
      </c>
      <c r="AL648" s="108" t="str">
        <f>HYPERLINK('94KMInput'!AI686)</f>
        <v/>
      </c>
      <c r="AM648" s="108" t="str">
        <f>HYPERLINK('94KMInput'!AJ686)</f>
        <v/>
      </c>
      <c r="AN648" s="108" t="str">
        <f>HYPERLINK('94KMInput'!AK686)</f>
        <v/>
      </c>
      <c r="AO648" s="108" t="str">
        <f>HYPERLINK('94KMInput'!AL686)</f>
        <v/>
      </c>
      <c r="AP648" s="88"/>
      <c r="AQ648" s="88"/>
      <c r="AR648" s="88"/>
      <c r="AS648" s="88"/>
      <c r="AT648" s="88"/>
      <c r="AU648" s="88"/>
      <c r="AV648" s="88"/>
      <c r="AW648" s="88"/>
      <c r="AX648" s="88"/>
      <c r="AY648" s="88"/>
      <c r="AZ648" s="88"/>
      <c r="BA648" s="88"/>
      <c r="BB648" s="88"/>
      <c r="BC648" s="88"/>
      <c r="BD648" s="88"/>
      <c r="BE648" s="88"/>
      <c r="BF648" s="88"/>
      <c r="BG648" s="88"/>
      <c r="BH648" s="88"/>
      <c r="BI648" s="88"/>
      <c r="BJ648" s="88"/>
      <c r="BK648" s="88"/>
      <c r="BL648" s="88"/>
      <c r="BM648" s="88"/>
      <c r="BN648" s="88"/>
      <c r="BO648" s="88"/>
      <c r="BP648" s="88"/>
      <c r="BQ648" s="88"/>
      <c r="BR648" s="88"/>
      <c r="BS648" s="88"/>
      <c r="BT648" s="88"/>
      <c r="BU648" s="88"/>
      <c r="BV648" s="88"/>
      <c r="BW648" s="88"/>
      <c r="BX648" s="88"/>
      <c r="BY648" s="88"/>
      <c r="BZ648" s="88"/>
      <c r="CA648" s="88"/>
      <c r="CB648" s="88"/>
      <c r="CC648" s="88"/>
      <c r="CD648" s="88"/>
      <c r="CE648" s="88"/>
      <c r="CF648" s="88"/>
      <c r="CG648" s="88"/>
      <c r="CH648" s="88"/>
      <c r="CI648" s="88"/>
      <c r="CJ648" s="88"/>
      <c r="CK648" s="88"/>
      <c r="CL648" s="88"/>
      <c r="CM648" s="88"/>
      <c r="CN648" s="88"/>
      <c r="CO648" s="88"/>
      <c r="CP648" s="88"/>
      <c r="CQ648" s="88"/>
      <c r="CR648" s="88"/>
      <c r="CS648" s="88"/>
      <c r="CT648" s="88"/>
      <c r="CU648" s="88"/>
      <c r="CV648" s="88"/>
      <c r="CW648" s="88"/>
      <c r="CX648" s="88"/>
      <c r="CY648" s="88"/>
      <c r="CZ648" s="88"/>
      <c r="DA648" s="88"/>
      <c r="DB648" s="88"/>
      <c r="DC648" s="88"/>
      <c r="DD648" s="88"/>
      <c r="DE648" s="88"/>
      <c r="DF648" s="88"/>
      <c r="DG648" s="88"/>
      <c r="DH648" s="88"/>
    </row>
    <row r="649" ht="10.5" customHeight="1">
      <c r="A649" s="87" t="str">
        <f t="shared" si="1"/>
        <v/>
      </c>
      <c r="B649" s="88" t="str">
        <f t="shared" si="2"/>
        <v/>
      </c>
      <c r="C649" s="88" t="str">
        <f t="shared" si="3"/>
        <v/>
      </c>
      <c r="D649" s="89" t="str">
        <f>'94KMInput'!B644</f>
        <v/>
      </c>
      <c r="E649" s="90" t="str">
        <f t="shared" si="4"/>
        <v/>
      </c>
      <c r="F649" s="91" t="str">
        <f>'94KMInput'!H644</f>
        <v/>
      </c>
      <c r="G649" s="90" t="str">
        <f>'94KMInput'!O644</f>
        <v/>
      </c>
      <c r="H649" s="90" t="str">
        <f>'94KMInput'!P644</f>
        <v/>
      </c>
      <c r="I649" s="90" t="str">
        <f>'94KMInput'!R644</f>
        <v/>
      </c>
      <c r="J649" s="91" t="str">
        <f>'94KMInput'!S644</f>
        <v/>
      </c>
      <c r="K649" s="92" t="str">
        <f>'94KMInput'!AD644</f>
        <v/>
      </c>
      <c r="L649" s="93"/>
      <c r="M649" s="94" t="str">
        <f>'94KMInput'!L644</f>
        <v/>
      </c>
      <c r="N649" s="90" t="str">
        <f>IF(M649="","",(IF(Q649='94KMInput'!K644,"","ERROR!")))</f>
        <v/>
      </c>
      <c r="O649" s="95"/>
      <c r="P649" s="96"/>
      <c r="Q649" s="69" t="str">
        <f t="shared" si="8"/>
        <v/>
      </c>
      <c r="R649" s="98"/>
      <c r="S649" s="98"/>
      <c r="T649" s="98"/>
      <c r="U649" s="99"/>
      <c r="V649" s="98"/>
      <c r="W649" s="98"/>
      <c r="X649" s="100" t="str">
        <f t="shared" si="39"/>
        <v/>
      </c>
      <c r="Y649" s="101"/>
      <c r="Z649" s="102"/>
      <c r="AA649" s="102"/>
      <c r="AB649" s="102"/>
      <c r="AC649" s="103" t="str">
        <f>'94KMInput'!T688</f>
        <v/>
      </c>
      <c r="AD649" s="104">
        <f>'94KMInput'!V688-'94KMInput'!U688</f>
        <v>0</v>
      </c>
      <c r="AE649" s="105" t="str">
        <f t="shared" si="6"/>
        <v/>
      </c>
      <c r="AF649" s="106"/>
      <c r="AG649" s="107"/>
      <c r="AH649" s="108" t="str">
        <f>HYPERLINK('94KMInput'!AE687)</f>
        <v/>
      </c>
      <c r="AI649" s="108" t="str">
        <f>HYPERLINK('94KMInput'!AF687)</f>
        <v/>
      </c>
      <c r="AJ649" s="108" t="str">
        <f>HYPERLINK('94KMInput'!AG687)</f>
        <v/>
      </c>
      <c r="AK649" s="108" t="str">
        <f>HYPERLINK('94KMInput'!AH687)</f>
        <v/>
      </c>
      <c r="AL649" s="108" t="str">
        <f>HYPERLINK('94KMInput'!AI687)</f>
        <v/>
      </c>
      <c r="AM649" s="108" t="str">
        <f>HYPERLINK('94KMInput'!AJ687)</f>
        <v/>
      </c>
      <c r="AN649" s="108" t="str">
        <f>HYPERLINK('94KMInput'!AK687)</f>
        <v/>
      </c>
      <c r="AO649" s="108" t="str">
        <f>HYPERLINK('94KMInput'!AL687)</f>
        <v/>
      </c>
      <c r="AP649" s="88"/>
      <c r="AQ649" s="88"/>
      <c r="AR649" s="88"/>
      <c r="AS649" s="88"/>
      <c r="AT649" s="88"/>
      <c r="AU649" s="88"/>
      <c r="AV649" s="88"/>
      <c r="AW649" s="88"/>
      <c r="AX649" s="88"/>
      <c r="AY649" s="88"/>
      <c r="AZ649" s="88"/>
      <c r="BA649" s="88"/>
      <c r="BB649" s="88"/>
      <c r="BC649" s="88"/>
      <c r="BD649" s="88"/>
      <c r="BE649" s="88"/>
      <c r="BF649" s="88"/>
      <c r="BG649" s="88"/>
      <c r="BH649" s="88"/>
      <c r="BI649" s="88"/>
      <c r="BJ649" s="88"/>
      <c r="BK649" s="88"/>
      <c r="BL649" s="88"/>
      <c r="BM649" s="88"/>
      <c r="BN649" s="88"/>
      <c r="BO649" s="88"/>
      <c r="BP649" s="88"/>
      <c r="BQ649" s="88"/>
      <c r="BR649" s="88"/>
      <c r="BS649" s="88"/>
      <c r="BT649" s="88"/>
      <c r="BU649" s="88"/>
      <c r="BV649" s="88"/>
      <c r="BW649" s="88"/>
      <c r="BX649" s="88"/>
      <c r="BY649" s="88"/>
      <c r="BZ649" s="88"/>
      <c r="CA649" s="88"/>
      <c r="CB649" s="88"/>
      <c r="CC649" s="88"/>
      <c r="CD649" s="88"/>
      <c r="CE649" s="88"/>
      <c r="CF649" s="88"/>
      <c r="CG649" s="88"/>
      <c r="CH649" s="88"/>
      <c r="CI649" s="88"/>
      <c r="CJ649" s="88"/>
      <c r="CK649" s="88"/>
      <c r="CL649" s="88"/>
      <c r="CM649" s="88"/>
      <c r="CN649" s="88"/>
      <c r="CO649" s="88"/>
      <c r="CP649" s="88"/>
      <c r="CQ649" s="88"/>
      <c r="CR649" s="88"/>
      <c r="CS649" s="88"/>
      <c r="CT649" s="88"/>
      <c r="CU649" s="88"/>
      <c r="CV649" s="88"/>
      <c r="CW649" s="88"/>
      <c r="CX649" s="88"/>
      <c r="CY649" s="88"/>
      <c r="CZ649" s="88"/>
      <c r="DA649" s="88"/>
      <c r="DB649" s="88"/>
      <c r="DC649" s="88"/>
      <c r="DD649" s="88"/>
      <c r="DE649" s="88"/>
      <c r="DF649" s="88"/>
      <c r="DG649" s="88"/>
      <c r="DH649" s="88"/>
    </row>
    <row r="650" ht="10.5" customHeight="1">
      <c r="A650" s="87" t="str">
        <f t="shared" si="1"/>
        <v/>
      </c>
      <c r="B650" s="88" t="str">
        <f t="shared" si="2"/>
        <v/>
      </c>
      <c r="C650" s="88" t="str">
        <f t="shared" si="3"/>
        <v/>
      </c>
      <c r="D650" s="89" t="str">
        <f>'94KMInput'!B645</f>
        <v/>
      </c>
      <c r="E650" s="90" t="str">
        <f t="shared" si="4"/>
        <v/>
      </c>
      <c r="F650" s="91" t="str">
        <f>'94KMInput'!H645</f>
        <v/>
      </c>
      <c r="G650" s="90" t="str">
        <f>'94KMInput'!O645</f>
        <v/>
      </c>
      <c r="H650" s="90" t="str">
        <f>'94KMInput'!P645</f>
        <v/>
      </c>
      <c r="I650" s="90" t="str">
        <f>'94KMInput'!R645</f>
        <v/>
      </c>
      <c r="J650" s="91" t="str">
        <f>'94KMInput'!S645</f>
        <v/>
      </c>
      <c r="K650" s="92" t="str">
        <f>'94KMInput'!AD645</f>
        <v/>
      </c>
      <c r="L650" s="93"/>
      <c r="M650" s="94" t="str">
        <f>'94KMInput'!L645</f>
        <v/>
      </c>
      <c r="N650" s="90" t="str">
        <f>IF(M650="","",(IF(Q650='94KMInput'!K645,"","ERROR!")))</f>
        <v/>
      </c>
      <c r="O650" s="95"/>
      <c r="P650" s="96"/>
      <c r="Q650" s="69" t="str">
        <f t="shared" si="8"/>
        <v/>
      </c>
      <c r="R650" s="98"/>
      <c r="S650" s="98"/>
      <c r="T650" s="98"/>
      <c r="U650" s="99"/>
      <c r="V650" s="98"/>
      <c r="W650" s="98"/>
      <c r="X650" s="100" t="str">
        <f t="shared" si="39"/>
        <v/>
      </c>
      <c r="Y650" s="101"/>
      <c r="Z650" s="102"/>
      <c r="AA650" s="102"/>
      <c r="AB650" s="102"/>
      <c r="AC650" s="103" t="str">
        <f>'94KMInput'!T689</f>
        <v/>
      </c>
      <c r="AD650" s="104">
        <f>'94KMInput'!V689-'94KMInput'!U689</f>
        <v>0</v>
      </c>
      <c r="AE650" s="105" t="str">
        <f t="shared" si="6"/>
        <v/>
      </c>
      <c r="AF650" s="106"/>
      <c r="AG650" s="107"/>
      <c r="AH650" s="108" t="str">
        <f>HYPERLINK('94KMInput'!AE688)</f>
        <v/>
      </c>
      <c r="AI650" s="108" t="str">
        <f>HYPERLINK('94KMInput'!AF688)</f>
        <v/>
      </c>
      <c r="AJ650" s="108" t="str">
        <f>HYPERLINK('94KMInput'!AG688)</f>
        <v/>
      </c>
      <c r="AK650" s="108" t="str">
        <f>HYPERLINK('94KMInput'!AH688)</f>
        <v/>
      </c>
      <c r="AL650" s="108" t="str">
        <f>HYPERLINK('94KMInput'!AI688)</f>
        <v/>
      </c>
      <c r="AM650" s="108" t="str">
        <f>HYPERLINK('94KMInput'!AJ688)</f>
        <v/>
      </c>
      <c r="AN650" s="108" t="str">
        <f>HYPERLINK('94KMInput'!AK688)</f>
        <v/>
      </c>
      <c r="AO650" s="108" t="str">
        <f>HYPERLINK('94KMInput'!AL688)</f>
        <v/>
      </c>
      <c r="AP650" s="88"/>
      <c r="AQ650" s="88"/>
      <c r="AR650" s="88"/>
      <c r="AS650" s="88"/>
      <c r="AT650" s="88"/>
      <c r="AU650" s="88"/>
      <c r="AV650" s="88"/>
      <c r="AW650" s="88"/>
      <c r="AX650" s="88"/>
      <c r="AY650" s="88"/>
      <c r="AZ650" s="88"/>
      <c r="BA650" s="88"/>
      <c r="BB650" s="88"/>
      <c r="BC650" s="88"/>
      <c r="BD650" s="88"/>
      <c r="BE650" s="88"/>
      <c r="BF650" s="88"/>
      <c r="BG650" s="88"/>
      <c r="BH650" s="88"/>
      <c r="BI650" s="88"/>
      <c r="BJ650" s="88"/>
      <c r="BK650" s="88"/>
      <c r="BL650" s="88"/>
      <c r="BM650" s="88"/>
      <c r="BN650" s="88"/>
      <c r="BO650" s="88"/>
      <c r="BP650" s="88"/>
      <c r="BQ650" s="88"/>
      <c r="BR650" s="88"/>
      <c r="BS650" s="88"/>
      <c r="BT650" s="88"/>
      <c r="BU650" s="88"/>
      <c r="BV650" s="88"/>
      <c r="BW650" s="88"/>
      <c r="BX650" s="88"/>
      <c r="BY650" s="88"/>
      <c r="BZ650" s="88"/>
      <c r="CA650" s="88"/>
      <c r="CB650" s="88"/>
      <c r="CC650" s="88"/>
      <c r="CD650" s="88"/>
      <c r="CE650" s="88"/>
      <c r="CF650" s="88"/>
      <c r="CG650" s="88"/>
      <c r="CH650" s="88"/>
      <c r="CI650" s="88"/>
      <c r="CJ650" s="88"/>
      <c r="CK650" s="88"/>
      <c r="CL650" s="88"/>
      <c r="CM650" s="88"/>
      <c r="CN650" s="88"/>
      <c r="CO650" s="88"/>
      <c r="CP650" s="88"/>
      <c r="CQ650" s="88"/>
      <c r="CR650" s="88"/>
      <c r="CS650" s="88"/>
      <c r="CT650" s="88"/>
      <c r="CU650" s="88"/>
      <c r="CV650" s="88"/>
      <c r="CW650" s="88"/>
      <c r="CX650" s="88"/>
      <c r="CY650" s="88"/>
      <c r="CZ650" s="88"/>
      <c r="DA650" s="88"/>
      <c r="DB650" s="88"/>
      <c r="DC650" s="88"/>
      <c r="DD650" s="88"/>
      <c r="DE650" s="88"/>
      <c r="DF650" s="88"/>
      <c r="DG650" s="88"/>
      <c r="DH650" s="88"/>
    </row>
    <row r="651" ht="10.5" customHeight="1">
      <c r="A651" s="87" t="str">
        <f t="shared" si="1"/>
        <v/>
      </c>
      <c r="B651" s="88" t="str">
        <f t="shared" si="2"/>
        <v/>
      </c>
      <c r="C651" s="88" t="str">
        <f t="shared" si="3"/>
        <v/>
      </c>
      <c r="D651" s="89" t="str">
        <f>'94KMInput'!B646</f>
        <v/>
      </c>
      <c r="E651" s="90" t="str">
        <f t="shared" si="4"/>
        <v/>
      </c>
      <c r="F651" s="91" t="str">
        <f>'94KMInput'!H646</f>
        <v/>
      </c>
      <c r="G651" s="90" t="str">
        <f>'94KMInput'!O646</f>
        <v/>
      </c>
      <c r="H651" s="90" t="str">
        <f>'94KMInput'!P646</f>
        <v/>
      </c>
      <c r="I651" s="90" t="str">
        <f>'94KMInput'!R646</f>
        <v/>
      </c>
      <c r="J651" s="91" t="str">
        <f>'94KMInput'!S646</f>
        <v/>
      </c>
      <c r="K651" s="92" t="str">
        <f>'94KMInput'!AD646</f>
        <v/>
      </c>
      <c r="L651" s="93"/>
      <c r="M651" s="94" t="str">
        <f>'94KMInput'!L646</f>
        <v/>
      </c>
      <c r="N651" s="90" t="str">
        <f>IF(M651="","",(IF(Q651='94KMInput'!K646,"","ERROR!")))</f>
        <v/>
      </c>
      <c r="O651" s="95"/>
      <c r="P651" s="96"/>
      <c r="Q651" s="69" t="str">
        <f t="shared" si="8"/>
        <v/>
      </c>
      <c r="R651" s="98"/>
      <c r="S651" s="98"/>
      <c r="T651" s="98"/>
      <c r="U651" s="99"/>
      <c r="V651" s="98"/>
      <c r="W651" s="98"/>
      <c r="X651" s="100" t="str">
        <f t="shared" si="39"/>
        <v/>
      </c>
      <c r="Y651" s="101"/>
      <c r="Z651" s="102"/>
      <c r="AA651" s="102"/>
      <c r="AB651" s="102"/>
      <c r="AC651" s="103" t="str">
        <f>'94KMInput'!T690</f>
        <v/>
      </c>
      <c r="AD651" s="104">
        <f>'94KMInput'!V690-'94KMInput'!U690</f>
        <v>0</v>
      </c>
      <c r="AE651" s="105" t="str">
        <f t="shared" si="6"/>
        <v/>
      </c>
      <c r="AF651" s="106"/>
      <c r="AG651" s="107"/>
      <c r="AH651" s="108" t="str">
        <f>HYPERLINK('94KMInput'!AE689)</f>
        <v/>
      </c>
      <c r="AI651" s="108" t="str">
        <f>HYPERLINK('94KMInput'!AF689)</f>
        <v/>
      </c>
      <c r="AJ651" s="108" t="str">
        <f>HYPERLINK('94KMInput'!AG689)</f>
        <v/>
      </c>
      <c r="AK651" s="108" t="str">
        <f>HYPERLINK('94KMInput'!AH689)</f>
        <v/>
      </c>
      <c r="AL651" s="108" t="str">
        <f>HYPERLINK('94KMInput'!AI689)</f>
        <v/>
      </c>
      <c r="AM651" s="108" t="str">
        <f>HYPERLINK('94KMInput'!AJ689)</f>
        <v/>
      </c>
      <c r="AN651" s="108" t="str">
        <f>HYPERLINK('94KMInput'!AK689)</f>
        <v/>
      </c>
      <c r="AO651" s="108" t="str">
        <f>HYPERLINK('94KMInput'!AL689)</f>
        <v/>
      </c>
      <c r="AP651" s="88"/>
      <c r="AQ651" s="88"/>
      <c r="AR651" s="88"/>
      <c r="AS651" s="88"/>
      <c r="AT651" s="88"/>
      <c r="AU651" s="88"/>
      <c r="AV651" s="88"/>
      <c r="AW651" s="88"/>
      <c r="AX651" s="88"/>
      <c r="AY651" s="88"/>
      <c r="AZ651" s="88"/>
      <c r="BA651" s="88"/>
      <c r="BB651" s="88"/>
      <c r="BC651" s="88"/>
      <c r="BD651" s="88"/>
      <c r="BE651" s="88"/>
      <c r="BF651" s="88"/>
      <c r="BG651" s="88"/>
      <c r="BH651" s="88"/>
      <c r="BI651" s="88"/>
      <c r="BJ651" s="88"/>
      <c r="BK651" s="88"/>
      <c r="BL651" s="88"/>
      <c r="BM651" s="88"/>
      <c r="BN651" s="88"/>
      <c r="BO651" s="88"/>
      <c r="BP651" s="88"/>
      <c r="BQ651" s="88"/>
      <c r="BR651" s="88"/>
      <c r="BS651" s="88"/>
      <c r="BT651" s="88"/>
      <c r="BU651" s="88"/>
      <c r="BV651" s="88"/>
      <c r="BW651" s="88"/>
      <c r="BX651" s="88"/>
      <c r="BY651" s="88"/>
      <c r="BZ651" s="88"/>
      <c r="CA651" s="88"/>
      <c r="CB651" s="88"/>
      <c r="CC651" s="88"/>
      <c r="CD651" s="88"/>
      <c r="CE651" s="88"/>
      <c r="CF651" s="88"/>
      <c r="CG651" s="88"/>
      <c r="CH651" s="88"/>
      <c r="CI651" s="88"/>
      <c r="CJ651" s="88"/>
      <c r="CK651" s="88"/>
      <c r="CL651" s="88"/>
      <c r="CM651" s="88"/>
      <c r="CN651" s="88"/>
      <c r="CO651" s="88"/>
      <c r="CP651" s="88"/>
      <c r="CQ651" s="88"/>
      <c r="CR651" s="88"/>
      <c r="CS651" s="88"/>
      <c r="CT651" s="88"/>
      <c r="CU651" s="88"/>
      <c r="CV651" s="88"/>
      <c r="CW651" s="88"/>
      <c r="CX651" s="88"/>
      <c r="CY651" s="88"/>
      <c r="CZ651" s="88"/>
      <c r="DA651" s="88"/>
      <c r="DB651" s="88"/>
      <c r="DC651" s="88"/>
      <c r="DD651" s="88"/>
      <c r="DE651" s="88"/>
      <c r="DF651" s="88"/>
      <c r="DG651" s="88"/>
      <c r="DH651" s="88"/>
    </row>
    <row r="652" ht="10.5" customHeight="1">
      <c r="A652" s="87" t="str">
        <f t="shared" si="1"/>
        <v/>
      </c>
      <c r="B652" s="88" t="str">
        <f t="shared" si="2"/>
        <v/>
      </c>
      <c r="C652" s="88" t="str">
        <f t="shared" si="3"/>
        <v/>
      </c>
      <c r="D652" s="89" t="str">
        <f>'94KMInput'!B647</f>
        <v/>
      </c>
      <c r="E652" s="90" t="str">
        <f t="shared" si="4"/>
        <v/>
      </c>
      <c r="F652" s="91" t="str">
        <f>'94KMInput'!H647</f>
        <v/>
      </c>
      <c r="G652" s="90" t="str">
        <f>'94KMInput'!O647</f>
        <v/>
      </c>
      <c r="H652" s="90" t="str">
        <f>'94KMInput'!P647</f>
        <v/>
      </c>
      <c r="I652" s="90" t="str">
        <f>'94KMInput'!R647</f>
        <v/>
      </c>
      <c r="J652" s="91" t="str">
        <f>'94KMInput'!S647</f>
        <v/>
      </c>
      <c r="K652" s="92" t="str">
        <f>'94KMInput'!AD647</f>
        <v/>
      </c>
      <c r="L652" s="93"/>
      <c r="M652" s="94" t="str">
        <f>'94KMInput'!L647</f>
        <v/>
      </c>
      <c r="N652" s="90" t="str">
        <f>IF(M652="","",(IF(Q652='94KMInput'!K647,"","ERROR!")))</f>
        <v/>
      </c>
      <c r="O652" s="95"/>
      <c r="P652" s="96"/>
      <c r="Q652" s="69" t="str">
        <f t="shared" si="8"/>
        <v/>
      </c>
      <c r="R652" s="98"/>
      <c r="S652" s="98"/>
      <c r="T652" s="98"/>
      <c r="U652" s="99"/>
      <c r="V652" s="98"/>
      <c r="W652" s="98"/>
      <c r="X652" s="100" t="str">
        <f t="shared" si="39"/>
        <v/>
      </c>
      <c r="Y652" s="101"/>
      <c r="Z652" s="102"/>
      <c r="AA652" s="102"/>
      <c r="AB652" s="102"/>
      <c r="AC652" s="103" t="str">
        <f>'94KMInput'!T691</f>
        <v/>
      </c>
      <c r="AD652" s="104">
        <f>'94KMInput'!V691-'94KMInput'!U691</f>
        <v>0</v>
      </c>
      <c r="AE652" s="105" t="str">
        <f t="shared" si="6"/>
        <v/>
      </c>
      <c r="AF652" s="106"/>
      <c r="AG652" s="107"/>
      <c r="AH652" s="108" t="str">
        <f>HYPERLINK('94KMInput'!AE690)</f>
        <v/>
      </c>
      <c r="AI652" s="108" t="str">
        <f>HYPERLINK('94KMInput'!AF690)</f>
        <v/>
      </c>
      <c r="AJ652" s="108" t="str">
        <f>HYPERLINK('94KMInput'!AG690)</f>
        <v/>
      </c>
      <c r="AK652" s="108" t="str">
        <f>HYPERLINK('94KMInput'!AH690)</f>
        <v/>
      </c>
      <c r="AL652" s="108" t="str">
        <f>HYPERLINK('94KMInput'!AI690)</f>
        <v/>
      </c>
      <c r="AM652" s="108" t="str">
        <f>HYPERLINK('94KMInput'!AJ690)</f>
        <v/>
      </c>
      <c r="AN652" s="108" t="str">
        <f>HYPERLINK('94KMInput'!AK690)</f>
        <v/>
      </c>
      <c r="AO652" s="108" t="str">
        <f>HYPERLINK('94KMInput'!AL690)</f>
        <v/>
      </c>
      <c r="AP652" s="88"/>
      <c r="AQ652" s="88"/>
      <c r="AR652" s="88"/>
      <c r="AS652" s="88"/>
      <c r="AT652" s="88"/>
      <c r="AU652" s="88"/>
      <c r="AV652" s="88"/>
      <c r="AW652" s="88"/>
      <c r="AX652" s="88"/>
      <c r="AY652" s="88"/>
      <c r="AZ652" s="88"/>
      <c r="BA652" s="88"/>
      <c r="BB652" s="88"/>
      <c r="BC652" s="88"/>
      <c r="BD652" s="88"/>
      <c r="BE652" s="88"/>
      <c r="BF652" s="88"/>
      <c r="BG652" s="88"/>
      <c r="BH652" s="88"/>
      <c r="BI652" s="88"/>
      <c r="BJ652" s="88"/>
      <c r="BK652" s="88"/>
      <c r="BL652" s="88"/>
      <c r="BM652" s="88"/>
      <c r="BN652" s="88"/>
      <c r="BO652" s="88"/>
      <c r="BP652" s="88"/>
      <c r="BQ652" s="88"/>
      <c r="BR652" s="88"/>
      <c r="BS652" s="88"/>
      <c r="BT652" s="88"/>
      <c r="BU652" s="88"/>
      <c r="BV652" s="88"/>
      <c r="BW652" s="88"/>
      <c r="BX652" s="88"/>
      <c r="BY652" s="88"/>
      <c r="BZ652" s="88"/>
      <c r="CA652" s="88"/>
      <c r="CB652" s="88"/>
      <c r="CC652" s="88"/>
      <c r="CD652" s="88"/>
      <c r="CE652" s="88"/>
      <c r="CF652" s="88"/>
      <c r="CG652" s="88"/>
      <c r="CH652" s="88"/>
      <c r="CI652" s="88"/>
      <c r="CJ652" s="88"/>
      <c r="CK652" s="88"/>
      <c r="CL652" s="88"/>
      <c r="CM652" s="88"/>
      <c r="CN652" s="88"/>
      <c r="CO652" s="88"/>
      <c r="CP652" s="88"/>
      <c r="CQ652" s="88"/>
      <c r="CR652" s="88"/>
      <c r="CS652" s="88"/>
      <c r="CT652" s="88"/>
      <c r="CU652" s="88"/>
      <c r="CV652" s="88"/>
      <c r="CW652" s="88"/>
      <c r="CX652" s="88"/>
      <c r="CY652" s="88"/>
      <c r="CZ652" s="88"/>
      <c r="DA652" s="88"/>
      <c r="DB652" s="88"/>
      <c r="DC652" s="88"/>
      <c r="DD652" s="88"/>
      <c r="DE652" s="88"/>
      <c r="DF652" s="88"/>
      <c r="DG652" s="88"/>
      <c r="DH652" s="88"/>
    </row>
    <row r="653" ht="10.5" customHeight="1">
      <c r="A653" s="87" t="str">
        <f t="shared" si="1"/>
        <v/>
      </c>
      <c r="B653" s="88" t="str">
        <f t="shared" si="2"/>
        <v/>
      </c>
      <c r="C653" s="88" t="str">
        <f t="shared" si="3"/>
        <v/>
      </c>
      <c r="D653" s="89" t="str">
        <f>'94KMInput'!B648</f>
        <v/>
      </c>
      <c r="E653" s="90" t="str">
        <f t="shared" si="4"/>
        <v/>
      </c>
      <c r="F653" s="91" t="str">
        <f>'94KMInput'!H648</f>
        <v/>
      </c>
      <c r="G653" s="90" t="str">
        <f>'94KMInput'!O648</f>
        <v/>
      </c>
      <c r="H653" s="90" t="str">
        <f>'94KMInput'!P648</f>
        <v/>
      </c>
      <c r="I653" s="90" t="str">
        <f>'94KMInput'!R648</f>
        <v/>
      </c>
      <c r="J653" s="91" t="str">
        <f>'94KMInput'!S648</f>
        <v/>
      </c>
      <c r="K653" s="92" t="str">
        <f>'94KMInput'!AD648</f>
        <v/>
      </c>
      <c r="L653" s="93"/>
      <c r="M653" s="94" t="str">
        <f>'94KMInput'!L648</f>
        <v/>
      </c>
      <c r="N653" s="90" t="str">
        <f>IF(M653="","",(IF(Q653='94KMInput'!K648,"","ERROR!")))</f>
        <v/>
      </c>
      <c r="O653" s="95"/>
      <c r="P653" s="96"/>
      <c r="Q653" s="69" t="str">
        <f t="shared" si="8"/>
        <v/>
      </c>
      <c r="R653" s="98"/>
      <c r="S653" s="98"/>
      <c r="T653" s="98"/>
      <c r="U653" s="99"/>
      <c r="V653" s="98"/>
      <c r="W653" s="98"/>
      <c r="X653" s="100" t="str">
        <f t="shared" si="39"/>
        <v/>
      </c>
      <c r="Y653" s="101"/>
      <c r="Z653" s="102"/>
      <c r="AA653" s="102"/>
      <c r="AB653" s="102"/>
      <c r="AC653" s="103" t="str">
        <f>'94KMInput'!T692</f>
        <v/>
      </c>
      <c r="AD653" s="104">
        <f>'94KMInput'!V692-'94KMInput'!U692</f>
        <v>0</v>
      </c>
      <c r="AE653" s="105" t="str">
        <f t="shared" si="6"/>
        <v/>
      </c>
      <c r="AF653" s="106"/>
      <c r="AG653" s="107"/>
      <c r="AH653" s="108" t="str">
        <f>HYPERLINK('94KMInput'!AE691)</f>
        <v/>
      </c>
      <c r="AI653" s="108" t="str">
        <f>HYPERLINK('94KMInput'!AF691)</f>
        <v/>
      </c>
      <c r="AJ653" s="108" t="str">
        <f>HYPERLINK('94KMInput'!AG691)</f>
        <v/>
      </c>
      <c r="AK653" s="108" t="str">
        <f>HYPERLINK('94KMInput'!AH691)</f>
        <v/>
      </c>
      <c r="AL653" s="108" t="str">
        <f>HYPERLINK('94KMInput'!AI691)</f>
        <v/>
      </c>
      <c r="AM653" s="108" t="str">
        <f>HYPERLINK('94KMInput'!AJ691)</f>
        <v/>
      </c>
      <c r="AN653" s="108" t="str">
        <f>HYPERLINK('94KMInput'!AK691)</f>
        <v/>
      </c>
      <c r="AO653" s="108" t="str">
        <f>HYPERLINK('94KMInput'!AL691)</f>
        <v/>
      </c>
      <c r="AP653" s="88"/>
      <c r="AQ653" s="88"/>
      <c r="AR653" s="88"/>
      <c r="AS653" s="88"/>
      <c r="AT653" s="88"/>
      <c r="AU653" s="88"/>
      <c r="AV653" s="88"/>
      <c r="AW653" s="88"/>
      <c r="AX653" s="88"/>
      <c r="AY653" s="88"/>
      <c r="AZ653" s="88"/>
      <c r="BA653" s="88"/>
      <c r="BB653" s="88"/>
      <c r="BC653" s="88"/>
      <c r="BD653" s="88"/>
      <c r="BE653" s="88"/>
      <c r="BF653" s="88"/>
      <c r="BG653" s="88"/>
      <c r="BH653" s="88"/>
      <c r="BI653" s="88"/>
      <c r="BJ653" s="88"/>
      <c r="BK653" s="88"/>
      <c r="BL653" s="88"/>
      <c r="BM653" s="88"/>
      <c r="BN653" s="88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88"/>
      <c r="BZ653" s="88"/>
      <c r="CA653" s="88"/>
      <c r="CB653" s="88"/>
      <c r="CC653" s="88"/>
      <c r="CD653" s="88"/>
      <c r="CE653" s="88"/>
      <c r="CF653" s="88"/>
      <c r="CG653" s="88"/>
      <c r="CH653" s="88"/>
      <c r="CI653" s="88"/>
      <c r="CJ653" s="88"/>
      <c r="CK653" s="88"/>
      <c r="CL653" s="88"/>
      <c r="CM653" s="88"/>
      <c r="CN653" s="88"/>
      <c r="CO653" s="88"/>
      <c r="CP653" s="88"/>
      <c r="CQ653" s="88"/>
      <c r="CR653" s="88"/>
      <c r="CS653" s="88"/>
      <c r="CT653" s="88"/>
      <c r="CU653" s="88"/>
      <c r="CV653" s="88"/>
      <c r="CW653" s="88"/>
      <c r="CX653" s="88"/>
      <c r="CY653" s="88"/>
      <c r="CZ653" s="88"/>
      <c r="DA653" s="88"/>
      <c r="DB653" s="88"/>
      <c r="DC653" s="88"/>
      <c r="DD653" s="88"/>
      <c r="DE653" s="88"/>
      <c r="DF653" s="88"/>
      <c r="DG653" s="88"/>
      <c r="DH653" s="88"/>
    </row>
    <row r="654" ht="10.5" customHeight="1">
      <c r="A654" s="87" t="str">
        <f t="shared" si="1"/>
        <v/>
      </c>
      <c r="B654" s="88" t="str">
        <f t="shared" si="2"/>
        <v/>
      </c>
      <c r="C654" s="88" t="str">
        <f t="shared" si="3"/>
        <v/>
      </c>
      <c r="D654" s="89" t="str">
        <f>'94KMInput'!B649</f>
        <v/>
      </c>
      <c r="E654" s="90" t="str">
        <f t="shared" si="4"/>
        <v/>
      </c>
      <c r="F654" s="91" t="str">
        <f>'94KMInput'!H649</f>
        <v/>
      </c>
      <c r="G654" s="90" t="str">
        <f>'94KMInput'!O649</f>
        <v/>
      </c>
      <c r="H654" s="90" t="str">
        <f>'94KMInput'!P649</f>
        <v/>
      </c>
      <c r="I654" s="90" t="str">
        <f>'94KMInput'!R649</f>
        <v/>
      </c>
      <c r="J654" s="91" t="str">
        <f>'94KMInput'!S649</f>
        <v/>
      </c>
      <c r="K654" s="92" t="str">
        <f>'94KMInput'!AD649</f>
        <v/>
      </c>
      <c r="L654" s="93"/>
      <c r="M654" s="94" t="str">
        <f>'94KMInput'!L649</f>
        <v/>
      </c>
      <c r="N654" s="90" t="str">
        <f>IF(M654="","",(IF(Q654='94KMInput'!K649,"","ERROR!")))</f>
        <v/>
      </c>
      <c r="O654" s="95"/>
      <c r="P654" s="96"/>
      <c r="Q654" s="69" t="str">
        <f t="shared" si="8"/>
        <v/>
      </c>
      <c r="R654" s="98"/>
      <c r="S654" s="98"/>
      <c r="T654" s="98"/>
      <c r="U654" s="99"/>
      <c r="V654" s="98"/>
      <c r="W654" s="98"/>
      <c r="X654" s="100" t="str">
        <f t="shared" si="39"/>
        <v/>
      </c>
      <c r="Y654" s="101"/>
      <c r="Z654" s="102"/>
      <c r="AA654" s="102"/>
      <c r="AB654" s="102"/>
      <c r="AC654" s="103" t="str">
        <f>'94KMInput'!T693</f>
        <v/>
      </c>
      <c r="AD654" s="104">
        <f>'94KMInput'!V693-'94KMInput'!U693</f>
        <v>0</v>
      </c>
      <c r="AE654" s="105" t="str">
        <f t="shared" si="6"/>
        <v/>
      </c>
      <c r="AF654" s="106"/>
      <c r="AG654" s="107"/>
      <c r="AH654" s="108" t="str">
        <f>HYPERLINK('94KMInput'!AE692)</f>
        <v/>
      </c>
      <c r="AI654" s="108" t="str">
        <f>HYPERLINK('94KMInput'!AF692)</f>
        <v/>
      </c>
      <c r="AJ654" s="108" t="str">
        <f>HYPERLINK('94KMInput'!AG692)</f>
        <v/>
      </c>
      <c r="AK654" s="108" t="str">
        <f>HYPERLINK('94KMInput'!AH692)</f>
        <v/>
      </c>
      <c r="AL654" s="108" t="str">
        <f>HYPERLINK('94KMInput'!AI692)</f>
        <v/>
      </c>
      <c r="AM654" s="108" t="str">
        <f>HYPERLINK('94KMInput'!AJ692)</f>
        <v/>
      </c>
      <c r="AN654" s="108" t="str">
        <f>HYPERLINK('94KMInput'!AK692)</f>
        <v/>
      </c>
      <c r="AO654" s="108" t="str">
        <f>HYPERLINK('94KMInput'!AL692)</f>
        <v/>
      </c>
      <c r="AP654" s="88"/>
      <c r="AQ654" s="88"/>
      <c r="AR654" s="88"/>
      <c r="AS654" s="88"/>
      <c r="AT654" s="88"/>
      <c r="AU654" s="88"/>
      <c r="AV654" s="88"/>
      <c r="AW654" s="88"/>
      <c r="AX654" s="88"/>
      <c r="AY654" s="88"/>
      <c r="AZ654" s="88"/>
      <c r="BA654" s="88"/>
      <c r="BB654" s="88"/>
      <c r="BC654" s="88"/>
      <c r="BD654" s="88"/>
      <c r="BE654" s="88"/>
      <c r="BF654" s="88"/>
      <c r="BG654" s="88"/>
      <c r="BH654" s="88"/>
      <c r="BI654" s="88"/>
      <c r="BJ654" s="88"/>
      <c r="BK654" s="88"/>
      <c r="BL654" s="88"/>
      <c r="BM654" s="88"/>
      <c r="BN654" s="88"/>
      <c r="BO654" s="88"/>
      <c r="BP654" s="88"/>
      <c r="BQ654" s="88"/>
      <c r="BR654" s="88"/>
      <c r="BS654" s="88"/>
      <c r="BT654" s="88"/>
      <c r="BU654" s="88"/>
      <c r="BV654" s="88"/>
      <c r="BW654" s="88"/>
      <c r="BX654" s="88"/>
      <c r="BY654" s="88"/>
      <c r="BZ654" s="88"/>
      <c r="CA654" s="88"/>
      <c r="CB654" s="88"/>
      <c r="CC654" s="88"/>
      <c r="CD654" s="88"/>
      <c r="CE654" s="88"/>
      <c r="CF654" s="88"/>
      <c r="CG654" s="88"/>
      <c r="CH654" s="88"/>
      <c r="CI654" s="88"/>
      <c r="CJ654" s="88"/>
      <c r="CK654" s="88"/>
      <c r="CL654" s="88"/>
      <c r="CM654" s="88"/>
      <c r="CN654" s="88"/>
      <c r="CO654" s="88"/>
      <c r="CP654" s="88"/>
      <c r="CQ654" s="88"/>
      <c r="CR654" s="88"/>
      <c r="CS654" s="88"/>
      <c r="CT654" s="88"/>
      <c r="CU654" s="88"/>
      <c r="CV654" s="88"/>
      <c r="CW654" s="88"/>
      <c r="CX654" s="88"/>
      <c r="CY654" s="88"/>
      <c r="CZ654" s="88"/>
      <c r="DA654" s="88"/>
      <c r="DB654" s="88"/>
      <c r="DC654" s="88"/>
      <c r="DD654" s="88"/>
      <c r="DE654" s="88"/>
      <c r="DF654" s="88"/>
      <c r="DG654" s="88"/>
      <c r="DH654" s="88"/>
    </row>
    <row r="655" ht="10.5" customHeight="1">
      <c r="A655" s="87" t="str">
        <f t="shared" si="1"/>
        <v/>
      </c>
      <c r="B655" s="88" t="str">
        <f t="shared" si="2"/>
        <v/>
      </c>
      <c r="C655" s="88" t="str">
        <f t="shared" si="3"/>
        <v/>
      </c>
      <c r="D655" s="89" t="str">
        <f>'94KMInput'!B650</f>
        <v/>
      </c>
      <c r="E655" s="90" t="str">
        <f t="shared" si="4"/>
        <v/>
      </c>
      <c r="F655" s="91" t="str">
        <f>'94KMInput'!H650</f>
        <v/>
      </c>
      <c r="G655" s="90" t="str">
        <f>'94KMInput'!O650</f>
        <v/>
      </c>
      <c r="H655" s="90" t="str">
        <f>'94KMInput'!P650</f>
        <v/>
      </c>
      <c r="I655" s="90" t="str">
        <f>'94KMInput'!R650</f>
        <v/>
      </c>
      <c r="J655" s="91" t="str">
        <f>'94KMInput'!S650</f>
        <v/>
      </c>
      <c r="K655" s="92" t="str">
        <f>'94KMInput'!AD650</f>
        <v/>
      </c>
      <c r="L655" s="93"/>
      <c r="M655" s="94" t="str">
        <f>'94KMInput'!L650</f>
        <v/>
      </c>
      <c r="N655" s="90" t="str">
        <f>IF(M655="","",(IF(Q655='94KMInput'!K650,"","ERROR!")))</f>
        <v/>
      </c>
      <c r="O655" s="95"/>
      <c r="P655" s="96"/>
      <c r="Q655" s="69" t="str">
        <f t="shared" si="8"/>
        <v/>
      </c>
      <c r="R655" s="98"/>
      <c r="S655" s="98"/>
      <c r="T655" s="98"/>
      <c r="U655" s="99"/>
      <c r="V655" s="98"/>
      <c r="W655" s="98"/>
      <c r="X655" s="100" t="str">
        <f t="shared" si="39"/>
        <v/>
      </c>
      <c r="Y655" s="101"/>
      <c r="Z655" s="102"/>
      <c r="AA655" s="102"/>
      <c r="AB655" s="102"/>
      <c r="AC655" s="103" t="str">
        <f>'94KMInput'!T694</f>
        <v/>
      </c>
      <c r="AD655" s="104">
        <f>'94KMInput'!V694-'94KMInput'!U694</f>
        <v>0</v>
      </c>
      <c r="AE655" s="105" t="str">
        <f t="shared" si="6"/>
        <v/>
      </c>
      <c r="AF655" s="106"/>
      <c r="AG655" s="107"/>
      <c r="AH655" s="108" t="str">
        <f>HYPERLINK('94KMInput'!AE693)</f>
        <v/>
      </c>
      <c r="AI655" s="108" t="str">
        <f>HYPERLINK('94KMInput'!AF693)</f>
        <v/>
      </c>
      <c r="AJ655" s="108" t="str">
        <f>HYPERLINK('94KMInput'!AG693)</f>
        <v/>
      </c>
      <c r="AK655" s="108" t="str">
        <f>HYPERLINK('94KMInput'!AH693)</f>
        <v/>
      </c>
      <c r="AL655" s="108" t="str">
        <f>HYPERLINK('94KMInput'!AI693)</f>
        <v/>
      </c>
      <c r="AM655" s="108" t="str">
        <f>HYPERLINK('94KMInput'!AJ693)</f>
        <v/>
      </c>
      <c r="AN655" s="108" t="str">
        <f>HYPERLINK('94KMInput'!AK693)</f>
        <v/>
      </c>
      <c r="AO655" s="108" t="str">
        <f>HYPERLINK('94KMInput'!AL693)</f>
        <v/>
      </c>
      <c r="AP655" s="88"/>
      <c r="AQ655" s="88"/>
      <c r="AR655" s="88"/>
      <c r="AS655" s="88"/>
      <c r="AT655" s="88"/>
      <c r="AU655" s="88"/>
      <c r="AV655" s="88"/>
      <c r="AW655" s="88"/>
      <c r="AX655" s="88"/>
      <c r="AY655" s="88"/>
      <c r="AZ655" s="88"/>
      <c r="BA655" s="88"/>
      <c r="BB655" s="88"/>
      <c r="BC655" s="88"/>
      <c r="BD655" s="88"/>
      <c r="BE655" s="88"/>
      <c r="BF655" s="88"/>
      <c r="BG655" s="88"/>
      <c r="BH655" s="88"/>
      <c r="BI655" s="88"/>
      <c r="BJ655" s="88"/>
      <c r="BK655" s="88"/>
      <c r="BL655" s="88"/>
      <c r="BM655" s="88"/>
      <c r="BN655" s="88"/>
      <c r="BO655" s="88"/>
      <c r="BP655" s="88"/>
      <c r="BQ655" s="88"/>
      <c r="BR655" s="88"/>
      <c r="BS655" s="88"/>
      <c r="BT655" s="88"/>
      <c r="BU655" s="88"/>
      <c r="BV655" s="88"/>
      <c r="BW655" s="88"/>
      <c r="BX655" s="88"/>
      <c r="BY655" s="88"/>
      <c r="BZ655" s="88"/>
      <c r="CA655" s="88"/>
      <c r="CB655" s="88"/>
      <c r="CC655" s="88"/>
      <c r="CD655" s="88"/>
      <c r="CE655" s="88"/>
      <c r="CF655" s="88"/>
      <c r="CG655" s="88"/>
      <c r="CH655" s="88"/>
      <c r="CI655" s="88"/>
      <c r="CJ655" s="88"/>
      <c r="CK655" s="88"/>
      <c r="CL655" s="88"/>
      <c r="CM655" s="88"/>
      <c r="CN655" s="88"/>
      <c r="CO655" s="88"/>
      <c r="CP655" s="88"/>
      <c r="CQ655" s="88"/>
      <c r="CR655" s="88"/>
      <c r="CS655" s="88"/>
      <c r="CT655" s="88"/>
      <c r="CU655" s="88"/>
      <c r="CV655" s="88"/>
      <c r="CW655" s="88"/>
      <c r="CX655" s="88"/>
      <c r="CY655" s="88"/>
      <c r="CZ655" s="88"/>
      <c r="DA655" s="88"/>
      <c r="DB655" s="88"/>
      <c r="DC655" s="88"/>
      <c r="DD655" s="88"/>
      <c r="DE655" s="88"/>
      <c r="DF655" s="88"/>
      <c r="DG655" s="88"/>
      <c r="DH655" s="88"/>
    </row>
    <row r="656" ht="10.5" customHeight="1">
      <c r="A656" s="87" t="str">
        <f t="shared" si="1"/>
        <v/>
      </c>
      <c r="B656" s="88" t="str">
        <f t="shared" si="2"/>
        <v/>
      </c>
      <c r="C656" s="88" t="str">
        <f t="shared" si="3"/>
        <v/>
      </c>
      <c r="D656" s="89" t="str">
        <f>'94KMInput'!B651</f>
        <v/>
      </c>
      <c r="E656" s="90" t="str">
        <f t="shared" si="4"/>
        <v/>
      </c>
      <c r="F656" s="91" t="str">
        <f>'94KMInput'!H651</f>
        <v/>
      </c>
      <c r="G656" s="90" t="str">
        <f>'94KMInput'!O651</f>
        <v/>
      </c>
      <c r="H656" s="90" t="str">
        <f>'94KMInput'!P651</f>
        <v/>
      </c>
      <c r="I656" s="90" t="str">
        <f>'94KMInput'!R651</f>
        <v/>
      </c>
      <c r="J656" s="91" t="str">
        <f>'94KMInput'!S651</f>
        <v/>
      </c>
      <c r="K656" s="92" t="str">
        <f>'94KMInput'!AD651</f>
        <v/>
      </c>
      <c r="L656" s="93"/>
      <c r="M656" s="94" t="str">
        <f>'94KMInput'!L651</f>
        <v/>
      </c>
      <c r="N656" s="90" t="str">
        <f>IF(M656="","",(IF(Q656='94KMInput'!K651,"","ERROR!")))</f>
        <v/>
      </c>
      <c r="O656" s="95"/>
      <c r="P656" s="96"/>
      <c r="Q656" s="69" t="str">
        <f t="shared" si="8"/>
        <v/>
      </c>
      <c r="R656" s="98"/>
      <c r="S656" s="98"/>
      <c r="T656" s="98"/>
      <c r="U656" s="99"/>
      <c r="V656" s="98"/>
      <c r="W656" s="98"/>
      <c r="X656" s="100" t="str">
        <f t="shared" si="39"/>
        <v/>
      </c>
      <c r="Y656" s="101"/>
      <c r="Z656" s="102"/>
      <c r="AA656" s="102"/>
      <c r="AB656" s="102"/>
      <c r="AC656" s="103" t="str">
        <f>'94KMInput'!T695</f>
        <v/>
      </c>
      <c r="AD656" s="104">
        <f>'94KMInput'!V695-'94KMInput'!U695</f>
        <v>0</v>
      </c>
      <c r="AE656" s="105" t="str">
        <f t="shared" si="6"/>
        <v/>
      </c>
      <c r="AF656" s="106"/>
      <c r="AG656" s="107"/>
      <c r="AH656" s="108" t="str">
        <f>HYPERLINK('94KMInput'!AE694)</f>
        <v/>
      </c>
      <c r="AI656" s="108" t="str">
        <f>HYPERLINK('94KMInput'!AF694)</f>
        <v/>
      </c>
      <c r="AJ656" s="108" t="str">
        <f>HYPERLINK('94KMInput'!AG694)</f>
        <v/>
      </c>
      <c r="AK656" s="108" t="str">
        <f>HYPERLINK('94KMInput'!AH694)</f>
        <v/>
      </c>
      <c r="AL656" s="108" t="str">
        <f>HYPERLINK('94KMInput'!AI694)</f>
        <v/>
      </c>
      <c r="AM656" s="108" t="str">
        <f>HYPERLINK('94KMInput'!AJ694)</f>
        <v/>
      </c>
      <c r="AN656" s="108" t="str">
        <f>HYPERLINK('94KMInput'!AK694)</f>
        <v/>
      </c>
      <c r="AO656" s="108" t="str">
        <f>HYPERLINK('94KMInput'!AL694)</f>
        <v/>
      </c>
      <c r="AP656" s="88"/>
      <c r="AQ656" s="88"/>
      <c r="AR656" s="88"/>
      <c r="AS656" s="88"/>
      <c r="AT656" s="88"/>
      <c r="AU656" s="88"/>
      <c r="AV656" s="88"/>
      <c r="AW656" s="88"/>
      <c r="AX656" s="88"/>
      <c r="AY656" s="88"/>
      <c r="AZ656" s="88"/>
      <c r="BA656" s="88"/>
      <c r="BB656" s="88"/>
      <c r="BC656" s="88"/>
      <c r="BD656" s="88"/>
      <c r="BE656" s="88"/>
      <c r="BF656" s="88"/>
      <c r="BG656" s="88"/>
      <c r="BH656" s="88"/>
      <c r="BI656" s="88"/>
      <c r="BJ656" s="88"/>
      <c r="BK656" s="88"/>
      <c r="BL656" s="88"/>
      <c r="BM656" s="88"/>
      <c r="BN656" s="88"/>
      <c r="BO656" s="88"/>
      <c r="BP656" s="88"/>
      <c r="BQ656" s="88"/>
      <c r="BR656" s="88"/>
      <c r="BS656" s="88"/>
      <c r="BT656" s="88"/>
      <c r="BU656" s="88"/>
      <c r="BV656" s="88"/>
      <c r="BW656" s="88"/>
      <c r="BX656" s="88"/>
      <c r="BY656" s="88"/>
      <c r="BZ656" s="88"/>
      <c r="CA656" s="88"/>
      <c r="CB656" s="88"/>
      <c r="CC656" s="88"/>
      <c r="CD656" s="88"/>
      <c r="CE656" s="88"/>
      <c r="CF656" s="88"/>
      <c r="CG656" s="88"/>
      <c r="CH656" s="88"/>
      <c r="CI656" s="88"/>
      <c r="CJ656" s="88"/>
      <c r="CK656" s="88"/>
      <c r="CL656" s="88"/>
      <c r="CM656" s="88"/>
      <c r="CN656" s="88"/>
      <c r="CO656" s="88"/>
      <c r="CP656" s="88"/>
      <c r="CQ656" s="88"/>
      <c r="CR656" s="88"/>
      <c r="CS656" s="88"/>
      <c r="CT656" s="88"/>
      <c r="CU656" s="88"/>
      <c r="CV656" s="88"/>
      <c r="CW656" s="88"/>
      <c r="CX656" s="88"/>
      <c r="CY656" s="88"/>
      <c r="CZ656" s="88"/>
      <c r="DA656" s="88"/>
      <c r="DB656" s="88"/>
      <c r="DC656" s="88"/>
      <c r="DD656" s="88"/>
      <c r="DE656" s="88"/>
      <c r="DF656" s="88"/>
      <c r="DG656" s="88"/>
      <c r="DH656" s="88"/>
    </row>
    <row r="657" ht="10.5" customHeight="1">
      <c r="A657" s="87" t="str">
        <f t="shared" si="1"/>
        <v/>
      </c>
      <c r="B657" s="88" t="str">
        <f t="shared" si="2"/>
        <v/>
      </c>
      <c r="C657" s="88" t="str">
        <f t="shared" si="3"/>
        <v/>
      </c>
      <c r="D657" s="89" t="str">
        <f>'94KMInput'!B652</f>
        <v/>
      </c>
      <c r="E657" s="90" t="str">
        <f t="shared" si="4"/>
        <v/>
      </c>
      <c r="F657" s="91" t="str">
        <f>'94KMInput'!H652</f>
        <v/>
      </c>
      <c r="G657" s="90" t="str">
        <f>'94KMInput'!O652</f>
        <v/>
      </c>
      <c r="H657" s="90" t="str">
        <f>'94KMInput'!P652</f>
        <v/>
      </c>
      <c r="I657" s="90" t="str">
        <f>'94KMInput'!R652</f>
        <v/>
      </c>
      <c r="J657" s="91" t="str">
        <f>'94KMInput'!S652</f>
        <v/>
      </c>
      <c r="K657" s="92" t="str">
        <f>'94KMInput'!AD652</f>
        <v/>
      </c>
      <c r="L657" s="93"/>
      <c r="M657" s="94" t="str">
        <f>'94KMInput'!L652</f>
        <v/>
      </c>
      <c r="N657" s="90" t="str">
        <f>IF(M657="","",(IF(Q657='94KMInput'!K652,"","ERROR!")))</f>
        <v/>
      </c>
      <c r="O657" s="95"/>
      <c r="P657" s="96"/>
      <c r="Q657" s="69" t="str">
        <f t="shared" si="8"/>
        <v/>
      </c>
      <c r="R657" s="98"/>
      <c r="S657" s="98"/>
      <c r="T657" s="98"/>
      <c r="U657" s="99"/>
      <c r="V657" s="98"/>
      <c r="W657" s="98"/>
      <c r="X657" s="100" t="str">
        <f t="shared" si="39"/>
        <v/>
      </c>
      <c r="Y657" s="101"/>
      <c r="Z657" s="102"/>
      <c r="AA657" s="102"/>
      <c r="AB657" s="102"/>
      <c r="AC657" s="103" t="str">
        <f>'94KMInput'!T696</f>
        <v/>
      </c>
      <c r="AD657" s="104">
        <f>'94KMInput'!V696-'94KMInput'!U696</f>
        <v>0</v>
      </c>
      <c r="AE657" s="105" t="str">
        <f t="shared" si="6"/>
        <v/>
      </c>
      <c r="AF657" s="106"/>
      <c r="AG657" s="107"/>
      <c r="AH657" s="108" t="str">
        <f>HYPERLINK('94KMInput'!AE695)</f>
        <v/>
      </c>
      <c r="AI657" s="108" t="str">
        <f>HYPERLINK('94KMInput'!AF695)</f>
        <v/>
      </c>
      <c r="AJ657" s="108" t="str">
        <f>HYPERLINK('94KMInput'!AG695)</f>
        <v/>
      </c>
      <c r="AK657" s="108" t="str">
        <f>HYPERLINK('94KMInput'!AH695)</f>
        <v/>
      </c>
      <c r="AL657" s="108" t="str">
        <f>HYPERLINK('94KMInput'!AI695)</f>
        <v/>
      </c>
      <c r="AM657" s="108" t="str">
        <f>HYPERLINK('94KMInput'!AJ695)</f>
        <v/>
      </c>
      <c r="AN657" s="108" t="str">
        <f>HYPERLINK('94KMInput'!AK695)</f>
        <v/>
      </c>
      <c r="AO657" s="108" t="str">
        <f>HYPERLINK('94KMInput'!AL695)</f>
        <v/>
      </c>
      <c r="AP657" s="88"/>
      <c r="AQ657" s="88"/>
      <c r="AR657" s="88"/>
      <c r="AS657" s="88"/>
      <c r="AT657" s="88"/>
      <c r="AU657" s="88"/>
      <c r="AV657" s="88"/>
      <c r="AW657" s="88"/>
      <c r="AX657" s="88"/>
      <c r="AY657" s="88"/>
      <c r="AZ657" s="88"/>
      <c r="BA657" s="88"/>
      <c r="BB657" s="88"/>
      <c r="BC657" s="88"/>
      <c r="BD657" s="88"/>
      <c r="BE657" s="88"/>
      <c r="BF657" s="88"/>
      <c r="BG657" s="88"/>
      <c r="BH657" s="88"/>
      <c r="BI657" s="88"/>
      <c r="BJ657" s="88"/>
      <c r="BK657" s="88"/>
      <c r="BL657" s="88"/>
      <c r="BM657" s="88"/>
      <c r="BN657" s="88"/>
      <c r="BO657" s="88"/>
      <c r="BP657" s="88"/>
      <c r="BQ657" s="88"/>
      <c r="BR657" s="88"/>
      <c r="BS657" s="88"/>
      <c r="BT657" s="88"/>
      <c r="BU657" s="88"/>
      <c r="BV657" s="88"/>
      <c r="BW657" s="88"/>
      <c r="BX657" s="88"/>
      <c r="BY657" s="88"/>
      <c r="BZ657" s="88"/>
      <c r="CA657" s="88"/>
      <c r="CB657" s="88"/>
      <c r="CC657" s="88"/>
      <c r="CD657" s="88"/>
      <c r="CE657" s="88"/>
      <c r="CF657" s="88"/>
      <c r="CG657" s="88"/>
      <c r="CH657" s="88"/>
      <c r="CI657" s="88"/>
      <c r="CJ657" s="88"/>
      <c r="CK657" s="88"/>
      <c r="CL657" s="88"/>
      <c r="CM657" s="88"/>
      <c r="CN657" s="88"/>
      <c r="CO657" s="88"/>
      <c r="CP657" s="88"/>
      <c r="CQ657" s="88"/>
      <c r="CR657" s="88"/>
      <c r="CS657" s="88"/>
      <c r="CT657" s="88"/>
      <c r="CU657" s="88"/>
      <c r="CV657" s="88"/>
      <c r="CW657" s="88"/>
      <c r="CX657" s="88"/>
      <c r="CY657" s="88"/>
      <c r="CZ657" s="88"/>
      <c r="DA657" s="88"/>
      <c r="DB657" s="88"/>
      <c r="DC657" s="88"/>
      <c r="DD657" s="88"/>
      <c r="DE657" s="88"/>
      <c r="DF657" s="88"/>
      <c r="DG657" s="88"/>
      <c r="DH657" s="88"/>
    </row>
    <row r="658" ht="10.5" customHeight="1">
      <c r="A658" s="87" t="str">
        <f t="shared" si="1"/>
        <v/>
      </c>
      <c r="B658" s="88" t="str">
        <f t="shared" si="2"/>
        <v/>
      </c>
      <c r="C658" s="88" t="str">
        <f t="shared" si="3"/>
        <v/>
      </c>
      <c r="D658" s="89" t="str">
        <f>'94KMInput'!B653</f>
        <v/>
      </c>
      <c r="E658" s="90" t="str">
        <f t="shared" si="4"/>
        <v/>
      </c>
      <c r="F658" s="91" t="str">
        <f>'94KMInput'!H653</f>
        <v/>
      </c>
      <c r="G658" s="90" t="str">
        <f>'94KMInput'!O653</f>
        <v/>
      </c>
      <c r="H658" s="90" t="str">
        <f>'94KMInput'!P653</f>
        <v/>
      </c>
      <c r="I658" s="90" t="str">
        <f>'94KMInput'!R653</f>
        <v/>
      </c>
      <c r="J658" s="91" t="str">
        <f>'94KMInput'!S653</f>
        <v/>
      </c>
      <c r="K658" s="92" t="str">
        <f>'94KMInput'!AD653</f>
        <v/>
      </c>
      <c r="L658" s="93"/>
      <c r="M658" s="94" t="str">
        <f>'94KMInput'!L653</f>
        <v/>
      </c>
      <c r="N658" s="90" t="str">
        <f>IF(M658="","",(IF(Q658='94KMInput'!K653,"","ERROR!")))</f>
        <v/>
      </c>
      <c r="O658" s="95"/>
      <c r="P658" s="96"/>
      <c r="Q658" s="69" t="str">
        <f t="shared" si="8"/>
        <v/>
      </c>
      <c r="R658" s="98"/>
      <c r="S658" s="98"/>
      <c r="T658" s="98"/>
      <c r="U658" s="99"/>
      <c r="V658" s="98"/>
      <c r="W658" s="98"/>
      <c r="X658" s="100" t="str">
        <f t="shared" si="39"/>
        <v/>
      </c>
      <c r="Y658" s="101"/>
      <c r="Z658" s="102"/>
      <c r="AA658" s="102"/>
      <c r="AB658" s="102"/>
      <c r="AC658" s="103" t="str">
        <f>'94KMInput'!T697</f>
        <v/>
      </c>
      <c r="AD658" s="104">
        <f>'94KMInput'!V697-'94KMInput'!U697</f>
        <v>0</v>
      </c>
      <c r="AE658" s="105" t="str">
        <f t="shared" si="6"/>
        <v/>
      </c>
      <c r="AF658" s="106"/>
      <c r="AG658" s="107"/>
      <c r="AH658" s="108" t="str">
        <f>HYPERLINK('94KMInput'!AE696)</f>
        <v/>
      </c>
      <c r="AI658" s="108" t="str">
        <f>HYPERLINK('94KMInput'!AF696)</f>
        <v/>
      </c>
      <c r="AJ658" s="108" t="str">
        <f>HYPERLINK('94KMInput'!AG696)</f>
        <v/>
      </c>
      <c r="AK658" s="108" t="str">
        <f>HYPERLINK('94KMInput'!AH696)</f>
        <v/>
      </c>
      <c r="AL658" s="108" t="str">
        <f>HYPERLINK('94KMInput'!AI696)</f>
        <v/>
      </c>
      <c r="AM658" s="108" t="str">
        <f>HYPERLINK('94KMInput'!AJ696)</f>
        <v/>
      </c>
      <c r="AN658" s="108" t="str">
        <f>HYPERLINK('94KMInput'!AK696)</f>
        <v/>
      </c>
      <c r="AO658" s="108" t="str">
        <f>HYPERLINK('94KMInput'!AL696)</f>
        <v/>
      </c>
      <c r="AP658" s="88"/>
      <c r="AQ658" s="88"/>
      <c r="AR658" s="88"/>
      <c r="AS658" s="88"/>
      <c r="AT658" s="88"/>
      <c r="AU658" s="88"/>
      <c r="AV658" s="88"/>
      <c r="AW658" s="88"/>
      <c r="AX658" s="88"/>
      <c r="AY658" s="88"/>
      <c r="AZ658" s="88"/>
      <c r="BA658" s="88"/>
      <c r="BB658" s="88"/>
      <c r="BC658" s="88"/>
      <c r="BD658" s="88"/>
      <c r="BE658" s="88"/>
      <c r="BF658" s="88"/>
      <c r="BG658" s="88"/>
      <c r="BH658" s="88"/>
      <c r="BI658" s="88"/>
      <c r="BJ658" s="88"/>
      <c r="BK658" s="88"/>
      <c r="BL658" s="88"/>
      <c r="BM658" s="88"/>
      <c r="BN658" s="88"/>
      <c r="BO658" s="88"/>
      <c r="BP658" s="88"/>
      <c r="BQ658" s="88"/>
      <c r="BR658" s="88"/>
      <c r="BS658" s="88"/>
      <c r="BT658" s="88"/>
      <c r="BU658" s="88"/>
      <c r="BV658" s="88"/>
      <c r="BW658" s="88"/>
      <c r="BX658" s="88"/>
      <c r="BY658" s="88"/>
      <c r="BZ658" s="88"/>
      <c r="CA658" s="88"/>
      <c r="CB658" s="88"/>
      <c r="CC658" s="88"/>
      <c r="CD658" s="88"/>
      <c r="CE658" s="88"/>
      <c r="CF658" s="88"/>
      <c r="CG658" s="88"/>
      <c r="CH658" s="88"/>
      <c r="CI658" s="88"/>
      <c r="CJ658" s="88"/>
      <c r="CK658" s="88"/>
      <c r="CL658" s="88"/>
      <c r="CM658" s="88"/>
      <c r="CN658" s="88"/>
      <c r="CO658" s="88"/>
      <c r="CP658" s="88"/>
      <c r="CQ658" s="88"/>
      <c r="CR658" s="88"/>
      <c r="CS658" s="88"/>
      <c r="CT658" s="88"/>
      <c r="CU658" s="88"/>
      <c r="CV658" s="88"/>
      <c r="CW658" s="88"/>
      <c r="CX658" s="88"/>
      <c r="CY658" s="88"/>
      <c r="CZ658" s="88"/>
      <c r="DA658" s="88"/>
      <c r="DB658" s="88"/>
      <c r="DC658" s="88"/>
      <c r="DD658" s="88"/>
      <c r="DE658" s="88"/>
      <c r="DF658" s="88"/>
      <c r="DG658" s="88"/>
      <c r="DH658" s="88"/>
    </row>
    <row r="659" ht="10.5" customHeight="1">
      <c r="A659" s="87" t="str">
        <f t="shared" si="1"/>
        <v/>
      </c>
      <c r="B659" s="88" t="str">
        <f t="shared" si="2"/>
        <v/>
      </c>
      <c r="C659" s="88" t="str">
        <f t="shared" si="3"/>
        <v/>
      </c>
      <c r="D659" s="89" t="str">
        <f>'94KMInput'!B654</f>
        <v/>
      </c>
      <c r="E659" s="90" t="str">
        <f t="shared" si="4"/>
        <v/>
      </c>
      <c r="F659" s="91" t="str">
        <f>'94KMInput'!H654</f>
        <v/>
      </c>
      <c r="G659" s="90" t="str">
        <f>'94KMInput'!O654</f>
        <v/>
      </c>
      <c r="H659" s="90" t="str">
        <f>'94KMInput'!P654</f>
        <v/>
      </c>
      <c r="I659" s="90" t="str">
        <f>'94KMInput'!R654</f>
        <v/>
      </c>
      <c r="J659" s="91" t="str">
        <f>'94KMInput'!S654</f>
        <v/>
      </c>
      <c r="K659" s="92" t="str">
        <f>'94KMInput'!AD654</f>
        <v/>
      </c>
      <c r="L659" s="93"/>
      <c r="M659" s="94" t="str">
        <f>'94KMInput'!L654</f>
        <v/>
      </c>
      <c r="N659" s="90" t="str">
        <f>IF(M659="","",(IF(Q659='94KMInput'!K654,"","ERROR!")))</f>
        <v/>
      </c>
      <c r="O659" s="95"/>
      <c r="P659" s="96"/>
      <c r="Q659" s="69" t="str">
        <f t="shared" si="8"/>
        <v/>
      </c>
      <c r="R659" s="98"/>
      <c r="S659" s="98"/>
      <c r="T659" s="98"/>
      <c r="U659" s="99"/>
      <c r="V659" s="98"/>
      <c r="W659" s="98"/>
      <c r="X659" s="100" t="str">
        <f t="shared" si="39"/>
        <v/>
      </c>
      <c r="Y659" s="101"/>
      <c r="Z659" s="102"/>
      <c r="AA659" s="102"/>
      <c r="AB659" s="102"/>
      <c r="AC659" s="103" t="str">
        <f>'94KMInput'!T698</f>
        <v/>
      </c>
      <c r="AD659" s="104">
        <f>'94KMInput'!V698-'94KMInput'!U698</f>
        <v>0</v>
      </c>
      <c r="AE659" s="105" t="str">
        <f t="shared" si="6"/>
        <v/>
      </c>
      <c r="AF659" s="106"/>
      <c r="AG659" s="107"/>
      <c r="AH659" s="108" t="str">
        <f>HYPERLINK('94KMInput'!AE697)</f>
        <v/>
      </c>
      <c r="AI659" s="108" t="str">
        <f>HYPERLINK('94KMInput'!AF697)</f>
        <v/>
      </c>
      <c r="AJ659" s="108" t="str">
        <f>HYPERLINK('94KMInput'!AG697)</f>
        <v/>
      </c>
      <c r="AK659" s="108" t="str">
        <f>HYPERLINK('94KMInput'!AH697)</f>
        <v/>
      </c>
      <c r="AL659" s="108" t="str">
        <f>HYPERLINK('94KMInput'!AI697)</f>
        <v/>
      </c>
      <c r="AM659" s="108" t="str">
        <f>HYPERLINK('94KMInput'!AJ697)</f>
        <v/>
      </c>
      <c r="AN659" s="108" t="str">
        <f>HYPERLINK('94KMInput'!AK697)</f>
        <v/>
      </c>
      <c r="AO659" s="108" t="str">
        <f>HYPERLINK('94KMInput'!AL697)</f>
        <v/>
      </c>
      <c r="AP659" s="88"/>
      <c r="AQ659" s="88"/>
      <c r="AR659" s="88"/>
      <c r="AS659" s="88"/>
      <c r="AT659" s="88"/>
      <c r="AU659" s="88"/>
      <c r="AV659" s="88"/>
      <c r="AW659" s="88"/>
      <c r="AX659" s="88"/>
      <c r="AY659" s="88"/>
      <c r="AZ659" s="88"/>
      <c r="BA659" s="88"/>
      <c r="BB659" s="88"/>
      <c r="BC659" s="88"/>
      <c r="BD659" s="88"/>
      <c r="BE659" s="88"/>
      <c r="BF659" s="88"/>
      <c r="BG659" s="88"/>
      <c r="BH659" s="88"/>
      <c r="BI659" s="88"/>
      <c r="BJ659" s="88"/>
      <c r="BK659" s="88"/>
      <c r="BL659" s="88"/>
      <c r="BM659" s="88"/>
      <c r="BN659" s="88"/>
      <c r="BO659" s="88"/>
      <c r="BP659" s="88"/>
      <c r="BQ659" s="88"/>
      <c r="BR659" s="88"/>
      <c r="BS659" s="88"/>
      <c r="BT659" s="88"/>
      <c r="BU659" s="88"/>
      <c r="BV659" s="88"/>
      <c r="BW659" s="88"/>
      <c r="BX659" s="88"/>
      <c r="BY659" s="88"/>
      <c r="BZ659" s="88"/>
      <c r="CA659" s="88"/>
      <c r="CB659" s="88"/>
      <c r="CC659" s="88"/>
      <c r="CD659" s="88"/>
      <c r="CE659" s="88"/>
      <c r="CF659" s="88"/>
      <c r="CG659" s="88"/>
      <c r="CH659" s="88"/>
      <c r="CI659" s="88"/>
      <c r="CJ659" s="88"/>
      <c r="CK659" s="88"/>
      <c r="CL659" s="88"/>
      <c r="CM659" s="88"/>
      <c r="CN659" s="88"/>
      <c r="CO659" s="88"/>
      <c r="CP659" s="88"/>
      <c r="CQ659" s="88"/>
      <c r="CR659" s="88"/>
      <c r="CS659" s="88"/>
      <c r="CT659" s="88"/>
      <c r="CU659" s="88"/>
      <c r="CV659" s="88"/>
      <c r="CW659" s="88"/>
      <c r="CX659" s="88"/>
      <c r="CY659" s="88"/>
      <c r="CZ659" s="88"/>
      <c r="DA659" s="88"/>
      <c r="DB659" s="88"/>
      <c r="DC659" s="88"/>
      <c r="DD659" s="88"/>
      <c r="DE659" s="88"/>
      <c r="DF659" s="88"/>
      <c r="DG659" s="88"/>
      <c r="DH659" s="88"/>
    </row>
    <row r="660" ht="10.5" customHeight="1">
      <c r="A660" s="87" t="str">
        <f t="shared" si="1"/>
        <v/>
      </c>
      <c r="B660" s="88" t="str">
        <f t="shared" si="2"/>
        <v/>
      </c>
      <c r="C660" s="88" t="str">
        <f t="shared" si="3"/>
        <v/>
      </c>
      <c r="D660" s="89" t="str">
        <f>'94KMInput'!B655</f>
        <v/>
      </c>
      <c r="E660" s="90" t="str">
        <f t="shared" si="4"/>
        <v/>
      </c>
      <c r="F660" s="91" t="str">
        <f>'94KMInput'!H655</f>
        <v/>
      </c>
      <c r="G660" s="90" t="str">
        <f>'94KMInput'!O655</f>
        <v/>
      </c>
      <c r="H660" s="90" t="str">
        <f>'94KMInput'!P655</f>
        <v/>
      </c>
      <c r="I660" s="90" t="str">
        <f>'94KMInput'!R655</f>
        <v/>
      </c>
      <c r="J660" s="91" t="str">
        <f>'94KMInput'!S655</f>
        <v/>
      </c>
      <c r="K660" s="92" t="str">
        <f>'94KMInput'!AD655</f>
        <v/>
      </c>
      <c r="L660" s="93"/>
      <c r="M660" s="94" t="str">
        <f>'94KMInput'!L655</f>
        <v/>
      </c>
      <c r="N660" s="90" t="str">
        <f>IF(M660="","",(IF(Q660='94KMInput'!K655,"","ERROR!")))</f>
        <v/>
      </c>
      <c r="O660" s="95"/>
      <c r="P660" s="96"/>
      <c r="Q660" s="69" t="str">
        <f t="shared" si="8"/>
        <v/>
      </c>
      <c r="R660" s="98"/>
      <c r="S660" s="98"/>
      <c r="T660" s="98"/>
      <c r="U660" s="99"/>
      <c r="V660" s="98"/>
      <c r="W660" s="98"/>
      <c r="X660" s="100" t="str">
        <f t="shared" si="39"/>
        <v/>
      </c>
      <c r="Y660" s="101"/>
      <c r="Z660" s="102"/>
      <c r="AA660" s="102"/>
      <c r="AB660" s="102"/>
      <c r="AC660" s="103" t="str">
        <f>'94KMInput'!T699</f>
        <v/>
      </c>
      <c r="AD660" s="104">
        <f>'94KMInput'!V699-'94KMInput'!U699</f>
        <v>0</v>
      </c>
      <c r="AE660" s="105" t="str">
        <f t="shared" si="6"/>
        <v/>
      </c>
      <c r="AF660" s="106"/>
      <c r="AG660" s="107"/>
      <c r="AH660" s="108" t="str">
        <f>HYPERLINK('94KMInput'!AE698)</f>
        <v/>
      </c>
      <c r="AI660" s="108" t="str">
        <f>HYPERLINK('94KMInput'!AF698)</f>
        <v/>
      </c>
      <c r="AJ660" s="108" t="str">
        <f>HYPERLINK('94KMInput'!AG698)</f>
        <v/>
      </c>
      <c r="AK660" s="108" t="str">
        <f>HYPERLINK('94KMInput'!AH698)</f>
        <v/>
      </c>
      <c r="AL660" s="108" t="str">
        <f>HYPERLINK('94KMInput'!AI698)</f>
        <v/>
      </c>
      <c r="AM660" s="108" t="str">
        <f>HYPERLINK('94KMInput'!AJ698)</f>
        <v/>
      </c>
      <c r="AN660" s="108" t="str">
        <f>HYPERLINK('94KMInput'!AK698)</f>
        <v/>
      </c>
      <c r="AO660" s="108" t="str">
        <f>HYPERLINK('94KMInput'!AL698)</f>
        <v/>
      </c>
      <c r="AP660" s="88"/>
      <c r="AQ660" s="88"/>
      <c r="AR660" s="88"/>
      <c r="AS660" s="88"/>
      <c r="AT660" s="88"/>
      <c r="AU660" s="88"/>
      <c r="AV660" s="88"/>
      <c r="AW660" s="88"/>
      <c r="AX660" s="88"/>
      <c r="AY660" s="88"/>
      <c r="AZ660" s="88"/>
      <c r="BA660" s="88"/>
      <c r="BB660" s="88"/>
      <c r="BC660" s="88"/>
      <c r="BD660" s="88"/>
      <c r="BE660" s="88"/>
      <c r="BF660" s="88"/>
      <c r="BG660" s="88"/>
      <c r="BH660" s="88"/>
      <c r="BI660" s="88"/>
      <c r="BJ660" s="88"/>
      <c r="BK660" s="88"/>
      <c r="BL660" s="88"/>
      <c r="BM660" s="88"/>
      <c r="BN660" s="88"/>
      <c r="BO660" s="88"/>
      <c r="BP660" s="88"/>
      <c r="BQ660" s="88"/>
      <c r="BR660" s="88"/>
      <c r="BS660" s="88"/>
      <c r="BT660" s="88"/>
      <c r="BU660" s="88"/>
      <c r="BV660" s="88"/>
      <c r="BW660" s="88"/>
      <c r="BX660" s="88"/>
      <c r="BY660" s="88"/>
      <c r="BZ660" s="88"/>
      <c r="CA660" s="88"/>
      <c r="CB660" s="88"/>
      <c r="CC660" s="88"/>
      <c r="CD660" s="88"/>
      <c r="CE660" s="88"/>
      <c r="CF660" s="88"/>
      <c r="CG660" s="88"/>
      <c r="CH660" s="88"/>
      <c r="CI660" s="88"/>
      <c r="CJ660" s="88"/>
      <c r="CK660" s="88"/>
      <c r="CL660" s="88"/>
      <c r="CM660" s="88"/>
      <c r="CN660" s="88"/>
      <c r="CO660" s="88"/>
      <c r="CP660" s="88"/>
      <c r="CQ660" s="88"/>
      <c r="CR660" s="88"/>
      <c r="CS660" s="88"/>
      <c r="CT660" s="88"/>
      <c r="CU660" s="88"/>
      <c r="CV660" s="88"/>
      <c r="CW660" s="88"/>
      <c r="CX660" s="88"/>
      <c r="CY660" s="88"/>
      <c r="CZ660" s="88"/>
      <c r="DA660" s="88"/>
      <c r="DB660" s="88"/>
      <c r="DC660" s="88"/>
      <c r="DD660" s="88"/>
      <c r="DE660" s="88"/>
      <c r="DF660" s="88"/>
      <c r="DG660" s="88"/>
      <c r="DH660" s="88"/>
    </row>
    <row r="661" ht="10.5" customHeight="1">
      <c r="A661" s="87" t="str">
        <f t="shared" si="1"/>
        <v/>
      </c>
      <c r="B661" s="88" t="str">
        <f t="shared" si="2"/>
        <v/>
      </c>
      <c r="C661" s="88" t="str">
        <f t="shared" si="3"/>
        <v/>
      </c>
      <c r="D661" s="89" t="str">
        <f>'94KMInput'!B656</f>
        <v/>
      </c>
      <c r="E661" s="90" t="str">
        <f t="shared" si="4"/>
        <v/>
      </c>
      <c r="F661" s="91" t="str">
        <f>'94KMInput'!H656</f>
        <v/>
      </c>
      <c r="G661" s="90" t="str">
        <f>'94KMInput'!O656</f>
        <v/>
      </c>
      <c r="H661" s="90" t="str">
        <f>'94KMInput'!P656</f>
        <v/>
      </c>
      <c r="I661" s="90" t="str">
        <f>'94KMInput'!R656</f>
        <v/>
      </c>
      <c r="J661" s="91" t="str">
        <f>'94KMInput'!S656</f>
        <v/>
      </c>
      <c r="K661" s="92" t="str">
        <f>'94KMInput'!AD656</f>
        <v/>
      </c>
      <c r="L661" s="93"/>
      <c r="M661" s="94" t="str">
        <f>'94KMInput'!L656</f>
        <v/>
      </c>
      <c r="N661" s="90" t="str">
        <f>IF(M661="","",(IF(Q661='94KMInput'!K656,"","ERROR!")))</f>
        <v/>
      </c>
      <c r="O661" s="95"/>
      <c r="P661" s="96"/>
      <c r="Q661" s="69" t="str">
        <f t="shared" si="8"/>
        <v/>
      </c>
      <c r="R661" s="98"/>
      <c r="S661" s="98"/>
      <c r="T661" s="98"/>
      <c r="U661" s="99"/>
      <c r="V661" s="98"/>
      <c r="W661" s="98"/>
      <c r="X661" s="100" t="str">
        <f t="shared" si="39"/>
        <v/>
      </c>
      <c r="Y661" s="101"/>
      <c r="Z661" s="102"/>
      <c r="AA661" s="102"/>
      <c r="AB661" s="102"/>
      <c r="AC661" s="103" t="str">
        <f>'94KMInput'!T700</f>
        <v/>
      </c>
      <c r="AD661" s="104">
        <f>'94KMInput'!V700-'94KMInput'!U700</f>
        <v>0</v>
      </c>
      <c r="AE661" s="105" t="str">
        <f t="shared" si="6"/>
        <v/>
      </c>
      <c r="AF661" s="106"/>
      <c r="AG661" s="107"/>
      <c r="AH661" s="108" t="str">
        <f>HYPERLINK('94KMInput'!AE699)</f>
        <v/>
      </c>
      <c r="AI661" s="108" t="str">
        <f>HYPERLINK('94KMInput'!AF699)</f>
        <v/>
      </c>
      <c r="AJ661" s="108" t="str">
        <f>HYPERLINK('94KMInput'!AG699)</f>
        <v/>
      </c>
      <c r="AK661" s="108" t="str">
        <f>HYPERLINK('94KMInput'!AH699)</f>
        <v/>
      </c>
      <c r="AL661" s="108" t="str">
        <f>HYPERLINK('94KMInput'!AI699)</f>
        <v/>
      </c>
      <c r="AM661" s="108" t="str">
        <f>HYPERLINK('94KMInput'!AJ699)</f>
        <v/>
      </c>
      <c r="AN661" s="108" t="str">
        <f>HYPERLINK('94KMInput'!AK699)</f>
        <v/>
      </c>
      <c r="AO661" s="108" t="str">
        <f>HYPERLINK('94KMInput'!AL699)</f>
        <v/>
      </c>
      <c r="AP661" s="88"/>
      <c r="AQ661" s="88"/>
      <c r="AR661" s="88"/>
      <c r="AS661" s="88"/>
      <c r="AT661" s="88"/>
      <c r="AU661" s="88"/>
      <c r="AV661" s="88"/>
      <c r="AW661" s="88"/>
      <c r="AX661" s="88"/>
      <c r="AY661" s="88"/>
      <c r="AZ661" s="88"/>
      <c r="BA661" s="88"/>
      <c r="BB661" s="88"/>
      <c r="BC661" s="88"/>
      <c r="BD661" s="88"/>
      <c r="BE661" s="88"/>
      <c r="BF661" s="88"/>
      <c r="BG661" s="88"/>
      <c r="BH661" s="88"/>
      <c r="BI661" s="88"/>
      <c r="BJ661" s="88"/>
      <c r="BK661" s="88"/>
      <c r="BL661" s="88"/>
      <c r="BM661" s="88"/>
      <c r="BN661" s="88"/>
      <c r="BO661" s="88"/>
      <c r="BP661" s="88"/>
      <c r="BQ661" s="88"/>
      <c r="BR661" s="88"/>
      <c r="BS661" s="88"/>
      <c r="BT661" s="88"/>
      <c r="BU661" s="88"/>
      <c r="BV661" s="88"/>
      <c r="BW661" s="88"/>
      <c r="BX661" s="88"/>
      <c r="BY661" s="88"/>
      <c r="BZ661" s="88"/>
      <c r="CA661" s="88"/>
      <c r="CB661" s="88"/>
      <c r="CC661" s="88"/>
      <c r="CD661" s="88"/>
      <c r="CE661" s="88"/>
      <c r="CF661" s="88"/>
      <c r="CG661" s="88"/>
      <c r="CH661" s="88"/>
      <c r="CI661" s="88"/>
      <c r="CJ661" s="88"/>
      <c r="CK661" s="88"/>
      <c r="CL661" s="88"/>
      <c r="CM661" s="88"/>
      <c r="CN661" s="88"/>
      <c r="CO661" s="88"/>
      <c r="CP661" s="88"/>
      <c r="CQ661" s="88"/>
      <c r="CR661" s="88"/>
      <c r="CS661" s="88"/>
      <c r="CT661" s="88"/>
      <c r="CU661" s="88"/>
      <c r="CV661" s="88"/>
      <c r="CW661" s="88"/>
      <c r="CX661" s="88"/>
      <c r="CY661" s="88"/>
      <c r="CZ661" s="88"/>
      <c r="DA661" s="88"/>
      <c r="DB661" s="88"/>
      <c r="DC661" s="88"/>
      <c r="DD661" s="88"/>
      <c r="DE661" s="88"/>
      <c r="DF661" s="88"/>
      <c r="DG661" s="88"/>
      <c r="DH661" s="88"/>
    </row>
    <row r="662" ht="10.5" customHeight="1">
      <c r="A662" s="87" t="str">
        <f t="shared" si="1"/>
        <v/>
      </c>
      <c r="B662" s="88" t="str">
        <f t="shared" si="2"/>
        <v/>
      </c>
      <c r="C662" s="88" t="str">
        <f t="shared" si="3"/>
        <v/>
      </c>
      <c r="D662" s="89" t="str">
        <f>'94KMInput'!B657</f>
        <v/>
      </c>
      <c r="E662" s="90" t="str">
        <f t="shared" si="4"/>
        <v/>
      </c>
      <c r="F662" s="91" t="str">
        <f>'94KMInput'!H657</f>
        <v/>
      </c>
      <c r="G662" s="90" t="str">
        <f>'94KMInput'!O657</f>
        <v/>
      </c>
      <c r="H662" s="90" t="str">
        <f>'94KMInput'!P657</f>
        <v/>
      </c>
      <c r="I662" s="90" t="str">
        <f>'94KMInput'!R657</f>
        <v/>
      </c>
      <c r="J662" s="91" t="str">
        <f>'94KMInput'!S657</f>
        <v/>
      </c>
      <c r="K662" s="92" t="str">
        <f>'94KMInput'!AD657</f>
        <v/>
      </c>
      <c r="L662" s="93"/>
      <c r="M662" s="94" t="str">
        <f>'94KMInput'!L657</f>
        <v/>
      </c>
      <c r="N662" s="90" t="str">
        <f>IF(M662="","",(IF(Q662='94KMInput'!K657,"","ERROR!")))</f>
        <v/>
      </c>
      <c r="O662" s="95"/>
      <c r="P662" s="96"/>
      <c r="Q662" s="69" t="str">
        <f t="shared" si="8"/>
        <v/>
      </c>
      <c r="R662" s="98"/>
      <c r="S662" s="98"/>
      <c r="T662" s="98"/>
      <c r="U662" s="99"/>
      <c r="V662" s="98"/>
      <c r="W662" s="98"/>
      <c r="X662" s="100" t="str">
        <f t="shared" si="39"/>
        <v/>
      </c>
      <c r="Y662" s="101"/>
      <c r="Z662" s="102"/>
      <c r="AA662" s="102"/>
      <c r="AB662" s="102"/>
      <c r="AC662" s="103" t="str">
        <f>'94KMInput'!T701</f>
        <v/>
      </c>
      <c r="AD662" s="104">
        <f>'94KMInput'!V701-'94KMInput'!U701</f>
        <v>0</v>
      </c>
      <c r="AE662" s="105" t="str">
        <f t="shared" si="6"/>
        <v/>
      </c>
      <c r="AF662" s="106"/>
      <c r="AG662" s="107"/>
      <c r="AH662" s="108" t="str">
        <f>HYPERLINK('94KMInput'!AE700)</f>
        <v/>
      </c>
      <c r="AI662" s="108" t="str">
        <f>HYPERLINK('94KMInput'!AF700)</f>
        <v/>
      </c>
      <c r="AJ662" s="108" t="str">
        <f>HYPERLINK('94KMInput'!AG700)</f>
        <v/>
      </c>
      <c r="AK662" s="108" t="str">
        <f>HYPERLINK('94KMInput'!AH700)</f>
        <v/>
      </c>
      <c r="AL662" s="108" t="str">
        <f>HYPERLINK('94KMInput'!AI700)</f>
        <v/>
      </c>
      <c r="AM662" s="108" t="str">
        <f>HYPERLINK('94KMInput'!AJ700)</f>
        <v/>
      </c>
      <c r="AN662" s="108" t="str">
        <f>HYPERLINK('94KMInput'!AK700)</f>
        <v/>
      </c>
      <c r="AO662" s="108" t="str">
        <f>HYPERLINK('94KMInput'!AL700)</f>
        <v/>
      </c>
      <c r="AP662" s="88"/>
      <c r="AQ662" s="88"/>
      <c r="AR662" s="88"/>
      <c r="AS662" s="88"/>
      <c r="AT662" s="88"/>
      <c r="AU662" s="88"/>
      <c r="AV662" s="88"/>
      <c r="AW662" s="88"/>
      <c r="AX662" s="88"/>
      <c r="AY662" s="88"/>
      <c r="AZ662" s="88"/>
      <c r="BA662" s="88"/>
      <c r="BB662" s="88"/>
      <c r="BC662" s="88"/>
      <c r="BD662" s="88"/>
      <c r="BE662" s="88"/>
      <c r="BF662" s="88"/>
      <c r="BG662" s="88"/>
      <c r="BH662" s="88"/>
      <c r="BI662" s="88"/>
      <c r="BJ662" s="88"/>
      <c r="BK662" s="88"/>
      <c r="BL662" s="88"/>
      <c r="BM662" s="88"/>
      <c r="BN662" s="88"/>
      <c r="BO662" s="88"/>
      <c r="BP662" s="88"/>
      <c r="BQ662" s="88"/>
      <c r="BR662" s="88"/>
      <c r="BS662" s="88"/>
      <c r="BT662" s="88"/>
      <c r="BU662" s="88"/>
      <c r="BV662" s="88"/>
      <c r="BW662" s="88"/>
      <c r="BX662" s="88"/>
      <c r="BY662" s="88"/>
      <c r="BZ662" s="88"/>
      <c r="CA662" s="88"/>
      <c r="CB662" s="88"/>
      <c r="CC662" s="88"/>
      <c r="CD662" s="88"/>
      <c r="CE662" s="88"/>
      <c r="CF662" s="88"/>
      <c r="CG662" s="88"/>
      <c r="CH662" s="88"/>
      <c r="CI662" s="88"/>
      <c r="CJ662" s="88"/>
      <c r="CK662" s="88"/>
      <c r="CL662" s="88"/>
      <c r="CM662" s="88"/>
      <c r="CN662" s="88"/>
      <c r="CO662" s="88"/>
      <c r="CP662" s="88"/>
      <c r="CQ662" s="88"/>
      <c r="CR662" s="88"/>
      <c r="CS662" s="88"/>
      <c r="CT662" s="88"/>
      <c r="CU662" s="88"/>
      <c r="CV662" s="88"/>
      <c r="CW662" s="88"/>
      <c r="CX662" s="88"/>
      <c r="CY662" s="88"/>
      <c r="CZ662" s="88"/>
      <c r="DA662" s="88"/>
      <c r="DB662" s="88"/>
      <c r="DC662" s="88"/>
      <c r="DD662" s="88"/>
      <c r="DE662" s="88"/>
      <c r="DF662" s="88"/>
      <c r="DG662" s="88"/>
      <c r="DH662" s="88"/>
    </row>
    <row r="663" ht="10.5" customHeight="1">
      <c r="A663" s="87" t="str">
        <f t="shared" si="1"/>
        <v/>
      </c>
      <c r="B663" s="88" t="str">
        <f t="shared" si="2"/>
        <v/>
      </c>
      <c r="C663" s="88" t="str">
        <f t="shared" si="3"/>
        <v/>
      </c>
      <c r="D663" s="89" t="str">
        <f>'94KMInput'!B658</f>
        <v/>
      </c>
      <c r="E663" s="90" t="str">
        <f t="shared" si="4"/>
        <v/>
      </c>
      <c r="F663" s="91" t="str">
        <f>'94KMInput'!H658</f>
        <v/>
      </c>
      <c r="G663" s="90" t="str">
        <f>'94KMInput'!O658</f>
        <v/>
      </c>
      <c r="H663" s="90" t="str">
        <f>'94KMInput'!P658</f>
        <v/>
      </c>
      <c r="I663" s="90" t="str">
        <f>'94KMInput'!R658</f>
        <v/>
      </c>
      <c r="J663" s="91" t="str">
        <f>'94KMInput'!S658</f>
        <v/>
      </c>
      <c r="K663" s="92" t="str">
        <f>'94KMInput'!AD658</f>
        <v/>
      </c>
      <c r="L663" s="93"/>
      <c r="M663" s="94" t="str">
        <f>'94KMInput'!L658</f>
        <v/>
      </c>
      <c r="N663" s="90" t="str">
        <f>IF(M663="","",(IF(Q663='94KMInput'!K658,"","ERROR!")))</f>
        <v/>
      </c>
      <c r="O663" s="95"/>
      <c r="P663" s="96"/>
      <c r="Q663" s="69" t="str">
        <f t="shared" si="8"/>
        <v/>
      </c>
      <c r="R663" s="98"/>
      <c r="S663" s="98"/>
      <c r="T663" s="98"/>
      <c r="U663" s="99"/>
      <c r="V663" s="98"/>
      <c r="W663" s="98"/>
      <c r="X663" s="100" t="str">
        <f t="shared" si="39"/>
        <v/>
      </c>
      <c r="Y663" s="101"/>
      <c r="Z663" s="102"/>
      <c r="AA663" s="102"/>
      <c r="AB663" s="102"/>
      <c r="AC663" s="103" t="str">
        <f>'94KMInput'!T702</f>
        <v/>
      </c>
      <c r="AD663" s="104">
        <f>'94KMInput'!V702-'94KMInput'!U702</f>
        <v>0</v>
      </c>
      <c r="AE663" s="105" t="str">
        <f t="shared" si="6"/>
        <v/>
      </c>
      <c r="AF663" s="106"/>
      <c r="AG663" s="107"/>
      <c r="AH663" s="108" t="str">
        <f>HYPERLINK('94KMInput'!AE701)</f>
        <v/>
      </c>
      <c r="AI663" s="108" t="str">
        <f>HYPERLINK('94KMInput'!AF701)</f>
        <v/>
      </c>
      <c r="AJ663" s="108" t="str">
        <f>HYPERLINK('94KMInput'!AG701)</f>
        <v/>
      </c>
      <c r="AK663" s="108" t="str">
        <f>HYPERLINK('94KMInput'!AH701)</f>
        <v/>
      </c>
      <c r="AL663" s="108" t="str">
        <f>HYPERLINK('94KMInput'!AI701)</f>
        <v/>
      </c>
      <c r="AM663" s="108" t="str">
        <f>HYPERLINK('94KMInput'!AJ701)</f>
        <v/>
      </c>
      <c r="AN663" s="108" t="str">
        <f>HYPERLINK('94KMInput'!AK701)</f>
        <v/>
      </c>
      <c r="AO663" s="108" t="str">
        <f>HYPERLINK('94KMInput'!AL701)</f>
        <v/>
      </c>
      <c r="AP663" s="88"/>
      <c r="AQ663" s="88"/>
      <c r="AR663" s="88"/>
      <c r="AS663" s="88"/>
      <c r="AT663" s="88"/>
      <c r="AU663" s="88"/>
      <c r="AV663" s="88"/>
      <c r="AW663" s="88"/>
      <c r="AX663" s="88"/>
      <c r="AY663" s="88"/>
      <c r="AZ663" s="88"/>
      <c r="BA663" s="88"/>
      <c r="BB663" s="88"/>
      <c r="BC663" s="88"/>
      <c r="BD663" s="88"/>
      <c r="BE663" s="88"/>
      <c r="BF663" s="88"/>
      <c r="BG663" s="88"/>
      <c r="BH663" s="88"/>
      <c r="BI663" s="88"/>
      <c r="BJ663" s="88"/>
      <c r="BK663" s="88"/>
      <c r="BL663" s="88"/>
      <c r="BM663" s="88"/>
      <c r="BN663" s="88"/>
      <c r="BO663" s="88"/>
      <c r="BP663" s="88"/>
      <c r="BQ663" s="88"/>
      <c r="BR663" s="88"/>
      <c r="BS663" s="88"/>
      <c r="BT663" s="88"/>
      <c r="BU663" s="88"/>
      <c r="BV663" s="88"/>
      <c r="BW663" s="88"/>
      <c r="BX663" s="88"/>
      <c r="BY663" s="88"/>
      <c r="BZ663" s="88"/>
      <c r="CA663" s="88"/>
      <c r="CB663" s="88"/>
      <c r="CC663" s="88"/>
      <c r="CD663" s="88"/>
      <c r="CE663" s="88"/>
      <c r="CF663" s="88"/>
      <c r="CG663" s="88"/>
      <c r="CH663" s="88"/>
      <c r="CI663" s="88"/>
      <c r="CJ663" s="88"/>
      <c r="CK663" s="88"/>
      <c r="CL663" s="88"/>
      <c r="CM663" s="88"/>
      <c r="CN663" s="88"/>
      <c r="CO663" s="88"/>
      <c r="CP663" s="88"/>
      <c r="CQ663" s="88"/>
      <c r="CR663" s="88"/>
      <c r="CS663" s="88"/>
      <c r="CT663" s="88"/>
      <c r="CU663" s="88"/>
      <c r="CV663" s="88"/>
      <c r="CW663" s="88"/>
      <c r="CX663" s="88"/>
      <c r="CY663" s="88"/>
      <c r="CZ663" s="88"/>
      <c r="DA663" s="88"/>
      <c r="DB663" s="88"/>
      <c r="DC663" s="88"/>
      <c r="DD663" s="88"/>
      <c r="DE663" s="88"/>
      <c r="DF663" s="88"/>
      <c r="DG663" s="88"/>
      <c r="DH663" s="88"/>
    </row>
    <row r="664" ht="10.5" customHeight="1">
      <c r="A664" s="87" t="str">
        <f t="shared" si="1"/>
        <v/>
      </c>
      <c r="B664" s="88" t="str">
        <f t="shared" si="2"/>
        <v/>
      </c>
      <c r="C664" s="88" t="str">
        <f t="shared" si="3"/>
        <v/>
      </c>
      <c r="D664" s="89" t="str">
        <f>'94KMInput'!B659</f>
        <v/>
      </c>
      <c r="E664" s="90" t="str">
        <f t="shared" si="4"/>
        <v/>
      </c>
      <c r="F664" s="91" t="str">
        <f>'94KMInput'!H659</f>
        <v/>
      </c>
      <c r="G664" s="90" t="str">
        <f>'94KMInput'!O659</f>
        <v/>
      </c>
      <c r="H664" s="90" t="str">
        <f>'94KMInput'!P659</f>
        <v/>
      </c>
      <c r="I664" s="90" t="str">
        <f>'94KMInput'!R659</f>
        <v/>
      </c>
      <c r="J664" s="91" t="str">
        <f>'94KMInput'!S659</f>
        <v/>
      </c>
      <c r="K664" s="92" t="str">
        <f>'94KMInput'!AD659</f>
        <v/>
      </c>
      <c r="L664" s="93"/>
      <c r="M664" s="94" t="str">
        <f>'94KMInput'!L659</f>
        <v/>
      </c>
      <c r="N664" s="90" t="str">
        <f>IF(M664="","",(IF(Q664='94KMInput'!K659,"","ERROR!")))</f>
        <v/>
      </c>
      <c r="O664" s="95"/>
      <c r="P664" s="96"/>
      <c r="Q664" s="69" t="str">
        <f t="shared" si="8"/>
        <v/>
      </c>
      <c r="R664" s="98"/>
      <c r="S664" s="98"/>
      <c r="T664" s="98"/>
      <c r="U664" s="99"/>
      <c r="V664" s="98"/>
      <c r="W664" s="98"/>
      <c r="X664" s="100" t="str">
        <f t="shared" si="39"/>
        <v/>
      </c>
      <c r="Y664" s="101"/>
      <c r="Z664" s="102"/>
      <c r="AA664" s="102"/>
      <c r="AB664" s="102"/>
      <c r="AC664" s="103" t="str">
        <f>'94KMInput'!T703</f>
        <v/>
      </c>
      <c r="AD664" s="104">
        <f>'94KMInput'!V703-'94KMInput'!U703</f>
        <v>0</v>
      </c>
      <c r="AE664" s="105" t="str">
        <f t="shared" si="6"/>
        <v/>
      </c>
      <c r="AF664" s="106"/>
      <c r="AG664" s="107"/>
      <c r="AH664" s="108" t="str">
        <f>HYPERLINK('94KMInput'!AE702)</f>
        <v/>
      </c>
      <c r="AI664" s="108" t="str">
        <f>HYPERLINK('94KMInput'!AF702)</f>
        <v/>
      </c>
      <c r="AJ664" s="108" t="str">
        <f>HYPERLINK('94KMInput'!AG702)</f>
        <v/>
      </c>
      <c r="AK664" s="108" t="str">
        <f>HYPERLINK('94KMInput'!AH702)</f>
        <v/>
      </c>
      <c r="AL664" s="108" t="str">
        <f>HYPERLINK('94KMInput'!AI702)</f>
        <v/>
      </c>
      <c r="AM664" s="108" t="str">
        <f>HYPERLINK('94KMInput'!AJ702)</f>
        <v/>
      </c>
      <c r="AN664" s="108" t="str">
        <f>HYPERLINK('94KMInput'!AK702)</f>
        <v/>
      </c>
      <c r="AO664" s="108" t="str">
        <f>HYPERLINK('94KMInput'!AL702)</f>
        <v/>
      </c>
      <c r="AP664" s="88"/>
      <c r="AQ664" s="88"/>
      <c r="AR664" s="88"/>
      <c r="AS664" s="88"/>
      <c r="AT664" s="88"/>
      <c r="AU664" s="88"/>
      <c r="AV664" s="88"/>
      <c r="AW664" s="88"/>
      <c r="AX664" s="88"/>
      <c r="AY664" s="88"/>
      <c r="AZ664" s="88"/>
      <c r="BA664" s="88"/>
      <c r="BB664" s="88"/>
      <c r="BC664" s="88"/>
      <c r="BD664" s="88"/>
      <c r="BE664" s="88"/>
      <c r="BF664" s="88"/>
      <c r="BG664" s="88"/>
      <c r="BH664" s="88"/>
      <c r="BI664" s="88"/>
      <c r="BJ664" s="88"/>
      <c r="BK664" s="88"/>
      <c r="BL664" s="88"/>
      <c r="BM664" s="88"/>
      <c r="BN664" s="88"/>
      <c r="BO664" s="88"/>
      <c r="BP664" s="88"/>
      <c r="BQ664" s="88"/>
      <c r="BR664" s="88"/>
      <c r="BS664" s="88"/>
      <c r="BT664" s="88"/>
      <c r="BU664" s="88"/>
      <c r="BV664" s="88"/>
      <c r="BW664" s="88"/>
      <c r="BX664" s="88"/>
      <c r="BY664" s="88"/>
      <c r="BZ664" s="88"/>
      <c r="CA664" s="88"/>
      <c r="CB664" s="88"/>
      <c r="CC664" s="88"/>
      <c r="CD664" s="88"/>
      <c r="CE664" s="88"/>
      <c r="CF664" s="88"/>
      <c r="CG664" s="88"/>
      <c r="CH664" s="88"/>
      <c r="CI664" s="88"/>
      <c r="CJ664" s="88"/>
      <c r="CK664" s="88"/>
      <c r="CL664" s="88"/>
      <c r="CM664" s="88"/>
      <c r="CN664" s="88"/>
      <c r="CO664" s="88"/>
      <c r="CP664" s="88"/>
      <c r="CQ664" s="88"/>
      <c r="CR664" s="88"/>
      <c r="CS664" s="88"/>
      <c r="CT664" s="88"/>
      <c r="CU664" s="88"/>
      <c r="CV664" s="88"/>
      <c r="CW664" s="88"/>
      <c r="CX664" s="88"/>
      <c r="CY664" s="88"/>
      <c r="CZ664" s="88"/>
      <c r="DA664" s="88"/>
      <c r="DB664" s="88"/>
      <c r="DC664" s="88"/>
      <c r="DD664" s="88"/>
      <c r="DE664" s="88"/>
      <c r="DF664" s="88"/>
      <c r="DG664" s="88"/>
      <c r="DH664" s="88"/>
    </row>
    <row r="665" ht="10.5" customHeight="1">
      <c r="A665" s="87" t="str">
        <f t="shared" si="1"/>
        <v/>
      </c>
      <c r="B665" s="88" t="str">
        <f t="shared" si="2"/>
        <v/>
      </c>
      <c r="C665" s="88" t="str">
        <f t="shared" si="3"/>
        <v/>
      </c>
      <c r="D665" s="89" t="str">
        <f>'94KMInput'!B660</f>
        <v/>
      </c>
      <c r="E665" s="90" t="str">
        <f t="shared" si="4"/>
        <v/>
      </c>
      <c r="F665" s="91" t="str">
        <f>'94KMInput'!H660</f>
        <v/>
      </c>
      <c r="G665" s="90" t="str">
        <f>'94KMInput'!O660</f>
        <v/>
      </c>
      <c r="H665" s="90" t="str">
        <f>'94KMInput'!P660</f>
        <v/>
      </c>
      <c r="I665" s="90" t="str">
        <f>'94KMInput'!R660</f>
        <v/>
      </c>
      <c r="J665" s="91" t="str">
        <f>'94KMInput'!S660</f>
        <v/>
      </c>
      <c r="K665" s="92" t="str">
        <f>'94KMInput'!AD660</f>
        <v/>
      </c>
      <c r="L665" s="93"/>
      <c r="M665" s="94" t="str">
        <f>'94KMInput'!L660</f>
        <v/>
      </c>
      <c r="N665" s="90" t="str">
        <f>IF(M665="","",(IF(Q665='94KMInput'!K660,"","ERROR!")))</f>
        <v/>
      </c>
      <c r="O665" s="95"/>
      <c r="P665" s="96"/>
      <c r="Q665" s="69" t="str">
        <f t="shared" si="8"/>
        <v/>
      </c>
      <c r="R665" s="98"/>
      <c r="S665" s="98"/>
      <c r="T665" s="98"/>
      <c r="U665" s="99"/>
      <c r="V665" s="98"/>
      <c r="W665" s="98"/>
      <c r="X665" s="100" t="str">
        <f t="shared" si="39"/>
        <v/>
      </c>
      <c r="Y665" s="101"/>
      <c r="Z665" s="102"/>
      <c r="AA665" s="102"/>
      <c r="AB665" s="102"/>
      <c r="AC665" s="103" t="str">
        <f>'94KMInput'!T704</f>
        <v/>
      </c>
      <c r="AD665" s="104">
        <f>'94KMInput'!V704-'94KMInput'!U704</f>
        <v>0</v>
      </c>
      <c r="AE665" s="105" t="str">
        <f t="shared" si="6"/>
        <v/>
      </c>
      <c r="AF665" s="106"/>
      <c r="AG665" s="107"/>
      <c r="AH665" s="108" t="str">
        <f>HYPERLINK('94KMInput'!AE703)</f>
        <v/>
      </c>
      <c r="AI665" s="108" t="str">
        <f>HYPERLINK('94KMInput'!AF703)</f>
        <v/>
      </c>
      <c r="AJ665" s="108" t="str">
        <f>HYPERLINK('94KMInput'!AG703)</f>
        <v/>
      </c>
      <c r="AK665" s="108" t="str">
        <f>HYPERLINK('94KMInput'!AH703)</f>
        <v/>
      </c>
      <c r="AL665" s="108" t="str">
        <f>HYPERLINK('94KMInput'!AI703)</f>
        <v/>
      </c>
      <c r="AM665" s="108" t="str">
        <f>HYPERLINK('94KMInput'!AJ703)</f>
        <v/>
      </c>
      <c r="AN665" s="108" t="str">
        <f>HYPERLINK('94KMInput'!AK703)</f>
        <v/>
      </c>
      <c r="AO665" s="108" t="str">
        <f>HYPERLINK('94KMInput'!AL703)</f>
        <v/>
      </c>
      <c r="AP665" s="88"/>
      <c r="AQ665" s="88"/>
      <c r="AR665" s="88"/>
      <c r="AS665" s="88"/>
      <c r="AT665" s="88"/>
      <c r="AU665" s="88"/>
      <c r="AV665" s="88"/>
      <c r="AW665" s="88"/>
      <c r="AX665" s="88"/>
      <c r="AY665" s="88"/>
      <c r="AZ665" s="88"/>
      <c r="BA665" s="88"/>
      <c r="BB665" s="88"/>
      <c r="BC665" s="88"/>
      <c r="BD665" s="88"/>
      <c r="BE665" s="88"/>
      <c r="BF665" s="88"/>
      <c r="BG665" s="88"/>
      <c r="BH665" s="88"/>
      <c r="BI665" s="88"/>
      <c r="BJ665" s="88"/>
      <c r="BK665" s="88"/>
      <c r="BL665" s="88"/>
      <c r="BM665" s="88"/>
      <c r="BN665" s="88"/>
      <c r="BO665" s="88"/>
      <c r="BP665" s="88"/>
      <c r="BQ665" s="88"/>
      <c r="BR665" s="88"/>
      <c r="BS665" s="88"/>
      <c r="BT665" s="88"/>
      <c r="BU665" s="88"/>
      <c r="BV665" s="88"/>
      <c r="BW665" s="88"/>
      <c r="BX665" s="88"/>
      <c r="BY665" s="88"/>
      <c r="BZ665" s="88"/>
      <c r="CA665" s="88"/>
      <c r="CB665" s="88"/>
      <c r="CC665" s="88"/>
      <c r="CD665" s="88"/>
      <c r="CE665" s="88"/>
      <c r="CF665" s="88"/>
      <c r="CG665" s="88"/>
      <c r="CH665" s="88"/>
      <c r="CI665" s="88"/>
      <c r="CJ665" s="88"/>
      <c r="CK665" s="88"/>
      <c r="CL665" s="88"/>
      <c r="CM665" s="88"/>
      <c r="CN665" s="88"/>
      <c r="CO665" s="88"/>
      <c r="CP665" s="88"/>
      <c r="CQ665" s="88"/>
      <c r="CR665" s="88"/>
      <c r="CS665" s="88"/>
      <c r="CT665" s="88"/>
      <c r="CU665" s="88"/>
      <c r="CV665" s="88"/>
      <c r="CW665" s="88"/>
      <c r="CX665" s="88"/>
      <c r="CY665" s="88"/>
      <c r="CZ665" s="88"/>
      <c r="DA665" s="88"/>
      <c r="DB665" s="88"/>
      <c r="DC665" s="88"/>
      <c r="DD665" s="88"/>
      <c r="DE665" s="88"/>
      <c r="DF665" s="88"/>
      <c r="DG665" s="88"/>
      <c r="DH665" s="88"/>
    </row>
    <row r="666" ht="10.5" customHeight="1">
      <c r="A666" s="87" t="str">
        <f t="shared" si="1"/>
        <v/>
      </c>
      <c r="B666" s="88" t="str">
        <f t="shared" si="2"/>
        <v/>
      </c>
      <c r="C666" s="88" t="str">
        <f t="shared" si="3"/>
        <v/>
      </c>
      <c r="D666" s="89" t="str">
        <f>'94KMInput'!B661</f>
        <v/>
      </c>
      <c r="E666" s="90" t="str">
        <f t="shared" si="4"/>
        <v/>
      </c>
      <c r="F666" s="91" t="str">
        <f>'94KMInput'!H661</f>
        <v/>
      </c>
      <c r="G666" s="90" t="str">
        <f>'94KMInput'!O661</f>
        <v/>
      </c>
      <c r="H666" s="90" t="str">
        <f>'94KMInput'!P661</f>
        <v/>
      </c>
      <c r="I666" s="90" t="str">
        <f>'94KMInput'!R661</f>
        <v/>
      </c>
      <c r="J666" s="91" t="str">
        <f>'94KMInput'!S661</f>
        <v/>
      </c>
      <c r="K666" s="92" t="str">
        <f>'94KMInput'!AD661</f>
        <v/>
      </c>
      <c r="L666" s="93"/>
      <c r="M666" s="94" t="str">
        <f>'94KMInput'!L661</f>
        <v/>
      </c>
      <c r="N666" s="90" t="str">
        <f>IF(M666="","",(IF(Q666='94KMInput'!K661,"","ERROR!")))</f>
        <v/>
      </c>
      <c r="O666" s="95"/>
      <c r="P666" s="96"/>
      <c r="Q666" s="69" t="str">
        <f t="shared" si="8"/>
        <v/>
      </c>
      <c r="R666" s="98"/>
      <c r="S666" s="98"/>
      <c r="T666" s="98"/>
      <c r="U666" s="99"/>
      <c r="V666" s="98"/>
      <c r="W666" s="98"/>
      <c r="X666" s="100" t="str">
        <f t="shared" si="39"/>
        <v/>
      </c>
      <c r="Y666" s="101"/>
      <c r="Z666" s="102"/>
      <c r="AA666" s="102"/>
      <c r="AB666" s="102"/>
      <c r="AC666" s="103" t="str">
        <f>'94KMInput'!T705</f>
        <v/>
      </c>
      <c r="AD666" s="104">
        <f>'94KMInput'!V705-'94KMInput'!U705</f>
        <v>0</v>
      </c>
      <c r="AE666" s="105" t="str">
        <f t="shared" si="6"/>
        <v/>
      </c>
      <c r="AF666" s="106"/>
      <c r="AG666" s="107"/>
      <c r="AH666" s="108" t="str">
        <f>HYPERLINK('94KMInput'!AE704)</f>
        <v/>
      </c>
      <c r="AI666" s="108" t="str">
        <f>HYPERLINK('94KMInput'!AF704)</f>
        <v/>
      </c>
      <c r="AJ666" s="108" t="str">
        <f>HYPERLINK('94KMInput'!AG704)</f>
        <v/>
      </c>
      <c r="AK666" s="108" t="str">
        <f>HYPERLINK('94KMInput'!AH704)</f>
        <v/>
      </c>
      <c r="AL666" s="108" t="str">
        <f>HYPERLINK('94KMInput'!AI704)</f>
        <v/>
      </c>
      <c r="AM666" s="108" t="str">
        <f>HYPERLINK('94KMInput'!AJ704)</f>
        <v/>
      </c>
      <c r="AN666" s="108" t="str">
        <f>HYPERLINK('94KMInput'!AK704)</f>
        <v/>
      </c>
      <c r="AO666" s="108" t="str">
        <f>HYPERLINK('94KMInput'!AL704)</f>
        <v/>
      </c>
      <c r="AP666" s="88"/>
      <c r="AQ666" s="88"/>
      <c r="AR666" s="88"/>
      <c r="AS666" s="88"/>
      <c r="AT666" s="88"/>
      <c r="AU666" s="88"/>
      <c r="AV666" s="88"/>
      <c r="AW666" s="88"/>
      <c r="AX666" s="88"/>
      <c r="AY666" s="88"/>
      <c r="AZ666" s="88"/>
      <c r="BA666" s="88"/>
      <c r="BB666" s="88"/>
      <c r="BC666" s="88"/>
      <c r="BD666" s="88"/>
      <c r="BE666" s="88"/>
      <c r="BF666" s="88"/>
      <c r="BG666" s="88"/>
      <c r="BH666" s="88"/>
      <c r="BI666" s="88"/>
      <c r="BJ666" s="88"/>
      <c r="BK666" s="88"/>
      <c r="BL666" s="88"/>
      <c r="BM666" s="88"/>
      <c r="BN666" s="88"/>
      <c r="BO666" s="88"/>
      <c r="BP666" s="88"/>
      <c r="BQ666" s="88"/>
      <c r="BR666" s="88"/>
      <c r="BS666" s="88"/>
      <c r="BT666" s="88"/>
      <c r="BU666" s="88"/>
      <c r="BV666" s="88"/>
      <c r="BW666" s="88"/>
      <c r="BX666" s="88"/>
      <c r="BY666" s="88"/>
      <c r="BZ666" s="88"/>
      <c r="CA666" s="88"/>
      <c r="CB666" s="88"/>
      <c r="CC666" s="88"/>
      <c r="CD666" s="88"/>
      <c r="CE666" s="88"/>
      <c r="CF666" s="88"/>
      <c r="CG666" s="88"/>
      <c r="CH666" s="88"/>
      <c r="CI666" s="88"/>
      <c r="CJ666" s="88"/>
      <c r="CK666" s="88"/>
      <c r="CL666" s="88"/>
      <c r="CM666" s="88"/>
      <c r="CN666" s="88"/>
      <c r="CO666" s="88"/>
      <c r="CP666" s="88"/>
      <c r="CQ666" s="88"/>
      <c r="CR666" s="88"/>
      <c r="CS666" s="88"/>
      <c r="CT666" s="88"/>
      <c r="CU666" s="88"/>
      <c r="CV666" s="88"/>
      <c r="CW666" s="88"/>
      <c r="CX666" s="88"/>
      <c r="CY666" s="88"/>
      <c r="CZ666" s="88"/>
      <c r="DA666" s="88"/>
      <c r="DB666" s="88"/>
      <c r="DC666" s="88"/>
      <c r="DD666" s="88"/>
      <c r="DE666" s="88"/>
      <c r="DF666" s="88"/>
      <c r="DG666" s="88"/>
      <c r="DH666" s="88"/>
    </row>
    <row r="667" ht="10.5" customHeight="1">
      <c r="A667" s="87" t="str">
        <f t="shared" si="1"/>
        <v/>
      </c>
      <c r="B667" s="88" t="str">
        <f t="shared" si="2"/>
        <v/>
      </c>
      <c r="C667" s="88" t="str">
        <f t="shared" si="3"/>
        <v/>
      </c>
      <c r="D667" s="89" t="str">
        <f>'94KMInput'!B662</f>
        <v/>
      </c>
      <c r="E667" s="90" t="str">
        <f t="shared" si="4"/>
        <v/>
      </c>
      <c r="F667" s="91" t="str">
        <f>'94KMInput'!H662</f>
        <v/>
      </c>
      <c r="G667" s="90" t="str">
        <f>'94KMInput'!O662</f>
        <v/>
      </c>
      <c r="H667" s="90" t="str">
        <f>'94KMInput'!P662</f>
        <v/>
      </c>
      <c r="I667" s="90" t="str">
        <f>'94KMInput'!R662</f>
        <v/>
      </c>
      <c r="J667" s="91" t="str">
        <f>'94KMInput'!S662</f>
        <v/>
      </c>
      <c r="K667" s="92" t="str">
        <f>'94KMInput'!AD662</f>
        <v/>
      </c>
      <c r="L667" s="93"/>
      <c r="M667" s="94" t="str">
        <f>'94KMInput'!L662</f>
        <v/>
      </c>
      <c r="N667" s="90" t="str">
        <f>IF(M667="","",(IF(Q667='94KMInput'!K662,"","ERROR!")))</f>
        <v/>
      </c>
      <c r="O667" s="95"/>
      <c r="P667" s="96"/>
      <c r="Q667" s="69" t="str">
        <f t="shared" si="8"/>
        <v/>
      </c>
      <c r="R667" s="98"/>
      <c r="S667" s="98"/>
      <c r="T667" s="98"/>
      <c r="U667" s="99"/>
      <c r="V667" s="98"/>
      <c r="W667" s="98"/>
      <c r="X667" s="100" t="str">
        <f t="shared" si="39"/>
        <v/>
      </c>
      <c r="Y667" s="101"/>
      <c r="Z667" s="102"/>
      <c r="AA667" s="102"/>
      <c r="AB667" s="102"/>
      <c r="AC667" s="103" t="str">
        <f>'94KMInput'!T706</f>
        <v/>
      </c>
      <c r="AD667" s="104">
        <f>'94KMInput'!V706-'94KMInput'!U706</f>
        <v>0</v>
      </c>
      <c r="AE667" s="105" t="str">
        <f t="shared" si="6"/>
        <v/>
      </c>
      <c r="AF667" s="106"/>
      <c r="AG667" s="107"/>
      <c r="AH667" s="108" t="str">
        <f>HYPERLINK('94KMInput'!AE705)</f>
        <v/>
      </c>
      <c r="AI667" s="108" t="str">
        <f>HYPERLINK('94KMInput'!AF705)</f>
        <v/>
      </c>
      <c r="AJ667" s="108" t="str">
        <f>HYPERLINK('94KMInput'!AG705)</f>
        <v/>
      </c>
      <c r="AK667" s="108" t="str">
        <f>HYPERLINK('94KMInput'!AH705)</f>
        <v/>
      </c>
      <c r="AL667" s="108" t="str">
        <f>HYPERLINK('94KMInput'!AI705)</f>
        <v/>
      </c>
      <c r="AM667" s="108" t="str">
        <f>HYPERLINK('94KMInput'!AJ705)</f>
        <v/>
      </c>
      <c r="AN667" s="108" t="str">
        <f>HYPERLINK('94KMInput'!AK705)</f>
        <v/>
      </c>
      <c r="AO667" s="108" t="str">
        <f>HYPERLINK('94KMInput'!AL705)</f>
        <v/>
      </c>
      <c r="AP667" s="88"/>
      <c r="AQ667" s="88"/>
      <c r="AR667" s="88"/>
      <c r="AS667" s="88"/>
      <c r="AT667" s="88"/>
      <c r="AU667" s="88"/>
      <c r="AV667" s="88"/>
      <c r="AW667" s="88"/>
      <c r="AX667" s="88"/>
      <c r="AY667" s="88"/>
      <c r="AZ667" s="88"/>
      <c r="BA667" s="88"/>
      <c r="BB667" s="88"/>
      <c r="BC667" s="88"/>
      <c r="BD667" s="88"/>
      <c r="BE667" s="88"/>
      <c r="BF667" s="88"/>
      <c r="BG667" s="88"/>
      <c r="BH667" s="88"/>
      <c r="BI667" s="88"/>
      <c r="BJ667" s="88"/>
      <c r="BK667" s="88"/>
      <c r="BL667" s="88"/>
      <c r="BM667" s="88"/>
      <c r="BN667" s="88"/>
      <c r="BO667" s="88"/>
      <c r="BP667" s="88"/>
      <c r="BQ667" s="88"/>
      <c r="BR667" s="88"/>
      <c r="BS667" s="88"/>
      <c r="BT667" s="88"/>
      <c r="BU667" s="88"/>
      <c r="BV667" s="88"/>
      <c r="BW667" s="88"/>
      <c r="BX667" s="88"/>
      <c r="BY667" s="88"/>
      <c r="BZ667" s="88"/>
      <c r="CA667" s="88"/>
      <c r="CB667" s="88"/>
      <c r="CC667" s="88"/>
      <c r="CD667" s="88"/>
      <c r="CE667" s="88"/>
      <c r="CF667" s="88"/>
      <c r="CG667" s="88"/>
      <c r="CH667" s="88"/>
      <c r="CI667" s="88"/>
      <c r="CJ667" s="88"/>
      <c r="CK667" s="88"/>
      <c r="CL667" s="88"/>
      <c r="CM667" s="88"/>
      <c r="CN667" s="88"/>
      <c r="CO667" s="88"/>
      <c r="CP667" s="88"/>
      <c r="CQ667" s="88"/>
      <c r="CR667" s="88"/>
      <c r="CS667" s="88"/>
      <c r="CT667" s="88"/>
      <c r="CU667" s="88"/>
      <c r="CV667" s="88"/>
      <c r="CW667" s="88"/>
      <c r="CX667" s="88"/>
      <c r="CY667" s="88"/>
      <c r="CZ667" s="88"/>
      <c r="DA667" s="88"/>
      <c r="DB667" s="88"/>
      <c r="DC667" s="88"/>
      <c r="DD667" s="88"/>
      <c r="DE667" s="88"/>
      <c r="DF667" s="88"/>
      <c r="DG667" s="88"/>
      <c r="DH667" s="88"/>
    </row>
    <row r="668" ht="10.5" customHeight="1">
      <c r="A668" s="87" t="str">
        <f t="shared" si="1"/>
        <v/>
      </c>
      <c r="B668" s="88" t="str">
        <f t="shared" si="2"/>
        <v/>
      </c>
      <c r="C668" s="88" t="str">
        <f t="shared" si="3"/>
        <v/>
      </c>
      <c r="D668" s="89" t="str">
        <f>'94KMInput'!B663</f>
        <v/>
      </c>
      <c r="E668" s="90" t="str">
        <f t="shared" si="4"/>
        <v/>
      </c>
      <c r="F668" s="91" t="str">
        <f>'94KMInput'!H663</f>
        <v/>
      </c>
      <c r="G668" s="90" t="str">
        <f>'94KMInput'!O663</f>
        <v/>
      </c>
      <c r="H668" s="90" t="str">
        <f>'94KMInput'!P663</f>
        <v/>
      </c>
      <c r="I668" s="90" t="str">
        <f>'94KMInput'!R663</f>
        <v/>
      </c>
      <c r="J668" s="91" t="str">
        <f>'94KMInput'!S663</f>
        <v/>
      </c>
      <c r="K668" s="92" t="str">
        <f>'94KMInput'!AD663</f>
        <v/>
      </c>
      <c r="L668" s="93"/>
      <c r="M668" s="94" t="str">
        <f>'94KMInput'!L663</f>
        <v/>
      </c>
      <c r="N668" s="90" t="str">
        <f>IF(M668="","",(IF(Q668='94KMInput'!K663,"","ERROR!")))</f>
        <v/>
      </c>
      <c r="O668" s="95"/>
      <c r="P668" s="96"/>
      <c r="Q668" s="69" t="str">
        <f t="shared" si="8"/>
        <v/>
      </c>
      <c r="R668" s="98"/>
      <c r="S668" s="98"/>
      <c r="T668" s="98"/>
      <c r="U668" s="99"/>
      <c r="V668" s="98"/>
      <c r="W668" s="98"/>
      <c r="X668" s="100" t="str">
        <f t="shared" si="39"/>
        <v/>
      </c>
      <c r="Y668" s="101"/>
      <c r="Z668" s="102"/>
      <c r="AA668" s="102"/>
      <c r="AB668" s="102"/>
      <c r="AC668" s="103" t="str">
        <f>'94KMInput'!T707</f>
        <v/>
      </c>
      <c r="AD668" s="104">
        <f>'94KMInput'!V707-'94KMInput'!U707</f>
        <v>0</v>
      </c>
      <c r="AE668" s="105" t="str">
        <f t="shared" si="6"/>
        <v/>
      </c>
      <c r="AF668" s="106"/>
      <c r="AG668" s="107"/>
      <c r="AH668" s="108" t="str">
        <f>HYPERLINK('94KMInput'!AE706)</f>
        <v/>
      </c>
      <c r="AI668" s="108" t="str">
        <f>HYPERLINK('94KMInput'!AF706)</f>
        <v/>
      </c>
      <c r="AJ668" s="108" t="str">
        <f>HYPERLINK('94KMInput'!AG706)</f>
        <v/>
      </c>
      <c r="AK668" s="108" t="str">
        <f>HYPERLINK('94KMInput'!AH706)</f>
        <v/>
      </c>
      <c r="AL668" s="108" t="str">
        <f>HYPERLINK('94KMInput'!AI706)</f>
        <v/>
      </c>
      <c r="AM668" s="108" t="str">
        <f>HYPERLINK('94KMInput'!AJ706)</f>
        <v/>
      </c>
      <c r="AN668" s="108" t="str">
        <f>HYPERLINK('94KMInput'!AK706)</f>
        <v/>
      </c>
      <c r="AO668" s="108" t="str">
        <f>HYPERLINK('94KMInput'!AL706)</f>
        <v/>
      </c>
      <c r="AP668" s="88"/>
      <c r="AQ668" s="88"/>
      <c r="AR668" s="88"/>
      <c r="AS668" s="88"/>
      <c r="AT668" s="88"/>
      <c r="AU668" s="88"/>
      <c r="AV668" s="88"/>
      <c r="AW668" s="88"/>
      <c r="AX668" s="88"/>
      <c r="AY668" s="88"/>
      <c r="AZ668" s="88"/>
      <c r="BA668" s="88"/>
      <c r="BB668" s="88"/>
      <c r="BC668" s="88"/>
      <c r="BD668" s="88"/>
      <c r="BE668" s="88"/>
      <c r="BF668" s="88"/>
      <c r="BG668" s="88"/>
      <c r="BH668" s="88"/>
      <c r="BI668" s="88"/>
      <c r="BJ668" s="88"/>
      <c r="BK668" s="88"/>
      <c r="BL668" s="88"/>
      <c r="BM668" s="88"/>
      <c r="BN668" s="88"/>
      <c r="BO668" s="88"/>
      <c r="BP668" s="88"/>
      <c r="BQ668" s="88"/>
      <c r="BR668" s="88"/>
      <c r="BS668" s="88"/>
      <c r="BT668" s="88"/>
      <c r="BU668" s="88"/>
      <c r="BV668" s="88"/>
      <c r="BW668" s="88"/>
      <c r="BX668" s="88"/>
      <c r="BY668" s="88"/>
      <c r="BZ668" s="88"/>
      <c r="CA668" s="88"/>
      <c r="CB668" s="88"/>
      <c r="CC668" s="88"/>
      <c r="CD668" s="88"/>
      <c r="CE668" s="88"/>
      <c r="CF668" s="88"/>
      <c r="CG668" s="88"/>
      <c r="CH668" s="88"/>
      <c r="CI668" s="88"/>
      <c r="CJ668" s="88"/>
      <c r="CK668" s="88"/>
      <c r="CL668" s="88"/>
      <c r="CM668" s="88"/>
      <c r="CN668" s="88"/>
      <c r="CO668" s="88"/>
      <c r="CP668" s="88"/>
      <c r="CQ668" s="88"/>
      <c r="CR668" s="88"/>
      <c r="CS668" s="88"/>
      <c r="CT668" s="88"/>
      <c r="CU668" s="88"/>
      <c r="CV668" s="88"/>
      <c r="CW668" s="88"/>
      <c r="CX668" s="88"/>
      <c r="CY668" s="88"/>
      <c r="CZ668" s="88"/>
      <c r="DA668" s="88"/>
      <c r="DB668" s="88"/>
      <c r="DC668" s="88"/>
      <c r="DD668" s="88"/>
      <c r="DE668" s="88"/>
      <c r="DF668" s="88"/>
      <c r="DG668" s="88"/>
      <c r="DH668" s="88"/>
    </row>
    <row r="669" ht="10.5" customHeight="1">
      <c r="A669" s="87" t="str">
        <f t="shared" si="1"/>
        <v/>
      </c>
      <c r="B669" s="88" t="str">
        <f t="shared" si="2"/>
        <v/>
      </c>
      <c r="C669" s="88" t="str">
        <f t="shared" si="3"/>
        <v/>
      </c>
      <c r="D669" s="89" t="str">
        <f>'94KMInput'!B664</f>
        <v/>
      </c>
      <c r="E669" s="90" t="str">
        <f t="shared" si="4"/>
        <v/>
      </c>
      <c r="F669" s="91" t="str">
        <f>'94KMInput'!H664</f>
        <v/>
      </c>
      <c r="G669" s="90" t="str">
        <f>'94KMInput'!O664</f>
        <v/>
      </c>
      <c r="H669" s="90" t="str">
        <f>'94KMInput'!P664</f>
        <v/>
      </c>
      <c r="I669" s="90" t="str">
        <f>'94KMInput'!R664</f>
        <v/>
      </c>
      <c r="J669" s="91" t="str">
        <f>'94KMInput'!S664</f>
        <v/>
      </c>
      <c r="K669" s="92" t="str">
        <f>'94KMInput'!AD664</f>
        <v/>
      </c>
      <c r="L669" s="93"/>
      <c r="M669" s="94" t="str">
        <f>'94KMInput'!L664</f>
        <v/>
      </c>
      <c r="N669" s="90" t="str">
        <f>IF(M669="","",(IF(Q669='94KMInput'!K664,"","ERROR!")))</f>
        <v/>
      </c>
      <c r="O669" s="95"/>
      <c r="P669" s="96"/>
      <c r="Q669" s="69" t="str">
        <f t="shared" si="8"/>
        <v/>
      </c>
      <c r="R669" s="98"/>
      <c r="S669" s="98"/>
      <c r="T669" s="98"/>
      <c r="U669" s="99"/>
      <c r="V669" s="98"/>
      <c r="W669" s="98"/>
      <c r="X669" s="100" t="str">
        <f t="shared" si="39"/>
        <v/>
      </c>
      <c r="Y669" s="101"/>
      <c r="Z669" s="102"/>
      <c r="AA669" s="102"/>
      <c r="AB669" s="102"/>
      <c r="AC669" s="103" t="str">
        <f>'94KMInput'!T708</f>
        <v/>
      </c>
      <c r="AD669" s="104">
        <f>'94KMInput'!V708-'94KMInput'!U708</f>
        <v>0</v>
      </c>
      <c r="AE669" s="105" t="str">
        <f t="shared" si="6"/>
        <v/>
      </c>
      <c r="AF669" s="106"/>
      <c r="AG669" s="107"/>
      <c r="AH669" s="108" t="str">
        <f>HYPERLINK('94KMInput'!AE707)</f>
        <v/>
      </c>
      <c r="AI669" s="108" t="str">
        <f>HYPERLINK('94KMInput'!AF707)</f>
        <v/>
      </c>
      <c r="AJ669" s="108" t="str">
        <f>HYPERLINK('94KMInput'!AG707)</f>
        <v/>
      </c>
      <c r="AK669" s="108" t="str">
        <f>HYPERLINK('94KMInput'!AH707)</f>
        <v/>
      </c>
      <c r="AL669" s="108" t="str">
        <f>HYPERLINK('94KMInput'!AI707)</f>
        <v/>
      </c>
      <c r="AM669" s="108" t="str">
        <f>HYPERLINK('94KMInput'!AJ707)</f>
        <v/>
      </c>
      <c r="AN669" s="108" t="str">
        <f>HYPERLINK('94KMInput'!AK707)</f>
        <v/>
      </c>
      <c r="AO669" s="108" t="str">
        <f>HYPERLINK('94KMInput'!AL707)</f>
        <v/>
      </c>
      <c r="AP669" s="88"/>
      <c r="AQ669" s="88"/>
      <c r="AR669" s="88"/>
      <c r="AS669" s="88"/>
      <c r="AT669" s="88"/>
      <c r="AU669" s="88"/>
      <c r="AV669" s="88"/>
      <c r="AW669" s="88"/>
      <c r="AX669" s="88"/>
      <c r="AY669" s="88"/>
      <c r="AZ669" s="88"/>
      <c r="BA669" s="88"/>
      <c r="BB669" s="88"/>
      <c r="BC669" s="88"/>
      <c r="BD669" s="88"/>
      <c r="BE669" s="88"/>
      <c r="BF669" s="88"/>
      <c r="BG669" s="88"/>
      <c r="BH669" s="88"/>
      <c r="BI669" s="88"/>
      <c r="BJ669" s="88"/>
      <c r="BK669" s="88"/>
      <c r="BL669" s="88"/>
      <c r="BM669" s="88"/>
      <c r="BN669" s="88"/>
      <c r="BO669" s="88"/>
      <c r="BP669" s="88"/>
      <c r="BQ669" s="88"/>
      <c r="BR669" s="88"/>
      <c r="BS669" s="88"/>
      <c r="BT669" s="88"/>
      <c r="BU669" s="88"/>
      <c r="BV669" s="88"/>
      <c r="BW669" s="88"/>
      <c r="BX669" s="88"/>
      <c r="BY669" s="88"/>
      <c r="BZ669" s="88"/>
      <c r="CA669" s="88"/>
      <c r="CB669" s="88"/>
      <c r="CC669" s="88"/>
      <c r="CD669" s="88"/>
      <c r="CE669" s="88"/>
      <c r="CF669" s="88"/>
      <c r="CG669" s="88"/>
      <c r="CH669" s="88"/>
      <c r="CI669" s="88"/>
      <c r="CJ669" s="88"/>
      <c r="CK669" s="88"/>
      <c r="CL669" s="88"/>
      <c r="CM669" s="88"/>
      <c r="CN669" s="88"/>
      <c r="CO669" s="88"/>
      <c r="CP669" s="88"/>
      <c r="CQ669" s="88"/>
      <c r="CR669" s="88"/>
      <c r="CS669" s="88"/>
      <c r="CT669" s="88"/>
      <c r="CU669" s="88"/>
      <c r="CV669" s="88"/>
      <c r="CW669" s="88"/>
      <c r="CX669" s="88"/>
      <c r="CY669" s="88"/>
      <c r="CZ669" s="88"/>
      <c r="DA669" s="88"/>
      <c r="DB669" s="88"/>
      <c r="DC669" s="88"/>
      <c r="DD669" s="88"/>
      <c r="DE669" s="88"/>
      <c r="DF669" s="88"/>
      <c r="DG669" s="88"/>
      <c r="DH669" s="88"/>
    </row>
    <row r="670" ht="10.5" customHeight="1">
      <c r="A670" s="87" t="str">
        <f t="shared" si="1"/>
        <v/>
      </c>
      <c r="B670" s="88" t="str">
        <f t="shared" si="2"/>
        <v/>
      </c>
      <c r="C670" s="88" t="str">
        <f t="shared" si="3"/>
        <v/>
      </c>
      <c r="D670" s="89" t="str">
        <f>'94KMInput'!B665</f>
        <v/>
      </c>
      <c r="E670" s="90" t="str">
        <f t="shared" si="4"/>
        <v/>
      </c>
      <c r="F670" s="91" t="str">
        <f>'94KMInput'!H665</f>
        <v/>
      </c>
      <c r="G670" s="90" t="str">
        <f>'94KMInput'!O665</f>
        <v/>
      </c>
      <c r="H670" s="90" t="str">
        <f>'94KMInput'!P665</f>
        <v/>
      </c>
      <c r="I670" s="90" t="str">
        <f>'94KMInput'!R665</f>
        <v/>
      </c>
      <c r="J670" s="91" t="str">
        <f>'94KMInput'!S665</f>
        <v/>
      </c>
      <c r="K670" s="92" t="str">
        <f>'94KMInput'!AD665</f>
        <v/>
      </c>
      <c r="L670" s="93"/>
      <c r="M670" s="94" t="str">
        <f>'94KMInput'!L665</f>
        <v/>
      </c>
      <c r="N670" s="90" t="str">
        <f>IF(M670="","",(IF(Q670='94KMInput'!K665,"","ERROR!")))</f>
        <v/>
      </c>
      <c r="O670" s="95"/>
      <c r="P670" s="96"/>
      <c r="Q670" s="69" t="str">
        <f t="shared" si="8"/>
        <v/>
      </c>
      <c r="R670" s="98"/>
      <c r="S670" s="98"/>
      <c r="T670" s="98"/>
      <c r="U670" s="99"/>
      <c r="V670" s="98"/>
      <c r="W670" s="98"/>
      <c r="X670" s="100" t="str">
        <f t="shared" si="39"/>
        <v/>
      </c>
      <c r="Y670" s="101"/>
      <c r="Z670" s="102"/>
      <c r="AA670" s="102"/>
      <c r="AB670" s="102"/>
      <c r="AC670" s="103" t="str">
        <f>'94KMInput'!T709</f>
        <v/>
      </c>
      <c r="AD670" s="104">
        <f>'94KMInput'!V709-'94KMInput'!U709</f>
        <v>0</v>
      </c>
      <c r="AE670" s="105" t="str">
        <f t="shared" si="6"/>
        <v/>
      </c>
      <c r="AF670" s="106"/>
      <c r="AG670" s="107"/>
      <c r="AH670" s="108" t="str">
        <f>HYPERLINK('94KMInput'!AE708)</f>
        <v/>
      </c>
      <c r="AI670" s="108" t="str">
        <f>HYPERLINK('94KMInput'!AF708)</f>
        <v/>
      </c>
      <c r="AJ670" s="108" t="str">
        <f>HYPERLINK('94KMInput'!AG708)</f>
        <v/>
      </c>
      <c r="AK670" s="108" t="str">
        <f>HYPERLINK('94KMInput'!AH708)</f>
        <v/>
      </c>
      <c r="AL670" s="108" t="str">
        <f>HYPERLINK('94KMInput'!AI708)</f>
        <v/>
      </c>
      <c r="AM670" s="108" t="str">
        <f>HYPERLINK('94KMInput'!AJ708)</f>
        <v/>
      </c>
      <c r="AN670" s="108" t="str">
        <f>HYPERLINK('94KMInput'!AK708)</f>
        <v/>
      </c>
      <c r="AO670" s="108" t="str">
        <f>HYPERLINK('94KMInput'!AL708)</f>
        <v/>
      </c>
      <c r="AP670" s="88"/>
      <c r="AQ670" s="88"/>
      <c r="AR670" s="88"/>
      <c r="AS670" s="88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88"/>
      <c r="BG670" s="88"/>
      <c r="BH670" s="88"/>
      <c r="BI670" s="88"/>
      <c r="BJ670" s="88"/>
      <c r="BK670" s="88"/>
      <c r="BL670" s="8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88"/>
      <c r="BZ670" s="88"/>
      <c r="CA670" s="88"/>
      <c r="CB670" s="88"/>
      <c r="CC670" s="88"/>
      <c r="CD670" s="88"/>
      <c r="CE670" s="88"/>
      <c r="CF670" s="88"/>
      <c r="CG670" s="88"/>
      <c r="CH670" s="88"/>
      <c r="CI670" s="88"/>
      <c r="CJ670" s="88"/>
      <c r="CK670" s="88"/>
      <c r="CL670" s="88"/>
      <c r="CM670" s="88"/>
      <c r="CN670" s="88"/>
      <c r="CO670" s="88"/>
      <c r="CP670" s="88"/>
      <c r="CQ670" s="88"/>
      <c r="CR670" s="88"/>
      <c r="CS670" s="88"/>
      <c r="CT670" s="88"/>
      <c r="CU670" s="88"/>
      <c r="CV670" s="88"/>
      <c r="CW670" s="88"/>
      <c r="CX670" s="88"/>
      <c r="CY670" s="88"/>
      <c r="CZ670" s="88"/>
      <c r="DA670" s="88"/>
      <c r="DB670" s="88"/>
      <c r="DC670" s="88"/>
      <c r="DD670" s="88"/>
      <c r="DE670" s="88"/>
      <c r="DF670" s="88"/>
      <c r="DG670" s="88"/>
      <c r="DH670" s="88"/>
    </row>
    <row r="671" ht="10.5" customHeight="1">
      <c r="A671" s="87" t="str">
        <f t="shared" si="1"/>
        <v/>
      </c>
      <c r="B671" s="88" t="str">
        <f t="shared" si="2"/>
        <v/>
      </c>
      <c r="C671" s="88" t="str">
        <f t="shared" si="3"/>
        <v/>
      </c>
      <c r="D671" s="89" t="str">
        <f>'94KMInput'!B666</f>
        <v/>
      </c>
      <c r="E671" s="90" t="str">
        <f t="shared" si="4"/>
        <v/>
      </c>
      <c r="F671" s="91" t="str">
        <f>'94KMInput'!H666</f>
        <v/>
      </c>
      <c r="G671" s="90" t="str">
        <f>'94KMInput'!O666</f>
        <v/>
      </c>
      <c r="H671" s="90" t="str">
        <f>'94KMInput'!P666</f>
        <v/>
      </c>
      <c r="I671" s="90" t="str">
        <f>'94KMInput'!R666</f>
        <v/>
      </c>
      <c r="J671" s="91" t="str">
        <f>'94KMInput'!S666</f>
        <v/>
      </c>
      <c r="K671" s="92" t="str">
        <f>'94KMInput'!AD666</f>
        <v/>
      </c>
      <c r="L671" s="93"/>
      <c r="M671" s="94" t="str">
        <f>'94KMInput'!L666</f>
        <v/>
      </c>
      <c r="N671" s="90" t="str">
        <f>IF(M671="","",(IF(Q671='94KMInput'!K666,"","ERROR!")))</f>
        <v/>
      </c>
      <c r="O671" s="95"/>
      <c r="P671" s="96"/>
      <c r="Q671" s="69" t="str">
        <f t="shared" si="8"/>
        <v/>
      </c>
      <c r="R671" s="98"/>
      <c r="S671" s="98"/>
      <c r="T671" s="98"/>
      <c r="U671" s="99"/>
      <c r="V671" s="98"/>
      <c r="W671" s="98"/>
      <c r="X671" s="100" t="str">
        <f t="shared" si="39"/>
        <v/>
      </c>
      <c r="Y671" s="101"/>
      <c r="Z671" s="102"/>
      <c r="AA671" s="102"/>
      <c r="AB671" s="102"/>
      <c r="AC671" s="103" t="str">
        <f>'94KMInput'!T710</f>
        <v/>
      </c>
      <c r="AD671" s="104">
        <f>'94KMInput'!V710-'94KMInput'!U710</f>
        <v>0</v>
      </c>
      <c r="AE671" s="105" t="str">
        <f t="shared" si="6"/>
        <v/>
      </c>
      <c r="AF671" s="106"/>
      <c r="AG671" s="107"/>
      <c r="AH671" s="108" t="str">
        <f>HYPERLINK('94KMInput'!AE709)</f>
        <v/>
      </c>
      <c r="AI671" s="108" t="str">
        <f>HYPERLINK('94KMInput'!AF709)</f>
        <v/>
      </c>
      <c r="AJ671" s="108" t="str">
        <f>HYPERLINK('94KMInput'!AG709)</f>
        <v/>
      </c>
      <c r="AK671" s="108" t="str">
        <f>HYPERLINK('94KMInput'!AH709)</f>
        <v/>
      </c>
      <c r="AL671" s="108" t="str">
        <f>HYPERLINK('94KMInput'!AI709)</f>
        <v/>
      </c>
      <c r="AM671" s="108" t="str">
        <f>HYPERLINK('94KMInput'!AJ709)</f>
        <v/>
      </c>
      <c r="AN671" s="108" t="str">
        <f>HYPERLINK('94KMInput'!AK709)</f>
        <v/>
      </c>
      <c r="AO671" s="108" t="str">
        <f>HYPERLINK('94KMInput'!AL709)</f>
        <v/>
      </c>
      <c r="AP671" s="88"/>
      <c r="AQ671" s="88"/>
      <c r="AR671" s="88"/>
      <c r="AS671" s="88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88"/>
      <c r="BG671" s="88"/>
      <c r="BH671" s="88"/>
      <c r="BI671" s="88"/>
      <c r="BJ671" s="88"/>
      <c r="BK671" s="88"/>
      <c r="BL671" s="88"/>
      <c r="BM671" s="88"/>
      <c r="BN671" s="88"/>
      <c r="BO671" s="88"/>
      <c r="BP671" s="88"/>
      <c r="BQ671" s="88"/>
      <c r="BR671" s="88"/>
      <c r="BS671" s="88"/>
      <c r="BT671" s="88"/>
      <c r="BU671" s="88"/>
      <c r="BV671" s="88"/>
      <c r="BW671" s="88"/>
      <c r="BX671" s="88"/>
      <c r="BY671" s="88"/>
      <c r="BZ671" s="88"/>
      <c r="CA671" s="88"/>
      <c r="CB671" s="88"/>
      <c r="CC671" s="88"/>
      <c r="CD671" s="88"/>
      <c r="CE671" s="88"/>
      <c r="CF671" s="88"/>
      <c r="CG671" s="88"/>
      <c r="CH671" s="88"/>
      <c r="CI671" s="88"/>
      <c r="CJ671" s="88"/>
      <c r="CK671" s="88"/>
      <c r="CL671" s="88"/>
      <c r="CM671" s="88"/>
      <c r="CN671" s="88"/>
      <c r="CO671" s="88"/>
      <c r="CP671" s="88"/>
      <c r="CQ671" s="88"/>
      <c r="CR671" s="88"/>
      <c r="CS671" s="88"/>
      <c r="CT671" s="88"/>
      <c r="CU671" s="88"/>
      <c r="CV671" s="88"/>
      <c r="CW671" s="88"/>
      <c r="CX671" s="88"/>
      <c r="CY671" s="88"/>
      <c r="CZ671" s="88"/>
      <c r="DA671" s="88"/>
      <c r="DB671" s="88"/>
      <c r="DC671" s="88"/>
      <c r="DD671" s="88"/>
      <c r="DE671" s="88"/>
      <c r="DF671" s="88"/>
      <c r="DG671" s="88"/>
      <c r="DH671" s="88"/>
    </row>
    <row r="672" ht="10.5" customHeight="1">
      <c r="A672" s="87" t="str">
        <f t="shared" si="1"/>
        <v/>
      </c>
      <c r="B672" s="88" t="str">
        <f t="shared" si="2"/>
        <v/>
      </c>
      <c r="C672" s="88" t="str">
        <f t="shared" si="3"/>
        <v/>
      </c>
      <c r="D672" s="89" t="str">
        <f>'94KMInput'!B667</f>
        <v/>
      </c>
      <c r="E672" s="90" t="str">
        <f t="shared" si="4"/>
        <v/>
      </c>
      <c r="F672" s="91" t="str">
        <f>'94KMInput'!H667</f>
        <v/>
      </c>
      <c r="G672" s="90" t="str">
        <f>'94KMInput'!O667</f>
        <v/>
      </c>
      <c r="H672" s="90" t="str">
        <f>'94KMInput'!P667</f>
        <v/>
      </c>
      <c r="I672" s="90" t="str">
        <f>'94KMInput'!R667</f>
        <v/>
      </c>
      <c r="J672" s="91" t="str">
        <f>'94KMInput'!S667</f>
        <v/>
      </c>
      <c r="K672" s="92" t="str">
        <f>'94KMInput'!AD667</f>
        <v/>
      </c>
      <c r="L672" s="93"/>
      <c r="M672" s="94" t="str">
        <f>'94KMInput'!L667</f>
        <v/>
      </c>
      <c r="N672" s="90" t="str">
        <f>IF(M672="","",(IF(Q672='94KMInput'!K667,"","ERROR!")))</f>
        <v/>
      </c>
      <c r="O672" s="95"/>
      <c r="P672" s="96"/>
      <c r="Q672" s="69" t="str">
        <f t="shared" si="8"/>
        <v/>
      </c>
      <c r="R672" s="98"/>
      <c r="S672" s="98"/>
      <c r="T672" s="98"/>
      <c r="U672" s="99"/>
      <c r="V672" s="98"/>
      <c r="W672" s="98"/>
      <c r="X672" s="100" t="str">
        <f t="shared" si="39"/>
        <v/>
      </c>
      <c r="Y672" s="101"/>
      <c r="Z672" s="102"/>
      <c r="AA672" s="102"/>
      <c r="AB672" s="102"/>
      <c r="AC672" s="103" t="str">
        <f>'94KMInput'!T711</f>
        <v/>
      </c>
      <c r="AD672" s="104">
        <f>'94KMInput'!V711-'94KMInput'!U711</f>
        <v>0</v>
      </c>
      <c r="AE672" s="105" t="str">
        <f t="shared" si="6"/>
        <v/>
      </c>
      <c r="AF672" s="106"/>
      <c r="AG672" s="107"/>
      <c r="AH672" s="108" t="str">
        <f>HYPERLINK('94KMInput'!AE710)</f>
        <v/>
      </c>
      <c r="AI672" s="108" t="str">
        <f>HYPERLINK('94KMInput'!AF710)</f>
        <v/>
      </c>
      <c r="AJ672" s="108" t="str">
        <f>HYPERLINK('94KMInput'!AG710)</f>
        <v/>
      </c>
      <c r="AK672" s="108" t="str">
        <f>HYPERLINK('94KMInput'!AH710)</f>
        <v/>
      </c>
      <c r="AL672" s="108" t="str">
        <f>HYPERLINK('94KMInput'!AI710)</f>
        <v/>
      </c>
      <c r="AM672" s="108" t="str">
        <f>HYPERLINK('94KMInput'!AJ710)</f>
        <v/>
      </c>
      <c r="AN672" s="108" t="str">
        <f>HYPERLINK('94KMInput'!AK710)</f>
        <v/>
      </c>
      <c r="AO672" s="108" t="str">
        <f>HYPERLINK('94KMInput'!AL710)</f>
        <v/>
      </c>
      <c r="AP672" s="88"/>
      <c r="AQ672" s="88"/>
      <c r="AR672" s="88"/>
      <c r="AS672" s="88"/>
      <c r="AT672" s="88"/>
      <c r="AU672" s="88"/>
      <c r="AV672" s="88"/>
      <c r="AW672" s="88"/>
      <c r="AX672" s="88"/>
      <c r="AY672" s="88"/>
      <c r="AZ672" s="88"/>
      <c r="BA672" s="88"/>
      <c r="BB672" s="88"/>
      <c r="BC672" s="88"/>
      <c r="BD672" s="88"/>
      <c r="BE672" s="88"/>
      <c r="BF672" s="88"/>
      <c r="BG672" s="88"/>
      <c r="BH672" s="88"/>
      <c r="BI672" s="88"/>
      <c r="BJ672" s="88"/>
      <c r="BK672" s="88"/>
      <c r="BL672" s="88"/>
      <c r="BM672" s="88"/>
      <c r="BN672" s="88"/>
      <c r="BO672" s="88"/>
      <c r="BP672" s="88"/>
      <c r="BQ672" s="88"/>
      <c r="BR672" s="88"/>
      <c r="BS672" s="88"/>
      <c r="BT672" s="88"/>
      <c r="BU672" s="88"/>
      <c r="BV672" s="88"/>
      <c r="BW672" s="88"/>
      <c r="BX672" s="88"/>
      <c r="BY672" s="88"/>
      <c r="BZ672" s="88"/>
      <c r="CA672" s="88"/>
      <c r="CB672" s="88"/>
      <c r="CC672" s="88"/>
      <c r="CD672" s="88"/>
      <c r="CE672" s="88"/>
      <c r="CF672" s="88"/>
      <c r="CG672" s="88"/>
      <c r="CH672" s="88"/>
      <c r="CI672" s="88"/>
      <c r="CJ672" s="88"/>
      <c r="CK672" s="88"/>
      <c r="CL672" s="88"/>
      <c r="CM672" s="88"/>
      <c r="CN672" s="88"/>
      <c r="CO672" s="88"/>
      <c r="CP672" s="88"/>
      <c r="CQ672" s="88"/>
      <c r="CR672" s="88"/>
      <c r="CS672" s="88"/>
      <c r="CT672" s="88"/>
      <c r="CU672" s="88"/>
      <c r="CV672" s="88"/>
      <c r="CW672" s="88"/>
      <c r="CX672" s="88"/>
      <c r="CY672" s="88"/>
      <c r="CZ672" s="88"/>
      <c r="DA672" s="88"/>
      <c r="DB672" s="88"/>
      <c r="DC672" s="88"/>
      <c r="DD672" s="88"/>
      <c r="DE672" s="88"/>
      <c r="DF672" s="88"/>
      <c r="DG672" s="88"/>
      <c r="DH672" s="88"/>
    </row>
    <row r="673" ht="10.5" customHeight="1">
      <c r="A673" s="87" t="str">
        <f t="shared" si="1"/>
        <v/>
      </c>
      <c r="B673" s="88" t="str">
        <f t="shared" si="2"/>
        <v/>
      </c>
      <c r="C673" s="88" t="str">
        <f t="shared" si="3"/>
        <v/>
      </c>
      <c r="D673" s="89" t="str">
        <f>'94KMInput'!B668</f>
        <v/>
      </c>
      <c r="E673" s="90" t="str">
        <f t="shared" si="4"/>
        <v/>
      </c>
      <c r="F673" s="91" t="str">
        <f>'94KMInput'!H668</f>
        <v/>
      </c>
      <c r="G673" s="90" t="str">
        <f>'94KMInput'!O668</f>
        <v/>
      </c>
      <c r="H673" s="90" t="str">
        <f>'94KMInput'!P668</f>
        <v/>
      </c>
      <c r="I673" s="90" t="str">
        <f>'94KMInput'!R668</f>
        <v/>
      </c>
      <c r="J673" s="91" t="str">
        <f>'94KMInput'!S668</f>
        <v/>
      </c>
      <c r="K673" s="92" t="str">
        <f>'94KMInput'!AD668</f>
        <v/>
      </c>
      <c r="L673" s="93"/>
      <c r="M673" s="94" t="str">
        <f>'94KMInput'!L668</f>
        <v/>
      </c>
      <c r="N673" s="90" t="str">
        <f>IF(M673="","",(IF(Q673='94KMInput'!K668,"","ERROR!")))</f>
        <v/>
      </c>
      <c r="O673" s="95"/>
      <c r="P673" s="96"/>
      <c r="Q673" s="69" t="str">
        <f t="shared" si="8"/>
        <v/>
      </c>
      <c r="R673" s="98"/>
      <c r="S673" s="98"/>
      <c r="T673" s="98"/>
      <c r="U673" s="99"/>
      <c r="V673" s="98"/>
      <c r="W673" s="98"/>
      <c r="X673" s="100" t="str">
        <f t="shared" si="39"/>
        <v/>
      </c>
      <c r="Y673" s="101"/>
      <c r="Z673" s="102"/>
      <c r="AA673" s="102"/>
      <c r="AB673" s="102"/>
      <c r="AC673" s="103" t="str">
        <f>'94KMInput'!T712</f>
        <v/>
      </c>
      <c r="AD673" s="104">
        <f>'94KMInput'!V712-'94KMInput'!U712</f>
        <v>0</v>
      </c>
      <c r="AE673" s="105" t="str">
        <f t="shared" si="6"/>
        <v/>
      </c>
      <c r="AF673" s="106"/>
      <c r="AG673" s="107"/>
      <c r="AH673" s="108" t="str">
        <f>HYPERLINK('94KMInput'!AE711)</f>
        <v/>
      </c>
      <c r="AI673" s="108" t="str">
        <f>HYPERLINK('94KMInput'!AF711)</f>
        <v/>
      </c>
      <c r="AJ673" s="108" t="str">
        <f>HYPERLINK('94KMInput'!AG711)</f>
        <v/>
      </c>
      <c r="AK673" s="108" t="str">
        <f>HYPERLINK('94KMInput'!AH711)</f>
        <v/>
      </c>
      <c r="AL673" s="108" t="str">
        <f>HYPERLINK('94KMInput'!AI711)</f>
        <v/>
      </c>
      <c r="AM673" s="108" t="str">
        <f>HYPERLINK('94KMInput'!AJ711)</f>
        <v/>
      </c>
      <c r="AN673" s="108" t="str">
        <f>HYPERLINK('94KMInput'!AK711)</f>
        <v/>
      </c>
      <c r="AO673" s="108" t="str">
        <f>HYPERLINK('94KMInput'!AL711)</f>
        <v/>
      </c>
      <c r="AP673" s="88"/>
      <c r="AQ673" s="88"/>
      <c r="AR673" s="88"/>
      <c r="AS673" s="88"/>
      <c r="AT673" s="88"/>
      <c r="AU673" s="88"/>
      <c r="AV673" s="88"/>
      <c r="AW673" s="88"/>
      <c r="AX673" s="88"/>
      <c r="AY673" s="88"/>
      <c r="AZ673" s="88"/>
      <c r="BA673" s="88"/>
      <c r="BB673" s="88"/>
      <c r="BC673" s="88"/>
      <c r="BD673" s="88"/>
      <c r="BE673" s="88"/>
      <c r="BF673" s="88"/>
      <c r="BG673" s="88"/>
      <c r="BH673" s="88"/>
      <c r="BI673" s="88"/>
      <c r="BJ673" s="88"/>
      <c r="BK673" s="88"/>
      <c r="BL673" s="88"/>
      <c r="BM673" s="88"/>
      <c r="BN673" s="88"/>
      <c r="BO673" s="88"/>
      <c r="BP673" s="88"/>
      <c r="BQ673" s="88"/>
      <c r="BR673" s="88"/>
      <c r="BS673" s="88"/>
      <c r="BT673" s="88"/>
      <c r="BU673" s="88"/>
      <c r="BV673" s="88"/>
      <c r="BW673" s="88"/>
      <c r="BX673" s="88"/>
      <c r="BY673" s="88"/>
      <c r="BZ673" s="88"/>
      <c r="CA673" s="88"/>
      <c r="CB673" s="88"/>
      <c r="CC673" s="88"/>
      <c r="CD673" s="88"/>
      <c r="CE673" s="88"/>
      <c r="CF673" s="88"/>
      <c r="CG673" s="88"/>
      <c r="CH673" s="88"/>
      <c r="CI673" s="88"/>
      <c r="CJ673" s="88"/>
      <c r="CK673" s="88"/>
      <c r="CL673" s="88"/>
      <c r="CM673" s="88"/>
      <c r="CN673" s="88"/>
      <c r="CO673" s="88"/>
      <c r="CP673" s="88"/>
      <c r="CQ673" s="88"/>
      <c r="CR673" s="88"/>
      <c r="CS673" s="88"/>
      <c r="CT673" s="88"/>
      <c r="CU673" s="88"/>
      <c r="CV673" s="88"/>
      <c r="CW673" s="88"/>
      <c r="CX673" s="88"/>
      <c r="CY673" s="88"/>
      <c r="CZ673" s="88"/>
      <c r="DA673" s="88"/>
      <c r="DB673" s="88"/>
      <c r="DC673" s="88"/>
      <c r="DD673" s="88"/>
      <c r="DE673" s="88"/>
      <c r="DF673" s="88"/>
      <c r="DG673" s="88"/>
      <c r="DH673" s="88"/>
    </row>
    <row r="674" ht="10.5" customHeight="1">
      <c r="A674" s="87" t="str">
        <f t="shared" si="1"/>
        <v/>
      </c>
      <c r="B674" s="88" t="str">
        <f t="shared" si="2"/>
        <v/>
      </c>
      <c r="C674" s="88" t="str">
        <f t="shared" si="3"/>
        <v/>
      </c>
      <c r="D674" s="89" t="str">
        <f>'94KMInput'!B669</f>
        <v/>
      </c>
      <c r="E674" s="90" t="str">
        <f t="shared" si="4"/>
        <v/>
      </c>
      <c r="F674" s="91" t="str">
        <f>'94KMInput'!H669</f>
        <v/>
      </c>
      <c r="G674" s="90" t="str">
        <f>'94KMInput'!O669</f>
        <v/>
      </c>
      <c r="H674" s="90" t="str">
        <f>'94KMInput'!P669</f>
        <v/>
      </c>
      <c r="I674" s="90" t="str">
        <f>'94KMInput'!R669</f>
        <v/>
      </c>
      <c r="J674" s="91" t="str">
        <f>'94KMInput'!S669</f>
        <v/>
      </c>
      <c r="K674" s="92" t="str">
        <f>'94KMInput'!AD669</f>
        <v/>
      </c>
      <c r="L674" s="93"/>
      <c r="M674" s="94" t="str">
        <f>'94KMInput'!L669</f>
        <v/>
      </c>
      <c r="N674" s="90" t="str">
        <f>IF(M674="","",(IF(Q674='94KMInput'!K669,"","ERROR!")))</f>
        <v/>
      </c>
      <c r="O674" s="95"/>
      <c r="P674" s="96"/>
      <c r="Q674" s="69" t="str">
        <f t="shared" si="8"/>
        <v/>
      </c>
      <c r="R674" s="98"/>
      <c r="S674" s="98"/>
      <c r="T674" s="98"/>
      <c r="U674" s="99"/>
      <c r="V674" s="98"/>
      <c r="W674" s="98"/>
      <c r="X674" s="100" t="str">
        <f t="shared" si="39"/>
        <v/>
      </c>
      <c r="Y674" s="101"/>
      <c r="Z674" s="102"/>
      <c r="AA674" s="102"/>
      <c r="AB674" s="102"/>
      <c r="AC674" s="103" t="str">
        <f>'94KMInput'!T713</f>
        <v/>
      </c>
      <c r="AD674" s="104">
        <f>'94KMInput'!V713-'94KMInput'!U713</f>
        <v>0</v>
      </c>
      <c r="AE674" s="105" t="str">
        <f t="shared" si="6"/>
        <v/>
      </c>
      <c r="AF674" s="106"/>
      <c r="AG674" s="107"/>
      <c r="AH674" s="108" t="str">
        <f>HYPERLINK('94KMInput'!AE712)</f>
        <v/>
      </c>
      <c r="AI674" s="108" t="str">
        <f>HYPERLINK('94KMInput'!AF712)</f>
        <v/>
      </c>
      <c r="AJ674" s="108" t="str">
        <f>HYPERLINK('94KMInput'!AG712)</f>
        <v/>
      </c>
      <c r="AK674" s="108" t="str">
        <f>HYPERLINK('94KMInput'!AH712)</f>
        <v/>
      </c>
      <c r="AL674" s="108" t="str">
        <f>HYPERLINK('94KMInput'!AI712)</f>
        <v/>
      </c>
      <c r="AM674" s="108" t="str">
        <f>HYPERLINK('94KMInput'!AJ712)</f>
        <v/>
      </c>
      <c r="AN674" s="108" t="str">
        <f>HYPERLINK('94KMInput'!AK712)</f>
        <v/>
      </c>
      <c r="AO674" s="108" t="str">
        <f>HYPERLINK('94KMInput'!AL712)</f>
        <v/>
      </c>
      <c r="AP674" s="88"/>
      <c r="AQ674" s="88"/>
      <c r="AR674" s="88"/>
      <c r="AS674" s="88"/>
      <c r="AT674" s="88"/>
      <c r="AU674" s="88"/>
      <c r="AV674" s="88"/>
      <c r="AW674" s="88"/>
      <c r="AX674" s="88"/>
      <c r="AY674" s="88"/>
      <c r="AZ674" s="88"/>
      <c r="BA674" s="88"/>
      <c r="BB674" s="88"/>
      <c r="BC674" s="88"/>
      <c r="BD674" s="88"/>
      <c r="BE674" s="88"/>
      <c r="BF674" s="88"/>
      <c r="BG674" s="88"/>
      <c r="BH674" s="88"/>
      <c r="BI674" s="88"/>
      <c r="BJ674" s="88"/>
      <c r="BK674" s="88"/>
      <c r="BL674" s="88"/>
      <c r="BM674" s="88"/>
      <c r="BN674" s="88"/>
      <c r="BO674" s="88"/>
      <c r="BP674" s="88"/>
      <c r="BQ674" s="88"/>
      <c r="BR674" s="88"/>
      <c r="BS674" s="88"/>
      <c r="BT674" s="88"/>
      <c r="BU674" s="88"/>
      <c r="BV674" s="88"/>
      <c r="BW674" s="88"/>
      <c r="BX674" s="88"/>
      <c r="BY674" s="88"/>
      <c r="BZ674" s="88"/>
      <c r="CA674" s="88"/>
      <c r="CB674" s="88"/>
      <c r="CC674" s="88"/>
      <c r="CD674" s="88"/>
      <c r="CE674" s="88"/>
      <c r="CF674" s="88"/>
      <c r="CG674" s="88"/>
      <c r="CH674" s="88"/>
      <c r="CI674" s="88"/>
      <c r="CJ674" s="88"/>
      <c r="CK674" s="88"/>
      <c r="CL674" s="88"/>
      <c r="CM674" s="88"/>
      <c r="CN674" s="88"/>
      <c r="CO674" s="88"/>
      <c r="CP674" s="88"/>
      <c r="CQ674" s="88"/>
      <c r="CR674" s="88"/>
      <c r="CS674" s="88"/>
      <c r="CT674" s="88"/>
      <c r="CU674" s="88"/>
      <c r="CV674" s="88"/>
      <c r="CW674" s="88"/>
      <c r="CX674" s="88"/>
      <c r="CY674" s="88"/>
      <c r="CZ674" s="88"/>
      <c r="DA674" s="88"/>
      <c r="DB674" s="88"/>
      <c r="DC674" s="88"/>
      <c r="DD674" s="88"/>
      <c r="DE674" s="88"/>
      <c r="DF674" s="88"/>
      <c r="DG674" s="88"/>
      <c r="DH674" s="88"/>
    </row>
    <row r="675" ht="10.5" customHeight="1">
      <c r="A675" s="87" t="str">
        <f t="shared" si="1"/>
        <v/>
      </c>
      <c r="B675" s="88" t="str">
        <f t="shared" si="2"/>
        <v/>
      </c>
      <c r="C675" s="88" t="str">
        <f t="shared" si="3"/>
        <v/>
      </c>
      <c r="D675" s="89" t="str">
        <f>'94KMInput'!B670</f>
        <v/>
      </c>
      <c r="E675" s="90" t="str">
        <f t="shared" si="4"/>
        <v/>
      </c>
      <c r="F675" s="91" t="str">
        <f>'94KMInput'!H670</f>
        <v/>
      </c>
      <c r="G675" s="90" t="str">
        <f>'94KMInput'!O670</f>
        <v/>
      </c>
      <c r="H675" s="90" t="str">
        <f>'94KMInput'!P670</f>
        <v/>
      </c>
      <c r="I675" s="90" t="str">
        <f>'94KMInput'!R670</f>
        <v/>
      </c>
      <c r="J675" s="91" t="str">
        <f>'94KMInput'!S670</f>
        <v/>
      </c>
      <c r="K675" s="92" t="str">
        <f>'94KMInput'!AD670</f>
        <v/>
      </c>
      <c r="L675" s="93"/>
      <c r="M675" s="94" t="str">
        <f>'94KMInput'!L670</f>
        <v/>
      </c>
      <c r="N675" s="90" t="str">
        <f>IF(M675="","",(IF(Q675='94KMInput'!K670,"","ERROR!")))</f>
        <v/>
      </c>
      <c r="O675" s="95"/>
      <c r="P675" s="96"/>
      <c r="Q675" s="69" t="str">
        <f t="shared" si="8"/>
        <v/>
      </c>
      <c r="R675" s="98"/>
      <c r="S675" s="98"/>
      <c r="T675" s="98"/>
      <c r="U675" s="99"/>
      <c r="V675" s="98"/>
      <c r="W675" s="98"/>
      <c r="X675" s="100" t="str">
        <f t="shared" si="39"/>
        <v/>
      </c>
      <c r="Y675" s="101"/>
      <c r="Z675" s="102"/>
      <c r="AA675" s="102"/>
      <c r="AB675" s="102"/>
      <c r="AC675" s="103" t="str">
        <f>'94KMInput'!T714</f>
        <v/>
      </c>
      <c r="AD675" s="104">
        <f>'94KMInput'!V714-'94KMInput'!U714</f>
        <v>0</v>
      </c>
      <c r="AE675" s="105" t="str">
        <f t="shared" si="6"/>
        <v/>
      </c>
      <c r="AF675" s="106"/>
      <c r="AG675" s="107"/>
      <c r="AH675" s="108" t="str">
        <f>HYPERLINK('94KMInput'!AE713)</f>
        <v/>
      </c>
      <c r="AI675" s="108" t="str">
        <f>HYPERLINK('94KMInput'!AF713)</f>
        <v/>
      </c>
      <c r="AJ675" s="108" t="str">
        <f>HYPERLINK('94KMInput'!AG713)</f>
        <v/>
      </c>
      <c r="AK675" s="108" t="str">
        <f>HYPERLINK('94KMInput'!AH713)</f>
        <v/>
      </c>
      <c r="AL675" s="108" t="str">
        <f>HYPERLINK('94KMInput'!AI713)</f>
        <v/>
      </c>
      <c r="AM675" s="108" t="str">
        <f>HYPERLINK('94KMInput'!AJ713)</f>
        <v/>
      </c>
      <c r="AN675" s="108" t="str">
        <f>HYPERLINK('94KMInput'!AK713)</f>
        <v/>
      </c>
      <c r="AO675" s="108" t="str">
        <f>HYPERLINK('94KMInput'!AL713)</f>
        <v/>
      </c>
      <c r="AP675" s="88"/>
      <c r="AQ675" s="88"/>
      <c r="AR675" s="88"/>
      <c r="AS675" s="88"/>
      <c r="AT675" s="88"/>
      <c r="AU675" s="88"/>
      <c r="AV675" s="88"/>
      <c r="AW675" s="88"/>
      <c r="AX675" s="88"/>
      <c r="AY675" s="88"/>
      <c r="AZ675" s="88"/>
      <c r="BA675" s="88"/>
      <c r="BB675" s="88"/>
      <c r="BC675" s="88"/>
      <c r="BD675" s="88"/>
      <c r="BE675" s="88"/>
      <c r="BF675" s="88"/>
      <c r="BG675" s="88"/>
      <c r="BH675" s="88"/>
      <c r="BI675" s="88"/>
      <c r="BJ675" s="88"/>
      <c r="BK675" s="88"/>
      <c r="BL675" s="88"/>
      <c r="BM675" s="88"/>
      <c r="BN675" s="88"/>
      <c r="BO675" s="88"/>
      <c r="BP675" s="88"/>
      <c r="BQ675" s="88"/>
      <c r="BR675" s="88"/>
      <c r="BS675" s="88"/>
      <c r="BT675" s="88"/>
      <c r="BU675" s="88"/>
      <c r="BV675" s="88"/>
      <c r="BW675" s="88"/>
      <c r="BX675" s="88"/>
      <c r="BY675" s="88"/>
      <c r="BZ675" s="88"/>
      <c r="CA675" s="88"/>
      <c r="CB675" s="88"/>
      <c r="CC675" s="88"/>
      <c r="CD675" s="88"/>
      <c r="CE675" s="88"/>
      <c r="CF675" s="88"/>
      <c r="CG675" s="88"/>
      <c r="CH675" s="88"/>
      <c r="CI675" s="88"/>
      <c r="CJ675" s="88"/>
      <c r="CK675" s="88"/>
      <c r="CL675" s="88"/>
      <c r="CM675" s="88"/>
      <c r="CN675" s="88"/>
      <c r="CO675" s="88"/>
      <c r="CP675" s="88"/>
      <c r="CQ675" s="88"/>
      <c r="CR675" s="88"/>
      <c r="CS675" s="88"/>
      <c r="CT675" s="88"/>
      <c r="CU675" s="88"/>
      <c r="CV675" s="88"/>
      <c r="CW675" s="88"/>
      <c r="CX675" s="88"/>
      <c r="CY675" s="88"/>
      <c r="CZ675" s="88"/>
      <c r="DA675" s="88"/>
      <c r="DB675" s="88"/>
      <c r="DC675" s="88"/>
      <c r="DD675" s="88"/>
      <c r="DE675" s="88"/>
      <c r="DF675" s="88"/>
      <c r="DG675" s="88"/>
      <c r="DH675" s="88"/>
    </row>
    <row r="676" ht="10.5" customHeight="1">
      <c r="A676" s="87" t="str">
        <f t="shared" si="1"/>
        <v/>
      </c>
      <c r="B676" s="88" t="str">
        <f t="shared" si="2"/>
        <v/>
      </c>
      <c r="C676" s="88" t="str">
        <f t="shared" si="3"/>
        <v/>
      </c>
      <c r="D676" s="89" t="str">
        <f>'94KMInput'!B671</f>
        <v/>
      </c>
      <c r="E676" s="90" t="str">
        <f t="shared" si="4"/>
        <v/>
      </c>
      <c r="F676" s="91" t="str">
        <f>'94KMInput'!H671</f>
        <v/>
      </c>
      <c r="G676" s="90" t="str">
        <f>'94KMInput'!O671</f>
        <v/>
      </c>
      <c r="H676" s="90" t="str">
        <f>'94KMInput'!P671</f>
        <v/>
      </c>
      <c r="I676" s="90" t="str">
        <f>'94KMInput'!R671</f>
        <v/>
      </c>
      <c r="J676" s="91" t="str">
        <f>'94KMInput'!S671</f>
        <v/>
      </c>
      <c r="K676" s="92" t="str">
        <f>'94KMInput'!AD671</f>
        <v/>
      </c>
      <c r="L676" s="93"/>
      <c r="M676" s="94" t="str">
        <f>'94KMInput'!L671</f>
        <v/>
      </c>
      <c r="N676" s="90" t="str">
        <f>IF(M676="","",(IF(Q676='94KMInput'!K671,"","ERROR!")))</f>
        <v/>
      </c>
      <c r="O676" s="95"/>
      <c r="P676" s="96"/>
      <c r="Q676" s="69" t="str">
        <f t="shared" si="8"/>
        <v/>
      </c>
      <c r="R676" s="98"/>
      <c r="S676" s="98"/>
      <c r="T676" s="98"/>
      <c r="U676" s="99"/>
      <c r="V676" s="98"/>
      <c r="W676" s="98"/>
      <c r="X676" s="100" t="str">
        <f t="shared" si="39"/>
        <v/>
      </c>
      <c r="Y676" s="101"/>
      <c r="Z676" s="102"/>
      <c r="AA676" s="102"/>
      <c r="AB676" s="102"/>
      <c r="AC676" s="103" t="str">
        <f>'94KMInput'!T715</f>
        <v/>
      </c>
      <c r="AD676" s="104">
        <f>'94KMInput'!V715-'94KMInput'!U715</f>
        <v>0</v>
      </c>
      <c r="AE676" s="105" t="str">
        <f t="shared" si="6"/>
        <v/>
      </c>
      <c r="AF676" s="106"/>
      <c r="AG676" s="107"/>
      <c r="AH676" s="108" t="str">
        <f>HYPERLINK('94KMInput'!AE714)</f>
        <v/>
      </c>
      <c r="AI676" s="108" t="str">
        <f>HYPERLINK('94KMInput'!AF714)</f>
        <v/>
      </c>
      <c r="AJ676" s="108" t="str">
        <f>HYPERLINK('94KMInput'!AG714)</f>
        <v/>
      </c>
      <c r="AK676" s="108" t="str">
        <f>HYPERLINK('94KMInput'!AH714)</f>
        <v/>
      </c>
      <c r="AL676" s="108" t="str">
        <f>HYPERLINK('94KMInput'!AI714)</f>
        <v/>
      </c>
      <c r="AM676" s="108" t="str">
        <f>HYPERLINK('94KMInput'!AJ714)</f>
        <v/>
      </c>
      <c r="AN676" s="108" t="str">
        <f>HYPERLINK('94KMInput'!AK714)</f>
        <v/>
      </c>
      <c r="AO676" s="108" t="str">
        <f>HYPERLINK('94KMInput'!AL714)</f>
        <v/>
      </c>
      <c r="AP676" s="88"/>
      <c r="AQ676" s="88"/>
      <c r="AR676" s="88"/>
      <c r="AS676" s="88"/>
      <c r="AT676" s="88"/>
      <c r="AU676" s="88"/>
      <c r="AV676" s="88"/>
      <c r="AW676" s="88"/>
      <c r="AX676" s="88"/>
      <c r="AY676" s="88"/>
      <c r="AZ676" s="88"/>
      <c r="BA676" s="88"/>
      <c r="BB676" s="88"/>
      <c r="BC676" s="88"/>
      <c r="BD676" s="88"/>
      <c r="BE676" s="88"/>
      <c r="BF676" s="88"/>
      <c r="BG676" s="88"/>
      <c r="BH676" s="88"/>
      <c r="BI676" s="88"/>
      <c r="BJ676" s="88"/>
      <c r="BK676" s="88"/>
      <c r="BL676" s="88"/>
      <c r="BM676" s="88"/>
      <c r="BN676" s="88"/>
      <c r="BO676" s="88"/>
      <c r="BP676" s="88"/>
      <c r="BQ676" s="88"/>
      <c r="BR676" s="88"/>
      <c r="BS676" s="88"/>
      <c r="BT676" s="88"/>
      <c r="BU676" s="88"/>
      <c r="BV676" s="88"/>
      <c r="BW676" s="88"/>
      <c r="BX676" s="88"/>
      <c r="BY676" s="88"/>
      <c r="BZ676" s="88"/>
      <c r="CA676" s="88"/>
      <c r="CB676" s="88"/>
      <c r="CC676" s="88"/>
      <c r="CD676" s="88"/>
      <c r="CE676" s="88"/>
      <c r="CF676" s="88"/>
      <c r="CG676" s="88"/>
      <c r="CH676" s="88"/>
      <c r="CI676" s="88"/>
      <c r="CJ676" s="88"/>
      <c r="CK676" s="88"/>
      <c r="CL676" s="88"/>
      <c r="CM676" s="88"/>
      <c r="CN676" s="88"/>
      <c r="CO676" s="88"/>
      <c r="CP676" s="88"/>
      <c r="CQ676" s="88"/>
      <c r="CR676" s="88"/>
      <c r="CS676" s="88"/>
      <c r="CT676" s="88"/>
      <c r="CU676" s="88"/>
      <c r="CV676" s="88"/>
      <c r="CW676" s="88"/>
      <c r="CX676" s="88"/>
      <c r="CY676" s="88"/>
      <c r="CZ676" s="88"/>
      <c r="DA676" s="88"/>
      <c r="DB676" s="88"/>
      <c r="DC676" s="88"/>
      <c r="DD676" s="88"/>
      <c r="DE676" s="88"/>
      <c r="DF676" s="88"/>
      <c r="DG676" s="88"/>
      <c r="DH676" s="88"/>
    </row>
    <row r="677" ht="10.5" customHeight="1">
      <c r="A677" s="87" t="str">
        <f t="shared" si="1"/>
        <v/>
      </c>
      <c r="B677" s="88" t="str">
        <f t="shared" si="2"/>
        <v/>
      </c>
      <c r="C677" s="88" t="str">
        <f t="shared" si="3"/>
        <v/>
      </c>
      <c r="D677" s="89" t="str">
        <f>'94KMInput'!B672</f>
        <v/>
      </c>
      <c r="E677" s="90" t="str">
        <f t="shared" si="4"/>
        <v/>
      </c>
      <c r="F677" s="91" t="str">
        <f>'94KMInput'!H672</f>
        <v/>
      </c>
      <c r="G677" s="90" t="str">
        <f>'94KMInput'!O672</f>
        <v/>
      </c>
      <c r="H677" s="90" t="str">
        <f>'94KMInput'!P672</f>
        <v/>
      </c>
      <c r="I677" s="90" t="str">
        <f>'94KMInput'!R672</f>
        <v/>
      </c>
      <c r="J677" s="91" t="str">
        <f>'94KMInput'!S672</f>
        <v/>
      </c>
      <c r="K677" s="92" t="str">
        <f>'94KMInput'!AD672</f>
        <v/>
      </c>
      <c r="L677" s="93"/>
      <c r="M677" s="94" t="str">
        <f>'94KMInput'!L672</f>
        <v/>
      </c>
      <c r="N677" s="90" t="str">
        <f>IF(M677="","",(IF(Q677='94KMInput'!K672,"","ERROR!")))</f>
        <v/>
      </c>
      <c r="O677" s="95"/>
      <c r="P677" s="96"/>
      <c r="Q677" s="69" t="str">
        <f t="shared" si="8"/>
        <v/>
      </c>
      <c r="R677" s="98"/>
      <c r="S677" s="98"/>
      <c r="T677" s="98"/>
      <c r="U677" s="99"/>
      <c r="V677" s="98"/>
      <c r="W677" s="98"/>
      <c r="X677" s="100" t="str">
        <f t="shared" si="39"/>
        <v/>
      </c>
      <c r="Y677" s="101"/>
      <c r="Z677" s="102"/>
      <c r="AA677" s="102"/>
      <c r="AB677" s="102"/>
      <c r="AC677" s="103" t="str">
        <f>'94KMInput'!T716</f>
        <v/>
      </c>
      <c r="AD677" s="104">
        <f>'94KMInput'!V716-'94KMInput'!U716</f>
        <v>0</v>
      </c>
      <c r="AE677" s="105" t="str">
        <f t="shared" si="6"/>
        <v/>
      </c>
      <c r="AF677" s="106"/>
      <c r="AG677" s="107"/>
      <c r="AH677" s="108" t="str">
        <f>HYPERLINK('94KMInput'!AE715)</f>
        <v/>
      </c>
      <c r="AI677" s="108" t="str">
        <f>HYPERLINK('94KMInput'!AF715)</f>
        <v/>
      </c>
      <c r="AJ677" s="108" t="str">
        <f>HYPERLINK('94KMInput'!AG715)</f>
        <v/>
      </c>
      <c r="AK677" s="108" t="str">
        <f>HYPERLINK('94KMInput'!AH715)</f>
        <v/>
      </c>
      <c r="AL677" s="108" t="str">
        <f>HYPERLINK('94KMInput'!AI715)</f>
        <v/>
      </c>
      <c r="AM677" s="108" t="str">
        <f>HYPERLINK('94KMInput'!AJ715)</f>
        <v/>
      </c>
      <c r="AN677" s="108" t="str">
        <f>HYPERLINK('94KMInput'!AK715)</f>
        <v/>
      </c>
      <c r="AO677" s="108" t="str">
        <f>HYPERLINK('94KMInput'!AL715)</f>
        <v/>
      </c>
      <c r="AP677" s="88"/>
      <c r="AQ677" s="88"/>
      <c r="AR677" s="88"/>
      <c r="AS677" s="88"/>
      <c r="AT677" s="88"/>
      <c r="AU677" s="88"/>
      <c r="AV677" s="88"/>
      <c r="AW677" s="88"/>
      <c r="AX677" s="88"/>
      <c r="AY677" s="88"/>
      <c r="AZ677" s="88"/>
      <c r="BA677" s="88"/>
      <c r="BB677" s="88"/>
      <c r="BC677" s="88"/>
      <c r="BD677" s="88"/>
      <c r="BE677" s="88"/>
      <c r="BF677" s="88"/>
      <c r="BG677" s="88"/>
      <c r="BH677" s="88"/>
      <c r="BI677" s="88"/>
      <c r="BJ677" s="88"/>
      <c r="BK677" s="88"/>
      <c r="BL677" s="88"/>
      <c r="BM677" s="88"/>
      <c r="BN677" s="88"/>
      <c r="BO677" s="88"/>
      <c r="BP677" s="88"/>
      <c r="BQ677" s="88"/>
      <c r="BR677" s="88"/>
      <c r="BS677" s="88"/>
      <c r="BT677" s="88"/>
      <c r="BU677" s="88"/>
      <c r="BV677" s="88"/>
      <c r="BW677" s="88"/>
      <c r="BX677" s="88"/>
      <c r="BY677" s="88"/>
      <c r="BZ677" s="88"/>
      <c r="CA677" s="88"/>
      <c r="CB677" s="88"/>
      <c r="CC677" s="88"/>
      <c r="CD677" s="88"/>
      <c r="CE677" s="88"/>
      <c r="CF677" s="88"/>
      <c r="CG677" s="88"/>
      <c r="CH677" s="88"/>
      <c r="CI677" s="88"/>
      <c r="CJ677" s="88"/>
      <c r="CK677" s="88"/>
      <c r="CL677" s="88"/>
      <c r="CM677" s="88"/>
      <c r="CN677" s="88"/>
      <c r="CO677" s="88"/>
      <c r="CP677" s="88"/>
      <c r="CQ677" s="88"/>
      <c r="CR677" s="88"/>
      <c r="CS677" s="88"/>
      <c r="CT677" s="88"/>
      <c r="CU677" s="88"/>
      <c r="CV677" s="88"/>
      <c r="CW677" s="88"/>
      <c r="CX677" s="88"/>
      <c r="CY677" s="88"/>
      <c r="CZ677" s="88"/>
      <c r="DA677" s="88"/>
      <c r="DB677" s="88"/>
      <c r="DC677" s="88"/>
      <c r="DD677" s="88"/>
      <c r="DE677" s="88"/>
      <c r="DF677" s="88"/>
      <c r="DG677" s="88"/>
      <c r="DH677" s="88"/>
    </row>
    <row r="678" ht="10.5" customHeight="1">
      <c r="A678" s="87" t="str">
        <f t="shared" si="1"/>
        <v/>
      </c>
      <c r="B678" s="88" t="str">
        <f t="shared" si="2"/>
        <v/>
      </c>
      <c r="C678" s="88" t="str">
        <f t="shared" si="3"/>
        <v/>
      </c>
      <c r="D678" s="89" t="str">
        <f>'94KMInput'!B673</f>
        <v/>
      </c>
      <c r="E678" s="90" t="str">
        <f t="shared" si="4"/>
        <v/>
      </c>
      <c r="F678" s="91" t="str">
        <f>'94KMInput'!H673</f>
        <v/>
      </c>
      <c r="G678" s="90" t="str">
        <f>'94KMInput'!O673</f>
        <v/>
      </c>
      <c r="H678" s="90" t="str">
        <f>'94KMInput'!P673</f>
        <v/>
      </c>
      <c r="I678" s="90" t="str">
        <f>'94KMInput'!R673</f>
        <v/>
      </c>
      <c r="J678" s="91" t="str">
        <f>'94KMInput'!S673</f>
        <v/>
      </c>
      <c r="K678" s="92" t="str">
        <f>'94KMInput'!AD673</f>
        <v/>
      </c>
      <c r="L678" s="93"/>
      <c r="M678" s="94" t="str">
        <f>'94KMInput'!L673</f>
        <v/>
      </c>
      <c r="N678" s="90" t="str">
        <f>IF(M678="","",(IF(Q678='94KMInput'!K673,"","ERROR!")))</f>
        <v/>
      </c>
      <c r="O678" s="95"/>
      <c r="P678" s="96"/>
      <c r="Q678" s="69" t="str">
        <f t="shared" si="8"/>
        <v/>
      </c>
      <c r="R678" s="98"/>
      <c r="S678" s="98"/>
      <c r="T678" s="98"/>
      <c r="U678" s="99"/>
      <c r="V678" s="98"/>
      <c r="W678" s="98"/>
      <c r="X678" s="100" t="str">
        <f t="shared" si="39"/>
        <v/>
      </c>
      <c r="Y678" s="101"/>
      <c r="Z678" s="102"/>
      <c r="AA678" s="102"/>
      <c r="AB678" s="102"/>
      <c r="AC678" s="103" t="str">
        <f>'94KMInput'!T717</f>
        <v/>
      </c>
      <c r="AD678" s="104">
        <f>'94KMInput'!V717-'94KMInput'!U717</f>
        <v>0</v>
      </c>
      <c r="AE678" s="105" t="str">
        <f t="shared" si="6"/>
        <v/>
      </c>
      <c r="AF678" s="106"/>
      <c r="AG678" s="107"/>
      <c r="AH678" s="108" t="str">
        <f>HYPERLINK('94KMInput'!AE716)</f>
        <v/>
      </c>
      <c r="AI678" s="108" t="str">
        <f>HYPERLINK('94KMInput'!AF716)</f>
        <v/>
      </c>
      <c r="AJ678" s="108" t="str">
        <f>HYPERLINK('94KMInput'!AG716)</f>
        <v/>
      </c>
      <c r="AK678" s="108" t="str">
        <f>HYPERLINK('94KMInput'!AH716)</f>
        <v/>
      </c>
      <c r="AL678" s="108" t="str">
        <f>HYPERLINK('94KMInput'!AI716)</f>
        <v/>
      </c>
      <c r="AM678" s="108" t="str">
        <f>HYPERLINK('94KMInput'!AJ716)</f>
        <v/>
      </c>
      <c r="AN678" s="108" t="str">
        <f>HYPERLINK('94KMInput'!AK716)</f>
        <v/>
      </c>
      <c r="AO678" s="108" t="str">
        <f>HYPERLINK('94KMInput'!AL716)</f>
        <v/>
      </c>
      <c r="AP678" s="88"/>
      <c r="AQ678" s="88"/>
      <c r="AR678" s="88"/>
      <c r="AS678" s="88"/>
      <c r="AT678" s="88"/>
      <c r="AU678" s="88"/>
      <c r="AV678" s="88"/>
      <c r="AW678" s="88"/>
      <c r="AX678" s="88"/>
      <c r="AY678" s="88"/>
      <c r="AZ678" s="88"/>
      <c r="BA678" s="88"/>
      <c r="BB678" s="88"/>
      <c r="BC678" s="88"/>
      <c r="BD678" s="88"/>
      <c r="BE678" s="88"/>
      <c r="BF678" s="88"/>
      <c r="BG678" s="88"/>
      <c r="BH678" s="88"/>
      <c r="BI678" s="88"/>
      <c r="BJ678" s="88"/>
      <c r="BK678" s="88"/>
      <c r="BL678" s="88"/>
      <c r="BM678" s="88"/>
      <c r="BN678" s="88"/>
      <c r="BO678" s="88"/>
      <c r="BP678" s="88"/>
      <c r="BQ678" s="88"/>
      <c r="BR678" s="88"/>
      <c r="BS678" s="88"/>
      <c r="BT678" s="88"/>
      <c r="BU678" s="88"/>
      <c r="BV678" s="88"/>
      <c r="BW678" s="88"/>
      <c r="BX678" s="88"/>
      <c r="BY678" s="88"/>
      <c r="BZ678" s="88"/>
      <c r="CA678" s="88"/>
      <c r="CB678" s="88"/>
      <c r="CC678" s="88"/>
      <c r="CD678" s="88"/>
      <c r="CE678" s="88"/>
      <c r="CF678" s="88"/>
      <c r="CG678" s="88"/>
      <c r="CH678" s="88"/>
      <c r="CI678" s="88"/>
      <c r="CJ678" s="88"/>
      <c r="CK678" s="88"/>
      <c r="CL678" s="88"/>
      <c r="CM678" s="88"/>
      <c r="CN678" s="88"/>
      <c r="CO678" s="88"/>
      <c r="CP678" s="88"/>
      <c r="CQ678" s="88"/>
      <c r="CR678" s="88"/>
      <c r="CS678" s="88"/>
      <c r="CT678" s="88"/>
      <c r="CU678" s="88"/>
      <c r="CV678" s="88"/>
      <c r="CW678" s="88"/>
      <c r="CX678" s="88"/>
      <c r="CY678" s="88"/>
      <c r="CZ678" s="88"/>
      <c r="DA678" s="88"/>
      <c r="DB678" s="88"/>
      <c r="DC678" s="88"/>
      <c r="DD678" s="88"/>
      <c r="DE678" s="88"/>
      <c r="DF678" s="88"/>
      <c r="DG678" s="88"/>
      <c r="DH678" s="88"/>
    </row>
    <row r="679" ht="10.5" customHeight="1">
      <c r="A679" s="87" t="str">
        <f t="shared" si="1"/>
        <v/>
      </c>
      <c r="B679" s="88" t="str">
        <f t="shared" si="2"/>
        <v/>
      </c>
      <c r="C679" s="88" t="str">
        <f t="shared" si="3"/>
        <v/>
      </c>
      <c r="D679" s="89" t="str">
        <f>'94KMInput'!B674</f>
        <v/>
      </c>
      <c r="E679" s="90" t="str">
        <f t="shared" si="4"/>
        <v/>
      </c>
      <c r="F679" s="91" t="str">
        <f>'94KMInput'!H674</f>
        <v/>
      </c>
      <c r="G679" s="90" t="str">
        <f>'94KMInput'!O674</f>
        <v/>
      </c>
      <c r="H679" s="90" t="str">
        <f>'94KMInput'!P674</f>
        <v/>
      </c>
      <c r="I679" s="90" t="str">
        <f>'94KMInput'!R674</f>
        <v/>
      </c>
      <c r="J679" s="91" t="str">
        <f>'94KMInput'!S674</f>
        <v/>
      </c>
      <c r="K679" s="92" t="str">
        <f>'94KMInput'!AD674</f>
        <v/>
      </c>
      <c r="L679" s="93"/>
      <c r="M679" s="94" t="str">
        <f>'94KMInput'!L674</f>
        <v/>
      </c>
      <c r="N679" s="90" t="str">
        <f>IF(M679="","",(IF(Q679='94KMInput'!K674,"","ERROR!")))</f>
        <v/>
      </c>
      <c r="O679" s="95"/>
      <c r="P679" s="96"/>
      <c r="Q679" s="69" t="str">
        <f t="shared" si="8"/>
        <v/>
      </c>
      <c r="R679" s="98"/>
      <c r="S679" s="98"/>
      <c r="T679" s="98"/>
      <c r="U679" s="99"/>
      <c r="V679" s="98"/>
      <c r="W679" s="98"/>
      <c r="X679" s="100" t="str">
        <f t="shared" si="39"/>
        <v/>
      </c>
      <c r="Y679" s="101"/>
      <c r="Z679" s="102"/>
      <c r="AA679" s="102"/>
      <c r="AB679" s="102"/>
      <c r="AC679" s="103" t="str">
        <f>'94KMInput'!T718</f>
        <v/>
      </c>
      <c r="AD679" s="104">
        <f>'94KMInput'!V718-'94KMInput'!U718</f>
        <v>0</v>
      </c>
      <c r="AE679" s="105" t="str">
        <f t="shared" si="6"/>
        <v/>
      </c>
      <c r="AF679" s="106"/>
      <c r="AG679" s="107"/>
      <c r="AH679" s="108" t="str">
        <f>HYPERLINK('94KMInput'!AE717)</f>
        <v/>
      </c>
      <c r="AI679" s="108" t="str">
        <f>HYPERLINK('94KMInput'!AF717)</f>
        <v/>
      </c>
      <c r="AJ679" s="108" t="str">
        <f>HYPERLINK('94KMInput'!AG717)</f>
        <v/>
      </c>
      <c r="AK679" s="108" t="str">
        <f>HYPERLINK('94KMInput'!AH717)</f>
        <v/>
      </c>
      <c r="AL679" s="108" t="str">
        <f>HYPERLINK('94KMInput'!AI717)</f>
        <v/>
      </c>
      <c r="AM679" s="108" t="str">
        <f>HYPERLINK('94KMInput'!AJ717)</f>
        <v/>
      </c>
      <c r="AN679" s="108" t="str">
        <f>HYPERLINK('94KMInput'!AK717)</f>
        <v/>
      </c>
      <c r="AO679" s="108" t="str">
        <f>HYPERLINK('94KMInput'!AL717)</f>
        <v/>
      </c>
      <c r="AP679" s="88"/>
      <c r="AQ679" s="88"/>
      <c r="AR679" s="88"/>
      <c r="AS679" s="88"/>
      <c r="AT679" s="88"/>
      <c r="AU679" s="88"/>
      <c r="AV679" s="88"/>
      <c r="AW679" s="88"/>
      <c r="AX679" s="88"/>
      <c r="AY679" s="88"/>
      <c r="AZ679" s="88"/>
      <c r="BA679" s="88"/>
      <c r="BB679" s="88"/>
      <c r="BC679" s="88"/>
      <c r="BD679" s="88"/>
      <c r="BE679" s="88"/>
      <c r="BF679" s="88"/>
      <c r="BG679" s="88"/>
      <c r="BH679" s="88"/>
      <c r="BI679" s="88"/>
      <c r="BJ679" s="88"/>
      <c r="BK679" s="88"/>
      <c r="BL679" s="88"/>
      <c r="BM679" s="88"/>
      <c r="BN679" s="88"/>
      <c r="BO679" s="88"/>
      <c r="BP679" s="88"/>
      <c r="BQ679" s="88"/>
      <c r="BR679" s="88"/>
      <c r="BS679" s="88"/>
      <c r="BT679" s="88"/>
      <c r="BU679" s="88"/>
      <c r="BV679" s="88"/>
      <c r="BW679" s="88"/>
      <c r="BX679" s="88"/>
      <c r="BY679" s="88"/>
      <c r="BZ679" s="88"/>
      <c r="CA679" s="88"/>
      <c r="CB679" s="88"/>
      <c r="CC679" s="88"/>
      <c r="CD679" s="88"/>
      <c r="CE679" s="88"/>
      <c r="CF679" s="88"/>
      <c r="CG679" s="88"/>
      <c r="CH679" s="88"/>
      <c r="CI679" s="88"/>
      <c r="CJ679" s="88"/>
      <c r="CK679" s="88"/>
      <c r="CL679" s="88"/>
      <c r="CM679" s="88"/>
      <c r="CN679" s="88"/>
      <c r="CO679" s="88"/>
      <c r="CP679" s="88"/>
      <c r="CQ679" s="88"/>
      <c r="CR679" s="88"/>
      <c r="CS679" s="88"/>
      <c r="CT679" s="88"/>
      <c r="CU679" s="88"/>
      <c r="CV679" s="88"/>
      <c r="CW679" s="88"/>
      <c r="CX679" s="88"/>
      <c r="CY679" s="88"/>
      <c r="CZ679" s="88"/>
      <c r="DA679" s="88"/>
      <c r="DB679" s="88"/>
      <c r="DC679" s="88"/>
      <c r="DD679" s="88"/>
      <c r="DE679" s="88"/>
      <c r="DF679" s="88"/>
      <c r="DG679" s="88"/>
      <c r="DH679" s="88"/>
    </row>
    <row r="680" ht="10.5" customHeight="1">
      <c r="A680" s="87" t="str">
        <f t="shared" si="1"/>
        <v/>
      </c>
      <c r="B680" s="88" t="str">
        <f t="shared" si="2"/>
        <v/>
      </c>
      <c r="C680" s="88" t="str">
        <f t="shared" si="3"/>
        <v/>
      </c>
      <c r="D680" s="89" t="str">
        <f>'94KMInput'!B675</f>
        <v/>
      </c>
      <c r="E680" s="90" t="str">
        <f t="shared" si="4"/>
        <v/>
      </c>
      <c r="F680" s="91" t="str">
        <f>'94KMInput'!H675</f>
        <v/>
      </c>
      <c r="G680" s="90" t="str">
        <f>'94KMInput'!O675</f>
        <v/>
      </c>
      <c r="H680" s="90" t="str">
        <f>'94KMInput'!P675</f>
        <v/>
      </c>
      <c r="I680" s="90" t="str">
        <f>'94KMInput'!R675</f>
        <v/>
      </c>
      <c r="J680" s="91" t="str">
        <f>'94KMInput'!S675</f>
        <v/>
      </c>
      <c r="K680" s="92" t="str">
        <f>'94KMInput'!AD675</f>
        <v/>
      </c>
      <c r="L680" s="93"/>
      <c r="M680" s="94" t="str">
        <f>'94KMInput'!L675</f>
        <v/>
      </c>
      <c r="N680" s="90" t="str">
        <f>IF(M680="","",(IF(Q680='94KMInput'!K675,"","ERROR!")))</f>
        <v/>
      </c>
      <c r="O680" s="95"/>
      <c r="P680" s="96"/>
      <c r="Q680" s="69" t="str">
        <f t="shared" si="8"/>
        <v/>
      </c>
      <c r="R680" s="98"/>
      <c r="S680" s="98"/>
      <c r="T680" s="98"/>
      <c r="U680" s="99"/>
      <c r="V680" s="98"/>
      <c r="W680" s="98"/>
      <c r="X680" s="100" t="str">
        <f t="shared" si="39"/>
        <v/>
      </c>
      <c r="Y680" s="101"/>
      <c r="Z680" s="102"/>
      <c r="AA680" s="102"/>
      <c r="AB680" s="102"/>
      <c r="AC680" s="103" t="str">
        <f>'94KMInput'!T719</f>
        <v/>
      </c>
      <c r="AD680" s="104">
        <f>'94KMInput'!V719-'94KMInput'!U719</f>
        <v>0</v>
      </c>
      <c r="AE680" s="105" t="str">
        <f t="shared" si="6"/>
        <v/>
      </c>
      <c r="AF680" s="106"/>
      <c r="AG680" s="107"/>
      <c r="AH680" s="108" t="str">
        <f>HYPERLINK('94KMInput'!AE718)</f>
        <v/>
      </c>
      <c r="AI680" s="108" t="str">
        <f>HYPERLINK('94KMInput'!AF718)</f>
        <v/>
      </c>
      <c r="AJ680" s="108" t="str">
        <f>HYPERLINK('94KMInput'!AG718)</f>
        <v/>
      </c>
      <c r="AK680" s="108" t="str">
        <f>HYPERLINK('94KMInput'!AH718)</f>
        <v/>
      </c>
      <c r="AL680" s="108" t="str">
        <f>HYPERLINK('94KMInput'!AI718)</f>
        <v/>
      </c>
      <c r="AM680" s="108" t="str">
        <f>HYPERLINK('94KMInput'!AJ718)</f>
        <v/>
      </c>
      <c r="AN680" s="108" t="str">
        <f>HYPERLINK('94KMInput'!AK718)</f>
        <v/>
      </c>
      <c r="AO680" s="108" t="str">
        <f>HYPERLINK('94KMInput'!AL718)</f>
        <v/>
      </c>
      <c r="AP680" s="88"/>
      <c r="AQ680" s="88"/>
      <c r="AR680" s="88"/>
      <c r="AS680" s="88"/>
      <c r="AT680" s="88"/>
      <c r="AU680" s="88"/>
      <c r="AV680" s="88"/>
      <c r="AW680" s="88"/>
      <c r="AX680" s="88"/>
      <c r="AY680" s="88"/>
      <c r="AZ680" s="88"/>
      <c r="BA680" s="88"/>
      <c r="BB680" s="88"/>
      <c r="BC680" s="88"/>
      <c r="BD680" s="88"/>
      <c r="BE680" s="88"/>
      <c r="BF680" s="88"/>
      <c r="BG680" s="88"/>
      <c r="BH680" s="88"/>
      <c r="BI680" s="88"/>
      <c r="BJ680" s="88"/>
      <c r="BK680" s="88"/>
      <c r="BL680" s="88"/>
      <c r="BM680" s="88"/>
      <c r="BN680" s="88"/>
      <c r="BO680" s="88"/>
      <c r="BP680" s="88"/>
      <c r="BQ680" s="88"/>
      <c r="BR680" s="88"/>
      <c r="BS680" s="88"/>
      <c r="BT680" s="88"/>
      <c r="BU680" s="88"/>
      <c r="BV680" s="88"/>
      <c r="BW680" s="88"/>
      <c r="BX680" s="88"/>
      <c r="BY680" s="88"/>
      <c r="BZ680" s="88"/>
      <c r="CA680" s="88"/>
      <c r="CB680" s="88"/>
      <c r="CC680" s="88"/>
      <c r="CD680" s="88"/>
      <c r="CE680" s="88"/>
      <c r="CF680" s="88"/>
      <c r="CG680" s="88"/>
      <c r="CH680" s="88"/>
      <c r="CI680" s="88"/>
      <c r="CJ680" s="88"/>
      <c r="CK680" s="88"/>
      <c r="CL680" s="88"/>
      <c r="CM680" s="88"/>
      <c r="CN680" s="88"/>
      <c r="CO680" s="88"/>
      <c r="CP680" s="88"/>
      <c r="CQ680" s="88"/>
      <c r="CR680" s="88"/>
      <c r="CS680" s="88"/>
      <c r="CT680" s="88"/>
      <c r="CU680" s="88"/>
      <c r="CV680" s="88"/>
      <c r="CW680" s="88"/>
      <c r="CX680" s="88"/>
      <c r="CY680" s="88"/>
      <c r="CZ680" s="88"/>
      <c r="DA680" s="88"/>
      <c r="DB680" s="88"/>
      <c r="DC680" s="88"/>
      <c r="DD680" s="88"/>
      <c r="DE680" s="88"/>
      <c r="DF680" s="88"/>
      <c r="DG680" s="88"/>
      <c r="DH680" s="88"/>
    </row>
    <row r="681" ht="10.5" customHeight="1">
      <c r="A681" s="87" t="str">
        <f t="shared" si="1"/>
        <v/>
      </c>
      <c r="B681" s="88" t="str">
        <f t="shared" si="2"/>
        <v/>
      </c>
      <c r="C681" s="88" t="str">
        <f t="shared" si="3"/>
        <v/>
      </c>
      <c r="D681" s="89" t="str">
        <f>'94KMInput'!B676</f>
        <v/>
      </c>
      <c r="E681" s="90" t="str">
        <f t="shared" si="4"/>
        <v/>
      </c>
      <c r="F681" s="91" t="str">
        <f>'94KMInput'!H676</f>
        <v/>
      </c>
      <c r="G681" s="90" t="str">
        <f>'94KMInput'!O676</f>
        <v/>
      </c>
      <c r="H681" s="90" t="str">
        <f>'94KMInput'!P676</f>
        <v/>
      </c>
      <c r="I681" s="90" t="str">
        <f>'94KMInput'!R676</f>
        <v/>
      </c>
      <c r="J681" s="91" t="str">
        <f>'94KMInput'!S676</f>
        <v/>
      </c>
      <c r="K681" s="92" t="str">
        <f>'94KMInput'!AD676</f>
        <v/>
      </c>
      <c r="L681" s="93"/>
      <c r="M681" s="94" t="str">
        <f>'94KMInput'!L676</f>
        <v/>
      </c>
      <c r="N681" s="90" t="str">
        <f>IF(M681="","",(IF(Q681='94KMInput'!K676,"","ERROR!")))</f>
        <v/>
      </c>
      <c r="O681" s="95"/>
      <c r="P681" s="96"/>
      <c r="Q681" s="69" t="str">
        <f t="shared" si="8"/>
        <v/>
      </c>
      <c r="R681" s="98"/>
      <c r="S681" s="98"/>
      <c r="T681" s="98"/>
      <c r="U681" s="99"/>
      <c r="V681" s="98"/>
      <c r="W681" s="98"/>
      <c r="X681" s="100" t="str">
        <f t="shared" si="39"/>
        <v/>
      </c>
      <c r="Y681" s="101"/>
      <c r="Z681" s="102"/>
      <c r="AA681" s="102"/>
      <c r="AB681" s="102"/>
      <c r="AC681" s="103" t="str">
        <f>'94KMInput'!T720</f>
        <v/>
      </c>
      <c r="AD681" s="104">
        <f>'94KMInput'!V720-'94KMInput'!U720</f>
        <v>0</v>
      </c>
      <c r="AE681" s="105" t="str">
        <f t="shared" si="6"/>
        <v/>
      </c>
      <c r="AF681" s="106"/>
      <c r="AG681" s="107"/>
      <c r="AH681" s="108" t="str">
        <f>HYPERLINK('94KMInput'!AE719)</f>
        <v/>
      </c>
      <c r="AI681" s="108" t="str">
        <f>HYPERLINK('94KMInput'!AF719)</f>
        <v/>
      </c>
      <c r="AJ681" s="108" t="str">
        <f>HYPERLINK('94KMInput'!AG719)</f>
        <v/>
      </c>
      <c r="AK681" s="108" t="str">
        <f>HYPERLINK('94KMInput'!AH719)</f>
        <v/>
      </c>
      <c r="AL681" s="108" t="str">
        <f>HYPERLINK('94KMInput'!AI719)</f>
        <v/>
      </c>
      <c r="AM681" s="108" t="str">
        <f>HYPERLINK('94KMInput'!AJ719)</f>
        <v/>
      </c>
      <c r="AN681" s="108" t="str">
        <f>HYPERLINK('94KMInput'!AK719)</f>
        <v/>
      </c>
      <c r="AO681" s="108" t="str">
        <f>HYPERLINK('94KMInput'!AL719)</f>
        <v/>
      </c>
      <c r="AP681" s="88"/>
      <c r="AQ681" s="88"/>
      <c r="AR681" s="88"/>
      <c r="AS681" s="88"/>
      <c r="AT681" s="88"/>
      <c r="AU681" s="88"/>
      <c r="AV681" s="88"/>
      <c r="AW681" s="88"/>
      <c r="AX681" s="88"/>
      <c r="AY681" s="88"/>
      <c r="AZ681" s="88"/>
      <c r="BA681" s="88"/>
      <c r="BB681" s="88"/>
      <c r="BC681" s="88"/>
      <c r="BD681" s="88"/>
      <c r="BE681" s="88"/>
      <c r="BF681" s="88"/>
      <c r="BG681" s="88"/>
      <c r="BH681" s="88"/>
      <c r="BI681" s="88"/>
      <c r="BJ681" s="88"/>
      <c r="BK681" s="88"/>
      <c r="BL681" s="88"/>
      <c r="BM681" s="88"/>
      <c r="BN681" s="88"/>
      <c r="BO681" s="88"/>
      <c r="BP681" s="88"/>
      <c r="BQ681" s="88"/>
      <c r="BR681" s="88"/>
      <c r="BS681" s="88"/>
      <c r="BT681" s="88"/>
      <c r="BU681" s="88"/>
      <c r="BV681" s="88"/>
      <c r="BW681" s="88"/>
      <c r="BX681" s="88"/>
      <c r="BY681" s="88"/>
      <c r="BZ681" s="88"/>
      <c r="CA681" s="88"/>
      <c r="CB681" s="88"/>
      <c r="CC681" s="88"/>
      <c r="CD681" s="88"/>
      <c r="CE681" s="88"/>
      <c r="CF681" s="88"/>
      <c r="CG681" s="88"/>
      <c r="CH681" s="88"/>
      <c r="CI681" s="88"/>
      <c r="CJ681" s="88"/>
      <c r="CK681" s="88"/>
      <c r="CL681" s="88"/>
      <c r="CM681" s="88"/>
      <c r="CN681" s="88"/>
      <c r="CO681" s="88"/>
      <c r="CP681" s="88"/>
      <c r="CQ681" s="88"/>
      <c r="CR681" s="88"/>
      <c r="CS681" s="88"/>
      <c r="CT681" s="88"/>
      <c r="CU681" s="88"/>
      <c r="CV681" s="88"/>
      <c r="CW681" s="88"/>
      <c r="CX681" s="88"/>
      <c r="CY681" s="88"/>
      <c r="CZ681" s="88"/>
      <c r="DA681" s="88"/>
      <c r="DB681" s="88"/>
      <c r="DC681" s="88"/>
      <c r="DD681" s="88"/>
      <c r="DE681" s="88"/>
      <c r="DF681" s="88"/>
      <c r="DG681" s="88"/>
      <c r="DH681" s="88"/>
    </row>
    <row r="682" ht="10.5" customHeight="1">
      <c r="A682" s="87" t="str">
        <f t="shared" si="1"/>
        <v/>
      </c>
      <c r="B682" s="88" t="str">
        <f t="shared" si="2"/>
        <v/>
      </c>
      <c r="C682" s="88" t="str">
        <f t="shared" si="3"/>
        <v/>
      </c>
      <c r="D682" s="89" t="str">
        <f>'94KMInput'!B677</f>
        <v/>
      </c>
      <c r="E682" s="90" t="str">
        <f t="shared" si="4"/>
        <v/>
      </c>
      <c r="F682" s="91" t="str">
        <f>'94KMInput'!H677</f>
        <v/>
      </c>
      <c r="G682" s="90" t="str">
        <f>'94KMInput'!O677</f>
        <v/>
      </c>
      <c r="H682" s="90" t="str">
        <f>'94KMInput'!P677</f>
        <v/>
      </c>
      <c r="I682" s="90" t="str">
        <f>'94KMInput'!R677</f>
        <v/>
      </c>
      <c r="J682" s="91" t="str">
        <f>'94KMInput'!S677</f>
        <v/>
      </c>
      <c r="K682" s="92" t="str">
        <f>'94KMInput'!AD677</f>
        <v/>
      </c>
      <c r="L682" s="93"/>
      <c r="M682" s="94" t="str">
        <f>'94KMInput'!L677</f>
        <v/>
      </c>
      <c r="N682" s="90" t="str">
        <f>IF(M682="","",(IF(Q682='94KMInput'!K677,"","ERROR!")))</f>
        <v/>
      </c>
      <c r="O682" s="95"/>
      <c r="P682" s="96"/>
      <c r="Q682" s="69" t="str">
        <f t="shared" si="8"/>
        <v/>
      </c>
      <c r="R682" s="98"/>
      <c r="S682" s="98"/>
      <c r="T682" s="98"/>
      <c r="U682" s="99"/>
      <c r="V682" s="98"/>
      <c r="W682" s="98"/>
      <c r="X682" s="100" t="str">
        <f t="shared" si="39"/>
        <v/>
      </c>
      <c r="Y682" s="101"/>
      <c r="Z682" s="102"/>
      <c r="AA682" s="102"/>
      <c r="AB682" s="102"/>
      <c r="AC682" s="103" t="str">
        <f>'94KMInput'!T721</f>
        <v/>
      </c>
      <c r="AD682" s="104">
        <f>'94KMInput'!V721-'94KMInput'!U721</f>
        <v>0</v>
      </c>
      <c r="AE682" s="105" t="str">
        <f t="shared" si="6"/>
        <v/>
      </c>
      <c r="AF682" s="106"/>
      <c r="AG682" s="107"/>
      <c r="AH682" s="108" t="str">
        <f>HYPERLINK('94KMInput'!AE720)</f>
        <v/>
      </c>
      <c r="AI682" s="108" t="str">
        <f>HYPERLINK('94KMInput'!AF720)</f>
        <v/>
      </c>
      <c r="AJ682" s="108" t="str">
        <f>HYPERLINK('94KMInput'!AG720)</f>
        <v/>
      </c>
      <c r="AK682" s="108" t="str">
        <f>HYPERLINK('94KMInput'!AH720)</f>
        <v/>
      </c>
      <c r="AL682" s="108" t="str">
        <f>HYPERLINK('94KMInput'!AI720)</f>
        <v/>
      </c>
      <c r="AM682" s="108" t="str">
        <f>HYPERLINK('94KMInput'!AJ720)</f>
        <v/>
      </c>
      <c r="AN682" s="108" t="str">
        <f>HYPERLINK('94KMInput'!AK720)</f>
        <v/>
      </c>
      <c r="AO682" s="108" t="str">
        <f>HYPERLINK('94KMInput'!AL720)</f>
        <v/>
      </c>
      <c r="AP682" s="88"/>
      <c r="AQ682" s="88"/>
      <c r="AR682" s="88"/>
      <c r="AS682" s="88"/>
      <c r="AT682" s="88"/>
      <c r="AU682" s="88"/>
      <c r="AV682" s="88"/>
      <c r="AW682" s="88"/>
      <c r="AX682" s="88"/>
      <c r="AY682" s="88"/>
      <c r="AZ682" s="88"/>
      <c r="BA682" s="88"/>
      <c r="BB682" s="88"/>
      <c r="BC682" s="88"/>
      <c r="BD682" s="88"/>
      <c r="BE682" s="88"/>
      <c r="BF682" s="88"/>
      <c r="BG682" s="88"/>
      <c r="BH682" s="88"/>
      <c r="BI682" s="88"/>
      <c r="BJ682" s="88"/>
      <c r="BK682" s="88"/>
      <c r="BL682" s="88"/>
      <c r="BM682" s="88"/>
      <c r="BN682" s="88"/>
      <c r="BO682" s="88"/>
      <c r="BP682" s="88"/>
      <c r="BQ682" s="88"/>
      <c r="BR682" s="88"/>
      <c r="BS682" s="88"/>
      <c r="BT682" s="88"/>
      <c r="BU682" s="88"/>
      <c r="BV682" s="88"/>
      <c r="BW682" s="88"/>
      <c r="BX682" s="88"/>
      <c r="BY682" s="88"/>
      <c r="BZ682" s="88"/>
      <c r="CA682" s="88"/>
      <c r="CB682" s="88"/>
      <c r="CC682" s="88"/>
      <c r="CD682" s="88"/>
      <c r="CE682" s="88"/>
      <c r="CF682" s="88"/>
      <c r="CG682" s="88"/>
      <c r="CH682" s="88"/>
      <c r="CI682" s="88"/>
      <c r="CJ682" s="88"/>
      <c r="CK682" s="88"/>
      <c r="CL682" s="88"/>
      <c r="CM682" s="88"/>
      <c r="CN682" s="88"/>
      <c r="CO682" s="88"/>
      <c r="CP682" s="88"/>
      <c r="CQ682" s="88"/>
      <c r="CR682" s="88"/>
      <c r="CS682" s="88"/>
      <c r="CT682" s="88"/>
      <c r="CU682" s="88"/>
      <c r="CV682" s="88"/>
      <c r="CW682" s="88"/>
      <c r="CX682" s="88"/>
      <c r="CY682" s="88"/>
      <c r="CZ682" s="88"/>
      <c r="DA682" s="88"/>
      <c r="DB682" s="88"/>
      <c r="DC682" s="88"/>
      <c r="DD682" s="88"/>
      <c r="DE682" s="88"/>
      <c r="DF682" s="88"/>
      <c r="DG682" s="88"/>
      <c r="DH682" s="88"/>
    </row>
    <row r="683" ht="10.5" customHeight="1">
      <c r="A683" s="87" t="str">
        <f t="shared" si="1"/>
        <v/>
      </c>
      <c r="B683" s="88" t="str">
        <f t="shared" si="2"/>
        <v/>
      </c>
      <c r="C683" s="88" t="str">
        <f t="shared" si="3"/>
        <v/>
      </c>
      <c r="D683" s="89" t="str">
        <f>'94KMInput'!B678</f>
        <v/>
      </c>
      <c r="E683" s="90" t="str">
        <f t="shared" si="4"/>
        <v/>
      </c>
      <c r="F683" s="91" t="str">
        <f>'94KMInput'!H678</f>
        <v/>
      </c>
      <c r="G683" s="90" t="str">
        <f>'94KMInput'!O678</f>
        <v/>
      </c>
      <c r="H683" s="90" t="str">
        <f>'94KMInput'!P678</f>
        <v/>
      </c>
      <c r="I683" s="90" t="str">
        <f>'94KMInput'!R678</f>
        <v/>
      </c>
      <c r="J683" s="91" t="str">
        <f>'94KMInput'!S678</f>
        <v/>
      </c>
      <c r="K683" s="92" t="str">
        <f>'94KMInput'!AD678</f>
        <v/>
      </c>
      <c r="L683" s="93"/>
      <c r="M683" s="94" t="str">
        <f>'94KMInput'!L678</f>
        <v/>
      </c>
      <c r="N683" s="90" t="str">
        <f>IF(M683="","",(IF(Q683='94KMInput'!K678,"","ERROR!")))</f>
        <v/>
      </c>
      <c r="O683" s="95"/>
      <c r="P683" s="96"/>
      <c r="Q683" s="69" t="str">
        <f t="shared" si="8"/>
        <v/>
      </c>
      <c r="R683" s="98"/>
      <c r="S683" s="98"/>
      <c r="T683" s="98"/>
      <c r="U683" s="99"/>
      <c r="V683" s="98"/>
      <c r="W683" s="98"/>
      <c r="X683" s="100" t="str">
        <f t="shared" si="39"/>
        <v/>
      </c>
      <c r="Y683" s="101"/>
      <c r="Z683" s="102"/>
      <c r="AA683" s="102"/>
      <c r="AB683" s="102"/>
      <c r="AC683" s="103" t="str">
        <f>'94KMInput'!T722</f>
        <v/>
      </c>
      <c r="AD683" s="104">
        <f>'94KMInput'!V722-'94KMInput'!U722</f>
        <v>0</v>
      </c>
      <c r="AE683" s="105" t="str">
        <f t="shared" si="6"/>
        <v/>
      </c>
      <c r="AF683" s="106"/>
      <c r="AG683" s="107"/>
      <c r="AH683" s="108" t="str">
        <f>HYPERLINK('94KMInput'!AE721)</f>
        <v/>
      </c>
      <c r="AI683" s="108" t="str">
        <f>HYPERLINK('94KMInput'!AF721)</f>
        <v/>
      </c>
      <c r="AJ683" s="108" t="str">
        <f>HYPERLINK('94KMInput'!AG721)</f>
        <v/>
      </c>
      <c r="AK683" s="108" t="str">
        <f>HYPERLINK('94KMInput'!AH721)</f>
        <v/>
      </c>
      <c r="AL683" s="108" t="str">
        <f>HYPERLINK('94KMInput'!AI721)</f>
        <v/>
      </c>
      <c r="AM683" s="108" t="str">
        <f>HYPERLINK('94KMInput'!AJ721)</f>
        <v/>
      </c>
      <c r="AN683" s="108" t="str">
        <f>HYPERLINK('94KMInput'!AK721)</f>
        <v/>
      </c>
      <c r="AO683" s="108" t="str">
        <f>HYPERLINK('94KMInput'!AL721)</f>
        <v/>
      </c>
      <c r="AP683" s="88"/>
      <c r="AQ683" s="88"/>
      <c r="AR683" s="88"/>
      <c r="AS683" s="88"/>
      <c r="AT683" s="88"/>
      <c r="AU683" s="88"/>
      <c r="AV683" s="88"/>
      <c r="AW683" s="88"/>
      <c r="AX683" s="88"/>
      <c r="AY683" s="88"/>
      <c r="AZ683" s="88"/>
      <c r="BA683" s="88"/>
      <c r="BB683" s="88"/>
      <c r="BC683" s="88"/>
      <c r="BD683" s="88"/>
      <c r="BE683" s="88"/>
      <c r="BF683" s="88"/>
      <c r="BG683" s="88"/>
      <c r="BH683" s="88"/>
      <c r="BI683" s="88"/>
      <c r="BJ683" s="88"/>
      <c r="BK683" s="88"/>
      <c r="BL683" s="88"/>
      <c r="BM683" s="88"/>
      <c r="BN683" s="88"/>
      <c r="BO683" s="88"/>
      <c r="BP683" s="88"/>
      <c r="BQ683" s="88"/>
      <c r="BR683" s="88"/>
      <c r="BS683" s="88"/>
      <c r="BT683" s="88"/>
      <c r="BU683" s="88"/>
      <c r="BV683" s="88"/>
      <c r="BW683" s="88"/>
      <c r="BX683" s="88"/>
      <c r="BY683" s="88"/>
      <c r="BZ683" s="88"/>
      <c r="CA683" s="88"/>
      <c r="CB683" s="88"/>
      <c r="CC683" s="88"/>
      <c r="CD683" s="88"/>
      <c r="CE683" s="88"/>
      <c r="CF683" s="88"/>
      <c r="CG683" s="88"/>
      <c r="CH683" s="88"/>
      <c r="CI683" s="88"/>
      <c r="CJ683" s="88"/>
      <c r="CK683" s="88"/>
      <c r="CL683" s="88"/>
      <c r="CM683" s="88"/>
      <c r="CN683" s="88"/>
      <c r="CO683" s="88"/>
      <c r="CP683" s="88"/>
      <c r="CQ683" s="88"/>
      <c r="CR683" s="88"/>
      <c r="CS683" s="88"/>
      <c r="CT683" s="88"/>
      <c r="CU683" s="88"/>
      <c r="CV683" s="88"/>
      <c r="CW683" s="88"/>
      <c r="CX683" s="88"/>
      <c r="CY683" s="88"/>
      <c r="CZ683" s="88"/>
      <c r="DA683" s="88"/>
      <c r="DB683" s="88"/>
      <c r="DC683" s="88"/>
      <c r="DD683" s="88"/>
      <c r="DE683" s="88"/>
      <c r="DF683" s="88"/>
      <c r="DG683" s="88"/>
      <c r="DH683" s="88"/>
    </row>
    <row r="684" ht="10.5" customHeight="1">
      <c r="A684" s="87" t="str">
        <f t="shared" si="1"/>
        <v/>
      </c>
      <c r="B684" s="88" t="str">
        <f t="shared" si="2"/>
        <v/>
      </c>
      <c r="C684" s="88" t="str">
        <f t="shared" si="3"/>
        <v/>
      </c>
      <c r="D684" s="89" t="str">
        <f>'94KMInput'!B679</f>
        <v/>
      </c>
      <c r="E684" s="90" t="str">
        <f t="shared" si="4"/>
        <v/>
      </c>
      <c r="F684" s="91" t="str">
        <f>'94KMInput'!H679</f>
        <v/>
      </c>
      <c r="G684" s="90" t="str">
        <f>'94KMInput'!O679</f>
        <v/>
      </c>
      <c r="H684" s="90" t="str">
        <f>'94KMInput'!P679</f>
        <v/>
      </c>
      <c r="I684" s="90" t="str">
        <f>'94KMInput'!R679</f>
        <v/>
      </c>
      <c r="J684" s="91" t="str">
        <f>'94KMInput'!S679</f>
        <v/>
      </c>
      <c r="K684" s="92" t="str">
        <f>'94KMInput'!AD679</f>
        <v/>
      </c>
      <c r="L684" s="93"/>
      <c r="M684" s="94" t="str">
        <f>'94KMInput'!L679</f>
        <v/>
      </c>
      <c r="N684" s="90" t="str">
        <f>IF(M684="","",(IF(Q684='94KMInput'!K679,"","ERROR!")))</f>
        <v/>
      </c>
      <c r="O684" s="95"/>
      <c r="P684" s="96"/>
      <c r="Q684" s="69" t="str">
        <f t="shared" si="8"/>
        <v/>
      </c>
      <c r="R684" s="98"/>
      <c r="S684" s="98"/>
      <c r="T684" s="98"/>
      <c r="U684" s="99"/>
      <c r="V684" s="98"/>
      <c r="W684" s="98"/>
      <c r="X684" s="100" t="str">
        <f t="shared" si="39"/>
        <v/>
      </c>
      <c r="Y684" s="101"/>
      <c r="Z684" s="102"/>
      <c r="AA684" s="102"/>
      <c r="AB684" s="102"/>
      <c r="AC684" s="103" t="str">
        <f>'94KMInput'!T723</f>
        <v/>
      </c>
      <c r="AD684" s="104">
        <f>'94KMInput'!V723-'94KMInput'!U723</f>
        <v>0</v>
      </c>
      <c r="AE684" s="105" t="str">
        <f t="shared" si="6"/>
        <v/>
      </c>
      <c r="AF684" s="106"/>
      <c r="AG684" s="107"/>
      <c r="AH684" s="108" t="str">
        <f>HYPERLINK('94KMInput'!AE722)</f>
        <v/>
      </c>
      <c r="AI684" s="108" t="str">
        <f>HYPERLINK('94KMInput'!AF722)</f>
        <v/>
      </c>
      <c r="AJ684" s="108" t="str">
        <f>HYPERLINK('94KMInput'!AG722)</f>
        <v/>
      </c>
      <c r="AK684" s="108" t="str">
        <f>HYPERLINK('94KMInput'!AH722)</f>
        <v/>
      </c>
      <c r="AL684" s="108" t="str">
        <f>HYPERLINK('94KMInput'!AI722)</f>
        <v/>
      </c>
      <c r="AM684" s="108" t="str">
        <f>HYPERLINK('94KMInput'!AJ722)</f>
        <v/>
      </c>
      <c r="AN684" s="108" t="str">
        <f>HYPERLINK('94KMInput'!AK722)</f>
        <v/>
      </c>
      <c r="AO684" s="108" t="str">
        <f>HYPERLINK('94KMInput'!AL722)</f>
        <v/>
      </c>
      <c r="AP684" s="88"/>
      <c r="AQ684" s="88"/>
      <c r="AR684" s="88"/>
      <c r="AS684" s="88"/>
      <c r="AT684" s="88"/>
      <c r="AU684" s="88"/>
      <c r="AV684" s="88"/>
      <c r="AW684" s="88"/>
      <c r="AX684" s="88"/>
      <c r="AY684" s="88"/>
      <c r="AZ684" s="88"/>
      <c r="BA684" s="88"/>
      <c r="BB684" s="88"/>
      <c r="BC684" s="88"/>
      <c r="BD684" s="88"/>
      <c r="BE684" s="88"/>
      <c r="BF684" s="88"/>
      <c r="BG684" s="88"/>
      <c r="BH684" s="88"/>
      <c r="BI684" s="88"/>
      <c r="BJ684" s="88"/>
      <c r="BK684" s="88"/>
      <c r="BL684" s="88"/>
      <c r="BM684" s="88"/>
      <c r="BN684" s="88"/>
      <c r="BO684" s="88"/>
      <c r="BP684" s="88"/>
      <c r="BQ684" s="88"/>
      <c r="BR684" s="88"/>
      <c r="BS684" s="88"/>
      <c r="BT684" s="88"/>
      <c r="BU684" s="88"/>
      <c r="BV684" s="88"/>
      <c r="BW684" s="88"/>
      <c r="BX684" s="88"/>
      <c r="BY684" s="88"/>
      <c r="BZ684" s="88"/>
      <c r="CA684" s="88"/>
      <c r="CB684" s="88"/>
      <c r="CC684" s="88"/>
      <c r="CD684" s="88"/>
      <c r="CE684" s="88"/>
      <c r="CF684" s="88"/>
      <c r="CG684" s="88"/>
      <c r="CH684" s="88"/>
      <c r="CI684" s="88"/>
      <c r="CJ684" s="88"/>
      <c r="CK684" s="88"/>
      <c r="CL684" s="88"/>
      <c r="CM684" s="88"/>
      <c r="CN684" s="88"/>
      <c r="CO684" s="88"/>
      <c r="CP684" s="88"/>
      <c r="CQ684" s="88"/>
      <c r="CR684" s="88"/>
      <c r="CS684" s="88"/>
      <c r="CT684" s="88"/>
      <c r="CU684" s="88"/>
      <c r="CV684" s="88"/>
      <c r="CW684" s="88"/>
      <c r="CX684" s="88"/>
      <c r="CY684" s="88"/>
      <c r="CZ684" s="88"/>
      <c r="DA684" s="88"/>
      <c r="DB684" s="88"/>
      <c r="DC684" s="88"/>
      <c r="DD684" s="88"/>
      <c r="DE684" s="88"/>
      <c r="DF684" s="88"/>
      <c r="DG684" s="88"/>
      <c r="DH684" s="88"/>
    </row>
    <row r="685" ht="10.5" customHeight="1">
      <c r="A685" s="87" t="str">
        <f t="shared" si="1"/>
        <v/>
      </c>
      <c r="B685" s="88" t="str">
        <f t="shared" si="2"/>
        <v/>
      </c>
      <c r="C685" s="88" t="str">
        <f t="shared" si="3"/>
        <v/>
      </c>
      <c r="D685" s="89" t="str">
        <f>'94KMInput'!B680</f>
        <v/>
      </c>
      <c r="E685" s="90" t="str">
        <f t="shared" si="4"/>
        <v/>
      </c>
      <c r="F685" s="91" t="str">
        <f>'94KMInput'!H680</f>
        <v/>
      </c>
      <c r="G685" s="90" t="str">
        <f>'94KMInput'!O680</f>
        <v/>
      </c>
      <c r="H685" s="90" t="str">
        <f>'94KMInput'!P680</f>
        <v/>
      </c>
      <c r="I685" s="90" t="str">
        <f>'94KMInput'!R680</f>
        <v/>
      </c>
      <c r="J685" s="91" t="str">
        <f>'94KMInput'!S680</f>
        <v/>
      </c>
      <c r="K685" s="92" t="str">
        <f>'94KMInput'!AD680</f>
        <v/>
      </c>
      <c r="L685" s="93"/>
      <c r="M685" s="94" t="str">
        <f>'94KMInput'!L680</f>
        <v/>
      </c>
      <c r="N685" s="90" t="str">
        <f>IF(M685="","",(IF(Q685='94KMInput'!K680,"","ERROR!")))</f>
        <v/>
      </c>
      <c r="O685" s="95"/>
      <c r="P685" s="96"/>
      <c r="Q685" s="69" t="str">
        <f t="shared" si="8"/>
        <v/>
      </c>
      <c r="R685" s="98"/>
      <c r="S685" s="98"/>
      <c r="T685" s="98"/>
      <c r="U685" s="99"/>
      <c r="V685" s="98"/>
      <c r="W685" s="98"/>
      <c r="X685" s="100" t="str">
        <f t="shared" si="39"/>
        <v/>
      </c>
      <c r="Y685" s="101"/>
      <c r="Z685" s="102"/>
      <c r="AA685" s="102"/>
      <c r="AB685" s="102"/>
      <c r="AC685" s="103" t="str">
        <f>'94KMInput'!T724</f>
        <v/>
      </c>
      <c r="AD685" s="104">
        <f>'94KMInput'!V724-'94KMInput'!U724</f>
        <v>0</v>
      </c>
      <c r="AE685" s="105" t="str">
        <f t="shared" si="6"/>
        <v/>
      </c>
      <c r="AF685" s="106"/>
      <c r="AG685" s="107"/>
      <c r="AH685" s="108" t="str">
        <f>HYPERLINK('94KMInput'!AE723)</f>
        <v/>
      </c>
      <c r="AI685" s="108" t="str">
        <f>HYPERLINK('94KMInput'!AF723)</f>
        <v/>
      </c>
      <c r="AJ685" s="108" t="str">
        <f>HYPERLINK('94KMInput'!AG723)</f>
        <v/>
      </c>
      <c r="AK685" s="108" t="str">
        <f>HYPERLINK('94KMInput'!AH723)</f>
        <v/>
      </c>
      <c r="AL685" s="108" t="str">
        <f>HYPERLINK('94KMInput'!AI723)</f>
        <v/>
      </c>
      <c r="AM685" s="108" t="str">
        <f>HYPERLINK('94KMInput'!AJ723)</f>
        <v/>
      </c>
      <c r="AN685" s="108" t="str">
        <f>HYPERLINK('94KMInput'!AK723)</f>
        <v/>
      </c>
      <c r="AO685" s="108" t="str">
        <f>HYPERLINK('94KMInput'!AL723)</f>
        <v/>
      </c>
      <c r="AP685" s="88"/>
      <c r="AQ685" s="88"/>
      <c r="AR685" s="88"/>
      <c r="AS685" s="88"/>
      <c r="AT685" s="88"/>
      <c r="AU685" s="88"/>
      <c r="AV685" s="88"/>
      <c r="AW685" s="88"/>
      <c r="AX685" s="88"/>
      <c r="AY685" s="88"/>
      <c r="AZ685" s="88"/>
      <c r="BA685" s="88"/>
      <c r="BB685" s="88"/>
      <c r="BC685" s="88"/>
      <c r="BD685" s="88"/>
      <c r="BE685" s="88"/>
      <c r="BF685" s="88"/>
      <c r="BG685" s="88"/>
      <c r="BH685" s="88"/>
      <c r="BI685" s="88"/>
      <c r="BJ685" s="88"/>
      <c r="BK685" s="88"/>
      <c r="BL685" s="88"/>
      <c r="BM685" s="88"/>
      <c r="BN685" s="88"/>
      <c r="BO685" s="88"/>
      <c r="BP685" s="88"/>
      <c r="BQ685" s="88"/>
      <c r="BR685" s="88"/>
      <c r="BS685" s="88"/>
      <c r="BT685" s="88"/>
      <c r="BU685" s="88"/>
      <c r="BV685" s="88"/>
      <c r="BW685" s="88"/>
      <c r="BX685" s="88"/>
      <c r="BY685" s="88"/>
      <c r="BZ685" s="88"/>
      <c r="CA685" s="88"/>
      <c r="CB685" s="88"/>
      <c r="CC685" s="88"/>
      <c r="CD685" s="88"/>
      <c r="CE685" s="88"/>
      <c r="CF685" s="88"/>
      <c r="CG685" s="88"/>
      <c r="CH685" s="88"/>
      <c r="CI685" s="88"/>
      <c r="CJ685" s="88"/>
      <c r="CK685" s="88"/>
      <c r="CL685" s="88"/>
      <c r="CM685" s="88"/>
      <c r="CN685" s="88"/>
      <c r="CO685" s="88"/>
      <c r="CP685" s="88"/>
      <c r="CQ685" s="88"/>
      <c r="CR685" s="88"/>
      <c r="CS685" s="88"/>
      <c r="CT685" s="88"/>
      <c r="CU685" s="88"/>
      <c r="CV685" s="88"/>
      <c r="CW685" s="88"/>
      <c r="CX685" s="88"/>
      <c r="CY685" s="88"/>
      <c r="CZ685" s="88"/>
      <c r="DA685" s="88"/>
      <c r="DB685" s="88"/>
      <c r="DC685" s="88"/>
      <c r="DD685" s="88"/>
      <c r="DE685" s="88"/>
      <c r="DF685" s="88"/>
      <c r="DG685" s="88"/>
      <c r="DH685" s="88"/>
    </row>
    <row r="686" ht="10.5" customHeight="1">
      <c r="A686" s="87" t="str">
        <f t="shared" si="1"/>
        <v/>
      </c>
      <c r="B686" s="88" t="str">
        <f t="shared" si="2"/>
        <v/>
      </c>
      <c r="C686" s="88" t="str">
        <f t="shared" si="3"/>
        <v/>
      </c>
      <c r="D686" s="89" t="str">
        <f>'94KMInput'!B681</f>
        <v/>
      </c>
      <c r="E686" s="90" t="str">
        <f t="shared" si="4"/>
        <v/>
      </c>
      <c r="F686" s="91" t="str">
        <f>'94KMInput'!H681</f>
        <v/>
      </c>
      <c r="G686" s="90" t="str">
        <f>'94KMInput'!O681</f>
        <v/>
      </c>
      <c r="H686" s="90" t="str">
        <f>'94KMInput'!P681</f>
        <v/>
      </c>
      <c r="I686" s="90" t="str">
        <f>'94KMInput'!R681</f>
        <v/>
      </c>
      <c r="J686" s="91" t="str">
        <f>'94KMInput'!S681</f>
        <v/>
      </c>
      <c r="K686" s="92" t="str">
        <f>'94KMInput'!AD681</f>
        <v/>
      </c>
      <c r="L686" s="93"/>
      <c r="M686" s="94" t="str">
        <f>'94KMInput'!L681</f>
        <v/>
      </c>
      <c r="N686" s="90" t="str">
        <f>IF(M686="","",(IF(Q686='94KMInput'!K681,"","ERROR!")))</f>
        <v/>
      </c>
      <c r="O686" s="95"/>
      <c r="P686" s="96"/>
      <c r="Q686" s="69" t="str">
        <f t="shared" si="8"/>
        <v/>
      </c>
      <c r="R686" s="98"/>
      <c r="S686" s="98"/>
      <c r="T686" s="98"/>
      <c r="U686" s="99"/>
      <c r="V686" s="98"/>
      <c r="W686" s="98"/>
      <c r="X686" s="100" t="str">
        <f t="shared" si="39"/>
        <v/>
      </c>
      <c r="Y686" s="101"/>
      <c r="Z686" s="102"/>
      <c r="AA686" s="102"/>
      <c r="AB686" s="102"/>
      <c r="AC686" s="103" t="str">
        <f>'94KMInput'!T725</f>
        <v/>
      </c>
      <c r="AD686" s="104">
        <f>'94KMInput'!V725-'94KMInput'!U725</f>
        <v>0</v>
      </c>
      <c r="AE686" s="105" t="str">
        <f t="shared" si="6"/>
        <v/>
      </c>
      <c r="AF686" s="106"/>
      <c r="AG686" s="107"/>
      <c r="AH686" s="108" t="str">
        <f>HYPERLINK('94KMInput'!AE724)</f>
        <v/>
      </c>
      <c r="AI686" s="108" t="str">
        <f>HYPERLINK('94KMInput'!AF724)</f>
        <v/>
      </c>
      <c r="AJ686" s="108" t="str">
        <f>HYPERLINK('94KMInput'!AG724)</f>
        <v/>
      </c>
      <c r="AK686" s="108" t="str">
        <f>HYPERLINK('94KMInput'!AH724)</f>
        <v/>
      </c>
      <c r="AL686" s="108" t="str">
        <f>HYPERLINK('94KMInput'!AI724)</f>
        <v/>
      </c>
      <c r="AM686" s="108" t="str">
        <f>HYPERLINK('94KMInput'!AJ724)</f>
        <v/>
      </c>
      <c r="AN686" s="108" t="str">
        <f>HYPERLINK('94KMInput'!AK724)</f>
        <v/>
      </c>
      <c r="AO686" s="108" t="str">
        <f>HYPERLINK('94KMInput'!AL724)</f>
        <v/>
      </c>
      <c r="AP686" s="88"/>
      <c r="AQ686" s="88"/>
      <c r="AR686" s="88"/>
      <c r="AS686" s="88"/>
      <c r="AT686" s="88"/>
      <c r="AU686" s="88"/>
      <c r="AV686" s="88"/>
      <c r="AW686" s="88"/>
      <c r="AX686" s="88"/>
      <c r="AY686" s="88"/>
      <c r="AZ686" s="88"/>
      <c r="BA686" s="88"/>
      <c r="BB686" s="88"/>
      <c r="BC686" s="88"/>
      <c r="BD686" s="88"/>
      <c r="BE686" s="88"/>
      <c r="BF686" s="88"/>
      <c r="BG686" s="88"/>
      <c r="BH686" s="88"/>
      <c r="BI686" s="88"/>
      <c r="BJ686" s="88"/>
      <c r="BK686" s="88"/>
      <c r="BL686" s="88"/>
      <c r="BM686" s="88"/>
      <c r="BN686" s="88"/>
      <c r="BO686" s="88"/>
      <c r="BP686" s="88"/>
      <c r="BQ686" s="88"/>
      <c r="BR686" s="88"/>
      <c r="BS686" s="88"/>
      <c r="BT686" s="88"/>
      <c r="BU686" s="88"/>
      <c r="BV686" s="88"/>
      <c r="BW686" s="88"/>
      <c r="BX686" s="88"/>
      <c r="BY686" s="88"/>
      <c r="BZ686" s="88"/>
      <c r="CA686" s="88"/>
      <c r="CB686" s="88"/>
      <c r="CC686" s="88"/>
      <c r="CD686" s="88"/>
      <c r="CE686" s="88"/>
      <c r="CF686" s="88"/>
      <c r="CG686" s="88"/>
      <c r="CH686" s="88"/>
      <c r="CI686" s="88"/>
      <c r="CJ686" s="88"/>
      <c r="CK686" s="88"/>
      <c r="CL686" s="88"/>
      <c r="CM686" s="88"/>
      <c r="CN686" s="88"/>
      <c r="CO686" s="88"/>
      <c r="CP686" s="88"/>
      <c r="CQ686" s="88"/>
      <c r="CR686" s="88"/>
      <c r="CS686" s="88"/>
      <c r="CT686" s="88"/>
      <c r="CU686" s="88"/>
      <c r="CV686" s="88"/>
      <c r="CW686" s="88"/>
      <c r="CX686" s="88"/>
      <c r="CY686" s="88"/>
      <c r="CZ686" s="88"/>
      <c r="DA686" s="88"/>
      <c r="DB686" s="88"/>
      <c r="DC686" s="88"/>
      <c r="DD686" s="88"/>
      <c r="DE686" s="88"/>
      <c r="DF686" s="88"/>
      <c r="DG686" s="88"/>
      <c r="DH686" s="88"/>
    </row>
    <row r="687" ht="10.5" customHeight="1">
      <c r="A687" s="87" t="str">
        <f t="shared" si="1"/>
        <v/>
      </c>
      <c r="B687" s="88" t="str">
        <f t="shared" si="2"/>
        <v/>
      </c>
      <c r="C687" s="88" t="str">
        <f t="shared" si="3"/>
        <v/>
      </c>
      <c r="D687" s="89" t="str">
        <f>'94KMInput'!B682</f>
        <v/>
      </c>
      <c r="E687" s="90" t="str">
        <f t="shared" si="4"/>
        <v/>
      </c>
      <c r="F687" s="91" t="str">
        <f>'94KMInput'!H682</f>
        <v/>
      </c>
      <c r="G687" s="90" t="str">
        <f>'94KMInput'!O682</f>
        <v/>
      </c>
      <c r="H687" s="90" t="str">
        <f>'94KMInput'!P682</f>
        <v/>
      </c>
      <c r="I687" s="90" t="str">
        <f>'94KMInput'!R682</f>
        <v/>
      </c>
      <c r="J687" s="91" t="str">
        <f>'94KMInput'!S682</f>
        <v/>
      </c>
      <c r="K687" s="92" t="str">
        <f>'94KMInput'!AD682</f>
        <v/>
      </c>
      <c r="L687" s="93"/>
      <c r="M687" s="94" t="str">
        <f>'94KMInput'!L682</f>
        <v/>
      </c>
      <c r="N687" s="90" t="str">
        <f>IF(M687="","",(IF(Q687='94KMInput'!K682,"","ERROR!")))</f>
        <v/>
      </c>
      <c r="O687" s="95"/>
      <c r="P687" s="96"/>
      <c r="Q687" s="69" t="str">
        <f t="shared" si="8"/>
        <v/>
      </c>
      <c r="R687" s="98"/>
      <c r="S687" s="98"/>
      <c r="T687" s="98"/>
      <c r="U687" s="99"/>
      <c r="V687" s="98"/>
      <c r="W687" s="98"/>
      <c r="X687" s="100" t="str">
        <f t="shared" si="39"/>
        <v/>
      </c>
      <c r="Y687" s="101"/>
      <c r="Z687" s="102"/>
      <c r="AA687" s="102"/>
      <c r="AB687" s="102"/>
      <c r="AC687" s="103" t="str">
        <f>'94KMInput'!T726</f>
        <v/>
      </c>
      <c r="AD687" s="104">
        <f>'94KMInput'!V726-'94KMInput'!U726</f>
        <v>0</v>
      </c>
      <c r="AE687" s="105" t="str">
        <f t="shared" si="6"/>
        <v/>
      </c>
      <c r="AF687" s="106"/>
      <c r="AG687" s="107"/>
      <c r="AH687" s="108" t="str">
        <f>HYPERLINK('94KMInput'!AE725)</f>
        <v/>
      </c>
      <c r="AI687" s="108" t="str">
        <f>HYPERLINK('94KMInput'!AF725)</f>
        <v/>
      </c>
      <c r="AJ687" s="108" t="str">
        <f>HYPERLINK('94KMInput'!AG725)</f>
        <v/>
      </c>
      <c r="AK687" s="108" t="str">
        <f>HYPERLINK('94KMInput'!AH725)</f>
        <v/>
      </c>
      <c r="AL687" s="108" t="str">
        <f>HYPERLINK('94KMInput'!AI725)</f>
        <v/>
      </c>
      <c r="AM687" s="108" t="str">
        <f>HYPERLINK('94KMInput'!AJ725)</f>
        <v/>
      </c>
      <c r="AN687" s="108" t="str">
        <f>HYPERLINK('94KMInput'!AK725)</f>
        <v/>
      </c>
      <c r="AO687" s="108" t="str">
        <f>HYPERLINK('94KMInput'!AL725)</f>
        <v/>
      </c>
      <c r="AP687" s="88"/>
      <c r="AQ687" s="88"/>
      <c r="AR687" s="88"/>
      <c r="AS687" s="88"/>
      <c r="AT687" s="88"/>
      <c r="AU687" s="88"/>
      <c r="AV687" s="88"/>
      <c r="AW687" s="88"/>
      <c r="AX687" s="88"/>
      <c r="AY687" s="88"/>
      <c r="AZ687" s="88"/>
      <c r="BA687" s="88"/>
      <c r="BB687" s="88"/>
      <c r="BC687" s="88"/>
      <c r="BD687" s="88"/>
      <c r="BE687" s="88"/>
      <c r="BF687" s="88"/>
      <c r="BG687" s="88"/>
      <c r="BH687" s="88"/>
      <c r="BI687" s="88"/>
      <c r="BJ687" s="88"/>
      <c r="BK687" s="88"/>
      <c r="BL687" s="88"/>
      <c r="BM687" s="88"/>
      <c r="BN687" s="88"/>
      <c r="BO687" s="88"/>
      <c r="BP687" s="88"/>
      <c r="BQ687" s="88"/>
      <c r="BR687" s="88"/>
      <c r="BS687" s="88"/>
      <c r="BT687" s="88"/>
      <c r="BU687" s="88"/>
      <c r="BV687" s="88"/>
      <c r="BW687" s="88"/>
      <c r="BX687" s="88"/>
      <c r="BY687" s="88"/>
      <c r="BZ687" s="88"/>
      <c r="CA687" s="88"/>
      <c r="CB687" s="88"/>
      <c r="CC687" s="88"/>
      <c r="CD687" s="88"/>
      <c r="CE687" s="88"/>
      <c r="CF687" s="88"/>
      <c r="CG687" s="88"/>
      <c r="CH687" s="88"/>
      <c r="CI687" s="88"/>
      <c r="CJ687" s="88"/>
      <c r="CK687" s="88"/>
      <c r="CL687" s="88"/>
      <c r="CM687" s="88"/>
      <c r="CN687" s="88"/>
      <c r="CO687" s="88"/>
      <c r="CP687" s="88"/>
      <c r="CQ687" s="88"/>
      <c r="CR687" s="88"/>
      <c r="CS687" s="88"/>
      <c r="CT687" s="88"/>
      <c r="CU687" s="88"/>
      <c r="CV687" s="88"/>
      <c r="CW687" s="88"/>
      <c r="CX687" s="88"/>
      <c r="CY687" s="88"/>
      <c r="CZ687" s="88"/>
      <c r="DA687" s="88"/>
      <c r="DB687" s="88"/>
      <c r="DC687" s="88"/>
      <c r="DD687" s="88"/>
      <c r="DE687" s="88"/>
      <c r="DF687" s="88"/>
      <c r="DG687" s="88"/>
      <c r="DH687" s="88"/>
    </row>
    <row r="688" ht="10.5" customHeight="1">
      <c r="A688" s="87" t="str">
        <f t="shared" si="1"/>
        <v/>
      </c>
      <c r="B688" s="88" t="str">
        <f t="shared" si="2"/>
        <v/>
      </c>
      <c r="C688" s="88" t="str">
        <f t="shared" si="3"/>
        <v/>
      </c>
      <c r="D688" s="89" t="str">
        <f>'94KMInput'!B683</f>
        <v/>
      </c>
      <c r="E688" s="90" t="str">
        <f t="shared" si="4"/>
        <v/>
      </c>
      <c r="F688" s="91" t="str">
        <f>'94KMInput'!H683</f>
        <v/>
      </c>
      <c r="G688" s="90" t="str">
        <f>'94KMInput'!O683</f>
        <v/>
      </c>
      <c r="H688" s="90" t="str">
        <f>'94KMInput'!P683</f>
        <v/>
      </c>
      <c r="I688" s="90" t="str">
        <f>'94KMInput'!R683</f>
        <v/>
      </c>
      <c r="J688" s="91" t="str">
        <f>'94KMInput'!S683</f>
        <v/>
      </c>
      <c r="K688" s="92" t="str">
        <f>'94KMInput'!AD683</f>
        <v/>
      </c>
      <c r="L688" s="93"/>
      <c r="M688" s="94" t="str">
        <f>'94KMInput'!L683</f>
        <v/>
      </c>
      <c r="N688" s="90" t="str">
        <f>IF(M688="","",(IF(Q688='94KMInput'!K683,"","ERROR!")))</f>
        <v/>
      </c>
      <c r="O688" s="95"/>
      <c r="P688" s="96"/>
      <c r="Q688" s="69" t="str">
        <f t="shared" si="8"/>
        <v/>
      </c>
      <c r="R688" s="98"/>
      <c r="S688" s="98"/>
      <c r="T688" s="98"/>
      <c r="U688" s="99"/>
      <c r="V688" s="98"/>
      <c r="W688" s="98"/>
      <c r="X688" s="100" t="str">
        <f t="shared" si="39"/>
        <v/>
      </c>
      <c r="Y688" s="101"/>
      <c r="Z688" s="102"/>
      <c r="AA688" s="102"/>
      <c r="AB688" s="102"/>
      <c r="AC688" s="103" t="str">
        <f>'94KMInput'!T727</f>
        <v/>
      </c>
      <c r="AD688" s="104">
        <f>'94KMInput'!V727-'94KMInput'!U727</f>
        <v>0</v>
      </c>
      <c r="AE688" s="105" t="str">
        <f t="shared" si="6"/>
        <v/>
      </c>
      <c r="AF688" s="106"/>
      <c r="AG688" s="107"/>
      <c r="AH688" s="108" t="str">
        <f>HYPERLINK('94KMInput'!AE726)</f>
        <v/>
      </c>
      <c r="AI688" s="108" t="str">
        <f>HYPERLINK('94KMInput'!AF726)</f>
        <v/>
      </c>
      <c r="AJ688" s="108" t="str">
        <f>HYPERLINK('94KMInput'!AG726)</f>
        <v/>
      </c>
      <c r="AK688" s="108" t="str">
        <f>HYPERLINK('94KMInput'!AH726)</f>
        <v/>
      </c>
      <c r="AL688" s="108" t="str">
        <f>HYPERLINK('94KMInput'!AI726)</f>
        <v/>
      </c>
      <c r="AM688" s="108" t="str">
        <f>HYPERLINK('94KMInput'!AJ726)</f>
        <v/>
      </c>
      <c r="AN688" s="108" t="str">
        <f>HYPERLINK('94KMInput'!AK726)</f>
        <v/>
      </c>
      <c r="AO688" s="108" t="str">
        <f>HYPERLINK('94KMInput'!AL726)</f>
        <v/>
      </c>
      <c r="AP688" s="88"/>
      <c r="AQ688" s="88"/>
      <c r="AR688" s="88"/>
      <c r="AS688" s="88"/>
      <c r="AT688" s="88"/>
      <c r="AU688" s="88"/>
      <c r="AV688" s="88"/>
      <c r="AW688" s="88"/>
      <c r="AX688" s="88"/>
      <c r="AY688" s="88"/>
      <c r="AZ688" s="88"/>
      <c r="BA688" s="88"/>
      <c r="BB688" s="88"/>
      <c r="BC688" s="88"/>
      <c r="BD688" s="88"/>
      <c r="BE688" s="88"/>
      <c r="BF688" s="88"/>
      <c r="BG688" s="88"/>
      <c r="BH688" s="88"/>
      <c r="BI688" s="88"/>
      <c r="BJ688" s="88"/>
      <c r="BK688" s="88"/>
      <c r="BL688" s="88"/>
      <c r="BM688" s="88"/>
      <c r="BN688" s="88"/>
      <c r="BO688" s="88"/>
      <c r="BP688" s="88"/>
      <c r="BQ688" s="88"/>
      <c r="BR688" s="88"/>
      <c r="BS688" s="88"/>
      <c r="BT688" s="88"/>
      <c r="BU688" s="88"/>
      <c r="BV688" s="88"/>
      <c r="BW688" s="88"/>
      <c r="BX688" s="88"/>
      <c r="BY688" s="88"/>
      <c r="BZ688" s="88"/>
      <c r="CA688" s="88"/>
      <c r="CB688" s="88"/>
      <c r="CC688" s="88"/>
      <c r="CD688" s="88"/>
      <c r="CE688" s="88"/>
      <c r="CF688" s="88"/>
      <c r="CG688" s="88"/>
      <c r="CH688" s="88"/>
      <c r="CI688" s="88"/>
      <c r="CJ688" s="88"/>
      <c r="CK688" s="88"/>
      <c r="CL688" s="88"/>
      <c r="CM688" s="88"/>
      <c r="CN688" s="88"/>
      <c r="CO688" s="88"/>
      <c r="CP688" s="88"/>
      <c r="CQ688" s="88"/>
      <c r="CR688" s="88"/>
      <c r="CS688" s="88"/>
      <c r="CT688" s="88"/>
      <c r="CU688" s="88"/>
      <c r="CV688" s="88"/>
      <c r="CW688" s="88"/>
      <c r="CX688" s="88"/>
      <c r="CY688" s="88"/>
      <c r="CZ688" s="88"/>
      <c r="DA688" s="88"/>
      <c r="DB688" s="88"/>
      <c r="DC688" s="88"/>
      <c r="DD688" s="88"/>
      <c r="DE688" s="88"/>
      <c r="DF688" s="88"/>
      <c r="DG688" s="88"/>
      <c r="DH688" s="88"/>
    </row>
    <row r="689" ht="10.5" customHeight="1">
      <c r="A689" s="87" t="str">
        <f t="shared" si="1"/>
        <v/>
      </c>
      <c r="B689" s="88" t="str">
        <f t="shared" si="2"/>
        <v/>
      </c>
      <c r="C689" s="88" t="str">
        <f t="shared" si="3"/>
        <v/>
      </c>
      <c r="D689" s="89" t="str">
        <f>'94KMInput'!B684</f>
        <v/>
      </c>
      <c r="E689" s="90" t="str">
        <f t="shared" si="4"/>
        <v/>
      </c>
      <c r="F689" s="91" t="str">
        <f>'94KMInput'!H684</f>
        <v/>
      </c>
      <c r="G689" s="90" t="str">
        <f>'94KMInput'!O684</f>
        <v/>
      </c>
      <c r="H689" s="90" t="str">
        <f>'94KMInput'!P684</f>
        <v/>
      </c>
      <c r="I689" s="90" t="str">
        <f>'94KMInput'!R684</f>
        <v/>
      </c>
      <c r="J689" s="91" t="str">
        <f>'94KMInput'!S684</f>
        <v/>
      </c>
      <c r="K689" s="92" t="str">
        <f>'94KMInput'!AD684</f>
        <v/>
      </c>
      <c r="L689" s="93"/>
      <c r="M689" s="94" t="str">
        <f>'94KMInput'!L684</f>
        <v/>
      </c>
      <c r="N689" s="90" t="str">
        <f>IF(M689="","",(IF(Q689='94KMInput'!K684,"","ERROR!")))</f>
        <v/>
      </c>
      <c r="O689" s="95"/>
      <c r="P689" s="96"/>
      <c r="Q689" s="69" t="str">
        <f t="shared" si="8"/>
        <v/>
      </c>
      <c r="R689" s="98"/>
      <c r="S689" s="98"/>
      <c r="T689" s="98"/>
      <c r="U689" s="99"/>
      <c r="V689" s="98"/>
      <c r="W689" s="98"/>
      <c r="X689" s="100" t="str">
        <f t="shared" si="39"/>
        <v/>
      </c>
      <c r="Y689" s="101"/>
      <c r="Z689" s="102"/>
      <c r="AA689" s="102"/>
      <c r="AB689" s="102"/>
      <c r="AC689" s="103" t="str">
        <f>'94KMInput'!T728</f>
        <v/>
      </c>
      <c r="AD689" s="104">
        <f>'94KMInput'!V728-'94KMInput'!U728</f>
        <v>0</v>
      </c>
      <c r="AE689" s="105" t="str">
        <f t="shared" si="6"/>
        <v/>
      </c>
      <c r="AF689" s="106"/>
      <c r="AG689" s="107"/>
      <c r="AH689" s="108" t="str">
        <f>HYPERLINK('94KMInput'!AE727)</f>
        <v/>
      </c>
      <c r="AI689" s="108" t="str">
        <f>HYPERLINK('94KMInput'!AF727)</f>
        <v/>
      </c>
      <c r="AJ689" s="108" t="str">
        <f>HYPERLINK('94KMInput'!AG727)</f>
        <v/>
      </c>
      <c r="AK689" s="108" t="str">
        <f>HYPERLINK('94KMInput'!AH727)</f>
        <v/>
      </c>
      <c r="AL689" s="108" t="str">
        <f>HYPERLINK('94KMInput'!AI727)</f>
        <v/>
      </c>
      <c r="AM689" s="108" t="str">
        <f>HYPERLINK('94KMInput'!AJ727)</f>
        <v/>
      </c>
      <c r="AN689" s="108" t="str">
        <f>HYPERLINK('94KMInput'!AK727)</f>
        <v/>
      </c>
      <c r="AO689" s="108" t="str">
        <f>HYPERLINK('94KMInput'!AL727)</f>
        <v/>
      </c>
      <c r="AP689" s="88"/>
      <c r="AQ689" s="88"/>
      <c r="AR689" s="88"/>
      <c r="AS689" s="88"/>
      <c r="AT689" s="88"/>
      <c r="AU689" s="88"/>
      <c r="AV689" s="88"/>
      <c r="AW689" s="88"/>
      <c r="AX689" s="88"/>
      <c r="AY689" s="88"/>
      <c r="AZ689" s="88"/>
      <c r="BA689" s="88"/>
      <c r="BB689" s="88"/>
      <c r="BC689" s="88"/>
      <c r="BD689" s="88"/>
      <c r="BE689" s="88"/>
      <c r="BF689" s="88"/>
      <c r="BG689" s="88"/>
      <c r="BH689" s="88"/>
      <c r="BI689" s="88"/>
      <c r="BJ689" s="88"/>
      <c r="BK689" s="88"/>
      <c r="BL689" s="88"/>
      <c r="BM689" s="88"/>
      <c r="BN689" s="88"/>
      <c r="BO689" s="88"/>
      <c r="BP689" s="88"/>
      <c r="BQ689" s="88"/>
      <c r="BR689" s="88"/>
      <c r="BS689" s="88"/>
      <c r="BT689" s="88"/>
      <c r="BU689" s="88"/>
      <c r="BV689" s="88"/>
      <c r="BW689" s="88"/>
      <c r="BX689" s="88"/>
      <c r="BY689" s="88"/>
      <c r="BZ689" s="88"/>
      <c r="CA689" s="88"/>
      <c r="CB689" s="88"/>
      <c r="CC689" s="88"/>
      <c r="CD689" s="88"/>
      <c r="CE689" s="88"/>
      <c r="CF689" s="88"/>
      <c r="CG689" s="88"/>
      <c r="CH689" s="88"/>
      <c r="CI689" s="88"/>
      <c r="CJ689" s="88"/>
      <c r="CK689" s="88"/>
      <c r="CL689" s="88"/>
      <c r="CM689" s="88"/>
      <c r="CN689" s="88"/>
      <c r="CO689" s="88"/>
      <c r="CP689" s="88"/>
      <c r="CQ689" s="88"/>
      <c r="CR689" s="88"/>
      <c r="CS689" s="88"/>
      <c r="CT689" s="88"/>
      <c r="CU689" s="88"/>
      <c r="CV689" s="88"/>
      <c r="CW689" s="88"/>
      <c r="CX689" s="88"/>
      <c r="CY689" s="88"/>
      <c r="CZ689" s="88"/>
      <c r="DA689" s="88"/>
      <c r="DB689" s="88"/>
      <c r="DC689" s="88"/>
      <c r="DD689" s="88"/>
      <c r="DE689" s="88"/>
      <c r="DF689" s="88"/>
      <c r="DG689" s="88"/>
      <c r="DH689" s="88"/>
    </row>
    <row r="690" ht="10.5" customHeight="1">
      <c r="A690" s="87" t="str">
        <f t="shared" si="1"/>
        <v/>
      </c>
      <c r="B690" s="88" t="str">
        <f t="shared" si="2"/>
        <v/>
      </c>
      <c r="C690" s="88" t="str">
        <f t="shared" si="3"/>
        <v/>
      </c>
      <c r="D690" s="89" t="str">
        <f>'94KMInput'!B685</f>
        <v/>
      </c>
      <c r="E690" s="90" t="str">
        <f t="shared" si="4"/>
        <v/>
      </c>
      <c r="F690" s="91" t="str">
        <f>'94KMInput'!H685</f>
        <v/>
      </c>
      <c r="G690" s="90" t="str">
        <f>'94KMInput'!O685</f>
        <v/>
      </c>
      <c r="H690" s="90" t="str">
        <f>'94KMInput'!P685</f>
        <v/>
      </c>
      <c r="I690" s="90" t="str">
        <f>'94KMInput'!R685</f>
        <v/>
      </c>
      <c r="J690" s="91" t="str">
        <f>'94KMInput'!S685</f>
        <v/>
      </c>
      <c r="K690" s="92" t="str">
        <f>'94KMInput'!AD685</f>
        <v/>
      </c>
      <c r="L690" s="93"/>
      <c r="M690" s="94" t="str">
        <f>'94KMInput'!L685</f>
        <v/>
      </c>
      <c r="N690" s="90" t="str">
        <f>IF(M690="","",(IF(Q690='94KMInput'!K685,"","ERROR!")))</f>
        <v/>
      </c>
      <c r="O690" s="95"/>
      <c r="P690" s="96"/>
      <c r="Q690" s="69" t="str">
        <f t="shared" si="8"/>
        <v/>
      </c>
      <c r="R690" s="98"/>
      <c r="S690" s="98"/>
      <c r="T690" s="98"/>
      <c r="U690" s="99"/>
      <c r="V690" s="98"/>
      <c r="W690" s="98"/>
      <c r="X690" s="100" t="str">
        <f t="shared" si="39"/>
        <v/>
      </c>
      <c r="Y690" s="101"/>
      <c r="Z690" s="102"/>
      <c r="AA690" s="102"/>
      <c r="AB690" s="102"/>
      <c r="AC690" s="103" t="str">
        <f>'94KMInput'!T729</f>
        <v/>
      </c>
      <c r="AD690" s="104">
        <f>'94KMInput'!V729-'94KMInput'!U729</f>
        <v>0</v>
      </c>
      <c r="AE690" s="105" t="str">
        <f t="shared" si="6"/>
        <v/>
      </c>
      <c r="AF690" s="106"/>
      <c r="AG690" s="107"/>
      <c r="AH690" s="108" t="str">
        <f>HYPERLINK('94KMInput'!AE728)</f>
        <v/>
      </c>
      <c r="AI690" s="108" t="str">
        <f>HYPERLINK('94KMInput'!AF728)</f>
        <v/>
      </c>
      <c r="AJ690" s="108" t="str">
        <f>HYPERLINK('94KMInput'!AG728)</f>
        <v/>
      </c>
      <c r="AK690" s="108" t="str">
        <f>HYPERLINK('94KMInput'!AH728)</f>
        <v/>
      </c>
      <c r="AL690" s="108" t="str">
        <f>HYPERLINK('94KMInput'!AI728)</f>
        <v/>
      </c>
      <c r="AM690" s="108" t="str">
        <f>HYPERLINK('94KMInput'!AJ728)</f>
        <v/>
      </c>
      <c r="AN690" s="108" t="str">
        <f>HYPERLINK('94KMInput'!AK728)</f>
        <v/>
      </c>
      <c r="AO690" s="108" t="str">
        <f>HYPERLINK('94KMInput'!AL728)</f>
        <v/>
      </c>
      <c r="AP690" s="88"/>
      <c r="AQ690" s="88"/>
      <c r="AR690" s="88"/>
      <c r="AS690" s="88"/>
      <c r="AT690" s="88"/>
      <c r="AU690" s="88"/>
      <c r="AV690" s="88"/>
      <c r="AW690" s="88"/>
      <c r="AX690" s="88"/>
      <c r="AY690" s="88"/>
      <c r="AZ690" s="88"/>
      <c r="BA690" s="88"/>
      <c r="BB690" s="88"/>
      <c r="BC690" s="88"/>
      <c r="BD690" s="88"/>
      <c r="BE690" s="88"/>
      <c r="BF690" s="88"/>
      <c r="BG690" s="88"/>
      <c r="BH690" s="88"/>
      <c r="BI690" s="88"/>
      <c r="BJ690" s="88"/>
      <c r="BK690" s="88"/>
      <c r="BL690" s="88"/>
      <c r="BM690" s="88"/>
      <c r="BN690" s="88"/>
      <c r="BO690" s="88"/>
      <c r="BP690" s="88"/>
      <c r="BQ690" s="88"/>
      <c r="BR690" s="88"/>
      <c r="BS690" s="88"/>
      <c r="BT690" s="88"/>
      <c r="BU690" s="88"/>
      <c r="BV690" s="88"/>
      <c r="BW690" s="88"/>
      <c r="BX690" s="88"/>
      <c r="BY690" s="88"/>
      <c r="BZ690" s="88"/>
      <c r="CA690" s="88"/>
      <c r="CB690" s="88"/>
      <c r="CC690" s="88"/>
      <c r="CD690" s="88"/>
      <c r="CE690" s="88"/>
      <c r="CF690" s="88"/>
      <c r="CG690" s="88"/>
      <c r="CH690" s="88"/>
      <c r="CI690" s="88"/>
      <c r="CJ690" s="88"/>
      <c r="CK690" s="88"/>
      <c r="CL690" s="88"/>
      <c r="CM690" s="88"/>
      <c r="CN690" s="88"/>
      <c r="CO690" s="88"/>
      <c r="CP690" s="88"/>
      <c r="CQ690" s="88"/>
      <c r="CR690" s="88"/>
      <c r="CS690" s="88"/>
      <c r="CT690" s="88"/>
      <c r="CU690" s="88"/>
      <c r="CV690" s="88"/>
      <c r="CW690" s="88"/>
      <c r="CX690" s="88"/>
      <c r="CY690" s="88"/>
      <c r="CZ690" s="88"/>
      <c r="DA690" s="88"/>
      <c r="DB690" s="88"/>
      <c r="DC690" s="88"/>
      <c r="DD690" s="88"/>
      <c r="DE690" s="88"/>
      <c r="DF690" s="88"/>
      <c r="DG690" s="88"/>
      <c r="DH690" s="88"/>
    </row>
    <row r="691" ht="10.5" customHeight="1">
      <c r="A691" s="87" t="str">
        <f t="shared" si="1"/>
        <v/>
      </c>
      <c r="B691" s="88" t="str">
        <f t="shared" si="2"/>
        <v/>
      </c>
      <c r="C691" s="88" t="str">
        <f t="shared" si="3"/>
        <v/>
      </c>
      <c r="D691" s="89" t="str">
        <f>'94KMInput'!B686</f>
        <v/>
      </c>
      <c r="E691" s="90" t="str">
        <f t="shared" si="4"/>
        <v/>
      </c>
      <c r="F691" s="91" t="str">
        <f>'94KMInput'!H686</f>
        <v/>
      </c>
      <c r="G691" s="90" t="str">
        <f>'94KMInput'!O686</f>
        <v/>
      </c>
      <c r="H691" s="90" t="str">
        <f>'94KMInput'!P686</f>
        <v/>
      </c>
      <c r="I691" s="90" t="str">
        <f>'94KMInput'!R686</f>
        <v/>
      </c>
      <c r="J691" s="91" t="str">
        <f>'94KMInput'!S686</f>
        <v/>
      </c>
      <c r="K691" s="92" t="str">
        <f>'94KMInput'!AD686</f>
        <v/>
      </c>
      <c r="L691" s="93"/>
      <c r="M691" s="94" t="str">
        <f>'94KMInput'!L686</f>
        <v/>
      </c>
      <c r="N691" s="90" t="str">
        <f>IF(M691="","",(IF(Q691='94KMInput'!K686,"","ERROR!")))</f>
        <v/>
      </c>
      <c r="O691" s="95"/>
      <c r="P691" s="96"/>
      <c r="Q691" s="69" t="str">
        <f t="shared" si="8"/>
        <v/>
      </c>
      <c r="R691" s="98"/>
      <c r="S691" s="98"/>
      <c r="T691" s="98"/>
      <c r="U691" s="99"/>
      <c r="V691" s="98"/>
      <c r="W691" s="98"/>
      <c r="X691" s="100" t="str">
        <f t="shared" si="39"/>
        <v/>
      </c>
      <c r="Y691" s="101"/>
      <c r="Z691" s="102"/>
      <c r="AA691" s="102"/>
      <c r="AB691" s="102"/>
      <c r="AC691" s="103" t="str">
        <f>'94KMInput'!T730</f>
        <v/>
      </c>
      <c r="AD691" s="104">
        <f>'94KMInput'!V730-'94KMInput'!U730</f>
        <v>0</v>
      </c>
      <c r="AE691" s="105" t="str">
        <f t="shared" si="6"/>
        <v/>
      </c>
      <c r="AF691" s="106"/>
      <c r="AG691" s="107"/>
      <c r="AH691" s="108" t="str">
        <f>HYPERLINK('94KMInput'!AE729)</f>
        <v/>
      </c>
      <c r="AI691" s="108" t="str">
        <f>HYPERLINK('94KMInput'!AF729)</f>
        <v/>
      </c>
      <c r="AJ691" s="108" t="str">
        <f>HYPERLINK('94KMInput'!AG729)</f>
        <v/>
      </c>
      <c r="AK691" s="108" t="str">
        <f>HYPERLINK('94KMInput'!AH729)</f>
        <v/>
      </c>
      <c r="AL691" s="108" t="str">
        <f>HYPERLINK('94KMInput'!AI729)</f>
        <v/>
      </c>
      <c r="AM691" s="108" t="str">
        <f>HYPERLINK('94KMInput'!AJ729)</f>
        <v/>
      </c>
      <c r="AN691" s="108" t="str">
        <f>HYPERLINK('94KMInput'!AK729)</f>
        <v/>
      </c>
      <c r="AO691" s="108" t="str">
        <f>HYPERLINK('94KMInput'!AL729)</f>
        <v/>
      </c>
      <c r="AP691" s="88"/>
      <c r="AQ691" s="88"/>
      <c r="AR691" s="88"/>
      <c r="AS691" s="88"/>
      <c r="AT691" s="88"/>
      <c r="AU691" s="88"/>
      <c r="AV691" s="88"/>
      <c r="AW691" s="88"/>
      <c r="AX691" s="88"/>
      <c r="AY691" s="88"/>
      <c r="AZ691" s="88"/>
      <c r="BA691" s="88"/>
      <c r="BB691" s="88"/>
      <c r="BC691" s="88"/>
      <c r="BD691" s="88"/>
      <c r="BE691" s="88"/>
      <c r="BF691" s="88"/>
      <c r="BG691" s="88"/>
      <c r="BH691" s="88"/>
      <c r="BI691" s="88"/>
      <c r="BJ691" s="88"/>
      <c r="BK691" s="88"/>
      <c r="BL691" s="88"/>
      <c r="BM691" s="88"/>
      <c r="BN691" s="88"/>
      <c r="BO691" s="88"/>
      <c r="BP691" s="88"/>
      <c r="BQ691" s="88"/>
      <c r="BR691" s="88"/>
      <c r="BS691" s="88"/>
      <c r="BT691" s="88"/>
      <c r="BU691" s="88"/>
      <c r="BV691" s="88"/>
      <c r="BW691" s="88"/>
      <c r="BX691" s="88"/>
      <c r="BY691" s="88"/>
      <c r="BZ691" s="88"/>
      <c r="CA691" s="88"/>
      <c r="CB691" s="88"/>
      <c r="CC691" s="88"/>
      <c r="CD691" s="88"/>
      <c r="CE691" s="88"/>
      <c r="CF691" s="88"/>
      <c r="CG691" s="88"/>
      <c r="CH691" s="88"/>
      <c r="CI691" s="88"/>
      <c r="CJ691" s="88"/>
      <c r="CK691" s="88"/>
      <c r="CL691" s="88"/>
      <c r="CM691" s="88"/>
      <c r="CN691" s="88"/>
      <c r="CO691" s="88"/>
      <c r="CP691" s="88"/>
      <c r="CQ691" s="88"/>
      <c r="CR691" s="88"/>
      <c r="CS691" s="88"/>
      <c r="CT691" s="88"/>
      <c r="CU691" s="88"/>
      <c r="CV691" s="88"/>
      <c r="CW691" s="88"/>
      <c r="CX691" s="88"/>
      <c r="CY691" s="88"/>
      <c r="CZ691" s="88"/>
      <c r="DA691" s="88"/>
      <c r="DB691" s="88"/>
      <c r="DC691" s="88"/>
      <c r="DD691" s="88"/>
      <c r="DE691" s="88"/>
      <c r="DF691" s="88"/>
      <c r="DG691" s="88"/>
      <c r="DH691" s="88"/>
    </row>
    <row r="692" ht="10.5" customHeight="1">
      <c r="A692" s="87" t="str">
        <f t="shared" si="1"/>
        <v/>
      </c>
      <c r="B692" s="88" t="str">
        <f t="shared" si="2"/>
        <v/>
      </c>
      <c r="C692" s="88" t="str">
        <f t="shared" si="3"/>
        <v/>
      </c>
      <c r="D692" s="89" t="str">
        <f>'94KMInput'!B687</f>
        <v/>
      </c>
      <c r="E692" s="90" t="str">
        <f t="shared" si="4"/>
        <v/>
      </c>
      <c r="F692" s="91" t="str">
        <f>'94KMInput'!H687</f>
        <v/>
      </c>
      <c r="G692" s="90" t="str">
        <f>'94KMInput'!O687</f>
        <v/>
      </c>
      <c r="H692" s="90" t="str">
        <f>'94KMInput'!P687</f>
        <v/>
      </c>
      <c r="I692" s="90" t="str">
        <f>'94KMInput'!R687</f>
        <v/>
      </c>
      <c r="J692" s="91" t="str">
        <f>'94KMInput'!S687</f>
        <v/>
      </c>
      <c r="K692" s="92" t="str">
        <f>'94KMInput'!AD687</f>
        <v/>
      </c>
      <c r="L692" s="93"/>
      <c r="M692" s="94" t="str">
        <f>'94KMInput'!L687</f>
        <v/>
      </c>
      <c r="N692" s="90" t="str">
        <f>IF(M692="","",(IF(Q692='94KMInput'!K687,"","ERROR!")))</f>
        <v/>
      </c>
      <c r="O692" s="95"/>
      <c r="P692" s="96"/>
      <c r="Q692" s="69" t="str">
        <f t="shared" si="8"/>
        <v/>
      </c>
      <c r="R692" s="98"/>
      <c r="S692" s="98"/>
      <c r="T692" s="98"/>
      <c r="U692" s="99"/>
      <c r="V692" s="98"/>
      <c r="W692" s="98"/>
      <c r="X692" s="100" t="str">
        <f t="shared" si="39"/>
        <v/>
      </c>
      <c r="Y692" s="101"/>
      <c r="Z692" s="102"/>
      <c r="AA692" s="102"/>
      <c r="AB692" s="102"/>
      <c r="AC692" s="103" t="str">
        <f>'94KMInput'!T731</f>
        <v/>
      </c>
      <c r="AD692" s="104">
        <f>'94KMInput'!V731-'94KMInput'!U731</f>
        <v>0</v>
      </c>
      <c r="AE692" s="105" t="str">
        <f t="shared" si="6"/>
        <v/>
      </c>
      <c r="AF692" s="106"/>
      <c r="AG692" s="107"/>
      <c r="AH692" s="108" t="str">
        <f>HYPERLINK('94KMInput'!AE730)</f>
        <v/>
      </c>
      <c r="AI692" s="108" t="str">
        <f>HYPERLINK('94KMInput'!AF730)</f>
        <v/>
      </c>
      <c r="AJ692" s="108" t="str">
        <f>HYPERLINK('94KMInput'!AG730)</f>
        <v/>
      </c>
      <c r="AK692" s="108" t="str">
        <f>HYPERLINK('94KMInput'!AH730)</f>
        <v/>
      </c>
      <c r="AL692" s="108" t="str">
        <f>HYPERLINK('94KMInput'!AI730)</f>
        <v/>
      </c>
      <c r="AM692" s="108" t="str">
        <f>HYPERLINK('94KMInput'!AJ730)</f>
        <v/>
      </c>
      <c r="AN692" s="108" t="str">
        <f>HYPERLINK('94KMInput'!AK730)</f>
        <v/>
      </c>
      <c r="AO692" s="108" t="str">
        <f>HYPERLINK('94KMInput'!AL730)</f>
        <v/>
      </c>
      <c r="AP692" s="88"/>
      <c r="AQ692" s="88"/>
      <c r="AR692" s="88"/>
      <c r="AS692" s="88"/>
      <c r="AT692" s="88"/>
      <c r="AU692" s="88"/>
      <c r="AV692" s="88"/>
      <c r="AW692" s="88"/>
      <c r="AX692" s="88"/>
      <c r="AY692" s="88"/>
      <c r="AZ692" s="88"/>
      <c r="BA692" s="88"/>
      <c r="BB692" s="88"/>
      <c r="BC692" s="88"/>
      <c r="BD692" s="88"/>
      <c r="BE692" s="88"/>
      <c r="BF692" s="88"/>
      <c r="BG692" s="88"/>
      <c r="BH692" s="88"/>
      <c r="BI692" s="88"/>
      <c r="BJ692" s="88"/>
      <c r="BK692" s="88"/>
      <c r="BL692" s="88"/>
      <c r="BM692" s="88"/>
      <c r="BN692" s="88"/>
      <c r="BO692" s="88"/>
      <c r="BP692" s="88"/>
      <c r="BQ692" s="88"/>
      <c r="BR692" s="88"/>
      <c r="BS692" s="88"/>
      <c r="BT692" s="88"/>
      <c r="BU692" s="88"/>
      <c r="BV692" s="88"/>
      <c r="BW692" s="88"/>
      <c r="BX692" s="88"/>
      <c r="BY692" s="88"/>
      <c r="BZ692" s="88"/>
      <c r="CA692" s="88"/>
      <c r="CB692" s="88"/>
      <c r="CC692" s="88"/>
      <c r="CD692" s="88"/>
      <c r="CE692" s="88"/>
      <c r="CF692" s="88"/>
      <c r="CG692" s="88"/>
      <c r="CH692" s="88"/>
      <c r="CI692" s="88"/>
      <c r="CJ692" s="88"/>
      <c r="CK692" s="88"/>
      <c r="CL692" s="88"/>
      <c r="CM692" s="88"/>
      <c r="CN692" s="88"/>
      <c r="CO692" s="88"/>
      <c r="CP692" s="88"/>
      <c r="CQ692" s="88"/>
      <c r="CR692" s="88"/>
      <c r="CS692" s="88"/>
      <c r="CT692" s="88"/>
      <c r="CU692" s="88"/>
      <c r="CV692" s="88"/>
      <c r="CW692" s="88"/>
      <c r="CX692" s="88"/>
      <c r="CY692" s="88"/>
      <c r="CZ692" s="88"/>
      <c r="DA692" s="88"/>
      <c r="DB692" s="88"/>
      <c r="DC692" s="88"/>
      <c r="DD692" s="88"/>
      <c r="DE692" s="88"/>
      <c r="DF692" s="88"/>
      <c r="DG692" s="88"/>
      <c r="DH692" s="88"/>
    </row>
    <row r="693" ht="10.5" customHeight="1">
      <c r="A693" s="87" t="str">
        <f t="shared" si="1"/>
        <v/>
      </c>
      <c r="B693" s="88" t="str">
        <f t="shared" si="2"/>
        <v/>
      </c>
      <c r="C693" s="88" t="str">
        <f t="shared" si="3"/>
        <v/>
      </c>
      <c r="D693" s="89" t="str">
        <f>'94KMInput'!B688</f>
        <v/>
      </c>
      <c r="E693" s="90" t="str">
        <f t="shared" si="4"/>
        <v/>
      </c>
      <c r="F693" s="91" t="str">
        <f>'94KMInput'!H688</f>
        <v/>
      </c>
      <c r="G693" s="90" t="str">
        <f>'94KMInput'!O688</f>
        <v/>
      </c>
      <c r="H693" s="90" t="str">
        <f>'94KMInput'!P688</f>
        <v/>
      </c>
      <c r="I693" s="90" t="str">
        <f>'94KMInput'!R688</f>
        <v/>
      </c>
      <c r="J693" s="91" t="str">
        <f>'94KMInput'!S688</f>
        <v/>
      </c>
      <c r="K693" s="92" t="str">
        <f>'94KMInput'!AD688</f>
        <v/>
      </c>
      <c r="L693" s="93"/>
      <c r="M693" s="94" t="str">
        <f>'94KMInput'!L688</f>
        <v/>
      </c>
      <c r="N693" s="90" t="str">
        <f>IF(M693="","",(IF(Q693='94KMInput'!K688,"","ERROR!")))</f>
        <v/>
      </c>
      <c r="O693" s="95"/>
      <c r="P693" s="96"/>
      <c r="Q693" s="69" t="str">
        <f t="shared" si="8"/>
        <v/>
      </c>
      <c r="R693" s="98"/>
      <c r="S693" s="98"/>
      <c r="T693" s="98"/>
      <c r="U693" s="99"/>
      <c r="V693" s="98"/>
      <c r="W693" s="98"/>
      <c r="X693" s="100" t="str">
        <f t="shared" si="39"/>
        <v/>
      </c>
      <c r="Y693" s="101"/>
      <c r="Z693" s="102"/>
      <c r="AA693" s="102"/>
      <c r="AB693" s="102"/>
      <c r="AC693" s="103" t="str">
        <f>'94KMInput'!T732</f>
        <v/>
      </c>
      <c r="AD693" s="104">
        <f>'94KMInput'!V732-'94KMInput'!U732</f>
        <v>0</v>
      </c>
      <c r="AE693" s="105" t="str">
        <f t="shared" si="6"/>
        <v/>
      </c>
      <c r="AF693" s="106"/>
      <c r="AG693" s="107"/>
      <c r="AH693" s="108" t="str">
        <f>HYPERLINK('94KMInput'!AE731)</f>
        <v/>
      </c>
      <c r="AI693" s="108" t="str">
        <f>HYPERLINK('94KMInput'!AF731)</f>
        <v/>
      </c>
      <c r="AJ693" s="108" t="str">
        <f>HYPERLINK('94KMInput'!AG731)</f>
        <v/>
      </c>
      <c r="AK693" s="108" t="str">
        <f>HYPERLINK('94KMInput'!AH731)</f>
        <v/>
      </c>
      <c r="AL693" s="108" t="str">
        <f>HYPERLINK('94KMInput'!AI731)</f>
        <v/>
      </c>
      <c r="AM693" s="108" t="str">
        <f>HYPERLINK('94KMInput'!AJ731)</f>
        <v/>
      </c>
      <c r="AN693" s="108" t="str">
        <f>HYPERLINK('94KMInput'!AK731)</f>
        <v/>
      </c>
      <c r="AO693" s="108" t="str">
        <f>HYPERLINK('94KMInput'!AL731)</f>
        <v/>
      </c>
      <c r="AP693" s="88"/>
      <c r="AQ693" s="88"/>
      <c r="AR693" s="88"/>
      <c r="AS693" s="88"/>
      <c r="AT693" s="88"/>
      <c r="AU693" s="88"/>
      <c r="AV693" s="88"/>
      <c r="AW693" s="88"/>
      <c r="AX693" s="88"/>
      <c r="AY693" s="88"/>
      <c r="AZ693" s="88"/>
      <c r="BA693" s="88"/>
      <c r="BB693" s="88"/>
      <c r="BC693" s="88"/>
      <c r="BD693" s="88"/>
      <c r="BE693" s="88"/>
      <c r="BF693" s="88"/>
      <c r="BG693" s="88"/>
      <c r="BH693" s="88"/>
      <c r="BI693" s="88"/>
      <c r="BJ693" s="88"/>
      <c r="BK693" s="88"/>
      <c r="BL693" s="88"/>
      <c r="BM693" s="88"/>
      <c r="BN693" s="88"/>
      <c r="BO693" s="88"/>
      <c r="BP693" s="88"/>
      <c r="BQ693" s="88"/>
      <c r="BR693" s="88"/>
      <c r="BS693" s="88"/>
      <c r="BT693" s="88"/>
      <c r="BU693" s="88"/>
      <c r="BV693" s="88"/>
      <c r="BW693" s="88"/>
      <c r="BX693" s="88"/>
      <c r="BY693" s="88"/>
      <c r="BZ693" s="88"/>
      <c r="CA693" s="88"/>
      <c r="CB693" s="88"/>
      <c r="CC693" s="88"/>
      <c r="CD693" s="88"/>
      <c r="CE693" s="88"/>
      <c r="CF693" s="88"/>
      <c r="CG693" s="88"/>
      <c r="CH693" s="88"/>
      <c r="CI693" s="88"/>
      <c r="CJ693" s="88"/>
      <c r="CK693" s="88"/>
      <c r="CL693" s="88"/>
      <c r="CM693" s="88"/>
      <c r="CN693" s="88"/>
      <c r="CO693" s="88"/>
      <c r="CP693" s="88"/>
      <c r="CQ693" s="88"/>
      <c r="CR693" s="88"/>
      <c r="CS693" s="88"/>
      <c r="CT693" s="88"/>
      <c r="CU693" s="88"/>
      <c r="CV693" s="88"/>
      <c r="CW693" s="88"/>
      <c r="CX693" s="88"/>
      <c r="CY693" s="88"/>
      <c r="CZ693" s="88"/>
      <c r="DA693" s="88"/>
      <c r="DB693" s="88"/>
      <c r="DC693" s="88"/>
      <c r="DD693" s="88"/>
      <c r="DE693" s="88"/>
      <c r="DF693" s="88"/>
      <c r="DG693" s="88"/>
      <c r="DH693" s="88"/>
    </row>
    <row r="694" ht="10.5" customHeight="1">
      <c r="A694" s="87" t="str">
        <f t="shared" si="1"/>
        <v/>
      </c>
      <c r="B694" s="88" t="str">
        <f t="shared" si="2"/>
        <v/>
      </c>
      <c r="C694" s="88" t="str">
        <f t="shared" si="3"/>
        <v/>
      </c>
      <c r="D694" s="89" t="str">
        <f>'94KMInput'!B689</f>
        <v/>
      </c>
      <c r="E694" s="90" t="str">
        <f t="shared" si="4"/>
        <v/>
      </c>
      <c r="F694" s="91" t="str">
        <f>'94KMInput'!H689</f>
        <v/>
      </c>
      <c r="G694" s="90" t="str">
        <f>'94KMInput'!O689</f>
        <v/>
      </c>
      <c r="H694" s="90" t="str">
        <f>'94KMInput'!P689</f>
        <v/>
      </c>
      <c r="I694" s="90" t="str">
        <f>'94KMInput'!R689</f>
        <v/>
      </c>
      <c r="J694" s="91" t="str">
        <f>'94KMInput'!S689</f>
        <v/>
      </c>
      <c r="K694" s="92" t="str">
        <f>'94KMInput'!AD689</f>
        <v/>
      </c>
      <c r="L694" s="93"/>
      <c r="M694" s="94" t="str">
        <f>'94KMInput'!L689</f>
        <v/>
      </c>
      <c r="N694" s="90" t="str">
        <f>IF(M694="","",(IF(Q694='94KMInput'!K689,"","ERROR!")))</f>
        <v/>
      </c>
      <c r="O694" s="95"/>
      <c r="P694" s="96"/>
      <c r="Q694" s="69" t="str">
        <f t="shared" si="8"/>
        <v/>
      </c>
      <c r="R694" s="98"/>
      <c r="S694" s="98"/>
      <c r="T694" s="98"/>
      <c r="U694" s="99"/>
      <c r="V694" s="98"/>
      <c r="W694" s="98"/>
      <c r="X694" s="100" t="str">
        <f t="shared" si="39"/>
        <v/>
      </c>
      <c r="Y694" s="101"/>
      <c r="Z694" s="102"/>
      <c r="AA694" s="102"/>
      <c r="AB694" s="102"/>
      <c r="AC694" s="103" t="str">
        <f>'94KMInput'!T733</f>
        <v/>
      </c>
      <c r="AD694" s="104">
        <f>'94KMInput'!V733-'94KMInput'!U733</f>
        <v>0</v>
      </c>
      <c r="AE694" s="105" t="str">
        <f t="shared" si="6"/>
        <v/>
      </c>
      <c r="AF694" s="106"/>
      <c r="AG694" s="107"/>
      <c r="AH694" s="108" t="str">
        <f>HYPERLINK('94KMInput'!AE732)</f>
        <v/>
      </c>
      <c r="AI694" s="108" t="str">
        <f>HYPERLINK('94KMInput'!AF732)</f>
        <v/>
      </c>
      <c r="AJ694" s="108" t="str">
        <f>HYPERLINK('94KMInput'!AG732)</f>
        <v/>
      </c>
      <c r="AK694" s="108" t="str">
        <f>HYPERLINK('94KMInput'!AH732)</f>
        <v/>
      </c>
      <c r="AL694" s="108" t="str">
        <f>HYPERLINK('94KMInput'!AI732)</f>
        <v/>
      </c>
      <c r="AM694" s="108" t="str">
        <f>HYPERLINK('94KMInput'!AJ732)</f>
        <v/>
      </c>
      <c r="AN694" s="108" t="str">
        <f>HYPERLINK('94KMInput'!AK732)</f>
        <v/>
      </c>
      <c r="AO694" s="108" t="str">
        <f>HYPERLINK('94KMInput'!AL732)</f>
        <v/>
      </c>
      <c r="AP694" s="88"/>
      <c r="AQ694" s="88"/>
      <c r="AR694" s="88"/>
      <c r="AS694" s="88"/>
      <c r="AT694" s="88"/>
      <c r="AU694" s="88"/>
      <c r="AV694" s="88"/>
      <c r="AW694" s="88"/>
      <c r="AX694" s="88"/>
      <c r="AY694" s="88"/>
      <c r="AZ694" s="88"/>
      <c r="BA694" s="88"/>
      <c r="BB694" s="88"/>
      <c r="BC694" s="88"/>
      <c r="BD694" s="88"/>
      <c r="BE694" s="88"/>
      <c r="BF694" s="88"/>
      <c r="BG694" s="88"/>
      <c r="BH694" s="88"/>
      <c r="BI694" s="88"/>
      <c r="BJ694" s="88"/>
      <c r="BK694" s="88"/>
      <c r="BL694" s="88"/>
      <c r="BM694" s="88"/>
      <c r="BN694" s="88"/>
      <c r="BO694" s="88"/>
      <c r="BP694" s="88"/>
      <c r="BQ694" s="88"/>
      <c r="BR694" s="88"/>
      <c r="BS694" s="88"/>
      <c r="BT694" s="88"/>
      <c r="BU694" s="88"/>
      <c r="BV694" s="88"/>
      <c r="BW694" s="88"/>
      <c r="BX694" s="88"/>
      <c r="BY694" s="88"/>
      <c r="BZ694" s="88"/>
      <c r="CA694" s="88"/>
      <c r="CB694" s="88"/>
      <c r="CC694" s="88"/>
      <c r="CD694" s="88"/>
      <c r="CE694" s="88"/>
      <c r="CF694" s="88"/>
      <c r="CG694" s="88"/>
      <c r="CH694" s="88"/>
      <c r="CI694" s="88"/>
      <c r="CJ694" s="88"/>
      <c r="CK694" s="88"/>
      <c r="CL694" s="88"/>
      <c r="CM694" s="88"/>
      <c r="CN694" s="88"/>
      <c r="CO694" s="88"/>
      <c r="CP694" s="88"/>
      <c r="CQ694" s="88"/>
      <c r="CR694" s="88"/>
      <c r="CS694" s="88"/>
      <c r="CT694" s="88"/>
      <c r="CU694" s="88"/>
      <c r="CV694" s="88"/>
      <c r="CW694" s="88"/>
      <c r="CX694" s="88"/>
      <c r="CY694" s="88"/>
      <c r="CZ694" s="88"/>
      <c r="DA694" s="88"/>
      <c r="DB694" s="88"/>
      <c r="DC694" s="88"/>
      <c r="DD694" s="88"/>
      <c r="DE694" s="88"/>
      <c r="DF694" s="88"/>
      <c r="DG694" s="88"/>
      <c r="DH694" s="88"/>
    </row>
    <row r="695" ht="10.5" customHeight="1">
      <c r="A695" s="87" t="str">
        <f t="shared" si="1"/>
        <v/>
      </c>
      <c r="B695" s="88" t="str">
        <f t="shared" si="2"/>
        <v/>
      </c>
      <c r="C695" s="88" t="str">
        <f t="shared" si="3"/>
        <v/>
      </c>
      <c r="D695" s="89" t="str">
        <f>'94KMInput'!B690</f>
        <v/>
      </c>
      <c r="E695" s="90" t="str">
        <f t="shared" si="4"/>
        <v/>
      </c>
      <c r="F695" s="91" t="str">
        <f>'94KMInput'!H690</f>
        <v/>
      </c>
      <c r="G695" s="90" t="str">
        <f>'94KMInput'!O690</f>
        <v/>
      </c>
      <c r="H695" s="90" t="str">
        <f>'94KMInput'!P690</f>
        <v/>
      </c>
      <c r="I695" s="90" t="str">
        <f>'94KMInput'!R690</f>
        <v/>
      </c>
      <c r="J695" s="91" t="str">
        <f>'94KMInput'!S690</f>
        <v/>
      </c>
      <c r="K695" s="92" t="str">
        <f>'94KMInput'!AD690</f>
        <v/>
      </c>
      <c r="L695" s="93"/>
      <c r="M695" s="94" t="str">
        <f>'94KMInput'!L690</f>
        <v/>
      </c>
      <c r="N695" s="90" t="str">
        <f>IF(M695="","",(IF(Q695='94KMInput'!K690,"","ERROR!")))</f>
        <v/>
      </c>
      <c r="O695" s="95"/>
      <c r="P695" s="96"/>
      <c r="Q695" s="69" t="str">
        <f t="shared" si="8"/>
        <v/>
      </c>
      <c r="R695" s="98"/>
      <c r="S695" s="98"/>
      <c r="T695" s="98"/>
      <c r="U695" s="99"/>
      <c r="V695" s="98"/>
      <c r="W695" s="98"/>
      <c r="X695" s="100" t="str">
        <f t="shared" si="39"/>
        <v/>
      </c>
      <c r="Y695" s="101"/>
      <c r="Z695" s="102"/>
      <c r="AA695" s="102"/>
      <c r="AB695" s="102"/>
      <c r="AC695" s="103" t="str">
        <f>'94KMInput'!T734</f>
        <v/>
      </c>
      <c r="AD695" s="104">
        <f>'94KMInput'!V734-'94KMInput'!U734</f>
        <v>0</v>
      </c>
      <c r="AE695" s="105" t="str">
        <f t="shared" si="6"/>
        <v/>
      </c>
      <c r="AF695" s="106"/>
      <c r="AG695" s="107"/>
      <c r="AH695" s="108" t="str">
        <f>HYPERLINK('94KMInput'!AE733)</f>
        <v/>
      </c>
      <c r="AI695" s="108" t="str">
        <f>HYPERLINK('94KMInput'!AF733)</f>
        <v/>
      </c>
      <c r="AJ695" s="108" t="str">
        <f>HYPERLINK('94KMInput'!AG733)</f>
        <v/>
      </c>
      <c r="AK695" s="108" t="str">
        <f>HYPERLINK('94KMInput'!AH733)</f>
        <v/>
      </c>
      <c r="AL695" s="108" t="str">
        <f>HYPERLINK('94KMInput'!AI733)</f>
        <v/>
      </c>
      <c r="AM695" s="108" t="str">
        <f>HYPERLINK('94KMInput'!AJ733)</f>
        <v/>
      </c>
      <c r="AN695" s="108" t="str">
        <f>HYPERLINK('94KMInput'!AK733)</f>
        <v/>
      </c>
      <c r="AO695" s="108" t="str">
        <f>HYPERLINK('94KMInput'!AL733)</f>
        <v/>
      </c>
      <c r="AP695" s="88"/>
      <c r="AQ695" s="88"/>
      <c r="AR695" s="88"/>
      <c r="AS695" s="88"/>
      <c r="AT695" s="88"/>
      <c r="AU695" s="88"/>
      <c r="AV695" s="88"/>
      <c r="AW695" s="88"/>
      <c r="AX695" s="88"/>
      <c r="AY695" s="88"/>
      <c r="AZ695" s="88"/>
      <c r="BA695" s="88"/>
      <c r="BB695" s="88"/>
      <c r="BC695" s="88"/>
      <c r="BD695" s="88"/>
      <c r="BE695" s="88"/>
      <c r="BF695" s="88"/>
      <c r="BG695" s="88"/>
      <c r="BH695" s="88"/>
      <c r="BI695" s="88"/>
      <c r="BJ695" s="88"/>
      <c r="BK695" s="88"/>
      <c r="BL695" s="88"/>
      <c r="BM695" s="88"/>
      <c r="BN695" s="88"/>
      <c r="BO695" s="88"/>
      <c r="BP695" s="88"/>
      <c r="BQ695" s="88"/>
      <c r="BR695" s="88"/>
      <c r="BS695" s="88"/>
      <c r="BT695" s="88"/>
      <c r="BU695" s="88"/>
      <c r="BV695" s="88"/>
      <c r="BW695" s="88"/>
      <c r="BX695" s="88"/>
      <c r="BY695" s="88"/>
      <c r="BZ695" s="88"/>
      <c r="CA695" s="88"/>
      <c r="CB695" s="88"/>
      <c r="CC695" s="88"/>
      <c r="CD695" s="88"/>
      <c r="CE695" s="88"/>
      <c r="CF695" s="88"/>
      <c r="CG695" s="88"/>
      <c r="CH695" s="88"/>
      <c r="CI695" s="88"/>
      <c r="CJ695" s="88"/>
      <c r="CK695" s="88"/>
      <c r="CL695" s="88"/>
      <c r="CM695" s="88"/>
      <c r="CN695" s="88"/>
      <c r="CO695" s="88"/>
      <c r="CP695" s="88"/>
      <c r="CQ695" s="88"/>
      <c r="CR695" s="88"/>
      <c r="CS695" s="88"/>
      <c r="CT695" s="88"/>
      <c r="CU695" s="88"/>
      <c r="CV695" s="88"/>
      <c r="CW695" s="88"/>
      <c r="CX695" s="88"/>
      <c r="CY695" s="88"/>
      <c r="CZ695" s="88"/>
      <c r="DA695" s="88"/>
      <c r="DB695" s="88"/>
      <c r="DC695" s="88"/>
      <c r="DD695" s="88"/>
      <c r="DE695" s="88"/>
      <c r="DF695" s="88"/>
      <c r="DG695" s="88"/>
      <c r="DH695" s="88"/>
    </row>
    <row r="696" ht="10.5" customHeight="1">
      <c r="A696" s="87" t="str">
        <f t="shared" si="1"/>
        <v/>
      </c>
      <c r="B696" s="88" t="str">
        <f t="shared" si="2"/>
        <v/>
      </c>
      <c r="C696" s="88" t="str">
        <f t="shared" si="3"/>
        <v/>
      </c>
      <c r="D696" s="89" t="str">
        <f>'94KMInput'!B691</f>
        <v/>
      </c>
      <c r="E696" s="90" t="str">
        <f t="shared" si="4"/>
        <v/>
      </c>
      <c r="F696" s="91" t="str">
        <f>'94KMInput'!H691</f>
        <v/>
      </c>
      <c r="G696" s="90" t="str">
        <f>'94KMInput'!O691</f>
        <v/>
      </c>
      <c r="H696" s="90" t="str">
        <f>'94KMInput'!P691</f>
        <v/>
      </c>
      <c r="I696" s="90" t="str">
        <f>'94KMInput'!R691</f>
        <v/>
      </c>
      <c r="J696" s="91" t="str">
        <f>'94KMInput'!S691</f>
        <v/>
      </c>
      <c r="K696" s="92" t="str">
        <f>'94KMInput'!AD691</f>
        <v/>
      </c>
      <c r="L696" s="93"/>
      <c r="M696" s="94" t="str">
        <f>'94KMInput'!L691</f>
        <v/>
      </c>
      <c r="N696" s="90" t="str">
        <f>IF(M696="","",(IF(Q696='94KMInput'!K691,"","ERROR!")))</f>
        <v/>
      </c>
      <c r="O696" s="95"/>
      <c r="P696" s="96"/>
      <c r="Q696" s="69" t="str">
        <f t="shared" si="8"/>
        <v/>
      </c>
      <c r="R696" s="98"/>
      <c r="S696" s="98"/>
      <c r="T696" s="98"/>
      <c r="U696" s="99"/>
      <c r="V696" s="98"/>
      <c r="W696" s="98"/>
      <c r="X696" s="100" t="str">
        <f t="shared" si="39"/>
        <v/>
      </c>
      <c r="Y696" s="101"/>
      <c r="Z696" s="102"/>
      <c r="AA696" s="102"/>
      <c r="AB696" s="102"/>
      <c r="AC696" s="103" t="str">
        <f>'94KMInput'!T735</f>
        <v/>
      </c>
      <c r="AD696" s="104">
        <f>'94KMInput'!V735-'94KMInput'!U735</f>
        <v>0</v>
      </c>
      <c r="AE696" s="105" t="str">
        <f t="shared" si="6"/>
        <v/>
      </c>
      <c r="AF696" s="106"/>
      <c r="AG696" s="107"/>
      <c r="AH696" s="108" t="str">
        <f>HYPERLINK('94KMInput'!AE734)</f>
        <v/>
      </c>
      <c r="AI696" s="108" t="str">
        <f>HYPERLINK('94KMInput'!AF734)</f>
        <v/>
      </c>
      <c r="AJ696" s="108" t="str">
        <f>HYPERLINK('94KMInput'!AG734)</f>
        <v/>
      </c>
      <c r="AK696" s="108" t="str">
        <f>HYPERLINK('94KMInput'!AH734)</f>
        <v/>
      </c>
      <c r="AL696" s="108" t="str">
        <f>HYPERLINK('94KMInput'!AI734)</f>
        <v/>
      </c>
      <c r="AM696" s="108" t="str">
        <f>HYPERLINK('94KMInput'!AJ734)</f>
        <v/>
      </c>
      <c r="AN696" s="108" t="str">
        <f>HYPERLINK('94KMInput'!AK734)</f>
        <v/>
      </c>
      <c r="AO696" s="108" t="str">
        <f>HYPERLINK('94KMInput'!AL734)</f>
        <v/>
      </c>
      <c r="AP696" s="88"/>
      <c r="AQ696" s="88"/>
      <c r="AR696" s="88"/>
      <c r="AS696" s="88"/>
      <c r="AT696" s="88"/>
      <c r="AU696" s="88"/>
      <c r="AV696" s="88"/>
      <c r="AW696" s="88"/>
      <c r="AX696" s="88"/>
      <c r="AY696" s="88"/>
      <c r="AZ696" s="88"/>
      <c r="BA696" s="88"/>
      <c r="BB696" s="88"/>
      <c r="BC696" s="88"/>
      <c r="BD696" s="88"/>
      <c r="BE696" s="88"/>
      <c r="BF696" s="88"/>
      <c r="BG696" s="88"/>
      <c r="BH696" s="88"/>
      <c r="BI696" s="88"/>
      <c r="BJ696" s="88"/>
      <c r="BK696" s="88"/>
      <c r="BL696" s="88"/>
      <c r="BM696" s="88"/>
      <c r="BN696" s="88"/>
      <c r="BO696" s="88"/>
      <c r="BP696" s="88"/>
      <c r="BQ696" s="88"/>
      <c r="BR696" s="88"/>
      <c r="BS696" s="88"/>
      <c r="BT696" s="88"/>
      <c r="BU696" s="88"/>
      <c r="BV696" s="88"/>
      <c r="BW696" s="88"/>
      <c r="BX696" s="88"/>
      <c r="BY696" s="88"/>
      <c r="BZ696" s="88"/>
      <c r="CA696" s="88"/>
      <c r="CB696" s="88"/>
      <c r="CC696" s="88"/>
      <c r="CD696" s="88"/>
      <c r="CE696" s="88"/>
      <c r="CF696" s="88"/>
      <c r="CG696" s="88"/>
      <c r="CH696" s="88"/>
      <c r="CI696" s="88"/>
      <c r="CJ696" s="88"/>
      <c r="CK696" s="88"/>
      <c r="CL696" s="88"/>
      <c r="CM696" s="88"/>
      <c r="CN696" s="88"/>
      <c r="CO696" s="88"/>
      <c r="CP696" s="88"/>
      <c r="CQ696" s="88"/>
      <c r="CR696" s="88"/>
      <c r="CS696" s="88"/>
      <c r="CT696" s="88"/>
      <c r="CU696" s="88"/>
      <c r="CV696" s="88"/>
      <c r="CW696" s="88"/>
      <c r="CX696" s="88"/>
      <c r="CY696" s="88"/>
      <c r="CZ696" s="88"/>
      <c r="DA696" s="88"/>
      <c r="DB696" s="88"/>
      <c r="DC696" s="88"/>
      <c r="DD696" s="88"/>
      <c r="DE696" s="88"/>
      <c r="DF696" s="88"/>
      <c r="DG696" s="88"/>
      <c r="DH696" s="88"/>
    </row>
    <row r="697" ht="10.5" customHeight="1">
      <c r="A697" s="87" t="str">
        <f t="shared" si="1"/>
        <v/>
      </c>
      <c r="B697" s="88" t="str">
        <f t="shared" si="2"/>
        <v/>
      </c>
      <c r="C697" s="88" t="str">
        <f t="shared" si="3"/>
        <v/>
      </c>
      <c r="D697" s="89" t="str">
        <f>'94KMInput'!B692</f>
        <v/>
      </c>
      <c r="E697" s="90" t="str">
        <f t="shared" si="4"/>
        <v/>
      </c>
      <c r="F697" s="91" t="str">
        <f>'94KMInput'!H692</f>
        <v/>
      </c>
      <c r="G697" s="90" t="str">
        <f>'94KMInput'!O692</f>
        <v/>
      </c>
      <c r="H697" s="90" t="str">
        <f>'94KMInput'!P692</f>
        <v/>
      </c>
      <c r="I697" s="90" t="str">
        <f>'94KMInput'!R692</f>
        <v/>
      </c>
      <c r="J697" s="91" t="str">
        <f>'94KMInput'!S692</f>
        <v/>
      </c>
      <c r="K697" s="92" t="str">
        <f>'94KMInput'!AD692</f>
        <v/>
      </c>
      <c r="L697" s="93"/>
      <c r="M697" s="94" t="str">
        <f>'94KMInput'!L692</f>
        <v/>
      </c>
      <c r="N697" s="90" t="str">
        <f>IF(M697="","",(IF(Q697='94KMInput'!K692,"","ERROR!")))</f>
        <v/>
      </c>
      <c r="O697" s="95"/>
      <c r="P697" s="96"/>
      <c r="Q697" s="69" t="str">
        <f t="shared" si="8"/>
        <v/>
      </c>
      <c r="R697" s="98"/>
      <c r="S697" s="98"/>
      <c r="T697" s="98"/>
      <c r="U697" s="99"/>
      <c r="V697" s="98"/>
      <c r="W697" s="98"/>
      <c r="X697" s="100" t="str">
        <f t="shared" si="39"/>
        <v/>
      </c>
      <c r="Y697" s="101"/>
      <c r="Z697" s="102"/>
      <c r="AA697" s="102"/>
      <c r="AB697" s="102"/>
      <c r="AC697" s="103" t="str">
        <f>'94KMInput'!T736</f>
        <v/>
      </c>
      <c r="AD697" s="104">
        <f>'94KMInput'!V736-'94KMInput'!U736</f>
        <v>0</v>
      </c>
      <c r="AE697" s="105" t="str">
        <f t="shared" si="6"/>
        <v/>
      </c>
      <c r="AF697" s="106"/>
      <c r="AG697" s="107"/>
      <c r="AH697" s="108" t="str">
        <f>HYPERLINK('94KMInput'!AE735)</f>
        <v/>
      </c>
      <c r="AI697" s="108" t="str">
        <f>HYPERLINK('94KMInput'!AF735)</f>
        <v/>
      </c>
      <c r="AJ697" s="108" t="str">
        <f>HYPERLINK('94KMInput'!AG735)</f>
        <v/>
      </c>
      <c r="AK697" s="108" t="str">
        <f>HYPERLINK('94KMInput'!AH735)</f>
        <v/>
      </c>
      <c r="AL697" s="108" t="str">
        <f>HYPERLINK('94KMInput'!AI735)</f>
        <v/>
      </c>
      <c r="AM697" s="108" t="str">
        <f>HYPERLINK('94KMInput'!AJ735)</f>
        <v/>
      </c>
      <c r="AN697" s="108" t="str">
        <f>HYPERLINK('94KMInput'!AK735)</f>
        <v/>
      </c>
      <c r="AO697" s="108" t="str">
        <f>HYPERLINK('94KMInput'!AL735)</f>
        <v/>
      </c>
      <c r="AP697" s="88"/>
      <c r="AQ697" s="88"/>
      <c r="AR697" s="88"/>
      <c r="AS697" s="88"/>
      <c r="AT697" s="88"/>
      <c r="AU697" s="88"/>
      <c r="AV697" s="88"/>
      <c r="AW697" s="88"/>
      <c r="AX697" s="88"/>
      <c r="AY697" s="88"/>
      <c r="AZ697" s="88"/>
      <c r="BA697" s="88"/>
      <c r="BB697" s="88"/>
      <c r="BC697" s="88"/>
      <c r="BD697" s="88"/>
      <c r="BE697" s="88"/>
      <c r="BF697" s="88"/>
      <c r="BG697" s="88"/>
      <c r="BH697" s="88"/>
      <c r="BI697" s="88"/>
      <c r="BJ697" s="88"/>
      <c r="BK697" s="88"/>
      <c r="BL697" s="88"/>
      <c r="BM697" s="88"/>
      <c r="BN697" s="88"/>
      <c r="BO697" s="88"/>
      <c r="BP697" s="88"/>
      <c r="BQ697" s="88"/>
      <c r="BR697" s="88"/>
      <c r="BS697" s="88"/>
      <c r="BT697" s="88"/>
      <c r="BU697" s="88"/>
      <c r="BV697" s="88"/>
      <c r="BW697" s="88"/>
      <c r="BX697" s="88"/>
      <c r="BY697" s="88"/>
      <c r="BZ697" s="88"/>
      <c r="CA697" s="88"/>
      <c r="CB697" s="88"/>
      <c r="CC697" s="88"/>
      <c r="CD697" s="88"/>
      <c r="CE697" s="88"/>
      <c r="CF697" s="88"/>
      <c r="CG697" s="88"/>
      <c r="CH697" s="88"/>
      <c r="CI697" s="88"/>
      <c r="CJ697" s="88"/>
      <c r="CK697" s="88"/>
      <c r="CL697" s="88"/>
      <c r="CM697" s="88"/>
      <c r="CN697" s="88"/>
      <c r="CO697" s="88"/>
      <c r="CP697" s="88"/>
      <c r="CQ697" s="88"/>
      <c r="CR697" s="88"/>
      <c r="CS697" s="88"/>
      <c r="CT697" s="88"/>
      <c r="CU697" s="88"/>
      <c r="CV697" s="88"/>
      <c r="CW697" s="88"/>
      <c r="CX697" s="88"/>
      <c r="CY697" s="88"/>
      <c r="CZ697" s="88"/>
      <c r="DA697" s="88"/>
      <c r="DB697" s="88"/>
      <c r="DC697" s="88"/>
      <c r="DD697" s="88"/>
      <c r="DE697" s="88"/>
      <c r="DF697" s="88"/>
      <c r="DG697" s="88"/>
      <c r="DH697" s="88"/>
    </row>
    <row r="698" ht="10.5" customHeight="1">
      <c r="A698" s="87" t="str">
        <f t="shared" si="1"/>
        <v/>
      </c>
      <c r="B698" s="88" t="str">
        <f t="shared" si="2"/>
        <v/>
      </c>
      <c r="C698" s="88" t="str">
        <f t="shared" si="3"/>
        <v/>
      </c>
      <c r="D698" s="89" t="str">
        <f>'94KMInput'!B693</f>
        <v/>
      </c>
      <c r="E698" s="90" t="str">
        <f t="shared" si="4"/>
        <v/>
      </c>
      <c r="F698" s="91" t="str">
        <f>'94KMInput'!H693</f>
        <v/>
      </c>
      <c r="G698" s="90" t="str">
        <f>'94KMInput'!O693</f>
        <v/>
      </c>
      <c r="H698" s="90" t="str">
        <f>'94KMInput'!P693</f>
        <v/>
      </c>
      <c r="I698" s="90" t="str">
        <f>'94KMInput'!R693</f>
        <v/>
      </c>
      <c r="J698" s="91" t="str">
        <f>'94KMInput'!S693</f>
        <v/>
      </c>
      <c r="K698" s="92" t="str">
        <f>'94KMInput'!AD693</f>
        <v/>
      </c>
      <c r="L698" s="93"/>
      <c r="M698" s="94" t="str">
        <f>'94KMInput'!L693</f>
        <v/>
      </c>
      <c r="N698" s="90" t="str">
        <f>IF(M698="","",(IF(Q698='94KMInput'!K693,"","ERROR!")))</f>
        <v/>
      </c>
      <c r="O698" s="95"/>
      <c r="P698" s="96"/>
      <c r="Q698" s="69" t="str">
        <f t="shared" si="8"/>
        <v/>
      </c>
      <c r="R698" s="98"/>
      <c r="S698" s="98"/>
      <c r="T698" s="98"/>
      <c r="U698" s="99"/>
      <c r="V698" s="98"/>
      <c r="W698" s="98"/>
      <c r="X698" s="100" t="str">
        <f t="shared" si="39"/>
        <v/>
      </c>
      <c r="Y698" s="101"/>
      <c r="Z698" s="102"/>
      <c r="AA698" s="102"/>
      <c r="AB698" s="102"/>
      <c r="AC698" s="103" t="str">
        <f>'94KMInput'!T737</f>
        <v/>
      </c>
      <c r="AD698" s="104">
        <f>'94KMInput'!V737-'94KMInput'!U737</f>
        <v>0</v>
      </c>
      <c r="AE698" s="105" t="str">
        <f t="shared" si="6"/>
        <v/>
      </c>
      <c r="AF698" s="106"/>
      <c r="AG698" s="107"/>
      <c r="AH698" s="108" t="str">
        <f>HYPERLINK('94KMInput'!AE736)</f>
        <v/>
      </c>
      <c r="AI698" s="108" t="str">
        <f>HYPERLINK('94KMInput'!AF736)</f>
        <v/>
      </c>
      <c r="AJ698" s="108" t="str">
        <f>HYPERLINK('94KMInput'!AG736)</f>
        <v/>
      </c>
      <c r="AK698" s="108" t="str">
        <f>HYPERLINK('94KMInput'!AH736)</f>
        <v/>
      </c>
      <c r="AL698" s="108" t="str">
        <f>HYPERLINK('94KMInput'!AI736)</f>
        <v/>
      </c>
      <c r="AM698" s="108" t="str">
        <f>HYPERLINK('94KMInput'!AJ736)</f>
        <v/>
      </c>
      <c r="AN698" s="108" t="str">
        <f>HYPERLINK('94KMInput'!AK736)</f>
        <v/>
      </c>
      <c r="AO698" s="108" t="str">
        <f>HYPERLINK('94KMInput'!AL736)</f>
        <v/>
      </c>
      <c r="AP698" s="88"/>
      <c r="AQ698" s="88"/>
      <c r="AR698" s="88"/>
      <c r="AS698" s="88"/>
      <c r="AT698" s="88"/>
      <c r="AU698" s="88"/>
      <c r="AV698" s="88"/>
      <c r="AW698" s="88"/>
      <c r="AX698" s="88"/>
      <c r="AY698" s="88"/>
      <c r="AZ698" s="88"/>
      <c r="BA698" s="88"/>
      <c r="BB698" s="88"/>
      <c r="BC698" s="88"/>
      <c r="BD698" s="88"/>
      <c r="BE698" s="88"/>
      <c r="BF698" s="88"/>
      <c r="BG698" s="88"/>
      <c r="BH698" s="88"/>
      <c r="BI698" s="88"/>
      <c r="BJ698" s="88"/>
      <c r="BK698" s="88"/>
      <c r="BL698" s="88"/>
      <c r="BM698" s="88"/>
      <c r="BN698" s="88"/>
      <c r="BO698" s="88"/>
      <c r="BP698" s="88"/>
      <c r="BQ698" s="88"/>
      <c r="BR698" s="88"/>
      <c r="BS698" s="88"/>
      <c r="BT698" s="88"/>
      <c r="BU698" s="88"/>
      <c r="BV698" s="88"/>
      <c r="BW698" s="88"/>
      <c r="BX698" s="88"/>
      <c r="BY698" s="88"/>
      <c r="BZ698" s="88"/>
      <c r="CA698" s="88"/>
      <c r="CB698" s="88"/>
      <c r="CC698" s="88"/>
      <c r="CD698" s="88"/>
      <c r="CE698" s="88"/>
      <c r="CF698" s="88"/>
      <c r="CG698" s="88"/>
      <c r="CH698" s="88"/>
      <c r="CI698" s="88"/>
      <c r="CJ698" s="88"/>
      <c r="CK698" s="88"/>
      <c r="CL698" s="88"/>
      <c r="CM698" s="88"/>
      <c r="CN698" s="88"/>
      <c r="CO698" s="88"/>
      <c r="CP698" s="88"/>
      <c r="CQ698" s="88"/>
      <c r="CR698" s="88"/>
      <c r="CS698" s="88"/>
      <c r="CT698" s="88"/>
      <c r="CU698" s="88"/>
      <c r="CV698" s="88"/>
      <c r="CW698" s="88"/>
      <c r="CX698" s="88"/>
      <c r="CY698" s="88"/>
      <c r="CZ698" s="88"/>
      <c r="DA698" s="88"/>
      <c r="DB698" s="88"/>
      <c r="DC698" s="88"/>
      <c r="DD698" s="88"/>
      <c r="DE698" s="88"/>
      <c r="DF698" s="88"/>
      <c r="DG698" s="88"/>
      <c r="DH698" s="88"/>
    </row>
    <row r="699" ht="10.5" customHeight="1">
      <c r="A699" s="87" t="str">
        <f t="shared" si="1"/>
        <v/>
      </c>
      <c r="B699" s="88" t="str">
        <f t="shared" si="2"/>
        <v/>
      </c>
      <c r="C699" s="88" t="str">
        <f t="shared" si="3"/>
        <v/>
      </c>
      <c r="D699" s="89" t="str">
        <f>'94KMInput'!B694</f>
        <v/>
      </c>
      <c r="E699" s="90" t="str">
        <f t="shared" si="4"/>
        <v/>
      </c>
      <c r="F699" s="91" t="str">
        <f>'94KMInput'!H694</f>
        <v/>
      </c>
      <c r="G699" s="90" t="str">
        <f>'94KMInput'!O694</f>
        <v/>
      </c>
      <c r="H699" s="90" t="str">
        <f>'94KMInput'!P694</f>
        <v/>
      </c>
      <c r="I699" s="90" t="str">
        <f>'94KMInput'!R694</f>
        <v/>
      </c>
      <c r="J699" s="91" t="str">
        <f>'94KMInput'!S694</f>
        <v/>
      </c>
      <c r="K699" s="92" t="str">
        <f>'94KMInput'!AD694</f>
        <v/>
      </c>
      <c r="L699" s="93"/>
      <c r="M699" s="94" t="str">
        <f>'94KMInput'!L694</f>
        <v/>
      </c>
      <c r="N699" s="90" t="str">
        <f>IF(M699="","",(IF(Q699='94KMInput'!K694,"","ERROR!")))</f>
        <v/>
      </c>
      <c r="O699" s="95"/>
      <c r="P699" s="96"/>
      <c r="Q699" s="69" t="str">
        <f t="shared" si="8"/>
        <v/>
      </c>
      <c r="R699" s="98"/>
      <c r="S699" s="98"/>
      <c r="T699" s="98"/>
      <c r="U699" s="99"/>
      <c r="V699" s="98"/>
      <c r="W699" s="98"/>
      <c r="X699" s="100" t="str">
        <f t="shared" si="39"/>
        <v/>
      </c>
      <c r="Y699" s="101"/>
      <c r="Z699" s="102"/>
      <c r="AA699" s="102"/>
      <c r="AB699" s="102"/>
      <c r="AC699" s="103" t="str">
        <f>'94KMInput'!T738</f>
        <v/>
      </c>
      <c r="AD699" s="104">
        <f>'94KMInput'!V738-'94KMInput'!U738</f>
        <v>0</v>
      </c>
      <c r="AE699" s="105" t="str">
        <f t="shared" si="6"/>
        <v/>
      </c>
      <c r="AF699" s="106"/>
      <c r="AG699" s="107"/>
      <c r="AH699" s="108" t="str">
        <f>HYPERLINK('94KMInput'!AE737)</f>
        <v/>
      </c>
      <c r="AI699" s="108" t="str">
        <f>HYPERLINK('94KMInput'!AF737)</f>
        <v/>
      </c>
      <c r="AJ699" s="108" t="str">
        <f>HYPERLINK('94KMInput'!AG737)</f>
        <v/>
      </c>
      <c r="AK699" s="108" t="str">
        <f>HYPERLINK('94KMInput'!AH737)</f>
        <v/>
      </c>
      <c r="AL699" s="108" t="str">
        <f>HYPERLINK('94KMInput'!AI737)</f>
        <v/>
      </c>
      <c r="AM699" s="108" t="str">
        <f>HYPERLINK('94KMInput'!AJ737)</f>
        <v/>
      </c>
      <c r="AN699" s="108" t="str">
        <f>HYPERLINK('94KMInput'!AK737)</f>
        <v/>
      </c>
      <c r="AO699" s="108" t="str">
        <f>HYPERLINK('94KMInput'!AL737)</f>
        <v/>
      </c>
      <c r="AP699" s="88"/>
      <c r="AQ699" s="88"/>
      <c r="AR699" s="88"/>
      <c r="AS699" s="88"/>
      <c r="AT699" s="88"/>
      <c r="AU699" s="88"/>
      <c r="AV699" s="88"/>
      <c r="AW699" s="88"/>
      <c r="AX699" s="88"/>
      <c r="AY699" s="88"/>
      <c r="AZ699" s="88"/>
      <c r="BA699" s="88"/>
      <c r="BB699" s="88"/>
      <c r="BC699" s="88"/>
      <c r="BD699" s="88"/>
      <c r="BE699" s="88"/>
      <c r="BF699" s="88"/>
      <c r="BG699" s="88"/>
      <c r="BH699" s="88"/>
      <c r="BI699" s="88"/>
      <c r="BJ699" s="88"/>
      <c r="BK699" s="88"/>
      <c r="BL699" s="88"/>
      <c r="BM699" s="88"/>
      <c r="BN699" s="88"/>
      <c r="BO699" s="88"/>
      <c r="BP699" s="88"/>
      <c r="BQ699" s="88"/>
      <c r="BR699" s="88"/>
      <c r="BS699" s="88"/>
      <c r="BT699" s="88"/>
      <c r="BU699" s="88"/>
      <c r="BV699" s="88"/>
      <c r="BW699" s="88"/>
      <c r="BX699" s="88"/>
      <c r="BY699" s="88"/>
      <c r="BZ699" s="88"/>
      <c r="CA699" s="88"/>
      <c r="CB699" s="88"/>
      <c r="CC699" s="88"/>
      <c r="CD699" s="88"/>
      <c r="CE699" s="88"/>
      <c r="CF699" s="88"/>
      <c r="CG699" s="88"/>
      <c r="CH699" s="88"/>
      <c r="CI699" s="88"/>
      <c r="CJ699" s="88"/>
      <c r="CK699" s="88"/>
      <c r="CL699" s="88"/>
      <c r="CM699" s="88"/>
      <c r="CN699" s="88"/>
      <c r="CO699" s="88"/>
      <c r="CP699" s="88"/>
      <c r="CQ699" s="88"/>
      <c r="CR699" s="88"/>
      <c r="CS699" s="88"/>
      <c r="CT699" s="88"/>
      <c r="CU699" s="88"/>
      <c r="CV699" s="88"/>
      <c r="CW699" s="88"/>
      <c r="CX699" s="88"/>
      <c r="CY699" s="88"/>
      <c r="CZ699" s="88"/>
      <c r="DA699" s="88"/>
      <c r="DB699" s="88"/>
      <c r="DC699" s="88"/>
      <c r="DD699" s="88"/>
      <c r="DE699" s="88"/>
      <c r="DF699" s="88"/>
      <c r="DG699" s="88"/>
      <c r="DH699" s="88"/>
    </row>
    <row r="700" ht="10.5" customHeight="1">
      <c r="A700" s="87" t="str">
        <f t="shared" si="1"/>
        <v/>
      </c>
      <c r="B700" s="88" t="str">
        <f t="shared" si="2"/>
        <v/>
      </c>
      <c r="C700" s="88" t="str">
        <f t="shared" si="3"/>
        <v/>
      </c>
      <c r="D700" s="89" t="str">
        <f>'94KMInput'!B695</f>
        <v/>
      </c>
      <c r="E700" s="90" t="str">
        <f t="shared" si="4"/>
        <v/>
      </c>
      <c r="F700" s="91" t="str">
        <f>'94KMInput'!H695</f>
        <v/>
      </c>
      <c r="G700" s="90" t="str">
        <f>'94KMInput'!O695</f>
        <v/>
      </c>
      <c r="H700" s="90" t="str">
        <f>'94KMInput'!P695</f>
        <v/>
      </c>
      <c r="I700" s="90" t="str">
        <f>'94KMInput'!R695</f>
        <v/>
      </c>
      <c r="J700" s="91" t="str">
        <f>'94KMInput'!S695</f>
        <v/>
      </c>
      <c r="K700" s="92" t="str">
        <f>'94KMInput'!AD695</f>
        <v/>
      </c>
      <c r="L700" s="93"/>
      <c r="M700" s="94" t="str">
        <f>'94KMInput'!L695</f>
        <v/>
      </c>
      <c r="N700" s="90" t="str">
        <f>IF(M700="","",(IF(Q700='94KMInput'!K695,"","ERROR!")))</f>
        <v/>
      </c>
      <c r="O700" s="95"/>
      <c r="P700" s="96"/>
      <c r="Q700" s="69" t="str">
        <f t="shared" si="8"/>
        <v/>
      </c>
      <c r="R700" s="98"/>
      <c r="S700" s="98"/>
      <c r="T700" s="98"/>
      <c r="U700" s="99"/>
      <c r="V700" s="98"/>
      <c r="W700" s="98"/>
      <c r="X700" s="100" t="str">
        <f t="shared" si="39"/>
        <v/>
      </c>
      <c r="Y700" s="101"/>
      <c r="Z700" s="102"/>
      <c r="AA700" s="102"/>
      <c r="AB700" s="102"/>
      <c r="AC700" s="103" t="str">
        <f>'94KMInput'!T739</f>
        <v/>
      </c>
      <c r="AD700" s="104">
        <f>'94KMInput'!V739-'94KMInput'!U739</f>
        <v>0</v>
      </c>
      <c r="AE700" s="105" t="str">
        <f t="shared" si="6"/>
        <v/>
      </c>
      <c r="AF700" s="106"/>
      <c r="AG700" s="107"/>
      <c r="AH700" s="108" t="str">
        <f>HYPERLINK('94KMInput'!AE738)</f>
        <v/>
      </c>
      <c r="AI700" s="108" t="str">
        <f>HYPERLINK('94KMInput'!AF738)</f>
        <v/>
      </c>
      <c r="AJ700" s="108" t="str">
        <f>HYPERLINK('94KMInput'!AG738)</f>
        <v/>
      </c>
      <c r="AK700" s="108" t="str">
        <f>HYPERLINK('94KMInput'!AH738)</f>
        <v/>
      </c>
      <c r="AL700" s="108" t="str">
        <f>HYPERLINK('94KMInput'!AI738)</f>
        <v/>
      </c>
      <c r="AM700" s="108" t="str">
        <f>HYPERLINK('94KMInput'!AJ738)</f>
        <v/>
      </c>
      <c r="AN700" s="108" t="str">
        <f>HYPERLINK('94KMInput'!AK738)</f>
        <v/>
      </c>
      <c r="AO700" s="108" t="str">
        <f>HYPERLINK('94KMInput'!AL738)</f>
        <v/>
      </c>
      <c r="AP700" s="88"/>
      <c r="AQ700" s="88"/>
      <c r="AR700" s="88"/>
      <c r="AS700" s="88"/>
      <c r="AT700" s="88"/>
      <c r="AU700" s="88"/>
      <c r="AV700" s="88"/>
      <c r="AW700" s="88"/>
      <c r="AX700" s="88"/>
      <c r="AY700" s="88"/>
      <c r="AZ700" s="88"/>
      <c r="BA700" s="88"/>
      <c r="BB700" s="88"/>
      <c r="BC700" s="88"/>
      <c r="BD700" s="88"/>
      <c r="BE700" s="88"/>
      <c r="BF700" s="88"/>
      <c r="BG700" s="88"/>
      <c r="BH700" s="88"/>
      <c r="BI700" s="88"/>
      <c r="BJ700" s="88"/>
      <c r="BK700" s="88"/>
      <c r="BL700" s="88"/>
      <c r="BM700" s="88"/>
      <c r="BN700" s="88"/>
      <c r="BO700" s="88"/>
      <c r="BP700" s="88"/>
      <c r="BQ700" s="88"/>
      <c r="BR700" s="88"/>
      <c r="BS700" s="88"/>
      <c r="BT700" s="88"/>
      <c r="BU700" s="88"/>
      <c r="BV700" s="88"/>
      <c r="BW700" s="88"/>
      <c r="BX700" s="88"/>
      <c r="BY700" s="88"/>
      <c r="BZ700" s="88"/>
      <c r="CA700" s="88"/>
      <c r="CB700" s="88"/>
      <c r="CC700" s="88"/>
      <c r="CD700" s="88"/>
      <c r="CE700" s="88"/>
      <c r="CF700" s="88"/>
      <c r="CG700" s="88"/>
      <c r="CH700" s="88"/>
      <c r="CI700" s="88"/>
      <c r="CJ700" s="88"/>
      <c r="CK700" s="88"/>
      <c r="CL700" s="88"/>
      <c r="CM700" s="88"/>
      <c r="CN700" s="88"/>
      <c r="CO700" s="88"/>
      <c r="CP700" s="88"/>
      <c r="CQ700" s="88"/>
      <c r="CR700" s="88"/>
      <c r="CS700" s="88"/>
      <c r="CT700" s="88"/>
      <c r="CU700" s="88"/>
      <c r="CV700" s="88"/>
      <c r="CW700" s="88"/>
      <c r="CX700" s="88"/>
      <c r="CY700" s="88"/>
      <c r="CZ700" s="88"/>
      <c r="DA700" s="88"/>
      <c r="DB700" s="88"/>
      <c r="DC700" s="88"/>
      <c r="DD700" s="88"/>
      <c r="DE700" s="88"/>
      <c r="DF700" s="88"/>
      <c r="DG700" s="88"/>
      <c r="DH700" s="88"/>
    </row>
    <row r="701" ht="10.5" customHeight="1">
      <c r="A701" s="87" t="str">
        <f t="shared" si="1"/>
        <v/>
      </c>
      <c r="B701" s="88" t="str">
        <f t="shared" si="2"/>
        <v/>
      </c>
      <c r="C701" s="88" t="str">
        <f t="shared" si="3"/>
        <v/>
      </c>
      <c r="D701" s="89" t="str">
        <f>'94KMInput'!B696</f>
        <v/>
      </c>
      <c r="E701" s="90" t="str">
        <f t="shared" si="4"/>
        <v/>
      </c>
      <c r="F701" s="91" t="str">
        <f>'94KMInput'!H696</f>
        <v/>
      </c>
      <c r="G701" s="90" t="str">
        <f>'94KMInput'!O696</f>
        <v/>
      </c>
      <c r="H701" s="90" t="str">
        <f>'94KMInput'!P696</f>
        <v/>
      </c>
      <c r="I701" s="90" t="str">
        <f>'94KMInput'!R696</f>
        <v/>
      </c>
      <c r="J701" s="91" t="str">
        <f>'94KMInput'!S696</f>
        <v/>
      </c>
      <c r="K701" s="92" t="str">
        <f>'94KMInput'!AD696</f>
        <v/>
      </c>
      <c r="L701" s="93"/>
      <c r="M701" s="94" t="str">
        <f>'94KMInput'!L696</f>
        <v/>
      </c>
      <c r="N701" s="90" t="str">
        <f>IF(M701="","",(IF(Q701='94KMInput'!K696,"","ERROR!")))</f>
        <v/>
      </c>
      <c r="O701" s="95"/>
      <c r="P701" s="96"/>
      <c r="Q701" s="69" t="str">
        <f t="shared" si="8"/>
        <v/>
      </c>
      <c r="R701" s="98"/>
      <c r="S701" s="98"/>
      <c r="T701" s="98"/>
      <c r="U701" s="99"/>
      <c r="V701" s="98"/>
      <c r="W701" s="98"/>
      <c r="X701" s="100" t="str">
        <f t="shared" si="39"/>
        <v/>
      </c>
      <c r="Y701" s="101"/>
      <c r="Z701" s="102"/>
      <c r="AA701" s="102"/>
      <c r="AB701" s="102"/>
      <c r="AC701" s="103" t="str">
        <f>'94KMInput'!T740</f>
        <v/>
      </c>
      <c r="AD701" s="104">
        <f>'94KMInput'!V740-'94KMInput'!U740</f>
        <v>0</v>
      </c>
      <c r="AE701" s="105" t="str">
        <f t="shared" si="6"/>
        <v/>
      </c>
      <c r="AF701" s="106"/>
      <c r="AG701" s="107"/>
      <c r="AH701" s="108" t="str">
        <f>HYPERLINK('94KMInput'!AE739)</f>
        <v/>
      </c>
      <c r="AI701" s="108" t="str">
        <f>HYPERLINK('94KMInput'!AF739)</f>
        <v/>
      </c>
      <c r="AJ701" s="108" t="str">
        <f>HYPERLINK('94KMInput'!AG739)</f>
        <v/>
      </c>
      <c r="AK701" s="108" t="str">
        <f>HYPERLINK('94KMInput'!AH739)</f>
        <v/>
      </c>
      <c r="AL701" s="108" t="str">
        <f>HYPERLINK('94KMInput'!AI739)</f>
        <v/>
      </c>
      <c r="AM701" s="108" t="str">
        <f>HYPERLINK('94KMInput'!AJ739)</f>
        <v/>
      </c>
      <c r="AN701" s="108" t="str">
        <f>HYPERLINK('94KMInput'!AK739)</f>
        <v/>
      </c>
      <c r="AO701" s="108" t="str">
        <f>HYPERLINK('94KMInput'!AL739)</f>
        <v/>
      </c>
      <c r="AP701" s="88"/>
      <c r="AQ701" s="88"/>
      <c r="AR701" s="88"/>
      <c r="AS701" s="88"/>
      <c r="AT701" s="88"/>
      <c r="AU701" s="88"/>
      <c r="AV701" s="88"/>
      <c r="AW701" s="88"/>
      <c r="AX701" s="88"/>
      <c r="AY701" s="88"/>
      <c r="AZ701" s="88"/>
      <c r="BA701" s="88"/>
      <c r="BB701" s="88"/>
      <c r="BC701" s="88"/>
      <c r="BD701" s="88"/>
      <c r="BE701" s="88"/>
      <c r="BF701" s="88"/>
      <c r="BG701" s="88"/>
      <c r="BH701" s="88"/>
      <c r="BI701" s="88"/>
      <c r="BJ701" s="88"/>
      <c r="BK701" s="88"/>
      <c r="BL701" s="88"/>
      <c r="BM701" s="88"/>
      <c r="BN701" s="88"/>
      <c r="BO701" s="88"/>
      <c r="BP701" s="88"/>
      <c r="BQ701" s="88"/>
      <c r="BR701" s="88"/>
      <c r="BS701" s="88"/>
      <c r="BT701" s="88"/>
      <c r="BU701" s="88"/>
      <c r="BV701" s="88"/>
      <c r="BW701" s="88"/>
      <c r="BX701" s="88"/>
      <c r="BY701" s="88"/>
      <c r="BZ701" s="88"/>
      <c r="CA701" s="88"/>
      <c r="CB701" s="88"/>
      <c r="CC701" s="88"/>
      <c r="CD701" s="88"/>
      <c r="CE701" s="88"/>
      <c r="CF701" s="88"/>
      <c r="CG701" s="88"/>
      <c r="CH701" s="88"/>
      <c r="CI701" s="88"/>
      <c r="CJ701" s="88"/>
      <c r="CK701" s="88"/>
      <c r="CL701" s="88"/>
      <c r="CM701" s="88"/>
      <c r="CN701" s="88"/>
      <c r="CO701" s="88"/>
      <c r="CP701" s="88"/>
      <c r="CQ701" s="88"/>
      <c r="CR701" s="88"/>
      <c r="CS701" s="88"/>
      <c r="CT701" s="88"/>
      <c r="CU701" s="88"/>
      <c r="CV701" s="88"/>
      <c r="CW701" s="88"/>
      <c r="CX701" s="88"/>
      <c r="CY701" s="88"/>
      <c r="CZ701" s="88"/>
      <c r="DA701" s="88"/>
      <c r="DB701" s="88"/>
      <c r="DC701" s="88"/>
      <c r="DD701" s="88"/>
      <c r="DE701" s="88"/>
      <c r="DF701" s="88"/>
      <c r="DG701" s="88"/>
      <c r="DH701" s="88"/>
    </row>
    <row r="702" ht="10.5" customHeight="1">
      <c r="A702" s="87" t="str">
        <f t="shared" si="1"/>
        <v/>
      </c>
      <c r="B702" s="88" t="str">
        <f t="shared" si="2"/>
        <v/>
      </c>
      <c r="C702" s="88" t="str">
        <f t="shared" si="3"/>
        <v/>
      </c>
      <c r="D702" s="89" t="str">
        <f>'94KMInput'!B697</f>
        <v/>
      </c>
      <c r="E702" s="90" t="str">
        <f t="shared" si="4"/>
        <v/>
      </c>
      <c r="F702" s="91" t="str">
        <f>'94KMInput'!H697</f>
        <v/>
      </c>
      <c r="G702" s="90" t="str">
        <f>'94KMInput'!O697</f>
        <v/>
      </c>
      <c r="H702" s="90" t="str">
        <f>'94KMInput'!P697</f>
        <v/>
      </c>
      <c r="I702" s="90" t="str">
        <f>'94KMInput'!R697</f>
        <v/>
      </c>
      <c r="J702" s="91" t="str">
        <f>'94KMInput'!S697</f>
        <v/>
      </c>
      <c r="K702" s="92" t="str">
        <f>'94KMInput'!AD697</f>
        <v/>
      </c>
      <c r="L702" s="93"/>
      <c r="M702" s="94" t="str">
        <f>'94KMInput'!L697</f>
        <v/>
      </c>
      <c r="N702" s="90" t="str">
        <f>IF(M702="","",(IF(Q702='94KMInput'!K697,"","ERROR!")))</f>
        <v/>
      </c>
      <c r="O702" s="95"/>
      <c r="P702" s="96"/>
      <c r="Q702" s="69" t="str">
        <f t="shared" si="8"/>
        <v/>
      </c>
      <c r="R702" s="98"/>
      <c r="S702" s="98"/>
      <c r="T702" s="98"/>
      <c r="U702" s="99"/>
      <c r="V702" s="98"/>
      <c r="W702" s="98"/>
      <c r="X702" s="100" t="str">
        <f t="shared" si="39"/>
        <v/>
      </c>
      <c r="Y702" s="101"/>
      <c r="Z702" s="102"/>
      <c r="AA702" s="102"/>
      <c r="AB702" s="102"/>
      <c r="AC702" s="103" t="str">
        <f>'94KMInput'!T741</f>
        <v/>
      </c>
      <c r="AD702" s="104">
        <f>'94KMInput'!V741-'94KMInput'!U741</f>
        <v>0</v>
      </c>
      <c r="AE702" s="105" t="str">
        <f t="shared" si="6"/>
        <v/>
      </c>
      <c r="AF702" s="106"/>
      <c r="AG702" s="107"/>
      <c r="AH702" s="108" t="str">
        <f>HYPERLINK('94KMInput'!AE740)</f>
        <v/>
      </c>
      <c r="AI702" s="108" t="str">
        <f>HYPERLINK('94KMInput'!AF740)</f>
        <v/>
      </c>
      <c r="AJ702" s="108" t="str">
        <f>HYPERLINK('94KMInput'!AG740)</f>
        <v/>
      </c>
      <c r="AK702" s="108" t="str">
        <f>HYPERLINK('94KMInput'!AH740)</f>
        <v/>
      </c>
      <c r="AL702" s="108" t="str">
        <f>HYPERLINK('94KMInput'!AI740)</f>
        <v/>
      </c>
      <c r="AM702" s="108" t="str">
        <f>HYPERLINK('94KMInput'!AJ740)</f>
        <v/>
      </c>
      <c r="AN702" s="108" t="str">
        <f>HYPERLINK('94KMInput'!AK740)</f>
        <v/>
      </c>
      <c r="AO702" s="108" t="str">
        <f>HYPERLINK('94KMInput'!AL740)</f>
        <v/>
      </c>
      <c r="AP702" s="88"/>
      <c r="AQ702" s="88"/>
      <c r="AR702" s="88"/>
      <c r="AS702" s="88"/>
      <c r="AT702" s="88"/>
      <c r="AU702" s="88"/>
      <c r="AV702" s="88"/>
      <c r="AW702" s="88"/>
      <c r="AX702" s="88"/>
      <c r="AY702" s="88"/>
      <c r="AZ702" s="88"/>
      <c r="BA702" s="88"/>
      <c r="BB702" s="88"/>
      <c r="BC702" s="88"/>
      <c r="BD702" s="88"/>
      <c r="BE702" s="88"/>
      <c r="BF702" s="88"/>
      <c r="BG702" s="88"/>
      <c r="BH702" s="88"/>
      <c r="BI702" s="88"/>
      <c r="BJ702" s="88"/>
      <c r="BK702" s="88"/>
      <c r="BL702" s="88"/>
      <c r="BM702" s="88"/>
      <c r="BN702" s="88"/>
      <c r="BO702" s="88"/>
      <c r="BP702" s="88"/>
      <c r="BQ702" s="88"/>
      <c r="BR702" s="88"/>
      <c r="BS702" s="88"/>
      <c r="BT702" s="88"/>
      <c r="BU702" s="88"/>
      <c r="BV702" s="88"/>
      <c r="BW702" s="88"/>
      <c r="BX702" s="88"/>
      <c r="BY702" s="88"/>
      <c r="BZ702" s="88"/>
      <c r="CA702" s="88"/>
      <c r="CB702" s="88"/>
      <c r="CC702" s="88"/>
      <c r="CD702" s="88"/>
      <c r="CE702" s="88"/>
      <c r="CF702" s="88"/>
      <c r="CG702" s="88"/>
      <c r="CH702" s="88"/>
      <c r="CI702" s="88"/>
      <c r="CJ702" s="88"/>
      <c r="CK702" s="88"/>
      <c r="CL702" s="88"/>
      <c r="CM702" s="88"/>
      <c r="CN702" s="88"/>
      <c r="CO702" s="88"/>
      <c r="CP702" s="88"/>
      <c r="CQ702" s="88"/>
      <c r="CR702" s="88"/>
      <c r="CS702" s="88"/>
      <c r="CT702" s="88"/>
      <c r="CU702" s="88"/>
      <c r="CV702" s="88"/>
      <c r="CW702" s="88"/>
      <c r="CX702" s="88"/>
      <c r="CY702" s="88"/>
      <c r="CZ702" s="88"/>
      <c r="DA702" s="88"/>
      <c r="DB702" s="88"/>
      <c r="DC702" s="88"/>
      <c r="DD702" s="88"/>
      <c r="DE702" s="88"/>
      <c r="DF702" s="88"/>
      <c r="DG702" s="88"/>
      <c r="DH702" s="88"/>
    </row>
    <row r="703" ht="10.5" customHeight="1">
      <c r="A703" s="87" t="str">
        <f t="shared" si="1"/>
        <v/>
      </c>
      <c r="B703" s="88" t="str">
        <f t="shared" si="2"/>
        <v/>
      </c>
      <c r="C703" s="88" t="str">
        <f t="shared" si="3"/>
        <v/>
      </c>
      <c r="D703" s="89" t="str">
        <f>'94KMInput'!B698</f>
        <v/>
      </c>
      <c r="E703" s="90" t="str">
        <f t="shared" si="4"/>
        <v/>
      </c>
      <c r="F703" s="91" t="str">
        <f>'94KMInput'!H698</f>
        <v/>
      </c>
      <c r="G703" s="90" t="str">
        <f>'94KMInput'!O698</f>
        <v/>
      </c>
      <c r="H703" s="90" t="str">
        <f>'94KMInput'!P698</f>
        <v/>
      </c>
      <c r="I703" s="90" t="str">
        <f>'94KMInput'!R698</f>
        <v/>
      </c>
      <c r="J703" s="91" t="str">
        <f>'94KMInput'!S698</f>
        <v/>
      </c>
      <c r="K703" s="92" t="str">
        <f>'94KMInput'!AD698</f>
        <v/>
      </c>
      <c r="L703" s="93"/>
      <c r="M703" s="94" t="str">
        <f>'94KMInput'!L698</f>
        <v/>
      </c>
      <c r="N703" s="90" t="str">
        <f>IF(M703="","",(IF(Q703='94KMInput'!K698,"","ERROR!")))</f>
        <v/>
      </c>
      <c r="O703" s="95"/>
      <c r="P703" s="96"/>
      <c r="Q703" s="69" t="str">
        <f t="shared" si="8"/>
        <v/>
      </c>
      <c r="R703" s="98"/>
      <c r="S703" s="98"/>
      <c r="T703" s="98"/>
      <c r="U703" s="99"/>
      <c r="V703" s="98"/>
      <c r="W703" s="98"/>
      <c r="X703" s="100" t="str">
        <f t="shared" si="39"/>
        <v/>
      </c>
      <c r="Y703" s="101"/>
      <c r="Z703" s="102"/>
      <c r="AA703" s="102"/>
      <c r="AB703" s="102"/>
      <c r="AC703" s="103" t="str">
        <f>'94KMInput'!T742</f>
        <v/>
      </c>
      <c r="AD703" s="104">
        <f>'94KMInput'!V742-'94KMInput'!U742</f>
        <v>0</v>
      </c>
      <c r="AE703" s="105" t="str">
        <f t="shared" si="6"/>
        <v/>
      </c>
      <c r="AF703" s="106"/>
      <c r="AG703" s="107"/>
      <c r="AH703" s="108" t="str">
        <f>HYPERLINK('94KMInput'!AE741)</f>
        <v/>
      </c>
      <c r="AI703" s="108" t="str">
        <f>HYPERLINK('94KMInput'!AF741)</f>
        <v/>
      </c>
      <c r="AJ703" s="108" t="str">
        <f>HYPERLINK('94KMInput'!AG741)</f>
        <v/>
      </c>
      <c r="AK703" s="108" t="str">
        <f>HYPERLINK('94KMInput'!AH741)</f>
        <v/>
      </c>
      <c r="AL703" s="108" t="str">
        <f>HYPERLINK('94KMInput'!AI741)</f>
        <v/>
      </c>
      <c r="AM703" s="108" t="str">
        <f>HYPERLINK('94KMInput'!AJ741)</f>
        <v/>
      </c>
      <c r="AN703" s="108" t="str">
        <f>HYPERLINK('94KMInput'!AK741)</f>
        <v/>
      </c>
      <c r="AO703" s="108" t="str">
        <f>HYPERLINK('94KMInput'!AL741)</f>
        <v/>
      </c>
      <c r="AP703" s="88"/>
      <c r="AQ703" s="88"/>
      <c r="AR703" s="88"/>
      <c r="AS703" s="88"/>
      <c r="AT703" s="88"/>
      <c r="AU703" s="88"/>
      <c r="AV703" s="88"/>
      <c r="AW703" s="88"/>
      <c r="AX703" s="88"/>
      <c r="AY703" s="88"/>
      <c r="AZ703" s="88"/>
      <c r="BA703" s="88"/>
      <c r="BB703" s="88"/>
      <c r="BC703" s="88"/>
      <c r="BD703" s="88"/>
      <c r="BE703" s="88"/>
      <c r="BF703" s="88"/>
      <c r="BG703" s="88"/>
      <c r="BH703" s="88"/>
      <c r="BI703" s="88"/>
      <c r="BJ703" s="88"/>
      <c r="BK703" s="88"/>
      <c r="BL703" s="88"/>
      <c r="BM703" s="88"/>
      <c r="BN703" s="88"/>
      <c r="BO703" s="88"/>
      <c r="BP703" s="88"/>
      <c r="BQ703" s="88"/>
      <c r="BR703" s="88"/>
      <c r="BS703" s="88"/>
      <c r="BT703" s="88"/>
      <c r="BU703" s="88"/>
      <c r="BV703" s="88"/>
      <c r="BW703" s="88"/>
      <c r="BX703" s="88"/>
      <c r="BY703" s="88"/>
      <c r="BZ703" s="88"/>
      <c r="CA703" s="88"/>
      <c r="CB703" s="88"/>
      <c r="CC703" s="88"/>
      <c r="CD703" s="88"/>
      <c r="CE703" s="88"/>
      <c r="CF703" s="88"/>
      <c r="CG703" s="88"/>
      <c r="CH703" s="88"/>
      <c r="CI703" s="88"/>
      <c r="CJ703" s="88"/>
      <c r="CK703" s="88"/>
      <c r="CL703" s="88"/>
      <c r="CM703" s="88"/>
      <c r="CN703" s="88"/>
      <c r="CO703" s="88"/>
      <c r="CP703" s="88"/>
      <c r="CQ703" s="88"/>
      <c r="CR703" s="88"/>
      <c r="CS703" s="88"/>
      <c r="CT703" s="88"/>
      <c r="CU703" s="88"/>
      <c r="CV703" s="88"/>
      <c r="CW703" s="88"/>
      <c r="CX703" s="88"/>
      <c r="CY703" s="88"/>
      <c r="CZ703" s="88"/>
      <c r="DA703" s="88"/>
      <c r="DB703" s="88"/>
      <c r="DC703" s="88"/>
      <c r="DD703" s="88"/>
      <c r="DE703" s="88"/>
      <c r="DF703" s="88"/>
      <c r="DG703" s="88"/>
      <c r="DH703" s="88"/>
    </row>
    <row r="704" ht="10.5" customHeight="1">
      <c r="A704" s="87" t="str">
        <f t="shared" si="1"/>
        <v/>
      </c>
      <c r="B704" s="88" t="str">
        <f t="shared" si="2"/>
        <v/>
      </c>
      <c r="C704" s="88" t="str">
        <f t="shared" si="3"/>
        <v/>
      </c>
      <c r="D704" s="89" t="str">
        <f>'94KMInput'!B699</f>
        <v/>
      </c>
      <c r="E704" s="90" t="str">
        <f t="shared" si="4"/>
        <v/>
      </c>
      <c r="F704" s="91" t="str">
        <f>'94KMInput'!H699</f>
        <v/>
      </c>
      <c r="G704" s="90" t="str">
        <f>'94KMInput'!O699</f>
        <v/>
      </c>
      <c r="H704" s="90" t="str">
        <f>'94KMInput'!P699</f>
        <v/>
      </c>
      <c r="I704" s="90" t="str">
        <f>'94KMInput'!R699</f>
        <v/>
      </c>
      <c r="J704" s="91" t="str">
        <f>'94KMInput'!S699</f>
        <v/>
      </c>
      <c r="K704" s="92" t="str">
        <f>'94KMInput'!AD699</f>
        <v/>
      </c>
      <c r="L704" s="93"/>
      <c r="M704" s="94" t="str">
        <f>'94KMInput'!L699</f>
        <v/>
      </c>
      <c r="N704" s="90" t="str">
        <f>IF(M704="","",(IF(Q704='94KMInput'!K699,"","ERROR!")))</f>
        <v/>
      </c>
      <c r="O704" s="95"/>
      <c r="P704" s="96"/>
      <c r="Q704" s="69" t="str">
        <f t="shared" si="8"/>
        <v/>
      </c>
      <c r="R704" s="98"/>
      <c r="S704" s="98"/>
      <c r="T704" s="98"/>
      <c r="U704" s="99"/>
      <c r="V704" s="98"/>
      <c r="W704" s="98"/>
      <c r="X704" s="100" t="str">
        <f t="shared" si="39"/>
        <v/>
      </c>
      <c r="Y704" s="101"/>
      <c r="Z704" s="102"/>
      <c r="AA704" s="102"/>
      <c r="AB704" s="102"/>
      <c r="AC704" s="103" t="str">
        <f>'94KMInput'!T743</f>
        <v/>
      </c>
      <c r="AD704" s="104">
        <f>'94KMInput'!V743-'94KMInput'!U743</f>
        <v>0</v>
      </c>
      <c r="AE704" s="105" t="str">
        <f t="shared" si="6"/>
        <v/>
      </c>
      <c r="AF704" s="106"/>
      <c r="AG704" s="107"/>
      <c r="AH704" s="108" t="str">
        <f>HYPERLINK('94KMInput'!AE742)</f>
        <v/>
      </c>
      <c r="AI704" s="108" t="str">
        <f>HYPERLINK('94KMInput'!AF742)</f>
        <v/>
      </c>
      <c r="AJ704" s="108" t="str">
        <f>HYPERLINK('94KMInput'!AG742)</f>
        <v/>
      </c>
      <c r="AK704" s="108" t="str">
        <f>HYPERLINK('94KMInput'!AH742)</f>
        <v/>
      </c>
      <c r="AL704" s="108" t="str">
        <f>HYPERLINK('94KMInput'!AI742)</f>
        <v/>
      </c>
      <c r="AM704" s="108" t="str">
        <f>HYPERLINK('94KMInput'!AJ742)</f>
        <v/>
      </c>
      <c r="AN704" s="108" t="str">
        <f>HYPERLINK('94KMInput'!AK742)</f>
        <v/>
      </c>
      <c r="AO704" s="108" t="str">
        <f>HYPERLINK('94KMInput'!AL742)</f>
        <v/>
      </c>
      <c r="AP704" s="88"/>
      <c r="AQ704" s="88"/>
      <c r="AR704" s="88"/>
      <c r="AS704" s="88"/>
      <c r="AT704" s="88"/>
      <c r="AU704" s="88"/>
      <c r="AV704" s="88"/>
      <c r="AW704" s="88"/>
      <c r="AX704" s="88"/>
      <c r="AY704" s="88"/>
      <c r="AZ704" s="88"/>
      <c r="BA704" s="88"/>
      <c r="BB704" s="88"/>
      <c r="BC704" s="88"/>
      <c r="BD704" s="88"/>
      <c r="BE704" s="88"/>
      <c r="BF704" s="88"/>
      <c r="BG704" s="88"/>
      <c r="BH704" s="88"/>
      <c r="BI704" s="88"/>
      <c r="BJ704" s="88"/>
      <c r="BK704" s="88"/>
      <c r="BL704" s="88"/>
      <c r="BM704" s="88"/>
      <c r="BN704" s="88"/>
      <c r="BO704" s="88"/>
      <c r="BP704" s="88"/>
      <c r="BQ704" s="88"/>
      <c r="BR704" s="88"/>
      <c r="BS704" s="88"/>
      <c r="BT704" s="88"/>
      <c r="BU704" s="88"/>
      <c r="BV704" s="88"/>
      <c r="BW704" s="88"/>
      <c r="BX704" s="88"/>
      <c r="BY704" s="88"/>
      <c r="BZ704" s="88"/>
      <c r="CA704" s="88"/>
      <c r="CB704" s="88"/>
      <c r="CC704" s="88"/>
      <c r="CD704" s="88"/>
      <c r="CE704" s="88"/>
      <c r="CF704" s="88"/>
      <c r="CG704" s="88"/>
      <c r="CH704" s="88"/>
      <c r="CI704" s="88"/>
      <c r="CJ704" s="88"/>
      <c r="CK704" s="88"/>
      <c r="CL704" s="88"/>
      <c r="CM704" s="88"/>
      <c r="CN704" s="88"/>
      <c r="CO704" s="88"/>
      <c r="CP704" s="88"/>
      <c r="CQ704" s="88"/>
      <c r="CR704" s="88"/>
      <c r="CS704" s="88"/>
      <c r="CT704" s="88"/>
      <c r="CU704" s="88"/>
      <c r="CV704" s="88"/>
      <c r="CW704" s="88"/>
      <c r="CX704" s="88"/>
      <c r="CY704" s="88"/>
      <c r="CZ704" s="88"/>
      <c r="DA704" s="88"/>
      <c r="DB704" s="88"/>
      <c r="DC704" s="88"/>
      <c r="DD704" s="88"/>
      <c r="DE704" s="88"/>
      <c r="DF704" s="88"/>
      <c r="DG704" s="88"/>
      <c r="DH704" s="88"/>
    </row>
    <row r="705" ht="10.5" customHeight="1">
      <c r="A705" s="87" t="str">
        <f t="shared" si="1"/>
        <v/>
      </c>
      <c r="B705" s="88" t="str">
        <f t="shared" si="2"/>
        <v/>
      </c>
      <c r="C705" s="88" t="str">
        <f t="shared" si="3"/>
        <v/>
      </c>
      <c r="D705" s="89" t="str">
        <f>'94KMInput'!B700</f>
        <v/>
      </c>
      <c r="E705" s="90" t="str">
        <f t="shared" si="4"/>
        <v/>
      </c>
      <c r="F705" s="91" t="str">
        <f>'94KMInput'!H700</f>
        <v/>
      </c>
      <c r="G705" s="90" t="str">
        <f>'94KMInput'!O700</f>
        <v/>
      </c>
      <c r="H705" s="90" t="str">
        <f>'94KMInput'!P700</f>
        <v/>
      </c>
      <c r="I705" s="90" t="str">
        <f>'94KMInput'!R700</f>
        <v/>
      </c>
      <c r="J705" s="91" t="str">
        <f>'94KMInput'!S700</f>
        <v/>
      </c>
      <c r="K705" s="92" t="str">
        <f>'94KMInput'!AD700</f>
        <v/>
      </c>
      <c r="L705" s="93"/>
      <c r="M705" s="94" t="str">
        <f>'94KMInput'!L700</f>
        <v/>
      </c>
      <c r="N705" s="90" t="str">
        <f>IF(M705="","",(IF(Q705='94KMInput'!K700,"","ERROR!")))</f>
        <v/>
      </c>
      <c r="O705" s="95"/>
      <c r="P705" s="96"/>
      <c r="Q705" s="69" t="str">
        <f t="shared" si="8"/>
        <v/>
      </c>
      <c r="R705" s="98"/>
      <c r="S705" s="98"/>
      <c r="T705" s="98"/>
      <c r="U705" s="99"/>
      <c r="V705" s="98"/>
      <c r="W705" s="98"/>
      <c r="X705" s="100" t="str">
        <f t="shared" si="39"/>
        <v/>
      </c>
      <c r="Y705" s="101"/>
      <c r="Z705" s="102"/>
      <c r="AA705" s="102"/>
      <c r="AB705" s="102"/>
      <c r="AC705" s="103" t="str">
        <f>'94KMInput'!T744</f>
        <v/>
      </c>
      <c r="AD705" s="104">
        <f>'94KMInput'!V744-'94KMInput'!U744</f>
        <v>0</v>
      </c>
      <c r="AE705" s="105" t="str">
        <f t="shared" si="6"/>
        <v/>
      </c>
      <c r="AF705" s="106"/>
      <c r="AG705" s="107"/>
      <c r="AH705" s="108" t="str">
        <f>HYPERLINK('94KMInput'!AE743)</f>
        <v/>
      </c>
      <c r="AI705" s="108" t="str">
        <f>HYPERLINK('94KMInput'!AF743)</f>
        <v/>
      </c>
      <c r="AJ705" s="108" t="str">
        <f>HYPERLINK('94KMInput'!AG743)</f>
        <v/>
      </c>
      <c r="AK705" s="108" t="str">
        <f>HYPERLINK('94KMInput'!AH743)</f>
        <v/>
      </c>
      <c r="AL705" s="108" t="str">
        <f>HYPERLINK('94KMInput'!AI743)</f>
        <v/>
      </c>
      <c r="AM705" s="108" t="str">
        <f>HYPERLINK('94KMInput'!AJ743)</f>
        <v/>
      </c>
      <c r="AN705" s="108" t="str">
        <f>HYPERLINK('94KMInput'!AK743)</f>
        <v/>
      </c>
      <c r="AO705" s="108" t="str">
        <f>HYPERLINK('94KMInput'!AL743)</f>
        <v/>
      </c>
      <c r="AP705" s="88"/>
      <c r="AQ705" s="88"/>
      <c r="AR705" s="88"/>
      <c r="AS705" s="88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88"/>
      <c r="BG705" s="88"/>
      <c r="BH705" s="88"/>
      <c r="BI705" s="88"/>
      <c r="BJ705" s="88"/>
      <c r="BK705" s="88"/>
      <c r="BL705" s="88"/>
      <c r="BM705" s="88"/>
      <c r="BN705" s="88"/>
      <c r="BO705" s="88"/>
      <c r="BP705" s="88"/>
      <c r="BQ705" s="88"/>
      <c r="BR705" s="88"/>
      <c r="BS705" s="88"/>
      <c r="BT705" s="88"/>
      <c r="BU705" s="88"/>
      <c r="BV705" s="88"/>
      <c r="BW705" s="88"/>
      <c r="BX705" s="88"/>
      <c r="BY705" s="88"/>
      <c r="BZ705" s="88"/>
      <c r="CA705" s="88"/>
      <c r="CB705" s="88"/>
      <c r="CC705" s="88"/>
      <c r="CD705" s="88"/>
      <c r="CE705" s="88"/>
      <c r="CF705" s="88"/>
      <c r="CG705" s="88"/>
      <c r="CH705" s="88"/>
      <c r="CI705" s="88"/>
      <c r="CJ705" s="88"/>
      <c r="CK705" s="88"/>
      <c r="CL705" s="88"/>
      <c r="CM705" s="88"/>
      <c r="CN705" s="88"/>
      <c r="CO705" s="88"/>
      <c r="CP705" s="88"/>
      <c r="CQ705" s="88"/>
      <c r="CR705" s="88"/>
      <c r="CS705" s="88"/>
      <c r="CT705" s="88"/>
      <c r="CU705" s="88"/>
      <c r="CV705" s="88"/>
      <c r="CW705" s="88"/>
      <c r="CX705" s="88"/>
      <c r="CY705" s="88"/>
      <c r="CZ705" s="88"/>
      <c r="DA705" s="88"/>
      <c r="DB705" s="88"/>
      <c r="DC705" s="88"/>
      <c r="DD705" s="88"/>
      <c r="DE705" s="88"/>
      <c r="DF705" s="88"/>
      <c r="DG705" s="88"/>
      <c r="DH705" s="88"/>
    </row>
    <row r="706" ht="10.5" customHeight="1">
      <c r="A706" s="87" t="str">
        <f t="shared" si="1"/>
        <v/>
      </c>
      <c r="B706" s="88" t="str">
        <f t="shared" si="2"/>
        <v/>
      </c>
      <c r="C706" s="88" t="str">
        <f t="shared" si="3"/>
        <v/>
      </c>
      <c r="D706" s="89" t="str">
        <f>'94KMInput'!B701</f>
        <v/>
      </c>
      <c r="E706" s="90" t="str">
        <f t="shared" si="4"/>
        <v/>
      </c>
      <c r="F706" s="91" t="str">
        <f>'94KMInput'!H701</f>
        <v/>
      </c>
      <c r="G706" s="90" t="str">
        <f>'94KMInput'!O701</f>
        <v/>
      </c>
      <c r="H706" s="90" t="str">
        <f>'94KMInput'!P701</f>
        <v/>
      </c>
      <c r="I706" s="90" t="str">
        <f>'94KMInput'!R701</f>
        <v/>
      </c>
      <c r="J706" s="91" t="str">
        <f>'94KMInput'!S701</f>
        <v/>
      </c>
      <c r="K706" s="92" t="str">
        <f>'94KMInput'!AD701</f>
        <v/>
      </c>
      <c r="L706" s="93"/>
      <c r="M706" s="94" t="str">
        <f>'94KMInput'!L701</f>
        <v/>
      </c>
      <c r="N706" s="90" t="str">
        <f>IF(M706="","",(IF(Q706='94KMInput'!K701,"","ERROR!")))</f>
        <v/>
      </c>
      <c r="O706" s="95"/>
      <c r="P706" s="96"/>
      <c r="Q706" s="69" t="str">
        <f t="shared" si="8"/>
        <v/>
      </c>
      <c r="R706" s="98"/>
      <c r="S706" s="98"/>
      <c r="T706" s="98"/>
      <c r="U706" s="99"/>
      <c r="V706" s="98"/>
      <c r="W706" s="98"/>
      <c r="X706" s="100" t="str">
        <f t="shared" si="39"/>
        <v/>
      </c>
      <c r="Y706" s="101"/>
      <c r="Z706" s="102"/>
      <c r="AA706" s="102"/>
      <c r="AB706" s="102"/>
      <c r="AC706" s="103" t="str">
        <f>'94KMInput'!T745</f>
        <v/>
      </c>
      <c r="AD706" s="104">
        <f>'94KMInput'!V745-'94KMInput'!U745</f>
        <v>0</v>
      </c>
      <c r="AE706" s="105" t="str">
        <f t="shared" si="6"/>
        <v/>
      </c>
      <c r="AF706" s="106"/>
      <c r="AG706" s="107"/>
      <c r="AH706" s="108" t="str">
        <f>HYPERLINK('94KMInput'!AE744)</f>
        <v/>
      </c>
      <c r="AI706" s="108" t="str">
        <f>HYPERLINK('94KMInput'!AF744)</f>
        <v/>
      </c>
      <c r="AJ706" s="108" t="str">
        <f>HYPERLINK('94KMInput'!AG744)</f>
        <v/>
      </c>
      <c r="AK706" s="108" t="str">
        <f>HYPERLINK('94KMInput'!AH744)</f>
        <v/>
      </c>
      <c r="AL706" s="108" t="str">
        <f>HYPERLINK('94KMInput'!AI744)</f>
        <v/>
      </c>
      <c r="AM706" s="108" t="str">
        <f>HYPERLINK('94KMInput'!AJ744)</f>
        <v/>
      </c>
      <c r="AN706" s="108" t="str">
        <f>HYPERLINK('94KMInput'!AK744)</f>
        <v/>
      </c>
      <c r="AO706" s="108" t="str">
        <f>HYPERLINK('94KMInput'!AL744)</f>
        <v/>
      </c>
      <c r="AP706" s="88"/>
      <c r="AQ706" s="88"/>
      <c r="AR706" s="88"/>
      <c r="AS706" s="88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88"/>
      <c r="BG706" s="88"/>
      <c r="BH706" s="88"/>
      <c r="BI706" s="88"/>
      <c r="BJ706" s="88"/>
      <c r="BK706" s="88"/>
      <c r="BL706" s="88"/>
      <c r="BM706" s="88"/>
      <c r="BN706" s="88"/>
      <c r="BO706" s="88"/>
      <c r="BP706" s="88"/>
      <c r="BQ706" s="88"/>
      <c r="BR706" s="88"/>
      <c r="BS706" s="88"/>
      <c r="BT706" s="88"/>
      <c r="BU706" s="88"/>
      <c r="BV706" s="88"/>
      <c r="BW706" s="88"/>
      <c r="BX706" s="88"/>
      <c r="BY706" s="88"/>
      <c r="BZ706" s="88"/>
      <c r="CA706" s="88"/>
      <c r="CB706" s="88"/>
      <c r="CC706" s="88"/>
      <c r="CD706" s="88"/>
      <c r="CE706" s="88"/>
      <c r="CF706" s="88"/>
      <c r="CG706" s="88"/>
      <c r="CH706" s="88"/>
      <c r="CI706" s="88"/>
      <c r="CJ706" s="88"/>
      <c r="CK706" s="88"/>
      <c r="CL706" s="88"/>
      <c r="CM706" s="88"/>
      <c r="CN706" s="88"/>
      <c r="CO706" s="88"/>
      <c r="CP706" s="88"/>
      <c r="CQ706" s="88"/>
      <c r="CR706" s="88"/>
      <c r="CS706" s="88"/>
      <c r="CT706" s="88"/>
      <c r="CU706" s="88"/>
      <c r="CV706" s="88"/>
      <c r="CW706" s="88"/>
      <c r="CX706" s="88"/>
      <c r="CY706" s="88"/>
      <c r="CZ706" s="88"/>
      <c r="DA706" s="88"/>
      <c r="DB706" s="88"/>
      <c r="DC706" s="88"/>
      <c r="DD706" s="88"/>
      <c r="DE706" s="88"/>
      <c r="DF706" s="88"/>
      <c r="DG706" s="88"/>
      <c r="DH706" s="88"/>
    </row>
    <row r="707" ht="10.5" customHeight="1">
      <c r="A707" s="87" t="str">
        <f t="shared" si="1"/>
        <v/>
      </c>
      <c r="B707" s="88" t="str">
        <f t="shared" si="2"/>
        <v/>
      </c>
      <c r="C707" s="88" t="str">
        <f t="shared" si="3"/>
        <v/>
      </c>
      <c r="D707" s="89" t="str">
        <f>'94KMInput'!B702</f>
        <v/>
      </c>
      <c r="E707" s="90" t="str">
        <f t="shared" si="4"/>
        <v/>
      </c>
      <c r="F707" s="91" t="str">
        <f>'94KMInput'!H702</f>
        <v/>
      </c>
      <c r="G707" s="90" t="str">
        <f>'94KMInput'!O702</f>
        <v/>
      </c>
      <c r="H707" s="90" t="str">
        <f>'94KMInput'!P702</f>
        <v/>
      </c>
      <c r="I707" s="90" t="str">
        <f>'94KMInput'!R702</f>
        <v/>
      </c>
      <c r="J707" s="91" t="str">
        <f>'94KMInput'!S702</f>
        <v/>
      </c>
      <c r="K707" s="92" t="str">
        <f>'94KMInput'!AD702</f>
        <v/>
      </c>
      <c r="L707" s="93"/>
      <c r="M707" s="94" t="str">
        <f>'94KMInput'!L702</f>
        <v/>
      </c>
      <c r="N707" s="90" t="str">
        <f>IF(M707="","",(IF(Q707='94KMInput'!K702,"","ERROR!")))</f>
        <v/>
      </c>
      <c r="O707" s="95"/>
      <c r="P707" s="96"/>
      <c r="Q707" s="69" t="str">
        <f t="shared" si="8"/>
        <v/>
      </c>
      <c r="R707" s="98"/>
      <c r="S707" s="98"/>
      <c r="T707" s="98"/>
      <c r="U707" s="99"/>
      <c r="V707" s="98"/>
      <c r="W707" s="98"/>
      <c r="X707" s="100" t="str">
        <f t="shared" si="39"/>
        <v/>
      </c>
      <c r="Y707" s="101"/>
      <c r="Z707" s="102"/>
      <c r="AA707" s="102"/>
      <c r="AB707" s="102"/>
      <c r="AC707" s="103" t="str">
        <f>'94KMInput'!T746</f>
        <v/>
      </c>
      <c r="AD707" s="104">
        <f>'94KMInput'!V746-'94KMInput'!U746</f>
        <v>0</v>
      </c>
      <c r="AE707" s="105" t="str">
        <f t="shared" si="6"/>
        <v/>
      </c>
      <c r="AF707" s="106"/>
      <c r="AG707" s="107"/>
      <c r="AH707" s="108" t="str">
        <f>HYPERLINK('94KMInput'!AE745)</f>
        <v/>
      </c>
      <c r="AI707" s="108" t="str">
        <f>HYPERLINK('94KMInput'!AF745)</f>
        <v/>
      </c>
      <c r="AJ707" s="108" t="str">
        <f>HYPERLINK('94KMInput'!AG745)</f>
        <v/>
      </c>
      <c r="AK707" s="108" t="str">
        <f>HYPERLINK('94KMInput'!AH745)</f>
        <v/>
      </c>
      <c r="AL707" s="108" t="str">
        <f>HYPERLINK('94KMInput'!AI745)</f>
        <v/>
      </c>
      <c r="AM707" s="108" t="str">
        <f>HYPERLINK('94KMInput'!AJ745)</f>
        <v/>
      </c>
      <c r="AN707" s="108" t="str">
        <f>HYPERLINK('94KMInput'!AK745)</f>
        <v/>
      </c>
      <c r="AO707" s="108" t="str">
        <f>HYPERLINK('94KMInput'!AL745)</f>
        <v/>
      </c>
      <c r="AP707" s="88"/>
      <c r="AQ707" s="88"/>
      <c r="AR707" s="88"/>
      <c r="AS707" s="88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88"/>
      <c r="BG707" s="88"/>
      <c r="BH707" s="88"/>
      <c r="BI707" s="88"/>
      <c r="BJ707" s="88"/>
      <c r="BK707" s="88"/>
      <c r="BL707" s="88"/>
      <c r="BM707" s="88"/>
      <c r="BN707" s="88"/>
      <c r="BO707" s="88"/>
      <c r="BP707" s="88"/>
      <c r="BQ707" s="88"/>
      <c r="BR707" s="88"/>
      <c r="BS707" s="88"/>
      <c r="BT707" s="88"/>
      <c r="BU707" s="88"/>
      <c r="BV707" s="88"/>
      <c r="BW707" s="88"/>
      <c r="BX707" s="88"/>
      <c r="BY707" s="88"/>
      <c r="BZ707" s="88"/>
      <c r="CA707" s="88"/>
      <c r="CB707" s="88"/>
      <c r="CC707" s="88"/>
      <c r="CD707" s="88"/>
      <c r="CE707" s="88"/>
      <c r="CF707" s="88"/>
      <c r="CG707" s="88"/>
      <c r="CH707" s="88"/>
      <c r="CI707" s="88"/>
      <c r="CJ707" s="88"/>
      <c r="CK707" s="88"/>
      <c r="CL707" s="88"/>
      <c r="CM707" s="88"/>
      <c r="CN707" s="88"/>
      <c r="CO707" s="88"/>
      <c r="CP707" s="88"/>
      <c r="CQ707" s="88"/>
      <c r="CR707" s="88"/>
      <c r="CS707" s="88"/>
      <c r="CT707" s="88"/>
      <c r="CU707" s="88"/>
      <c r="CV707" s="88"/>
      <c r="CW707" s="88"/>
      <c r="CX707" s="88"/>
      <c r="CY707" s="88"/>
      <c r="CZ707" s="88"/>
      <c r="DA707" s="88"/>
      <c r="DB707" s="88"/>
      <c r="DC707" s="88"/>
      <c r="DD707" s="88"/>
      <c r="DE707" s="88"/>
      <c r="DF707" s="88"/>
      <c r="DG707" s="88"/>
      <c r="DH707" s="88"/>
    </row>
    <row r="708" ht="10.5" customHeight="1">
      <c r="A708" s="87" t="str">
        <f t="shared" si="1"/>
        <v/>
      </c>
      <c r="B708" s="88" t="str">
        <f t="shared" si="2"/>
        <v/>
      </c>
      <c r="C708" s="88" t="str">
        <f t="shared" si="3"/>
        <v/>
      </c>
      <c r="D708" s="89" t="str">
        <f>'94KMInput'!B703</f>
        <v/>
      </c>
      <c r="E708" s="90" t="str">
        <f t="shared" si="4"/>
        <v/>
      </c>
      <c r="F708" s="91" t="str">
        <f>'94KMInput'!H703</f>
        <v/>
      </c>
      <c r="G708" s="90" t="str">
        <f>'94KMInput'!O703</f>
        <v/>
      </c>
      <c r="H708" s="90" t="str">
        <f>'94KMInput'!P703</f>
        <v/>
      </c>
      <c r="I708" s="90" t="str">
        <f>'94KMInput'!R703</f>
        <v/>
      </c>
      <c r="J708" s="91" t="str">
        <f>'94KMInput'!S703</f>
        <v/>
      </c>
      <c r="K708" s="92" t="str">
        <f>'94KMInput'!AD703</f>
        <v/>
      </c>
      <c r="L708" s="93"/>
      <c r="M708" s="94" t="str">
        <f>'94KMInput'!L703</f>
        <v/>
      </c>
      <c r="N708" s="90" t="str">
        <f>IF(M708="","",(IF(Q708='94KMInput'!K703,"","ERROR!")))</f>
        <v/>
      </c>
      <c r="O708" s="95"/>
      <c r="P708" s="96"/>
      <c r="Q708" s="69" t="str">
        <f t="shared" si="8"/>
        <v/>
      </c>
      <c r="R708" s="98"/>
      <c r="S708" s="98"/>
      <c r="T708" s="98"/>
      <c r="U708" s="99"/>
      <c r="V708" s="98"/>
      <c r="W708" s="98"/>
      <c r="X708" s="100" t="str">
        <f t="shared" si="39"/>
        <v/>
      </c>
      <c r="Y708" s="101"/>
      <c r="Z708" s="102"/>
      <c r="AA708" s="102"/>
      <c r="AB708" s="102"/>
      <c r="AC708" s="103" t="str">
        <f>'94KMInput'!T747</f>
        <v/>
      </c>
      <c r="AD708" s="104">
        <f>'94KMInput'!V747-'94KMInput'!U747</f>
        <v>0</v>
      </c>
      <c r="AE708" s="105" t="str">
        <f t="shared" si="6"/>
        <v/>
      </c>
      <c r="AF708" s="106"/>
      <c r="AG708" s="107"/>
      <c r="AH708" s="108" t="str">
        <f>HYPERLINK('94KMInput'!AE746)</f>
        <v/>
      </c>
      <c r="AI708" s="108" t="str">
        <f>HYPERLINK('94KMInput'!AF746)</f>
        <v/>
      </c>
      <c r="AJ708" s="108" t="str">
        <f>HYPERLINK('94KMInput'!AG746)</f>
        <v/>
      </c>
      <c r="AK708" s="108" t="str">
        <f>HYPERLINK('94KMInput'!AH746)</f>
        <v/>
      </c>
      <c r="AL708" s="108" t="str">
        <f>HYPERLINK('94KMInput'!AI746)</f>
        <v/>
      </c>
      <c r="AM708" s="108" t="str">
        <f>HYPERLINK('94KMInput'!AJ746)</f>
        <v/>
      </c>
      <c r="AN708" s="108" t="str">
        <f>HYPERLINK('94KMInput'!AK746)</f>
        <v/>
      </c>
      <c r="AO708" s="108" t="str">
        <f>HYPERLINK('94KMInput'!AL746)</f>
        <v/>
      </c>
      <c r="AP708" s="88"/>
      <c r="AQ708" s="88"/>
      <c r="AR708" s="88"/>
      <c r="AS708" s="88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88"/>
      <c r="BG708" s="88"/>
      <c r="BH708" s="88"/>
      <c r="BI708" s="88"/>
      <c r="BJ708" s="88"/>
      <c r="BK708" s="88"/>
      <c r="BL708" s="88"/>
      <c r="BM708" s="88"/>
      <c r="BN708" s="88"/>
      <c r="BO708" s="88"/>
      <c r="BP708" s="88"/>
      <c r="BQ708" s="88"/>
      <c r="BR708" s="88"/>
      <c r="BS708" s="88"/>
      <c r="BT708" s="88"/>
      <c r="BU708" s="88"/>
      <c r="BV708" s="88"/>
      <c r="BW708" s="88"/>
      <c r="BX708" s="88"/>
      <c r="BY708" s="88"/>
      <c r="BZ708" s="88"/>
      <c r="CA708" s="88"/>
      <c r="CB708" s="88"/>
      <c r="CC708" s="88"/>
      <c r="CD708" s="88"/>
      <c r="CE708" s="88"/>
      <c r="CF708" s="88"/>
      <c r="CG708" s="88"/>
      <c r="CH708" s="88"/>
      <c r="CI708" s="88"/>
      <c r="CJ708" s="88"/>
      <c r="CK708" s="88"/>
      <c r="CL708" s="88"/>
      <c r="CM708" s="88"/>
      <c r="CN708" s="88"/>
      <c r="CO708" s="88"/>
      <c r="CP708" s="88"/>
      <c r="CQ708" s="88"/>
      <c r="CR708" s="88"/>
      <c r="CS708" s="88"/>
      <c r="CT708" s="88"/>
      <c r="CU708" s="88"/>
      <c r="CV708" s="88"/>
      <c r="CW708" s="88"/>
      <c r="CX708" s="88"/>
      <c r="CY708" s="88"/>
      <c r="CZ708" s="88"/>
      <c r="DA708" s="88"/>
      <c r="DB708" s="88"/>
      <c r="DC708" s="88"/>
      <c r="DD708" s="88"/>
      <c r="DE708" s="88"/>
      <c r="DF708" s="88"/>
      <c r="DG708" s="88"/>
      <c r="DH708" s="88"/>
    </row>
    <row r="709" ht="10.5" customHeight="1">
      <c r="A709" s="87" t="str">
        <f t="shared" si="1"/>
        <v/>
      </c>
      <c r="B709" s="88" t="str">
        <f t="shared" si="2"/>
        <v/>
      </c>
      <c r="C709" s="88" t="str">
        <f t="shared" si="3"/>
        <v/>
      </c>
      <c r="D709" s="89" t="str">
        <f>'94KMInput'!B704</f>
        <v/>
      </c>
      <c r="E709" s="90" t="str">
        <f t="shared" si="4"/>
        <v/>
      </c>
      <c r="F709" s="91" t="str">
        <f>'94KMInput'!H704</f>
        <v/>
      </c>
      <c r="G709" s="90" t="str">
        <f>'94KMInput'!O704</f>
        <v/>
      </c>
      <c r="H709" s="90" t="str">
        <f>'94KMInput'!P704</f>
        <v/>
      </c>
      <c r="I709" s="90" t="str">
        <f>'94KMInput'!R704</f>
        <v/>
      </c>
      <c r="J709" s="91" t="str">
        <f>'94KMInput'!S704</f>
        <v/>
      </c>
      <c r="K709" s="92" t="str">
        <f>'94KMInput'!AD704</f>
        <v/>
      </c>
      <c r="L709" s="93"/>
      <c r="M709" s="94" t="str">
        <f>'94KMInput'!L704</f>
        <v/>
      </c>
      <c r="N709" s="90" t="str">
        <f>IF(M709="","",(IF(Q709='94KMInput'!K704,"","ERROR!")))</f>
        <v/>
      </c>
      <c r="O709" s="95"/>
      <c r="P709" s="96"/>
      <c r="Q709" s="69" t="str">
        <f t="shared" si="8"/>
        <v/>
      </c>
      <c r="R709" s="98"/>
      <c r="S709" s="98"/>
      <c r="T709" s="98"/>
      <c r="U709" s="99"/>
      <c r="V709" s="98"/>
      <c r="W709" s="98"/>
      <c r="X709" s="100" t="str">
        <f t="shared" si="39"/>
        <v/>
      </c>
      <c r="Y709" s="101"/>
      <c r="Z709" s="102"/>
      <c r="AA709" s="102"/>
      <c r="AB709" s="102"/>
      <c r="AC709" s="103" t="str">
        <f>'94KMInput'!T748</f>
        <v/>
      </c>
      <c r="AD709" s="104">
        <f>'94KMInput'!V748-'94KMInput'!U748</f>
        <v>0</v>
      </c>
      <c r="AE709" s="105" t="str">
        <f t="shared" si="6"/>
        <v/>
      </c>
      <c r="AF709" s="106"/>
      <c r="AG709" s="107"/>
      <c r="AH709" s="108" t="str">
        <f>HYPERLINK('94KMInput'!AE747)</f>
        <v/>
      </c>
      <c r="AI709" s="108" t="str">
        <f>HYPERLINK('94KMInput'!AF747)</f>
        <v/>
      </c>
      <c r="AJ709" s="108" t="str">
        <f>HYPERLINK('94KMInput'!AG747)</f>
        <v/>
      </c>
      <c r="AK709" s="108" t="str">
        <f>HYPERLINK('94KMInput'!AH747)</f>
        <v/>
      </c>
      <c r="AL709" s="108" t="str">
        <f>HYPERLINK('94KMInput'!AI747)</f>
        <v/>
      </c>
      <c r="AM709" s="108" t="str">
        <f>HYPERLINK('94KMInput'!AJ747)</f>
        <v/>
      </c>
      <c r="AN709" s="108" t="str">
        <f>HYPERLINK('94KMInput'!AK747)</f>
        <v/>
      </c>
      <c r="AO709" s="108" t="str">
        <f>HYPERLINK('94KMInput'!AL747)</f>
        <v/>
      </c>
      <c r="AP709" s="88"/>
      <c r="AQ709" s="88"/>
      <c r="AR709" s="88"/>
      <c r="AS709" s="88"/>
      <c r="AT709" s="88"/>
      <c r="AU709" s="88"/>
      <c r="AV709" s="88"/>
      <c r="AW709" s="88"/>
      <c r="AX709" s="88"/>
      <c r="AY709" s="88"/>
      <c r="AZ709" s="88"/>
      <c r="BA709" s="88"/>
      <c r="BB709" s="88"/>
      <c r="BC709" s="88"/>
      <c r="BD709" s="88"/>
      <c r="BE709" s="88"/>
      <c r="BF709" s="88"/>
      <c r="BG709" s="88"/>
      <c r="BH709" s="88"/>
      <c r="BI709" s="88"/>
      <c r="BJ709" s="88"/>
      <c r="BK709" s="88"/>
      <c r="BL709" s="88"/>
      <c r="BM709" s="88"/>
      <c r="BN709" s="88"/>
      <c r="BO709" s="88"/>
      <c r="BP709" s="88"/>
      <c r="BQ709" s="88"/>
      <c r="BR709" s="88"/>
      <c r="BS709" s="88"/>
      <c r="BT709" s="88"/>
      <c r="BU709" s="88"/>
      <c r="BV709" s="88"/>
      <c r="BW709" s="88"/>
      <c r="BX709" s="88"/>
      <c r="BY709" s="88"/>
      <c r="BZ709" s="88"/>
      <c r="CA709" s="88"/>
      <c r="CB709" s="88"/>
      <c r="CC709" s="88"/>
      <c r="CD709" s="88"/>
      <c r="CE709" s="88"/>
      <c r="CF709" s="88"/>
      <c r="CG709" s="88"/>
      <c r="CH709" s="88"/>
      <c r="CI709" s="88"/>
      <c r="CJ709" s="88"/>
      <c r="CK709" s="88"/>
      <c r="CL709" s="88"/>
      <c r="CM709" s="88"/>
      <c r="CN709" s="88"/>
      <c r="CO709" s="88"/>
      <c r="CP709" s="88"/>
      <c r="CQ709" s="88"/>
      <c r="CR709" s="88"/>
      <c r="CS709" s="88"/>
      <c r="CT709" s="88"/>
      <c r="CU709" s="88"/>
      <c r="CV709" s="88"/>
      <c r="CW709" s="88"/>
      <c r="CX709" s="88"/>
      <c r="CY709" s="88"/>
      <c r="CZ709" s="88"/>
      <c r="DA709" s="88"/>
      <c r="DB709" s="88"/>
      <c r="DC709" s="88"/>
      <c r="DD709" s="88"/>
      <c r="DE709" s="88"/>
      <c r="DF709" s="88"/>
      <c r="DG709" s="88"/>
      <c r="DH709" s="88"/>
    </row>
    <row r="710" ht="10.5" customHeight="1">
      <c r="A710" s="87" t="str">
        <f t="shared" si="1"/>
        <v/>
      </c>
      <c r="B710" s="88" t="str">
        <f t="shared" si="2"/>
        <v/>
      </c>
      <c r="C710" s="88" t="str">
        <f t="shared" si="3"/>
        <v/>
      </c>
      <c r="D710" s="89" t="str">
        <f>'94KMInput'!B705</f>
        <v/>
      </c>
      <c r="E710" s="90" t="str">
        <f t="shared" si="4"/>
        <v/>
      </c>
      <c r="F710" s="91" t="str">
        <f>'94KMInput'!H705</f>
        <v/>
      </c>
      <c r="G710" s="90" t="str">
        <f>'94KMInput'!O705</f>
        <v/>
      </c>
      <c r="H710" s="90" t="str">
        <f>'94KMInput'!P705</f>
        <v/>
      </c>
      <c r="I710" s="90" t="str">
        <f>'94KMInput'!R705</f>
        <v/>
      </c>
      <c r="J710" s="91" t="str">
        <f>'94KMInput'!S705</f>
        <v/>
      </c>
      <c r="K710" s="92" t="str">
        <f>'94KMInput'!AD705</f>
        <v/>
      </c>
      <c r="L710" s="93"/>
      <c r="M710" s="94" t="str">
        <f>'94KMInput'!L705</f>
        <v/>
      </c>
      <c r="N710" s="90" t="str">
        <f>IF(M710="","",(IF(Q710='94KMInput'!K705,"","ERROR!")))</f>
        <v/>
      </c>
      <c r="O710" s="95"/>
      <c r="P710" s="96"/>
      <c r="Q710" s="69" t="str">
        <f t="shared" si="8"/>
        <v/>
      </c>
      <c r="R710" s="98"/>
      <c r="S710" s="98"/>
      <c r="T710" s="98"/>
      <c r="U710" s="99"/>
      <c r="V710" s="98"/>
      <c r="W710" s="98"/>
      <c r="X710" s="100" t="str">
        <f t="shared" si="39"/>
        <v/>
      </c>
      <c r="Y710" s="101"/>
      <c r="Z710" s="102"/>
      <c r="AA710" s="102"/>
      <c r="AB710" s="102"/>
      <c r="AC710" s="103" t="str">
        <f>'94KMInput'!T749</f>
        <v/>
      </c>
      <c r="AD710" s="104">
        <f>'94KMInput'!V749-'94KMInput'!U749</f>
        <v>0</v>
      </c>
      <c r="AE710" s="105" t="str">
        <f t="shared" si="6"/>
        <v/>
      </c>
      <c r="AF710" s="106"/>
      <c r="AG710" s="107"/>
      <c r="AH710" s="108" t="str">
        <f>HYPERLINK('94KMInput'!AE748)</f>
        <v/>
      </c>
      <c r="AI710" s="108" t="str">
        <f>HYPERLINK('94KMInput'!AF748)</f>
        <v/>
      </c>
      <c r="AJ710" s="108" t="str">
        <f>HYPERLINK('94KMInput'!AG748)</f>
        <v/>
      </c>
      <c r="AK710" s="108" t="str">
        <f>HYPERLINK('94KMInput'!AH748)</f>
        <v/>
      </c>
      <c r="AL710" s="108" t="str">
        <f>HYPERLINK('94KMInput'!AI748)</f>
        <v/>
      </c>
      <c r="AM710" s="108" t="str">
        <f>HYPERLINK('94KMInput'!AJ748)</f>
        <v/>
      </c>
      <c r="AN710" s="108" t="str">
        <f>HYPERLINK('94KMInput'!AK748)</f>
        <v/>
      </c>
      <c r="AO710" s="108" t="str">
        <f>HYPERLINK('94KMInput'!AL748)</f>
        <v/>
      </c>
      <c r="AP710" s="88"/>
      <c r="AQ710" s="88"/>
      <c r="AR710" s="88"/>
      <c r="AS710" s="88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88"/>
      <c r="BG710" s="88"/>
      <c r="BH710" s="88"/>
      <c r="BI710" s="88"/>
      <c r="BJ710" s="88"/>
      <c r="BK710" s="88"/>
      <c r="BL710" s="88"/>
      <c r="BM710" s="88"/>
      <c r="BN710" s="88"/>
      <c r="BO710" s="88"/>
      <c r="BP710" s="88"/>
      <c r="BQ710" s="88"/>
      <c r="BR710" s="88"/>
      <c r="BS710" s="88"/>
      <c r="BT710" s="88"/>
      <c r="BU710" s="88"/>
      <c r="BV710" s="88"/>
      <c r="BW710" s="88"/>
      <c r="BX710" s="88"/>
      <c r="BY710" s="88"/>
      <c r="BZ710" s="88"/>
      <c r="CA710" s="88"/>
      <c r="CB710" s="88"/>
      <c r="CC710" s="88"/>
      <c r="CD710" s="88"/>
      <c r="CE710" s="88"/>
      <c r="CF710" s="88"/>
      <c r="CG710" s="88"/>
      <c r="CH710" s="88"/>
      <c r="CI710" s="88"/>
      <c r="CJ710" s="88"/>
      <c r="CK710" s="88"/>
      <c r="CL710" s="88"/>
      <c r="CM710" s="88"/>
      <c r="CN710" s="88"/>
      <c r="CO710" s="88"/>
      <c r="CP710" s="88"/>
      <c r="CQ710" s="88"/>
      <c r="CR710" s="88"/>
      <c r="CS710" s="88"/>
      <c r="CT710" s="88"/>
      <c r="CU710" s="88"/>
      <c r="CV710" s="88"/>
      <c r="CW710" s="88"/>
      <c r="CX710" s="88"/>
      <c r="CY710" s="88"/>
      <c r="CZ710" s="88"/>
      <c r="DA710" s="88"/>
      <c r="DB710" s="88"/>
      <c r="DC710" s="88"/>
      <c r="DD710" s="88"/>
      <c r="DE710" s="88"/>
      <c r="DF710" s="88"/>
      <c r="DG710" s="88"/>
      <c r="DH710" s="88"/>
    </row>
    <row r="711" ht="10.5" customHeight="1">
      <c r="A711" s="87" t="str">
        <f t="shared" si="1"/>
        <v/>
      </c>
      <c r="B711" s="88" t="str">
        <f t="shared" si="2"/>
        <v/>
      </c>
      <c r="C711" s="88" t="str">
        <f t="shared" si="3"/>
        <v/>
      </c>
      <c r="D711" s="89" t="str">
        <f>'94KMInput'!B706</f>
        <v/>
      </c>
      <c r="E711" s="90" t="str">
        <f t="shared" si="4"/>
        <v/>
      </c>
      <c r="F711" s="91" t="str">
        <f>'94KMInput'!H706</f>
        <v/>
      </c>
      <c r="G711" s="90" t="str">
        <f>'94KMInput'!O706</f>
        <v/>
      </c>
      <c r="H711" s="90" t="str">
        <f>'94KMInput'!P706</f>
        <v/>
      </c>
      <c r="I711" s="90" t="str">
        <f>'94KMInput'!R706</f>
        <v/>
      </c>
      <c r="J711" s="91" t="str">
        <f>'94KMInput'!S706</f>
        <v/>
      </c>
      <c r="K711" s="92" t="str">
        <f>'94KMInput'!AD706</f>
        <v/>
      </c>
      <c r="L711" s="93"/>
      <c r="M711" s="94" t="str">
        <f>'94KMInput'!L706</f>
        <v/>
      </c>
      <c r="N711" s="90" t="str">
        <f>IF(M711="","",(IF(Q711='94KMInput'!K706,"","ERROR!")))</f>
        <v/>
      </c>
      <c r="O711" s="95"/>
      <c r="P711" s="96"/>
      <c r="Q711" s="69" t="str">
        <f t="shared" si="8"/>
        <v/>
      </c>
      <c r="R711" s="98"/>
      <c r="S711" s="98"/>
      <c r="T711" s="98"/>
      <c r="U711" s="99"/>
      <c r="V711" s="98"/>
      <c r="W711" s="98"/>
      <c r="X711" s="100" t="str">
        <f t="shared" si="39"/>
        <v/>
      </c>
      <c r="Y711" s="101"/>
      <c r="Z711" s="102"/>
      <c r="AA711" s="102"/>
      <c r="AB711" s="102"/>
      <c r="AC711" s="103" t="str">
        <f>'94KMInput'!T750</f>
        <v/>
      </c>
      <c r="AD711" s="104">
        <f>'94KMInput'!V750-'94KMInput'!U750</f>
        <v>0</v>
      </c>
      <c r="AE711" s="105" t="str">
        <f t="shared" si="6"/>
        <v/>
      </c>
      <c r="AF711" s="106"/>
      <c r="AG711" s="107"/>
      <c r="AH711" s="108" t="str">
        <f>HYPERLINK('94KMInput'!AE749)</f>
        <v/>
      </c>
      <c r="AI711" s="108" t="str">
        <f>HYPERLINK('94KMInput'!AF749)</f>
        <v/>
      </c>
      <c r="AJ711" s="108" t="str">
        <f>HYPERLINK('94KMInput'!AG749)</f>
        <v/>
      </c>
      <c r="AK711" s="108" t="str">
        <f>HYPERLINK('94KMInput'!AH749)</f>
        <v/>
      </c>
      <c r="AL711" s="108" t="str">
        <f>HYPERLINK('94KMInput'!AI749)</f>
        <v/>
      </c>
      <c r="AM711" s="108" t="str">
        <f>HYPERLINK('94KMInput'!AJ749)</f>
        <v/>
      </c>
      <c r="AN711" s="108" t="str">
        <f>HYPERLINK('94KMInput'!AK749)</f>
        <v/>
      </c>
      <c r="AO711" s="108" t="str">
        <f>HYPERLINK('94KMInput'!AL749)</f>
        <v/>
      </c>
      <c r="AP711" s="88"/>
      <c r="AQ711" s="88"/>
      <c r="AR711" s="88"/>
      <c r="AS711" s="88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88"/>
      <c r="BG711" s="88"/>
      <c r="BH711" s="88"/>
      <c r="BI711" s="88"/>
      <c r="BJ711" s="88"/>
      <c r="BK711" s="88"/>
      <c r="BL711" s="88"/>
      <c r="BM711" s="88"/>
      <c r="BN711" s="88"/>
      <c r="BO711" s="88"/>
      <c r="BP711" s="88"/>
      <c r="BQ711" s="88"/>
      <c r="BR711" s="88"/>
      <c r="BS711" s="88"/>
      <c r="BT711" s="88"/>
      <c r="BU711" s="88"/>
      <c r="BV711" s="88"/>
      <c r="BW711" s="88"/>
      <c r="BX711" s="88"/>
      <c r="BY711" s="88"/>
      <c r="BZ711" s="88"/>
      <c r="CA711" s="88"/>
      <c r="CB711" s="88"/>
      <c r="CC711" s="88"/>
      <c r="CD711" s="88"/>
      <c r="CE711" s="88"/>
      <c r="CF711" s="88"/>
      <c r="CG711" s="88"/>
      <c r="CH711" s="88"/>
      <c r="CI711" s="88"/>
      <c r="CJ711" s="88"/>
      <c r="CK711" s="88"/>
      <c r="CL711" s="88"/>
      <c r="CM711" s="88"/>
      <c r="CN711" s="88"/>
      <c r="CO711" s="88"/>
      <c r="CP711" s="88"/>
      <c r="CQ711" s="88"/>
      <c r="CR711" s="88"/>
      <c r="CS711" s="88"/>
      <c r="CT711" s="88"/>
      <c r="CU711" s="88"/>
      <c r="CV711" s="88"/>
      <c r="CW711" s="88"/>
      <c r="CX711" s="88"/>
      <c r="CY711" s="88"/>
      <c r="CZ711" s="88"/>
      <c r="DA711" s="88"/>
      <c r="DB711" s="88"/>
      <c r="DC711" s="88"/>
      <c r="DD711" s="88"/>
      <c r="DE711" s="88"/>
      <c r="DF711" s="88"/>
      <c r="DG711" s="88"/>
      <c r="DH711" s="88"/>
    </row>
    <row r="712" ht="10.5" customHeight="1">
      <c r="A712" s="87" t="str">
        <f t="shared" si="1"/>
        <v/>
      </c>
      <c r="B712" s="88" t="str">
        <f t="shared" si="2"/>
        <v/>
      </c>
      <c r="C712" s="88" t="str">
        <f t="shared" si="3"/>
        <v/>
      </c>
      <c r="D712" s="89" t="str">
        <f>'94KMInput'!B707</f>
        <v/>
      </c>
      <c r="E712" s="90" t="str">
        <f t="shared" si="4"/>
        <v/>
      </c>
      <c r="F712" s="91" t="str">
        <f>'94KMInput'!H707</f>
        <v/>
      </c>
      <c r="G712" s="90" t="str">
        <f>'94KMInput'!O707</f>
        <v/>
      </c>
      <c r="H712" s="90" t="str">
        <f>'94KMInput'!P707</f>
        <v/>
      </c>
      <c r="I712" s="90" t="str">
        <f>'94KMInput'!R707</f>
        <v/>
      </c>
      <c r="J712" s="91" t="str">
        <f>'94KMInput'!S707</f>
        <v/>
      </c>
      <c r="K712" s="92" t="str">
        <f>'94KMInput'!AD707</f>
        <v/>
      </c>
      <c r="L712" s="93"/>
      <c r="M712" s="94" t="str">
        <f>'94KMInput'!L707</f>
        <v/>
      </c>
      <c r="N712" s="90" t="str">
        <f>IF(M712="","",(IF(Q712='94KMInput'!K707,"","ERROR!")))</f>
        <v/>
      </c>
      <c r="O712" s="95"/>
      <c r="P712" s="96"/>
      <c r="Q712" s="69" t="str">
        <f t="shared" si="8"/>
        <v/>
      </c>
      <c r="R712" s="98"/>
      <c r="S712" s="98"/>
      <c r="T712" s="98"/>
      <c r="U712" s="99"/>
      <c r="V712" s="98"/>
      <c r="W712" s="98"/>
      <c r="X712" s="100" t="str">
        <f t="shared" si="39"/>
        <v/>
      </c>
      <c r="Y712" s="101"/>
      <c r="Z712" s="102"/>
      <c r="AA712" s="102"/>
      <c r="AB712" s="102"/>
      <c r="AC712" s="103" t="str">
        <f>'94KMInput'!T751</f>
        <v/>
      </c>
      <c r="AD712" s="104">
        <f>'94KMInput'!V751-'94KMInput'!U751</f>
        <v>0</v>
      </c>
      <c r="AE712" s="105" t="str">
        <f t="shared" si="6"/>
        <v/>
      </c>
      <c r="AF712" s="106"/>
      <c r="AG712" s="107"/>
      <c r="AH712" s="108" t="str">
        <f>HYPERLINK('94KMInput'!AE750)</f>
        <v/>
      </c>
      <c r="AI712" s="108" t="str">
        <f>HYPERLINK('94KMInput'!AF750)</f>
        <v/>
      </c>
      <c r="AJ712" s="108" t="str">
        <f>HYPERLINK('94KMInput'!AG750)</f>
        <v/>
      </c>
      <c r="AK712" s="108" t="str">
        <f>HYPERLINK('94KMInput'!AH750)</f>
        <v/>
      </c>
      <c r="AL712" s="108" t="str">
        <f>HYPERLINK('94KMInput'!AI750)</f>
        <v/>
      </c>
      <c r="AM712" s="108" t="str">
        <f>HYPERLINK('94KMInput'!AJ750)</f>
        <v/>
      </c>
      <c r="AN712" s="108" t="str">
        <f>HYPERLINK('94KMInput'!AK750)</f>
        <v/>
      </c>
      <c r="AO712" s="108" t="str">
        <f>HYPERLINK('94KMInput'!AL750)</f>
        <v/>
      </c>
      <c r="AP712" s="88"/>
      <c r="AQ712" s="88"/>
      <c r="AR712" s="88"/>
      <c r="AS712" s="88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88"/>
      <c r="BG712" s="88"/>
      <c r="BH712" s="88"/>
      <c r="BI712" s="88"/>
      <c r="BJ712" s="88"/>
      <c r="BK712" s="88"/>
      <c r="BL712" s="88"/>
      <c r="BM712" s="88"/>
      <c r="BN712" s="88"/>
      <c r="BO712" s="88"/>
      <c r="BP712" s="88"/>
      <c r="BQ712" s="88"/>
      <c r="BR712" s="88"/>
      <c r="BS712" s="88"/>
      <c r="BT712" s="88"/>
      <c r="BU712" s="88"/>
      <c r="BV712" s="88"/>
      <c r="BW712" s="88"/>
      <c r="BX712" s="88"/>
      <c r="BY712" s="88"/>
      <c r="BZ712" s="88"/>
      <c r="CA712" s="88"/>
      <c r="CB712" s="88"/>
      <c r="CC712" s="88"/>
      <c r="CD712" s="88"/>
      <c r="CE712" s="88"/>
      <c r="CF712" s="88"/>
      <c r="CG712" s="88"/>
      <c r="CH712" s="88"/>
      <c r="CI712" s="88"/>
      <c r="CJ712" s="88"/>
      <c r="CK712" s="88"/>
      <c r="CL712" s="88"/>
      <c r="CM712" s="88"/>
      <c r="CN712" s="88"/>
      <c r="CO712" s="88"/>
      <c r="CP712" s="88"/>
      <c r="CQ712" s="88"/>
      <c r="CR712" s="88"/>
      <c r="CS712" s="88"/>
      <c r="CT712" s="88"/>
      <c r="CU712" s="88"/>
      <c r="CV712" s="88"/>
      <c r="CW712" s="88"/>
      <c r="CX712" s="88"/>
      <c r="CY712" s="88"/>
      <c r="CZ712" s="88"/>
      <c r="DA712" s="88"/>
      <c r="DB712" s="88"/>
      <c r="DC712" s="88"/>
      <c r="DD712" s="88"/>
      <c r="DE712" s="88"/>
      <c r="DF712" s="88"/>
      <c r="DG712" s="88"/>
      <c r="DH712" s="88"/>
    </row>
    <row r="713" ht="10.5" customHeight="1">
      <c r="A713" s="87" t="str">
        <f t="shared" si="1"/>
        <v/>
      </c>
      <c r="B713" s="88" t="str">
        <f t="shared" si="2"/>
        <v/>
      </c>
      <c r="C713" s="88" t="str">
        <f t="shared" si="3"/>
        <v/>
      </c>
      <c r="D713" s="89" t="str">
        <f>'94KMInput'!B708</f>
        <v/>
      </c>
      <c r="E713" s="90" t="str">
        <f t="shared" si="4"/>
        <v/>
      </c>
      <c r="F713" s="91" t="str">
        <f>'94KMInput'!H708</f>
        <v/>
      </c>
      <c r="G713" s="90" t="str">
        <f>'94KMInput'!O708</f>
        <v/>
      </c>
      <c r="H713" s="90" t="str">
        <f>'94KMInput'!P708</f>
        <v/>
      </c>
      <c r="I713" s="90" t="str">
        <f>'94KMInput'!R708</f>
        <v/>
      </c>
      <c r="J713" s="91" t="str">
        <f>'94KMInput'!S708</f>
        <v/>
      </c>
      <c r="K713" s="92" t="str">
        <f>'94KMInput'!AD708</f>
        <v/>
      </c>
      <c r="L713" s="93"/>
      <c r="M713" s="94" t="str">
        <f>'94KMInput'!L708</f>
        <v/>
      </c>
      <c r="N713" s="90" t="str">
        <f>IF(M713="","",(IF(Q713='94KMInput'!K708,"","ERROR!")))</f>
        <v/>
      </c>
      <c r="O713" s="95"/>
      <c r="P713" s="96"/>
      <c r="Q713" s="69" t="str">
        <f t="shared" si="8"/>
        <v/>
      </c>
      <c r="R713" s="98"/>
      <c r="S713" s="98"/>
      <c r="T713" s="98"/>
      <c r="U713" s="99"/>
      <c r="V713" s="98"/>
      <c r="W713" s="98"/>
      <c r="X713" s="100" t="str">
        <f t="shared" si="39"/>
        <v/>
      </c>
      <c r="Y713" s="101"/>
      <c r="Z713" s="102"/>
      <c r="AA713" s="102"/>
      <c r="AB713" s="102"/>
      <c r="AC713" s="103" t="str">
        <f>'94KMInput'!T752</f>
        <v/>
      </c>
      <c r="AD713" s="104">
        <f>'94KMInput'!V752-'94KMInput'!U752</f>
        <v>0</v>
      </c>
      <c r="AE713" s="105" t="str">
        <f t="shared" si="6"/>
        <v/>
      </c>
      <c r="AF713" s="106"/>
      <c r="AG713" s="107"/>
      <c r="AH713" s="108" t="str">
        <f>HYPERLINK('94KMInput'!AE751)</f>
        <v/>
      </c>
      <c r="AI713" s="108" t="str">
        <f>HYPERLINK('94KMInput'!AF751)</f>
        <v/>
      </c>
      <c r="AJ713" s="108" t="str">
        <f>HYPERLINK('94KMInput'!AG751)</f>
        <v/>
      </c>
      <c r="AK713" s="108" t="str">
        <f>HYPERLINK('94KMInput'!AH751)</f>
        <v/>
      </c>
      <c r="AL713" s="108" t="str">
        <f>HYPERLINK('94KMInput'!AI751)</f>
        <v/>
      </c>
      <c r="AM713" s="108" t="str">
        <f>HYPERLINK('94KMInput'!AJ751)</f>
        <v/>
      </c>
      <c r="AN713" s="108" t="str">
        <f>HYPERLINK('94KMInput'!AK751)</f>
        <v/>
      </c>
      <c r="AO713" s="108" t="str">
        <f>HYPERLINK('94KMInput'!AL751)</f>
        <v/>
      </c>
      <c r="AP713" s="88"/>
      <c r="AQ713" s="88"/>
      <c r="AR713" s="88"/>
      <c r="AS713" s="88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88"/>
      <c r="BG713" s="88"/>
      <c r="BH713" s="88"/>
      <c r="BI713" s="88"/>
      <c r="BJ713" s="88"/>
      <c r="BK713" s="88"/>
      <c r="BL713" s="88"/>
      <c r="BM713" s="88"/>
      <c r="BN713" s="88"/>
      <c r="BO713" s="88"/>
      <c r="BP713" s="88"/>
      <c r="BQ713" s="88"/>
      <c r="BR713" s="88"/>
      <c r="BS713" s="88"/>
      <c r="BT713" s="88"/>
      <c r="BU713" s="88"/>
      <c r="BV713" s="88"/>
      <c r="BW713" s="88"/>
      <c r="BX713" s="88"/>
      <c r="BY713" s="88"/>
      <c r="BZ713" s="88"/>
      <c r="CA713" s="88"/>
      <c r="CB713" s="88"/>
      <c r="CC713" s="88"/>
      <c r="CD713" s="88"/>
      <c r="CE713" s="88"/>
      <c r="CF713" s="88"/>
      <c r="CG713" s="88"/>
      <c r="CH713" s="88"/>
      <c r="CI713" s="88"/>
      <c r="CJ713" s="88"/>
      <c r="CK713" s="88"/>
      <c r="CL713" s="88"/>
      <c r="CM713" s="88"/>
      <c r="CN713" s="88"/>
      <c r="CO713" s="88"/>
      <c r="CP713" s="88"/>
      <c r="CQ713" s="88"/>
      <c r="CR713" s="88"/>
      <c r="CS713" s="88"/>
      <c r="CT713" s="88"/>
      <c r="CU713" s="88"/>
      <c r="CV713" s="88"/>
      <c r="CW713" s="88"/>
      <c r="CX713" s="88"/>
      <c r="CY713" s="88"/>
      <c r="CZ713" s="88"/>
      <c r="DA713" s="88"/>
      <c r="DB713" s="88"/>
      <c r="DC713" s="88"/>
      <c r="DD713" s="88"/>
      <c r="DE713" s="88"/>
      <c r="DF713" s="88"/>
      <c r="DG713" s="88"/>
      <c r="DH713" s="88"/>
    </row>
    <row r="714" ht="10.5" customHeight="1">
      <c r="A714" s="87" t="str">
        <f t="shared" si="1"/>
        <v/>
      </c>
      <c r="B714" s="88" t="str">
        <f t="shared" si="2"/>
        <v/>
      </c>
      <c r="C714" s="88" t="str">
        <f t="shared" si="3"/>
        <v/>
      </c>
      <c r="D714" s="89" t="str">
        <f>'94KMInput'!B709</f>
        <v/>
      </c>
      <c r="E714" s="90" t="str">
        <f t="shared" si="4"/>
        <v/>
      </c>
      <c r="F714" s="91" t="str">
        <f>'94KMInput'!H709</f>
        <v/>
      </c>
      <c r="G714" s="90" t="str">
        <f>'94KMInput'!O709</f>
        <v/>
      </c>
      <c r="H714" s="90" t="str">
        <f>'94KMInput'!P709</f>
        <v/>
      </c>
      <c r="I714" s="90" t="str">
        <f>'94KMInput'!R709</f>
        <v/>
      </c>
      <c r="J714" s="91" t="str">
        <f>'94KMInput'!S709</f>
        <v/>
      </c>
      <c r="K714" s="92" t="str">
        <f>'94KMInput'!AD709</f>
        <v/>
      </c>
      <c r="L714" s="93"/>
      <c r="M714" s="94" t="str">
        <f>'94KMInput'!L709</f>
        <v/>
      </c>
      <c r="N714" s="90" t="str">
        <f>IF(M714="","",(IF(Q714='94KMInput'!K709,"","ERROR!")))</f>
        <v/>
      </c>
      <c r="O714" s="95"/>
      <c r="P714" s="96"/>
      <c r="Q714" s="69" t="str">
        <f t="shared" si="8"/>
        <v/>
      </c>
      <c r="R714" s="98"/>
      <c r="S714" s="98"/>
      <c r="T714" s="98"/>
      <c r="U714" s="99"/>
      <c r="V714" s="98"/>
      <c r="W714" s="98"/>
      <c r="X714" s="100" t="str">
        <f t="shared" si="39"/>
        <v/>
      </c>
      <c r="Y714" s="101"/>
      <c r="Z714" s="102"/>
      <c r="AA714" s="102"/>
      <c r="AB714" s="102"/>
      <c r="AC714" s="103" t="str">
        <f>'94KMInput'!T753</f>
        <v/>
      </c>
      <c r="AD714" s="104">
        <f>'94KMInput'!V753-'94KMInput'!U753</f>
        <v>0</v>
      </c>
      <c r="AE714" s="105" t="str">
        <f t="shared" si="6"/>
        <v/>
      </c>
      <c r="AF714" s="106"/>
      <c r="AG714" s="107"/>
      <c r="AH714" s="108" t="str">
        <f>HYPERLINK('94KMInput'!AE752)</f>
        <v/>
      </c>
      <c r="AI714" s="108" t="str">
        <f>HYPERLINK('94KMInput'!AF752)</f>
        <v/>
      </c>
      <c r="AJ714" s="108" t="str">
        <f>HYPERLINK('94KMInput'!AG752)</f>
        <v/>
      </c>
      <c r="AK714" s="108" t="str">
        <f>HYPERLINK('94KMInput'!AH752)</f>
        <v/>
      </c>
      <c r="AL714" s="108" t="str">
        <f>HYPERLINK('94KMInput'!AI752)</f>
        <v/>
      </c>
      <c r="AM714" s="108" t="str">
        <f>HYPERLINK('94KMInput'!AJ752)</f>
        <v/>
      </c>
      <c r="AN714" s="108" t="str">
        <f>HYPERLINK('94KMInput'!AK752)</f>
        <v/>
      </c>
      <c r="AO714" s="108" t="str">
        <f>HYPERLINK('94KMInput'!AL752)</f>
        <v/>
      </c>
      <c r="AP714" s="88"/>
      <c r="AQ714" s="88"/>
      <c r="AR714" s="88"/>
      <c r="AS714" s="88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88"/>
      <c r="BG714" s="88"/>
      <c r="BH714" s="88"/>
      <c r="BI714" s="88"/>
      <c r="BJ714" s="88"/>
      <c r="BK714" s="88"/>
      <c r="BL714" s="88"/>
      <c r="BM714" s="88"/>
      <c r="BN714" s="88"/>
      <c r="BO714" s="88"/>
      <c r="BP714" s="88"/>
      <c r="BQ714" s="88"/>
      <c r="BR714" s="88"/>
      <c r="BS714" s="88"/>
      <c r="BT714" s="88"/>
      <c r="BU714" s="88"/>
      <c r="BV714" s="88"/>
      <c r="BW714" s="88"/>
      <c r="BX714" s="88"/>
      <c r="BY714" s="88"/>
      <c r="BZ714" s="88"/>
      <c r="CA714" s="88"/>
      <c r="CB714" s="88"/>
      <c r="CC714" s="88"/>
      <c r="CD714" s="88"/>
      <c r="CE714" s="88"/>
      <c r="CF714" s="88"/>
      <c r="CG714" s="88"/>
      <c r="CH714" s="88"/>
      <c r="CI714" s="88"/>
      <c r="CJ714" s="88"/>
      <c r="CK714" s="88"/>
      <c r="CL714" s="88"/>
      <c r="CM714" s="88"/>
      <c r="CN714" s="88"/>
      <c r="CO714" s="88"/>
      <c r="CP714" s="88"/>
      <c r="CQ714" s="88"/>
      <c r="CR714" s="88"/>
      <c r="CS714" s="88"/>
      <c r="CT714" s="88"/>
      <c r="CU714" s="88"/>
      <c r="CV714" s="88"/>
      <c r="CW714" s="88"/>
      <c r="CX714" s="88"/>
      <c r="CY714" s="88"/>
      <c r="CZ714" s="88"/>
      <c r="DA714" s="88"/>
      <c r="DB714" s="88"/>
      <c r="DC714" s="88"/>
      <c r="DD714" s="88"/>
      <c r="DE714" s="88"/>
      <c r="DF714" s="88"/>
      <c r="DG714" s="88"/>
      <c r="DH714" s="88"/>
    </row>
    <row r="715" ht="10.5" customHeight="1">
      <c r="A715" s="87" t="str">
        <f t="shared" si="1"/>
        <v/>
      </c>
      <c r="B715" s="88" t="str">
        <f t="shared" si="2"/>
        <v/>
      </c>
      <c r="C715" s="88" t="str">
        <f t="shared" si="3"/>
        <v/>
      </c>
      <c r="D715" s="89" t="str">
        <f>'94KMInput'!B710</f>
        <v/>
      </c>
      <c r="E715" s="90" t="str">
        <f t="shared" si="4"/>
        <v/>
      </c>
      <c r="F715" s="91" t="str">
        <f>'94KMInput'!H710</f>
        <v/>
      </c>
      <c r="G715" s="90" t="str">
        <f>'94KMInput'!O710</f>
        <v/>
      </c>
      <c r="H715" s="90" t="str">
        <f>'94KMInput'!P710</f>
        <v/>
      </c>
      <c r="I715" s="90" t="str">
        <f>'94KMInput'!R710</f>
        <v/>
      </c>
      <c r="J715" s="91" t="str">
        <f>'94KMInput'!S710</f>
        <v/>
      </c>
      <c r="K715" s="92" t="str">
        <f>'94KMInput'!AD710</f>
        <v/>
      </c>
      <c r="L715" s="93"/>
      <c r="M715" s="94" t="str">
        <f>'94KMInput'!L710</f>
        <v/>
      </c>
      <c r="N715" s="90" t="str">
        <f>IF(M715="","",(IF(Q715='94KMInput'!K710,"","ERROR!")))</f>
        <v/>
      </c>
      <c r="O715" s="95"/>
      <c r="P715" s="96"/>
      <c r="Q715" s="69" t="str">
        <f t="shared" si="8"/>
        <v/>
      </c>
      <c r="R715" s="98"/>
      <c r="S715" s="98"/>
      <c r="T715" s="98"/>
      <c r="U715" s="99"/>
      <c r="V715" s="98"/>
      <c r="W715" s="98"/>
      <c r="X715" s="100" t="str">
        <f t="shared" si="39"/>
        <v/>
      </c>
      <c r="Y715" s="101"/>
      <c r="Z715" s="102"/>
      <c r="AA715" s="102"/>
      <c r="AB715" s="102"/>
      <c r="AC715" s="103" t="str">
        <f>'94KMInput'!T754</f>
        <v/>
      </c>
      <c r="AD715" s="104">
        <f>'94KMInput'!V754-'94KMInput'!U754</f>
        <v>0</v>
      </c>
      <c r="AE715" s="105" t="str">
        <f t="shared" si="6"/>
        <v/>
      </c>
      <c r="AF715" s="106"/>
      <c r="AG715" s="107"/>
      <c r="AH715" s="108" t="str">
        <f>HYPERLINK('94KMInput'!AE753)</f>
        <v/>
      </c>
      <c r="AI715" s="108" t="str">
        <f>HYPERLINK('94KMInput'!AF753)</f>
        <v/>
      </c>
      <c r="AJ715" s="108" t="str">
        <f>HYPERLINK('94KMInput'!AG753)</f>
        <v/>
      </c>
      <c r="AK715" s="108" t="str">
        <f>HYPERLINK('94KMInput'!AH753)</f>
        <v/>
      </c>
      <c r="AL715" s="108" t="str">
        <f>HYPERLINK('94KMInput'!AI753)</f>
        <v/>
      </c>
      <c r="AM715" s="108" t="str">
        <f>HYPERLINK('94KMInput'!AJ753)</f>
        <v/>
      </c>
      <c r="AN715" s="108" t="str">
        <f>HYPERLINK('94KMInput'!AK753)</f>
        <v/>
      </c>
      <c r="AO715" s="108" t="str">
        <f>HYPERLINK('94KMInput'!AL753)</f>
        <v/>
      </c>
      <c r="AP715" s="88"/>
      <c r="AQ715" s="88"/>
      <c r="AR715" s="88"/>
      <c r="AS715" s="88"/>
      <c r="AT715" s="88"/>
      <c r="AU715" s="88"/>
      <c r="AV715" s="88"/>
      <c r="AW715" s="88"/>
      <c r="AX715" s="88"/>
      <c r="AY715" s="88"/>
      <c r="AZ715" s="88"/>
      <c r="BA715" s="88"/>
      <c r="BB715" s="88"/>
      <c r="BC715" s="88"/>
      <c r="BD715" s="88"/>
      <c r="BE715" s="88"/>
      <c r="BF715" s="88"/>
      <c r="BG715" s="88"/>
      <c r="BH715" s="88"/>
      <c r="BI715" s="88"/>
      <c r="BJ715" s="88"/>
      <c r="BK715" s="88"/>
      <c r="BL715" s="88"/>
      <c r="BM715" s="88"/>
      <c r="BN715" s="88"/>
      <c r="BO715" s="88"/>
      <c r="BP715" s="88"/>
      <c r="BQ715" s="88"/>
      <c r="BR715" s="88"/>
      <c r="BS715" s="88"/>
      <c r="BT715" s="88"/>
      <c r="BU715" s="88"/>
      <c r="BV715" s="88"/>
      <c r="BW715" s="88"/>
      <c r="BX715" s="88"/>
      <c r="BY715" s="88"/>
      <c r="BZ715" s="88"/>
      <c r="CA715" s="88"/>
      <c r="CB715" s="88"/>
      <c r="CC715" s="88"/>
      <c r="CD715" s="88"/>
      <c r="CE715" s="88"/>
      <c r="CF715" s="88"/>
      <c r="CG715" s="88"/>
      <c r="CH715" s="88"/>
      <c r="CI715" s="88"/>
      <c r="CJ715" s="88"/>
      <c r="CK715" s="88"/>
      <c r="CL715" s="88"/>
      <c r="CM715" s="88"/>
      <c r="CN715" s="88"/>
      <c r="CO715" s="88"/>
      <c r="CP715" s="88"/>
      <c r="CQ715" s="88"/>
      <c r="CR715" s="88"/>
      <c r="CS715" s="88"/>
      <c r="CT715" s="88"/>
      <c r="CU715" s="88"/>
      <c r="CV715" s="88"/>
      <c r="CW715" s="88"/>
      <c r="CX715" s="88"/>
      <c r="CY715" s="88"/>
      <c r="CZ715" s="88"/>
      <c r="DA715" s="88"/>
      <c r="DB715" s="88"/>
      <c r="DC715" s="88"/>
      <c r="DD715" s="88"/>
      <c r="DE715" s="88"/>
      <c r="DF715" s="88"/>
      <c r="DG715" s="88"/>
      <c r="DH715" s="88"/>
    </row>
    <row r="716" ht="10.5" customHeight="1">
      <c r="A716" s="87" t="str">
        <f t="shared" si="1"/>
        <v/>
      </c>
      <c r="B716" s="88" t="str">
        <f t="shared" si="2"/>
        <v/>
      </c>
      <c r="C716" s="88" t="str">
        <f t="shared" si="3"/>
        <v/>
      </c>
      <c r="D716" s="89" t="str">
        <f>'94KMInput'!B711</f>
        <v/>
      </c>
      <c r="E716" s="90" t="str">
        <f t="shared" si="4"/>
        <v/>
      </c>
      <c r="F716" s="91" t="str">
        <f>'94KMInput'!H711</f>
        <v/>
      </c>
      <c r="G716" s="90" t="str">
        <f>'94KMInput'!O711</f>
        <v/>
      </c>
      <c r="H716" s="90" t="str">
        <f>'94KMInput'!P711</f>
        <v/>
      </c>
      <c r="I716" s="90" t="str">
        <f>'94KMInput'!R711</f>
        <v/>
      </c>
      <c r="J716" s="91" t="str">
        <f>'94KMInput'!S711</f>
        <v/>
      </c>
      <c r="K716" s="92" t="str">
        <f>'94KMInput'!AD711</f>
        <v/>
      </c>
      <c r="L716" s="93"/>
      <c r="M716" s="94" t="str">
        <f>'94KMInput'!L711</f>
        <v/>
      </c>
      <c r="N716" s="90" t="str">
        <f>IF(M716="","",(IF(Q716='94KMInput'!K711,"","ERROR!")))</f>
        <v/>
      </c>
      <c r="O716" s="95"/>
      <c r="P716" s="96"/>
      <c r="Q716" s="69" t="str">
        <f t="shared" si="8"/>
        <v/>
      </c>
      <c r="R716" s="98"/>
      <c r="S716" s="98"/>
      <c r="T716" s="98"/>
      <c r="U716" s="99"/>
      <c r="V716" s="98"/>
      <c r="W716" s="98"/>
      <c r="X716" s="100" t="str">
        <f t="shared" si="39"/>
        <v/>
      </c>
      <c r="Y716" s="101"/>
      <c r="Z716" s="102"/>
      <c r="AA716" s="102"/>
      <c r="AB716" s="102"/>
      <c r="AC716" s="103" t="str">
        <f>'94KMInput'!T755</f>
        <v/>
      </c>
      <c r="AD716" s="104">
        <f>'94KMInput'!V755-'94KMInput'!U755</f>
        <v>0</v>
      </c>
      <c r="AE716" s="105" t="str">
        <f t="shared" si="6"/>
        <v/>
      </c>
      <c r="AF716" s="106"/>
      <c r="AG716" s="107"/>
      <c r="AH716" s="108" t="str">
        <f>HYPERLINK('94KMInput'!AE754)</f>
        <v/>
      </c>
      <c r="AI716" s="108" t="str">
        <f>HYPERLINK('94KMInput'!AF754)</f>
        <v/>
      </c>
      <c r="AJ716" s="108" t="str">
        <f>HYPERLINK('94KMInput'!AG754)</f>
        <v/>
      </c>
      <c r="AK716" s="108" t="str">
        <f>HYPERLINK('94KMInput'!AH754)</f>
        <v/>
      </c>
      <c r="AL716" s="108" t="str">
        <f>HYPERLINK('94KMInput'!AI754)</f>
        <v/>
      </c>
      <c r="AM716" s="108" t="str">
        <f>HYPERLINK('94KMInput'!AJ754)</f>
        <v/>
      </c>
      <c r="AN716" s="108" t="str">
        <f>HYPERLINK('94KMInput'!AK754)</f>
        <v/>
      </c>
      <c r="AO716" s="108" t="str">
        <f>HYPERLINK('94KMInput'!AL754)</f>
        <v/>
      </c>
      <c r="AP716" s="88"/>
      <c r="AQ716" s="88"/>
      <c r="AR716" s="88"/>
      <c r="AS716" s="88"/>
      <c r="AT716" s="88"/>
      <c r="AU716" s="88"/>
      <c r="AV716" s="88"/>
      <c r="AW716" s="88"/>
      <c r="AX716" s="88"/>
      <c r="AY716" s="88"/>
      <c r="AZ716" s="88"/>
      <c r="BA716" s="88"/>
      <c r="BB716" s="88"/>
      <c r="BC716" s="88"/>
      <c r="BD716" s="88"/>
      <c r="BE716" s="88"/>
      <c r="BF716" s="88"/>
      <c r="BG716" s="88"/>
      <c r="BH716" s="88"/>
      <c r="BI716" s="88"/>
      <c r="BJ716" s="88"/>
      <c r="BK716" s="88"/>
      <c r="BL716" s="88"/>
      <c r="BM716" s="88"/>
      <c r="BN716" s="88"/>
      <c r="BO716" s="88"/>
      <c r="BP716" s="88"/>
      <c r="BQ716" s="88"/>
      <c r="BR716" s="88"/>
      <c r="BS716" s="88"/>
      <c r="BT716" s="88"/>
      <c r="BU716" s="88"/>
      <c r="BV716" s="88"/>
      <c r="BW716" s="88"/>
      <c r="BX716" s="88"/>
      <c r="BY716" s="88"/>
      <c r="BZ716" s="88"/>
      <c r="CA716" s="88"/>
      <c r="CB716" s="88"/>
      <c r="CC716" s="88"/>
      <c r="CD716" s="88"/>
      <c r="CE716" s="88"/>
      <c r="CF716" s="88"/>
      <c r="CG716" s="88"/>
      <c r="CH716" s="88"/>
      <c r="CI716" s="88"/>
      <c r="CJ716" s="88"/>
      <c r="CK716" s="88"/>
      <c r="CL716" s="88"/>
      <c r="CM716" s="88"/>
      <c r="CN716" s="88"/>
      <c r="CO716" s="88"/>
      <c r="CP716" s="88"/>
      <c r="CQ716" s="88"/>
      <c r="CR716" s="88"/>
      <c r="CS716" s="88"/>
      <c r="CT716" s="88"/>
      <c r="CU716" s="88"/>
      <c r="CV716" s="88"/>
      <c r="CW716" s="88"/>
      <c r="CX716" s="88"/>
      <c r="CY716" s="88"/>
      <c r="CZ716" s="88"/>
      <c r="DA716" s="88"/>
      <c r="DB716" s="88"/>
      <c r="DC716" s="88"/>
      <c r="DD716" s="88"/>
      <c r="DE716" s="88"/>
      <c r="DF716" s="88"/>
      <c r="DG716" s="88"/>
      <c r="DH716" s="88"/>
    </row>
    <row r="717" ht="10.5" customHeight="1">
      <c r="A717" s="87" t="str">
        <f t="shared" si="1"/>
        <v/>
      </c>
      <c r="B717" s="88" t="str">
        <f t="shared" si="2"/>
        <v/>
      </c>
      <c r="C717" s="88" t="str">
        <f t="shared" si="3"/>
        <v/>
      </c>
      <c r="D717" s="89" t="str">
        <f>'94KMInput'!B712</f>
        <v/>
      </c>
      <c r="E717" s="90" t="str">
        <f t="shared" si="4"/>
        <v/>
      </c>
      <c r="F717" s="91" t="str">
        <f>'94KMInput'!H712</f>
        <v/>
      </c>
      <c r="G717" s="90" t="str">
        <f>'94KMInput'!O712</f>
        <v/>
      </c>
      <c r="H717" s="90" t="str">
        <f>'94KMInput'!P712</f>
        <v/>
      </c>
      <c r="I717" s="90" t="str">
        <f>'94KMInput'!R712</f>
        <v/>
      </c>
      <c r="J717" s="91" t="str">
        <f>'94KMInput'!S712</f>
        <v/>
      </c>
      <c r="K717" s="92" t="str">
        <f>'94KMInput'!AD712</f>
        <v/>
      </c>
      <c r="L717" s="93"/>
      <c r="M717" s="94" t="str">
        <f>'94KMInput'!L712</f>
        <v/>
      </c>
      <c r="N717" s="90" t="str">
        <f>IF(M717="","",(IF(Q717='94KMInput'!K712,"","ERROR!")))</f>
        <v/>
      </c>
      <c r="O717" s="95"/>
      <c r="P717" s="96"/>
      <c r="Q717" s="69" t="str">
        <f t="shared" si="8"/>
        <v/>
      </c>
      <c r="R717" s="98"/>
      <c r="S717" s="98"/>
      <c r="T717" s="98"/>
      <c r="U717" s="99"/>
      <c r="V717" s="98"/>
      <c r="W717" s="98"/>
      <c r="X717" s="100" t="str">
        <f t="shared" si="39"/>
        <v/>
      </c>
      <c r="Y717" s="101"/>
      <c r="Z717" s="102"/>
      <c r="AA717" s="102"/>
      <c r="AB717" s="102"/>
      <c r="AC717" s="103" t="str">
        <f>'94KMInput'!T756</f>
        <v/>
      </c>
      <c r="AD717" s="104">
        <f>'94KMInput'!V756-'94KMInput'!U756</f>
        <v>0</v>
      </c>
      <c r="AE717" s="105" t="str">
        <f t="shared" si="6"/>
        <v/>
      </c>
      <c r="AF717" s="106"/>
      <c r="AG717" s="107"/>
      <c r="AH717" s="108" t="str">
        <f>HYPERLINK('94KMInput'!AE755)</f>
        <v/>
      </c>
      <c r="AI717" s="108" t="str">
        <f>HYPERLINK('94KMInput'!AF755)</f>
        <v/>
      </c>
      <c r="AJ717" s="108" t="str">
        <f>HYPERLINK('94KMInput'!AG755)</f>
        <v/>
      </c>
      <c r="AK717" s="108" t="str">
        <f>HYPERLINK('94KMInput'!AH755)</f>
        <v/>
      </c>
      <c r="AL717" s="108" t="str">
        <f>HYPERLINK('94KMInput'!AI755)</f>
        <v/>
      </c>
      <c r="AM717" s="108" t="str">
        <f>HYPERLINK('94KMInput'!AJ755)</f>
        <v/>
      </c>
      <c r="AN717" s="108" t="str">
        <f>HYPERLINK('94KMInput'!AK755)</f>
        <v/>
      </c>
      <c r="AO717" s="108" t="str">
        <f>HYPERLINK('94KMInput'!AL755)</f>
        <v/>
      </c>
      <c r="AP717" s="88"/>
      <c r="AQ717" s="88"/>
      <c r="AR717" s="88"/>
      <c r="AS717" s="88"/>
      <c r="AT717" s="88"/>
      <c r="AU717" s="88"/>
      <c r="AV717" s="88"/>
      <c r="AW717" s="88"/>
      <c r="AX717" s="88"/>
      <c r="AY717" s="88"/>
      <c r="AZ717" s="88"/>
      <c r="BA717" s="88"/>
      <c r="BB717" s="88"/>
      <c r="BC717" s="88"/>
      <c r="BD717" s="88"/>
      <c r="BE717" s="88"/>
      <c r="BF717" s="88"/>
      <c r="BG717" s="88"/>
      <c r="BH717" s="88"/>
      <c r="BI717" s="88"/>
      <c r="BJ717" s="88"/>
      <c r="BK717" s="88"/>
      <c r="BL717" s="88"/>
      <c r="BM717" s="88"/>
      <c r="BN717" s="88"/>
      <c r="BO717" s="88"/>
      <c r="BP717" s="88"/>
      <c r="BQ717" s="88"/>
      <c r="BR717" s="88"/>
      <c r="BS717" s="88"/>
      <c r="BT717" s="88"/>
      <c r="BU717" s="88"/>
      <c r="BV717" s="88"/>
      <c r="BW717" s="88"/>
      <c r="BX717" s="88"/>
      <c r="BY717" s="88"/>
      <c r="BZ717" s="88"/>
      <c r="CA717" s="88"/>
      <c r="CB717" s="88"/>
      <c r="CC717" s="88"/>
      <c r="CD717" s="88"/>
      <c r="CE717" s="88"/>
      <c r="CF717" s="88"/>
      <c r="CG717" s="88"/>
      <c r="CH717" s="88"/>
      <c r="CI717" s="88"/>
      <c r="CJ717" s="88"/>
      <c r="CK717" s="88"/>
      <c r="CL717" s="88"/>
      <c r="CM717" s="88"/>
      <c r="CN717" s="88"/>
      <c r="CO717" s="88"/>
      <c r="CP717" s="88"/>
      <c r="CQ717" s="88"/>
      <c r="CR717" s="88"/>
      <c r="CS717" s="88"/>
      <c r="CT717" s="88"/>
      <c r="CU717" s="88"/>
      <c r="CV717" s="88"/>
      <c r="CW717" s="88"/>
      <c r="CX717" s="88"/>
      <c r="CY717" s="88"/>
      <c r="CZ717" s="88"/>
      <c r="DA717" s="88"/>
      <c r="DB717" s="88"/>
      <c r="DC717" s="88"/>
      <c r="DD717" s="88"/>
      <c r="DE717" s="88"/>
      <c r="DF717" s="88"/>
      <c r="DG717" s="88"/>
      <c r="DH717" s="88"/>
    </row>
    <row r="718" ht="10.5" customHeight="1">
      <c r="A718" s="87" t="str">
        <f t="shared" si="1"/>
        <v/>
      </c>
      <c r="B718" s="88" t="str">
        <f t="shared" si="2"/>
        <v/>
      </c>
      <c r="C718" s="88" t="str">
        <f t="shared" si="3"/>
        <v/>
      </c>
      <c r="D718" s="89" t="str">
        <f>'94KMInput'!B713</f>
        <v/>
      </c>
      <c r="E718" s="90" t="str">
        <f t="shared" si="4"/>
        <v/>
      </c>
      <c r="F718" s="91" t="str">
        <f>'94KMInput'!H713</f>
        <v/>
      </c>
      <c r="G718" s="90" t="str">
        <f>'94KMInput'!O713</f>
        <v/>
      </c>
      <c r="H718" s="90" t="str">
        <f>'94KMInput'!P713</f>
        <v/>
      </c>
      <c r="I718" s="90" t="str">
        <f>'94KMInput'!R713</f>
        <v/>
      </c>
      <c r="J718" s="91" t="str">
        <f>'94KMInput'!S713</f>
        <v/>
      </c>
      <c r="K718" s="92" t="str">
        <f>'94KMInput'!AD713</f>
        <v/>
      </c>
      <c r="L718" s="93"/>
      <c r="M718" s="94" t="str">
        <f>'94KMInput'!L713</f>
        <v/>
      </c>
      <c r="N718" s="90" t="str">
        <f>IF(M718="","",(IF(Q718='94KMInput'!K713,"","ERROR!")))</f>
        <v/>
      </c>
      <c r="O718" s="95"/>
      <c r="P718" s="96"/>
      <c r="Q718" s="69" t="str">
        <f t="shared" si="8"/>
        <v/>
      </c>
      <c r="R718" s="98"/>
      <c r="S718" s="98"/>
      <c r="T718" s="98"/>
      <c r="U718" s="99"/>
      <c r="V718" s="98"/>
      <c r="W718" s="98"/>
      <c r="X718" s="100" t="str">
        <f t="shared" si="39"/>
        <v/>
      </c>
      <c r="Y718" s="101"/>
      <c r="Z718" s="102"/>
      <c r="AA718" s="102"/>
      <c r="AB718" s="102"/>
      <c r="AC718" s="103" t="str">
        <f>'94KMInput'!T757</f>
        <v/>
      </c>
      <c r="AD718" s="104">
        <f>'94KMInput'!V757-'94KMInput'!U757</f>
        <v>0</v>
      </c>
      <c r="AE718" s="105" t="str">
        <f t="shared" si="6"/>
        <v/>
      </c>
      <c r="AF718" s="106"/>
      <c r="AG718" s="107"/>
      <c r="AH718" s="108" t="str">
        <f>HYPERLINK('94KMInput'!AE756)</f>
        <v/>
      </c>
      <c r="AI718" s="108" t="str">
        <f>HYPERLINK('94KMInput'!AF756)</f>
        <v/>
      </c>
      <c r="AJ718" s="108" t="str">
        <f>HYPERLINK('94KMInput'!AG756)</f>
        <v/>
      </c>
      <c r="AK718" s="108" t="str">
        <f>HYPERLINK('94KMInput'!AH756)</f>
        <v/>
      </c>
      <c r="AL718" s="108" t="str">
        <f>HYPERLINK('94KMInput'!AI756)</f>
        <v/>
      </c>
      <c r="AM718" s="108" t="str">
        <f>HYPERLINK('94KMInput'!AJ756)</f>
        <v/>
      </c>
      <c r="AN718" s="108" t="str">
        <f>HYPERLINK('94KMInput'!AK756)</f>
        <v/>
      </c>
      <c r="AO718" s="108" t="str">
        <f>HYPERLINK('94KMInput'!AL756)</f>
        <v/>
      </c>
      <c r="AP718" s="88"/>
      <c r="AQ718" s="88"/>
      <c r="AR718" s="88"/>
      <c r="AS718" s="88"/>
      <c r="AT718" s="88"/>
      <c r="AU718" s="88"/>
      <c r="AV718" s="88"/>
      <c r="AW718" s="88"/>
      <c r="AX718" s="88"/>
      <c r="AY718" s="88"/>
      <c r="AZ718" s="88"/>
      <c r="BA718" s="88"/>
      <c r="BB718" s="88"/>
      <c r="BC718" s="88"/>
      <c r="BD718" s="88"/>
      <c r="BE718" s="88"/>
      <c r="BF718" s="88"/>
      <c r="BG718" s="88"/>
      <c r="BH718" s="88"/>
      <c r="BI718" s="88"/>
      <c r="BJ718" s="88"/>
      <c r="BK718" s="88"/>
      <c r="BL718" s="88"/>
      <c r="BM718" s="88"/>
      <c r="BN718" s="88"/>
      <c r="BO718" s="88"/>
      <c r="BP718" s="88"/>
      <c r="BQ718" s="88"/>
      <c r="BR718" s="88"/>
      <c r="BS718" s="88"/>
      <c r="BT718" s="88"/>
      <c r="BU718" s="88"/>
      <c r="BV718" s="88"/>
      <c r="BW718" s="88"/>
      <c r="BX718" s="88"/>
      <c r="BY718" s="88"/>
      <c r="BZ718" s="88"/>
      <c r="CA718" s="88"/>
      <c r="CB718" s="88"/>
      <c r="CC718" s="88"/>
      <c r="CD718" s="88"/>
      <c r="CE718" s="88"/>
      <c r="CF718" s="88"/>
      <c r="CG718" s="88"/>
      <c r="CH718" s="88"/>
      <c r="CI718" s="88"/>
      <c r="CJ718" s="88"/>
      <c r="CK718" s="88"/>
      <c r="CL718" s="88"/>
      <c r="CM718" s="88"/>
      <c r="CN718" s="88"/>
      <c r="CO718" s="88"/>
      <c r="CP718" s="88"/>
      <c r="CQ718" s="88"/>
      <c r="CR718" s="88"/>
      <c r="CS718" s="88"/>
      <c r="CT718" s="88"/>
      <c r="CU718" s="88"/>
      <c r="CV718" s="88"/>
      <c r="CW718" s="88"/>
      <c r="CX718" s="88"/>
      <c r="CY718" s="88"/>
      <c r="CZ718" s="88"/>
      <c r="DA718" s="88"/>
      <c r="DB718" s="88"/>
      <c r="DC718" s="88"/>
      <c r="DD718" s="88"/>
      <c r="DE718" s="88"/>
      <c r="DF718" s="88"/>
      <c r="DG718" s="88"/>
      <c r="DH718" s="88"/>
    </row>
    <row r="719" ht="10.5" customHeight="1">
      <c r="A719" s="87" t="str">
        <f t="shared" si="1"/>
        <v/>
      </c>
      <c r="B719" s="88" t="str">
        <f t="shared" si="2"/>
        <v/>
      </c>
      <c r="C719" s="88" t="str">
        <f t="shared" si="3"/>
        <v/>
      </c>
      <c r="D719" s="89" t="str">
        <f>'94KMInput'!B758</f>
        <v/>
      </c>
      <c r="E719" s="90" t="str">
        <f t="shared" si="4"/>
        <v/>
      </c>
      <c r="F719" s="91" t="str">
        <f>'94KMInput'!H758</f>
        <v/>
      </c>
      <c r="G719" s="90" t="str">
        <f>'94KMInput'!O758</f>
        <v/>
      </c>
      <c r="H719" s="90" t="str">
        <f>'94KMInput'!P758</f>
        <v/>
      </c>
      <c r="I719" s="90" t="str">
        <f>'94KMInput'!R758</f>
        <v/>
      </c>
      <c r="J719" s="91" t="str">
        <f>'94KMInput'!S758</f>
        <v/>
      </c>
      <c r="K719" s="92" t="str">
        <f>'94KMInput'!AD758</f>
        <v/>
      </c>
      <c r="L719" s="93"/>
      <c r="M719" s="94" t="str">
        <f>'94KMInput'!L758</f>
        <v/>
      </c>
      <c r="N719" s="90" t="str">
        <f>IF(M719="","",(IF(Q719='94KMInput'!K758,"","ERROR!")))</f>
        <v/>
      </c>
      <c r="O719" s="95"/>
      <c r="P719" s="96"/>
      <c r="Q719" s="69" t="str">
        <f t="shared" si="8"/>
        <v/>
      </c>
      <c r="R719" s="98"/>
      <c r="S719" s="98"/>
      <c r="T719" s="98"/>
      <c r="U719" s="99"/>
      <c r="V719" s="98"/>
      <c r="W719" s="98"/>
      <c r="X719" s="100" t="str">
        <f t="shared" si="39"/>
        <v/>
      </c>
      <c r="Y719" s="101"/>
      <c r="Z719" s="102"/>
      <c r="AA719" s="102"/>
      <c r="AB719" s="102"/>
      <c r="AC719" s="103" t="str">
        <f>'94KMInput'!T758</f>
        <v/>
      </c>
      <c r="AD719" s="104">
        <f>'94KMInput'!V758-'94KMInput'!U758</f>
        <v>0</v>
      </c>
      <c r="AE719" s="105" t="str">
        <f t="shared" si="6"/>
        <v/>
      </c>
      <c r="AF719" s="106"/>
      <c r="AG719" s="107"/>
      <c r="AH719" s="108" t="str">
        <f>HYPERLINK('94KMInput'!AE757)</f>
        <v/>
      </c>
      <c r="AI719" s="108" t="str">
        <f>HYPERLINK('94KMInput'!AF757)</f>
        <v/>
      </c>
      <c r="AJ719" s="108" t="str">
        <f>HYPERLINK('94KMInput'!AG757)</f>
        <v/>
      </c>
      <c r="AK719" s="108" t="str">
        <f>HYPERLINK('94KMInput'!AH757)</f>
        <v/>
      </c>
      <c r="AL719" s="108" t="str">
        <f>HYPERLINK('94KMInput'!AI757)</f>
        <v/>
      </c>
      <c r="AM719" s="108" t="str">
        <f>HYPERLINK('94KMInput'!AJ757)</f>
        <v/>
      </c>
      <c r="AN719" s="108" t="str">
        <f>HYPERLINK('94KMInput'!AK757)</f>
        <v/>
      </c>
      <c r="AO719" s="108" t="str">
        <f>HYPERLINK('94KMInput'!AL757)</f>
        <v/>
      </c>
      <c r="AP719" s="88"/>
      <c r="AQ719" s="88"/>
      <c r="AR719" s="88"/>
      <c r="AS719" s="88"/>
      <c r="AT719" s="88"/>
      <c r="AU719" s="88"/>
      <c r="AV719" s="88"/>
      <c r="AW719" s="88"/>
      <c r="AX719" s="88"/>
      <c r="AY719" s="88"/>
      <c r="AZ719" s="88"/>
      <c r="BA719" s="88"/>
      <c r="BB719" s="88"/>
      <c r="BC719" s="88"/>
      <c r="BD719" s="88"/>
      <c r="BE719" s="88"/>
      <c r="BF719" s="88"/>
      <c r="BG719" s="88"/>
      <c r="BH719" s="88"/>
      <c r="BI719" s="88"/>
      <c r="BJ719" s="88"/>
      <c r="BK719" s="88"/>
      <c r="BL719" s="88"/>
      <c r="BM719" s="88"/>
      <c r="BN719" s="88"/>
      <c r="BO719" s="88"/>
      <c r="BP719" s="88"/>
      <c r="BQ719" s="88"/>
      <c r="BR719" s="88"/>
      <c r="BS719" s="88"/>
      <c r="BT719" s="88"/>
      <c r="BU719" s="88"/>
      <c r="BV719" s="88"/>
      <c r="BW719" s="88"/>
      <c r="BX719" s="88"/>
      <c r="BY719" s="88"/>
      <c r="BZ719" s="88"/>
      <c r="CA719" s="88"/>
      <c r="CB719" s="88"/>
      <c r="CC719" s="88"/>
      <c r="CD719" s="88"/>
      <c r="CE719" s="88"/>
      <c r="CF719" s="88"/>
      <c r="CG719" s="88"/>
      <c r="CH719" s="88"/>
      <c r="CI719" s="88"/>
      <c r="CJ719" s="88"/>
      <c r="CK719" s="88"/>
      <c r="CL719" s="88"/>
      <c r="CM719" s="88"/>
      <c r="CN719" s="88"/>
      <c r="CO719" s="88"/>
      <c r="CP719" s="88"/>
      <c r="CQ719" s="88"/>
      <c r="CR719" s="88"/>
      <c r="CS719" s="88"/>
      <c r="CT719" s="88"/>
      <c r="CU719" s="88"/>
      <c r="CV719" s="88"/>
      <c r="CW719" s="88"/>
      <c r="CX719" s="88"/>
      <c r="CY719" s="88"/>
      <c r="CZ719" s="88"/>
      <c r="DA719" s="88"/>
      <c r="DB719" s="88"/>
      <c r="DC719" s="88"/>
      <c r="DD719" s="88"/>
      <c r="DE719" s="88"/>
      <c r="DF719" s="88"/>
      <c r="DG719" s="88"/>
      <c r="DH719" s="88"/>
    </row>
    <row r="720" ht="10.5" customHeight="1">
      <c r="A720" s="87" t="str">
        <f t="shared" si="1"/>
        <v/>
      </c>
      <c r="B720" s="88" t="str">
        <f t="shared" si="2"/>
        <v/>
      </c>
      <c r="C720" s="88" t="str">
        <f t="shared" si="3"/>
        <v/>
      </c>
      <c r="D720" s="89" t="str">
        <f>'94KMInput'!B759</f>
        <v/>
      </c>
      <c r="E720" s="90" t="str">
        <f t="shared" si="4"/>
        <v/>
      </c>
      <c r="F720" s="91" t="str">
        <f>'94KMInput'!H759</f>
        <v/>
      </c>
      <c r="G720" s="90" t="str">
        <f>'94KMInput'!O759</f>
        <v/>
      </c>
      <c r="H720" s="90" t="str">
        <f>'94KMInput'!P759</f>
        <v/>
      </c>
      <c r="I720" s="90" t="str">
        <f>'94KMInput'!R759</f>
        <v/>
      </c>
      <c r="J720" s="91" t="str">
        <f>'94KMInput'!S759</f>
        <v/>
      </c>
      <c r="K720" s="92" t="str">
        <f>'94KMInput'!AD759</f>
        <v/>
      </c>
      <c r="L720" s="93"/>
      <c r="M720" s="94" t="str">
        <f>'94KMInput'!L759</f>
        <v/>
      </c>
      <c r="N720" s="90" t="str">
        <f>IF(M720="","",(IF(Q720='94KMInput'!K759,"","ERROR!")))</f>
        <v/>
      </c>
      <c r="O720" s="95"/>
      <c r="P720" s="96"/>
      <c r="Q720" s="69" t="str">
        <f t="shared" si="8"/>
        <v/>
      </c>
      <c r="R720" s="98"/>
      <c r="S720" s="98"/>
      <c r="T720" s="98"/>
      <c r="U720" s="99"/>
      <c r="V720" s="98"/>
      <c r="W720" s="98"/>
      <c r="X720" s="100" t="str">
        <f t="shared" si="39"/>
        <v/>
      </c>
      <c r="Y720" s="101"/>
      <c r="Z720" s="102"/>
      <c r="AA720" s="102"/>
      <c r="AB720" s="102"/>
      <c r="AC720" s="103" t="str">
        <f>'94KMInput'!T759</f>
        <v/>
      </c>
      <c r="AD720" s="104">
        <f>'94KMInput'!V759-'94KMInput'!U759</f>
        <v>0</v>
      </c>
      <c r="AE720" s="105" t="str">
        <f t="shared" si="6"/>
        <v/>
      </c>
      <c r="AF720" s="106"/>
      <c r="AG720" s="107"/>
      <c r="AH720" s="108" t="str">
        <f>HYPERLINK('94KMInput'!AE758)</f>
        <v/>
      </c>
      <c r="AI720" s="108" t="str">
        <f>HYPERLINK('94KMInput'!AF758)</f>
        <v/>
      </c>
      <c r="AJ720" s="108" t="str">
        <f>HYPERLINK('94KMInput'!AG758)</f>
        <v/>
      </c>
      <c r="AK720" s="108" t="str">
        <f>HYPERLINK('94KMInput'!AH758)</f>
        <v/>
      </c>
      <c r="AL720" s="108" t="str">
        <f>HYPERLINK('94KMInput'!AI758)</f>
        <v/>
      </c>
      <c r="AM720" s="108" t="str">
        <f>HYPERLINK('94KMInput'!AJ758)</f>
        <v/>
      </c>
      <c r="AN720" s="108" t="str">
        <f>HYPERLINK('94KMInput'!AK758)</f>
        <v/>
      </c>
      <c r="AO720" s="108" t="str">
        <f>HYPERLINK('94KMInput'!AL758)</f>
        <v/>
      </c>
      <c r="AP720" s="88"/>
      <c r="AQ720" s="88"/>
      <c r="AR720" s="88"/>
      <c r="AS720" s="88"/>
      <c r="AT720" s="88"/>
      <c r="AU720" s="88"/>
      <c r="AV720" s="88"/>
      <c r="AW720" s="88"/>
      <c r="AX720" s="88"/>
      <c r="AY720" s="88"/>
      <c r="AZ720" s="88"/>
      <c r="BA720" s="88"/>
      <c r="BB720" s="88"/>
      <c r="BC720" s="88"/>
      <c r="BD720" s="88"/>
      <c r="BE720" s="88"/>
      <c r="BF720" s="88"/>
      <c r="BG720" s="88"/>
      <c r="BH720" s="88"/>
      <c r="BI720" s="88"/>
      <c r="BJ720" s="88"/>
      <c r="BK720" s="88"/>
      <c r="BL720" s="88"/>
      <c r="BM720" s="88"/>
      <c r="BN720" s="88"/>
      <c r="BO720" s="88"/>
      <c r="BP720" s="88"/>
      <c r="BQ720" s="88"/>
      <c r="BR720" s="88"/>
      <c r="BS720" s="88"/>
      <c r="BT720" s="88"/>
      <c r="BU720" s="88"/>
      <c r="BV720" s="88"/>
      <c r="BW720" s="88"/>
      <c r="BX720" s="88"/>
      <c r="BY720" s="88"/>
      <c r="BZ720" s="88"/>
      <c r="CA720" s="88"/>
      <c r="CB720" s="88"/>
      <c r="CC720" s="88"/>
      <c r="CD720" s="88"/>
      <c r="CE720" s="88"/>
      <c r="CF720" s="88"/>
      <c r="CG720" s="88"/>
      <c r="CH720" s="88"/>
      <c r="CI720" s="88"/>
      <c r="CJ720" s="88"/>
      <c r="CK720" s="88"/>
      <c r="CL720" s="88"/>
      <c r="CM720" s="88"/>
      <c r="CN720" s="88"/>
      <c r="CO720" s="88"/>
      <c r="CP720" s="88"/>
      <c r="CQ720" s="88"/>
      <c r="CR720" s="88"/>
      <c r="CS720" s="88"/>
      <c r="CT720" s="88"/>
      <c r="CU720" s="88"/>
      <c r="CV720" s="88"/>
      <c r="CW720" s="88"/>
      <c r="CX720" s="88"/>
      <c r="CY720" s="88"/>
      <c r="CZ720" s="88"/>
      <c r="DA720" s="88"/>
      <c r="DB720" s="88"/>
      <c r="DC720" s="88"/>
      <c r="DD720" s="88"/>
      <c r="DE720" s="88"/>
      <c r="DF720" s="88"/>
      <c r="DG720" s="88"/>
      <c r="DH720" s="88"/>
    </row>
    <row r="721" ht="10.5" customHeight="1">
      <c r="A721" s="87" t="str">
        <f t="shared" si="1"/>
        <v/>
      </c>
      <c r="B721" s="88" t="str">
        <f t="shared" si="2"/>
        <v/>
      </c>
      <c r="C721" s="88" t="str">
        <f t="shared" si="3"/>
        <v/>
      </c>
      <c r="D721" s="89" t="str">
        <f>'94KMInput'!B760</f>
        <v/>
      </c>
      <c r="E721" s="90" t="str">
        <f t="shared" si="4"/>
        <v/>
      </c>
      <c r="F721" s="91" t="str">
        <f>'94KMInput'!H760</f>
        <v/>
      </c>
      <c r="G721" s="90" t="str">
        <f>'94KMInput'!O760</f>
        <v/>
      </c>
      <c r="H721" s="90" t="str">
        <f>'94KMInput'!P760</f>
        <v/>
      </c>
      <c r="I721" s="90" t="str">
        <f>'94KMInput'!R760</f>
        <v/>
      </c>
      <c r="J721" s="91" t="str">
        <f>'94KMInput'!S760</f>
        <v/>
      </c>
      <c r="K721" s="92" t="str">
        <f>'94KMInput'!AD760</f>
        <v/>
      </c>
      <c r="L721" s="93"/>
      <c r="M721" s="94" t="str">
        <f>'94KMInput'!L760</f>
        <v/>
      </c>
      <c r="N721" s="90" t="str">
        <f>IF(M721="","",(IF(Q721='94KMInput'!K760,"","ERROR!")))</f>
        <v/>
      </c>
      <c r="O721" s="95"/>
      <c r="P721" s="96"/>
      <c r="Q721" s="69" t="str">
        <f t="shared" si="8"/>
        <v/>
      </c>
      <c r="R721" s="98"/>
      <c r="S721" s="98"/>
      <c r="T721" s="98"/>
      <c r="U721" s="99"/>
      <c r="V721" s="98"/>
      <c r="W721" s="98"/>
      <c r="X721" s="100" t="str">
        <f t="shared" si="39"/>
        <v/>
      </c>
      <c r="Y721" s="101"/>
      <c r="Z721" s="102"/>
      <c r="AA721" s="102"/>
      <c r="AB721" s="102"/>
      <c r="AC721" s="103" t="str">
        <f>'94KMInput'!T760</f>
        <v/>
      </c>
      <c r="AD721" s="104">
        <f>'94KMInput'!V760-'94KMInput'!U760</f>
        <v>0</v>
      </c>
      <c r="AE721" s="105" t="str">
        <f t="shared" si="6"/>
        <v/>
      </c>
      <c r="AF721" s="106"/>
      <c r="AG721" s="107"/>
      <c r="AH721" s="108" t="str">
        <f>HYPERLINK('94KMInput'!AE759)</f>
        <v/>
      </c>
      <c r="AI721" s="108" t="str">
        <f>HYPERLINK('94KMInput'!AF759)</f>
        <v/>
      </c>
      <c r="AJ721" s="108" t="str">
        <f>HYPERLINK('94KMInput'!AG759)</f>
        <v/>
      </c>
      <c r="AK721" s="108" t="str">
        <f>HYPERLINK('94KMInput'!AH759)</f>
        <v/>
      </c>
      <c r="AL721" s="108" t="str">
        <f>HYPERLINK('94KMInput'!AI759)</f>
        <v/>
      </c>
      <c r="AM721" s="108" t="str">
        <f>HYPERLINK('94KMInput'!AJ759)</f>
        <v/>
      </c>
      <c r="AN721" s="108" t="str">
        <f>HYPERLINK('94KMInput'!AK759)</f>
        <v/>
      </c>
      <c r="AO721" s="108" t="str">
        <f>HYPERLINK('94KMInput'!AL759)</f>
        <v/>
      </c>
      <c r="AP721" s="88"/>
      <c r="AQ721" s="88"/>
      <c r="AR721" s="88"/>
      <c r="AS721" s="88"/>
      <c r="AT721" s="88"/>
      <c r="AU721" s="88"/>
      <c r="AV721" s="88"/>
      <c r="AW721" s="88"/>
      <c r="AX721" s="88"/>
      <c r="AY721" s="88"/>
      <c r="AZ721" s="88"/>
      <c r="BA721" s="88"/>
      <c r="BB721" s="88"/>
      <c r="BC721" s="88"/>
      <c r="BD721" s="88"/>
      <c r="BE721" s="88"/>
      <c r="BF721" s="88"/>
      <c r="BG721" s="88"/>
      <c r="BH721" s="88"/>
      <c r="BI721" s="88"/>
      <c r="BJ721" s="88"/>
      <c r="BK721" s="88"/>
      <c r="BL721" s="88"/>
      <c r="BM721" s="88"/>
      <c r="BN721" s="88"/>
      <c r="BO721" s="88"/>
      <c r="BP721" s="88"/>
      <c r="BQ721" s="88"/>
      <c r="BR721" s="88"/>
      <c r="BS721" s="88"/>
      <c r="BT721" s="88"/>
      <c r="BU721" s="88"/>
      <c r="BV721" s="88"/>
      <c r="BW721" s="88"/>
      <c r="BX721" s="88"/>
      <c r="BY721" s="88"/>
      <c r="BZ721" s="88"/>
      <c r="CA721" s="88"/>
      <c r="CB721" s="88"/>
      <c r="CC721" s="88"/>
      <c r="CD721" s="88"/>
      <c r="CE721" s="88"/>
      <c r="CF721" s="88"/>
      <c r="CG721" s="88"/>
      <c r="CH721" s="88"/>
      <c r="CI721" s="88"/>
      <c r="CJ721" s="88"/>
      <c r="CK721" s="88"/>
      <c r="CL721" s="88"/>
      <c r="CM721" s="88"/>
      <c r="CN721" s="88"/>
      <c r="CO721" s="88"/>
      <c r="CP721" s="88"/>
      <c r="CQ721" s="88"/>
      <c r="CR721" s="88"/>
      <c r="CS721" s="88"/>
      <c r="CT721" s="88"/>
      <c r="CU721" s="88"/>
      <c r="CV721" s="88"/>
      <c r="CW721" s="88"/>
      <c r="CX721" s="88"/>
      <c r="CY721" s="88"/>
      <c r="CZ721" s="88"/>
      <c r="DA721" s="88"/>
      <c r="DB721" s="88"/>
      <c r="DC721" s="88"/>
      <c r="DD721" s="88"/>
      <c r="DE721" s="88"/>
      <c r="DF721" s="88"/>
      <c r="DG721" s="88"/>
      <c r="DH721" s="88"/>
    </row>
    <row r="722" ht="10.5" customHeight="1">
      <c r="A722" s="87" t="str">
        <f t="shared" si="1"/>
        <v/>
      </c>
      <c r="B722" s="88" t="str">
        <f t="shared" si="2"/>
        <v/>
      </c>
      <c r="C722" s="88" t="str">
        <f t="shared" si="3"/>
        <v/>
      </c>
      <c r="D722" s="89" t="str">
        <f>'94KMInput'!B761</f>
        <v/>
      </c>
      <c r="E722" s="90" t="str">
        <f t="shared" si="4"/>
        <v/>
      </c>
      <c r="F722" s="91" t="str">
        <f>'94KMInput'!H761</f>
        <v/>
      </c>
      <c r="G722" s="90" t="str">
        <f>'94KMInput'!O761</f>
        <v/>
      </c>
      <c r="H722" s="90" t="str">
        <f>'94KMInput'!P761</f>
        <v/>
      </c>
      <c r="I722" s="90" t="str">
        <f>'94KMInput'!R761</f>
        <v/>
      </c>
      <c r="J722" s="91" t="str">
        <f>'94KMInput'!S761</f>
        <v/>
      </c>
      <c r="K722" s="92" t="str">
        <f>'94KMInput'!AD761</f>
        <v/>
      </c>
      <c r="L722" s="93"/>
      <c r="M722" s="94" t="str">
        <f>'94KMInput'!L761</f>
        <v/>
      </c>
      <c r="N722" s="90" t="str">
        <f>IF(M722="","",(IF(Q722='94KMInput'!K761,"","ERROR!")))</f>
        <v/>
      </c>
      <c r="O722" s="95"/>
      <c r="P722" s="96"/>
      <c r="Q722" s="69" t="str">
        <f t="shared" si="8"/>
        <v/>
      </c>
      <c r="R722" s="98"/>
      <c r="S722" s="98"/>
      <c r="T722" s="98"/>
      <c r="U722" s="99"/>
      <c r="V722" s="98"/>
      <c r="W722" s="98"/>
      <c r="X722" s="100" t="str">
        <f t="shared" si="39"/>
        <v/>
      </c>
      <c r="Y722" s="101"/>
      <c r="Z722" s="102"/>
      <c r="AA722" s="102"/>
      <c r="AB722" s="102"/>
      <c r="AC722" s="103" t="str">
        <f>'94KMInput'!T761</f>
        <v/>
      </c>
      <c r="AD722" s="104">
        <f>'94KMInput'!V761-'94KMInput'!U761</f>
        <v>0</v>
      </c>
      <c r="AE722" s="105" t="str">
        <f t="shared" si="6"/>
        <v/>
      </c>
      <c r="AF722" s="106"/>
      <c r="AG722" s="107"/>
      <c r="AH722" s="108" t="str">
        <f>HYPERLINK('94KMInput'!AE760)</f>
        <v/>
      </c>
      <c r="AI722" s="108" t="str">
        <f>HYPERLINK('94KMInput'!AF760)</f>
        <v/>
      </c>
      <c r="AJ722" s="108" t="str">
        <f>HYPERLINK('94KMInput'!AG760)</f>
        <v/>
      </c>
      <c r="AK722" s="108" t="str">
        <f>HYPERLINK('94KMInput'!AH760)</f>
        <v/>
      </c>
      <c r="AL722" s="108" t="str">
        <f>HYPERLINK('94KMInput'!AI760)</f>
        <v/>
      </c>
      <c r="AM722" s="108" t="str">
        <f>HYPERLINK('94KMInput'!AJ760)</f>
        <v/>
      </c>
      <c r="AN722" s="108" t="str">
        <f>HYPERLINK('94KMInput'!AK760)</f>
        <v/>
      </c>
      <c r="AO722" s="108" t="str">
        <f>HYPERLINK('94KMInput'!AL760)</f>
        <v/>
      </c>
      <c r="AP722" s="88"/>
      <c r="AQ722" s="88"/>
      <c r="AR722" s="88"/>
      <c r="AS722" s="88"/>
      <c r="AT722" s="88"/>
      <c r="AU722" s="88"/>
      <c r="AV722" s="88"/>
      <c r="AW722" s="88"/>
      <c r="AX722" s="88"/>
      <c r="AY722" s="88"/>
      <c r="AZ722" s="88"/>
      <c r="BA722" s="88"/>
      <c r="BB722" s="88"/>
      <c r="BC722" s="88"/>
      <c r="BD722" s="88"/>
      <c r="BE722" s="88"/>
      <c r="BF722" s="88"/>
      <c r="BG722" s="88"/>
      <c r="BH722" s="88"/>
      <c r="BI722" s="88"/>
      <c r="BJ722" s="88"/>
      <c r="BK722" s="88"/>
      <c r="BL722" s="88"/>
      <c r="BM722" s="88"/>
      <c r="BN722" s="88"/>
      <c r="BO722" s="88"/>
      <c r="BP722" s="88"/>
      <c r="BQ722" s="88"/>
      <c r="BR722" s="88"/>
      <c r="BS722" s="88"/>
      <c r="BT722" s="88"/>
      <c r="BU722" s="88"/>
      <c r="BV722" s="88"/>
      <c r="BW722" s="88"/>
      <c r="BX722" s="88"/>
      <c r="BY722" s="88"/>
      <c r="BZ722" s="88"/>
      <c r="CA722" s="88"/>
      <c r="CB722" s="88"/>
      <c r="CC722" s="88"/>
      <c r="CD722" s="88"/>
      <c r="CE722" s="88"/>
      <c r="CF722" s="88"/>
      <c r="CG722" s="88"/>
      <c r="CH722" s="88"/>
      <c r="CI722" s="88"/>
      <c r="CJ722" s="88"/>
      <c r="CK722" s="88"/>
      <c r="CL722" s="88"/>
      <c r="CM722" s="88"/>
      <c r="CN722" s="88"/>
      <c r="CO722" s="88"/>
      <c r="CP722" s="88"/>
      <c r="CQ722" s="88"/>
      <c r="CR722" s="88"/>
      <c r="CS722" s="88"/>
      <c r="CT722" s="88"/>
      <c r="CU722" s="88"/>
      <c r="CV722" s="88"/>
      <c r="CW722" s="88"/>
      <c r="CX722" s="88"/>
      <c r="CY722" s="88"/>
      <c r="CZ722" s="88"/>
      <c r="DA722" s="88"/>
      <c r="DB722" s="88"/>
      <c r="DC722" s="88"/>
      <c r="DD722" s="88"/>
      <c r="DE722" s="88"/>
      <c r="DF722" s="88"/>
      <c r="DG722" s="88"/>
      <c r="DH722" s="88"/>
    </row>
    <row r="723" ht="10.5" customHeight="1">
      <c r="A723" s="87" t="str">
        <f t="shared" si="1"/>
        <v/>
      </c>
      <c r="B723" s="88" t="str">
        <f t="shared" si="2"/>
        <v/>
      </c>
      <c r="C723" s="88" t="str">
        <f t="shared" si="3"/>
        <v/>
      </c>
      <c r="D723" s="89" t="str">
        <f>'94KMInput'!B762</f>
        <v/>
      </c>
      <c r="E723" s="90" t="str">
        <f t="shared" si="4"/>
        <v/>
      </c>
      <c r="F723" s="91" t="str">
        <f>'94KMInput'!H762</f>
        <v/>
      </c>
      <c r="G723" s="90" t="str">
        <f>'94KMInput'!O762</f>
        <v/>
      </c>
      <c r="H723" s="90" t="str">
        <f>'94KMInput'!P762</f>
        <v/>
      </c>
      <c r="I723" s="90" t="str">
        <f>'94KMInput'!R762</f>
        <v/>
      </c>
      <c r="J723" s="91" t="str">
        <f>'94KMInput'!S762</f>
        <v/>
      </c>
      <c r="K723" s="92" t="str">
        <f>'94KMInput'!AD762</f>
        <v/>
      </c>
      <c r="L723" s="93"/>
      <c r="M723" s="94" t="str">
        <f>'94KMInput'!L762</f>
        <v/>
      </c>
      <c r="N723" s="90" t="str">
        <f>IF(M723="","",(IF(Q723='94KMInput'!K762,"","ERROR!")))</f>
        <v/>
      </c>
      <c r="O723" s="95"/>
      <c r="P723" s="96"/>
      <c r="Q723" s="69" t="str">
        <f t="shared" si="8"/>
        <v/>
      </c>
      <c r="R723" s="98"/>
      <c r="S723" s="98"/>
      <c r="T723" s="98"/>
      <c r="U723" s="99"/>
      <c r="V723" s="98"/>
      <c r="W723" s="98"/>
      <c r="X723" s="100" t="str">
        <f t="shared" si="39"/>
        <v/>
      </c>
      <c r="Y723" s="101"/>
      <c r="Z723" s="102"/>
      <c r="AA723" s="102"/>
      <c r="AB723" s="102"/>
      <c r="AC723" s="103" t="str">
        <f>'94KMInput'!T762</f>
        <v/>
      </c>
      <c r="AD723" s="104">
        <f>'94KMInput'!V762-'94KMInput'!U762</f>
        <v>0</v>
      </c>
      <c r="AE723" s="105" t="str">
        <f t="shared" si="6"/>
        <v/>
      </c>
      <c r="AF723" s="106"/>
      <c r="AG723" s="107"/>
      <c r="AH723" s="108" t="str">
        <f>HYPERLINK('94KMInput'!AE761)</f>
        <v/>
      </c>
      <c r="AI723" s="108" t="str">
        <f>HYPERLINK('94KMInput'!AF761)</f>
        <v/>
      </c>
      <c r="AJ723" s="108" t="str">
        <f>HYPERLINK('94KMInput'!AG761)</f>
        <v/>
      </c>
      <c r="AK723" s="108" t="str">
        <f>HYPERLINK('94KMInput'!AH761)</f>
        <v/>
      </c>
      <c r="AL723" s="108" t="str">
        <f>HYPERLINK('94KMInput'!AI761)</f>
        <v/>
      </c>
      <c r="AM723" s="108" t="str">
        <f>HYPERLINK('94KMInput'!AJ761)</f>
        <v/>
      </c>
      <c r="AN723" s="108" t="str">
        <f>HYPERLINK('94KMInput'!AK761)</f>
        <v/>
      </c>
      <c r="AO723" s="108" t="str">
        <f>HYPERLINK('94KMInput'!AL761)</f>
        <v/>
      </c>
      <c r="AP723" s="88"/>
      <c r="AQ723" s="88"/>
      <c r="AR723" s="88"/>
      <c r="AS723" s="88"/>
      <c r="AT723" s="88"/>
      <c r="AU723" s="88"/>
      <c r="AV723" s="88"/>
      <c r="AW723" s="88"/>
      <c r="AX723" s="88"/>
      <c r="AY723" s="88"/>
      <c r="AZ723" s="88"/>
      <c r="BA723" s="88"/>
      <c r="BB723" s="88"/>
      <c r="BC723" s="88"/>
      <c r="BD723" s="88"/>
      <c r="BE723" s="88"/>
      <c r="BF723" s="88"/>
      <c r="BG723" s="88"/>
      <c r="BH723" s="88"/>
      <c r="BI723" s="88"/>
      <c r="BJ723" s="88"/>
      <c r="BK723" s="88"/>
      <c r="BL723" s="88"/>
      <c r="BM723" s="88"/>
      <c r="BN723" s="88"/>
      <c r="BO723" s="88"/>
      <c r="BP723" s="88"/>
      <c r="BQ723" s="88"/>
      <c r="BR723" s="88"/>
      <c r="BS723" s="88"/>
      <c r="BT723" s="88"/>
      <c r="BU723" s="88"/>
      <c r="BV723" s="88"/>
      <c r="BW723" s="88"/>
      <c r="BX723" s="88"/>
      <c r="BY723" s="88"/>
      <c r="BZ723" s="88"/>
      <c r="CA723" s="88"/>
      <c r="CB723" s="88"/>
      <c r="CC723" s="88"/>
      <c r="CD723" s="88"/>
      <c r="CE723" s="88"/>
      <c r="CF723" s="88"/>
      <c r="CG723" s="88"/>
      <c r="CH723" s="88"/>
      <c r="CI723" s="88"/>
      <c r="CJ723" s="88"/>
      <c r="CK723" s="88"/>
      <c r="CL723" s="88"/>
      <c r="CM723" s="88"/>
      <c r="CN723" s="88"/>
      <c r="CO723" s="88"/>
      <c r="CP723" s="88"/>
      <c r="CQ723" s="88"/>
      <c r="CR723" s="88"/>
      <c r="CS723" s="88"/>
      <c r="CT723" s="88"/>
      <c r="CU723" s="88"/>
      <c r="CV723" s="88"/>
      <c r="CW723" s="88"/>
      <c r="CX723" s="88"/>
      <c r="CY723" s="88"/>
      <c r="CZ723" s="88"/>
      <c r="DA723" s="88"/>
      <c r="DB723" s="88"/>
      <c r="DC723" s="88"/>
      <c r="DD723" s="88"/>
      <c r="DE723" s="88"/>
      <c r="DF723" s="88"/>
      <c r="DG723" s="88"/>
      <c r="DH723" s="88"/>
    </row>
    <row r="724" ht="10.5" customHeight="1">
      <c r="A724" s="87" t="str">
        <f t="shared" si="1"/>
        <v/>
      </c>
      <c r="B724" s="88" t="str">
        <f t="shared" si="2"/>
        <v/>
      </c>
      <c r="C724" s="88" t="str">
        <f t="shared" si="3"/>
        <v/>
      </c>
      <c r="D724" s="89" t="str">
        <f>'94KMInput'!B763</f>
        <v/>
      </c>
      <c r="E724" s="90" t="str">
        <f t="shared" si="4"/>
        <v/>
      </c>
      <c r="F724" s="91" t="str">
        <f>'94KMInput'!H763</f>
        <v/>
      </c>
      <c r="G724" s="90" t="str">
        <f>'94KMInput'!O763</f>
        <v/>
      </c>
      <c r="H724" s="90" t="str">
        <f>'94KMInput'!P763</f>
        <v/>
      </c>
      <c r="I724" s="90" t="str">
        <f>'94KMInput'!R763</f>
        <v/>
      </c>
      <c r="J724" s="91" t="str">
        <f>'94KMInput'!S763</f>
        <v/>
      </c>
      <c r="K724" s="92" t="str">
        <f>'94KMInput'!AD763</f>
        <v/>
      </c>
      <c r="L724" s="93"/>
      <c r="M724" s="94" t="str">
        <f>'94KMInput'!L763</f>
        <v/>
      </c>
      <c r="N724" s="90" t="str">
        <f>IF(M724="","",(IF(Q724='94KMInput'!K763,"","ERROR!")))</f>
        <v/>
      </c>
      <c r="O724" s="95"/>
      <c r="P724" s="96"/>
      <c r="Q724" s="69" t="str">
        <f t="shared" si="8"/>
        <v/>
      </c>
      <c r="R724" s="98"/>
      <c r="S724" s="98"/>
      <c r="T724" s="98"/>
      <c r="U724" s="99"/>
      <c r="V724" s="98"/>
      <c r="W724" s="98"/>
      <c r="X724" s="100" t="str">
        <f t="shared" si="39"/>
        <v/>
      </c>
      <c r="Y724" s="101"/>
      <c r="Z724" s="102"/>
      <c r="AA724" s="102"/>
      <c r="AB724" s="102"/>
      <c r="AC724" s="103" t="str">
        <f>'94KMInput'!T763</f>
        <v/>
      </c>
      <c r="AD724" s="104">
        <f>'94KMInput'!V763-'94KMInput'!U763</f>
        <v>0</v>
      </c>
      <c r="AE724" s="105" t="str">
        <f t="shared" si="6"/>
        <v/>
      </c>
      <c r="AF724" s="106"/>
      <c r="AG724" s="107"/>
      <c r="AH724" s="108" t="str">
        <f>HYPERLINK('94KMInput'!AE762)</f>
        <v/>
      </c>
      <c r="AI724" s="108" t="str">
        <f>HYPERLINK('94KMInput'!AF762)</f>
        <v/>
      </c>
      <c r="AJ724" s="108" t="str">
        <f>HYPERLINK('94KMInput'!AG762)</f>
        <v/>
      </c>
      <c r="AK724" s="108" t="str">
        <f>HYPERLINK('94KMInput'!AH762)</f>
        <v/>
      </c>
      <c r="AL724" s="108" t="str">
        <f>HYPERLINK('94KMInput'!AI762)</f>
        <v/>
      </c>
      <c r="AM724" s="108" t="str">
        <f>HYPERLINK('94KMInput'!AJ762)</f>
        <v/>
      </c>
      <c r="AN724" s="108" t="str">
        <f>HYPERLINK('94KMInput'!AK762)</f>
        <v/>
      </c>
      <c r="AO724" s="108" t="str">
        <f>HYPERLINK('94KMInput'!AL762)</f>
        <v/>
      </c>
      <c r="AP724" s="88"/>
      <c r="AQ724" s="88"/>
      <c r="AR724" s="88"/>
      <c r="AS724" s="88"/>
      <c r="AT724" s="88"/>
      <c r="AU724" s="88"/>
      <c r="AV724" s="88"/>
      <c r="AW724" s="88"/>
      <c r="AX724" s="88"/>
      <c r="AY724" s="88"/>
      <c r="AZ724" s="88"/>
      <c r="BA724" s="88"/>
      <c r="BB724" s="88"/>
      <c r="BC724" s="88"/>
      <c r="BD724" s="88"/>
      <c r="BE724" s="88"/>
      <c r="BF724" s="88"/>
      <c r="BG724" s="88"/>
      <c r="BH724" s="88"/>
      <c r="BI724" s="88"/>
      <c r="BJ724" s="88"/>
      <c r="BK724" s="88"/>
      <c r="BL724" s="88"/>
      <c r="BM724" s="88"/>
      <c r="BN724" s="88"/>
      <c r="BO724" s="88"/>
      <c r="BP724" s="88"/>
      <c r="BQ724" s="88"/>
      <c r="BR724" s="88"/>
      <c r="BS724" s="88"/>
      <c r="BT724" s="88"/>
      <c r="BU724" s="88"/>
      <c r="BV724" s="88"/>
      <c r="BW724" s="88"/>
      <c r="BX724" s="88"/>
      <c r="BY724" s="88"/>
      <c r="BZ724" s="88"/>
      <c r="CA724" s="88"/>
      <c r="CB724" s="88"/>
      <c r="CC724" s="88"/>
      <c r="CD724" s="88"/>
      <c r="CE724" s="88"/>
      <c r="CF724" s="88"/>
      <c r="CG724" s="88"/>
      <c r="CH724" s="88"/>
      <c r="CI724" s="88"/>
      <c r="CJ724" s="88"/>
      <c r="CK724" s="88"/>
      <c r="CL724" s="88"/>
      <c r="CM724" s="88"/>
      <c r="CN724" s="88"/>
      <c r="CO724" s="88"/>
      <c r="CP724" s="88"/>
      <c r="CQ724" s="88"/>
      <c r="CR724" s="88"/>
      <c r="CS724" s="88"/>
      <c r="CT724" s="88"/>
      <c r="CU724" s="88"/>
      <c r="CV724" s="88"/>
      <c r="CW724" s="88"/>
      <c r="CX724" s="88"/>
      <c r="CY724" s="88"/>
      <c r="CZ724" s="88"/>
      <c r="DA724" s="88"/>
      <c r="DB724" s="88"/>
      <c r="DC724" s="88"/>
      <c r="DD724" s="88"/>
      <c r="DE724" s="88"/>
      <c r="DF724" s="88"/>
      <c r="DG724" s="88"/>
      <c r="DH724" s="88"/>
    </row>
    <row r="725" ht="10.5" customHeight="1">
      <c r="A725" s="87" t="str">
        <f t="shared" si="1"/>
        <v/>
      </c>
      <c r="B725" s="88" t="str">
        <f t="shared" si="2"/>
        <v/>
      </c>
      <c r="C725" s="88" t="str">
        <f t="shared" si="3"/>
        <v/>
      </c>
      <c r="D725" s="89" t="str">
        <f>'94KMInput'!B764</f>
        <v/>
      </c>
      <c r="E725" s="90" t="str">
        <f t="shared" si="4"/>
        <v/>
      </c>
      <c r="F725" s="91" t="str">
        <f>'94KMInput'!H764</f>
        <v/>
      </c>
      <c r="G725" s="90" t="str">
        <f>'94KMInput'!O764</f>
        <v/>
      </c>
      <c r="H725" s="90" t="str">
        <f>'94KMInput'!P764</f>
        <v/>
      </c>
      <c r="I725" s="90" t="str">
        <f>'94KMInput'!R764</f>
        <v/>
      </c>
      <c r="J725" s="91" t="str">
        <f>'94KMInput'!S764</f>
        <v/>
      </c>
      <c r="K725" s="92" t="str">
        <f>'94KMInput'!AD764</f>
        <v/>
      </c>
      <c r="L725" s="93"/>
      <c r="M725" s="94" t="str">
        <f>'94KMInput'!L764</f>
        <v/>
      </c>
      <c r="N725" s="90" t="str">
        <f>IF(M725="","",(IF(Q725='94KMInput'!K764,"","ERROR!")))</f>
        <v/>
      </c>
      <c r="O725" s="95"/>
      <c r="P725" s="96"/>
      <c r="Q725" s="69" t="str">
        <f t="shared" si="8"/>
        <v/>
      </c>
      <c r="R725" s="98"/>
      <c r="S725" s="98"/>
      <c r="T725" s="98"/>
      <c r="U725" s="99"/>
      <c r="V725" s="98"/>
      <c r="W725" s="98"/>
      <c r="X725" s="100" t="str">
        <f t="shared" si="39"/>
        <v/>
      </c>
      <c r="Y725" s="101"/>
      <c r="Z725" s="102"/>
      <c r="AA725" s="102"/>
      <c r="AB725" s="102"/>
      <c r="AC725" s="103" t="str">
        <f>'94KMInput'!T764</f>
        <v/>
      </c>
      <c r="AD725" s="104">
        <f>'94KMInput'!V764-'94KMInput'!U764</f>
        <v>0</v>
      </c>
      <c r="AE725" s="105" t="str">
        <f t="shared" si="6"/>
        <v/>
      </c>
      <c r="AF725" s="106"/>
      <c r="AG725" s="107"/>
      <c r="AH725" s="108" t="str">
        <f>HYPERLINK('94KMInput'!AE763)</f>
        <v/>
      </c>
      <c r="AI725" s="108" t="str">
        <f>HYPERLINK('94KMInput'!AF763)</f>
        <v/>
      </c>
      <c r="AJ725" s="108" t="str">
        <f>HYPERLINK('94KMInput'!AG763)</f>
        <v/>
      </c>
      <c r="AK725" s="108" t="str">
        <f>HYPERLINK('94KMInput'!AH763)</f>
        <v/>
      </c>
      <c r="AL725" s="108" t="str">
        <f>HYPERLINK('94KMInput'!AI763)</f>
        <v/>
      </c>
      <c r="AM725" s="108" t="str">
        <f>HYPERLINK('94KMInput'!AJ763)</f>
        <v/>
      </c>
      <c r="AN725" s="108" t="str">
        <f>HYPERLINK('94KMInput'!AK763)</f>
        <v/>
      </c>
      <c r="AO725" s="108" t="str">
        <f>HYPERLINK('94KMInput'!AL763)</f>
        <v/>
      </c>
      <c r="AP725" s="88"/>
      <c r="AQ725" s="88"/>
      <c r="AR725" s="88"/>
      <c r="AS725" s="88"/>
      <c r="AT725" s="88"/>
      <c r="AU725" s="88"/>
      <c r="AV725" s="88"/>
      <c r="AW725" s="88"/>
      <c r="AX725" s="88"/>
      <c r="AY725" s="88"/>
      <c r="AZ725" s="88"/>
      <c r="BA725" s="88"/>
      <c r="BB725" s="88"/>
      <c r="BC725" s="88"/>
      <c r="BD725" s="88"/>
      <c r="BE725" s="88"/>
      <c r="BF725" s="88"/>
      <c r="BG725" s="88"/>
      <c r="BH725" s="88"/>
      <c r="BI725" s="88"/>
      <c r="BJ725" s="88"/>
      <c r="BK725" s="88"/>
      <c r="BL725" s="88"/>
      <c r="BM725" s="88"/>
      <c r="BN725" s="88"/>
      <c r="BO725" s="88"/>
      <c r="BP725" s="88"/>
      <c r="BQ725" s="88"/>
      <c r="BR725" s="88"/>
      <c r="BS725" s="88"/>
      <c r="BT725" s="88"/>
      <c r="BU725" s="88"/>
      <c r="BV725" s="88"/>
      <c r="BW725" s="88"/>
      <c r="BX725" s="88"/>
      <c r="BY725" s="88"/>
      <c r="BZ725" s="88"/>
      <c r="CA725" s="88"/>
      <c r="CB725" s="88"/>
      <c r="CC725" s="88"/>
      <c r="CD725" s="88"/>
      <c r="CE725" s="88"/>
      <c r="CF725" s="88"/>
      <c r="CG725" s="88"/>
      <c r="CH725" s="88"/>
      <c r="CI725" s="88"/>
      <c r="CJ725" s="88"/>
      <c r="CK725" s="88"/>
      <c r="CL725" s="88"/>
      <c r="CM725" s="88"/>
      <c r="CN725" s="88"/>
      <c r="CO725" s="88"/>
      <c r="CP725" s="88"/>
      <c r="CQ725" s="88"/>
      <c r="CR725" s="88"/>
      <c r="CS725" s="88"/>
      <c r="CT725" s="88"/>
      <c r="CU725" s="88"/>
      <c r="CV725" s="88"/>
      <c r="CW725" s="88"/>
      <c r="CX725" s="88"/>
      <c r="CY725" s="88"/>
      <c r="CZ725" s="88"/>
      <c r="DA725" s="88"/>
      <c r="DB725" s="88"/>
      <c r="DC725" s="88"/>
      <c r="DD725" s="88"/>
      <c r="DE725" s="88"/>
      <c r="DF725" s="88"/>
      <c r="DG725" s="88"/>
      <c r="DH725" s="88"/>
    </row>
    <row r="726" ht="10.5" customHeight="1">
      <c r="A726" s="87" t="str">
        <f t="shared" si="1"/>
        <v/>
      </c>
      <c r="B726" s="88" t="str">
        <f t="shared" si="2"/>
        <v/>
      </c>
      <c r="C726" s="88" t="str">
        <f t="shared" si="3"/>
        <v/>
      </c>
      <c r="D726" s="89" t="str">
        <f>'94KMInput'!B765</f>
        <v/>
      </c>
      <c r="E726" s="90" t="str">
        <f t="shared" si="4"/>
        <v/>
      </c>
      <c r="F726" s="91" t="str">
        <f>'94KMInput'!H765</f>
        <v/>
      </c>
      <c r="G726" s="90" t="str">
        <f>'94KMInput'!O765</f>
        <v/>
      </c>
      <c r="H726" s="90" t="str">
        <f>'94KMInput'!P765</f>
        <v/>
      </c>
      <c r="I726" s="90" t="str">
        <f>'94KMInput'!R765</f>
        <v/>
      </c>
      <c r="J726" s="91" t="str">
        <f>'94KMInput'!S765</f>
        <v/>
      </c>
      <c r="K726" s="92" t="str">
        <f>'94KMInput'!AD765</f>
        <v/>
      </c>
      <c r="L726" s="93"/>
      <c r="M726" s="94" t="str">
        <f>'94KMInput'!L765</f>
        <v/>
      </c>
      <c r="N726" s="90" t="str">
        <f>IF(M726="","",(IF(Q726='94KMInput'!K765,"","ERROR!")))</f>
        <v/>
      </c>
      <c r="O726" s="95"/>
      <c r="P726" s="96"/>
      <c r="Q726" s="69" t="str">
        <f t="shared" si="8"/>
        <v/>
      </c>
      <c r="R726" s="98"/>
      <c r="S726" s="98"/>
      <c r="T726" s="98"/>
      <c r="U726" s="99"/>
      <c r="V726" s="98"/>
      <c r="W726" s="98"/>
      <c r="X726" s="100" t="str">
        <f t="shared" si="39"/>
        <v/>
      </c>
      <c r="Y726" s="101"/>
      <c r="Z726" s="102"/>
      <c r="AA726" s="102"/>
      <c r="AB726" s="102"/>
      <c r="AC726" s="103" t="str">
        <f>'94KMInput'!T765</f>
        <v/>
      </c>
      <c r="AD726" s="104">
        <f>'94KMInput'!V765-'94KMInput'!U765</f>
        <v>0</v>
      </c>
      <c r="AE726" s="105" t="str">
        <f t="shared" si="6"/>
        <v/>
      </c>
      <c r="AF726" s="106"/>
      <c r="AG726" s="107"/>
      <c r="AH726" s="108" t="str">
        <f>HYPERLINK('94KMInput'!AE764)</f>
        <v/>
      </c>
      <c r="AI726" s="108" t="str">
        <f>HYPERLINK('94KMInput'!AF764)</f>
        <v/>
      </c>
      <c r="AJ726" s="108" t="str">
        <f>HYPERLINK('94KMInput'!AG764)</f>
        <v/>
      </c>
      <c r="AK726" s="108" t="str">
        <f>HYPERLINK('94KMInput'!AH764)</f>
        <v/>
      </c>
      <c r="AL726" s="108" t="str">
        <f>HYPERLINK('94KMInput'!AI764)</f>
        <v/>
      </c>
      <c r="AM726" s="108" t="str">
        <f>HYPERLINK('94KMInput'!AJ764)</f>
        <v/>
      </c>
      <c r="AN726" s="108" t="str">
        <f>HYPERLINK('94KMInput'!AK764)</f>
        <v/>
      </c>
      <c r="AO726" s="108" t="str">
        <f>HYPERLINK('94KMInput'!AL764)</f>
        <v/>
      </c>
      <c r="AP726" s="88"/>
      <c r="AQ726" s="88"/>
      <c r="AR726" s="88"/>
      <c r="AS726" s="88"/>
      <c r="AT726" s="88"/>
      <c r="AU726" s="88"/>
      <c r="AV726" s="88"/>
      <c r="AW726" s="88"/>
      <c r="AX726" s="88"/>
      <c r="AY726" s="88"/>
      <c r="AZ726" s="88"/>
      <c r="BA726" s="88"/>
      <c r="BB726" s="88"/>
      <c r="BC726" s="88"/>
      <c r="BD726" s="88"/>
      <c r="BE726" s="88"/>
      <c r="BF726" s="88"/>
      <c r="BG726" s="88"/>
      <c r="BH726" s="88"/>
      <c r="BI726" s="88"/>
      <c r="BJ726" s="88"/>
      <c r="BK726" s="88"/>
      <c r="BL726" s="88"/>
      <c r="BM726" s="88"/>
      <c r="BN726" s="88"/>
      <c r="BO726" s="88"/>
      <c r="BP726" s="88"/>
      <c r="BQ726" s="88"/>
      <c r="BR726" s="88"/>
      <c r="BS726" s="88"/>
      <c r="BT726" s="88"/>
      <c r="BU726" s="88"/>
      <c r="BV726" s="88"/>
      <c r="BW726" s="88"/>
      <c r="BX726" s="88"/>
      <c r="BY726" s="88"/>
      <c r="BZ726" s="88"/>
      <c r="CA726" s="88"/>
      <c r="CB726" s="88"/>
      <c r="CC726" s="88"/>
      <c r="CD726" s="88"/>
      <c r="CE726" s="88"/>
      <c r="CF726" s="88"/>
      <c r="CG726" s="88"/>
      <c r="CH726" s="88"/>
      <c r="CI726" s="88"/>
      <c r="CJ726" s="88"/>
      <c r="CK726" s="88"/>
      <c r="CL726" s="88"/>
      <c r="CM726" s="88"/>
      <c r="CN726" s="88"/>
      <c r="CO726" s="88"/>
      <c r="CP726" s="88"/>
      <c r="CQ726" s="88"/>
      <c r="CR726" s="88"/>
      <c r="CS726" s="88"/>
      <c r="CT726" s="88"/>
      <c r="CU726" s="88"/>
      <c r="CV726" s="88"/>
      <c r="CW726" s="88"/>
      <c r="CX726" s="88"/>
      <c r="CY726" s="88"/>
      <c r="CZ726" s="88"/>
      <c r="DA726" s="88"/>
      <c r="DB726" s="88"/>
      <c r="DC726" s="88"/>
      <c r="DD726" s="88"/>
      <c r="DE726" s="88"/>
      <c r="DF726" s="88"/>
      <c r="DG726" s="88"/>
      <c r="DH726" s="88"/>
    </row>
    <row r="727" ht="10.5" customHeight="1">
      <c r="A727" s="87" t="str">
        <f t="shared" si="1"/>
        <v/>
      </c>
      <c r="B727" s="88" t="str">
        <f t="shared" si="2"/>
        <v/>
      </c>
      <c r="C727" s="88" t="str">
        <f t="shared" si="3"/>
        <v/>
      </c>
      <c r="D727" s="89" t="str">
        <f>'94KMInput'!B766</f>
        <v/>
      </c>
      <c r="E727" s="90" t="str">
        <f t="shared" si="4"/>
        <v/>
      </c>
      <c r="F727" s="91" t="str">
        <f>'94KMInput'!H766</f>
        <v/>
      </c>
      <c r="G727" s="90" t="str">
        <f>'94KMInput'!O766</f>
        <v/>
      </c>
      <c r="H727" s="90" t="str">
        <f>'94KMInput'!P766</f>
        <v/>
      </c>
      <c r="I727" s="90" t="str">
        <f>'94KMInput'!R766</f>
        <v/>
      </c>
      <c r="J727" s="91" t="str">
        <f>'94KMInput'!S766</f>
        <v/>
      </c>
      <c r="K727" s="92" t="str">
        <f>'94KMInput'!AD766</f>
        <v/>
      </c>
      <c r="L727" s="93"/>
      <c r="M727" s="94" t="str">
        <f>'94KMInput'!L766</f>
        <v/>
      </c>
      <c r="N727" s="90" t="str">
        <f>IF(M727="","",(IF(Q727='94KMInput'!K766,"","ERROR!")))</f>
        <v/>
      </c>
      <c r="O727" s="95"/>
      <c r="P727" s="96"/>
      <c r="Q727" s="69" t="str">
        <f t="shared" si="8"/>
        <v/>
      </c>
      <c r="R727" s="98"/>
      <c r="S727" s="98"/>
      <c r="T727" s="98"/>
      <c r="U727" s="99"/>
      <c r="V727" s="98"/>
      <c r="W727" s="98"/>
      <c r="X727" s="100" t="str">
        <f t="shared" si="39"/>
        <v/>
      </c>
      <c r="Y727" s="101"/>
      <c r="Z727" s="102"/>
      <c r="AA727" s="102"/>
      <c r="AB727" s="102"/>
      <c r="AC727" s="103" t="str">
        <f>'94KMInput'!T766</f>
        <v/>
      </c>
      <c r="AD727" s="104">
        <f>'94KMInput'!V766-'94KMInput'!U766</f>
        <v>0</v>
      </c>
      <c r="AE727" s="105" t="str">
        <f t="shared" si="6"/>
        <v/>
      </c>
      <c r="AF727" s="106"/>
      <c r="AG727" s="107"/>
      <c r="AH727" s="108" t="str">
        <f>HYPERLINK('94KMInput'!AE765)</f>
        <v/>
      </c>
      <c r="AI727" s="108" t="str">
        <f>HYPERLINK('94KMInput'!AF765)</f>
        <v/>
      </c>
      <c r="AJ727" s="108" t="str">
        <f>HYPERLINK('94KMInput'!AG765)</f>
        <v/>
      </c>
      <c r="AK727" s="108" t="str">
        <f>HYPERLINK('94KMInput'!AH765)</f>
        <v/>
      </c>
      <c r="AL727" s="108" t="str">
        <f>HYPERLINK('94KMInput'!AI765)</f>
        <v/>
      </c>
      <c r="AM727" s="108" t="str">
        <f>HYPERLINK('94KMInput'!AJ765)</f>
        <v/>
      </c>
      <c r="AN727" s="108" t="str">
        <f>HYPERLINK('94KMInput'!AK765)</f>
        <v/>
      </c>
      <c r="AO727" s="108" t="str">
        <f>HYPERLINK('94KMInput'!AL765)</f>
        <v/>
      </c>
      <c r="AP727" s="88"/>
      <c r="AQ727" s="88"/>
      <c r="AR727" s="88"/>
      <c r="AS727" s="88"/>
      <c r="AT727" s="88"/>
      <c r="AU727" s="88"/>
      <c r="AV727" s="88"/>
      <c r="AW727" s="88"/>
      <c r="AX727" s="88"/>
      <c r="AY727" s="88"/>
      <c r="AZ727" s="88"/>
      <c r="BA727" s="88"/>
      <c r="BB727" s="88"/>
      <c r="BC727" s="88"/>
      <c r="BD727" s="88"/>
      <c r="BE727" s="88"/>
      <c r="BF727" s="88"/>
      <c r="BG727" s="88"/>
      <c r="BH727" s="88"/>
      <c r="BI727" s="88"/>
      <c r="BJ727" s="88"/>
      <c r="BK727" s="88"/>
      <c r="BL727" s="88"/>
      <c r="BM727" s="88"/>
      <c r="BN727" s="88"/>
      <c r="BO727" s="88"/>
      <c r="BP727" s="88"/>
      <c r="BQ727" s="88"/>
      <c r="BR727" s="88"/>
      <c r="BS727" s="88"/>
      <c r="BT727" s="88"/>
      <c r="BU727" s="88"/>
      <c r="BV727" s="88"/>
      <c r="BW727" s="88"/>
      <c r="BX727" s="88"/>
      <c r="BY727" s="88"/>
      <c r="BZ727" s="88"/>
      <c r="CA727" s="88"/>
      <c r="CB727" s="88"/>
      <c r="CC727" s="88"/>
      <c r="CD727" s="88"/>
      <c r="CE727" s="88"/>
      <c r="CF727" s="88"/>
      <c r="CG727" s="88"/>
      <c r="CH727" s="88"/>
      <c r="CI727" s="88"/>
      <c r="CJ727" s="88"/>
      <c r="CK727" s="88"/>
      <c r="CL727" s="88"/>
      <c r="CM727" s="88"/>
      <c r="CN727" s="88"/>
      <c r="CO727" s="88"/>
      <c r="CP727" s="88"/>
      <c r="CQ727" s="88"/>
      <c r="CR727" s="88"/>
      <c r="CS727" s="88"/>
      <c r="CT727" s="88"/>
      <c r="CU727" s="88"/>
      <c r="CV727" s="88"/>
      <c r="CW727" s="88"/>
      <c r="CX727" s="88"/>
      <c r="CY727" s="88"/>
      <c r="CZ727" s="88"/>
      <c r="DA727" s="88"/>
      <c r="DB727" s="88"/>
      <c r="DC727" s="88"/>
      <c r="DD727" s="88"/>
      <c r="DE727" s="88"/>
      <c r="DF727" s="88"/>
      <c r="DG727" s="88"/>
      <c r="DH727" s="88"/>
    </row>
    <row r="728" ht="10.5" customHeight="1">
      <c r="A728" s="87" t="str">
        <f t="shared" si="1"/>
        <v/>
      </c>
      <c r="B728" s="88" t="str">
        <f t="shared" si="2"/>
        <v/>
      </c>
      <c r="C728" s="88" t="str">
        <f t="shared" si="3"/>
        <v/>
      </c>
      <c r="D728" s="89" t="str">
        <f>'94KMInput'!B767</f>
        <v/>
      </c>
      <c r="E728" s="90" t="str">
        <f t="shared" si="4"/>
        <v/>
      </c>
      <c r="F728" s="91" t="str">
        <f>'94KMInput'!H767</f>
        <v/>
      </c>
      <c r="G728" s="90" t="str">
        <f>'94KMInput'!O767</f>
        <v/>
      </c>
      <c r="H728" s="90" t="str">
        <f>'94KMInput'!P767</f>
        <v/>
      </c>
      <c r="I728" s="90" t="str">
        <f>'94KMInput'!R767</f>
        <v/>
      </c>
      <c r="J728" s="91" t="str">
        <f>'94KMInput'!S767</f>
        <v/>
      </c>
      <c r="K728" s="92" t="str">
        <f>'94KMInput'!AD767</f>
        <v/>
      </c>
      <c r="L728" s="93"/>
      <c r="M728" s="94" t="str">
        <f>'94KMInput'!L767</f>
        <v/>
      </c>
      <c r="N728" s="90" t="str">
        <f>IF(M728="","",(IF(Q728='94KMInput'!K767,"","ERROR!")))</f>
        <v/>
      </c>
      <c r="O728" s="95"/>
      <c r="P728" s="96"/>
      <c r="Q728" s="69" t="str">
        <f t="shared" si="8"/>
        <v/>
      </c>
      <c r="R728" s="98"/>
      <c r="S728" s="98"/>
      <c r="T728" s="98"/>
      <c r="U728" s="99"/>
      <c r="V728" s="98"/>
      <c r="W728" s="98"/>
      <c r="X728" s="100" t="str">
        <f t="shared" si="39"/>
        <v/>
      </c>
      <c r="Y728" s="101"/>
      <c r="Z728" s="102"/>
      <c r="AA728" s="102"/>
      <c r="AB728" s="102"/>
      <c r="AC728" s="103" t="str">
        <f>'94KMInput'!T767</f>
        <v/>
      </c>
      <c r="AD728" s="104">
        <f>'94KMInput'!V767-'94KMInput'!U767</f>
        <v>0</v>
      </c>
      <c r="AE728" s="105" t="str">
        <f t="shared" si="6"/>
        <v/>
      </c>
      <c r="AF728" s="106"/>
      <c r="AG728" s="107"/>
      <c r="AH728" s="108" t="str">
        <f>HYPERLINK('94KMInput'!AE766)</f>
        <v/>
      </c>
      <c r="AI728" s="108" t="str">
        <f>HYPERLINK('94KMInput'!AF766)</f>
        <v/>
      </c>
      <c r="AJ728" s="108" t="str">
        <f>HYPERLINK('94KMInput'!AG766)</f>
        <v/>
      </c>
      <c r="AK728" s="108" t="str">
        <f>HYPERLINK('94KMInput'!AH766)</f>
        <v/>
      </c>
      <c r="AL728" s="108" t="str">
        <f>HYPERLINK('94KMInput'!AI766)</f>
        <v/>
      </c>
      <c r="AM728" s="108" t="str">
        <f>HYPERLINK('94KMInput'!AJ766)</f>
        <v/>
      </c>
      <c r="AN728" s="108" t="str">
        <f>HYPERLINK('94KMInput'!AK766)</f>
        <v/>
      </c>
      <c r="AO728" s="108" t="str">
        <f>HYPERLINK('94KMInput'!AL766)</f>
        <v/>
      </c>
      <c r="AP728" s="88"/>
      <c r="AQ728" s="88"/>
      <c r="AR728" s="88"/>
      <c r="AS728" s="88"/>
      <c r="AT728" s="88"/>
      <c r="AU728" s="88"/>
      <c r="AV728" s="88"/>
      <c r="AW728" s="88"/>
      <c r="AX728" s="88"/>
      <c r="AY728" s="88"/>
      <c r="AZ728" s="88"/>
      <c r="BA728" s="88"/>
      <c r="BB728" s="88"/>
      <c r="BC728" s="88"/>
      <c r="BD728" s="88"/>
      <c r="BE728" s="88"/>
      <c r="BF728" s="88"/>
      <c r="BG728" s="88"/>
      <c r="BH728" s="88"/>
      <c r="BI728" s="88"/>
      <c r="BJ728" s="88"/>
      <c r="BK728" s="88"/>
      <c r="BL728" s="88"/>
      <c r="BM728" s="88"/>
      <c r="BN728" s="88"/>
      <c r="BO728" s="88"/>
      <c r="BP728" s="88"/>
      <c r="BQ728" s="88"/>
      <c r="BR728" s="88"/>
      <c r="BS728" s="88"/>
      <c r="BT728" s="88"/>
      <c r="BU728" s="88"/>
      <c r="BV728" s="88"/>
      <c r="BW728" s="88"/>
      <c r="BX728" s="88"/>
      <c r="BY728" s="88"/>
      <c r="BZ728" s="88"/>
      <c r="CA728" s="88"/>
      <c r="CB728" s="88"/>
      <c r="CC728" s="88"/>
      <c r="CD728" s="88"/>
      <c r="CE728" s="88"/>
      <c r="CF728" s="88"/>
      <c r="CG728" s="88"/>
      <c r="CH728" s="88"/>
      <c r="CI728" s="88"/>
      <c r="CJ728" s="88"/>
      <c r="CK728" s="88"/>
      <c r="CL728" s="88"/>
      <c r="CM728" s="88"/>
      <c r="CN728" s="88"/>
      <c r="CO728" s="88"/>
      <c r="CP728" s="88"/>
      <c r="CQ728" s="88"/>
      <c r="CR728" s="88"/>
      <c r="CS728" s="88"/>
      <c r="CT728" s="88"/>
      <c r="CU728" s="88"/>
      <c r="CV728" s="88"/>
      <c r="CW728" s="88"/>
      <c r="CX728" s="88"/>
      <c r="CY728" s="88"/>
      <c r="CZ728" s="88"/>
      <c r="DA728" s="88"/>
      <c r="DB728" s="88"/>
      <c r="DC728" s="88"/>
      <c r="DD728" s="88"/>
      <c r="DE728" s="88"/>
      <c r="DF728" s="88"/>
      <c r="DG728" s="88"/>
      <c r="DH728" s="88"/>
    </row>
    <row r="729" ht="10.5" customHeight="1">
      <c r="A729" s="87" t="str">
        <f t="shared" si="1"/>
        <v/>
      </c>
      <c r="B729" s="88" t="str">
        <f t="shared" si="2"/>
        <v/>
      </c>
      <c r="C729" s="88" t="str">
        <f t="shared" si="3"/>
        <v/>
      </c>
      <c r="D729" s="89" t="str">
        <f>'94KMInput'!B768</f>
        <v/>
      </c>
      <c r="E729" s="90" t="str">
        <f t="shared" si="4"/>
        <v/>
      </c>
      <c r="F729" s="91" t="str">
        <f>'94KMInput'!H768</f>
        <v/>
      </c>
      <c r="G729" s="90" t="str">
        <f>'94KMInput'!O768</f>
        <v/>
      </c>
      <c r="H729" s="90" t="str">
        <f>'94KMInput'!P768</f>
        <v/>
      </c>
      <c r="I729" s="90" t="str">
        <f>'94KMInput'!R768</f>
        <v/>
      </c>
      <c r="J729" s="91" t="str">
        <f>'94KMInput'!S768</f>
        <v/>
      </c>
      <c r="K729" s="92" t="str">
        <f>'94KMInput'!AD768</f>
        <v/>
      </c>
      <c r="L729" s="93"/>
      <c r="M729" s="94" t="str">
        <f>'94KMInput'!L768</f>
        <v/>
      </c>
      <c r="N729" s="90" t="str">
        <f>IF(M729="","",(IF(Q729='94KMInput'!K768,"","ERROR!")))</f>
        <v/>
      </c>
      <c r="O729" s="95"/>
      <c r="P729" s="96"/>
      <c r="Q729" s="69" t="str">
        <f t="shared" si="8"/>
        <v/>
      </c>
      <c r="R729" s="98"/>
      <c r="S729" s="98"/>
      <c r="T729" s="98"/>
      <c r="U729" s="99"/>
      <c r="V729" s="98"/>
      <c r="W729" s="98"/>
      <c r="X729" s="100" t="str">
        <f t="shared" si="39"/>
        <v/>
      </c>
      <c r="Y729" s="101"/>
      <c r="Z729" s="102"/>
      <c r="AA729" s="102"/>
      <c r="AB729" s="102"/>
      <c r="AC729" s="103" t="str">
        <f>'94KMInput'!T768</f>
        <v/>
      </c>
      <c r="AD729" s="104">
        <f>'94KMInput'!V768-'94KMInput'!U768</f>
        <v>0</v>
      </c>
      <c r="AE729" s="105" t="str">
        <f t="shared" si="6"/>
        <v/>
      </c>
      <c r="AF729" s="106"/>
      <c r="AG729" s="107"/>
      <c r="AH729" s="108" t="str">
        <f>HYPERLINK('94KMInput'!AE767)</f>
        <v/>
      </c>
      <c r="AI729" s="108" t="str">
        <f>HYPERLINK('94KMInput'!AF767)</f>
        <v/>
      </c>
      <c r="AJ729" s="108" t="str">
        <f>HYPERLINK('94KMInput'!AG767)</f>
        <v/>
      </c>
      <c r="AK729" s="108" t="str">
        <f>HYPERLINK('94KMInput'!AH767)</f>
        <v/>
      </c>
      <c r="AL729" s="108" t="str">
        <f>HYPERLINK('94KMInput'!AI767)</f>
        <v/>
      </c>
      <c r="AM729" s="108" t="str">
        <f>HYPERLINK('94KMInput'!AJ767)</f>
        <v/>
      </c>
      <c r="AN729" s="108" t="str">
        <f>HYPERLINK('94KMInput'!AK767)</f>
        <v/>
      </c>
      <c r="AO729" s="108" t="str">
        <f>HYPERLINK('94KMInput'!AL767)</f>
        <v/>
      </c>
      <c r="AP729" s="88"/>
      <c r="AQ729" s="88"/>
      <c r="AR729" s="88"/>
      <c r="AS729" s="88"/>
      <c r="AT729" s="88"/>
      <c r="AU729" s="88"/>
      <c r="AV729" s="88"/>
      <c r="AW729" s="88"/>
      <c r="AX729" s="88"/>
      <c r="AY729" s="88"/>
      <c r="AZ729" s="88"/>
      <c r="BA729" s="88"/>
      <c r="BB729" s="88"/>
      <c r="BC729" s="88"/>
      <c r="BD729" s="88"/>
      <c r="BE729" s="88"/>
      <c r="BF729" s="88"/>
      <c r="BG729" s="88"/>
      <c r="BH729" s="88"/>
      <c r="BI729" s="88"/>
      <c r="BJ729" s="88"/>
      <c r="BK729" s="88"/>
      <c r="BL729" s="88"/>
      <c r="BM729" s="88"/>
      <c r="BN729" s="88"/>
      <c r="BO729" s="88"/>
      <c r="BP729" s="88"/>
      <c r="BQ729" s="88"/>
      <c r="BR729" s="88"/>
      <c r="BS729" s="88"/>
      <c r="BT729" s="88"/>
      <c r="BU729" s="88"/>
      <c r="BV729" s="88"/>
      <c r="BW729" s="88"/>
      <c r="BX729" s="88"/>
      <c r="BY729" s="88"/>
      <c r="BZ729" s="88"/>
      <c r="CA729" s="88"/>
      <c r="CB729" s="88"/>
      <c r="CC729" s="88"/>
      <c r="CD729" s="88"/>
      <c r="CE729" s="88"/>
      <c r="CF729" s="88"/>
      <c r="CG729" s="88"/>
      <c r="CH729" s="88"/>
      <c r="CI729" s="88"/>
      <c r="CJ729" s="88"/>
      <c r="CK729" s="88"/>
      <c r="CL729" s="88"/>
      <c r="CM729" s="88"/>
      <c r="CN729" s="88"/>
      <c r="CO729" s="88"/>
      <c r="CP729" s="88"/>
      <c r="CQ729" s="88"/>
      <c r="CR729" s="88"/>
      <c r="CS729" s="88"/>
      <c r="CT729" s="88"/>
      <c r="CU729" s="88"/>
      <c r="CV729" s="88"/>
      <c r="CW729" s="88"/>
      <c r="CX729" s="88"/>
      <c r="CY729" s="88"/>
      <c r="CZ729" s="88"/>
      <c r="DA729" s="88"/>
      <c r="DB729" s="88"/>
      <c r="DC729" s="88"/>
      <c r="DD729" s="88"/>
      <c r="DE729" s="88"/>
      <c r="DF729" s="88"/>
      <c r="DG729" s="88"/>
      <c r="DH729" s="88"/>
    </row>
    <row r="730" ht="10.5" customHeight="1">
      <c r="A730" s="87" t="str">
        <f t="shared" si="1"/>
        <v/>
      </c>
      <c r="B730" s="88" t="str">
        <f t="shared" si="2"/>
        <v/>
      </c>
      <c r="C730" s="88" t="str">
        <f t="shared" si="3"/>
        <v/>
      </c>
      <c r="D730" s="89" t="str">
        <f>'94KMInput'!B769</f>
        <v/>
      </c>
      <c r="E730" s="90" t="str">
        <f t="shared" si="4"/>
        <v/>
      </c>
      <c r="F730" s="91" t="str">
        <f>'94KMInput'!H769</f>
        <v/>
      </c>
      <c r="G730" s="90" t="str">
        <f>'94KMInput'!O769</f>
        <v/>
      </c>
      <c r="H730" s="90" t="str">
        <f>'94KMInput'!P769</f>
        <v/>
      </c>
      <c r="I730" s="90" t="str">
        <f>'94KMInput'!R769</f>
        <v/>
      </c>
      <c r="J730" s="91" t="str">
        <f>'94KMInput'!S769</f>
        <v/>
      </c>
      <c r="K730" s="92" t="str">
        <f>'94KMInput'!AD769</f>
        <v/>
      </c>
      <c r="L730" s="93"/>
      <c r="M730" s="94" t="str">
        <f>'94KMInput'!L769</f>
        <v/>
      </c>
      <c r="N730" s="90" t="str">
        <f>IF(M730="","",(IF(Q730='94KMInput'!K769,"","ERROR!")))</f>
        <v/>
      </c>
      <c r="O730" s="95"/>
      <c r="P730" s="96"/>
      <c r="Q730" s="69" t="str">
        <f t="shared" si="8"/>
        <v/>
      </c>
      <c r="R730" s="98"/>
      <c r="S730" s="98"/>
      <c r="T730" s="98"/>
      <c r="U730" s="99"/>
      <c r="V730" s="98"/>
      <c r="W730" s="98"/>
      <c r="X730" s="100" t="str">
        <f t="shared" si="39"/>
        <v/>
      </c>
      <c r="Y730" s="101"/>
      <c r="Z730" s="102"/>
      <c r="AA730" s="102"/>
      <c r="AB730" s="102"/>
      <c r="AC730" s="103" t="str">
        <f>'94KMInput'!T769</f>
        <v/>
      </c>
      <c r="AD730" s="104">
        <f>'94KMInput'!V769-'94KMInput'!U769</f>
        <v>0</v>
      </c>
      <c r="AE730" s="105" t="str">
        <f t="shared" si="6"/>
        <v/>
      </c>
      <c r="AF730" s="106"/>
      <c r="AG730" s="107"/>
      <c r="AH730" s="108" t="str">
        <f>HYPERLINK('94KMInput'!AE768)</f>
        <v/>
      </c>
      <c r="AI730" s="108" t="str">
        <f>HYPERLINK('94KMInput'!AF768)</f>
        <v/>
      </c>
      <c r="AJ730" s="108" t="str">
        <f>HYPERLINK('94KMInput'!AG768)</f>
        <v/>
      </c>
      <c r="AK730" s="108" t="str">
        <f>HYPERLINK('94KMInput'!AH768)</f>
        <v/>
      </c>
      <c r="AL730" s="108" t="str">
        <f>HYPERLINK('94KMInput'!AI768)</f>
        <v/>
      </c>
      <c r="AM730" s="108" t="str">
        <f>HYPERLINK('94KMInput'!AJ768)</f>
        <v/>
      </c>
      <c r="AN730" s="108" t="str">
        <f>HYPERLINK('94KMInput'!AK768)</f>
        <v/>
      </c>
      <c r="AO730" s="108" t="str">
        <f>HYPERLINK('94KMInput'!AL768)</f>
        <v/>
      </c>
      <c r="AP730" s="88"/>
      <c r="AQ730" s="88"/>
      <c r="AR730" s="88"/>
      <c r="AS730" s="88"/>
      <c r="AT730" s="88"/>
      <c r="AU730" s="88"/>
      <c r="AV730" s="88"/>
      <c r="AW730" s="88"/>
      <c r="AX730" s="88"/>
      <c r="AY730" s="88"/>
      <c r="AZ730" s="88"/>
      <c r="BA730" s="88"/>
      <c r="BB730" s="88"/>
      <c r="BC730" s="88"/>
      <c r="BD730" s="88"/>
      <c r="BE730" s="88"/>
      <c r="BF730" s="88"/>
      <c r="BG730" s="88"/>
      <c r="BH730" s="88"/>
      <c r="BI730" s="88"/>
      <c r="BJ730" s="88"/>
      <c r="BK730" s="88"/>
      <c r="BL730" s="88"/>
      <c r="BM730" s="88"/>
      <c r="BN730" s="88"/>
      <c r="BO730" s="88"/>
      <c r="BP730" s="88"/>
      <c r="BQ730" s="88"/>
      <c r="BR730" s="88"/>
      <c r="BS730" s="88"/>
      <c r="BT730" s="88"/>
      <c r="BU730" s="88"/>
      <c r="BV730" s="88"/>
      <c r="BW730" s="88"/>
      <c r="BX730" s="88"/>
      <c r="BY730" s="88"/>
      <c r="BZ730" s="88"/>
      <c r="CA730" s="88"/>
      <c r="CB730" s="88"/>
      <c r="CC730" s="88"/>
      <c r="CD730" s="88"/>
      <c r="CE730" s="88"/>
      <c r="CF730" s="88"/>
      <c r="CG730" s="88"/>
      <c r="CH730" s="88"/>
      <c r="CI730" s="88"/>
      <c r="CJ730" s="88"/>
      <c r="CK730" s="88"/>
      <c r="CL730" s="88"/>
      <c r="CM730" s="88"/>
      <c r="CN730" s="88"/>
      <c r="CO730" s="88"/>
      <c r="CP730" s="88"/>
      <c r="CQ730" s="88"/>
      <c r="CR730" s="88"/>
      <c r="CS730" s="88"/>
      <c r="CT730" s="88"/>
      <c r="CU730" s="88"/>
      <c r="CV730" s="88"/>
      <c r="CW730" s="88"/>
      <c r="CX730" s="88"/>
      <c r="CY730" s="88"/>
      <c r="CZ730" s="88"/>
      <c r="DA730" s="88"/>
      <c r="DB730" s="88"/>
      <c r="DC730" s="88"/>
      <c r="DD730" s="88"/>
      <c r="DE730" s="88"/>
      <c r="DF730" s="88"/>
      <c r="DG730" s="88"/>
      <c r="DH730" s="88"/>
    </row>
    <row r="731" ht="10.5" customHeight="1">
      <c r="A731" s="87" t="str">
        <f t="shared" si="1"/>
        <v/>
      </c>
      <c r="B731" s="88" t="str">
        <f t="shared" si="2"/>
        <v/>
      </c>
      <c r="C731" s="88" t="str">
        <f t="shared" si="3"/>
        <v/>
      </c>
      <c r="D731" s="89" t="str">
        <f>'94KMInput'!B770</f>
        <v/>
      </c>
      <c r="E731" s="90" t="str">
        <f t="shared" si="4"/>
        <v/>
      </c>
      <c r="F731" s="91" t="str">
        <f>'94KMInput'!H770</f>
        <v/>
      </c>
      <c r="G731" s="90" t="str">
        <f>'94KMInput'!O770</f>
        <v/>
      </c>
      <c r="H731" s="90" t="str">
        <f>'94KMInput'!P770</f>
        <v/>
      </c>
      <c r="I731" s="90" t="str">
        <f>'94KMInput'!R770</f>
        <v/>
      </c>
      <c r="J731" s="91" t="str">
        <f>'94KMInput'!S770</f>
        <v/>
      </c>
      <c r="K731" s="92" t="str">
        <f>'94KMInput'!AD770</f>
        <v/>
      </c>
      <c r="L731" s="93"/>
      <c r="M731" s="94" t="str">
        <f>'94KMInput'!L770</f>
        <v/>
      </c>
      <c r="N731" s="90" t="str">
        <f>IF(M731="","",(IF(Q731='94KMInput'!K770,"","ERROR!")))</f>
        <v/>
      </c>
      <c r="O731" s="95"/>
      <c r="P731" s="96"/>
      <c r="Q731" s="69" t="str">
        <f t="shared" si="8"/>
        <v/>
      </c>
      <c r="R731" s="98"/>
      <c r="S731" s="98"/>
      <c r="T731" s="98"/>
      <c r="U731" s="99"/>
      <c r="V731" s="98"/>
      <c r="W731" s="98"/>
      <c r="X731" s="100" t="str">
        <f t="shared" si="39"/>
        <v/>
      </c>
      <c r="Y731" s="101"/>
      <c r="Z731" s="102"/>
      <c r="AA731" s="102"/>
      <c r="AB731" s="102"/>
      <c r="AC731" s="103" t="str">
        <f>'94KMInput'!T770</f>
        <v/>
      </c>
      <c r="AD731" s="104">
        <f>'94KMInput'!V770-'94KMInput'!U770</f>
        <v>0</v>
      </c>
      <c r="AE731" s="105" t="str">
        <f t="shared" si="6"/>
        <v/>
      </c>
      <c r="AF731" s="106"/>
      <c r="AG731" s="107"/>
      <c r="AH731" s="108" t="str">
        <f>HYPERLINK('94KMInput'!AE769)</f>
        <v/>
      </c>
      <c r="AI731" s="108" t="str">
        <f>HYPERLINK('94KMInput'!AF769)</f>
        <v/>
      </c>
      <c r="AJ731" s="108" t="str">
        <f>HYPERLINK('94KMInput'!AG769)</f>
        <v/>
      </c>
      <c r="AK731" s="108" t="str">
        <f>HYPERLINK('94KMInput'!AH769)</f>
        <v/>
      </c>
      <c r="AL731" s="108" t="str">
        <f>HYPERLINK('94KMInput'!AI769)</f>
        <v/>
      </c>
      <c r="AM731" s="108" t="str">
        <f>HYPERLINK('94KMInput'!AJ769)</f>
        <v/>
      </c>
      <c r="AN731" s="108" t="str">
        <f>HYPERLINK('94KMInput'!AK769)</f>
        <v/>
      </c>
      <c r="AO731" s="108" t="str">
        <f>HYPERLINK('94KMInput'!AL769)</f>
        <v/>
      </c>
      <c r="AP731" s="88"/>
      <c r="AQ731" s="88"/>
      <c r="AR731" s="88"/>
      <c r="AS731" s="88"/>
      <c r="AT731" s="88"/>
      <c r="AU731" s="88"/>
      <c r="AV731" s="88"/>
      <c r="AW731" s="88"/>
      <c r="AX731" s="88"/>
      <c r="AY731" s="88"/>
      <c r="AZ731" s="88"/>
      <c r="BA731" s="88"/>
      <c r="BB731" s="88"/>
      <c r="BC731" s="88"/>
      <c r="BD731" s="88"/>
      <c r="BE731" s="88"/>
      <c r="BF731" s="88"/>
      <c r="BG731" s="88"/>
      <c r="BH731" s="88"/>
      <c r="BI731" s="88"/>
      <c r="BJ731" s="88"/>
      <c r="BK731" s="88"/>
      <c r="BL731" s="88"/>
      <c r="BM731" s="88"/>
      <c r="BN731" s="88"/>
      <c r="BO731" s="88"/>
      <c r="BP731" s="88"/>
      <c r="BQ731" s="88"/>
      <c r="BR731" s="88"/>
      <c r="BS731" s="88"/>
      <c r="BT731" s="88"/>
      <c r="BU731" s="88"/>
      <c r="BV731" s="88"/>
      <c r="BW731" s="88"/>
      <c r="BX731" s="88"/>
      <c r="BY731" s="88"/>
      <c r="BZ731" s="88"/>
      <c r="CA731" s="88"/>
      <c r="CB731" s="88"/>
      <c r="CC731" s="88"/>
      <c r="CD731" s="88"/>
      <c r="CE731" s="88"/>
      <c r="CF731" s="88"/>
      <c r="CG731" s="88"/>
      <c r="CH731" s="88"/>
      <c r="CI731" s="88"/>
      <c r="CJ731" s="88"/>
      <c r="CK731" s="88"/>
      <c r="CL731" s="88"/>
      <c r="CM731" s="88"/>
      <c r="CN731" s="88"/>
      <c r="CO731" s="88"/>
      <c r="CP731" s="88"/>
      <c r="CQ731" s="88"/>
      <c r="CR731" s="88"/>
      <c r="CS731" s="88"/>
      <c r="CT731" s="88"/>
      <c r="CU731" s="88"/>
      <c r="CV731" s="88"/>
      <c r="CW731" s="88"/>
      <c r="CX731" s="88"/>
      <c r="CY731" s="88"/>
      <c r="CZ731" s="88"/>
      <c r="DA731" s="88"/>
      <c r="DB731" s="88"/>
      <c r="DC731" s="88"/>
      <c r="DD731" s="88"/>
      <c r="DE731" s="88"/>
      <c r="DF731" s="88"/>
      <c r="DG731" s="88"/>
      <c r="DH731" s="88"/>
    </row>
    <row r="732" ht="10.5" customHeight="1">
      <c r="A732" s="87" t="str">
        <f t="shared" si="1"/>
        <v/>
      </c>
      <c r="B732" s="88" t="str">
        <f t="shared" si="2"/>
        <v/>
      </c>
      <c r="C732" s="88" t="str">
        <f t="shared" si="3"/>
        <v/>
      </c>
      <c r="D732" s="89" t="str">
        <f>'94KMInput'!B771</f>
        <v/>
      </c>
      <c r="E732" s="90" t="str">
        <f t="shared" si="4"/>
        <v/>
      </c>
      <c r="F732" s="91" t="str">
        <f>'94KMInput'!H771</f>
        <v/>
      </c>
      <c r="G732" s="90" t="str">
        <f>'94KMInput'!O771</f>
        <v/>
      </c>
      <c r="H732" s="90" t="str">
        <f>'94KMInput'!P771</f>
        <v/>
      </c>
      <c r="I732" s="90" t="str">
        <f>'94KMInput'!R771</f>
        <v/>
      </c>
      <c r="J732" s="91" t="str">
        <f>'94KMInput'!S771</f>
        <v/>
      </c>
      <c r="K732" s="92" t="str">
        <f>'94KMInput'!AD771</f>
        <v/>
      </c>
      <c r="L732" s="93"/>
      <c r="M732" s="94" t="str">
        <f>'94KMInput'!L771</f>
        <v/>
      </c>
      <c r="N732" s="90" t="str">
        <f>IF(M732="","",(IF(Q732='94KMInput'!K771,"","ERROR!")))</f>
        <v/>
      </c>
      <c r="O732" s="95"/>
      <c r="P732" s="96"/>
      <c r="Q732" s="69" t="str">
        <f t="shared" si="8"/>
        <v/>
      </c>
      <c r="R732" s="98"/>
      <c r="S732" s="98"/>
      <c r="T732" s="98"/>
      <c r="U732" s="99"/>
      <c r="V732" s="98"/>
      <c r="W732" s="98"/>
      <c r="X732" s="100" t="str">
        <f t="shared" si="39"/>
        <v/>
      </c>
      <c r="Y732" s="101"/>
      <c r="Z732" s="102"/>
      <c r="AA732" s="102"/>
      <c r="AB732" s="102"/>
      <c r="AC732" s="103" t="str">
        <f>'94KMInput'!T771</f>
        <v/>
      </c>
      <c r="AD732" s="104">
        <f>'94KMInput'!V771-'94KMInput'!U771</f>
        <v>0</v>
      </c>
      <c r="AE732" s="105" t="str">
        <f t="shared" si="6"/>
        <v/>
      </c>
      <c r="AF732" s="106"/>
      <c r="AG732" s="107"/>
      <c r="AH732" s="108" t="str">
        <f>HYPERLINK('94KMInput'!AE770)</f>
        <v/>
      </c>
      <c r="AI732" s="108" t="str">
        <f>HYPERLINK('94KMInput'!AF770)</f>
        <v/>
      </c>
      <c r="AJ732" s="108" t="str">
        <f>HYPERLINK('94KMInput'!AG770)</f>
        <v/>
      </c>
      <c r="AK732" s="108" t="str">
        <f>HYPERLINK('94KMInput'!AH770)</f>
        <v/>
      </c>
      <c r="AL732" s="108" t="str">
        <f>HYPERLINK('94KMInput'!AI770)</f>
        <v/>
      </c>
      <c r="AM732" s="108" t="str">
        <f>HYPERLINK('94KMInput'!AJ770)</f>
        <v/>
      </c>
      <c r="AN732" s="108" t="str">
        <f>HYPERLINK('94KMInput'!AK770)</f>
        <v/>
      </c>
      <c r="AO732" s="108" t="str">
        <f>HYPERLINK('94KMInput'!AL770)</f>
        <v/>
      </c>
      <c r="AP732" s="88"/>
      <c r="AQ732" s="88"/>
      <c r="AR732" s="88"/>
      <c r="AS732" s="88"/>
      <c r="AT732" s="88"/>
      <c r="AU732" s="88"/>
      <c r="AV732" s="88"/>
      <c r="AW732" s="88"/>
      <c r="AX732" s="88"/>
      <c r="AY732" s="88"/>
      <c r="AZ732" s="88"/>
      <c r="BA732" s="88"/>
      <c r="BB732" s="88"/>
      <c r="BC732" s="88"/>
      <c r="BD732" s="88"/>
      <c r="BE732" s="88"/>
      <c r="BF732" s="88"/>
      <c r="BG732" s="88"/>
      <c r="BH732" s="88"/>
      <c r="BI732" s="88"/>
      <c r="BJ732" s="88"/>
      <c r="BK732" s="88"/>
      <c r="BL732" s="88"/>
      <c r="BM732" s="88"/>
      <c r="BN732" s="88"/>
      <c r="BO732" s="88"/>
      <c r="BP732" s="88"/>
      <c r="BQ732" s="88"/>
      <c r="BR732" s="88"/>
      <c r="BS732" s="88"/>
      <c r="BT732" s="88"/>
      <c r="BU732" s="88"/>
      <c r="BV732" s="88"/>
      <c r="BW732" s="88"/>
      <c r="BX732" s="88"/>
      <c r="BY732" s="88"/>
      <c r="BZ732" s="88"/>
      <c r="CA732" s="88"/>
      <c r="CB732" s="88"/>
      <c r="CC732" s="88"/>
      <c r="CD732" s="88"/>
      <c r="CE732" s="88"/>
      <c r="CF732" s="88"/>
      <c r="CG732" s="88"/>
      <c r="CH732" s="88"/>
      <c r="CI732" s="88"/>
      <c r="CJ732" s="88"/>
      <c r="CK732" s="88"/>
      <c r="CL732" s="88"/>
      <c r="CM732" s="88"/>
      <c r="CN732" s="88"/>
      <c r="CO732" s="88"/>
      <c r="CP732" s="88"/>
      <c r="CQ732" s="88"/>
      <c r="CR732" s="88"/>
      <c r="CS732" s="88"/>
      <c r="CT732" s="88"/>
      <c r="CU732" s="88"/>
      <c r="CV732" s="88"/>
      <c r="CW732" s="88"/>
      <c r="CX732" s="88"/>
      <c r="CY732" s="88"/>
      <c r="CZ732" s="88"/>
      <c r="DA732" s="88"/>
      <c r="DB732" s="88"/>
      <c r="DC732" s="88"/>
      <c r="DD732" s="88"/>
      <c r="DE732" s="88"/>
      <c r="DF732" s="88"/>
      <c r="DG732" s="88"/>
      <c r="DH732" s="88"/>
    </row>
    <row r="733" ht="10.5" customHeight="1">
      <c r="A733" s="87" t="str">
        <f t="shared" si="1"/>
        <v/>
      </c>
      <c r="B733" s="88" t="str">
        <f t="shared" si="2"/>
        <v/>
      </c>
      <c r="C733" s="88" t="str">
        <f t="shared" si="3"/>
        <v/>
      </c>
      <c r="D733" s="89" t="str">
        <f>'94KMInput'!B772</f>
        <v/>
      </c>
      <c r="E733" s="90" t="str">
        <f t="shared" si="4"/>
        <v/>
      </c>
      <c r="F733" s="91" t="str">
        <f>'94KMInput'!H772</f>
        <v/>
      </c>
      <c r="G733" s="90" t="str">
        <f>'94KMInput'!O772</f>
        <v/>
      </c>
      <c r="H733" s="90" t="str">
        <f>'94KMInput'!P772</f>
        <v/>
      </c>
      <c r="I733" s="90" t="str">
        <f>'94KMInput'!R772</f>
        <v/>
      </c>
      <c r="J733" s="91" t="str">
        <f>'94KMInput'!S772</f>
        <v/>
      </c>
      <c r="K733" s="92" t="str">
        <f>'94KMInput'!AD772</f>
        <v/>
      </c>
      <c r="L733" s="93"/>
      <c r="M733" s="94" t="str">
        <f>'94KMInput'!L772</f>
        <v/>
      </c>
      <c r="N733" s="90" t="str">
        <f>IF(M733="","",(IF(Q733='94KMInput'!K772,"","ERROR!")))</f>
        <v/>
      </c>
      <c r="O733" s="95"/>
      <c r="P733" s="96"/>
      <c r="Q733" s="69" t="str">
        <f t="shared" si="8"/>
        <v/>
      </c>
      <c r="R733" s="98"/>
      <c r="S733" s="98"/>
      <c r="T733" s="98"/>
      <c r="U733" s="99"/>
      <c r="V733" s="98"/>
      <c r="W733" s="98"/>
      <c r="X733" s="100" t="str">
        <f t="shared" si="39"/>
        <v/>
      </c>
      <c r="Y733" s="101"/>
      <c r="Z733" s="102"/>
      <c r="AA733" s="102"/>
      <c r="AB733" s="102"/>
      <c r="AC733" s="103" t="str">
        <f>'94KMInput'!T772</f>
        <v/>
      </c>
      <c r="AD733" s="104">
        <f>'94KMInput'!V772-'94KMInput'!U772</f>
        <v>0</v>
      </c>
      <c r="AE733" s="105" t="str">
        <f t="shared" si="6"/>
        <v/>
      </c>
      <c r="AF733" s="106"/>
      <c r="AG733" s="107"/>
      <c r="AH733" s="108" t="str">
        <f>HYPERLINK('94KMInput'!AE771)</f>
        <v/>
      </c>
      <c r="AI733" s="108" t="str">
        <f>HYPERLINK('94KMInput'!AF771)</f>
        <v/>
      </c>
      <c r="AJ733" s="108" t="str">
        <f>HYPERLINK('94KMInput'!AG771)</f>
        <v/>
      </c>
      <c r="AK733" s="108" t="str">
        <f>HYPERLINK('94KMInput'!AH771)</f>
        <v/>
      </c>
      <c r="AL733" s="108" t="str">
        <f>HYPERLINK('94KMInput'!AI771)</f>
        <v/>
      </c>
      <c r="AM733" s="108" t="str">
        <f>HYPERLINK('94KMInput'!AJ771)</f>
        <v/>
      </c>
      <c r="AN733" s="108" t="str">
        <f>HYPERLINK('94KMInput'!AK771)</f>
        <v/>
      </c>
      <c r="AO733" s="108" t="str">
        <f>HYPERLINK('94KMInput'!AL771)</f>
        <v/>
      </c>
      <c r="AP733" s="88"/>
      <c r="AQ733" s="88"/>
      <c r="AR733" s="88"/>
      <c r="AS733" s="88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88"/>
      <c r="BG733" s="88"/>
      <c r="BH733" s="88"/>
      <c r="BI733" s="88"/>
      <c r="BJ733" s="88"/>
      <c r="BK733" s="88"/>
      <c r="BL733" s="88"/>
      <c r="BM733" s="88"/>
      <c r="BN733" s="88"/>
      <c r="BO733" s="88"/>
      <c r="BP733" s="88"/>
      <c r="BQ733" s="88"/>
      <c r="BR733" s="88"/>
      <c r="BS733" s="88"/>
      <c r="BT733" s="88"/>
      <c r="BU733" s="88"/>
      <c r="BV733" s="88"/>
      <c r="BW733" s="88"/>
      <c r="BX733" s="88"/>
      <c r="BY733" s="88"/>
      <c r="BZ733" s="88"/>
      <c r="CA733" s="88"/>
      <c r="CB733" s="88"/>
      <c r="CC733" s="88"/>
      <c r="CD733" s="88"/>
      <c r="CE733" s="88"/>
      <c r="CF733" s="88"/>
      <c r="CG733" s="88"/>
      <c r="CH733" s="88"/>
      <c r="CI733" s="88"/>
      <c r="CJ733" s="88"/>
      <c r="CK733" s="88"/>
      <c r="CL733" s="88"/>
      <c r="CM733" s="88"/>
      <c r="CN733" s="88"/>
      <c r="CO733" s="88"/>
      <c r="CP733" s="88"/>
      <c r="CQ733" s="88"/>
      <c r="CR733" s="88"/>
      <c r="CS733" s="88"/>
      <c r="CT733" s="88"/>
      <c r="CU733" s="88"/>
      <c r="CV733" s="88"/>
      <c r="CW733" s="88"/>
      <c r="CX733" s="88"/>
      <c r="CY733" s="88"/>
      <c r="CZ733" s="88"/>
      <c r="DA733" s="88"/>
      <c r="DB733" s="88"/>
      <c r="DC733" s="88"/>
      <c r="DD733" s="88"/>
      <c r="DE733" s="88"/>
      <c r="DF733" s="88"/>
      <c r="DG733" s="88"/>
      <c r="DH733" s="88"/>
    </row>
    <row r="734" ht="10.5" customHeight="1">
      <c r="A734" s="87" t="str">
        <f t="shared" si="1"/>
        <v/>
      </c>
      <c r="B734" s="88" t="str">
        <f t="shared" si="2"/>
        <v/>
      </c>
      <c r="C734" s="88" t="str">
        <f t="shared" si="3"/>
        <v/>
      </c>
      <c r="D734" s="89" t="str">
        <f>'94KMInput'!B773</f>
        <v/>
      </c>
      <c r="E734" s="90" t="str">
        <f t="shared" si="4"/>
        <v/>
      </c>
      <c r="F734" s="91" t="str">
        <f>'94KMInput'!H773</f>
        <v/>
      </c>
      <c r="G734" s="90" t="str">
        <f>'94KMInput'!O773</f>
        <v/>
      </c>
      <c r="H734" s="90" t="str">
        <f>'94KMInput'!P773</f>
        <v/>
      </c>
      <c r="I734" s="90" t="str">
        <f>'94KMInput'!R773</f>
        <v/>
      </c>
      <c r="J734" s="91" t="str">
        <f>'94KMInput'!S773</f>
        <v/>
      </c>
      <c r="K734" s="92" t="str">
        <f>'94KMInput'!AD773</f>
        <v/>
      </c>
      <c r="L734" s="93"/>
      <c r="M734" s="94" t="str">
        <f>'94KMInput'!L773</f>
        <v/>
      </c>
      <c r="N734" s="90" t="str">
        <f>IF(M734="","",(IF(Q734='94KMInput'!K773,"","ERROR!")))</f>
        <v/>
      </c>
      <c r="O734" s="95"/>
      <c r="P734" s="96"/>
      <c r="Q734" s="69" t="str">
        <f t="shared" si="8"/>
        <v/>
      </c>
      <c r="R734" s="98"/>
      <c r="S734" s="98"/>
      <c r="T734" s="98"/>
      <c r="U734" s="99"/>
      <c r="V734" s="98"/>
      <c r="W734" s="98"/>
      <c r="X734" s="100" t="str">
        <f t="shared" si="39"/>
        <v/>
      </c>
      <c r="Y734" s="101"/>
      <c r="Z734" s="102"/>
      <c r="AA734" s="102"/>
      <c r="AB734" s="102"/>
      <c r="AC734" s="103" t="str">
        <f>'94KMInput'!T773</f>
        <v/>
      </c>
      <c r="AD734" s="104">
        <f>'94KMInput'!V773-'94KMInput'!U773</f>
        <v>0</v>
      </c>
      <c r="AE734" s="105" t="str">
        <f t="shared" si="6"/>
        <v/>
      </c>
      <c r="AF734" s="106"/>
      <c r="AG734" s="107"/>
      <c r="AH734" s="108" t="str">
        <f>HYPERLINK('94KMInput'!AE772)</f>
        <v/>
      </c>
      <c r="AI734" s="108" t="str">
        <f>HYPERLINK('94KMInput'!AF772)</f>
        <v/>
      </c>
      <c r="AJ734" s="108" t="str">
        <f>HYPERLINK('94KMInput'!AG772)</f>
        <v/>
      </c>
      <c r="AK734" s="108" t="str">
        <f>HYPERLINK('94KMInput'!AH772)</f>
        <v/>
      </c>
      <c r="AL734" s="108" t="str">
        <f>HYPERLINK('94KMInput'!AI772)</f>
        <v/>
      </c>
      <c r="AM734" s="108" t="str">
        <f>HYPERLINK('94KMInput'!AJ772)</f>
        <v/>
      </c>
      <c r="AN734" s="108" t="str">
        <f>HYPERLINK('94KMInput'!AK772)</f>
        <v/>
      </c>
      <c r="AO734" s="108" t="str">
        <f>HYPERLINK('94KMInput'!AL772)</f>
        <v/>
      </c>
      <c r="AP734" s="88"/>
      <c r="AQ734" s="88"/>
      <c r="AR734" s="88"/>
      <c r="AS734" s="88"/>
      <c r="AT734" s="88"/>
      <c r="AU734" s="88"/>
      <c r="AV734" s="88"/>
      <c r="AW734" s="88"/>
      <c r="AX734" s="88"/>
      <c r="AY734" s="88"/>
      <c r="AZ734" s="88"/>
      <c r="BA734" s="88"/>
      <c r="BB734" s="88"/>
      <c r="BC734" s="88"/>
      <c r="BD734" s="88"/>
      <c r="BE734" s="88"/>
      <c r="BF734" s="88"/>
      <c r="BG734" s="88"/>
      <c r="BH734" s="88"/>
      <c r="BI734" s="88"/>
      <c r="BJ734" s="88"/>
      <c r="BK734" s="88"/>
      <c r="BL734" s="88"/>
      <c r="BM734" s="88"/>
      <c r="BN734" s="88"/>
      <c r="BO734" s="88"/>
      <c r="BP734" s="88"/>
      <c r="BQ734" s="88"/>
      <c r="BR734" s="88"/>
      <c r="BS734" s="88"/>
      <c r="BT734" s="88"/>
      <c r="BU734" s="88"/>
      <c r="BV734" s="88"/>
      <c r="BW734" s="88"/>
      <c r="BX734" s="88"/>
      <c r="BY734" s="88"/>
      <c r="BZ734" s="88"/>
      <c r="CA734" s="88"/>
      <c r="CB734" s="88"/>
      <c r="CC734" s="88"/>
      <c r="CD734" s="88"/>
      <c r="CE734" s="88"/>
      <c r="CF734" s="88"/>
      <c r="CG734" s="88"/>
      <c r="CH734" s="88"/>
      <c r="CI734" s="88"/>
      <c r="CJ734" s="88"/>
      <c r="CK734" s="88"/>
      <c r="CL734" s="88"/>
      <c r="CM734" s="88"/>
      <c r="CN734" s="88"/>
      <c r="CO734" s="88"/>
      <c r="CP734" s="88"/>
      <c r="CQ734" s="88"/>
      <c r="CR734" s="88"/>
      <c r="CS734" s="88"/>
      <c r="CT734" s="88"/>
      <c r="CU734" s="88"/>
      <c r="CV734" s="88"/>
      <c r="CW734" s="88"/>
      <c r="CX734" s="88"/>
      <c r="CY734" s="88"/>
      <c r="CZ734" s="88"/>
      <c r="DA734" s="88"/>
      <c r="DB734" s="88"/>
      <c r="DC734" s="88"/>
      <c r="DD734" s="88"/>
      <c r="DE734" s="88"/>
      <c r="DF734" s="88"/>
      <c r="DG734" s="88"/>
      <c r="DH734" s="88"/>
    </row>
    <row r="735" ht="10.5" customHeight="1">
      <c r="A735" s="87" t="str">
        <f t="shared" si="1"/>
        <v/>
      </c>
      <c r="B735" s="88" t="str">
        <f t="shared" si="2"/>
        <v/>
      </c>
      <c r="C735" s="88" t="str">
        <f t="shared" si="3"/>
        <v/>
      </c>
      <c r="D735" s="89" t="str">
        <f>'94KMInput'!B774</f>
        <v/>
      </c>
      <c r="E735" s="90" t="str">
        <f t="shared" si="4"/>
        <v/>
      </c>
      <c r="F735" s="91" t="str">
        <f>'94KMInput'!H774</f>
        <v/>
      </c>
      <c r="G735" s="90" t="str">
        <f>'94KMInput'!O774</f>
        <v/>
      </c>
      <c r="H735" s="90" t="str">
        <f>'94KMInput'!P774</f>
        <v/>
      </c>
      <c r="I735" s="90" t="str">
        <f>'94KMInput'!R774</f>
        <v/>
      </c>
      <c r="J735" s="91" t="str">
        <f>'94KMInput'!S774</f>
        <v/>
      </c>
      <c r="K735" s="92" t="str">
        <f>'94KMInput'!AD774</f>
        <v/>
      </c>
      <c r="L735" s="93"/>
      <c r="M735" s="94" t="str">
        <f>'94KMInput'!L774</f>
        <v/>
      </c>
      <c r="N735" s="90" t="str">
        <f>IF(M735="","",(IF(Q735='94KMInput'!K774,"","ERROR!")))</f>
        <v/>
      </c>
      <c r="O735" s="95"/>
      <c r="P735" s="96"/>
      <c r="Q735" s="69" t="str">
        <f t="shared" si="8"/>
        <v/>
      </c>
      <c r="R735" s="98"/>
      <c r="S735" s="98"/>
      <c r="T735" s="98"/>
      <c r="U735" s="99"/>
      <c r="V735" s="98"/>
      <c r="W735" s="98"/>
      <c r="X735" s="100" t="str">
        <f t="shared" si="39"/>
        <v/>
      </c>
      <c r="Y735" s="101"/>
      <c r="Z735" s="102"/>
      <c r="AA735" s="102"/>
      <c r="AB735" s="102"/>
      <c r="AC735" s="103" t="str">
        <f>'94KMInput'!T774</f>
        <v/>
      </c>
      <c r="AD735" s="104">
        <f>'94KMInput'!V774-'94KMInput'!U774</f>
        <v>0</v>
      </c>
      <c r="AE735" s="105" t="str">
        <f t="shared" si="6"/>
        <v/>
      </c>
      <c r="AF735" s="106"/>
      <c r="AG735" s="107"/>
      <c r="AH735" s="108" t="str">
        <f>HYPERLINK('94KMInput'!AE773)</f>
        <v/>
      </c>
      <c r="AI735" s="108" t="str">
        <f>HYPERLINK('94KMInput'!AF773)</f>
        <v/>
      </c>
      <c r="AJ735" s="108" t="str">
        <f>HYPERLINK('94KMInput'!AG773)</f>
        <v/>
      </c>
      <c r="AK735" s="108" t="str">
        <f>HYPERLINK('94KMInput'!AH773)</f>
        <v/>
      </c>
      <c r="AL735" s="108" t="str">
        <f>HYPERLINK('94KMInput'!AI773)</f>
        <v/>
      </c>
      <c r="AM735" s="108" t="str">
        <f>HYPERLINK('94KMInput'!AJ773)</f>
        <v/>
      </c>
      <c r="AN735" s="108" t="str">
        <f>HYPERLINK('94KMInput'!AK773)</f>
        <v/>
      </c>
      <c r="AO735" s="108" t="str">
        <f>HYPERLINK('94KMInput'!AL773)</f>
        <v/>
      </c>
      <c r="AP735" s="88"/>
      <c r="AQ735" s="88"/>
      <c r="AR735" s="88"/>
      <c r="AS735" s="88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88"/>
      <c r="BG735" s="88"/>
      <c r="BH735" s="88"/>
      <c r="BI735" s="88"/>
      <c r="BJ735" s="88"/>
      <c r="BK735" s="88"/>
      <c r="BL735" s="88"/>
      <c r="BM735" s="88"/>
      <c r="BN735" s="88"/>
      <c r="BO735" s="88"/>
      <c r="BP735" s="88"/>
      <c r="BQ735" s="88"/>
      <c r="BR735" s="88"/>
      <c r="BS735" s="88"/>
      <c r="BT735" s="88"/>
      <c r="BU735" s="88"/>
      <c r="BV735" s="88"/>
      <c r="BW735" s="88"/>
      <c r="BX735" s="88"/>
      <c r="BY735" s="88"/>
      <c r="BZ735" s="88"/>
      <c r="CA735" s="88"/>
      <c r="CB735" s="88"/>
      <c r="CC735" s="88"/>
      <c r="CD735" s="88"/>
      <c r="CE735" s="88"/>
      <c r="CF735" s="88"/>
      <c r="CG735" s="88"/>
      <c r="CH735" s="88"/>
      <c r="CI735" s="88"/>
      <c r="CJ735" s="88"/>
      <c r="CK735" s="88"/>
      <c r="CL735" s="88"/>
      <c r="CM735" s="88"/>
      <c r="CN735" s="88"/>
      <c r="CO735" s="88"/>
      <c r="CP735" s="88"/>
      <c r="CQ735" s="88"/>
      <c r="CR735" s="88"/>
      <c r="CS735" s="88"/>
      <c r="CT735" s="88"/>
      <c r="CU735" s="88"/>
      <c r="CV735" s="88"/>
      <c r="CW735" s="88"/>
      <c r="CX735" s="88"/>
      <c r="CY735" s="88"/>
      <c r="CZ735" s="88"/>
      <c r="DA735" s="88"/>
      <c r="DB735" s="88"/>
      <c r="DC735" s="88"/>
      <c r="DD735" s="88"/>
      <c r="DE735" s="88"/>
      <c r="DF735" s="88"/>
      <c r="DG735" s="88"/>
      <c r="DH735" s="88"/>
    </row>
    <row r="736" ht="10.5" customHeight="1">
      <c r="A736" s="87" t="str">
        <f t="shared" si="1"/>
        <v/>
      </c>
      <c r="B736" s="88" t="str">
        <f t="shared" si="2"/>
        <v/>
      </c>
      <c r="C736" s="88" t="str">
        <f t="shared" si="3"/>
        <v/>
      </c>
      <c r="D736" s="89" t="str">
        <f>'94KMInput'!B775</f>
        <v/>
      </c>
      <c r="E736" s="90" t="str">
        <f t="shared" si="4"/>
        <v/>
      </c>
      <c r="F736" s="91" t="str">
        <f>'94KMInput'!H775</f>
        <v/>
      </c>
      <c r="G736" s="90" t="str">
        <f>'94KMInput'!O775</f>
        <v/>
      </c>
      <c r="H736" s="90" t="str">
        <f>'94KMInput'!P775</f>
        <v/>
      </c>
      <c r="I736" s="90" t="str">
        <f>'94KMInput'!R775</f>
        <v/>
      </c>
      <c r="J736" s="91" t="str">
        <f>'94KMInput'!S775</f>
        <v/>
      </c>
      <c r="K736" s="92" t="str">
        <f>'94KMInput'!AD775</f>
        <v/>
      </c>
      <c r="L736" s="93"/>
      <c r="M736" s="94" t="str">
        <f>'94KMInput'!L775</f>
        <v/>
      </c>
      <c r="N736" s="90" t="str">
        <f>IF(M736="","",(IF(Q736='94KMInput'!K775,"","ERROR!")))</f>
        <v/>
      </c>
      <c r="O736" s="95"/>
      <c r="P736" s="96"/>
      <c r="Q736" s="69" t="str">
        <f t="shared" si="8"/>
        <v/>
      </c>
      <c r="R736" s="98"/>
      <c r="S736" s="98"/>
      <c r="T736" s="98"/>
      <c r="U736" s="99"/>
      <c r="V736" s="98"/>
      <c r="W736" s="98"/>
      <c r="X736" s="100" t="str">
        <f t="shared" si="39"/>
        <v/>
      </c>
      <c r="Y736" s="101"/>
      <c r="Z736" s="102"/>
      <c r="AA736" s="102"/>
      <c r="AB736" s="102"/>
      <c r="AC736" s="103" t="str">
        <f>'94KMInput'!T775</f>
        <v/>
      </c>
      <c r="AD736" s="104">
        <f>'94KMInput'!V775-'94KMInput'!U775</f>
        <v>0</v>
      </c>
      <c r="AE736" s="105" t="str">
        <f t="shared" si="6"/>
        <v/>
      </c>
      <c r="AF736" s="106"/>
      <c r="AG736" s="107"/>
      <c r="AH736" s="108" t="str">
        <f>HYPERLINK('94KMInput'!AE774)</f>
        <v/>
      </c>
      <c r="AI736" s="108" t="str">
        <f>HYPERLINK('94KMInput'!AF774)</f>
        <v/>
      </c>
      <c r="AJ736" s="108" t="str">
        <f>HYPERLINK('94KMInput'!AG774)</f>
        <v/>
      </c>
      <c r="AK736" s="108" t="str">
        <f>HYPERLINK('94KMInput'!AH774)</f>
        <v/>
      </c>
      <c r="AL736" s="108" t="str">
        <f>HYPERLINK('94KMInput'!AI774)</f>
        <v/>
      </c>
      <c r="AM736" s="108" t="str">
        <f>HYPERLINK('94KMInput'!AJ774)</f>
        <v/>
      </c>
      <c r="AN736" s="108" t="str">
        <f>HYPERLINK('94KMInput'!AK774)</f>
        <v/>
      </c>
      <c r="AO736" s="108" t="str">
        <f>HYPERLINK('94KMInput'!AL774)</f>
        <v/>
      </c>
      <c r="AP736" s="88"/>
      <c r="AQ736" s="88"/>
      <c r="AR736" s="88"/>
      <c r="AS736" s="88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88"/>
      <c r="BG736" s="88"/>
      <c r="BH736" s="88"/>
      <c r="BI736" s="88"/>
      <c r="BJ736" s="88"/>
      <c r="BK736" s="88"/>
      <c r="BL736" s="88"/>
      <c r="BM736" s="88"/>
      <c r="BN736" s="88"/>
      <c r="BO736" s="88"/>
      <c r="BP736" s="88"/>
      <c r="BQ736" s="88"/>
      <c r="BR736" s="88"/>
      <c r="BS736" s="88"/>
      <c r="BT736" s="88"/>
      <c r="BU736" s="88"/>
      <c r="BV736" s="88"/>
      <c r="BW736" s="88"/>
      <c r="BX736" s="88"/>
      <c r="BY736" s="88"/>
      <c r="BZ736" s="88"/>
      <c r="CA736" s="88"/>
      <c r="CB736" s="88"/>
      <c r="CC736" s="88"/>
      <c r="CD736" s="88"/>
      <c r="CE736" s="88"/>
      <c r="CF736" s="88"/>
      <c r="CG736" s="88"/>
      <c r="CH736" s="88"/>
      <c r="CI736" s="88"/>
      <c r="CJ736" s="88"/>
      <c r="CK736" s="88"/>
      <c r="CL736" s="88"/>
      <c r="CM736" s="88"/>
      <c r="CN736" s="88"/>
      <c r="CO736" s="88"/>
      <c r="CP736" s="88"/>
      <c r="CQ736" s="88"/>
      <c r="CR736" s="88"/>
      <c r="CS736" s="88"/>
      <c r="CT736" s="88"/>
      <c r="CU736" s="88"/>
      <c r="CV736" s="88"/>
      <c r="CW736" s="88"/>
      <c r="CX736" s="88"/>
      <c r="CY736" s="88"/>
      <c r="CZ736" s="88"/>
      <c r="DA736" s="88"/>
      <c r="DB736" s="88"/>
      <c r="DC736" s="88"/>
      <c r="DD736" s="88"/>
      <c r="DE736" s="88"/>
      <c r="DF736" s="88"/>
      <c r="DG736" s="88"/>
      <c r="DH736" s="88"/>
    </row>
    <row r="737" ht="10.5" customHeight="1">
      <c r="A737" s="87" t="str">
        <f t="shared" si="1"/>
        <v/>
      </c>
      <c r="B737" s="88" t="str">
        <f t="shared" si="2"/>
        <v/>
      </c>
      <c r="C737" s="88" t="str">
        <f t="shared" si="3"/>
        <v/>
      </c>
      <c r="D737" s="89" t="str">
        <f>'94KMInput'!B776</f>
        <v/>
      </c>
      <c r="E737" s="90" t="str">
        <f t="shared" si="4"/>
        <v/>
      </c>
      <c r="F737" s="91" t="str">
        <f>'94KMInput'!H776</f>
        <v/>
      </c>
      <c r="G737" s="90" t="str">
        <f>'94KMInput'!O776</f>
        <v/>
      </c>
      <c r="H737" s="90" t="str">
        <f>'94KMInput'!P776</f>
        <v/>
      </c>
      <c r="I737" s="90" t="str">
        <f>'94KMInput'!R776</f>
        <v/>
      </c>
      <c r="J737" s="91" t="str">
        <f>'94KMInput'!S776</f>
        <v/>
      </c>
      <c r="K737" s="92" t="str">
        <f>'94KMInput'!AD776</f>
        <v/>
      </c>
      <c r="L737" s="93"/>
      <c r="M737" s="94" t="str">
        <f>'94KMInput'!L776</f>
        <v/>
      </c>
      <c r="N737" s="90" t="str">
        <f>IF(M737="","",(IF(Q737='94KMInput'!K776,"","ERROR!")))</f>
        <v/>
      </c>
      <c r="O737" s="95"/>
      <c r="P737" s="96"/>
      <c r="Q737" s="69" t="str">
        <f t="shared" si="8"/>
        <v/>
      </c>
      <c r="R737" s="98"/>
      <c r="S737" s="98"/>
      <c r="T737" s="98"/>
      <c r="U737" s="99"/>
      <c r="V737" s="98"/>
      <c r="W737" s="98"/>
      <c r="X737" s="100" t="str">
        <f t="shared" si="39"/>
        <v/>
      </c>
      <c r="Y737" s="101"/>
      <c r="Z737" s="102"/>
      <c r="AA737" s="102"/>
      <c r="AB737" s="102"/>
      <c r="AC737" s="103" t="str">
        <f>'94KMInput'!T776</f>
        <v/>
      </c>
      <c r="AD737" s="104">
        <f>'94KMInput'!V776-'94KMInput'!U776</f>
        <v>0</v>
      </c>
      <c r="AE737" s="105" t="str">
        <f t="shared" si="6"/>
        <v/>
      </c>
      <c r="AF737" s="106"/>
      <c r="AG737" s="107"/>
      <c r="AH737" s="108" t="str">
        <f>HYPERLINK('94KMInput'!AE775)</f>
        <v/>
      </c>
      <c r="AI737" s="108" t="str">
        <f>HYPERLINK('94KMInput'!AF775)</f>
        <v/>
      </c>
      <c r="AJ737" s="108" t="str">
        <f>HYPERLINK('94KMInput'!AG775)</f>
        <v/>
      </c>
      <c r="AK737" s="108" t="str">
        <f>HYPERLINK('94KMInput'!AH775)</f>
        <v/>
      </c>
      <c r="AL737" s="108" t="str">
        <f>HYPERLINK('94KMInput'!AI775)</f>
        <v/>
      </c>
      <c r="AM737" s="108" t="str">
        <f>HYPERLINK('94KMInput'!AJ775)</f>
        <v/>
      </c>
      <c r="AN737" s="108" t="str">
        <f>HYPERLINK('94KMInput'!AK775)</f>
        <v/>
      </c>
      <c r="AO737" s="108" t="str">
        <f>HYPERLINK('94KMInput'!AL775)</f>
        <v/>
      </c>
      <c r="AP737" s="88"/>
      <c r="AQ737" s="88"/>
      <c r="AR737" s="88"/>
      <c r="AS737" s="88"/>
      <c r="AT737" s="88"/>
      <c r="AU737" s="88"/>
      <c r="AV737" s="88"/>
      <c r="AW737" s="88"/>
      <c r="AX737" s="88"/>
      <c r="AY737" s="88"/>
      <c r="AZ737" s="88"/>
      <c r="BA737" s="88"/>
      <c r="BB737" s="88"/>
      <c r="BC737" s="88"/>
      <c r="BD737" s="88"/>
      <c r="BE737" s="88"/>
      <c r="BF737" s="88"/>
      <c r="BG737" s="88"/>
      <c r="BH737" s="88"/>
      <c r="BI737" s="88"/>
      <c r="BJ737" s="88"/>
      <c r="BK737" s="88"/>
      <c r="BL737" s="88"/>
      <c r="BM737" s="88"/>
      <c r="BN737" s="88"/>
      <c r="BO737" s="88"/>
      <c r="BP737" s="88"/>
      <c r="BQ737" s="88"/>
      <c r="BR737" s="88"/>
      <c r="BS737" s="88"/>
      <c r="BT737" s="88"/>
      <c r="BU737" s="88"/>
      <c r="BV737" s="88"/>
      <c r="BW737" s="88"/>
      <c r="BX737" s="88"/>
      <c r="BY737" s="88"/>
      <c r="BZ737" s="88"/>
      <c r="CA737" s="88"/>
      <c r="CB737" s="88"/>
      <c r="CC737" s="88"/>
      <c r="CD737" s="88"/>
      <c r="CE737" s="88"/>
      <c r="CF737" s="88"/>
      <c r="CG737" s="88"/>
      <c r="CH737" s="88"/>
      <c r="CI737" s="88"/>
      <c r="CJ737" s="88"/>
      <c r="CK737" s="88"/>
      <c r="CL737" s="88"/>
      <c r="CM737" s="88"/>
      <c r="CN737" s="88"/>
      <c r="CO737" s="88"/>
      <c r="CP737" s="88"/>
      <c r="CQ737" s="88"/>
      <c r="CR737" s="88"/>
      <c r="CS737" s="88"/>
      <c r="CT737" s="88"/>
      <c r="CU737" s="88"/>
      <c r="CV737" s="88"/>
      <c r="CW737" s="88"/>
      <c r="CX737" s="88"/>
      <c r="CY737" s="88"/>
      <c r="CZ737" s="88"/>
      <c r="DA737" s="88"/>
      <c r="DB737" s="88"/>
      <c r="DC737" s="88"/>
      <c r="DD737" s="88"/>
      <c r="DE737" s="88"/>
      <c r="DF737" s="88"/>
      <c r="DG737" s="88"/>
      <c r="DH737" s="88"/>
    </row>
    <row r="738" ht="10.5" customHeight="1">
      <c r="A738" s="87" t="str">
        <f t="shared" si="1"/>
        <v/>
      </c>
      <c r="B738" s="88" t="str">
        <f t="shared" si="2"/>
        <v/>
      </c>
      <c r="C738" s="88" t="str">
        <f t="shared" si="3"/>
        <v/>
      </c>
      <c r="D738" s="89" t="str">
        <f>'94KMInput'!B777</f>
        <v/>
      </c>
      <c r="E738" s="90" t="str">
        <f t="shared" si="4"/>
        <v/>
      </c>
      <c r="F738" s="91" t="str">
        <f>'94KMInput'!H777</f>
        <v/>
      </c>
      <c r="G738" s="90" t="str">
        <f>'94KMInput'!O777</f>
        <v/>
      </c>
      <c r="H738" s="90" t="str">
        <f>'94KMInput'!P777</f>
        <v/>
      </c>
      <c r="I738" s="90" t="str">
        <f>'94KMInput'!R777</f>
        <v/>
      </c>
      <c r="J738" s="91" t="str">
        <f>'94KMInput'!S777</f>
        <v/>
      </c>
      <c r="K738" s="92" t="str">
        <f>'94KMInput'!AD777</f>
        <v/>
      </c>
      <c r="L738" s="93"/>
      <c r="M738" s="94" t="str">
        <f>'94KMInput'!L777</f>
        <v/>
      </c>
      <c r="N738" s="90" t="str">
        <f>IF(M738="","",(IF(Q738='94KMInput'!K777,"","ERROR!")))</f>
        <v/>
      </c>
      <c r="O738" s="95"/>
      <c r="P738" s="96"/>
      <c r="Q738" s="69" t="str">
        <f t="shared" si="8"/>
        <v/>
      </c>
      <c r="R738" s="98"/>
      <c r="S738" s="98"/>
      <c r="T738" s="98"/>
      <c r="U738" s="99"/>
      <c r="V738" s="98"/>
      <c r="W738" s="98"/>
      <c r="X738" s="100" t="str">
        <f t="shared" si="39"/>
        <v/>
      </c>
      <c r="Y738" s="101"/>
      <c r="Z738" s="102"/>
      <c r="AA738" s="102"/>
      <c r="AB738" s="102"/>
      <c r="AC738" s="103" t="str">
        <f>'94KMInput'!T777</f>
        <v/>
      </c>
      <c r="AD738" s="104">
        <f>'94KMInput'!V777-'94KMInput'!U777</f>
        <v>0</v>
      </c>
      <c r="AE738" s="105" t="str">
        <f t="shared" si="6"/>
        <v/>
      </c>
      <c r="AF738" s="106"/>
      <c r="AG738" s="107"/>
      <c r="AH738" s="108" t="str">
        <f>HYPERLINK('94KMInput'!AE776)</f>
        <v/>
      </c>
      <c r="AI738" s="108" t="str">
        <f>HYPERLINK('94KMInput'!AF776)</f>
        <v/>
      </c>
      <c r="AJ738" s="108" t="str">
        <f>HYPERLINK('94KMInput'!AG776)</f>
        <v/>
      </c>
      <c r="AK738" s="108" t="str">
        <f>HYPERLINK('94KMInput'!AH776)</f>
        <v/>
      </c>
      <c r="AL738" s="108" t="str">
        <f>HYPERLINK('94KMInput'!AI776)</f>
        <v/>
      </c>
      <c r="AM738" s="108" t="str">
        <f>HYPERLINK('94KMInput'!AJ776)</f>
        <v/>
      </c>
      <c r="AN738" s="108" t="str">
        <f>HYPERLINK('94KMInput'!AK776)</f>
        <v/>
      </c>
      <c r="AO738" s="108" t="str">
        <f>HYPERLINK('94KMInput'!AL776)</f>
        <v/>
      </c>
      <c r="AP738" s="88"/>
      <c r="AQ738" s="88"/>
      <c r="AR738" s="88"/>
      <c r="AS738" s="88"/>
      <c r="AT738" s="88"/>
      <c r="AU738" s="88"/>
      <c r="AV738" s="88"/>
      <c r="AW738" s="88"/>
      <c r="AX738" s="88"/>
      <c r="AY738" s="88"/>
      <c r="AZ738" s="88"/>
      <c r="BA738" s="88"/>
      <c r="BB738" s="88"/>
      <c r="BC738" s="88"/>
      <c r="BD738" s="88"/>
      <c r="BE738" s="88"/>
      <c r="BF738" s="88"/>
      <c r="BG738" s="88"/>
      <c r="BH738" s="88"/>
      <c r="BI738" s="88"/>
      <c r="BJ738" s="88"/>
      <c r="BK738" s="88"/>
      <c r="BL738" s="88"/>
      <c r="BM738" s="88"/>
      <c r="BN738" s="88"/>
      <c r="BO738" s="88"/>
      <c r="BP738" s="88"/>
      <c r="BQ738" s="88"/>
      <c r="BR738" s="88"/>
      <c r="BS738" s="88"/>
      <c r="BT738" s="88"/>
      <c r="BU738" s="88"/>
      <c r="BV738" s="88"/>
      <c r="BW738" s="88"/>
      <c r="BX738" s="88"/>
      <c r="BY738" s="88"/>
      <c r="BZ738" s="88"/>
      <c r="CA738" s="88"/>
      <c r="CB738" s="88"/>
      <c r="CC738" s="88"/>
      <c r="CD738" s="88"/>
      <c r="CE738" s="88"/>
      <c r="CF738" s="88"/>
      <c r="CG738" s="88"/>
      <c r="CH738" s="88"/>
      <c r="CI738" s="88"/>
      <c r="CJ738" s="88"/>
      <c r="CK738" s="88"/>
      <c r="CL738" s="88"/>
      <c r="CM738" s="88"/>
      <c r="CN738" s="88"/>
      <c r="CO738" s="88"/>
      <c r="CP738" s="88"/>
      <c r="CQ738" s="88"/>
      <c r="CR738" s="88"/>
      <c r="CS738" s="88"/>
      <c r="CT738" s="88"/>
      <c r="CU738" s="88"/>
      <c r="CV738" s="88"/>
      <c r="CW738" s="88"/>
      <c r="CX738" s="88"/>
      <c r="CY738" s="88"/>
      <c r="CZ738" s="88"/>
      <c r="DA738" s="88"/>
      <c r="DB738" s="88"/>
      <c r="DC738" s="88"/>
      <c r="DD738" s="88"/>
      <c r="DE738" s="88"/>
      <c r="DF738" s="88"/>
      <c r="DG738" s="88"/>
      <c r="DH738" s="88"/>
    </row>
    <row r="739" ht="10.5" customHeight="1">
      <c r="A739" s="87" t="str">
        <f t="shared" si="1"/>
        <v/>
      </c>
      <c r="B739" s="88" t="str">
        <f t="shared" si="2"/>
        <v/>
      </c>
      <c r="C739" s="88" t="str">
        <f t="shared" si="3"/>
        <v/>
      </c>
      <c r="D739" s="89" t="str">
        <f>'94KMInput'!B778</f>
        <v/>
      </c>
      <c r="E739" s="90" t="str">
        <f t="shared" si="4"/>
        <v/>
      </c>
      <c r="F739" s="91" t="str">
        <f>'94KMInput'!H778</f>
        <v/>
      </c>
      <c r="G739" s="90" t="str">
        <f>'94KMInput'!O778</f>
        <v/>
      </c>
      <c r="H739" s="90" t="str">
        <f>'94KMInput'!P778</f>
        <v/>
      </c>
      <c r="I739" s="90" t="str">
        <f>'94KMInput'!R778</f>
        <v/>
      </c>
      <c r="J739" s="91" t="str">
        <f>'94KMInput'!S778</f>
        <v/>
      </c>
      <c r="K739" s="92" t="str">
        <f>'94KMInput'!AD778</f>
        <v/>
      </c>
      <c r="L739" s="93"/>
      <c r="M739" s="94" t="str">
        <f>'94KMInput'!L778</f>
        <v/>
      </c>
      <c r="N739" s="90" t="str">
        <f>IF(M739="","",(IF(Q739='94KMInput'!K778,"","ERROR!")))</f>
        <v/>
      </c>
      <c r="O739" s="95"/>
      <c r="P739" s="96"/>
      <c r="Q739" s="69" t="str">
        <f t="shared" si="8"/>
        <v/>
      </c>
      <c r="R739" s="98"/>
      <c r="S739" s="98"/>
      <c r="T739" s="98"/>
      <c r="U739" s="99"/>
      <c r="V739" s="98"/>
      <c r="W739" s="98"/>
      <c r="X739" s="100" t="str">
        <f t="shared" si="39"/>
        <v/>
      </c>
      <c r="Y739" s="101"/>
      <c r="Z739" s="102"/>
      <c r="AA739" s="102"/>
      <c r="AB739" s="102"/>
      <c r="AC739" s="103" t="str">
        <f>'94KMInput'!T778</f>
        <v/>
      </c>
      <c r="AD739" s="104">
        <f>'94KMInput'!V778-'94KMInput'!U778</f>
        <v>0</v>
      </c>
      <c r="AE739" s="105" t="str">
        <f t="shared" si="6"/>
        <v/>
      </c>
      <c r="AF739" s="106"/>
      <c r="AG739" s="107"/>
      <c r="AH739" s="108" t="str">
        <f>HYPERLINK('94KMInput'!AE777)</f>
        <v/>
      </c>
      <c r="AI739" s="108" t="str">
        <f>HYPERLINK('94KMInput'!AF777)</f>
        <v/>
      </c>
      <c r="AJ739" s="108" t="str">
        <f>HYPERLINK('94KMInput'!AG777)</f>
        <v/>
      </c>
      <c r="AK739" s="108" t="str">
        <f>HYPERLINK('94KMInput'!AH777)</f>
        <v/>
      </c>
      <c r="AL739" s="108" t="str">
        <f>HYPERLINK('94KMInput'!AI777)</f>
        <v/>
      </c>
      <c r="AM739" s="108" t="str">
        <f>HYPERLINK('94KMInput'!AJ777)</f>
        <v/>
      </c>
      <c r="AN739" s="108" t="str">
        <f>HYPERLINK('94KMInput'!AK777)</f>
        <v/>
      </c>
      <c r="AO739" s="108" t="str">
        <f>HYPERLINK('94KMInput'!AL777)</f>
        <v/>
      </c>
      <c r="AP739" s="88"/>
      <c r="AQ739" s="88"/>
      <c r="AR739" s="88"/>
      <c r="AS739" s="88"/>
      <c r="AT739" s="88"/>
      <c r="AU739" s="88"/>
      <c r="AV739" s="88"/>
      <c r="AW739" s="88"/>
      <c r="AX739" s="88"/>
      <c r="AY739" s="88"/>
      <c r="AZ739" s="88"/>
      <c r="BA739" s="88"/>
      <c r="BB739" s="88"/>
      <c r="BC739" s="88"/>
      <c r="BD739" s="88"/>
      <c r="BE739" s="88"/>
      <c r="BF739" s="88"/>
      <c r="BG739" s="88"/>
      <c r="BH739" s="88"/>
      <c r="BI739" s="88"/>
      <c r="BJ739" s="88"/>
      <c r="BK739" s="88"/>
      <c r="BL739" s="88"/>
      <c r="BM739" s="88"/>
      <c r="BN739" s="88"/>
      <c r="BO739" s="88"/>
      <c r="BP739" s="88"/>
      <c r="BQ739" s="88"/>
      <c r="BR739" s="88"/>
      <c r="BS739" s="88"/>
      <c r="BT739" s="88"/>
      <c r="BU739" s="88"/>
      <c r="BV739" s="88"/>
      <c r="BW739" s="88"/>
      <c r="BX739" s="88"/>
      <c r="BY739" s="88"/>
      <c r="BZ739" s="88"/>
      <c r="CA739" s="88"/>
      <c r="CB739" s="88"/>
      <c r="CC739" s="88"/>
      <c r="CD739" s="88"/>
      <c r="CE739" s="88"/>
      <c r="CF739" s="88"/>
      <c r="CG739" s="88"/>
      <c r="CH739" s="88"/>
      <c r="CI739" s="88"/>
      <c r="CJ739" s="88"/>
      <c r="CK739" s="88"/>
      <c r="CL739" s="88"/>
      <c r="CM739" s="88"/>
      <c r="CN739" s="88"/>
      <c r="CO739" s="88"/>
      <c r="CP739" s="88"/>
      <c r="CQ739" s="88"/>
      <c r="CR739" s="88"/>
      <c r="CS739" s="88"/>
      <c r="CT739" s="88"/>
      <c r="CU739" s="88"/>
      <c r="CV739" s="88"/>
      <c r="CW739" s="88"/>
      <c r="CX739" s="88"/>
      <c r="CY739" s="88"/>
      <c r="CZ739" s="88"/>
      <c r="DA739" s="88"/>
      <c r="DB739" s="88"/>
      <c r="DC739" s="88"/>
      <c r="DD739" s="88"/>
      <c r="DE739" s="88"/>
      <c r="DF739" s="88"/>
      <c r="DG739" s="88"/>
      <c r="DH739" s="88"/>
    </row>
    <row r="740" ht="10.5" customHeight="1">
      <c r="A740" s="87" t="str">
        <f t="shared" si="1"/>
        <v/>
      </c>
      <c r="B740" s="88" t="str">
        <f t="shared" si="2"/>
        <v/>
      </c>
      <c r="C740" s="88" t="str">
        <f t="shared" si="3"/>
        <v/>
      </c>
      <c r="D740" s="89" t="str">
        <f>'94KMInput'!B779</f>
        <v/>
      </c>
      <c r="E740" s="90" t="str">
        <f t="shared" si="4"/>
        <v/>
      </c>
      <c r="F740" s="91" t="str">
        <f>'94KMInput'!H779</f>
        <v/>
      </c>
      <c r="G740" s="90" t="str">
        <f>'94KMInput'!O779</f>
        <v/>
      </c>
      <c r="H740" s="90" t="str">
        <f>'94KMInput'!P779</f>
        <v/>
      </c>
      <c r="I740" s="90" t="str">
        <f>'94KMInput'!R779</f>
        <v/>
      </c>
      <c r="J740" s="91" t="str">
        <f>'94KMInput'!S779</f>
        <v/>
      </c>
      <c r="K740" s="92" t="str">
        <f>'94KMInput'!AD779</f>
        <v/>
      </c>
      <c r="L740" s="93"/>
      <c r="M740" s="94" t="str">
        <f>'94KMInput'!L779</f>
        <v/>
      </c>
      <c r="N740" s="90" t="str">
        <f>IF(M740="","",(IF(Q740='94KMInput'!K779,"","ERROR!")))</f>
        <v/>
      </c>
      <c r="O740" s="95"/>
      <c r="P740" s="96"/>
      <c r="Q740" s="69" t="str">
        <f t="shared" si="8"/>
        <v/>
      </c>
      <c r="R740" s="98"/>
      <c r="S740" s="98"/>
      <c r="T740" s="98"/>
      <c r="U740" s="99"/>
      <c r="V740" s="98"/>
      <c r="W740" s="98"/>
      <c r="X740" s="100" t="str">
        <f t="shared" si="39"/>
        <v/>
      </c>
      <c r="Y740" s="101"/>
      <c r="Z740" s="102"/>
      <c r="AA740" s="102"/>
      <c r="AB740" s="102"/>
      <c r="AC740" s="103" t="str">
        <f>'94KMInput'!T779</f>
        <v/>
      </c>
      <c r="AD740" s="104">
        <f>'94KMInput'!V779-'94KMInput'!U779</f>
        <v>0</v>
      </c>
      <c r="AE740" s="105" t="str">
        <f t="shared" si="6"/>
        <v/>
      </c>
      <c r="AF740" s="106"/>
      <c r="AG740" s="107"/>
      <c r="AH740" s="108" t="str">
        <f>HYPERLINK('94KMInput'!AE778)</f>
        <v/>
      </c>
      <c r="AI740" s="108" t="str">
        <f>HYPERLINK('94KMInput'!AF778)</f>
        <v/>
      </c>
      <c r="AJ740" s="108" t="str">
        <f>HYPERLINK('94KMInput'!AG778)</f>
        <v/>
      </c>
      <c r="AK740" s="108" t="str">
        <f>HYPERLINK('94KMInput'!AH778)</f>
        <v/>
      </c>
      <c r="AL740" s="108" t="str">
        <f>HYPERLINK('94KMInput'!AI778)</f>
        <v/>
      </c>
      <c r="AM740" s="108" t="str">
        <f>HYPERLINK('94KMInput'!AJ778)</f>
        <v/>
      </c>
      <c r="AN740" s="108" t="str">
        <f>HYPERLINK('94KMInput'!AK778)</f>
        <v/>
      </c>
      <c r="AO740" s="108" t="str">
        <f>HYPERLINK('94KMInput'!AL778)</f>
        <v/>
      </c>
      <c r="AP740" s="88"/>
      <c r="AQ740" s="88"/>
      <c r="AR740" s="88"/>
      <c r="AS740" s="88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88"/>
      <c r="BG740" s="88"/>
      <c r="BH740" s="88"/>
      <c r="BI740" s="88"/>
      <c r="BJ740" s="88"/>
      <c r="BK740" s="88"/>
      <c r="BL740" s="88"/>
      <c r="BM740" s="88"/>
      <c r="BN740" s="88"/>
      <c r="BO740" s="88"/>
      <c r="BP740" s="88"/>
      <c r="BQ740" s="88"/>
      <c r="BR740" s="88"/>
      <c r="BS740" s="88"/>
      <c r="BT740" s="88"/>
      <c r="BU740" s="88"/>
      <c r="BV740" s="88"/>
      <c r="BW740" s="88"/>
      <c r="BX740" s="88"/>
      <c r="BY740" s="88"/>
      <c r="BZ740" s="88"/>
      <c r="CA740" s="88"/>
      <c r="CB740" s="88"/>
      <c r="CC740" s="88"/>
      <c r="CD740" s="88"/>
      <c r="CE740" s="88"/>
      <c r="CF740" s="88"/>
      <c r="CG740" s="88"/>
      <c r="CH740" s="88"/>
      <c r="CI740" s="88"/>
      <c r="CJ740" s="88"/>
      <c r="CK740" s="88"/>
      <c r="CL740" s="88"/>
      <c r="CM740" s="88"/>
      <c r="CN740" s="88"/>
      <c r="CO740" s="88"/>
      <c r="CP740" s="88"/>
      <c r="CQ740" s="88"/>
      <c r="CR740" s="88"/>
      <c r="CS740" s="88"/>
      <c r="CT740" s="88"/>
      <c r="CU740" s="88"/>
      <c r="CV740" s="88"/>
      <c r="CW740" s="88"/>
      <c r="CX740" s="88"/>
      <c r="CY740" s="88"/>
      <c r="CZ740" s="88"/>
      <c r="DA740" s="88"/>
      <c r="DB740" s="88"/>
      <c r="DC740" s="88"/>
      <c r="DD740" s="88"/>
      <c r="DE740" s="88"/>
      <c r="DF740" s="88"/>
      <c r="DG740" s="88"/>
      <c r="DH740" s="88"/>
    </row>
    <row r="741" ht="10.5" customHeight="1">
      <c r="A741" s="87" t="str">
        <f t="shared" si="1"/>
        <v/>
      </c>
      <c r="B741" s="88" t="str">
        <f t="shared" si="2"/>
        <v/>
      </c>
      <c r="C741" s="88" t="str">
        <f t="shared" si="3"/>
        <v/>
      </c>
      <c r="D741" s="89" t="str">
        <f>'94KMInput'!B780</f>
        <v/>
      </c>
      <c r="E741" s="90" t="str">
        <f t="shared" si="4"/>
        <v/>
      </c>
      <c r="F741" s="91" t="str">
        <f>'94KMInput'!H780</f>
        <v/>
      </c>
      <c r="G741" s="90" t="str">
        <f>'94KMInput'!O780</f>
        <v/>
      </c>
      <c r="H741" s="90" t="str">
        <f>'94KMInput'!P780</f>
        <v/>
      </c>
      <c r="I741" s="90" t="str">
        <f>'94KMInput'!R780</f>
        <v/>
      </c>
      <c r="J741" s="91" t="str">
        <f>'94KMInput'!S780</f>
        <v/>
      </c>
      <c r="K741" s="92" t="str">
        <f>'94KMInput'!AD780</f>
        <v/>
      </c>
      <c r="L741" s="93"/>
      <c r="M741" s="94" t="str">
        <f>'94KMInput'!L780</f>
        <v/>
      </c>
      <c r="N741" s="90" t="str">
        <f>IF(M741="","",(IF(Q741='94KMInput'!K780,"","ERROR!")))</f>
        <v/>
      </c>
      <c r="O741" s="95"/>
      <c r="P741" s="96"/>
      <c r="Q741" s="69" t="str">
        <f t="shared" si="8"/>
        <v/>
      </c>
      <c r="R741" s="98"/>
      <c r="S741" s="98"/>
      <c r="T741" s="98"/>
      <c r="U741" s="99"/>
      <c r="V741" s="98"/>
      <c r="W741" s="98"/>
      <c r="X741" s="100" t="str">
        <f t="shared" si="39"/>
        <v/>
      </c>
      <c r="Y741" s="101"/>
      <c r="Z741" s="102"/>
      <c r="AA741" s="102"/>
      <c r="AB741" s="102"/>
      <c r="AC741" s="103" t="str">
        <f>'94KMInput'!T780</f>
        <v/>
      </c>
      <c r="AD741" s="104">
        <f>'94KMInput'!V780-'94KMInput'!U780</f>
        <v>0</v>
      </c>
      <c r="AE741" s="105" t="str">
        <f t="shared" si="6"/>
        <v/>
      </c>
      <c r="AF741" s="106"/>
      <c r="AG741" s="107"/>
      <c r="AH741" s="108" t="str">
        <f>HYPERLINK('94KMInput'!AE779)</f>
        <v/>
      </c>
      <c r="AI741" s="108" t="str">
        <f>HYPERLINK('94KMInput'!AF779)</f>
        <v/>
      </c>
      <c r="AJ741" s="108" t="str">
        <f>HYPERLINK('94KMInput'!AG779)</f>
        <v/>
      </c>
      <c r="AK741" s="108" t="str">
        <f>HYPERLINK('94KMInput'!AH779)</f>
        <v/>
      </c>
      <c r="AL741" s="108" t="str">
        <f>HYPERLINK('94KMInput'!AI779)</f>
        <v/>
      </c>
      <c r="AM741" s="108" t="str">
        <f>HYPERLINK('94KMInput'!AJ779)</f>
        <v/>
      </c>
      <c r="AN741" s="108" t="str">
        <f>HYPERLINK('94KMInput'!AK779)</f>
        <v/>
      </c>
      <c r="AO741" s="108" t="str">
        <f>HYPERLINK('94KMInput'!AL779)</f>
        <v/>
      </c>
      <c r="AP741" s="88"/>
      <c r="AQ741" s="88"/>
      <c r="AR741" s="88"/>
      <c r="AS741" s="88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88"/>
      <c r="BG741" s="88"/>
      <c r="BH741" s="88"/>
      <c r="BI741" s="88"/>
      <c r="BJ741" s="88"/>
      <c r="BK741" s="88"/>
      <c r="BL741" s="88"/>
      <c r="BM741" s="88"/>
      <c r="BN741" s="88"/>
      <c r="BO741" s="88"/>
      <c r="BP741" s="88"/>
      <c r="BQ741" s="88"/>
      <c r="BR741" s="88"/>
      <c r="BS741" s="88"/>
      <c r="BT741" s="88"/>
      <c r="BU741" s="88"/>
      <c r="BV741" s="88"/>
      <c r="BW741" s="88"/>
      <c r="BX741" s="88"/>
      <c r="BY741" s="88"/>
      <c r="BZ741" s="88"/>
      <c r="CA741" s="88"/>
      <c r="CB741" s="88"/>
      <c r="CC741" s="88"/>
      <c r="CD741" s="88"/>
      <c r="CE741" s="88"/>
      <c r="CF741" s="88"/>
      <c r="CG741" s="88"/>
      <c r="CH741" s="88"/>
      <c r="CI741" s="88"/>
      <c r="CJ741" s="88"/>
      <c r="CK741" s="88"/>
      <c r="CL741" s="88"/>
      <c r="CM741" s="88"/>
      <c r="CN741" s="88"/>
      <c r="CO741" s="88"/>
      <c r="CP741" s="88"/>
      <c r="CQ741" s="88"/>
      <c r="CR741" s="88"/>
      <c r="CS741" s="88"/>
      <c r="CT741" s="88"/>
      <c r="CU741" s="88"/>
      <c r="CV741" s="88"/>
      <c r="CW741" s="88"/>
      <c r="CX741" s="88"/>
      <c r="CY741" s="88"/>
      <c r="CZ741" s="88"/>
      <c r="DA741" s="88"/>
      <c r="DB741" s="88"/>
      <c r="DC741" s="88"/>
      <c r="DD741" s="88"/>
      <c r="DE741" s="88"/>
      <c r="DF741" s="88"/>
      <c r="DG741" s="88"/>
      <c r="DH741" s="88"/>
    </row>
    <row r="742" ht="10.5" customHeight="1">
      <c r="A742" s="87" t="str">
        <f t="shared" si="1"/>
        <v/>
      </c>
      <c r="B742" s="88" t="str">
        <f t="shared" si="2"/>
        <v/>
      </c>
      <c r="C742" s="88" t="str">
        <f t="shared" si="3"/>
        <v/>
      </c>
      <c r="D742" s="89" t="str">
        <f>'94KMInput'!B781</f>
        <v/>
      </c>
      <c r="E742" s="90" t="str">
        <f t="shared" si="4"/>
        <v/>
      </c>
      <c r="F742" s="91" t="str">
        <f>'94KMInput'!H781</f>
        <v/>
      </c>
      <c r="G742" s="90" t="str">
        <f>'94KMInput'!O781</f>
        <v/>
      </c>
      <c r="H742" s="90" t="str">
        <f>'94KMInput'!P781</f>
        <v/>
      </c>
      <c r="I742" s="90" t="str">
        <f>'94KMInput'!R781</f>
        <v/>
      </c>
      <c r="J742" s="91" t="str">
        <f>'94KMInput'!S781</f>
        <v/>
      </c>
      <c r="K742" s="92" t="str">
        <f>'94KMInput'!AD781</f>
        <v/>
      </c>
      <c r="L742" s="93"/>
      <c r="M742" s="94" t="str">
        <f>'94KMInput'!L781</f>
        <v/>
      </c>
      <c r="N742" s="90" t="str">
        <f>IF(M742="","",(IF(Q742='94KMInput'!K781,"","ERROR!")))</f>
        <v/>
      </c>
      <c r="O742" s="95"/>
      <c r="P742" s="96"/>
      <c r="Q742" s="69" t="str">
        <f t="shared" si="8"/>
        <v/>
      </c>
      <c r="R742" s="98"/>
      <c r="S742" s="98"/>
      <c r="T742" s="98"/>
      <c r="U742" s="99"/>
      <c r="V742" s="98"/>
      <c r="W742" s="98"/>
      <c r="X742" s="100" t="str">
        <f t="shared" si="39"/>
        <v/>
      </c>
      <c r="Y742" s="101"/>
      <c r="Z742" s="102"/>
      <c r="AA742" s="102"/>
      <c r="AB742" s="102"/>
      <c r="AC742" s="103" t="str">
        <f>'94KMInput'!T781</f>
        <v/>
      </c>
      <c r="AD742" s="104">
        <f>'94KMInput'!V781-'94KMInput'!U781</f>
        <v>0</v>
      </c>
      <c r="AE742" s="105" t="str">
        <f t="shared" si="6"/>
        <v/>
      </c>
      <c r="AF742" s="106"/>
      <c r="AG742" s="107"/>
      <c r="AH742" s="108" t="str">
        <f>HYPERLINK('94KMInput'!AE780)</f>
        <v/>
      </c>
      <c r="AI742" s="108" t="str">
        <f>HYPERLINK('94KMInput'!AF780)</f>
        <v/>
      </c>
      <c r="AJ742" s="108" t="str">
        <f>HYPERLINK('94KMInput'!AG780)</f>
        <v/>
      </c>
      <c r="AK742" s="108" t="str">
        <f>HYPERLINK('94KMInput'!AH780)</f>
        <v/>
      </c>
      <c r="AL742" s="108" t="str">
        <f>HYPERLINK('94KMInput'!AI780)</f>
        <v/>
      </c>
      <c r="AM742" s="108" t="str">
        <f>HYPERLINK('94KMInput'!AJ780)</f>
        <v/>
      </c>
      <c r="AN742" s="108" t="str">
        <f>HYPERLINK('94KMInput'!AK780)</f>
        <v/>
      </c>
      <c r="AO742" s="108" t="str">
        <f>HYPERLINK('94KMInput'!AL780)</f>
        <v/>
      </c>
      <c r="AP742" s="88"/>
      <c r="AQ742" s="88"/>
      <c r="AR742" s="88"/>
      <c r="AS742" s="88"/>
      <c r="AT742" s="88"/>
      <c r="AU742" s="88"/>
      <c r="AV742" s="88"/>
      <c r="AW742" s="88"/>
      <c r="AX742" s="88"/>
      <c r="AY742" s="88"/>
      <c r="AZ742" s="88"/>
      <c r="BA742" s="88"/>
      <c r="BB742" s="88"/>
      <c r="BC742" s="88"/>
      <c r="BD742" s="88"/>
      <c r="BE742" s="88"/>
      <c r="BF742" s="88"/>
      <c r="BG742" s="88"/>
      <c r="BH742" s="88"/>
      <c r="BI742" s="88"/>
      <c r="BJ742" s="88"/>
      <c r="BK742" s="88"/>
      <c r="BL742" s="88"/>
      <c r="BM742" s="88"/>
      <c r="BN742" s="88"/>
      <c r="BO742" s="88"/>
      <c r="BP742" s="88"/>
      <c r="BQ742" s="88"/>
      <c r="BR742" s="88"/>
      <c r="BS742" s="88"/>
      <c r="BT742" s="88"/>
      <c r="BU742" s="88"/>
      <c r="BV742" s="88"/>
      <c r="BW742" s="88"/>
      <c r="BX742" s="88"/>
      <c r="BY742" s="88"/>
      <c r="BZ742" s="88"/>
      <c r="CA742" s="88"/>
      <c r="CB742" s="88"/>
      <c r="CC742" s="88"/>
      <c r="CD742" s="88"/>
      <c r="CE742" s="88"/>
      <c r="CF742" s="88"/>
      <c r="CG742" s="88"/>
      <c r="CH742" s="88"/>
      <c r="CI742" s="88"/>
      <c r="CJ742" s="88"/>
      <c r="CK742" s="88"/>
      <c r="CL742" s="88"/>
      <c r="CM742" s="88"/>
      <c r="CN742" s="88"/>
      <c r="CO742" s="88"/>
      <c r="CP742" s="88"/>
      <c r="CQ742" s="88"/>
      <c r="CR742" s="88"/>
      <c r="CS742" s="88"/>
      <c r="CT742" s="88"/>
      <c r="CU742" s="88"/>
      <c r="CV742" s="88"/>
      <c r="CW742" s="88"/>
      <c r="CX742" s="88"/>
      <c r="CY742" s="88"/>
      <c r="CZ742" s="88"/>
      <c r="DA742" s="88"/>
      <c r="DB742" s="88"/>
      <c r="DC742" s="88"/>
      <c r="DD742" s="88"/>
      <c r="DE742" s="88"/>
      <c r="DF742" s="88"/>
      <c r="DG742" s="88"/>
      <c r="DH742" s="88"/>
    </row>
    <row r="743" ht="10.5" customHeight="1">
      <c r="A743" s="87" t="str">
        <f t="shared" si="1"/>
        <v/>
      </c>
      <c r="B743" s="88" t="str">
        <f t="shared" si="2"/>
        <v/>
      </c>
      <c r="C743" s="88" t="str">
        <f t="shared" si="3"/>
        <v/>
      </c>
      <c r="D743" s="89" t="str">
        <f>'94KMInput'!B782</f>
        <v/>
      </c>
      <c r="E743" s="90" t="str">
        <f t="shared" si="4"/>
        <v/>
      </c>
      <c r="F743" s="91" t="str">
        <f>'94KMInput'!H782</f>
        <v/>
      </c>
      <c r="G743" s="90" t="str">
        <f>'94KMInput'!O782</f>
        <v/>
      </c>
      <c r="H743" s="90" t="str">
        <f>'94KMInput'!P782</f>
        <v/>
      </c>
      <c r="I743" s="90" t="str">
        <f>'94KMInput'!R782</f>
        <v/>
      </c>
      <c r="J743" s="91" t="str">
        <f>'94KMInput'!S782</f>
        <v/>
      </c>
      <c r="K743" s="92" t="str">
        <f>'94KMInput'!AD782</f>
        <v/>
      </c>
      <c r="L743" s="93"/>
      <c r="M743" s="94" t="str">
        <f>'94KMInput'!L782</f>
        <v/>
      </c>
      <c r="N743" s="90" t="str">
        <f>IF(M743="","",(IF(Q743='94KMInput'!K782,"","ERROR!")))</f>
        <v/>
      </c>
      <c r="O743" s="95"/>
      <c r="P743" s="96"/>
      <c r="Q743" s="69" t="str">
        <f t="shared" si="8"/>
        <v/>
      </c>
      <c r="R743" s="98"/>
      <c r="S743" s="98"/>
      <c r="T743" s="98"/>
      <c r="U743" s="99"/>
      <c r="V743" s="98"/>
      <c r="W743" s="98"/>
      <c r="X743" s="100" t="str">
        <f t="shared" si="39"/>
        <v/>
      </c>
      <c r="Y743" s="101"/>
      <c r="Z743" s="102"/>
      <c r="AA743" s="102"/>
      <c r="AB743" s="102"/>
      <c r="AC743" s="103" t="str">
        <f>'94KMInput'!T782</f>
        <v/>
      </c>
      <c r="AD743" s="104">
        <f>'94KMInput'!V782-'94KMInput'!U782</f>
        <v>0</v>
      </c>
      <c r="AE743" s="105" t="str">
        <f t="shared" si="6"/>
        <v/>
      </c>
      <c r="AF743" s="106"/>
      <c r="AG743" s="107"/>
      <c r="AH743" s="108" t="str">
        <f>HYPERLINK('94KMInput'!AE781)</f>
        <v/>
      </c>
      <c r="AI743" s="108" t="str">
        <f>HYPERLINK('94KMInput'!AF781)</f>
        <v/>
      </c>
      <c r="AJ743" s="108" t="str">
        <f>HYPERLINK('94KMInput'!AG781)</f>
        <v/>
      </c>
      <c r="AK743" s="108" t="str">
        <f>HYPERLINK('94KMInput'!AH781)</f>
        <v/>
      </c>
      <c r="AL743" s="108" t="str">
        <f>HYPERLINK('94KMInput'!AI781)</f>
        <v/>
      </c>
      <c r="AM743" s="108" t="str">
        <f>HYPERLINK('94KMInput'!AJ781)</f>
        <v/>
      </c>
      <c r="AN743" s="108" t="str">
        <f>HYPERLINK('94KMInput'!AK781)</f>
        <v/>
      </c>
      <c r="AO743" s="108" t="str">
        <f>HYPERLINK('94KMInput'!AL781)</f>
        <v/>
      </c>
      <c r="AP743" s="88"/>
      <c r="AQ743" s="88"/>
      <c r="AR743" s="88"/>
      <c r="AS743" s="88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88"/>
      <c r="BG743" s="88"/>
      <c r="BH743" s="88"/>
      <c r="BI743" s="88"/>
      <c r="BJ743" s="88"/>
      <c r="BK743" s="88"/>
      <c r="BL743" s="88"/>
      <c r="BM743" s="88"/>
      <c r="BN743" s="88"/>
      <c r="BO743" s="88"/>
      <c r="BP743" s="88"/>
      <c r="BQ743" s="88"/>
      <c r="BR743" s="88"/>
      <c r="BS743" s="88"/>
      <c r="BT743" s="88"/>
      <c r="BU743" s="88"/>
      <c r="BV743" s="88"/>
      <c r="BW743" s="88"/>
      <c r="BX743" s="88"/>
      <c r="BY743" s="88"/>
      <c r="BZ743" s="88"/>
      <c r="CA743" s="88"/>
      <c r="CB743" s="88"/>
      <c r="CC743" s="88"/>
      <c r="CD743" s="88"/>
      <c r="CE743" s="88"/>
      <c r="CF743" s="88"/>
      <c r="CG743" s="88"/>
      <c r="CH743" s="88"/>
      <c r="CI743" s="88"/>
      <c r="CJ743" s="88"/>
      <c r="CK743" s="88"/>
      <c r="CL743" s="88"/>
      <c r="CM743" s="88"/>
      <c r="CN743" s="88"/>
      <c r="CO743" s="88"/>
      <c r="CP743" s="88"/>
      <c r="CQ743" s="88"/>
      <c r="CR743" s="88"/>
      <c r="CS743" s="88"/>
      <c r="CT743" s="88"/>
      <c r="CU743" s="88"/>
      <c r="CV743" s="88"/>
      <c r="CW743" s="88"/>
      <c r="CX743" s="88"/>
      <c r="CY743" s="88"/>
      <c r="CZ743" s="88"/>
      <c r="DA743" s="88"/>
      <c r="DB743" s="88"/>
      <c r="DC743" s="88"/>
      <c r="DD743" s="88"/>
      <c r="DE743" s="88"/>
      <c r="DF743" s="88"/>
      <c r="DG743" s="88"/>
      <c r="DH743" s="88"/>
    </row>
    <row r="744" ht="10.5" customHeight="1">
      <c r="A744" s="87" t="str">
        <f t="shared" si="1"/>
        <v/>
      </c>
      <c r="B744" s="88" t="str">
        <f t="shared" si="2"/>
        <v/>
      </c>
      <c r="C744" s="88" t="str">
        <f t="shared" si="3"/>
        <v/>
      </c>
      <c r="D744" s="89" t="str">
        <f>'94KMInput'!B783</f>
        <v/>
      </c>
      <c r="E744" s="90" t="str">
        <f t="shared" si="4"/>
        <v/>
      </c>
      <c r="F744" s="91" t="str">
        <f>'94KMInput'!H783</f>
        <v/>
      </c>
      <c r="G744" s="90" t="str">
        <f>'94KMInput'!O783</f>
        <v/>
      </c>
      <c r="H744" s="90" t="str">
        <f>'94KMInput'!P783</f>
        <v/>
      </c>
      <c r="I744" s="90" t="str">
        <f>'94KMInput'!R783</f>
        <v/>
      </c>
      <c r="J744" s="91" t="str">
        <f>'94KMInput'!S783</f>
        <v/>
      </c>
      <c r="K744" s="92" t="str">
        <f>'94KMInput'!AD783</f>
        <v/>
      </c>
      <c r="L744" s="93"/>
      <c r="M744" s="94" t="str">
        <f>'94KMInput'!L783</f>
        <v/>
      </c>
      <c r="N744" s="90" t="str">
        <f>IF(M744="","",(IF(Q744='94KMInput'!K783,"","ERROR!")))</f>
        <v/>
      </c>
      <c r="O744" s="95"/>
      <c r="P744" s="96"/>
      <c r="Q744" s="69" t="str">
        <f t="shared" si="8"/>
        <v/>
      </c>
      <c r="R744" s="98"/>
      <c r="S744" s="98"/>
      <c r="T744" s="98"/>
      <c r="U744" s="99"/>
      <c r="V744" s="98"/>
      <c r="W744" s="98"/>
      <c r="X744" s="100" t="str">
        <f t="shared" si="39"/>
        <v/>
      </c>
      <c r="Y744" s="101"/>
      <c r="Z744" s="102"/>
      <c r="AA744" s="102"/>
      <c r="AB744" s="102"/>
      <c r="AC744" s="103" t="str">
        <f>'94KMInput'!T783</f>
        <v/>
      </c>
      <c r="AD744" s="104">
        <f>'94KMInput'!V783-'94KMInput'!U783</f>
        <v>0</v>
      </c>
      <c r="AE744" s="105" t="str">
        <f t="shared" si="6"/>
        <v/>
      </c>
      <c r="AF744" s="106"/>
      <c r="AG744" s="107"/>
      <c r="AH744" s="108" t="str">
        <f>HYPERLINK('94KMInput'!AE782)</f>
        <v/>
      </c>
      <c r="AI744" s="108" t="str">
        <f>HYPERLINK('94KMInput'!AF782)</f>
        <v/>
      </c>
      <c r="AJ744" s="108" t="str">
        <f>HYPERLINK('94KMInput'!AG782)</f>
        <v/>
      </c>
      <c r="AK744" s="108" t="str">
        <f>HYPERLINK('94KMInput'!AH782)</f>
        <v/>
      </c>
      <c r="AL744" s="108" t="str">
        <f>HYPERLINK('94KMInput'!AI782)</f>
        <v/>
      </c>
      <c r="AM744" s="108" t="str">
        <f>HYPERLINK('94KMInput'!AJ782)</f>
        <v/>
      </c>
      <c r="AN744" s="108" t="str">
        <f>HYPERLINK('94KMInput'!AK782)</f>
        <v/>
      </c>
      <c r="AO744" s="108" t="str">
        <f>HYPERLINK('94KMInput'!AL782)</f>
        <v/>
      </c>
      <c r="AP744" s="88"/>
      <c r="AQ744" s="88"/>
      <c r="AR744" s="88"/>
      <c r="AS744" s="88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88"/>
      <c r="BG744" s="88"/>
      <c r="BH744" s="88"/>
      <c r="BI744" s="88"/>
      <c r="BJ744" s="88"/>
      <c r="BK744" s="88"/>
      <c r="BL744" s="88"/>
      <c r="BM744" s="88"/>
      <c r="BN744" s="88"/>
      <c r="BO744" s="88"/>
      <c r="BP744" s="88"/>
      <c r="BQ744" s="88"/>
      <c r="BR744" s="88"/>
      <c r="BS744" s="88"/>
      <c r="BT744" s="88"/>
      <c r="BU744" s="88"/>
      <c r="BV744" s="88"/>
      <c r="BW744" s="88"/>
      <c r="BX744" s="88"/>
      <c r="BY744" s="88"/>
      <c r="BZ744" s="88"/>
      <c r="CA744" s="88"/>
      <c r="CB744" s="88"/>
      <c r="CC744" s="88"/>
      <c r="CD744" s="88"/>
      <c r="CE744" s="88"/>
      <c r="CF744" s="88"/>
      <c r="CG744" s="88"/>
      <c r="CH744" s="88"/>
      <c r="CI744" s="88"/>
      <c r="CJ744" s="88"/>
      <c r="CK744" s="88"/>
      <c r="CL744" s="88"/>
      <c r="CM744" s="88"/>
      <c r="CN744" s="88"/>
      <c r="CO744" s="88"/>
      <c r="CP744" s="88"/>
      <c r="CQ744" s="88"/>
      <c r="CR744" s="88"/>
      <c r="CS744" s="88"/>
      <c r="CT744" s="88"/>
      <c r="CU744" s="88"/>
      <c r="CV744" s="88"/>
      <c r="CW744" s="88"/>
      <c r="CX744" s="88"/>
      <c r="CY744" s="88"/>
      <c r="CZ744" s="88"/>
      <c r="DA744" s="88"/>
      <c r="DB744" s="88"/>
      <c r="DC744" s="88"/>
      <c r="DD744" s="88"/>
      <c r="DE744" s="88"/>
      <c r="DF744" s="88"/>
      <c r="DG744" s="88"/>
      <c r="DH744" s="88"/>
    </row>
    <row r="745" ht="10.5" customHeight="1">
      <c r="A745" s="87" t="str">
        <f t="shared" si="1"/>
        <v/>
      </c>
      <c r="B745" s="88" t="str">
        <f t="shared" si="2"/>
        <v/>
      </c>
      <c r="C745" s="88" t="str">
        <f t="shared" si="3"/>
        <v/>
      </c>
      <c r="D745" s="89" t="str">
        <f>'94KMInput'!B784</f>
        <v/>
      </c>
      <c r="E745" s="90" t="str">
        <f t="shared" si="4"/>
        <v/>
      </c>
      <c r="F745" s="91" t="str">
        <f>'94KMInput'!H784</f>
        <v/>
      </c>
      <c r="G745" s="90" t="str">
        <f>'94KMInput'!O784</f>
        <v/>
      </c>
      <c r="H745" s="90" t="str">
        <f>'94KMInput'!P784</f>
        <v/>
      </c>
      <c r="I745" s="90" t="str">
        <f>'94KMInput'!R784</f>
        <v/>
      </c>
      <c r="J745" s="91" t="str">
        <f>'94KMInput'!S784</f>
        <v/>
      </c>
      <c r="K745" s="92" t="str">
        <f>'94KMInput'!AD784</f>
        <v/>
      </c>
      <c r="L745" s="93"/>
      <c r="M745" s="94" t="str">
        <f>'94KMInput'!L784</f>
        <v/>
      </c>
      <c r="N745" s="90" t="str">
        <f>IF(M745="","",(IF(Q745='94KMInput'!K784,"","ERROR!")))</f>
        <v/>
      </c>
      <c r="O745" s="95"/>
      <c r="P745" s="96"/>
      <c r="Q745" s="69" t="str">
        <f t="shared" si="8"/>
        <v/>
      </c>
      <c r="R745" s="98"/>
      <c r="S745" s="98"/>
      <c r="T745" s="98"/>
      <c r="U745" s="99"/>
      <c r="V745" s="98"/>
      <c r="W745" s="98"/>
      <c r="X745" s="100" t="str">
        <f t="shared" si="39"/>
        <v/>
      </c>
      <c r="Y745" s="101"/>
      <c r="Z745" s="102"/>
      <c r="AA745" s="102"/>
      <c r="AB745" s="102"/>
      <c r="AC745" s="103" t="str">
        <f>'94KMInput'!T784</f>
        <v/>
      </c>
      <c r="AD745" s="104">
        <f>'94KMInput'!V784-'94KMInput'!U784</f>
        <v>0</v>
      </c>
      <c r="AE745" s="105" t="str">
        <f t="shared" si="6"/>
        <v/>
      </c>
      <c r="AF745" s="106"/>
      <c r="AG745" s="107"/>
      <c r="AH745" s="108" t="str">
        <f>HYPERLINK('94KMInput'!AE783)</f>
        <v/>
      </c>
      <c r="AI745" s="108" t="str">
        <f>HYPERLINK('94KMInput'!AF783)</f>
        <v/>
      </c>
      <c r="AJ745" s="108" t="str">
        <f>HYPERLINK('94KMInput'!AG783)</f>
        <v/>
      </c>
      <c r="AK745" s="108" t="str">
        <f>HYPERLINK('94KMInput'!AH783)</f>
        <v/>
      </c>
      <c r="AL745" s="108" t="str">
        <f>HYPERLINK('94KMInput'!AI783)</f>
        <v/>
      </c>
      <c r="AM745" s="108" t="str">
        <f>HYPERLINK('94KMInput'!AJ783)</f>
        <v/>
      </c>
      <c r="AN745" s="108" t="str">
        <f>HYPERLINK('94KMInput'!AK783)</f>
        <v/>
      </c>
      <c r="AO745" s="108" t="str">
        <f>HYPERLINK('94KMInput'!AL783)</f>
        <v/>
      </c>
      <c r="AP745" s="88"/>
      <c r="AQ745" s="88"/>
      <c r="AR745" s="88"/>
      <c r="AS745" s="88"/>
      <c r="AT745" s="88"/>
      <c r="AU745" s="88"/>
      <c r="AV745" s="88"/>
      <c r="AW745" s="88"/>
      <c r="AX745" s="88"/>
      <c r="AY745" s="88"/>
      <c r="AZ745" s="88"/>
      <c r="BA745" s="88"/>
      <c r="BB745" s="88"/>
      <c r="BC745" s="88"/>
      <c r="BD745" s="88"/>
      <c r="BE745" s="88"/>
      <c r="BF745" s="88"/>
      <c r="BG745" s="88"/>
      <c r="BH745" s="88"/>
      <c r="BI745" s="88"/>
      <c r="BJ745" s="88"/>
      <c r="BK745" s="88"/>
      <c r="BL745" s="88"/>
      <c r="BM745" s="88"/>
      <c r="BN745" s="88"/>
      <c r="BO745" s="88"/>
      <c r="BP745" s="88"/>
      <c r="BQ745" s="88"/>
      <c r="BR745" s="88"/>
      <c r="BS745" s="88"/>
      <c r="BT745" s="88"/>
      <c r="BU745" s="88"/>
      <c r="BV745" s="88"/>
      <c r="BW745" s="88"/>
      <c r="BX745" s="88"/>
      <c r="BY745" s="88"/>
      <c r="BZ745" s="88"/>
      <c r="CA745" s="88"/>
      <c r="CB745" s="88"/>
      <c r="CC745" s="88"/>
      <c r="CD745" s="88"/>
      <c r="CE745" s="88"/>
      <c r="CF745" s="88"/>
      <c r="CG745" s="88"/>
      <c r="CH745" s="88"/>
      <c r="CI745" s="88"/>
      <c r="CJ745" s="88"/>
      <c r="CK745" s="88"/>
      <c r="CL745" s="88"/>
      <c r="CM745" s="88"/>
      <c r="CN745" s="88"/>
      <c r="CO745" s="88"/>
      <c r="CP745" s="88"/>
      <c r="CQ745" s="88"/>
      <c r="CR745" s="88"/>
      <c r="CS745" s="88"/>
      <c r="CT745" s="88"/>
      <c r="CU745" s="88"/>
      <c r="CV745" s="88"/>
      <c r="CW745" s="88"/>
      <c r="CX745" s="88"/>
      <c r="CY745" s="88"/>
      <c r="CZ745" s="88"/>
      <c r="DA745" s="88"/>
      <c r="DB745" s="88"/>
      <c r="DC745" s="88"/>
      <c r="DD745" s="88"/>
      <c r="DE745" s="88"/>
      <c r="DF745" s="88"/>
      <c r="DG745" s="88"/>
      <c r="DH745" s="88"/>
    </row>
    <row r="746" ht="10.5" customHeight="1">
      <c r="A746" s="87" t="str">
        <f t="shared" si="1"/>
        <v/>
      </c>
      <c r="B746" s="88" t="str">
        <f t="shared" si="2"/>
        <v/>
      </c>
      <c r="C746" s="88" t="str">
        <f t="shared" si="3"/>
        <v/>
      </c>
      <c r="D746" s="89" t="str">
        <f>'94KMInput'!B785</f>
        <v/>
      </c>
      <c r="E746" s="90" t="str">
        <f t="shared" si="4"/>
        <v/>
      </c>
      <c r="F746" s="91" t="str">
        <f>'94KMInput'!H785</f>
        <v/>
      </c>
      <c r="G746" s="90" t="str">
        <f>'94KMInput'!O785</f>
        <v/>
      </c>
      <c r="H746" s="90" t="str">
        <f>'94KMInput'!P785</f>
        <v/>
      </c>
      <c r="I746" s="90" t="str">
        <f>'94KMInput'!R785</f>
        <v/>
      </c>
      <c r="J746" s="91" t="str">
        <f>'94KMInput'!S785</f>
        <v/>
      </c>
      <c r="K746" s="92" t="str">
        <f>'94KMInput'!AD785</f>
        <v/>
      </c>
      <c r="L746" s="93"/>
      <c r="M746" s="94" t="str">
        <f>'94KMInput'!L785</f>
        <v/>
      </c>
      <c r="N746" s="90" t="str">
        <f>IF(M746="","",(IF(Q746='94KMInput'!K785,"","ERROR!")))</f>
        <v/>
      </c>
      <c r="O746" s="95"/>
      <c r="P746" s="96"/>
      <c r="Q746" s="69" t="str">
        <f t="shared" si="8"/>
        <v/>
      </c>
      <c r="R746" s="98"/>
      <c r="S746" s="98"/>
      <c r="T746" s="98"/>
      <c r="U746" s="99"/>
      <c r="V746" s="98"/>
      <c r="W746" s="98"/>
      <c r="X746" s="100" t="str">
        <f t="shared" si="39"/>
        <v/>
      </c>
      <c r="Y746" s="101"/>
      <c r="Z746" s="102"/>
      <c r="AA746" s="102"/>
      <c r="AB746" s="102"/>
      <c r="AC746" s="103" t="str">
        <f>'94KMInput'!T785</f>
        <v/>
      </c>
      <c r="AD746" s="104">
        <f>'94KMInput'!V785-'94KMInput'!U785</f>
        <v>0</v>
      </c>
      <c r="AE746" s="105" t="str">
        <f t="shared" si="6"/>
        <v/>
      </c>
      <c r="AF746" s="106"/>
      <c r="AG746" s="107"/>
      <c r="AH746" s="108" t="str">
        <f>HYPERLINK('94KMInput'!AE784)</f>
        <v/>
      </c>
      <c r="AI746" s="108" t="str">
        <f>HYPERLINK('94KMInput'!AF784)</f>
        <v/>
      </c>
      <c r="AJ746" s="108" t="str">
        <f>HYPERLINK('94KMInput'!AG784)</f>
        <v/>
      </c>
      <c r="AK746" s="108" t="str">
        <f>HYPERLINK('94KMInput'!AH784)</f>
        <v/>
      </c>
      <c r="AL746" s="108" t="str">
        <f>HYPERLINK('94KMInput'!AI784)</f>
        <v/>
      </c>
      <c r="AM746" s="108" t="str">
        <f>HYPERLINK('94KMInput'!AJ784)</f>
        <v/>
      </c>
      <c r="AN746" s="108" t="str">
        <f>HYPERLINK('94KMInput'!AK784)</f>
        <v/>
      </c>
      <c r="AO746" s="108" t="str">
        <f>HYPERLINK('94KMInput'!AL784)</f>
        <v/>
      </c>
      <c r="AP746" s="88"/>
      <c r="AQ746" s="88"/>
      <c r="AR746" s="88"/>
      <c r="AS746" s="88"/>
      <c r="AT746" s="88"/>
      <c r="AU746" s="88"/>
      <c r="AV746" s="88"/>
      <c r="AW746" s="88"/>
      <c r="AX746" s="88"/>
      <c r="AY746" s="88"/>
      <c r="AZ746" s="88"/>
      <c r="BA746" s="88"/>
      <c r="BB746" s="88"/>
      <c r="BC746" s="88"/>
      <c r="BD746" s="88"/>
      <c r="BE746" s="88"/>
      <c r="BF746" s="88"/>
      <c r="BG746" s="88"/>
      <c r="BH746" s="88"/>
      <c r="BI746" s="88"/>
      <c r="BJ746" s="88"/>
      <c r="BK746" s="88"/>
      <c r="BL746" s="88"/>
      <c r="BM746" s="88"/>
      <c r="BN746" s="88"/>
      <c r="BO746" s="88"/>
      <c r="BP746" s="88"/>
      <c r="BQ746" s="88"/>
      <c r="BR746" s="88"/>
      <c r="BS746" s="88"/>
      <c r="BT746" s="88"/>
      <c r="BU746" s="88"/>
      <c r="BV746" s="88"/>
      <c r="BW746" s="88"/>
      <c r="BX746" s="88"/>
      <c r="BY746" s="88"/>
      <c r="BZ746" s="88"/>
      <c r="CA746" s="88"/>
      <c r="CB746" s="88"/>
      <c r="CC746" s="88"/>
      <c r="CD746" s="88"/>
      <c r="CE746" s="88"/>
      <c r="CF746" s="88"/>
      <c r="CG746" s="88"/>
      <c r="CH746" s="88"/>
      <c r="CI746" s="88"/>
      <c r="CJ746" s="88"/>
      <c r="CK746" s="88"/>
      <c r="CL746" s="88"/>
      <c r="CM746" s="88"/>
      <c r="CN746" s="88"/>
      <c r="CO746" s="88"/>
      <c r="CP746" s="88"/>
      <c r="CQ746" s="88"/>
      <c r="CR746" s="88"/>
      <c r="CS746" s="88"/>
      <c r="CT746" s="88"/>
      <c r="CU746" s="88"/>
      <c r="CV746" s="88"/>
      <c r="CW746" s="88"/>
      <c r="CX746" s="88"/>
      <c r="CY746" s="88"/>
      <c r="CZ746" s="88"/>
      <c r="DA746" s="88"/>
      <c r="DB746" s="88"/>
      <c r="DC746" s="88"/>
      <c r="DD746" s="88"/>
      <c r="DE746" s="88"/>
      <c r="DF746" s="88"/>
      <c r="DG746" s="88"/>
      <c r="DH746" s="88"/>
    </row>
    <row r="747" ht="10.5" customHeight="1">
      <c r="A747" s="87" t="str">
        <f t="shared" si="1"/>
        <v/>
      </c>
      <c r="B747" s="88" t="str">
        <f t="shared" si="2"/>
        <v/>
      </c>
      <c r="C747" s="88" t="str">
        <f t="shared" si="3"/>
        <v/>
      </c>
      <c r="D747" s="89" t="str">
        <f>'94KMInput'!B786</f>
        <v/>
      </c>
      <c r="E747" s="90" t="str">
        <f t="shared" si="4"/>
        <v/>
      </c>
      <c r="F747" s="91" t="str">
        <f>'94KMInput'!H786</f>
        <v/>
      </c>
      <c r="G747" s="90" t="str">
        <f>'94KMInput'!O786</f>
        <v/>
      </c>
      <c r="H747" s="90" t="str">
        <f>'94KMInput'!P786</f>
        <v/>
      </c>
      <c r="I747" s="90" t="str">
        <f>'94KMInput'!R786</f>
        <v/>
      </c>
      <c r="J747" s="91" t="str">
        <f>'94KMInput'!S786</f>
        <v/>
      </c>
      <c r="K747" s="92" t="str">
        <f>'94KMInput'!AD786</f>
        <v/>
      </c>
      <c r="L747" s="93"/>
      <c r="M747" s="94" t="str">
        <f>'94KMInput'!L786</f>
        <v/>
      </c>
      <c r="N747" s="90" t="str">
        <f>IF(M747="","",(IF(Q747='94KMInput'!K786,"","ERROR!")))</f>
        <v/>
      </c>
      <c r="O747" s="95"/>
      <c r="P747" s="96"/>
      <c r="Q747" s="69" t="str">
        <f t="shared" si="8"/>
        <v/>
      </c>
      <c r="R747" s="98"/>
      <c r="S747" s="98"/>
      <c r="T747" s="98"/>
      <c r="U747" s="99"/>
      <c r="V747" s="98"/>
      <c r="W747" s="98"/>
      <c r="X747" s="100" t="str">
        <f t="shared" si="39"/>
        <v/>
      </c>
      <c r="Y747" s="101"/>
      <c r="Z747" s="102"/>
      <c r="AA747" s="102"/>
      <c r="AB747" s="102"/>
      <c r="AC747" s="103" t="str">
        <f>'94KMInput'!T786</f>
        <v/>
      </c>
      <c r="AD747" s="104">
        <f>'94KMInput'!V786-'94KMInput'!U786</f>
        <v>0</v>
      </c>
      <c r="AE747" s="105" t="str">
        <f t="shared" si="6"/>
        <v/>
      </c>
      <c r="AF747" s="106"/>
      <c r="AG747" s="107"/>
      <c r="AH747" s="108" t="str">
        <f>HYPERLINK('94KMInput'!AE785)</f>
        <v/>
      </c>
      <c r="AI747" s="108" t="str">
        <f>HYPERLINK('94KMInput'!AF785)</f>
        <v/>
      </c>
      <c r="AJ747" s="108" t="str">
        <f>HYPERLINK('94KMInput'!AG785)</f>
        <v/>
      </c>
      <c r="AK747" s="108" t="str">
        <f>HYPERLINK('94KMInput'!AH785)</f>
        <v/>
      </c>
      <c r="AL747" s="108" t="str">
        <f>HYPERLINK('94KMInput'!AI785)</f>
        <v/>
      </c>
      <c r="AM747" s="108" t="str">
        <f>HYPERLINK('94KMInput'!AJ785)</f>
        <v/>
      </c>
      <c r="AN747" s="108" t="str">
        <f>HYPERLINK('94KMInput'!AK785)</f>
        <v/>
      </c>
      <c r="AO747" s="108" t="str">
        <f>HYPERLINK('94KMInput'!AL785)</f>
        <v/>
      </c>
      <c r="AP747" s="88"/>
      <c r="AQ747" s="88"/>
      <c r="AR747" s="88"/>
      <c r="AS747" s="88"/>
      <c r="AT747" s="88"/>
      <c r="AU747" s="88"/>
      <c r="AV747" s="88"/>
      <c r="AW747" s="88"/>
      <c r="AX747" s="88"/>
      <c r="AY747" s="88"/>
      <c r="AZ747" s="88"/>
      <c r="BA747" s="88"/>
      <c r="BB747" s="88"/>
      <c r="BC747" s="88"/>
      <c r="BD747" s="88"/>
      <c r="BE747" s="88"/>
      <c r="BF747" s="88"/>
      <c r="BG747" s="88"/>
      <c r="BH747" s="88"/>
      <c r="BI747" s="88"/>
      <c r="BJ747" s="88"/>
      <c r="BK747" s="88"/>
      <c r="BL747" s="88"/>
      <c r="BM747" s="88"/>
      <c r="BN747" s="88"/>
      <c r="BO747" s="88"/>
      <c r="BP747" s="88"/>
      <c r="BQ747" s="88"/>
      <c r="BR747" s="88"/>
      <c r="BS747" s="88"/>
      <c r="BT747" s="88"/>
      <c r="BU747" s="88"/>
      <c r="BV747" s="88"/>
      <c r="BW747" s="88"/>
      <c r="BX747" s="88"/>
      <c r="BY747" s="88"/>
      <c r="BZ747" s="88"/>
      <c r="CA747" s="88"/>
      <c r="CB747" s="88"/>
      <c r="CC747" s="88"/>
      <c r="CD747" s="88"/>
      <c r="CE747" s="88"/>
      <c r="CF747" s="88"/>
      <c r="CG747" s="88"/>
      <c r="CH747" s="88"/>
      <c r="CI747" s="88"/>
      <c r="CJ747" s="88"/>
      <c r="CK747" s="88"/>
      <c r="CL747" s="88"/>
      <c r="CM747" s="88"/>
      <c r="CN747" s="88"/>
      <c r="CO747" s="88"/>
      <c r="CP747" s="88"/>
      <c r="CQ747" s="88"/>
      <c r="CR747" s="88"/>
      <c r="CS747" s="88"/>
      <c r="CT747" s="88"/>
      <c r="CU747" s="88"/>
      <c r="CV747" s="88"/>
      <c r="CW747" s="88"/>
      <c r="CX747" s="88"/>
      <c r="CY747" s="88"/>
      <c r="CZ747" s="88"/>
      <c r="DA747" s="88"/>
      <c r="DB747" s="88"/>
      <c r="DC747" s="88"/>
      <c r="DD747" s="88"/>
      <c r="DE747" s="88"/>
      <c r="DF747" s="88"/>
      <c r="DG747" s="88"/>
      <c r="DH747" s="88"/>
    </row>
    <row r="748" ht="10.5" customHeight="1">
      <c r="A748" s="87" t="str">
        <f t="shared" si="1"/>
        <v/>
      </c>
      <c r="B748" s="88" t="str">
        <f t="shared" si="2"/>
        <v/>
      </c>
      <c r="C748" s="88" t="str">
        <f t="shared" si="3"/>
        <v/>
      </c>
      <c r="D748" s="89" t="str">
        <f>'94KMInput'!B787</f>
        <v/>
      </c>
      <c r="E748" s="90" t="str">
        <f t="shared" si="4"/>
        <v/>
      </c>
      <c r="F748" s="91" t="str">
        <f>'94KMInput'!H787</f>
        <v/>
      </c>
      <c r="G748" s="90" t="str">
        <f>'94KMInput'!O787</f>
        <v/>
      </c>
      <c r="H748" s="90" t="str">
        <f>'94KMInput'!P787</f>
        <v/>
      </c>
      <c r="I748" s="90" t="str">
        <f>'94KMInput'!R787</f>
        <v/>
      </c>
      <c r="J748" s="91" t="str">
        <f>'94KMInput'!S787</f>
        <v/>
      </c>
      <c r="K748" s="92" t="str">
        <f>'94KMInput'!AD787</f>
        <v/>
      </c>
      <c r="L748" s="93"/>
      <c r="M748" s="94" t="str">
        <f>'94KMInput'!L787</f>
        <v/>
      </c>
      <c r="N748" s="90" t="str">
        <f>IF(M748="","",(IF(Q748='94KMInput'!K787,"","ERROR!")))</f>
        <v/>
      </c>
      <c r="O748" s="95"/>
      <c r="P748" s="96"/>
      <c r="Q748" s="69" t="str">
        <f t="shared" si="8"/>
        <v/>
      </c>
      <c r="R748" s="98"/>
      <c r="S748" s="98"/>
      <c r="T748" s="98"/>
      <c r="U748" s="99"/>
      <c r="V748" s="98"/>
      <c r="W748" s="98"/>
      <c r="X748" s="100" t="str">
        <f t="shared" si="39"/>
        <v/>
      </c>
      <c r="Y748" s="101"/>
      <c r="Z748" s="102"/>
      <c r="AA748" s="102"/>
      <c r="AB748" s="102"/>
      <c r="AC748" s="103" t="str">
        <f>'94KMInput'!T787</f>
        <v/>
      </c>
      <c r="AD748" s="104">
        <f>'94KMInput'!V787-'94KMInput'!U787</f>
        <v>0</v>
      </c>
      <c r="AE748" s="105" t="str">
        <f t="shared" si="6"/>
        <v/>
      </c>
      <c r="AF748" s="106"/>
      <c r="AG748" s="107"/>
      <c r="AH748" s="108" t="str">
        <f>HYPERLINK('94KMInput'!AE786)</f>
        <v/>
      </c>
      <c r="AI748" s="108" t="str">
        <f>HYPERLINK('94KMInput'!AF786)</f>
        <v/>
      </c>
      <c r="AJ748" s="108" t="str">
        <f>HYPERLINK('94KMInput'!AG786)</f>
        <v/>
      </c>
      <c r="AK748" s="108" t="str">
        <f>HYPERLINK('94KMInput'!AH786)</f>
        <v/>
      </c>
      <c r="AL748" s="108" t="str">
        <f>HYPERLINK('94KMInput'!AI786)</f>
        <v/>
      </c>
      <c r="AM748" s="108" t="str">
        <f>HYPERLINK('94KMInput'!AJ786)</f>
        <v/>
      </c>
      <c r="AN748" s="108" t="str">
        <f>HYPERLINK('94KMInput'!AK786)</f>
        <v/>
      </c>
      <c r="AO748" s="108" t="str">
        <f>HYPERLINK('94KMInput'!AL786)</f>
        <v/>
      </c>
      <c r="AP748" s="88"/>
      <c r="AQ748" s="88"/>
      <c r="AR748" s="88"/>
      <c r="AS748" s="88"/>
      <c r="AT748" s="88"/>
      <c r="AU748" s="88"/>
      <c r="AV748" s="88"/>
      <c r="AW748" s="88"/>
      <c r="AX748" s="88"/>
      <c r="AY748" s="88"/>
      <c r="AZ748" s="88"/>
      <c r="BA748" s="88"/>
      <c r="BB748" s="88"/>
      <c r="BC748" s="88"/>
      <c r="BD748" s="88"/>
      <c r="BE748" s="88"/>
      <c r="BF748" s="88"/>
      <c r="BG748" s="88"/>
      <c r="BH748" s="88"/>
      <c r="BI748" s="88"/>
      <c r="BJ748" s="88"/>
      <c r="BK748" s="88"/>
      <c r="BL748" s="88"/>
      <c r="BM748" s="88"/>
      <c r="BN748" s="88"/>
      <c r="BO748" s="88"/>
      <c r="BP748" s="88"/>
      <c r="BQ748" s="88"/>
      <c r="BR748" s="88"/>
      <c r="BS748" s="88"/>
      <c r="BT748" s="88"/>
      <c r="BU748" s="88"/>
      <c r="BV748" s="88"/>
      <c r="BW748" s="88"/>
      <c r="BX748" s="88"/>
      <c r="BY748" s="88"/>
      <c r="BZ748" s="88"/>
      <c r="CA748" s="88"/>
      <c r="CB748" s="88"/>
      <c r="CC748" s="88"/>
      <c r="CD748" s="88"/>
      <c r="CE748" s="88"/>
      <c r="CF748" s="88"/>
      <c r="CG748" s="88"/>
      <c r="CH748" s="88"/>
      <c r="CI748" s="88"/>
      <c r="CJ748" s="88"/>
      <c r="CK748" s="88"/>
      <c r="CL748" s="88"/>
      <c r="CM748" s="88"/>
      <c r="CN748" s="88"/>
      <c r="CO748" s="88"/>
      <c r="CP748" s="88"/>
      <c r="CQ748" s="88"/>
      <c r="CR748" s="88"/>
      <c r="CS748" s="88"/>
      <c r="CT748" s="88"/>
      <c r="CU748" s="88"/>
      <c r="CV748" s="88"/>
      <c r="CW748" s="88"/>
      <c r="CX748" s="88"/>
      <c r="CY748" s="88"/>
      <c r="CZ748" s="88"/>
      <c r="DA748" s="88"/>
      <c r="DB748" s="88"/>
      <c r="DC748" s="88"/>
      <c r="DD748" s="88"/>
      <c r="DE748" s="88"/>
      <c r="DF748" s="88"/>
      <c r="DG748" s="88"/>
      <c r="DH748" s="88"/>
    </row>
    <row r="749" ht="10.5" customHeight="1">
      <c r="A749" s="87" t="str">
        <f t="shared" si="1"/>
        <v/>
      </c>
      <c r="B749" s="88" t="str">
        <f t="shared" si="2"/>
        <v/>
      </c>
      <c r="C749" s="88" t="str">
        <f t="shared" si="3"/>
        <v/>
      </c>
      <c r="D749" s="89" t="str">
        <f>'94KMInput'!B788</f>
        <v/>
      </c>
      <c r="E749" s="90" t="str">
        <f t="shared" si="4"/>
        <v/>
      </c>
      <c r="F749" s="91" t="str">
        <f>'94KMInput'!H788</f>
        <v/>
      </c>
      <c r="G749" s="90" t="str">
        <f>'94KMInput'!O788</f>
        <v/>
      </c>
      <c r="H749" s="90" t="str">
        <f>'94KMInput'!P788</f>
        <v/>
      </c>
      <c r="I749" s="90" t="str">
        <f>'94KMInput'!R788</f>
        <v/>
      </c>
      <c r="J749" s="91" t="str">
        <f>'94KMInput'!S788</f>
        <v/>
      </c>
      <c r="K749" s="92" t="str">
        <f>'94KMInput'!AD788</f>
        <v/>
      </c>
      <c r="L749" s="93"/>
      <c r="M749" s="94" t="str">
        <f>'94KMInput'!L788</f>
        <v/>
      </c>
      <c r="N749" s="90" t="str">
        <f>IF(M749="","",(IF(Q749='94KMInput'!K788,"","ERROR!")))</f>
        <v/>
      </c>
      <c r="O749" s="95"/>
      <c r="P749" s="96"/>
      <c r="Q749" s="69" t="str">
        <f t="shared" si="8"/>
        <v/>
      </c>
      <c r="R749" s="98"/>
      <c r="S749" s="98"/>
      <c r="T749" s="98"/>
      <c r="U749" s="99"/>
      <c r="V749" s="98"/>
      <c r="W749" s="98"/>
      <c r="X749" s="100" t="str">
        <f t="shared" si="39"/>
        <v/>
      </c>
      <c r="Y749" s="101"/>
      <c r="Z749" s="102"/>
      <c r="AA749" s="102"/>
      <c r="AB749" s="102"/>
      <c r="AC749" s="103" t="str">
        <f>'94KMInput'!T788</f>
        <v/>
      </c>
      <c r="AD749" s="104">
        <f>'94KMInput'!V788-'94KMInput'!U788</f>
        <v>0</v>
      </c>
      <c r="AE749" s="105" t="str">
        <f t="shared" si="6"/>
        <v/>
      </c>
      <c r="AF749" s="106"/>
      <c r="AG749" s="107"/>
      <c r="AH749" s="108" t="str">
        <f>HYPERLINK('94KMInput'!AE787)</f>
        <v/>
      </c>
      <c r="AI749" s="108" t="str">
        <f>HYPERLINK('94KMInput'!AF787)</f>
        <v/>
      </c>
      <c r="AJ749" s="108" t="str">
        <f>HYPERLINK('94KMInput'!AG787)</f>
        <v/>
      </c>
      <c r="AK749" s="108" t="str">
        <f>HYPERLINK('94KMInput'!AH787)</f>
        <v/>
      </c>
      <c r="AL749" s="108" t="str">
        <f>HYPERLINK('94KMInput'!AI787)</f>
        <v/>
      </c>
      <c r="AM749" s="108" t="str">
        <f>HYPERLINK('94KMInput'!AJ787)</f>
        <v/>
      </c>
      <c r="AN749" s="108" t="str">
        <f>HYPERLINK('94KMInput'!AK787)</f>
        <v/>
      </c>
      <c r="AO749" s="108" t="str">
        <f>HYPERLINK('94KMInput'!AL787)</f>
        <v/>
      </c>
      <c r="AP749" s="88"/>
      <c r="AQ749" s="88"/>
      <c r="AR749" s="88"/>
      <c r="AS749" s="88"/>
      <c r="AT749" s="88"/>
      <c r="AU749" s="88"/>
      <c r="AV749" s="88"/>
      <c r="AW749" s="88"/>
      <c r="AX749" s="88"/>
      <c r="AY749" s="88"/>
      <c r="AZ749" s="88"/>
      <c r="BA749" s="88"/>
      <c r="BB749" s="88"/>
      <c r="BC749" s="88"/>
      <c r="BD749" s="88"/>
      <c r="BE749" s="88"/>
      <c r="BF749" s="88"/>
      <c r="BG749" s="88"/>
      <c r="BH749" s="88"/>
      <c r="BI749" s="88"/>
      <c r="BJ749" s="88"/>
      <c r="BK749" s="88"/>
      <c r="BL749" s="88"/>
      <c r="BM749" s="88"/>
      <c r="BN749" s="88"/>
      <c r="BO749" s="88"/>
      <c r="BP749" s="88"/>
      <c r="BQ749" s="88"/>
      <c r="BR749" s="88"/>
      <c r="BS749" s="88"/>
      <c r="BT749" s="88"/>
      <c r="BU749" s="88"/>
      <c r="BV749" s="88"/>
      <c r="BW749" s="88"/>
      <c r="BX749" s="88"/>
      <c r="BY749" s="88"/>
      <c r="BZ749" s="88"/>
      <c r="CA749" s="88"/>
      <c r="CB749" s="88"/>
      <c r="CC749" s="88"/>
      <c r="CD749" s="88"/>
      <c r="CE749" s="88"/>
      <c r="CF749" s="88"/>
      <c r="CG749" s="88"/>
      <c r="CH749" s="88"/>
      <c r="CI749" s="88"/>
      <c r="CJ749" s="88"/>
      <c r="CK749" s="88"/>
      <c r="CL749" s="88"/>
      <c r="CM749" s="88"/>
      <c r="CN749" s="88"/>
      <c r="CO749" s="88"/>
      <c r="CP749" s="88"/>
      <c r="CQ749" s="88"/>
      <c r="CR749" s="88"/>
      <c r="CS749" s="88"/>
      <c r="CT749" s="88"/>
      <c r="CU749" s="88"/>
      <c r="CV749" s="88"/>
      <c r="CW749" s="88"/>
      <c r="CX749" s="88"/>
      <c r="CY749" s="88"/>
      <c r="CZ749" s="88"/>
      <c r="DA749" s="88"/>
      <c r="DB749" s="88"/>
      <c r="DC749" s="88"/>
      <c r="DD749" s="88"/>
      <c r="DE749" s="88"/>
      <c r="DF749" s="88"/>
      <c r="DG749" s="88"/>
      <c r="DH749" s="88"/>
    </row>
    <row r="750" ht="10.5" customHeight="1">
      <c r="A750" s="87" t="str">
        <f t="shared" si="1"/>
        <v/>
      </c>
      <c r="B750" s="88" t="str">
        <f t="shared" si="2"/>
        <v/>
      </c>
      <c r="C750" s="88" t="str">
        <f t="shared" si="3"/>
        <v/>
      </c>
      <c r="D750" s="89" t="str">
        <f>'94KMInput'!B789</f>
        <v/>
      </c>
      <c r="E750" s="90" t="str">
        <f t="shared" si="4"/>
        <v/>
      </c>
      <c r="F750" s="91" t="str">
        <f>'94KMInput'!H789</f>
        <v/>
      </c>
      <c r="G750" s="90" t="str">
        <f>'94KMInput'!O789</f>
        <v/>
      </c>
      <c r="H750" s="90" t="str">
        <f>'94KMInput'!P789</f>
        <v/>
      </c>
      <c r="I750" s="90" t="str">
        <f>'94KMInput'!R789</f>
        <v/>
      </c>
      <c r="J750" s="91" t="str">
        <f>'94KMInput'!S789</f>
        <v/>
      </c>
      <c r="K750" s="92" t="str">
        <f>'94KMInput'!AD789</f>
        <v/>
      </c>
      <c r="L750" s="93"/>
      <c r="M750" s="94" t="str">
        <f>'94KMInput'!L789</f>
        <v/>
      </c>
      <c r="N750" s="90" t="str">
        <f>IF(M750="","",(IF(Q750='94KMInput'!K789,"","ERROR!")))</f>
        <v/>
      </c>
      <c r="O750" s="95"/>
      <c r="P750" s="96"/>
      <c r="Q750" s="69" t="str">
        <f t="shared" si="8"/>
        <v/>
      </c>
      <c r="R750" s="98"/>
      <c r="S750" s="98"/>
      <c r="T750" s="98"/>
      <c r="U750" s="99"/>
      <c r="V750" s="98"/>
      <c r="W750" s="98"/>
      <c r="X750" s="100" t="str">
        <f t="shared" si="39"/>
        <v/>
      </c>
      <c r="Y750" s="101"/>
      <c r="Z750" s="102"/>
      <c r="AA750" s="102"/>
      <c r="AB750" s="102"/>
      <c r="AC750" s="103" t="str">
        <f>'94KMInput'!T789</f>
        <v/>
      </c>
      <c r="AD750" s="104">
        <f>'94KMInput'!V789-'94KMInput'!U789</f>
        <v>0</v>
      </c>
      <c r="AE750" s="105" t="str">
        <f t="shared" si="6"/>
        <v/>
      </c>
      <c r="AF750" s="106"/>
      <c r="AG750" s="107"/>
      <c r="AH750" s="108" t="str">
        <f>HYPERLINK('94KMInput'!AE788)</f>
        <v/>
      </c>
      <c r="AI750" s="108" t="str">
        <f>HYPERLINK('94KMInput'!AF788)</f>
        <v/>
      </c>
      <c r="AJ750" s="108" t="str">
        <f>HYPERLINK('94KMInput'!AG788)</f>
        <v/>
      </c>
      <c r="AK750" s="108" t="str">
        <f>HYPERLINK('94KMInput'!AH788)</f>
        <v/>
      </c>
      <c r="AL750" s="108" t="str">
        <f>HYPERLINK('94KMInput'!AI788)</f>
        <v/>
      </c>
      <c r="AM750" s="108" t="str">
        <f>HYPERLINK('94KMInput'!AJ788)</f>
        <v/>
      </c>
      <c r="AN750" s="108" t="str">
        <f>HYPERLINK('94KMInput'!AK788)</f>
        <v/>
      </c>
      <c r="AO750" s="108" t="str">
        <f>HYPERLINK('94KMInput'!AL788)</f>
        <v/>
      </c>
      <c r="AP750" s="88"/>
      <c r="AQ750" s="88"/>
      <c r="AR750" s="88"/>
      <c r="AS750" s="88"/>
      <c r="AT750" s="88"/>
      <c r="AU750" s="88"/>
      <c r="AV750" s="88"/>
      <c r="AW750" s="88"/>
      <c r="AX750" s="88"/>
      <c r="AY750" s="88"/>
      <c r="AZ750" s="88"/>
      <c r="BA750" s="88"/>
      <c r="BB750" s="88"/>
      <c r="BC750" s="88"/>
      <c r="BD750" s="88"/>
      <c r="BE750" s="88"/>
      <c r="BF750" s="88"/>
      <c r="BG750" s="88"/>
      <c r="BH750" s="88"/>
      <c r="BI750" s="88"/>
      <c r="BJ750" s="88"/>
      <c r="BK750" s="88"/>
      <c r="BL750" s="88"/>
      <c r="BM750" s="88"/>
      <c r="BN750" s="88"/>
      <c r="BO750" s="88"/>
      <c r="BP750" s="88"/>
      <c r="BQ750" s="88"/>
      <c r="BR750" s="88"/>
      <c r="BS750" s="88"/>
      <c r="BT750" s="88"/>
      <c r="BU750" s="88"/>
      <c r="BV750" s="88"/>
      <c r="BW750" s="88"/>
      <c r="BX750" s="88"/>
      <c r="BY750" s="88"/>
      <c r="BZ750" s="88"/>
      <c r="CA750" s="88"/>
      <c r="CB750" s="88"/>
      <c r="CC750" s="88"/>
      <c r="CD750" s="88"/>
      <c r="CE750" s="88"/>
      <c r="CF750" s="88"/>
      <c r="CG750" s="88"/>
      <c r="CH750" s="88"/>
      <c r="CI750" s="88"/>
      <c r="CJ750" s="88"/>
      <c r="CK750" s="88"/>
      <c r="CL750" s="88"/>
      <c r="CM750" s="88"/>
      <c r="CN750" s="88"/>
      <c r="CO750" s="88"/>
      <c r="CP750" s="88"/>
      <c r="CQ750" s="88"/>
      <c r="CR750" s="88"/>
      <c r="CS750" s="88"/>
      <c r="CT750" s="88"/>
      <c r="CU750" s="88"/>
      <c r="CV750" s="88"/>
      <c r="CW750" s="88"/>
      <c r="CX750" s="88"/>
      <c r="CY750" s="88"/>
      <c r="CZ750" s="88"/>
      <c r="DA750" s="88"/>
      <c r="DB750" s="88"/>
      <c r="DC750" s="88"/>
      <c r="DD750" s="88"/>
      <c r="DE750" s="88"/>
      <c r="DF750" s="88"/>
      <c r="DG750" s="88"/>
      <c r="DH750" s="88"/>
    </row>
    <row r="751" ht="10.5" customHeight="1">
      <c r="A751" s="87" t="str">
        <f t="shared" si="1"/>
        <v/>
      </c>
      <c r="B751" s="88" t="str">
        <f t="shared" si="2"/>
        <v/>
      </c>
      <c r="C751" s="88" t="str">
        <f t="shared" si="3"/>
        <v/>
      </c>
      <c r="D751" s="89" t="str">
        <f>'94KMInput'!B790</f>
        <v/>
      </c>
      <c r="E751" s="90" t="str">
        <f t="shared" si="4"/>
        <v/>
      </c>
      <c r="F751" s="91" t="str">
        <f>'94KMInput'!H790</f>
        <v/>
      </c>
      <c r="G751" s="90" t="str">
        <f>'94KMInput'!O790</f>
        <v/>
      </c>
      <c r="H751" s="90" t="str">
        <f>'94KMInput'!P790</f>
        <v/>
      </c>
      <c r="I751" s="90" t="str">
        <f>'94KMInput'!R790</f>
        <v/>
      </c>
      <c r="J751" s="91" t="str">
        <f>'94KMInput'!S790</f>
        <v/>
      </c>
      <c r="K751" s="92" t="str">
        <f>'94KMInput'!AD790</f>
        <v/>
      </c>
      <c r="L751" s="93"/>
      <c r="M751" s="94" t="str">
        <f>'94KMInput'!L790</f>
        <v/>
      </c>
      <c r="N751" s="90" t="str">
        <f>IF(M751="","",(IF(Q751='94KMInput'!K790,"","ERROR!")))</f>
        <v/>
      </c>
      <c r="O751" s="95"/>
      <c r="P751" s="96"/>
      <c r="Q751" s="69" t="str">
        <f t="shared" si="8"/>
        <v/>
      </c>
      <c r="R751" s="98"/>
      <c r="S751" s="98"/>
      <c r="T751" s="98"/>
      <c r="U751" s="99"/>
      <c r="V751" s="98"/>
      <c r="W751" s="98"/>
      <c r="X751" s="100" t="str">
        <f t="shared" si="39"/>
        <v/>
      </c>
      <c r="Y751" s="101"/>
      <c r="Z751" s="102"/>
      <c r="AA751" s="102"/>
      <c r="AB751" s="102"/>
      <c r="AC751" s="103" t="str">
        <f>'94KMInput'!T790</f>
        <v/>
      </c>
      <c r="AD751" s="104">
        <f>'94KMInput'!V790-'94KMInput'!U790</f>
        <v>0</v>
      </c>
      <c r="AE751" s="105" t="str">
        <f t="shared" si="6"/>
        <v/>
      </c>
      <c r="AF751" s="106"/>
      <c r="AG751" s="107"/>
      <c r="AH751" s="108" t="str">
        <f>HYPERLINK('94KMInput'!AE789)</f>
        <v/>
      </c>
      <c r="AI751" s="108" t="str">
        <f>HYPERLINK('94KMInput'!AF789)</f>
        <v/>
      </c>
      <c r="AJ751" s="108" t="str">
        <f>HYPERLINK('94KMInput'!AG789)</f>
        <v/>
      </c>
      <c r="AK751" s="108" t="str">
        <f>HYPERLINK('94KMInput'!AH789)</f>
        <v/>
      </c>
      <c r="AL751" s="108" t="str">
        <f>HYPERLINK('94KMInput'!AI789)</f>
        <v/>
      </c>
      <c r="AM751" s="108" t="str">
        <f>HYPERLINK('94KMInput'!AJ789)</f>
        <v/>
      </c>
      <c r="AN751" s="108" t="str">
        <f>HYPERLINK('94KMInput'!AK789)</f>
        <v/>
      </c>
      <c r="AO751" s="108" t="str">
        <f>HYPERLINK('94KMInput'!AL789)</f>
        <v/>
      </c>
      <c r="AP751" s="88"/>
      <c r="AQ751" s="88"/>
      <c r="AR751" s="88"/>
      <c r="AS751" s="88"/>
      <c r="AT751" s="88"/>
      <c r="AU751" s="88"/>
      <c r="AV751" s="88"/>
      <c r="AW751" s="88"/>
      <c r="AX751" s="88"/>
      <c r="AY751" s="88"/>
      <c r="AZ751" s="88"/>
      <c r="BA751" s="88"/>
      <c r="BB751" s="88"/>
      <c r="BC751" s="88"/>
      <c r="BD751" s="88"/>
      <c r="BE751" s="88"/>
      <c r="BF751" s="88"/>
      <c r="BG751" s="88"/>
      <c r="BH751" s="88"/>
      <c r="BI751" s="88"/>
      <c r="BJ751" s="88"/>
      <c r="BK751" s="88"/>
      <c r="BL751" s="88"/>
      <c r="BM751" s="88"/>
      <c r="BN751" s="88"/>
      <c r="BO751" s="88"/>
      <c r="BP751" s="88"/>
      <c r="BQ751" s="88"/>
      <c r="BR751" s="88"/>
      <c r="BS751" s="88"/>
      <c r="BT751" s="88"/>
      <c r="BU751" s="88"/>
      <c r="BV751" s="88"/>
      <c r="BW751" s="88"/>
      <c r="BX751" s="88"/>
      <c r="BY751" s="88"/>
      <c r="BZ751" s="88"/>
      <c r="CA751" s="88"/>
      <c r="CB751" s="88"/>
      <c r="CC751" s="88"/>
      <c r="CD751" s="88"/>
      <c r="CE751" s="88"/>
      <c r="CF751" s="88"/>
      <c r="CG751" s="88"/>
      <c r="CH751" s="88"/>
      <c r="CI751" s="88"/>
      <c r="CJ751" s="88"/>
      <c r="CK751" s="88"/>
      <c r="CL751" s="88"/>
      <c r="CM751" s="88"/>
      <c r="CN751" s="88"/>
      <c r="CO751" s="88"/>
      <c r="CP751" s="88"/>
      <c r="CQ751" s="88"/>
      <c r="CR751" s="88"/>
      <c r="CS751" s="88"/>
      <c r="CT751" s="88"/>
      <c r="CU751" s="88"/>
      <c r="CV751" s="88"/>
      <c r="CW751" s="88"/>
      <c r="CX751" s="88"/>
      <c r="CY751" s="88"/>
      <c r="CZ751" s="88"/>
      <c r="DA751" s="88"/>
      <c r="DB751" s="88"/>
      <c r="DC751" s="88"/>
      <c r="DD751" s="88"/>
      <c r="DE751" s="88"/>
      <c r="DF751" s="88"/>
      <c r="DG751" s="88"/>
      <c r="DH751" s="88"/>
    </row>
    <row r="752" ht="10.5" customHeight="1">
      <c r="A752" s="87" t="str">
        <f t="shared" si="1"/>
        <v/>
      </c>
      <c r="B752" s="88" t="str">
        <f t="shared" si="2"/>
        <v/>
      </c>
      <c r="C752" s="88" t="str">
        <f t="shared" si="3"/>
        <v/>
      </c>
      <c r="D752" s="89" t="str">
        <f>'94KMInput'!B791</f>
        <v/>
      </c>
      <c r="E752" s="90" t="str">
        <f t="shared" si="4"/>
        <v/>
      </c>
      <c r="F752" s="91" t="str">
        <f>'94KMInput'!H791</f>
        <v/>
      </c>
      <c r="G752" s="90" t="str">
        <f>'94KMInput'!O791</f>
        <v/>
      </c>
      <c r="H752" s="90" t="str">
        <f>'94KMInput'!P791</f>
        <v/>
      </c>
      <c r="I752" s="90" t="str">
        <f>'94KMInput'!R791</f>
        <v/>
      </c>
      <c r="J752" s="91" t="str">
        <f>'94KMInput'!S791</f>
        <v/>
      </c>
      <c r="K752" s="92" t="str">
        <f>'94KMInput'!AD791</f>
        <v/>
      </c>
      <c r="L752" s="93"/>
      <c r="M752" s="94" t="str">
        <f>'94KMInput'!L791</f>
        <v/>
      </c>
      <c r="N752" s="90" t="str">
        <f>IF(M752="","",(IF(Q752='94KMInput'!K791,"","ERROR!")))</f>
        <v/>
      </c>
      <c r="O752" s="95"/>
      <c r="P752" s="96"/>
      <c r="Q752" s="69" t="str">
        <f t="shared" si="8"/>
        <v/>
      </c>
      <c r="R752" s="98"/>
      <c r="S752" s="98"/>
      <c r="T752" s="98"/>
      <c r="U752" s="99"/>
      <c r="V752" s="98"/>
      <c r="W752" s="98"/>
      <c r="X752" s="100" t="str">
        <f t="shared" si="39"/>
        <v/>
      </c>
      <c r="Y752" s="101"/>
      <c r="Z752" s="102"/>
      <c r="AA752" s="102"/>
      <c r="AB752" s="102"/>
      <c r="AC752" s="103" t="str">
        <f>'94KMInput'!T791</f>
        <v/>
      </c>
      <c r="AD752" s="104">
        <f>'94KMInput'!V791-'94KMInput'!U791</f>
        <v>0</v>
      </c>
      <c r="AE752" s="105" t="str">
        <f t="shared" si="6"/>
        <v/>
      </c>
      <c r="AF752" s="106"/>
      <c r="AG752" s="107"/>
      <c r="AH752" s="108" t="str">
        <f>HYPERLINK('94KMInput'!AE790)</f>
        <v/>
      </c>
      <c r="AI752" s="108" t="str">
        <f>HYPERLINK('94KMInput'!AF790)</f>
        <v/>
      </c>
      <c r="AJ752" s="108" t="str">
        <f>HYPERLINK('94KMInput'!AG790)</f>
        <v/>
      </c>
      <c r="AK752" s="108" t="str">
        <f>HYPERLINK('94KMInput'!AH790)</f>
        <v/>
      </c>
      <c r="AL752" s="108" t="str">
        <f>HYPERLINK('94KMInput'!AI790)</f>
        <v/>
      </c>
      <c r="AM752" s="108" t="str">
        <f>HYPERLINK('94KMInput'!AJ790)</f>
        <v/>
      </c>
      <c r="AN752" s="108" t="str">
        <f>HYPERLINK('94KMInput'!AK790)</f>
        <v/>
      </c>
      <c r="AO752" s="108" t="str">
        <f>HYPERLINK('94KMInput'!AL790)</f>
        <v/>
      </c>
      <c r="AP752" s="88"/>
      <c r="AQ752" s="88"/>
      <c r="AR752" s="88"/>
      <c r="AS752" s="88"/>
      <c r="AT752" s="88"/>
      <c r="AU752" s="88"/>
      <c r="AV752" s="88"/>
      <c r="AW752" s="88"/>
      <c r="AX752" s="88"/>
      <c r="AY752" s="88"/>
      <c r="AZ752" s="88"/>
      <c r="BA752" s="88"/>
      <c r="BB752" s="88"/>
      <c r="BC752" s="88"/>
      <c r="BD752" s="88"/>
      <c r="BE752" s="88"/>
      <c r="BF752" s="88"/>
      <c r="BG752" s="88"/>
      <c r="BH752" s="88"/>
      <c r="BI752" s="88"/>
      <c r="BJ752" s="88"/>
      <c r="BK752" s="88"/>
      <c r="BL752" s="88"/>
      <c r="BM752" s="88"/>
      <c r="BN752" s="88"/>
      <c r="BO752" s="88"/>
      <c r="BP752" s="88"/>
      <c r="BQ752" s="88"/>
      <c r="BR752" s="88"/>
      <c r="BS752" s="88"/>
      <c r="BT752" s="88"/>
      <c r="BU752" s="88"/>
      <c r="BV752" s="88"/>
      <c r="BW752" s="88"/>
      <c r="BX752" s="88"/>
      <c r="BY752" s="88"/>
      <c r="BZ752" s="88"/>
      <c r="CA752" s="88"/>
      <c r="CB752" s="88"/>
      <c r="CC752" s="88"/>
      <c r="CD752" s="88"/>
      <c r="CE752" s="88"/>
      <c r="CF752" s="88"/>
      <c r="CG752" s="88"/>
      <c r="CH752" s="88"/>
      <c r="CI752" s="88"/>
      <c r="CJ752" s="88"/>
      <c r="CK752" s="88"/>
      <c r="CL752" s="88"/>
      <c r="CM752" s="88"/>
      <c r="CN752" s="88"/>
      <c r="CO752" s="88"/>
      <c r="CP752" s="88"/>
      <c r="CQ752" s="88"/>
      <c r="CR752" s="88"/>
      <c r="CS752" s="88"/>
      <c r="CT752" s="88"/>
      <c r="CU752" s="88"/>
      <c r="CV752" s="88"/>
      <c r="CW752" s="88"/>
      <c r="CX752" s="88"/>
      <c r="CY752" s="88"/>
      <c r="CZ752" s="88"/>
      <c r="DA752" s="88"/>
      <c r="DB752" s="88"/>
      <c r="DC752" s="88"/>
      <c r="DD752" s="88"/>
      <c r="DE752" s="88"/>
      <c r="DF752" s="88"/>
      <c r="DG752" s="88"/>
      <c r="DH752" s="88"/>
    </row>
    <row r="753" ht="10.5" customHeight="1">
      <c r="A753" s="87" t="str">
        <f t="shared" si="1"/>
        <v/>
      </c>
      <c r="B753" s="88" t="str">
        <f t="shared" si="2"/>
        <v/>
      </c>
      <c r="C753" s="88" t="str">
        <f t="shared" si="3"/>
        <v/>
      </c>
      <c r="D753" s="89" t="str">
        <f>'94KMInput'!B792</f>
        <v/>
      </c>
      <c r="E753" s="90" t="str">
        <f t="shared" si="4"/>
        <v/>
      </c>
      <c r="F753" s="91" t="str">
        <f>'94KMInput'!H792</f>
        <v/>
      </c>
      <c r="G753" s="90" t="str">
        <f>'94KMInput'!O792</f>
        <v/>
      </c>
      <c r="H753" s="90" t="str">
        <f>'94KMInput'!P792</f>
        <v/>
      </c>
      <c r="I753" s="90" t="str">
        <f>'94KMInput'!R792</f>
        <v/>
      </c>
      <c r="J753" s="91" t="str">
        <f>'94KMInput'!S792</f>
        <v/>
      </c>
      <c r="K753" s="92" t="str">
        <f>'94KMInput'!AD792</f>
        <v/>
      </c>
      <c r="L753" s="93"/>
      <c r="M753" s="94" t="str">
        <f>'94KMInput'!L792</f>
        <v/>
      </c>
      <c r="N753" s="90" t="str">
        <f>IF(M753="","",(IF(Q753='94KMInput'!K792,"","ERROR!")))</f>
        <v/>
      </c>
      <c r="O753" s="95"/>
      <c r="P753" s="96"/>
      <c r="Q753" s="69" t="str">
        <f t="shared" si="8"/>
        <v/>
      </c>
      <c r="R753" s="98"/>
      <c r="S753" s="98"/>
      <c r="T753" s="98"/>
      <c r="U753" s="99"/>
      <c r="V753" s="98"/>
      <c r="W753" s="98"/>
      <c r="X753" s="100" t="str">
        <f t="shared" si="39"/>
        <v/>
      </c>
      <c r="Y753" s="101"/>
      <c r="Z753" s="102"/>
      <c r="AA753" s="102"/>
      <c r="AB753" s="102"/>
      <c r="AC753" s="103" t="str">
        <f>'94KMInput'!T792</f>
        <v/>
      </c>
      <c r="AD753" s="104">
        <f>'94KMInput'!V792-'94KMInput'!U792</f>
        <v>0</v>
      </c>
      <c r="AE753" s="105" t="str">
        <f t="shared" si="6"/>
        <v/>
      </c>
      <c r="AF753" s="106"/>
      <c r="AG753" s="107"/>
      <c r="AH753" s="108" t="str">
        <f>HYPERLINK('94KMInput'!AE791)</f>
        <v/>
      </c>
      <c r="AI753" s="108" t="str">
        <f>HYPERLINK('94KMInput'!AF791)</f>
        <v/>
      </c>
      <c r="AJ753" s="108" t="str">
        <f>HYPERLINK('94KMInput'!AG791)</f>
        <v/>
      </c>
      <c r="AK753" s="108" t="str">
        <f>HYPERLINK('94KMInput'!AH791)</f>
        <v/>
      </c>
      <c r="AL753" s="108" t="str">
        <f>HYPERLINK('94KMInput'!AI791)</f>
        <v/>
      </c>
      <c r="AM753" s="108" t="str">
        <f>HYPERLINK('94KMInput'!AJ791)</f>
        <v/>
      </c>
      <c r="AN753" s="108" t="str">
        <f>HYPERLINK('94KMInput'!AK791)</f>
        <v/>
      </c>
      <c r="AO753" s="108" t="str">
        <f>HYPERLINK('94KMInput'!AL791)</f>
        <v/>
      </c>
      <c r="AP753" s="88"/>
      <c r="AQ753" s="88"/>
      <c r="AR753" s="88"/>
      <c r="AS753" s="88"/>
      <c r="AT753" s="88"/>
      <c r="AU753" s="88"/>
      <c r="AV753" s="88"/>
      <c r="AW753" s="88"/>
      <c r="AX753" s="88"/>
      <c r="AY753" s="88"/>
      <c r="AZ753" s="88"/>
      <c r="BA753" s="88"/>
      <c r="BB753" s="88"/>
      <c r="BC753" s="88"/>
      <c r="BD753" s="88"/>
      <c r="BE753" s="88"/>
      <c r="BF753" s="88"/>
      <c r="BG753" s="88"/>
      <c r="BH753" s="88"/>
      <c r="BI753" s="88"/>
      <c r="BJ753" s="88"/>
      <c r="BK753" s="88"/>
      <c r="BL753" s="88"/>
      <c r="BM753" s="88"/>
      <c r="BN753" s="88"/>
      <c r="BO753" s="88"/>
      <c r="BP753" s="88"/>
      <c r="BQ753" s="88"/>
      <c r="BR753" s="88"/>
      <c r="BS753" s="88"/>
      <c r="BT753" s="88"/>
      <c r="BU753" s="88"/>
      <c r="BV753" s="88"/>
      <c r="BW753" s="88"/>
      <c r="BX753" s="88"/>
      <c r="BY753" s="88"/>
      <c r="BZ753" s="88"/>
      <c r="CA753" s="88"/>
      <c r="CB753" s="88"/>
      <c r="CC753" s="88"/>
      <c r="CD753" s="88"/>
      <c r="CE753" s="88"/>
      <c r="CF753" s="88"/>
      <c r="CG753" s="88"/>
      <c r="CH753" s="88"/>
      <c r="CI753" s="88"/>
      <c r="CJ753" s="88"/>
      <c r="CK753" s="88"/>
      <c r="CL753" s="88"/>
      <c r="CM753" s="88"/>
      <c r="CN753" s="88"/>
      <c r="CO753" s="88"/>
      <c r="CP753" s="88"/>
      <c r="CQ753" s="88"/>
      <c r="CR753" s="88"/>
      <c r="CS753" s="88"/>
      <c r="CT753" s="88"/>
      <c r="CU753" s="88"/>
      <c r="CV753" s="88"/>
      <c r="CW753" s="88"/>
      <c r="CX753" s="88"/>
      <c r="CY753" s="88"/>
      <c r="CZ753" s="88"/>
      <c r="DA753" s="88"/>
      <c r="DB753" s="88"/>
      <c r="DC753" s="88"/>
      <c r="DD753" s="88"/>
      <c r="DE753" s="88"/>
      <c r="DF753" s="88"/>
      <c r="DG753" s="88"/>
      <c r="DH753" s="88"/>
    </row>
    <row r="754" ht="10.5" customHeight="1">
      <c r="A754" s="87" t="str">
        <f t="shared" si="1"/>
        <v/>
      </c>
      <c r="B754" s="88" t="str">
        <f t="shared" si="2"/>
        <v/>
      </c>
      <c r="C754" s="88" t="str">
        <f t="shared" si="3"/>
        <v/>
      </c>
      <c r="D754" s="89" t="str">
        <f>'94KMInput'!B793</f>
        <v/>
      </c>
      <c r="E754" s="90" t="str">
        <f t="shared" si="4"/>
        <v/>
      </c>
      <c r="F754" s="91" t="str">
        <f>'94KMInput'!H793</f>
        <v/>
      </c>
      <c r="G754" s="90" t="str">
        <f>'94KMInput'!O793</f>
        <v/>
      </c>
      <c r="H754" s="90" t="str">
        <f>'94KMInput'!P793</f>
        <v/>
      </c>
      <c r="I754" s="90" t="str">
        <f>'94KMInput'!R793</f>
        <v/>
      </c>
      <c r="J754" s="91" t="str">
        <f>'94KMInput'!S793</f>
        <v/>
      </c>
      <c r="K754" s="92" t="str">
        <f>'94KMInput'!AD793</f>
        <v/>
      </c>
      <c r="L754" s="93"/>
      <c r="M754" s="94" t="str">
        <f>'94KMInput'!L793</f>
        <v/>
      </c>
      <c r="N754" s="90" t="str">
        <f>IF(M754="","",(IF(Q754='94KMInput'!K793,"","ERROR!")))</f>
        <v/>
      </c>
      <c r="O754" s="95"/>
      <c r="P754" s="96"/>
      <c r="Q754" s="69" t="str">
        <f t="shared" si="8"/>
        <v/>
      </c>
      <c r="R754" s="98"/>
      <c r="S754" s="98"/>
      <c r="T754" s="98"/>
      <c r="U754" s="99"/>
      <c r="V754" s="98"/>
      <c r="W754" s="98"/>
      <c r="X754" s="100" t="str">
        <f t="shared" si="39"/>
        <v/>
      </c>
      <c r="Y754" s="101"/>
      <c r="Z754" s="102"/>
      <c r="AA754" s="102"/>
      <c r="AB754" s="102"/>
      <c r="AC754" s="103" t="str">
        <f>'94KMInput'!T793</f>
        <v/>
      </c>
      <c r="AD754" s="104">
        <f>'94KMInput'!V793-'94KMInput'!U793</f>
        <v>0</v>
      </c>
      <c r="AE754" s="105" t="str">
        <f t="shared" si="6"/>
        <v/>
      </c>
      <c r="AF754" s="106"/>
      <c r="AG754" s="107"/>
      <c r="AH754" s="108" t="str">
        <f>HYPERLINK('94KMInput'!AE792)</f>
        <v/>
      </c>
      <c r="AI754" s="108" t="str">
        <f>HYPERLINK('94KMInput'!AF792)</f>
        <v/>
      </c>
      <c r="AJ754" s="108" t="str">
        <f>HYPERLINK('94KMInput'!AG792)</f>
        <v/>
      </c>
      <c r="AK754" s="108" t="str">
        <f>HYPERLINK('94KMInput'!AH792)</f>
        <v/>
      </c>
      <c r="AL754" s="108" t="str">
        <f>HYPERLINK('94KMInput'!AI792)</f>
        <v/>
      </c>
      <c r="AM754" s="108" t="str">
        <f>HYPERLINK('94KMInput'!AJ792)</f>
        <v/>
      </c>
      <c r="AN754" s="108" t="str">
        <f>HYPERLINK('94KMInput'!AK792)</f>
        <v/>
      </c>
      <c r="AO754" s="108" t="str">
        <f>HYPERLINK('94KMInput'!AL792)</f>
        <v/>
      </c>
      <c r="AP754" s="88"/>
      <c r="AQ754" s="88"/>
      <c r="AR754" s="88"/>
      <c r="AS754" s="88"/>
      <c r="AT754" s="88"/>
      <c r="AU754" s="88"/>
      <c r="AV754" s="88"/>
      <c r="AW754" s="88"/>
      <c r="AX754" s="88"/>
      <c r="AY754" s="88"/>
      <c r="AZ754" s="88"/>
      <c r="BA754" s="88"/>
      <c r="BB754" s="88"/>
      <c r="BC754" s="88"/>
      <c r="BD754" s="88"/>
      <c r="BE754" s="88"/>
      <c r="BF754" s="88"/>
      <c r="BG754" s="88"/>
      <c r="BH754" s="88"/>
      <c r="BI754" s="88"/>
      <c r="BJ754" s="88"/>
      <c r="BK754" s="88"/>
      <c r="BL754" s="88"/>
      <c r="BM754" s="88"/>
      <c r="BN754" s="88"/>
      <c r="BO754" s="88"/>
      <c r="BP754" s="88"/>
      <c r="BQ754" s="88"/>
      <c r="BR754" s="88"/>
      <c r="BS754" s="88"/>
      <c r="BT754" s="88"/>
      <c r="BU754" s="88"/>
      <c r="BV754" s="88"/>
      <c r="BW754" s="88"/>
      <c r="BX754" s="88"/>
      <c r="BY754" s="88"/>
      <c r="BZ754" s="88"/>
      <c r="CA754" s="88"/>
      <c r="CB754" s="88"/>
      <c r="CC754" s="88"/>
      <c r="CD754" s="88"/>
      <c r="CE754" s="88"/>
      <c r="CF754" s="88"/>
      <c r="CG754" s="88"/>
      <c r="CH754" s="88"/>
      <c r="CI754" s="88"/>
      <c r="CJ754" s="88"/>
      <c r="CK754" s="88"/>
      <c r="CL754" s="88"/>
      <c r="CM754" s="88"/>
      <c r="CN754" s="88"/>
      <c r="CO754" s="88"/>
      <c r="CP754" s="88"/>
      <c r="CQ754" s="88"/>
      <c r="CR754" s="88"/>
      <c r="CS754" s="88"/>
      <c r="CT754" s="88"/>
      <c r="CU754" s="88"/>
      <c r="CV754" s="88"/>
      <c r="CW754" s="88"/>
      <c r="CX754" s="88"/>
      <c r="CY754" s="88"/>
      <c r="CZ754" s="88"/>
      <c r="DA754" s="88"/>
      <c r="DB754" s="88"/>
      <c r="DC754" s="88"/>
      <c r="DD754" s="88"/>
      <c r="DE754" s="88"/>
      <c r="DF754" s="88"/>
      <c r="DG754" s="88"/>
      <c r="DH754" s="88"/>
    </row>
    <row r="755" ht="10.5" customHeight="1">
      <c r="A755" s="87" t="str">
        <f t="shared" si="1"/>
        <v/>
      </c>
      <c r="B755" s="88" t="str">
        <f t="shared" si="2"/>
        <v/>
      </c>
      <c r="C755" s="88" t="str">
        <f t="shared" si="3"/>
        <v/>
      </c>
      <c r="D755" s="89" t="str">
        <f>'94KMInput'!B794</f>
        <v/>
      </c>
      <c r="E755" s="90" t="str">
        <f t="shared" si="4"/>
        <v/>
      </c>
      <c r="F755" s="91" t="str">
        <f>'94KMInput'!H794</f>
        <v/>
      </c>
      <c r="G755" s="90" t="str">
        <f>'94KMInput'!O794</f>
        <v/>
      </c>
      <c r="H755" s="90" t="str">
        <f>'94KMInput'!P794</f>
        <v/>
      </c>
      <c r="I755" s="90" t="str">
        <f>'94KMInput'!R794</f>
        <v/>
      </c>
      <c r="J755" s="91" t="str">
        <f>'94KMInput'!S794</f>
        <v/>
      </c>
      <c r="K755" s="92" t="str">
        <f>'94KMInput'!AD794</f>
        <v/>
      </c>
      <c r="L755" s="93"/>
      <c r="M755" s="94" t="str">
        <f>'94KMInput'!L794</f>
        <v/>
      </c>
      <c r="N755" s="90" t="str">
        <f>IF(M755="","",(IF(Q755='94KMInput'!K794,"","ERROR!")))</f>
        <v/>
      </c>
      <c r="O755" s="95"/>
      <c r="P755" s="96"/>
      <c r="Q755" s="69" t="str">
        <f t="shared" si="8"/>
        <v/>
      </c>
      <c r="R755" s="98"/>
      <c r="S755" s="98"/>
      <c r="T755" s="98"/>
      <c r="U755" s="99"/>
      <c r="V755" s="98"/>
      <c r="W755" s="98"/>
      <c r="X755" s="100" t="str">
        <f t="shared" si="39"/>
        <v/>
      </c>
      <c r="Y755" s="101"/>
      <c r="Z755" s="102"/>
      <c r="AA755" s="102"/>
      <c r="AB755" s="102"/>
      <c r="AC755" s="103" t="str">
        <f>'94KMInput'!T794</f>
        <v/>
      </c>
      <c r="AD755" s="104">
        <f>'94KMInput'!V794-'94KMInput'!U794</f>
        <v>0</v>
      </c>
      <c r="AE755" s="105" t="str">
        <f t="shared" si="6"/>
        <v/>
      </c>
      <c r="AF755" s="106"/>
      <c r="AG755" s="107"/>
      <c r="AH755" s="108" t="str">
        <f>HYPERLINK('94KMInput'!AE793)</f>
        <v/>
      </c>
      <c r="AI755" s="108" t="str">
        <f>HYPERLINK('94KMInput'!AF793)</f>
        <v/>
      </c>
      <c r="AJ755" s="108" t="str">
        <f>HYPERLINK('94KMInput'!AG793)</f>
        <v/>
      </c>
      <c r="AK755" s="108" t="str">
        <f>HYPERLINK('94KMInput'!AH793)</f>
        <v/>
      </c>
      <c r="AL755" s="108" t="str">
        <f>HYPERLINK('94KMInput'!AI793)</f>
        <v/>
      </c>
      <c r="AM755" s="108" t="str">
        <f>HYPERLINK('94KMInput'!AJ793)</f>
        <v/>
      </c>
      <c r="AN755" s="108" t="str">
        <f>HYPERLINK('94KMInput'!AK793)</f>
        <v/>
      </c>
      <c r="AO755" s="108" t="str">
        <f>HYPERLINK('94KMInput'!AL793)</f>
        <v/>
      </c>
      <c r="AP755" s="88"/>
      <c r="AQ755" s="88"/>
      <c r="AR755" s="88"/>
      <c r="AS755" s="88"/>
      <c r="AT755" s="88"/>
      <c r="AU755" s="88"/>
      <c r="AV755" s="88"/>
      <c r="AW755" s="88"/>
      <c r="AX755" s="88"/>
      <c r="AY755" s="88"/>
      <c r="AZ755" s="88"/>
      <c r="BA755" s="88"/>
      <c r="BB755" s="88"/>
      <c r="BC755" s="88"/>
      <c r="BD755" s="88"/>
      <c r="BE755" s="88"/>
      <c r="BF755" s="88"/>
      <c r="BG755" s="88"/>
      <c r="BH755" s="88"/>
      <c r="BI755" s="88"/>
      <c r="BJ755" s="88"/>
      <c r="BK755" s="88"/>
      <c r="BL755" s="88"/>
      <c r="BM755" s="88"/>
      <c r="BN755" s="88"/>
      <c r="BO755" s="88"/>
      <c r="BP755" s="88"/>
      <c r="BQ755" s="88"/>
      <c r="BR755" s="88"/>
      <c r="BS755" s="88"/>
      <c r="BT755" s="88"/>
      <c r="BU755" s="88"/>
      <c r="BV755" s="88"/>
      <c r="BW755" s="88"/>
      <c r="BX755" s="88"/>
      <c r="BY755" s="88"/>
      <c r="BZ755" s="88"/>
      <c r="CA755" s="88"/>
      <c r="CB755" s="88"/>
      <c r="CC755" s="88"/>
      <c r="CD755" s="88"/>
      <c r="CE755" s="88"/>
      <c r="CF755" s="88"/>
      <c r="CG755" s="88"/>
      <c r="CH755" s="88"/>
      <c r="CI755" s="88"/>
      <c r="CJ755" s="88"/>
      <c r="CK755" s="88"/>
      <c r="CL755" s="88"/>
      <c r="CM755" s="88"/>
      <c r="CN755" s="88"/>
      <c r="CO755" s="88"/>
      <c r="CP755" s="88"/>
      <c r="CQ755" s="88"/>
      <c r="CR755" s="88"/>
      <c r="CS755" s="88"/>
      <c r="CT755" s="88"/>
      <c r="CU755" s="88"/>
      <c r="CV755" s="88"/>
      <c r="CW755" s="88"/>
      <c r="CX755" s="88"/>
      <c r="CY755" s="88"/>
      <c r="CZ755" s="88"/>
      <c r="DA755" s="88"/>
      <c r="DB755" s="88"/>
      <c r="DC755" s="88"/>
      <c r="DD755" s="88"/>
      <c r="DE755" s="88"/>
      <c r="DF755" s="88"/>
      <c r="DG755" s="88"/>
      <c r="DH755" s="88"/>
    </row>
    <row r="756" ht="10.5" customHeight="1">
      <c r="A756" s="87" t="str">
        <f t="shared" si="1"/>
        <v/>
      </c>
      <c r="B756" s="88" t="str">
        <f t="shared" si="2"/>
        <v/>
      </c>
      <c r="C756" s="88" t="str">
        <f t="shared" si="3"/>
        <v/>
      </c>
      <c r="D756" s="89" t="str">
        <f>'94KMInput'!B795</f>
        <v/>
      </c>
      <c r="E756" s="90" t="str">
        <f t="shared" si="4"/>
        <v/>
      </c>
      <c r="F756" s="91" t="str">
        <f>'94KMInput'!H795</f>
        <v/>
      </c>
      <c r="G756" s="90" t="str">
        <f>'94KMInput'!O795</f>
        <v/>
      </c>
      <c r="H756" s="90" t="str">
        <f>'94KMInput'!P795</f>
        <v/>
      </c>
      <c r="I756" s="90" t="str">
        <f>'94KMInput'!R795</f>
        <v/>
      </c>
      <c r="J756" s="91" t="str">
        <f>'94KMInput'!S795</f>
        <v/>
      </c>
      <c r="K756" s="92" t="str">
        <f>'94KMInput'!AD795</f>
        <v/>
      </c>
      <c r="L756" s="93"/>
      <c r="M756" s="94" t="str">
        <f>'94KMInput'!L795</f>
        <v/>
      </c>
      <c r="N756" s="90" t="str">
        <f>IF(M756="","",(IF(Q756='94KMInput'!K795,"","ERROR!")))</f>
        <v/>
      </c>
      <c r="O756" s="95"/>
      <c r="P756" s="96"/>
      <c r="Q756" s="69" t="str">
        <f t="shared" si="8"/>
        <v/>
      </c>
      <c r="R756" s="98"/>
      <c r="S756" s="98"/>
      <c r="T756" s="98"/>
      <c r="U756" s="99"/>
      <c r="V756" s="98"/>
      <c r="W756" s="98"/>
      <c r="X756" s="100" t="str">
        <f t="shared" si="39"/>
        <v/>
      </c>
      <c r="Y756" s="101"/>
      <c r="Z756" s="102"/>
      <c r="AA756" s="102"/>
      <c r="AB756" s="102"/>
      <c r="AC756" s="103" t="str">
        <f>'94KMInput'!T795</f>
        <v/>
      </c>
      <c r="AD756" s="104">
        <f>'94KMInput'!V795-'94KMInput'!U795</f>
        <v>0</v>
      </c>
      <c r="AE756" s="105" t="str">
        <f t="shared" si="6"/>
        <v/>
      </c>
      <c r="AF756" s="106"/>
      <c r="AG756" s="107"/>
      <c r="AH756" s="108" t="str">
        <f>HYPERLINK('94KMInput'!AE794)</f>
        <v/>
      </c>
      <c r="AI756" s="108" t="str">
        <f>HYPERLINK('94KMInput'!AF794)</f>
        <v/>
      </c>
      <c r="AJ756" s="108" t="str">
        <f>HYPERLINK('94KMInput'!AG794)</f>
        <v/>
      </c>
      <c r="AK756" s="108" t="str">
        <f>HYPERLINK('94KMInput'!AH794)</f>
        <v/>
      </c>
      <c r="AL756" s="108" t="str">
        <f>HYPERLINK('94KMInput'!AI794)</f>
        <v/>
      </c>
      <c r="AM756" s="108" t="str">
        <f>HYPERLINK('94KMInput'!AJ794)</f>
        <v/>
      </c>
      <c r="AN756" s="108" t="str">
        <f>HYPERLINK('94KMInput'!AK794)</f>
        <v/>
      </c>
      <c r="AO756" s="108" t="str">
        <f>HYPERLINK('94KMInput'!AL794)</f>
        <v/>
      </c>
      <c r="AP756" s="88"/>
      <c r="AQ756" s="88"/>
      <c r="AR756" s="88"/>
      <c r="AS756" s="88"/>
      <c r="AT756" s="88"/>
      <c r="AU756" s="88"/>
      <c r="AV756" s="88"/>
      <c r="AW756" s="88"/>
      <c r="AX756" s="88"/>
      <c r="AY756" s="88"/>
      <c r="AZ756" s="88"/>
      <c r="BA756" s="88"/>
      <c r="BB756" s="88"/>
      <c r="BC756" s="88"/>
      <c r="BD756" s="88"/>
      <c r="BE756" s="88"/>
      <c r="BF756" s="88"/>
      <c r="BG756" s="88"/>
      <c r="BH756" s="88"/>
      <c r="BI756" s="88"/>
      <c r="BJ756" s="88"/>
      <c r="BK756" s="88"/>
      <c r="BL756" s="88"/>
      <c r="BM756" s="88"/>
      <c r="BN756" s="88"/>
      <c r="BO756" s="88"/>
      <c r="BP756" s="88"/>
      <c r="BQ756" s="88"/>
      <c r="BR756" s="88"/>
      <c r="BS756" s="88"/>
      <c r="BT756" s="88"/>
      <c r="BU756" s="88"/>
      <c r="BV756" s="88"/>
      <c r="BW756" s="88"/>
      <c r="BX756" s="88"/>
      <c r="BY756" s="88"/>
      <c r="BZ756" s="88"/>
      <c r="CA756" s="88"/>
      <c r="CB756" s="88"/>
      <c r="CC756" s="88"/>
      <c r="CD756" s="88"/>
      <c r="CE756" s="88"/>
      <c r="CF756" s="88"/>
      <c r="CG756" s="88"/>
      <c r="CH756" s="88"/>
      <c r="CI756" s="88"/>
      <c r="CJ756" s="88"/>
      <c r="CK756" s="88"/>
      <c r="CL756" s="88"/>
      <c r="CM756" s="88"/>
      <c r="CN756" s="88"/>
      <c r="CO756" s="88"/>
      <c r="CP756" s="88"/>
      <c r="CQ756" s="88"/>
      <c r="CR756" s="88"/>
      <c r="CS756" s="88"/>
      <c r="CT756" s="88"/>
      <c r="CU756" s="88"/>
      <c r="CV756" s="88"/>
      <c r="CW756" s="88"/>
      <c r="CX756" s="88"/>
      <c r="CY756" s="88"/>
      <c r="CZ756" s="88"/>
      <c r="DA756" s="88"/>
      <c r="DB756" s="88"/>
      <c r="DC756" s="88"/>
      <c r="DD756" s="88"/>
      <c r="DE756" s="88"/>
      <c r="DF756" s="88"/>
      <c r="DG756" s="88"/>
      <c r="DH756" s="88"/>
    </row>
    <row r="757" ht="10.5" customHeight="1">
      <c r="A757" s="87" t="str">
        <f t="shared" si="1"/>
        <v/>
      </c>
      <c r="B757" s="88" t="str">
        <f t="shared" si="2"/>
        <v/>
      </c>
      <c r="C757" s="88" t="str">
        <f t="shared" si="3"/>
        <v/>
      </c>
      <c r="D757" s="89" t="str">
        <f>'94KMInput'!B796</f>
        <v/>
      </c>
      <c r="E757" s="90" t="str">
        <f t="shared" si="4"/>
        <v/>
      </c>
      <c r="F757" s="91" t="str">
        <f>'94KMInput'!H796</f>
        <v/>
      </c>
      <c r="G757" s="90" t="str">
        <f>'94KMInput'!O796</f>
        <v/>
      </c>
      <c r="H757" s="90" t="str">
        <f>'94KMInput'!P796</f>
        <v/>
      </c>
      <c r="I757" s="90" t="str">
        <f>'94KMInput'!R796</f>
        <v/>
      </c>
      <c r="J757" s="91" t="str">
        <f>'94KMInput'!S796</f>
        <v/>
      </c>
      <c r="K757" s="92" t="str">
        <f>'94KMInput'!AD796</f>
        <v/>
      </c>
      <c r="L757" s="93"/>
      <c r="M757" s="94" t="str">
        <f>'94KMInput'!L796</f>
        <v/>
      </c>
      <c r="N757" s="90" t="str">
        <f>IF(M757="","",(IF(Q757='94KMInput'!K796,"","ERROR!")))</f>
        <v/>
      </c>
      <c r="O757" s="95"/>
      <c r="P757" s="96"/>
      <c r="Q757" s="69" t="str">
        <f t="shared" si="8"/>
        <v/>
      </c>
      <c r="R757" s="98"/>
      <c r="S757" s="98"/>
      <c r="T757" s="98"/>
      <c r="U757" s="99"/>
      <c r="V757" s="98"/>
      <c r="W757" s="98"/>
      <c r="X757" s="100" t="str">
        <f t="shared" si="39"/>
        <v/>
      </c>
      <c r="Y757" s="101"/>
      <c r="Z757" s="102"/>
      <c r="AA757" s="102"/>
      <c r="AB757" s="102"/>
      <c r="AC757" s="103" t="str">
        <f>'94KMInput'!T796</f>
        <v/>
      </c>
      <c r="AD757" s="104">
        <f>'94KMInput'!V796-'94KMInput'!U796</f>
        <v>0</v>
      </c>
      <c r="AE757" s="105" t="str">
        <f t="shared" si="6"/>
        <v/>
      </c>
      <c r="AF757" s="106"/>
      <c r="AG757" s="107"/>
      <c r="AH757" s="108" t="str">
        <f>HYPERLINK('94KMInput'!AE795)</f>
        <v/>
      </c>
      <c r="AI757" s="108" t="str">
        <f>HYPERLINK('94KMInput'!AF795)</f>
        <v/>
      </c>
      <c r="AJ757" s="108" t="str">
        <f>HYPERLINK('94KMInput'!AG795)</f>
        <v/>
      </c>
      <c r="AK757" s="108" t="str">
        <f>HYPERLINK('94KMInput'!AH795)</f>
        <v/>
      </c>
      <c r="AL757" s="108" t="str">
        <f>HYPERLINK('94KMInput'!AI795)</f>
        <v/>
      </c>
      <c r="AM757" s="108" t="str">
        <f>HYPERLINK('94KMInput'!AJ795)</f>
        <v/>
      </c>
      <c r="AN757" s="108" t="str">
        <f>HYPERLINK('94KMInput'!AK795)</f>
        <v/>
      </c>
      <c r="AO757" s="108" t="str">
        <f>HYPERLINK('94KMInput'!AL795)</f>
        <v/>
      </c>
      <c r="AP757" s="88"/>
      <c r="AQ757" s="88"/>
      <c r="AR757" s="88"/>
      <c r="AS757" s="88"/>
      <c r="AT757" s="88"/>
      <c r="AU757" s="88"/>
      <c r="AV757" s="88"/>
      <c r="AW757" s="88"/>
      <c r="AX757" s="88"/>
      <c r="AY757" s="88"/>
      <c r="AZ757" s="88"/>
      <c r="BA757" s="88"/>
      <c r="BB757" s="88"/>
      <c r="BC757" s="88"/>
      <c r="BD757" s="88"/>
      <c r="BE757" s="88"/>
      <c r="BF757" s="88"/>
      <c r="BG757" s="88"/>
      <c r="BH757" s="88"/>
      <c r="BI757" s="88"/>
      <c r="BJ757" s="88"/>
      <c r="BK757" s="88"/>
      <c r="BL757" s="88"/>
      <c r="BM757" s="88"/>
      <c r="BN757" s="88"/>
      <c r="BO757" s="88"/>
      <c r="BP757" s="88"/>
      <c r="BQ757" s="88"/>
      <c r="BR757" s="88"/>
      <c r="BS757" s="88"/>
      <c r="BT757" s="88"/>
      <c r="BU757" s="88"/>
      <c r="BV757" s="88"/>
      <c r="BW757" s="88"/>
      <c r="BX757" s="88"/>
      <c r="BY757" s="88"/>
      <c r="BZ757" s="88"/>
      <c r="CA757" s="88"/>
      <c r="CB757" s="88"/>
      <c r="CC757" s="88"/>
      <c r="CD757" s="88"/>
      <c r="CE757" s="88"/>
      <c r="CF757" s="88"/>
      <c r="CG757" s="88"/>
      <c r="CH757" s="88"/>
      <c r="CI757" s="88"/>
      <c r="CJ757" s="88"/>
      <c r="CK757" s="88"/>
      <c r="CL757" s="88"/>
      <c r="CM757" s="88"/>
      <c r="CN757" s="88"/>
      <c r="CO757" s="88"/>
      <c r="CP757" s="88"/>
      <c r="CQ757" s="88"/>
      <c r="CR757" s="88"/>
      <c r="CS757" s="88"/>
      <c r="CT757" s="88"/>
      <c r="CU757" s="88"/>
      <c r="CV757" s="88"/>
      <c r="CW757" s="88"/>
      <c r="CX757" s="88"/>
      <c r="CY757" s="88"/>
      <c r="CZ757" s="88"/>
      <c r="DA757" s="88"/>
      <c r="DB757" s="88"/>
      <c r="DC757" s="88"/>
      <c r="DD757" s="88"/>
      <c r="DE757" s="88"/>
      <c r="DF757" s="88"/>
      <c r="DG757" s="88"/>
      <c r="DH757" s="88"/>
    </row>
    <row r="758" ht="10.5" customHeight="1">
      <c r="A758" s="87" t="str">
        <f t="shared" si="1"/>
        <v/>
      </c>
      <c r="B758" s="88" t="str">
        <f t="shared" si="2"/>
        <v/>
      </c>
      <c r="C758" s="88" t="str">
        <f t="shared" si="3"/>
        <v/>
      </c>
      <c r="D758" s="89" t="str">
        <f>'94KMInput'!B797</f>
        <v/>
      </c>
      <c r="E758" s="90" t="str">
        <f t="shared" si="4"/>
        <v/>
      </c>
      <c r="F758" s="91" t="str">
        <f>'94KMInput'!H797</f>
        <v/>
      </c>
      <c r="G758" s="90" t="str">
        <f>'94KMInput'!O797</f>
        <v/>
      </c>
      <c r="H758" s="90" t="str">
        <f>'94KMInput'!P797</f>
        <v/>
      </c>
      <c r="I758" s="90" t="str">
        <f>'94KMInput'!R797</f>
        <v/>
      </c>
      <c r="J758" s="91" t="str">
        <f>'94KMInput'!S797</f>
        <v/>
      </c>
      <c r="K758" s="92" t="str">
        <f>'94KMInput'!AD797</f>
        <v/>
      </c>
      <c r="L758" s="93"/>
      <c r="M758" s="94" t="str">
        <f>'94KMInput'!L797</f>
        <v/>
      </c>
      <c r="N758" s="90" t="str">
        <f>IF(M758="","",(IF(Q758='94KMInput'!K797,"","ERROR!")))</f>
        <v/>
      </c>
      <c r="O758" s="95"/>
      <c r="P758" s="96"/>
      <c r="Q758" s="69" t="str">
        <f t="shared" si="8"/>
        <v/>
      </c>
      <c r="R758" s="98"/>
      <c r="S758" s="98"/>
      <c r="T758" s="98"/>
      <c r="U758" s="99"/>
      <c r="V758" s="98"/>
      <c r="W758" s="98"/>
      <c r="X758" s="100" t="str">
        <f t="shared" si="39"/>
        <v/>
      </c>
      <c r="Y758" s="101"/>
      <c r="Z758" s="102"/>
      <c r="AA758" s="102"/>
      <c r="AB758" s="102"/>
      <c r="AC758" s="103" t="str">
        <f>'94KMInput'!T797</f>
        <v/>
      </c>
      <c r="AD758" s="104">
        <f>'94KMInput'!V797-'94KMInput'!U797</f>
        <v>0</v>
      </c>
      <c r="AE758" s="105" t="str">
        <f t="shared" si="6"/>
        <v/>
      </c>
      <c r="AF758" s="106"/>
      <c r="AG758" s="107"/>
      <c r="AH758" s="108" t="str">
        <f>HYPERLINK('94KMInput'!AE796)</f>
        <v/>
      </c>
      <c r="AI758" s="108" t="str">
        <f>HYPERLINK('94KMInput'!AF796)</f>
        <v/>
      </c>
      <c r="AJ758" s="108" t="str">
        <f>HYPERLINK('94KMInput'!AG796)</f>
        <v/>
      </c>
      <c r="AK758" s="108" t="str">
        <f>HYPERLINK('94KMInput'!AH796)</f>
        <v/>
      </c>
      <c r="AL758" s="108" t="str">
        <f>HYPERLINK('94KMInput'!AI796)</f>
        <v/>
      </c>
      <c r="AM758" s="108" t="str">
        <f>HYPERLINK('94KMInput'!AJ796)</f>
        <v/>
      </c>
      <c r="AN758" s="108" t="str">
        <f>HYPERLINK('94KMInput'!AK796)</f>
        <v/>
      </c>
      <c r="AO758" s="108" t="str">
        <f>HYPERLINK('94KMInput'!AL796)</f>
        <v/>
      </c>
      <c r="AP758" s="88"/>
      <c r="AQ758" s="88"/>
      <c r="AR758" s="88"/>
      <c r="AS758" s="88"/>
      <c r="AT758" s="88"/>
      <c r="AU758" s="88"/>
      <c r="AV758" s="88"/>
      <c r="AW758" s="88"/>
      <c r="AX758" s="88"/>
      <c r="AY758" s="88"/>
      <c r="AZ758" s="88"/>
      <c r="BA758" s="88"/>
      <c r="BB758" s="88"/>
      <c r="BC758" s="88"/>
      <c r="BD758" s="88"/>
      <c r="BE758" s="88"/>
      <c r="BF758" s="88"/>
      <c r="BG758" s="88"/>
      <c r="BH758" s="88"/>
      <c r="BI758" s="88"/>
      <c r="BJ758" s="88"/>
      <c r="BK758" s="88"/>
      <c r="BL758" s="88"/>
      <c r="BM758" s="88"/>
      <c r="BN758" s="88"/>
      <c r="BO758" s="88"/>
      <c r="BP758" s="88"/>
      <c r="BQ758" s="88"/>
      <c r="BR758" s="88"/>
      <c r="BS758" s="88"/>
      <c r="BT758" s="88"/>
      <c r="BU758" s="88"/>
      <c r="BV758" s="88"/>
      <c r="BW758" s="88"/>
      <c r="BX758" s="88"/>
      <c r="BY758" s="88"/>
      <c r="BZ758" s="88"/>
      <c r="CA758" s="88"/>
      <c r="CB758" s="88"/>
      <c r="CC758" s="88"/>
      <c r="CD758" s="88"/>
      <c r="CE758" s="88"/>
      <c r="CF758" s="88"/>
      <c r="CG758" s="88"/>
      <c r="CH758" s="88"/>
      <c r="CI758" s="88"/>
      <c r="CJ758" s="88"/>
      <c r="CK758" s="88"/>
      <c r="CL758" s="88"/>
      <c r="CM758" s="88"/>
      <c r="CN758" s="88"/>
      <c r="CO758" s="88"/>
      <c r="CP758" s="88"/>
      <c r="CQ758" s="88"/>
      <c r="CR758" s="88"/>
      <c r="CS758" s="88"/>
      <c r="CT758" s="88"/>
      <c r="CU758" s="88"/>
      <c r="CV758" s="88"/>
      <c r="CW758" s="88"/>
      <c r="CX758" s="88"/>
      <c r="CY758" s="88"/>
      <c r="CZ758" s="88"/>
      <c r="DA758" s="88"/>
      <c r="DB758" s="88"/>
      <c r="DC758" s="88"/>
      <c r="DD758" s="88"/>
      <c r="DE758" s="88"/>
      <c r="DF758" s="88"/>
      <c r="DG758" s="88"/>
      <c r="DH758" s="88"/>
    </row>
    <row r="759" ht="10.5" customHeight="1">
      <c r="A759" s="87" t="str">
        <f t="shared" si="1"/>
        <v/>
      </c>
      <c r="B759" s="88" t="str">
        <f t="shared" si="2"/>
        <v/>
      </c>
      <c r="C759" s="88" t="str">
        <f t="shared" si="3"/>
        <v/>
      </c>
      <c r="D759" s="89" t="str">
        <f>'94KMInput'!B798</f>
        <v/>
      </c>
      <c r="E759" s="90" t="str">
        <f t="shared" si="4"/>
        <v/>
      </c>
      <c r="F759" s="91" t="str">
        <f>'94KMInput'!H798</f>
        <v/>
      </c>
      <c r="G759" s="90" t="str">
        <f>'94KMInput'!O798</f>
        <v/>
      </c>
      <c r="H759" s="90" t="str">
        <f>'94KMInput'!P798</f>
        <v/>
      </c>
      <c r="I759" s="90" t="str">
        <f>'94KMInput'!R798</f>
        <v/>
      </c>
      <c r="J759" s="91" t="str">
        <f>'94KMInput'!S798</f>
        <v/>
      </c>
      <c r="K759" s="92" t="str">
        <f>'94KMInput'!AD798</f>
        <v/>
      </c>
      <c r="L759" s="93"/>
      <c r="M759" s="94" t="str">
        <f>'94KMInput'!L798</f>
        <v/>
      </c>
      <c r="N759" s="90" t="str">
        <f>IF(M759="","",(IF(Q759='94KMInput'!K798,"","ERROR!")))</f>
        <v/>
      </c>
      <c r="O759" s="95"/>
      <c r="P759" s="96"/>
      <c r="Q759" s="69" t="str">
        <f t="shared" si="8"/>
        <v/>
      </c>
      <c r="R759" s="98"/>
      <c r="S759" s="98"/>
      <c r="T759" s="98"/>
      <c r="U759" s="99"/>
      <c r="V759" s="98"/>
      <c r="W759" s="98"/>
      <c r="X759" s="100" t="str">
        <f t="shared" si="39"/>
        <v/>
      </c>
      <c r="Y759" s="101"/>
      <c r="Z759" s="102"/>
      <c r="AA759" s="102"/>
      <c r="AB759" s="102"/>
      <c r="AC759" s="103" t="str">
        <f>'94KMInput'!T798</f>
        <v/>
      </c>
      <c r="AD759" s="104">
        <f>'94KMInput'!V798-'94KMInput'!U798</f>
        <v>0</v>
      </c>
      <c r="AE759" s="105" t="str">
        <f t="shared" si="6"/>
        <v/>
      </c>
      <c r="AF759" s="106"/>
      <c r="AG759" s="107"/>
      <c r="AH759" s="108" t="str">
        <f>HYPERLINK('94KMInput'!AE797)</f>
        <v/>
      </c>
      <c r="AI759" s="108" t="str">
        <f>HYPERLINK('94KMInput'!AF797)</f>
        <v/>
      </c>
      <c r="AJ759" s="108" t="str">
        <f>HYPERLINK('94KMInput'!AG797)</f>
        <v/>
      </c>
      <c r="AK759" s="108" t="str">
        <f>HYPERLINK('94KMInput'!AH797)</f>
        <v/>
      </c>
      <c r="AL759" s="108" t="str">
        <f>HYPERLINK('94KMInput'!AI797)</f>
        <v/>
      </c>
      <c r="AM759" s="108" t="str">
        <f>HYPERLINK('94KMInput'!AJ797)</f>
        <v/>
      </c>
      <c r="AN759" s="108" t="str">
        <f>HYPERLINK('94KMInput'!AK797)</f>
        <v/>
      </c>
      <c r="AO759" s="108" t="str">
        <f>HYPERLINK('94KMInput'!AL797)</f>
        <v/>
      </c>
      <c r="AP759" s="88"/>
      <c r="AQ759" s="88"/>
      <c r="AR759" s="88"/>
      <c r="AS759" s="88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88"/>
      <c r="BG759" s="88"/>
      <c r="BH759" s="88"/>
      <c r="BI759" s="88"/>
      <c r="BJ759" s="88"/>
      <c r="BK759" s="88"/>
      <c r="BL759" s="88"/>
      <c r="BM759" s="88"/>
      <c r="BN759" s="88"/>
      <c r="BO759" s="88"/>
      <c r="BP759" s="88"/>
      <c r="BQ759" s="88"/>
      <c r="BR759" s="88"/>
      <c r="BS759" s="88"/>
      <c r="BT759" s="88"/>
      <c r="BU759" s="88"/>
      <c r="BV759" s="88"/>
      <c r="BW759" s="88"/>
      <c r="BX759" s="88"/>
      <c r="BY759" s="88"/>
      <c r="BZ759" s="88"/>
      <c r="CA759" s="88"/>
      <c r="CB759" s="88"/>
      <c r="CC759" s="88"/>
      <c r="CD759" s="88"/>
      <c r="CE759" s="88"/>
      <c r="CF759" s="88"/>
      <c r="CG759" s="88"/>
      <c r="CH759" s="88"/>
      <c r="CI759" s="88"/>
      <c r="CJ759" s="88"/>
      <c r="CK759" s="88"/>
      <c r="CL759" s="88"/>
      <c r="CM759" s="88"/>
      <c r="CN759" s="88"/>
      <c r="CO759" s="88"/>
      <c r="CP759" s="88"/>
      <c r="CQ759" s="88"/>
      <c r="CR759" s="88"/>
      <c r="CS759" s="88"/>
      <c r="CT759" s="88"/>
      <c r="CU759" s="88"/>
      <c r="CV759" s="88"/>
      <c r="CW759" s="88"/>
      <c r="CX759" s="88"/>
      <c r="CY759" s="88"/>
      <c r="CZ759" s="88"/>
      <c r="DA759" s="88"/>
      <c r="DB759" s="88"/>
      <c r="DC759" s="88"/>
      <c r="DD759" s="88"/>
      <c r="DE759" s="88"/>
      <c r="DF759" s="88"/>
      <c r="DG759" s="88"/>
      <c r="DH759" s="88"/>
    </row>
    <row r="760" ht="10.5" customHeight="1">
      <c r="A760" s="87" t="str">
        <f t="shared" si="1"/>
        <v/>
      </c>
      <c r="B760" s="88" t="str">
        <f t="shared" si="2"/>
        <v/>
      </c>
      <c r="C760" s="88" t="str">
        <f t="shared" si="3"/>
        <v/>
      </c>
      <c r="D760" s="89" t="str">
        <f>'94KMInput'!B799</f>
        <v/>
      </c>
      <c r="E760" s="90" t="str">
        <f t="shared" si="4"/>
        <v/>
      </c>
      <c r="F760" s="91" t="str">
        <f>'94KMInput'!H799</f>
        <v/>
      </c>
      <c r="G760" s="90" t="str">
        <f>'94KMInput'!O799</f>
        <v/>
      </c>
      <c r="H760" s="90" t="str">
        <f>'94KMInput'!P799</f>
        <v/>
      </c>
      <c r="I760" s="90" t="str">
        <f>'94KMInput'!R799</f>
        <v/>
      </c>
      <c r="J760" s="91" t="str">
        <f>'94KMInput'!S799</f>
        <v/>
      </c>
      <c r="K760" s="92" t="str">
        <f>'94KMInput'!AD799</f>
        <v/>
      </c>
      <c r="L760" s="93"/>
      <c r="M760" s="94" t="str">
        <f>'94KMInput'!L799</f>
        <v/>
      </c>
      <c r="N760" s="90" t="str">
        <f>IF(M760="","",(IF(Q760='94KMInput'!K799,"","ERROR!")))</f>
        <v/>
      </c>
      <c r="O760" s="95"/>
      <c r="P760" s="96"/>
      <c r="Q760" s="69" t="str">
        <f t="shared" si="8"/>
        <v/>
      </c>
      <c r="R760" s="98"/>
      <c r="S760" s="98"/>
      <c r="T760" s="98"/>
      <c r="U760" s="99"/>
      <c r="V760" s="98"/>
      <c r="W760" s="98"/>
      <c r="X760" s="100" t="str">
        <f t="shared" si="39"/>
        <v/>
      </c>
      <c r="Y760" s="101"/>
      <c r="Z760" s="102"/>
      <c r="AA760" s="102"/>
      <c r="AB760" s="102"/>
      <c r="AC760" s="103" t="str">
        <f>'94KMInput'!T799</f>
        <v/>
      </c>
      <c r="AD760" s="104">
        <f>'94KMInput'!V799-'94KMInput'!U799</f>
        <v>0</v>
      </c>
      <c r="AE760" s="105" t="str">
        <f t="shared" si="6"/>
        <v/>
      </c>
      <c r="AF760" s="106"/>
      <c r="AG760" s="107"/>
      <c r="AH760" s="108" t="str">
        <f>HYPERLINK('94KMInput'!AE798)</f>
        <v/>
      </c>
      <c r="AI760" s="108" t="str">
        <f>HYPERLINK('94KMInput'!AF798)</f>
        <v/>
      </c>
      <c r="AJ760" s="108" t="str">
        <f>HYPERLINK('94KMInput'!AG798)</f>
        <v/>
      </c>
      <c r="AK760" s="108" t="str">
        <f>HYPERLINK('94KMInput'!AH798)</f>
        <v/>
      </c>
      <c r="AL760" s="108" t="str">
        <f>HYPERLINK('94KMInput'!AI798)</f>
        <v/>
      </c>
      <c r="AM760" s="108" t="str">
        <f>HYPERLINK('94KMInput'!AJ798)</f>
        <v/>
      </c>
      <c r="AN760" s="108" t="str">
        <f>HYPERLINK('94KMInput'!AK798)</f>
        <v/>
      </c>
      <c r="AO760" s="108" t="str">
        <f>HYPERLINK('94KMInput'!AL798)</f>
        <v/>
      </c>
      <c r="AP760" s="88"/>
      <c r="AQ760" s="88"/>
      <c r="AR760" s="88"/>
      <c r="AS760" s="88"/>
      <c r="AT760" s="88"/>
      <c r="AU760" s="88"/>
      <c r="AV760" s="88"/>
      <c r="AW760" s="88"/>
      <c r="AX760" s="88"/>
      <c r="AY760" s="88"/>
      <c r="AZ760" s="88"/>
      <c r="BA760" s="88"/>
      <c r="BB760" s="88"/>
      <c r="BC760" s="88"/>
      <c r="BD760" s="88"/>
      <c r="BE760" s="88"/>
      <c r="BF760" s="88"/>
      <c r="BG760" s="88"/>
      <c r="BH760" s="88"/>
      <c r="BI760" s="88"/>
      <c r="BJ760" s="88"/>
      <c r="BK760" s="88"/>
      <c r="BL760" s="88"/>
      <c r="BM760" s="88"/>
      <c r="BN760" s="88"/>
      <c r="BO760" s="88"/>
      <c r="BP760" s="88"/>
      <c r="BQ760" s="88"/>
      <c r="BR760" s="88"/>
      <c r="BS760" s="88"/>
      <c r="BT760" s="88"/>
      <c r="BU760" s="88"/>
      <c r="BV760" s="88"/>
      <c r="BW760" s="88"/>
      <c r="BX760" s="88"/>
      <c r="BY760" s="88"/>
      <c r="BZ760" s="88"/>
      <c r="CA760" s="88"/>
      <c r="CB760" s="88"/>
      <c r="CC760" s="88"/>
      <c r="CD760" s="88"/>
      <c r="CE760" s="88"/>
      <c r="CF760" s="88"/>
      <c r="CG760" s="88"/>
      <c r="CH760" s="88"/>
      <c r="CI760" s="88"/>
      <c r="CJ760" s="88"/>
      <c r="CK760" s="88"/>
      <c r="CL760" s="88"/>
      <c r="CM760" s="88"/>
      <c r="CN760" s="88"/>
      <c r="CO760" s="88"/>
      <c r="CP760" s="88"/>
      <c r="CQ760" s="88"/>
      <c r="CR760" s="88"/>
      <c r="CS760" s="88"/>
      <c r="CT760" s="88"/>
      <c r="CU760" s="88"/>
      <c r="CV760" s="88"/>
      <c r="CW760" s="88"/>
      <c r="CX760" s="88"/>
      <c r="CY760" s="88"/>
      <c r="CZ760" s="88"/>
      <c r="DA760" s="88"/>
      <c r="DB760" s="88"/>
      <c r="DC760" s="88"/>
      <c r="DD760" s="88"/>
      <c r="DE760" s="88"/>
      <c r="DF760" s="88"/>
      <c r="DG760" s="88"/>
      <c r="DH760" s="88"/>
    </row>
    <row r="761" ht="10.5" customHeight="1">
      <c r="A761" s="87" t="str">
        <f t="shared" si="1"/>
        <v/>
      </c>
      <c r="B761" s="88" t="str">
        <f t="shared" si="2"/>
        <v/>
      </c>
      <c r="C761" s="88" t="str">
        <f t="shared" si="3"/>
        <v/>
      </c>
      <c r="D761" s="89" t="str">
        <f>'94KMInput'!B800</f>
        <v/>
      </c>
      <c r="E761" s="90" t="str">
        <f t="shared" si="4"/>
        <v/>
      </c>
      <c r="F761" s="91" t="str">
        <f>'94KMInput'!H800</f>
        <v/>
      </c>
      <c r="G761" s="90" t="str">
        <f>'94KMInput'!O800</f>
        <v/>
      </c>
      <c r="H761" s="90" t="str">
        <f>'94KMInput'!P800</f>
        <v/>
      </c>
      <c r="I761" s="90" t="str">
        <f>'94KMInput'!R800</f>
        <v/>
      </c>
      <c r="J761" s="91" t="str">
        <f>'94KMInput'!S800</f>
        <v/>
      </c>
      <c r="K761" s="92" t="str">
        <f>'94KMInput'!AD800</f>
        <v/>
      </c>
      <c r="L761" s="93"/>
      <c r="M761" s="94" t="str">
        <f>'94KMInput'!L800</f>
        <v/>
      </c>
      <c r="N761" s="90" t="str">
        <f>IF(M761="","",(IF(Q761='94KMInput'!K800,"","ERROR!")))</f>
        <v/>
      </c>
      <c r="O761" s="95"/>
      <c r="P761" s="96"/>
      <c r="Q761" s="69" t="str">
        <f t="shared" si="8"/>
        <v/>
      </c>
      <c r="R761" s="98"/>
      <c r="S761" s="98"/>
      <c r="T761" s="98"/>
      <c r="U761" s="99"/>
      <c r="V761" s="98"/>
      <c r="W761" s="98"/>
      <c r="X761" s="100" t="str">
        <f t="shared" si="39"/>
        <v/>
      </c>
      <c r="Y761" s="101"/>
      <c r="Z761" s="102"/>
      <c r="AA761" s="102"/>
      <c r="AB761" s="102"/>
      <c r="AC761" s="103" t="str">
        <f>'94KMInput'!T800</f>
        <v/>
      </c>
      <c r="AD761" s="104">
        <f>'94KMInput'!V800-'94KMInput'!U800</f>
        <v>0</v>
      </c>
      <c r="AE761" s="105" t="str">
        <f t="shared" si="6"/>
        <v/>
      </c>
      <c r="AF761" s="106"/>
      <c r="AG761" s="107"/>
      <c r="AH761" s="108" t="str">
        <f>HYPERLINK('94KMInput'!AE799)</f>
        <v/>
      </c>
      <c r="AI761" s="108" t="str">
        <f>HYPERLINK('94KMInput'!AF799)</f>
        <v/>
      </c>
      <c r="AJ761" s="108" t="str">
        <f>HYPERLINK('94KMInput'!AG799)</f>
        <v/>
      </c>
      <c r="AK761" s="108" t="str">
        <f>HYPERLINK('94KMInput'!AH799)</f>
        <v/>
      </c>
      <c r="AL761" s="108" t="str">
        <f>HYPERLINK('94KMInput'!AI799)</f>
        <v/>
      </c>
      <c r="AM761" s="108" t="str">
        <f>HYPERLINK('94KMInput'!AJ799)</f>
        <v/>
      </c>
      <c r="AN761" s="108" t="str">
        <f>HYPERLINK('94KMInput'!AK799)</f>
        <v/>
      </c>
      <c r="AO761" s="108" t="str">
        <f>HYPERLINK('94KMInput'!AL799)</f>
        <v/>
      </c>
      <c r="AP761" s="88"/>
      <c r="AQ761" s="88"/>
      <c r="AR761" s="88"/>
      <c r="AS761" s="88"/>
      <c r="AT761" s="88"/>
      <c r="AU761" s="88"/>
      <c r="AV761" s="88"/>
      <c r="AW761" s="88"/>
      <c r="AX761" s="88"/>
      <c r="AY761" s="88"/>
      <c r="AZ761" s="88"/>
      <c r="BA761" s="88"/>
      <c r="BB761" s="88"/>
      <c r="BC761" s="88"/>
      <c r="BD761" s="88"/>
      <c r="BE761" s="88"/>
      <c r="BF761" s="88"/>
      <c r="BG761" s="88"/>
      <c r="BH761" s="88"/>
      <c r="BI761" s="88"/>
      <c r="BJ761" s="88"/>
      <c r="BK761" s="88"/>
      <c r="BL761" s="88"/>
      <c r="BM761" s="88"/>
      <c r="BN761" s="88"/>
      <c r="BO761" s="88"/>
      <c r="BP761" s="88"/>
      <c r="BQ761" s="88"/>
      <c r="BR761" s="88"/>
      <c r="BS761" s="88"/>
      <c r="BT761" s="88"/>
      <c r="BU761" s="88"/>
      <c r="BV761" s="88"/>
      <c r="BW761" s="88"/>
      <c r="BX761" s="88"/>
      <c r="BY761" s="88"/>
      <c r="BZ761" s="88"/>
      <c r="CA761" s="88"/>
      <c r="CB761" s="88"/>
      <c r="CC761" s="88"/>
      <c r="CD761" s="88"/>
      <c r="CE761" s="88"/>
      <c r="CF761" s="88"/>
      <c r="CG761" s="88"/>
      <c r="CH761" s="88"/>
      <c r="CI761" s="88"/>
      <c r="CJ761" s="88"/>
      <c r="CK761" s="88"/>
      <c r="CL761" s="88"/>
      <c r="CM761" s="88"/>
      <c r="CN761" s="88"/>
      <c r="CO761" s="88"/>
      <c r="CP761" s="88"/>
      <c r="CQ761" s="88"/>
      <c r="CR761" s="88"/>
      <c r="CS761" s="88"/>
      <c r="CT761" s="88"/>
      <c r="CU761" s="88"/>
      <c r="CV761" s="88"/>
      <c r="CW761" s="88"/>
      <c r="CX761" s="88"/>
      <c r="CY761" s="88"/>
      <c r="CZ761" s="88"/>
      <c r="DA761" s="88"/>
      <c r="DB761" s="88"/>
      <c r="DC761" s="88"/>
      <c r="DD761" s="88"/>
      <c r="DE761" s="88"/>
      <c r="DF761" s="88"/>
      <c r="DG761" s="88"/>
      <c r="DH761" s="88"/>
    </row>
    <row r="762" ht="10.5" customHeight="1">
      <c r="A762" s="87" t="str">
        <f t="shared" si="1"/>
        <v/>
      </c>
      <c r="B762" s="88" t="str">
        <f t="shared" si="2"/>
        <v/>
      </c>
      <c r="C762" s="88" t="str">
        <f t="shared" si="3"/>
        <v/>
      </c>
      <c r="D762" s="89" t="str">
        <f>'94KMInput'!B801</f>
        <v/>
      </c>
      <c r="E762" s="90" t="str">
        <f t="shared" si="4"/>
        <v/>
      </c>
      <c r="F762" s="91" t="str">
        <f>'94KMInput'!H801</f>
        <v/>
      </c>
      <c r="G762" s="90" t="str">
        <f>'94KMInput'!O801</f>
        <v/>
      </c>
      <c r="H762" s="90" t="str">
        <f>'94KMInput'!P801</f>
        <v/>
      </c>
      <c r="I762" s="90" t="str">
        <f>'94KMInput'!R801</f>
        <v/>
      </c>
      <c r="J762" s="91" t="str">
        <f>'94KMInput'!S801</f>
        <v/>
      </c>
      <c r="K762" s="92" t="str">
        <f>'94KMInput'!AD801</f>
        <v/>
      </c>
      <c r="L762" s="93"/>
      <c r="M762" s="94" t="str">
        <f>'94KMInput'!L801</f>
        <v/>
      </c>
      <c r="N762" s="90" t="str">
        <f>IF(M762="","",(IF(Q762='94KMInput'!K801,"","ERROR!")))</f>
        <v/>
      </c>
      <c r="O762" s="95"/>
      <c r="P762" s="96"/>
      <c r="Q762" s="69" t="str">
        <f t="shared" si="8"/>
        <v/>
      </c>
      <c r="R762" s="98"/>
      <c r="S762" s="98"/>
      <c r="T762" s="98"/>
      <c r="U762" s="99"/>
      <c r="V762" s="98"/>
      <c r="W762" s="98"/>
      <c r="X762" s="100" t="str">
        <f t="shared" si="39"/>
        <v/>
      </c>
      <c r="Y762" s="101"/>
      <c r="Z762" s="102"/>
      <c r="AA762" s="102"/>
      <c r="AB762" s="102"/>
      <c r="AC762" s="103" t="str">
        <f>'94KMInput'!T801</f>
        <v/>
      </c>
      <c r="AD762" s="104">
        <f>'94KMInput'!V801-'94KMInput'!U801</f>
        <v>0</v>
      </c>
      <c r="AE762" s="105" t="str">
        <f t="shared" si="6"/>
        <v/>
      </c>
      <c r="AF762" s="106"/>
      <c r="AG762" s="107"/>
      <c r="AH762" s="108" t="str">
        <f>HYPERLINK('94KMInput'!AE800)</f>
        <v/>
      </c>
      <c r="AI762" s="108" t="str">
        <f>HYPERLINK('94KMInput'!AF800)</f>
        <v/>
      </c>
      <c r="AJ762" s="108" t="str">
        <f>HYPERLINK('94KMInput'!AG800)</f>
        <v/>
      </c>
      <c r="AK762" s="108" t="str">
        <f>HYPERLINK('94KMInput'!AH800)</f>
        <v/>
      </c>
      <c r="AL762" s="108" t="str">
        <f>HYPERLINK('94KMInput'!AI800)</f>
        <v/>
      </c>
      <c r="AM762" s="108" t="str">
        <f>HYPERLINK('94KMInput'!AJ800)</f>
        <v/>
      </c>
      <c r="AN762" s="108" t="str">
        <f>HYPERLINK('94KMInput'!AK800)</f>
        <v/>
      </c>
      <c r="AO762" s="108" t="str">
        <f>HYPERLINK('94KMInput'!AL800)</f>
        <v/>
      </c>
      <c r="AP762" s="88"/>
      <c r="AQ762" s="88"/>
      <c r="AR762" s="88"/>
      <c r="AS762" s="88"/>
      <c r="AT762" s="88"/>
      <c r="AU762" s="88"/>
      <c r="AV762" s="88"/>
      <c r="AW762" s="88"/>
      <c r="AX762" s="88"/>
      <c r="AY762" s="88"/>
      <c r="AZ762" s="88"/>
      <c r="BA762" s="88"/>
      <c r="BB762" s="88"/>
      <c r="BC762" s="88"/>
      <c r="BD762" s="88"/>
      <c r="BE762" s="88"/>
      <c r="BF762" s="88"/>
      <c r="BG762" s="88"/>
      <c r="BH762" s="88"/>
      <c r="BI762" s="88"/>
      <c r="BJ762" s="88"/>
      <c r="BK762" s="88"/>
      <c r="BL762" s="88"/>
      <c r="BM762" s="88"/>
      <c r="BN762" s="88"/>
      <c r="BO762" s="88"/>
      <c r="BP762" s="88"/>
      <c r="BQ762" s="88"/>
      <c r="BR762" s="88"/>
      <c r="BS762" s="88"/>
      <c r="BT762" s="88"/>
      <c r="BU762" s="88"/>
      <c r="BV762" s="88"/>
      <c r="BW762" s="88"/>
      <c r="BX762" s="88"/>
      <c r="BY762" s="88"/>
      <c r="BZ762" s="88"/>
      <c r="CA762" s="88"/>
      <c r="CB762" s="88"/>
      <c r="CC762" s="88"/>
      <c r="CD762" s="88"/>
      <c r="CE762" s="88"/>
      <c r="CF762" s="88"/>
      <c r="CG762" s="88"/>
      <c r="CH762" s="88"/>
      <c r="CI762" s="88"/>
      <c r="CJ762" s="88"/>
      <c r="CK762" s="88"/>
      <c r="CL762" s="88"/>
      <c r="CM762" s="88"/>
      <c r="CN762" s="88"/>
      <c r="CO762" s="88"/>
      <c r="CP762" s="88"/>
      <c r="CQ762" s="88"/>
      <c r="CR762" s="88"/>
      <c r="CS762" s="88"/>
      <c r="CT762" s="88"/>
      <c r="CU762" s="88"/>
      <c r="CV762" s="88"/>
      <c r="CW762" s="88"/>
      <c r="CX762" s="88"/>
      <c r="CY762" s="88"/>
      <c r="CZ762" s="88"/>
      <c r="DA762" s="88"/>
      <c r="DB762" s="88"/>
      <c r="DC762" s="88"/>
      <c r="DD762" s="88"/>
      <c r="DE762" s="88"/>
      <c r="DF762" s="88"/>
      <c r="DG762" s="88"/>
      <c r="DH762" s="88"/>
    </row>
    <row r="763" ht="10.5" customHeight="1">
      <c r="A763" s="87" t="str">
        <f t="shared" si="1"/>
        <v/>
      </c>
      <c r="B763" s="88" t="str">
        <f t="shared" si="2"/>
        <v/>
      </c>
      <c r="C763" s="88" t="str">
        <f t="shared" si="3"/>
        <v/>
      </c>
      <c r="D763" s="89" t="str">
        <f>'94KMInput'!B802</f>
        <v/>
      </c>
      <c r="E763" s="90" t="str">
        <f t="shared" si="4"/>
        <v/>
      </c>
      <c r="F763" s="91" t="str">
        <f>'94KMInput'!H802</f>
        <v/>
      </c>
      <c r="G763" s="90" t="str">
        <f>'94KMInput'!O802</f>
        <v/>
      </c>
      <c r="H763" s="90" t="str">
        <f>'94KMInput'!P802</f>
        <v/>
      </c>
      <c r="I763" s="90" t="str">
        <f>'94KMInput'!R802</f>
        <v/>
      </c>
      <c r="J763" s="91" t="str">
        <f>'94KMInput'!S802</f>
        <v/>
      </c>
      <c r="K763" s="92" t="str">
        <f>'94KMInput'!AD802</f>
        <v/>
      </c>
      <c r="L763" s="93"/>
      <c r="M763" s="94" t="str">
        <f>'94KMInput'!L802</f>
        <v/>
      </c>
      <c r="N763" s="90" t="str">
        <f>IF(M763="","",(IF(Q763='94KMInput'!K802,"","ERROR!")))</f>
        <v/>
      </c>
      <c r="O763" s="95"/>
      <c r="P763" s="96"/>
      <c r="Q763" s="69" t="str">
        <f t="shared" si="8"/>
        <v/>
      </c>
      <c r="R763" s="98"/>
      <c r="S763" s="98"/>
      <c r="T763" s="98"/>
      <c r="U763" s="99"/>
      <c r="V763" s="98"/>
      <c r="W763" s="98"/>
      <c r="X763" s="100" t="str">
        <f t="shared" si="39"/>
        <v/>
      </c>
      <c r="Y763" s="101"/>
      <c r="Z763" s="102"/>
      <c r="AA763" s="102"/>
      <c r="AB763" s="102"/>
      <c r="AC763" s="103" t="str">
        <f>'94KMInput'!T802</f>
        <v/>
      </c>
      <c r="AD763" s="104">
        <f>'94KMInput'!V802-'94KMInput'!U802</f>
        <v>0</v>
      </c>
      <c r="AE763" s="105" t="str">
        <f t="shared" si="6"/>
        <v/>
      </c>
      <c r="AF763" s="106"/>
      <c r="AG763" s="107"/>
      <c r="AH763" s="108" t="str">
        <f>HYPERLINK('94KMInput'!AE801)</f>
        <v/>
      </c>
      <c r="AI763" s="108" t="str">
        <f>HYPERLINK('94KMInput'!AF801)</f>
        <v/>
      </c>
      <c r="AJ763" s="108" t="str">
        <f>HYPERLINK('94KMInput'!AG801)</f>
        <v/>
      </c>
      <c r="AK763" s="108" t="str">
        <f>HYPERLINK('94KMInput'!AH801)</f>
        <v/>
      </c>
      <c r="AL763" s="108" t="str">
        <f>HYPERLINK('94KMInput'!AI801)</f>
        <v/>
      </c>
      <c r="AM763" s="108" t="str">
        <f>HYPERLINK('94KMInput'!AJ801)</f>
        <v/>
      </c>
      <c r="AN763" s="108" t="str">
        <f>HYPERLINK('94KMInput'!AK801)</f>
        <v/>
      </c>
      <c r="AO763" s="108" t="str">
        <f>HYPERLINK('94KMInput'!AL801)</f>
        <v/>
      </c>
      <c r="AP763" s="88"/>
      <c r="AQ763" s="88"/>
      <c r="AR763" s="88"/>
      <c r="AS763" s="88"/>
      <c r="AT763" s="88"/>
      <c r="AU763" s="88"/>
      <c r="AV763" s="88"/>
      <c r="AW763" s="88"/>
      <c r="AX763" s="88"/>
      <c r="AY763" s="88"/>
      <c r="AZ763" s="88"/>
      <c r="BA763" s="88"/>
      <c r="BB763" s="88"/>
      <c r="BC763" s="88"/>
      <c r="BD763" s="88"/>
      <c r="BE763" s="88"/>
      <c r="BF763" s="88"/>
      <c r="BG763" s="88"/>
      <c r="BH763" s="88"/>
      <c r="BI763" s="88"/>
      <c r="BJ763" s="88"/>
      <c r="BK763" s="88"/>
      <c r="BL763" s="88"/>
      <c r="BM763" s="88"/>
      <c r="BN763" s="88"/>
      <c r="BO763" s="88"/>
      <c r="BP763" s="88"/>
      <c r="BQ763" s="88"/>
      <c r="BR763" s="88"/>
      <c r="BS763" s="88"/>
      <c r="BT763" s="88"/>
      <c r="BU763" s="88"/>
      <c r="BV763" s="88"/>
      <c r="BW763" s="88"/>
      <c r="BX763" s="88"/>
      <c r="BY763" s="88"/>
      <c r="BZ763" s="88"/>
      <c r="CA763" s="88"/>
      <c r="CB763" s="88"/>
      <c r="CC763" s="88"/>
      <c r="CD763" s="88"/>
      <c r="CE763" s="88"/>
      <c r="CF763" s="88"/>
      <c r="CG763" s="88"/>
      <c r="CH763" s="88"/>
      <c r="CI763" s="88"/>
      <c r="CJ763" s="88"/>
      <c r="CK763" s="88"/>
      <c r="CL763" s="88"/>
      <c r="CM763" s="88"/>
      <c r="CN763" s="88"/>
      <c r="CO763" s="88"/>
      <c r="CP763" s="88"/>
      <c r="CQ763" s="88"/>
      <c r="CR763" s="88"/>
      <c r="CS763" s="88"/>
      <c r="CT763" s="88"/>
      <c r="CU763" s="88"/>
      <c r="CV763" s="88"/>
      <c r="CW763" s="88"/>
      <c r="CX763" s="88"/>
      <c r="CY763" s="88"/>
      <c r="CZ763" s="88"/>
      <c r="DA763" s="88"/>
      <c r="DB763" s="88"/>
      <c r="DC763" s="88"/>
      <c r="DD763" s="88"/>
      <c r="DE763" s="88"/>
      <c r="DF763" s="88"/>
      <c r="DG763" s="88"/>
      <c r="DH763" s="88"/>
    </row>
    <row r="764" ht="10.5" customHeight="1">
      <c r="A764" s="87" t="str">
        <f t="shared" si="1"/>
        <v/>
      </c>
      <c r="B764" s="88" t="str">
        <f t="shared" si="2"/>
        <v/>
      </c>
      <c r="C764" s="88" t="str">
        <f t="shared" si="3"/>
        <v/>
      </c>
      <c r="D764" s="89" t="str">
        <f>'94KMInput'!B803</f>
        <v/>
      </c>
      <c r="E764" s="90" t="str">
        <f t="shared" si="4"/>
        <v/>
      </c>
      <c r="F764" s="91" t="str">
        <f>'94KMInput'!H803</f>
        <v/>
      </c>
      <c r="G764" s="90" t="str">
        <f>'94KMInput'!O803</f>
        <v/>
      </c>
      <c r="H764" s="90" t="str">
        <f>'94KMInput'!P803</f>
        <v/>
      </c>
      <c r="I764" s="90" t="str">
        <f>'94KMInput'!R803</f>
        <v/>
      </c>
      <c r="J764" s="91" t="str">
        <f>'94KMInput'!S803</f>
        <v/>
      </c>
      <c r="K764" s="92" t="str">
        <f>'94KMInput'!AD803</f>
        <v/>
      </c>
      <c r="L764" s="93"/>
      <c r="M764" s="94" t="str">
        <f>'94KMInput'!L803</f>
        <v/>
      </c>
      <c r="N764" s="90" t="str">
        <f>IF(M764="","",(IF(Q764='94KMInput'!K803,"","ERROR!")))</f>
        <v/>
      </c>
      <c r="O764" s="95"/>
      <c r="P764" s="96"/>
      <c r="Q764" s="69" t="str">
        <f t="shared" si="8"/>
        <v/>
      </c>
      <c r="R764" s="98"/>
      <c r="S764" s="98"/>
      <c r="T764" s="98"/>
      <c r="U764" s="99"/>
      <c r="V764" s="98"/>
      <c r="W764" s="98"/>
      <c r="X764" s="100" t="str">
        <f t="shared" si="39"/>
        <v/>
      </c>
      <c r="Y764" s="101"/>
      <c r="Z764" s="102"/>
      <c r="AA764" s="102"/>
      <c r="AB764" s="102"/>
      <c r="AC764" s="103" t="str">
        <f>'94KMInput'!T803</f>
        <v/>
      </c>
      <c r="AD764" s="104">
        <f>'94KMInput'!V803-'94KMInput'!U803</f>
        <v>0</v>
      </c>
      <c r="AE764" s="105" t="str">
        <f t="shared" si="6"/>
        <v/>
      </c>
      <c r="AF764" s="106"/>
      <c r="AG764" s="107"/>
      <c r="AH764" s="108" t="str">
        <f>HYPERLINK('94KMInput'!AE802)</f>
        <v/>
      </c>
      <c r="AI764" s="108" t="str">
        <f>HYPERLINK('94KMInput'!AF802)</f>
        <v/>
      </c>
      <c r="AJ764" s="108" t="str">
        <f>HYPERLINK('94KMInput'!AG802)</f>
        <v/>
      </c>
      <c r="AK764" s="108" t="str">
        <f>HYPERLINK('94KMInput'!AH802)</f>
        <v/>
      </c>
      <c r="AL764" s="108" t="str">
        <f>HYPERLINK('94KMInput'!AI802)</f>
        <v/>
      </c>
      <c r="AM764" s="108" t="str">
        <f>HYPERLINK('94KMInput'!AJ802)</f>
        <v/>
      </c>
      <c r="AN764" s="108" t="str">
        <f>HYPERLINK('94KMInput'!AK802)</f>
        <v/>
      </c>
      <c r="AO764" s="108" t="str">
        <f>HYPERLINK('94KMInput'!AL802)</f>
        <v/>
      </c>
      <c r="AP764" s="88"/>
      <c r="AQ764" s="88"/>
      <c r="AR764" s="88"/>
      <c r="AS764" s="88"/>
      <c r="AT764" s="88"/>
      <c r="AU764" s="88"/>
      <c r="AV764" s="88"/>
      <c r="AW764" s="88"/>
      <c r="AX764" s="88"/>
      <c r="AY764" s="88"/>
      <c r="AZ764" s="88"/>
      <c r="BA764" s="88"/>
      <c r="BB764" s="88"/>
      <c r="BC764" s="88"/>
      <c r="BD764" s="88"/>
      <c r="BE764" s="88"/>
      <c r="BF764" s="88"/>
      <c r="BG764" s="88"/>
      <c r="BH764" s="88"/>
      <c r="BI764" s="88"/>
      <c r="BJ764" s="88"/>
      <c r="BK764" s="88"/>
      <c r="BL764" s="88"/>
      <c r="BM764" s="88"/>
      <c r="BN764" s="88"/>
      <c r="BO764" s="88"/>
      <c r="BP764" s="88"/>
      <c r="BQ764" s="88"/>
      <c r="BR764" s="88"/>
      <c r="BS764" s="88"/>
      <c r="BT764" s="88"/>
      <c r="BU764" s="88"/>
      <c r="BV764" s="88"/>
      <c r="BW764" s="88"/>
      <c r="BX764" s="88"/>
      <c r="BY764" s="88"/>
      <c r="BZ764" s="88"/>
      <c r="CA764" s="88"/>
      <c r="CB764" s="88"/>
      <c r="CC764" s="88"/>
      <c r="CD764" s="88"/>
      <c r="CE764" s="88"/>
      <c r="CF764" s="88"/>
      <c r="CG764" s="88"/>
      <c r="CH764" s="88"/>
      <c r="CI764" s="88"/>
      <c r="CJ764" s="88"/>
      <c r="CK764" s="88"/>
      <c r="CL764" s="88"/>
      <c r="CM764" s="88"/>
      <c r="CN764" s="88"/>
      <c r="CO764" s="88"/>
      <c r="CP764" s="88"/>
      <c r="CQ764" s="88"/>
      <c r="CR764" s="88"/>
      <c r="CS764" s="88"/>
      <c r="CT764" s="88"/>
      <c r="CU764" s="88"/>
      <c r="CV764" s="88"/>
      <c r="CW764" s="88"/>
      <c r="CX764" s="88"/>
      <c r="CY764" s="88"/>
      <c r="CZ764" s="88"/>
      <c r="DA764" s="88"/>
      <c r="DB764" s="88"/>
      <c r="DC764" s="88"/>
      <c r="DD764" s="88"/>
      <c r="DE764" s="88"/>
      <c r="DF764" s="88"/>
      <c r="DG764" s="88"/>
      <c r="DH764" s="88"/>
    </row>
    <row r="765" ht="10.5" customHeight="1">
      <c r="A765" s="87" t="str">
        <f t="shared" si="1"/>
        <v/>
      </c>
      <c r="B765" s="88" t="str">
        <f t="shared" si="2"/>
        <v/>
      </c>
      <c r="C765" s="88" t="str">
        <f t="shared" si="3"/>
        <v/>
      </c>
      <c r="D765" s="89" t="str">
        <f>'94KMInput'!B804</f>
        <v/>
      </c>
      <c r="E765" s="90" t="str">
        <f t="shared" si="4"/>
        <v/>
      </c>
      <c r="F765" s="91" t="str">
        <f>'94KMInput'!H804</f>
        <v/>
      </c>
      <c r="G765" s="90" t="str">
        <f>'94KMInput'!O804</f>
        <v/>
      </c>
      <c r="H765" s="90" t="str">
        <f>'94KMInput'!P804</f>
        <v/>
      </c>
      <c r="I765" s="90" t="str">
        <f>'94KMInput'!R804</f>
        <v/>
      </c>
      <c r="J765" s="91" t="str">
        <f>'94KMInput'!S804</f>
        <v/>
      </c>
      <c r="K765" s="92" t="str">
        <f>'94KMInput'!AD804</f>
        <v/>
      </c>
      <c r="L765" s="93"/>
      <c r="M765" s="94" t="str">
        <f>'94KMInput'!L804</f>
        <v/>
      </c>
      <c r="N765" s="90" t="str">
        <f>IF(M765="","",(IF(Q765='94KMInput'!K804,"","ERROR!")))</f>
        <v/>
      </c>
      <c r="O765" s="95"/>
      <c r="P765" s="96"/>
      <c r="Q765" s="69" t="str">
        <f t="shared" si="8"/>
        <v/>
      </c>
      <c r="R765" s="98"/>
      <c r="S765" s="98"/>
      <c r="T765" s="98"/>
      <c r="U765" s="99"/>
      <c r="V765" s="98"/>
      <c r="W765" s="98"/>
      <c r="X765" s="100" t="str">
        <f t="shared" si="39"/>
        <v/>
      </c>
      <c r="Y765" s="101"/>
      <c r="Z765" s="102"/>
      <c r="AA765" s="102"/>
      <c r="AB765" s="102"/>
      <c r="AC765" s="103" t="str">
        <f>'94KMInput'!T804</f>
        <v/>
      </c>
      <c r="AD765" s="104">
        <f>'94KMInput'!V804-'94KMInput'!U804</f>
        <v>0</v>
      </c>
      <c r="AE765" s="105" t="str">
        <f t="shared" si="6"/>
        <v/>
      </c>
      <c r="AF765" s="106"/>
      <c r="AG765" s="107"/>
      <c r="AH765" s="108" t="str">
        <f>HYPERLINK('94KMInput'!AE803)</f>
        <v/>
      </c>
      <c r="AI765" s="108" t="str">
        <f>HYPERLINK('94KMInput'!AF803)</f>
        <v/>
      </c>
      <c r="AJ765" s="108" t="str">
        <f>HYPERLINK('94KMInput'!AG803)</f>
        <v/>
      </c>
      <c r="AK765" s="108" t="str">
        <f>HYPERLINK('94KMInput'!AH803)</f>
        <v/>
      </c>
      <c r="AL765" s="108" t="str">
        <f>HYPERLINK('94KMInput'!AI803)</f>
        <v/>
      </c>
      <c r="AM765" s="108" t="str">
        <f>HYPERLINK('94KMInput'!AJ803)</f>
        <v/>
      </c>
      <c r="AN765" s="108" t="str">
        <f>HYPERLINK('94KMInput'!AK803)</f>
        <v/>
      </c>
      <c r="AO765" s="108" t="str">
        <f>HYPERLINK('94KMInput'!AL803)</f>
        <v/>
      </c>
      <c r="AP765" s="88"/>
      <c r="AQ765" s="88"/>
      <c r="AR765" s="88"/>
      <c r="AS765" s="88"/>
      <c r="AT765" s="88"/>
      <c r="AU765" s="88"/>
      <c r="AV765" s="88"/>
      <c r="AW765" s="88"/>
      <c r="AX765" s="88"/>
      <c r="AY765" s="88"/>
      <c r="AZ765" s="88"/>
      <c r="BA765" s="88"/>
      <c r="BB765" s="88"/>
      <c r="BC765" s="88"/>
      <c r="BD765" s="88"/>
      <c r="BE765" s="88"/>
      <c r="BF765" s="88"/>
      <c r="BG765" s="88"/>
      <c r="BH765" s="88"/>
      <c r="BI765" s="88"/>
      <c r="BJ765" s="88"/>
      <c r="BK765" s="88"/>
      <c r="BL765" s="88"/>
      <c r="BM765" s="88"/>
      <c r="BN765" s="88"/>
      <c r="BO765" s="88"/>
      <c r="BP765" s="88"/>
      <c r="BQ765" s="88"/>
      <c r="BR765" s="88"/>
      <c r="BS765" s="88"/>
      <c r="BT765" s="88"/>
      <c r="BU765" s="88"/>
      <c r="BV765" s="88"/>
      <c r="BW765" s="88"/>
      <c r="BX765" s="88"/>
      <c r="BY765" s="88"/>
      <c r="BZ765" s="88"/>
      <c r="CA765" s="88"/>
      <c r="CB765" s="88"/>
      <c r="CC765" s="88"/>
      <c r="CD765" s="88"/>
      <c r="CE765" s="88"/>
      <c r="CF765" s="88"/>
      <c r="CG765" s="88"/>
      <c r="CH765" s="88"/>
      <c r="CI765" s="88"/>
      <c r="CJ765" s="88"/>
      <c r="CK765" s="88"/>
      <c r="CL765" s="88"/>
      <c r="CM765" s="88"/>
      <c r="CN765" s="88"/>
      <c r="CO765" s="88"/>
      <c r="CP765" s="88"/>
      <c r="CQ765" s="88"/>
      <c r="CR765" s="88"/>
      <c r="CS765" s="88"/>
      <c r="CT765" s="88"/>
      <c r="CU765" s="88"/>
      <c r="CV765" s="88"/>
      <c r="CW765" s="88"/>
      <c r="CX765" s="88"/>
      <c r="CY765" s="88"/>
      <c r="CZ765" s="88"/>
      <c r="DA765" s="88"/>
      <c r="DB765" s="88"/>
      <c r="DC765" s="88"/>
      <c r="DD765" s="88"/>
      <c r="DE765" s="88"/>
      <c r="DF765" s="88"/>
      <c r="DG765" s="88"/>
      <c r="DH765" s="88"/>
    </row>
    <row r="766" ht="10.5" customHeight="1">
      <c r="A766" s="87" t="str">
        <f t="shared" si="1"/>
        <v/>
      </c>
      <c r="B766" s="88" t="str">
        <f t="shared" si="2"/>
        <v/>
      </c>
      <c r="C766" s="88" t="str">
        <f t="shared" si="3"/>
        <v/>
      </c>
      <c r="D766" s="89" t="str">
        <f>'94KMInput'!B805</f>
        <v/>
      </c>
      <c r="E766" s="90" t="str">
        <f t="shared" si="4"/>
        <v/>
      </c>
      <c r="F766" s="91" t="str">
        <f>'94KMInput'!H805</f>
        <v/>
      </c>
      <c r="G766" s="90" t="str">
        <f>'94KMInput'!O805</f>
        <v/>
      </c>
      <c r="H766" s="90" t="str">
        <f>'94KMInput'!P805</f>
        <v/>
      </c>
      <c r="I766" s="90" t="str">
        <f>'94KMInput'!R805</f>
        <v/>
      </c>
      <c r="J766" s="91" t="str">
        <f>'94KMInput'!S805</f>
        <v/>
      </c>
      <c r="K766" s="92" t="str">
        <f>'94KMInput'!AD805</f>
        <v/>
      </c>
      <c r="L766" s="93"/>
      <c r="M766" s="94" t="str">
        <f>'94KMInput'!L805</f>
        <v/>
      </c>
      <c r="N766" s="90" t="str">
        <f>IF(M766="","",(IF(Q766='94KMInput'!K805,"","ERROR!")))</f>
        <v/>
      </c>
      <c r="O766" s="95"/>
      <c r="P766" s="96"/>
      <c r="Q766" s="69" t="str">
        <f t="shared" si="8"/>
        <v/>
      </c>
      <c r="R766" s="98"/>
      <c r="S766" s="98"/>
      <c r="T766" s="98"/>
      <c r="U766" s="99"/>
      <c r="V766" s="98"/>
      <c r="W766" s="98"/>
      <c r="X766" s="100" t="str">
        <f t="shared" si="39"/>
        <v/>
      </c>
      <c r="Y766" s="101"/>
      <c r="Z766" s="102"/>
      <c r="AA766" s="102"/>
      <c r="AB766" s="102"/>
      <c r="AC766" s="103" t="str">
        <f>'94KMInput'!T805</f>
        <v/>
      </c>
      <c r="AD766" s="104">
        <f>'94KMInput'!V805-'94KMInput'!U805</f>
        <v>0</v>
      </c>
      <c r="AE766" s="105" t="str">
        <f t="shared" si="6"/>
        <v/>
      </c>
      <c r="AF766" s="106"/>
      <c r="AG766" s="107"/>
      <c r="AH766" s="108" t="str">
        <f>HYPERLINK('94KMInput'!AE804)</f>
        <v/>
      </c>
      <c r="AI766" s="108" t="str">
        <f>HYPERLINK('94KMInput'!AF804)</f>
        <v/>
      </c>
      <c r="AJ766" s="108" t="str">
        <f>HYPERLINK('94KMInput'!AG804)</f>
        <v/>
      </c>
      <c r="AK766" s="108" t="str">
        <f>HYPERLINK('94KMInput'!AH804)</f>
        <v/>
      </c>
      <c r="AL766" s="108" t="str">
        <f>HYPERLINK('94KMInput'!AI804)</f>
        <v/>
      </c>
      <c r="AM766" s="108" t="str">
        <f>HYPERLINK('94KMInput'!AJ804)</f>
        <v/>
      </c>
      <c r="AN766" s="108" t="str">
        <f>HYPERLINK('94KMInput'!AK804)</f>
        <v/>
      </c>
      <c r="AO766" s="108" t="str">
        <f>HYPERLINK('94KMInput'!AL804)</f>
        <v/>
      </c>
      <c r="AP766" s="88"/>
      <c r="AQ766" s="88"/>
      <c r="AR766" s="88"/>
      <c r="AS766" s="88"/>
      <c r="AT766" s="88"/>
      <c r="AU766" s="88"/>
      <c r="AV766" s="88"/>
      <c r="AW766" s="88"/>
      <c r="AX766" s="88"/>
      <c r="AY766" s="88"/>
      <c r="AZ766" s="88"/>
      <c r="BA766" s="88"/>
      <c r="BB766" s="88"/>
      <c r="BC766" s="88"/>
      <c r="BD766" s="88"/>
      <c r="BE766" s="88"/>
      <c r="BF766" s="88"/>
      <c r="BG766" s="88"/>
      <c r="BH766" s="88"/>
      <c r="BI766" s="88"/>
      <c r="BJ766" s="88"/>
      <c r="BK766" s="88"/>
      <c r="BL766" s="88"/>
      <c r="BM766" s="88"/>
      <c r="BN766" s="88"/>
      <c r="BO766" s="88"/>
      <c r="BP766" s="88"/>
      <c r="BQ766" s="88"/>
      <c r="BR766" s="88"/>
      <c r="BS766" s="88"/>
      <c r="BT766" s="88"/>
      <c r="BU766" s="88"/>
      <c r="BV766" s="88"/>
      <c r="BW766" s="88"/>
      <c r="BX766" s="88"/>
      <c r="BY766" s="88"/>
      <c r="BZ766" s="88"/>
      <c r="CA766" s="88"/>
      <c r="CB766" s="88"/>
      <c r="CC766" s="88"/>
      <c r="CD766" s="88"/>
      <c r="CE766" s="88"/>
      <c r="CF766" s="88"/>
      <c r="CG766" s="88"/>
      <c r="CH766" s="88"/>
      <c r="CI766" s="88"/>
      <c r="CJ766" s="88"/>
      <c r="CK766" s="88"/>
      <c r="CL766" s="88"/>
      <c r="CM766" s="88"/>
      <c r="CN766" s="88"/>
      <c r="CO766" s="88"/>
      <c r="CP766" s="88"/>
      <c r="CQ766" s="88"/>
      <c r="CR766" s="88"/>
      <c r="CS766" s="88"/>
      <c r="CT766" s="88"/>
      <c r="CU766" s="88"/>
      <c r="CV766" s="88"/>
      <c r="CW766" s="88"/>
      <c r="CX766" s="88"/>
      <c r="CY766" s="88"/>
      <c r="CZ766" s="88"/>
      <c r="DA766" s="88"/>
      <c r="DB766" s="88"/>
      <c r="DC766" s="88"/>
      <c r="DD766" s="88"/>
      <c r="DE766" s="88"/>
      <c r="DF766" s="88"/>
      <c r="DG766" s="88"/>
      <c r="DH766" s="88"/>
    </row>
    <row r="767" ht="10.5" customHeight="1">
      <c r="A767" s="87" t="str">
        <f t="shared" si="1"/>
        <v/>
      </c>
      <c r="B767" s="88" t="str">
        <f t="shared" si="2"/>
        <v/>
      </c>
      <c r="C767" s="88" t="str">
        <f t="shared" si="3"/>
        <v/>
      </c>
      <c r="D767" s="89" t="str">
        <f>'94KMInput'!B806</f>
        <v/>
      </c>
      <c r="E767" s="90" t="str">
        <f t="shared" si="4"/>
        <v/>
      </c>
      <c r="F767" s="91" t="str">
        <f>'94KMInput'!H806</f>
        <v/>
      </c>
      <c r="G767" s="90" t="str">
        <f>'94KMInput'!O806</f>
        <v/>
      </c>
      <c r="H767" s="90" t="str">
        <f>'94KMInput'!P806</f>
        <v/>
      </c>
      <c r="I767" s="90" t="str">
        <f>'94KMInput'!R806</f>
        <v/>
      </c>
      <c r="J767" s="91" t="str">
        <f>'94KMInput'!S806</f>
        <v/>
      </c>
      <c r="K767" s="92" t="str">
        <f>'94KMInput'!AD806</f>
        <v/>
      </c>
      <c r="L767" s="93"/>
      <c r="M767" s="94" t="str">
        <f>'94KMInput'!L806</f>
        <v/>
      </c>
      <c r="N767" s="90" t="str">
        <f>IF(M767="","",(IF(Q767='94KMInput'!K806,"","ERROR!")))</f>
        <v/>
      </c>
      <c r="O767" s="95"/>
      <c r="P767" s="96"/>
      <c r="Q767" s="69" t="str">
        <f t="shared" si="8"/>
        <v/>
      </c>
      <c r="R767" s="98"/>
      <c r="S767" s="98"/>
      <c r="T767" s="98"/>
      <c r="U767" s="99"/>
      <c r="V767" s="98"/>
      <c r="W767" s="98"/>
      <c r="X767" s="100" t="str">
        <f t="shared" si="39"/>
        <v/>
      </c>
      <c r="Y767" s="101"/>
      <c r="Z767" s="102"/>
      <c r="AA767" s="102"/>
      <c r="AB767" s="102"/>
      <c r="AC767" s="103" t="str">
        <f>'94KMInput'!T806</f>
        <v/>
      </c>
      <c r="AD767" s="104">
        <f>'94KMInput'!V806-'94KMInput'!U806</f>
        <v>0</v>
      </c>
      <c r="AE767" s="105" t="str">
        <f t="shared" si="6"/>
        <v/>
      </c>
      <c r="AF767" s="106"/>
      <c r="AG767" s="107"/>
      <c r="AH767" s="108" t="str">
        <f>HYPERLINK('94KMInput'!AE805)</f>
        <v/>
      </c>
      <c r="AI767" s="108" t="str">
        <f>HYPERLINK('94KMInput'!AF805)</f>
        <v/>
      </c>
      <c r="AJ767" s="108" t="str">
        <f>HYPERLINK('94KMInput'!AG805)</f>
        <v/>
      </c>
      <c r="AK767" s="108" t="str">
        <f>HYPERLINK('94KMInput'!AH805)</f>
        <v/>
      </c>
      <c r="AL767" s="108" t="str">
        <f>HYPERLINK('94KMInput'!AI805)</f>
        <v/>
      </c>
      <c r="AM767" s="108" t="str">
        <f>HYPERLINK('94KMInput'!AJ805)</f>
        <v/>
      </c>
      <c r="AN767" s="108" t="str">
        <f>HYPERLINK('94KMInput'!AK805)</f>
        <v/>
      </c>
      <c r="AO767" s="108" t="str">
        <f>HYPERLINK('94KMInput'!AL805)</f>
        <v/>
      </c>
      <c r="AP767" s="88"/>
      <c r="AQ767" s="88"/>
      <c r="AR767" s="88"/>
      <c r="AS767" s="88"/>
      <c r="AT767" s="88"/>
      <c r="AU767" s="88"/>
      <c r="AV767" s="88"/>
      <c r="AW767" s="88"/>
      <c r="AX767" s="88"/>
      <c r="AY767" s="88"/>
      <c r="AZ767" s="88"/>
      <c r="BA767" s="88"/>
      <c r="BB767" s="88"/>
      <c r="BC767" s="88"/>
      <c r="BD767" s="88"/>
      <c r="BE767" s="88"/>
      <c r="BF767" s="88"/>
      <c r="BG767" s="88"/>
      <c r="BH767" s="88"/>
      <c r="BI767" s="88"/>
      <c r="BJ767" s="88"/>
      <c r="BK767" s="88"/>
      <c r="BL767" s="88"/>
      <c r="BM767" s="88"/>
      <c r="BN767" s="88"/>
      <c r="BO767" s="88"/>
      <c r="BP767" s="88"/>
      <c r="BQ767" s="88"/>
      <c r="BR767" s="88"/>
      <c r="BS767" s="88"/>
      <c r="BT767" s="88"/>
      <c r="BU767" s="88"/>
      <c r="BV767" s="88"/>
      <c r="BW767" s="88"/>
      <c r="BX767" s="88"/>
      <c r="BY767" s="88"/>
      <c r="BZ767" s="88"/>
      <c r="CA767" s="88"/>
      <c r="CB767" s="88"/>
      <c r="CC767" s="88"/>
      <c r="CD767" s="88"/>
      <c r="CE767" s="88"/>
      <c r="CF767" s="88"/>
      <c r="CG767" s="88"/>
      <c r="CH767" s="88"/>
      <c r="CI767" s="88"/>
      <c r="CJ767" s="88"/>
      <c r="CK767" s="88"/>
      <c r="CL767" s="88"/>
      <c r="CM767" s="88"/>
      <c r="CN767" s="88"/>
      <c r="CO767" s="88"/>
      <c r="CP767" s="88"/>
      <c r="CQ767" s="88"/>
      <c r="CR767" s="88"/>
      <c r="CS767" s="88"/>
      <c r="CT767" s="88"/>
      <c r="CU767" s="88"/>
      <c r="CV767" s="88"/>
      <c r="CW767" s="88"/>
      <c r="CX767" s="88"/>
      <c r="CY767" s="88"/>
      <c r="CZ767" s="88"/>
      <c r="DA767" s="88"/>
      <c r="DB767" s="88"/>
      <c r="DC767" s="88"/>
      <c r="DD767" s="88"/>
      <c r="DE767" s="88"/>
      <c r="DF767" s="88"/>
      <c r="DG767" s="88"/>
      <c r="DH767" s="88"/>
    </row>
    <row r="768" ht="10.5" customHeight="1">
      <c r="A768" s="87" t="str">
        <f t="shared" si="1"/>
        <v/>
      </c>
      <c r="B768" s="88" t="str">
        <f t="shared" si="2"/>
        <v/>
      </c>
      <c r="C768" s="88" t="str">
        <f t="shared" si="3"/>
        <v/>
      </c>
      <c r="D768" s="89" t="str">
        <f>'94KMInput'!B807</f>
        <v/>
      </c>
      <c r="E768" s="90" t="str">
        <f t="shared" si="4"/>
        <v/>
      </c>
      <c r="F768" s="91" t="str">
        <f>'94KMInput'!H807</f>
        <v/>
      </c>
      <c r="G768" s="90" t="str">
        <f>'94KMInput'!O807</f>
        <v/>
      </c>
      <c r="H768" s="90" t="str">
        <f>'94KMInput'!P807</f>
        <v/>
      </c>
      <c r="I768" s="90" t="str">
        <f>'94KMInput'!R807</f>
        <v/>
      </c>
      <c r="J768" s="91" t="str">
        <f>'94KMInput'!S807</f>
        <v/>
      </c>
      <c r="K768" s="92" t="str">
        <f>'94KMInput'!AD807</f>
        <v/>
      </c>
      <c r="L768" s="93"/>
      <c r="M768" s="94" t="str">
        <f>'94KMInput'!L807</f>
        <v/>
      </c>
      <c r="N768" s="90" t="str">
        <f>IF(M768="","",(IF(Q768='94KMInput'!K807,"","ERROR!")))</f>
        <v/>
      </c>
      <c r="O768" s="95"/>
      <c r="P768" s="96"/>
      <c r="Q768" s="69" t="str">
        <f t="shared" si="8"/>
        <v/>
      </c>
      <c r="R768" s="98"/>
      <c r="S768" s="98"/>
      <c r="T768" s="98"/>
      <c r="U768" s="99"/>
      <c r="V768" s="98"/>
      <c r="W768" s="98"/>
      <c r="X768" s="100" t="str">
        <f t="shared" si="39"/>
        <v/>
      </c>
      <c r="Y768" s="101"/>
      <c r="Z768" s="102"/>
      <c r="AA768" s="102"/>
      <c r="AB768" s="102"/>
      <c r="AC768" s="103" t="str">
        <f>'94KMInput'!T807</f>
        <v/>
      </c>
      <c r="AD768" s="104">
        <f>'94KMInput'!V807-'94KMInput'!U807</f>
        <v>0</v>
      </c>
      <c r="AE768" s="105" t="str">
        <f t="shared" si="6"/>
        <v/>
      </c>
      <c r="AF768" s="106"/>
      <c r="AG768" s="107"/>
      <c r="AH768" s="108" t="str">
        <f>HYPERLINK('94KMInput'!AE806)</f>
        <v/>
      </c>
      <c r="AI768" s="108" t="str">
        <f>HYPERLINK('94KMInput'!AF806)</f>
        <v/>
      </c>
      <c r="AJ768" s="108" t="str">
        <f>HYPERLINK('94KMInput'!AG806)</f>
        <v/>
      </c>
      <c r="AK768" s="108" t="str">
        <f>HYPERLINK('94KMInput'!AH806)</f>
        <v/>
      </c>
      <c r="AL768" s="108" t="str">
        <f>HYPERLINK('94KMInput'!AI806)</f>
        <v/>
      </c>
      <c r="AM768" s="108" t="str">
        <f>HYPERLINK('94KMInput'!AJ806)</f>
        <v/>
      </c>
      <c r="AN768" s="108" t="str">
        <f>HYPERLINK('94KMInput'!AK806)</f>
        <v/>
      </c>
      <c r="AO768" s="108" t="str">
        <f>HYPERLINK('94KMInput'!AL806)</f>
        <v/>
      </c>
      <c r="AP768" s="88"/>
      <c r="AQ768" s="88"/>
      <c r="AR768" s="88"/>
      <c r="AS768" s="88"/>
      <c r="AT768" s="88"/>
      <c r="AU768" s="88"/>
      <c r="AV768" s="88"/>
      <c r="AW768" s="88"/>
      <c r="AX768" s="88"/>
      <c r="AY768" s="88"/>
      <c r="AZ768" s="88"/>
      <c r="BA768" s="88"/>
      <c r="BB768" s="88"/>
      <c r="BC768" s="88"/>
      <c r="BD768" s="88"/>
      <c r="BE768" s="88"/>
      <c r="BF768" s="88"/>
      <c r="BG768" s="88"/>
      <c r="BH768" s="88"/>
      <c r="BI768" s="88"/>
      <c r="BJ768" s="88"/>
      <c r="BK768" s="88"/>
      <c r="BL768" s="88"/>
      <c r="BM768" s="88"/>
      <c r="BN768" s="88"/>
      <c r="BO768" s="88"/>
      <c r="BP768" s="88"/>
      <c r="BQ768" s="88"/>
      <c r="BR768" s="88"/>
      <c r="BS768" s="88"/>
      <c r="BT768" s="88"/>
      <c r="BU768" s="88"/>
      <c r="BV768" s="88"/>
      <c r="BW768" s="88"/>
      <c r="BX768" s="88"/>
      <c r="BY768" s="88"/>
      <c r="BZ768" s="88"/>
      <c r="CA768" s="88"/>
      <c r="CB768" s="88"/>
      <c r="CC768" s="88"/>
      <c r="CD768" s="88"/>
      <c r="CE768" s="88"/>
      <c r="CF768" s="88"/>
      <c r="CG768" s="88"/>
      <c r="CH768" s="88"/>
      <c r="CI768" s="88"/>
      <c r="CJ768" s="88"/>
      <c r="CK768" s="88"/>
      <c r="CL768" s="88"/>
      <c r="CM768" s="88"/>
      <c r="CN768" s="88"/>
      <c r="CO768" s="88"/>
      <c r="CP768" s="88"/>
      <c r="CQ768" s="88"/>
      <c r="CR768" s="88"/>
      <c r="CS768" s="88"/>
      <c r="CT768" s="88"/>
      <c r="CU768" s="88"/>
      <c r="CV768" s="88"/>
      <c r="CW768" s="88"/>
      <c r="CX768" s="88"/>
      <c r="CY768" s="88"/>
      <c r="CZ768" s="88"/>
      <c r="DA768" s="88"/>
      <c r="DB768" s="88"/>
      <c r="DC768" s="88"/>
      <c r="DD768" s="88"/>
      <c r="DE768" s="88"/>
      <c r="DF768" s="88"/>
      <c r="DG768" s="88"/>
      <c r="DH768" s="88"/>
    </row>
    <row r="769" ht="10.5" customHeight="1">
      <c r="A769" s="87" t="str">
        <f t="shared" si="1"/>
        <v/>
      </c>
      <c r="B769" s="88" t="str">
        <f t="shared" si="2"/>
        <v/>
      </c>
      <c r="C769" s="88" t="str">
        <f t="shared" si="3"/>
        <v/>
      </c>
      <c r="D769" s="89" t="str">
        <f>'94KMInput'!B808</f>
        <v/>
      </c>
      <c r="E769" s="90" t="str">
        <f t="shared" si="4"/>
        <v/>
      </c>
      <c r="F769" s="91" t="str">
        <f>'94KMInput'!H808</f>
        <v/>
      </c>
      <c r="G769" s="90" t="str">
        <f>'94KMInput'!O808</f>
        <v/>
      </c>
      <c r="H769" s="90" t="str">
        <f>'94KMInput'!P808</f>
        <v/>
      </c>
      <c r="I769" s="90" t="str">
        <f>'94KMInput'!R808</f>
        <v/>
      </c>
      <c r="J769" s="91" t="str">
        <f>'94KMInput'!S808</f>
        <v/>
      </c>
      <c r="K769" s="92" t="str">
        <f>'94KMInput'!AD808</f>
        <v/>
      </c>
      <c r="L769" s="93"/>
      <c r="M769" s="94" t="str">
        <f>'94KMInput'!L808</f>
        <v/>
      </c>
      <c r="N769" s="90" t="str">
        <f>IF(M769="","",(IF(Q769='94KMInput'!K808,"","ERROR!")))</f>
        <v/>
      </c>
      <c r="O769" s="95"/>
      <c r="P769" s="96"/>
      <c r="Q769" s="69" t="str">
        <f t="shared" si="8"/>
        <v/>
      </c>
      <c r="R769" s="98"/>
      <c r="S769" s="98"/>
      <c r="T769" s="98"/>
      <c r="U769" s="99"/>
      <c r="V769" s="98"/>
      <c r="W769" s="98"/>
      <c r="X769" s="100" t="str">
        <f t="shared" si="39"/>
        <v/>
      </c>
      <c r="Y769" s="101"/>
      <c r="Z769" s="102"/>
      <c r="AA769" s="102"/>
      <c r="AB769" s="102"/>
      <c r="AC769" s="103" t="str">
        <f>'94KMInput'!T808</f>
        <v/>
      </c>
      <c r="AD769" s="104">
        <f>'94KMInput'!V808-'94KMInput'!U808</f>
        <v>0</v>
      </c>
      <c r="AE769" s="105" t="str">
        <f t="shared" si="6"/>
        <v/>
      </c>
      <c r="AF769" s="106"/>
      <c r="AG769" s="107"/>
      <c r="AH769" s="108" t="str">
        <f>HYPERLINK('94KMInput'!AE807)</f>
        <v/>
      </c>
      <c r="AI769" s="108" t="str">
        <f>HYPERLINK('94KMInput'!AF807)</f>
        <v/>
      </c>
      <c r="AJ769" s="108" t="str">
        <f>HYPERLINK('94KMInput'!AG807)</f>
        <v/>
      </c>
      <c r="AK769" s="108" t="str">
        <f>HYPERLINK('94KMInput'!AH807)</f>
        <v/>
      </c>
      <c r="AL769" s="108" t="str">
        <f>HYPERLINK('94KMInput'!AI807)</f>
        <v/>
      </c>
      <c r="AM769" s="108" t="str">
        <f>HYPERLINK('94KMInput'!AJ807)</f>
        <v/>
      </c>
      <c r="AN769" s="108" t="str">
        <f>HYPERLINK('94KMInput'!AK807)</f>
        <v/>
      </c>
      <c r="AO769" s="108" t="str">
        <f>HYPERLINK('94KMInput'!AL807)</f>
        <v/>
      </c>
      <c r="AP769" s="88"/>
      <c r="AQ769" s="88"/>
      <c r="AR769" s="88"/>
      <c r="AS769" s="88"/>
      <c r="AT769" s="88"/>
      <c r="AU769" s="88"/>
      <c r="AV769" s="88"/>
      <c r="AW769" s="88"/>
      <c r="AX769" s="88"/>
      <c r="AY769" s="88"/>
      <c r="AZ769" s="88"/>
      <c r="BA769" s="88"/>
      <c r="BB769" s="88"/>
      <c r="BC769" s="88"/>
      <c r="BD769" s="88"/>
      <c r="BE769" s="88"/>
      <c r="BF769" s="88"/>
      <c r="BG769" s="88"/>
      <c r="BH769" s="88"/>
      <c r="BI769" s="88"/>
      <c r="BJ769" s="88"/>
      <c r="BK769" s="88"/>
      <c r="BL769" s="88"/>
      <c r="BM769" s="88"/>
      <c r="BN769" s="88"/>
      <c r="BO769" s="88"/>
      <c r="BP769" s="88"/>
      <c r="BQ769" s="88"/>
      <c r="BR769" s="88"/>
      <c r="BS769" s="88"/>
      <c r="BT769" s="88"/>
      <c r="BU769" s="88"/>
      <c r="BV769" s="88"/>
      <c r="BW769" s="88"/>
      <c r="BX769" s="88"/>
      <c r="BY769" s="88"/>
      <c r="BZ769" s="88"/>
      <c r="CA769" s="88"/>
      <c r="CB769" s="88"/>
      <c r="CC769" s="88"/>
      <c r="CD769" s="88"/>
      <c r="CE769" s="88"/>
      <c r="CF769" s="88"/>
      <c r="CG769" s="88"/>
      <c r="CH769" s="88"/>
      <c r="CI769" s="88"/>
      <c r="CJ769" s="88"/>
      <c r="CK769" s="88"/>
      <c r="CL769" s="88"/>
      <c r="CM769" s="88"/>
      <c r="CN769" s="88"/>
      <c r="CO769" s="88"/>
      <c r="CP769" s="88"/>
      <c r="CQ769" s="88"/>
      <c r="CR769" s="88"/>
      <c r="CS769" s="88"/>
      <c r="CT769" s="88"/>
      <c r="CU769" s="88"/>
      <c r="CV769" s="88"/>
      <c r="CW769" s="88"/>
      <c r="CX769" s="88"/>
      <c r="CY769" s="88"/>
      <c r="CZ769" s="88"/>
      <c r="DA769" s="88"/>
      <c r="DB769" s="88"/>
      <c r="DC769" s="88"/>
      <c r="DD769" s="88"/>
      <c r="DE769" s="88"/>
      <c r="DF769" s="88"/>
      <c r="DG769" s="88"/>
      <c r="DH769" s="88"/>
    </row>
    <row r="770" ht="10.5" customHeight="1">
      <c r="A770" s="87" t="str">
        <f t="shared" si="1"/>
        <v/>
      </c>
      <c r="B770" s="88" t="str">
        <f t="shared" si="2"/>
        <v/>
      </c>
      <c r="C770" s="88" t="str">
        <f t="shared" si="3"/>
        <v/>
      </c>
      <c r="D770" s="89" t="str">
        <f>'94KMInput'!B809</f>
        <v/>
      </c>
      <c r="E770" s="90" t="str">
        <f t="shared" si="4"/>
        <v/>
      </c>
      <c r="F770" s="91" t="str">
        <f>'94KMInput'!H809</f>
        <v/>
      </c>
      <c r="G770" s="90" t="str">
        <f>'94KMInput'!O809</f>
        <v/>
      </c>
      <c r="H770" s="90" t="str">
        <f>'94KMInput'!P809</f>
        <v/>
      </c>
      <c r="I770" s="90" t="str">
        <f>'94KMInput'!R809</f>
        <v/>
      </c>
      <c r="J770" s="91" t="str">
        <f>'94KMInput'!S809</f>
        <v/>
      </c>
      <c r="K770" s="92" t="str">
        <f>'94KMInput'!AD809</f>
        <v/>
      </c>
      <c r="L770" s="93"/>
      <c r="M770" s="94" t="str">
        <f>'94KMInput'!L809</f>
        <v/>
      </c>
      <c r="N770" s="90" t="str">
        <f>IF(M770="","",(IF(Q770='94KMInput'!K809,"","ERROR!")))</f>
        <v/>
      </c>
      <c r="O770" s="95"/>
      <c r="P770" s="96"/>
      <c r="Q770" s="69" t="str">
        <f t="shared" si="8"/>
        <v/>
      </c>
      <c r="R770" s="98"/>
      <c r="S770" s="98"/>
      <c r="T770" s="98"/>
      <c r="U770" s="99"/>
      <c r="V770" s="98"/>
      <c r="W770" s="98"/>
      <c r="X770" s="100" t="str">
        <f t="shared" si="39"/>
        <v/>
      </c>
      <c r="Y770" s="101"/>
      <c r="Z770" s="102"/>
      <c r="AA770" s="102"/>
      <c r="AB770" s="102"/>
      <c r="AC770" s="103" t="str">
        <f>'94KMInput'!T809</f>
        <v/>
      </c>
      <c r="AD770" s="104">
        <f>'94KMInput'!V809-'94KMInput'!U809</f>
        <v>0</v>
      </c>
      <c r="AE770" s="105" t="str">
        <f t="shared" si="6"/>
        <v/>
      </c>
      <c r="AF770" s="106"/>
      <c r="AG770" s="107"/>
      <c r="AH770" s="108" t="str">
        <f>HYPERLINK('94KMInput'!AE808)</f>
        <v/>
      </c>
      <c r="AI770" s="108" t="str">
        <f>HYPERLINK('94KMInput'!AF808)</f>
        <v/>
      </c>
      <c r="AJ770" s="108" t="str">
        <f>HYPERLINK('94KMInput'!AG808)</f>
        <v/>
      </c>
      <c r="AK770" s="108" t="str">
        <f>HYPERLINK('94KMInput'!AH808)</f>
        <v/>
      </c>
      <c r="AL770" s="108" t="str">
        <f>HYPERLINK('94KMInput'!AI808)</f>
        <v/>
      </c>
      <c r="AM770" s="108" t="str">
        <f>HYPERLINK('94KMInput'!AJ808)</f>
        <v/>
      </c>
      <c r="AN770" s="108" t="str">
        <f>HYPERLINK('94KMInput'!AK808)</f>
        <v/>
      </c>
      <c r="AO770" s="108" t="str">
        <f>HYPERLINK('94KMInput'!AL808)</f>
        <v/>
      </c>
      <c r="AP770" s="88"/>
      <c r="AQ770" s="88"/>
      <c r="AR770" s="88"/>
      <c r="AS770" s="88"/>
      <c r="AT770" s="88"/>
      <c r="AU770" s="88"/>
      <c r="AV770" s="88"/>
      <c r="AW770" s="88"/>
      <c r="AX770" s="88"/>
      <c r="AY770" s="88"/>
      <c r="AZ770" s="88"/>
      <c r="BA770" s="88"/>
      <c r="BB770" s="88"/>
      <c r="BC770" s="88"/>
      <c r="BD770" s="88"/>
      <c r="BE770" s="88"/>
      <c r="BF770" s="88"/>
      <c r="BG770" s="88"/>
      <c r="BH770" s="88"/>
      <c r="BI770" s="88"/>
      <c r="BJ770" s="88"/>
      <c r="BK770" s="88"/>
      <c r="BL770" s="88"/>
      <c r="BM770" s="88"/>
      <c r="BN770" s="88"/>
      <c r="BO770" s="88"/>
      <c r="BP770" s="88"/>
      <c r="BQ770" s="88"/>
      <c r="BR770" s="88"/>
      <c r="BS770" s="88"/>
      <c r="BT770" s="88"/>
      <c r="BU770" s="88"/>
      <c r="BV770" s="88"/>
      <c r="BW770" s="88"/>
      <c r="BX770" s="88"/>
      <c r="BY770" s="88"/>
      <c r="BZ770" s="88"/>
      <c r="CA770" s="88"/>
      <c r="CB770" s="88"/>
      <c r="CC770" s="88"/>
      <c r="CD770" s="88"/>
      <c r="CE770" s="88"/>
      <c r="CF770" s="88"/>
      <c r="CG770" s="88"/>
      <c r="CH770" s="88"/>
      <c r="CI770" s="88"/>
      <c r="CJ770" s="88"/>
      <c r="CK770" s="88"/>
      <c r="CL770" s="88"/>
      <c r="CM770" s="88"/>
      <c r="CN770" s="88"/>
      <c r="CO770" s="88"/>
      <c r="CP770" s="88"/>
      <c r="CQ770" s="88"/>
      <c r="CR770" s="88"/>
      <c r="CS770" s="88"/>
      <c r="CT770" s="88"/>
      <c r="CU770" s="88"/>
      <c r="CV770" s="88"/>
      <c r="CW770" s="88"/>
      <c r="CX770" s="88"/>
      <c r="CY770" s="88"/>
      <c r="CZ770" s="88"/>
      <c r="DA770" s="88"/>
      <c r="DB770" s="88"/>
      <c r="DC770" s="88"/>
      <c r="DD770" s="88"/>
      <c r="DE770" s="88"/>
      <c r="DF770" s="88"/>
      <c r="DG770" s="88"/>
      <c r="DH770" s="88"/>
    </row>
    <row r="771" ht="10.5" customHeight="1">
      <c r="A771" s="87" t="str">
        <f t="shared" si="1"/>
        <v/>
      </c>
      <c r="B771" s="88" t="str">
        <f t="shared" si="2"/>
        <v/>
      </c>
      <c r="C771" s="88" t="str">
        <f t="shared" si="3"/>
        <v/>
      </c>
      <c r="D771" s="89" t="str">
        <f>'94KMInput'!B810</f>
        <v/>
      </c>
      <c r="E771" s="90" t="str">
        <f t="shared" si="4"/>
        <v/>
      </c>
      <c r="F771" s="91" t="str">
        <f>'94KMInput'!H810</f>
        <v/>
      </c>
      <c r="G771" s="90" t="str">
        <f>'94KMInput'!O810</f>
        <v/>
      </c>
      <c r="H771" s="90" t="str">
        <f>'94KMInput'!P810</f>
        <v/>
      </c>
      <c r="I771" s="90" t="str">
        <f>'94KMInput'!R810</f>
        <v/>
      </c>
      <c r="J771" s="91" t="str">
        <f>'94KMInput'!S810</f>
        <v/>
      </c>
      <c r="K771" s="92" t="str">
        <f>'94KMInput'!AD810</f>
        <v/>
      </c>
      <c r="L771" s="93"/>
      <c r="M771" s="94" t="str">
        <f>'94KMInput'!L810</f>
        <v/>
      </c>
      <c r="N771" s="90" t="str">
        <f>IF(M771="","",(IF(Q771='94KMInput'!K810,"","ERROR!")))</f>
        <v/>
      </c>
      <c r="O771" s="95"/>
      <c r="P771" s="96"/>
      <c r="Q771" s="69" t="str">
        <f t="shared" si="8"/>
        <v/>
      </c>
      <c r="R771" s="98"/>
      <c r="S771" s="98"/>
      <c r="T771" s="98"/>
      <c r="U771" s="99"/>
      <c r="V771" s="98"/>
      <c r="W771" s="98"/>
      <c r="X771" s="100" t="str">
        <f t="shared" si="39"/>
        <v/>
      </c>
      <c r="Y771" s="101"/>
      <c r="Z771" s="102"/>
      <c r="AA771" s="102"/>
      <c r="AB771" s="102"/>
      <c r="AC771" s="103" t="str">
        <f>'94KMInput'!T810</f>
        <v/>
      </c>
      <c r="AD771" s="104">
        <f>'94KMInput'!V810-'94KMInput'!U810</f>
        <v>0</v>
      </c>
      <c r="AE771" s="105" t="str">
        <f t="shared" si="6"/>
        <v/>
      </c>
      <c r="AF771" s="106"/>
      <c r="AG771" s="107"/>
      <c r="AH771" s="108" t="str">
        <f>HYPERLINK('94KMInput'!AE809)</f>
        <v/>
      </c>
      <c r="AI771" s="108" t="str">
        <f>HYPERLINK('94KMInput'!AF809)</f>
        <v/>
      </c>
      <c r="AJ771" s="108" t="str">
        <f>HYPERLINK('94KMInput'!AG809)</f>
        <v/>
      </c>
      <c r="AK771" s="108" t="str">
        <f>HYPERLINK('94KMInput'!AH809)</f>
        <v/>
      </c>
      <c r="AL771" s="108" t="str">
        <f>HYPERLINK('94KMInput'!AI809)</f>
        <v/>
      </c>
      <c r="AM771" s="108" t="str">
        <f>HYPERLINK('94KMInput'!AJ809)</f>
        <v/>
      </c>
      <c r="AN771" s="108" t="str">
        <f>HYPERLINK('94KMInput'!AK809)</f>
        <v/>
      </c>
      <c r="AO771" s="108" t="str">
        <f>HYPERLINK('94KMInput'!AL809)</f>
        <v/>
      </c>
      <c r="AP771" s="88"/>
      <c r="AQ771" s="88"/>
      <c r="AR771" s="88"/>
      <c r="AS771" s="88"/>
      <c r="AT771" s="88"/>
      <c r="AU771" s="88"/>
      <c r="AV771" s="88"/>
      <c r="AW771" s="88"/>
      <c r="AX771" s="88"/>
      <c r="AY771" s="88"/>
      <c r="AZ771" s="88"/>
      <c r="BA771" s="88"/>
      <c r="BB771" s="88"/>
      <c r="BC771" s="88"/>
      <c r="BD771" s="88"/>
      <c r="BE771" s="88"/>
      <c r="BF771" s="88"/>
      <c r="BG771" s="88"/>
      <c r="BH771" s="88"/>
      <c r="BI771" s="88"/>
      <c r="BJ771" s="88"/>
      <c r="BK771" s="88"/>
      <c r="BL771" s="88"/>
      <c r="BM771" s="88"/>
      <c r="BN771" s="88"/>
      <c r="BO771" s="88"/>
      <c r="BP771" s="88"/>
      <c r="BQ771" s="88"/>
      <c r="BR771" s="88"/>
      <c r="BS771" s="88"/>
      <c r="BT771" s="88"/>
      <c r="BU771" s="88"/>
      <c r="BV771" s="88"/>
      <c r="BW771" s="88"/>
      <c r="BX771" s="88"/>
      <c r="BY771" s="88"/>
      <c r="BZ771" s="88"/>
      <c r="CA771" s="88"/>
      <c r="CB771" s="88"/>
      <c r="CC771" s="88"/>
      <c r="CD771" s="88"/>
      <c r="CE771" s="88"/>
      <c r="CF771" s="88"/>
      <c r="CG771" s="88"/>
      <c r="CH771" s="88"/>
      <c r="CI771" s="88"/>
      <c r="CJ771" s="88"/>
      <c r="CK771" s="88"/>
      <c r="CL771" s="88"/>
      <c r="CM771" s="88"/>
      <c r="CN771" s="88"/>
      <c r="CO771" s="88"/>
      <c r="CP771" s="88"/>
      <c r="CQ771" s="88"/>
      <c r="CR771" s="88"/>
      <c r="CS771" s="88"/>
      <c r="CT771" s="88"/>
      <c r="CU771" s="88"/>
      <c r="CV771" s="88"/>
      <c r="CW771" s="88"/>
      <c r="CX771" s="88"/>
      <c r="CY771" s="88"/>
      <c r="CZ771" s="88"/>
      <c r="DA771" s="88"/>
      <c r="DB771" s="88"/>
      <c r="DC771" s="88"/>
      <c r="DD771" s="88"/>
      <c r="DE771" s="88"/>
      <c r="DF771" s="88"/>
      <c r="DG771" s="88"/>
      <c r="DH771" s="88"/>
    </row>
    <row r="772" ht="10.5" customHeight="1">
      <c r="A772" s="87" t="s">
        <v>196</v>
      </c>
      <c r="B772" s="88" t="str">
        <f t="shared" si="2"/>
        <v/>
      </c>
      <c r="C772" s="88" t="str">
        <f t="shared" si="3"/>
        <v/>
      </c>
      <c r="D772" s="89" t="str">
        <f>'94KMInput'!B811</f>
        <v/>
      </c>
      <c r="E772" s="90" t="str">
        <f t="shared" si="4"/>
        <v/>
      </c>
      <c r="F772" s="91" t="str">
        <f>'94KMInput'!H811</f>
        <v/>
      </c>
      <c r="G772" s="90" t="str">
        <f>'94KMInput'!O811</f>
        <v/>
      </c>
      <c r="H772" s="90" t="str">
        <f>'94KMInput'!P811</f>
        <v/>
      </c>
      <c r="I772" s="90" t="str">
        <f>'94KMInput'!R811</f>
        <v/>
      </c>
      <c r="J772" s="91" t="str">
        <f>'94KMInput'!S811</f>
        <v/>
      </c>
      <c r="K772" s="92" t="str">
        <f>'94KMInput'!AD811</f>
        <v/>
      </c>
      <c r="L772" s="93"/>
      <c r="M772" s="94" t="str">
        <f>'94KMInput'!L811</f>
        <v/>
      </c>
      <c r="N772" s="90" t="str">
        <f>IF(M772="","",(IF(Q772='94KMInput'!K811,"","ERROR!")))</f>
        <v/>
      </c>
      <c r="O772" s="95"/>
      <c r="P772" s="96"/>
      <c r="Q772" s="69" t="str">
        <f t="shared" si="8"/>
        <v/>
      </c>
      <c r="R772" s="98"/>
      <c r="S772" s="98"/>
      <c r="T772" s="98"/>
      <c r="U772" s="99"/>
      <c r="V772" s="98"/>
      <c r="W772" s="98"/>
      <c r="X772" s="100" t="str">
        <f t="shared" si="39"/>
        <v/>
      </c>
      <c r="Y772" s="101"/>
      <c r="Z772" s="102"/>
      <c r="AA772" s="102"/>
      <c r="AB772" s="102"/>
      <c r="AC772" s="103" t="str">
        <f>'94KMInput'!T811</f>
        <v/>
      </c>
      <c r="AD772" s="104">
        <f>'94KMInput'!V811-'94KMInput'!U811</f>
        <v>0</v>
      </c>
      <c r="AE772" s="105" t="str">
        <f t="shared" si="6"/>
        <v/>
      </c>
      <c r="AF772" s="106"/>
      <c r="AG772" s="107"/>
      <c r="AH772" s="108" t="str">
        <f>HYPERLINK('94KMInput'!AE810)</f>
        <v/>
      </c>
      <c r="AI772" s="108" t="str">
        <f>HYPERLINK('94KMInput'!AF810)</f>
        <v/>
      </c>
      <c r="AJ772" s="108" t="str">
        <f>HYPERLINK('94KMInput'!AG810)</f>
        <v/>
      </c>
      <c r="AK772" s="108" t="str">
        <f>HYPERLINK('94KMInput'!AH810)</f>
        <v/>
      </c>
      <c r="AL772" s="108" t="str">
        <f>HYPERLINK('94KMInput'!AI810)</f>
        <v/>
      </c>
      <c r="AM772" s="108" t="str">
        <f>HYPERLINK('94KMInput'!AJ810)</f>
        <v/>
      </c>
      <c r="AN772" s="108" t="str">
        <f>HYPERLINK('94KMInput'!AK810)</f>
        <v/>
      </c>
      <c r="AO772" s="108" t="str">
        <f>HYPERLINK('94KMInput'!AL810)</f>
        <v/>
      </c>
      <c r="AP772" s="88"/>
      <c r="AQ772" s="88"/>
      <c r="AR772" s="88"/>
      <c r="AS772" s="88"/>
      <c r="AT772" s="88"/>
      <c r="AU772" s="88"/>
      <c r="AV772" s="88"/>
      <c r="AW772" s="88"/>
      <c r="AX772" s="88"/>
      <c r="AY772" s="88"/>
      <c r="AZ772" s="88"/>
      <c r="BA772" s="88"/>
      <c r="BB772" s="88"/>
      <c r="BC772" s="88"/>
      <c r="BD772" s="88"/>
      <c r="BE772" s="88"/>
      <c r="BF772" s="88"/>
      <c r="BG772" s="88"/>
      <c r="BH772" s="88"/>
      <c r="BI772" s="88"/>
      <c r="BJ772" s="88"/>
      <c r="BK772" s="88"/>
      <c r="BL772" s="88"/>
      <c r="BM772" s="88"/>
      <c r="BN772" s="88"/>
      <c r="BO772" s="88"/>
      <c r="BP772" s="88"/>
      <c r="BQ772" s="88"/>
      <c r="BR772" s="88"/>
      <c r="BS772" s="88"/>
      <c r="BT772" s="88"/>
      <c r="BU772" s="88"/>
      <c r="BV772" s="88"/>
      <c r="BW772" s="88"/>
      <c r="BX772" s="88"/>
      <c r="BY772" s="88"/>
      <c r="BZ772" s="88"/>
      <c r="CA772" s="88"/>
      <c r="CB772" s="88"/>
      <c r="CC772" s="88"/>
      <c r="CD772" s="88"/>
      <c r="CE772" s="88"/>
      <c r="CF772" s="88"/>
      <c r="CG772" s="88"/>
      <c r="CH772" s="88"/>
      <c r="CI772" s="88"/>
      <c r="CJ772" s="88"/>
      <c r="CK772" s="88"/>
      <c r="CL772" s="88"/>
      <c r="CM772" s="88"/>
      <c r="CN772" s="88"/>
      <c r="CO772" s="88"/>
      <c r="CP772" s="88"/>
      <c r="CQ772" s="88"/>
      <c r="CR772" s="88"/>
      <c r="CS772" s="88"/>
      <c r="CT772" s="88"/>
      <c r="CU772" s="88"/>
      <c r="CV772" s="88"/>
      <c r="CW772" s="88"/>
      <c r="CX772" s="88"/>
      <c r="CY772" s="88"/>
      <c r="CZ772" s="88"/>
      <c r="DA772" s="88"/>
      <c r="DB772" s="88"/>
      <c r="DC772" s="88"/>
      <c r="DD772" s="88"/>
      <c r="DE772" s="88"/>
      <c r="DF772" s="88"/>
      <c r="DG772" s="88"/>
      <c r="DH772" s="88"/>
    </row>
  </sheetData>
  <mergeCells count="9">
    <mergeCell ref="G3:I3"/>
    <mergeCell ref="G5:H5"/>
    <mergeCell ref="G1:H1"/>
    <mergeCell ref="B2:C3"/>
    <mergeCell ref="D2:F3"/>
    <mergeCell ref="G2:I2"/>
    <mergeCell ref="R2:U2"/>
    <mergeCell ref="L4:M4"/>
    <mergeCell ref="N4:O4"/>
  </mergeCells>
  <conditionalFormatting sqref="AH1:AH772 AL1:AL772 AM167 AQ167">
    <cfRule type="notContainsBlanks" dxfId="0" priority="1">
      <formula>LEN(TRIM(AH1))&gt;0</formula>
    </cfRule>
  </conditionalFormatting>
  <conditionalFormatting sqref="AI1:AI772 AM1:AM772 AN6:AO772 AR167:AT167">
    <cfRule type="notContainsBlanks" dxfId="1" priority="2">
      <formula>LEN(TRIM(AI1))&gt;0</formula>
    </cfRule>
  </conditionalFormatting>
  <conditionalFormatting sqref="AJ1:AJ772 AN1:AN772 AO167 AS167">
    <cfRule type="notContainsBlanks" dxfId="2" priority="3">
      <formula>LEN(TRIM(AJ1))&gt;0</formula>
    </cfRule>
  </conditionalFormatting>
  <conditionalFormatting sqref="AK1:AK772 AL5:AO772 AP167:AT167">
    <cfRule type="notContainsBlanks" dxfId="3" priority="4">
      <formula>LEN(TRIM(AK1))&gt;0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2.75"/>
  <cols>
    <col customWidth="1" min="1" max="1" width="6.0"/>
    <col customWidth="1" min="2" max="2" width="4.0"/>
    <col customWidth="1" min="3" max="3" width="4.63"/>
    <col customWidth="1" min="4" max="4" width="7.88"/>
    <col customWidth="1" min="5" max="5" width="5.13"/>
    <col customWidth="1" min="6" max="6" width="5.25"/>
    <col customWidth="1" min="7" max="7" width="11.38"/>
    <col customWidth="1" min="8" max="8" width="10.38"/>
    <col customWidth="1" min="9" max="9" width="9.88"/>
    <col customWidth="1" min="10" max="10" width="10.13"/>
    <col customWidth="1" min="11" max="11" width="8.5"/>
    <col customWidth="1" min="12" max="12" width="6.0"/>
    <col customWidth="1" min="13" max="13" width="8.13"/>
    <col customWidth="1" min="14" max="14" width="3.63"/>
    <col customWidth="1" min="15" max="16" width="4.5"/>
    <col customWidth="1" min="17" max="17" width="8.25"/>
    <col customWidth="1" min="18" max="18" width="6.75"/>
    <col customWidth="1" min="19" max="19" width="8.63"/>
    <col customWidth="1" min="20" max="20" width="6.5"/>
    <col customWidth="1" min="21" max="21" width="6.38"/>
    <col customWidth="1" min="22" max="22" width="7.38"/>
    <col customWidth="1" min="23" max="24" width="7.88"/>
    <col customWidth="1" min="25" max="26" width="9.0"/>
    <col customWidth="1" min="27" max="27" width="14.38"/>
    <col customWidth="1" min="28" max="28" width="6.5"/>
    <col customWidth="1" min="29" max="29" width="10.38"/>
    <col customWidth="1" min="30" max="30" width="6.13"/>
    <col customWidth="1" min="31" max="31" width="7.75"/>
    <col customWidth="1" min="32" max="33" width="6.63"/>
    <col customWidth="1" min="34" max="34" width="7.75"/>
    <col customWidth="1" min="35" max="35" width="11.38"/>
    <col customWidth="1" min="36" max="38" width="10.5"/>
    <col customWidth="1" min="39" max="42" width="10.88"/>
    <col customWidth="1" min="43" max="108" width="7.75"/>
  </cols>
  <sheetData>
    <row r="1" ht="9.75" customHeight="1">
      <c r="A1" s="146"/>
      <c r="B1" s="146" t="s">
        <v>197</v>
      </c>
      <c r="C1" s="147" t="s">
        <v>2</v>
      </c>
      <c r="D1" s="148" t="s">
        <v>3</v>
      </c>
      <c r="E1" s="149" t="s">
        <v>4</v>
      </c>
      <c r="F1" s="150" t="s">
        <v>5</v>
      </c>
      <c r="G1" s="151" t="s">
        <v>6</v>
      </c>
      <c r="H1" s="7"/>
      <c r="I1" s="151" t="s">
        <v>7</v>
      </c>
      <c r="J1" s="151" t="s">
        <v>8</v>
      </c>
      <c r="K1" s="152" t="s">
        <v>9</v>
      </c>
      <c r="L1" s="153" t="s">
        <v>10</v>
      </c>
      <c r="M1" s="154" t="s">
        <v>11</v>
      </c>
      <c r="N1" s="155" t="s">
        <v>12</v>
      </c>
      <c r="O1" s="155" t="s">
        <v>13</v>
      </c>
      <c r="P1" s="156" t="s">
        <v>198</v>
      </c>
      <c r="Q1" s="11" t="s">
        <v>14</v>
      </c>
      <c r="R1" s="157"/>
      <c r="S1" s="13"/>
      <c r="T1" s="13"/>
      <c r="U1" s="13"/>
      <c r="V1" s="158"/>
      <c r="W1" s="14"/>
      <c r="X1" s="14"/>
      <c r="Y1" s="15"/>
      <c r="Z1" s="159"/>
      <c r="AA1" s="16" t="s">
        <v>15</v>
      </c>
      <c r="AB1" s="17" t="s">
        <v>16</v>
      </c>
      <c r="AC1" s="18" t="s">
        <v>17</v>
      </c>
      <c r="AD1" s="160"/>
      <c r="AE1" s="160"/>
      <c r="AF1" s="161"/>
      <c r="AG1" s="161"/>
      <c r="AH1" s="161"/>
      <c r="AI1" s="162"/>
      <c r="AJ1" s="163"/>
      <c r="AK1" s="163"/>
      <c r="AL1" s="163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</row>
    <row r="2" ht="16.5" customHeight="1">
      <c r="A2" s="164"/>
      <c r="B2" s="164">
        <v>2020.0</v>
      </c>
      <c r="D2" s="165" t="s">
        <v>199</v>
      </c>
      <c r="G2" s="166" t="s">
        <v>200</v>
      </c>
      <c r="K2" s="167"/>
      <c r="L2" s="167">
        <f>MIN(Currency!F10:F11)</f>
        <v>2159.3</v>
      </c>
      <c r="M2" s="168" t="s">
        <v>20</v>
      </c>
      <c r="N2" s="31"/>
      <c r="O2" s="31"/>
      <c r="P2" s="31"/>
      <c r="Q2" s="169"/>
      <c r="R2" s="170"/>
      <c r="S2" s="171" t="s">
        <v>21</v>
      </c>
      <c r="W2" s="36"/>
      <c r="X2" s="36"/>
      <c r="Y2" s="37"/>
      <c r="Z2" s="38"/>
      <c r="AA2" s="172" t="s">
        <v>22</v>
      </c>
      <c r="AB2" s="7"/>
      <c r="AC2" s="173"/>
      <c r="AD2" s="174" t="s">
        <v>23</v>
      </c>
      <c r="AE2" s="7"/>
      <c r="AF2" s="7"/>
      <c r="AG2" s="7"/>
      <c r="AH2" s="7"/>
      <c r="AI2" s="175"/>
      <c r="AJ2" s="176"/>
      <c r="AK2" s="176"/>
      <c r="AL2" s="176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2"/>
      <c r="DD2" s="31"/>
    </row>
    <row r="3">
      <c r="A3" s="164"/>
      <c r="G3" s="177" t="s">
        <v>201</v>
      </c>
      <c r="K3" s="178"/>
      <c r="L3" s="178">
        <f>MIN(Currency!F13:F14)</f>
        <v>-2117</v>
      </c>
      <c r="M3" s="168" t="s">
        <v>25</v>
      </c>
      <c r="N3" s="31"/>
      <c r="O3" s="31"/>
      <c r="P3" s="31"/>
      <c r="Q3" s="179"/>
      <c r="R3" s="180"/>
      <c r="S3" s="181" t="s">
        <v>26</v>
      </c>
      <c r="T3" s="54" t="s">
        <v>23</v>
      </c>
      <c r="U3" s="37"/>
      <c r="V3" s="182" t="s">
        <v>27</v>
      </c>
      <c r="W3" s="37"/>
      <c r="X3" s="37"/>
      <c r="Y3" s="37"/>
      <c r="Z3" s="55" t="s">
        <v>28</v>
      </c>
      <c r="AA3" s="183" t="s">
        <v>29</v>
      </c>
      <c r="AB3" s="184" t="s">
        <v>30</v>
      </c>
      <c r="AC3" s="185" t="s">
        <v>31</v>
      </c>
      <c r="AD3" s="186"/>
      <c r="AE3" s="187" t="s">
        <v>32</v>
      </c>
      <c r="AF3" s="188"/>
      <c r="AG3" s="189" t="s">
        <v>33</v>
      </c>
      <c r="AH3" s="190" t="s">
        <v>23</v>
      </c>
      <c r="AI3" s="175"/>
      <c r="AJ3" s="176"/>
      <c r="AK3" s="176"/>
      <c r="AL3" s="176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2"/>
      <c r="DD3" s="31"/>
    </row>
    <row r="4">
      <c r="A4" s="31"/>
      <c r="B4" s="31"/>
      <c r="C4" s="31"/>
      <c r="D4" s="64"/>
      <c r="E4" s="65"/>
      <c r="F4" s="64"/>
      <c r="G4" s="66" t="s">
        <v>202</v>
      </c>
      <c r="H4" s="66" t="s">
        <v>35</v>
      </c>
      <c r="I4" s="66" t="s">
        <v>203</v>
      </c>
      <c r="J4" s="64"/>
      <c r="K4" s="67"/>
      <c r="L4" s="67" t="s">
        <v>38</v>
      </c>
      <c r="N4" s="67"/>
      <c r="P4" s="67"/>
      <c r="Q4" s="191" t="s">
        <v>204</v>
      </c>
      <c r="R4" s="192" t="s">
        <v>41</v>
      </c>
      <c r="S4" s="193" t="s">
        <v>42</v>
      </c>
      <c r="T4" s="54" t="s">
        <v>43</v>
      </c>
      <c r="U4" s="54" t="s">
        <v>44</v>
      </c>
      <c r="V4" s="182" t="s">
        <v>45</v>
      </c>
      <c r="W4" s="54" t="s">
        <v>46</v>
      </c>
      <c r="X4" s="54" t="s">
        <v>47</v>
      </c>
      <c r="Y4" s="54" t="s">
        <v>48</v>
      </c>
      <c r="Z4" s="55" t="s">
        <v>49</v>
      </c>
      <c r="AA4" s="71" t="s">
        <v>15</v>
      </c>
      <c r="AB4" s="57" t="s">
        <v>16</v>
      </c>
      <c r="AC4" s="72" t="s">
        <v>17</v>
      </c>
      <c r="AD4" s="194" t="s">
        <v>50</v>
      </c>
      <c r="AE4" s="195" t="s">
        <v>51</v>
      </c>
      <c r="AF4" s="196" t="s">
        <v>52</v>
      </c>
      <c r="AG4" s="197" t="s">
        <v>52</v>
      </c>
      <c r="AH4" s="198" t="s">
        <v>53</v>
      </c>
      <c r="AI4" s="175"/>
      <c r="AJ4" s="176"/>
      <c r="AK4" s="176"/>
      <c r="AL4" s="176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2"/>
      <c r="DD4" s="31"/>
    </row>
    <row r="5" ht="13.5" customHeight="1">
      <c r="A5" s="74"/>
      <c r="B5" s="199" t="s">
        <v>54</v>
      </c>
      <c r="C5" s="199" t="s">
        <v>2</v>
      </c>
      <c r="D5" s="200" t="s">
        <v>3</v>
      </c>
      <c r="E5" s="201" t="s">
        <v>4</v>
      </c>
      <c r="F5" s="202" t="s">
        <v>5</v>
      </c>
      <c r="G5" s="202" t="s">
        <v>6</v>
      </c>
      <c r="H5" s="7"/>
      <c r="I5" s="202" t="s">
        <v>7</v>
      </c>
      <c r="J5" s="202" t="s">
        <v>8</v>
      </c>
      <c r="K5" s="203" t="s">
        <v>56</v>
      </c>
      <c r="L5" s="204" t="s">
        <v>10</v>
      </c>
      <c r="M5" s="205" t="s">
        <v>11</v>
      </c>
      <c r="N5" s="204"/>
      <c r="O5" s="204"/>
      <c r="P5" s="204"/>
      <c r="Q5" s="206" t="s">
        <v>14</v>
      </c>
      <c r="R5" s="207" t="s">
        <v>58</v>
      </c>
      <c r="S5" s="208" t="s">
        <v>59</v>
      </c>
      <c r="T5" s="209" t="s">
        <v>59</v>
      </c>
      <c r="U5" s="209" t="s">
        <v>59</v>
      </c>
      <c r="V5" s="210" t="s">
        <v>59</v>
      </c>
      <c r="W5" s="209" t="s">
        <v>60</v>
      </c>
      <c r="X5" s="209" t="s">
        <v>61</v>
      </c>
      <c r="Y5" s="209" t="s">
        <v>62</v>
      </c>
      <c r="Z5" s="211" t="s">
        <v>63</v>
      </c>
      <c r="AA5" s="212"/>
      <c r="AB5" s="213"/>
      <c r="AC5" s="214"/>
      <c r="AD5" s="215"/>
      <c r="AE5" s="216" t="s">
        <v>64</v>
      </c>
      <c r="AF5" s="217"/>
      <c r="AG5" s="218"/>
      <c r="AH5" s="219"/>
      <c r="AI5" s="220" t="s">
        <v>65</v>
      </c>
      <c r="AJ5" s="221" t="s">
        <v>66</v>
      </c>
      <c r="AK5" s="221" t="s">
        <v>67</v>
      </c>
      <c r="AL5" s="221" t="s">
        <v>68</v>
      </c>
      <c r="AM5" s="221" t="s">
        <v>69</v>
      </c>
      <c r="AN5" s="221" t="s">
        <v>70</v>
      </c>
      <c r="AO5" s="221" t="s">
        <v>71</v>
      </c>
      <c r="AP5" s="221" t="s">
        <v>72</v>
      </c>
      <c r="AQ5" s="222"/>
      <c r="AR5" s="222"/>
      <c r="AS5" s="222"/>
      <c r="AT5" s="222"/>
      <c r="AU5" s="222"/>
      <c r="AV5" s="222"/>
      <c r="AW5" s="222"/>
      <c r="AX5" s="222"/>
      <c r="AY5" s="222"/>
      <c r="AZ5" s="222"/>
      <c r="BA5" s="222"/>
      <c r="BB5" s="222"/>
      <c r="BC5" s="222"/>
      <c r="BD5" s="222"/>
      <c r="BE5" s="222"/>
      <c r="BF5" s="222"/>
      <c r="BG5" s="222"/>
      <c r="BH5" s="222"/>
      <c r="BI5" s="222"/>
      <c r="BJ5" s="222"/>
      <c r="BK5" s="222"/>
      <c r="BL5" s="222"/>
      <c r="BM5" s="222"/>
      <c r="BN5" s="222"/>
      <c r="BO5" s="222"/>
      <c r="BP5" s="222"/>
      <c r="BQ5" s="222"/>
      <c r="BR5" s="222"/>
      <c r="BS5" s="222"/>
      <c r="BT5" s="222"/>
      <c r="BU5" s="222"/>
      <c r="BV5" s="222"/>
      <c r="BW5" s="222"/>
      <c r="BX5" s="222"/>
      <c r="BY5" s="222"/>
      <c r="BZ5" s="222"/>
      <c r="CA5" s="222"/>
      <c r="CB5" s="222"/>
      <c r="CC5" s="222"/>
      <c r="CD5" s="222"/>
      <c r="CE5" s="222"/>
      <c r="CF5" s="222"/>
      <c r="CG5" s="222"/>
      <c r="CH5" s="222"/>
      <c r="CI5" s="222"/>
      <c r="CJ5" s="222"/>
      <c r="CK5" s="222"/>
      <c r="CL5" s="222"/>
      <c r="CM5" s="222"/>
      <c r="CN5" s="222"/>
      <c r="CO5" s="222"/>
      <c r="CP5" s="222"/>
      <c r="CQ5" s="222"/>
      <c r="CR5" s="222"/>
      <c r="CS5" s="222"/>
      <c r="CT5" s="222"/>
      <c r="CU5" s="222"/>
      <c r="CV5" s="222"/>
      <c r="CW5" s="222"/>
      <c r="CX5" s="222"/>
      <c r="CY5" s="222"/>
      <c r="CZ5" s="222"/>
      <c r="DA5" s="222"/>
      <c r="DB5" s="222"/>
      <c r="DC5" s="223"/>
      <c r="DD5" s="31"/>
    </row>
    <row r="6" ht="10.5" customHeight="1">
      <c r="A6" s="87" t="str">
        <f t="shared" ref="A6:A584" si="1">IF(F6="","","242ML")</f>
        <v>242ML</v>
      </c>
      <c r="B6" s="88" t="str">
        <f t="shared" ref="B6:B584" si="2">IF(D6&lt;&gt;"",Year(D6),"")</f>
        <v/>
      </c>
      <c r="C6" s="88" t="str">
        <f t="shared" ref="C6:C584" si="3">IF(D6&lt;&gt;"",MONTH(D6),"")</f>
        <v/>
      </c>
      <c r="D6" s="89" t="str">
        <f>'94KMInput'!B2</f>
        <v/>
      </c>
      <c r="E6" s="90" t="str">
        <f t="shared" ref="E6:E584" si="4">IF(F5&lt;&gt;"",F5,"")</f>
        <v>To</v>
      </c>
      <c r="F6" s="91" t="s">
        <v>197</v>
      </c>
      <c r="G6" s="111" t="str">
        <f>'242MLInput'!N2</f>
        <v/>
      </c>
      <c r="H6" s="111" t="str">
        <f>'242MLInput'!O2</f>
        <v/>
      </c>
      <c r="I6" s="111" t="str">
        <f>'242MLInput'!Q2</f>
        <v/>
      </c>
      <c r="J6" s="112" t="str">
        <f>'242MLInput'!R2</f>
        <v/>
      </c>
      <c r="K6" s="113" t="str">
        <f>'242MLInput'!AC2</f>
        <v/>
      </c>
      <c r="L6" s="114"/>
      <c r="M6" s="115" t="str">
        <f>'242MLInput'!L2</f>
        <v/>
      </c>
      <c r="N6" s="111" t="str">
        <f>IF(F6="","",(IF(R6='242MLInput'!K2,"","ERROR!")))</f>
        <v/>
      </c>
      <c r="O6" s="64"/>
      <c r="P6" s="64"/>
      <c r="Q6" s="133"/>
      <c r="R6" s="224">
        <v>2419.7</v>
      </c>
      <c r="S6" s="225"/>
      <c r="T6" s="225"/>
      <c r="U6" s="226"/>
      <c r="V6" s="226"/>
      <c r="W6" s="226"/>
      <c r="X6" s="226"/>
      <c r="Y6" s="227" t="str">
        <f t="shared" ref="Y6:Y11" si="5">IF(S6&lt;&gt;"",SUM(S4:X6),"")</f>
        <v/>
      </c>
      <c r="Z6" s="136"/>
      <c r="AA6" s="228"/>
      <c r="AB6" s="229"/>
      <c r="AC6" s="229"/>
      <c r="AD6" s="103" t="str">
        <f>'94KMInput'!T45</f>
        <v/>
      </c>
      <c r="AE6" s="104">
        <f>'94KMInput'!V45-'94KMInput'!U45</f>
        <v>0</v>
      </c>
      <c r="AF6" s="105" t="str">
        <f t="shared" ref="AF6:AF584" si="6">IF(AD6="","",(AE6/AD6))</f>
        <v/>
      </c>
      <c r="AG6" s="106">
        <v>3.75</v>
      </c>
      <c r="AH6" s="107">
        <f t="shared" ref="AH6:AH584" si="7">MAX((AD6*(AF6-AG6)),0)</f>
        <v>0</v>
      </c>
      <c r="AI6" s="108" t="str">
        <f>HYPERLINK('94KMInput'!AE45)</f>
        <v/>
      </c>
      <c r="AJ6" s="108" t="str">
        <f>HYPERLINK('94KMInput'!AF45)</f>
        <v/>
      </c>
      <c r="AK6" s="108" t="str">
        <f>HYPERLINK('94KMInput'!AG45)</f>
        <v/>
      </c>
      <c r="AL6" s="108" t="str">
        <f>HYPERLINK('94KMInput'!AH45)</f>
        <v/>
      </c>
      <c r="AM6" s="108" t="str">
        <f>HYPERLINK('94KMInput'!AI45)</f>
        <v/>
      </c>
      <c r="AN6" s="108" t="str">
        <f>HYPERLINK('94KMInput'!AJ45)</f>
        <v/>
      </c>
      <c r="AO6" s="108" t="str">
        <f>HYPERLINK('94KMInput'!AK45)</f>
        <v/>
      </c>
      <c r="AP6" s="108" t="str">
        <f>HYPERLINK('94KMInput'!AL45)</f>
        <v/>
      </c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8"/>
    </row>
    <row r="7" ht="10.5" customHeight="1">
      <c r="A7" s="12" t="str">
        <f t="shared" si="1"/>
        <v>242ML</v>
      </c>
      <c r="B7" s="12">
        <f t="shared" si="2"/>
        <v>2020</v>
      </c>
      <c r="C7" s="12">
        <f t="shared" si="3"/>
        <v>2</v>
      </c>
      <c r="D7" s="230">
        <f>'242MLInput'!B3</f>
        <v>43875</v>
      </c>
      <c r="E7" s="111" t="str">
        <f t="shared" si="4"/>
        <v>GSO</v>
      </c>
      <c r="F7" s="112" t="str">
        <f>'242MLInput'!H3</f>
        <v>BUY</v>
      </c>
      <c r="G7" s="111" t="str">
        <f>'242MLInput'!N3</f>
        <v>Steve Watkins</v>
      </c>
      <c r="H7" s="111" t="str">
        <f>'242MLInput'!O3</f>
        <v>KM</v>
      </c>
      <c r="I7" s="111" t="str">
        <f>'242MLInput'!Q3</f>
        <v>Non-Rev</v>
      </c>
      <c r="J7" s="112" t="str">
        <f>'242MLInput'!R3</f>
        <v>Mx</v>
      </c>
      <c r="K7" s="113" t="str">
        <f>'242MLInput'!AC3</f>
        <v/>
      </c>
      <c r="L7" s="114"/>
      <c r="M7" s="115">
        <f>'242MLInput'!L3</f>
        <v>0.4</v>
      </c>
      <c r="N7" s="111" t="str">
        <f>IF(F7="","",(IF(R7='242MLInput'!K3,"","ERROR!")))</f>
        <v/>
      </c>
      <c r="O7" s="64"/>
      <c r="P7" s="121">
        <v>1431.0</v>
      </c>
      <c r="Q7" s="133"/>
      <c r="R7" s="224">
        <f t="shared" ref="R7:R584" si="8">IF((L7+M7)=0,"",(R6+L7+M7))</f>
        <v>2420.1</v>
      </c>
      <c r="S7" s="225"/>
      <c r="T7" s="225"/>
      <c r="U7" s="226"/>
      <c r="V7" s="226"/>
      <c r="W7" s="226"/>
      <c r="X7" s="226"/>
      <c r="Y7" s="227" t="str">
        <f t="shared" si="5"/>
        <v/>
      </c>
      <c r="Z7" s="136"/>
      <c r="AA7" s="228"/>
      <c r="AB7" s="229"/>
      <c r="AC7" s="229"/>
      <c r="AD7" s="138">
        <v>160.0</v>
      </c>
      <c r="AE7" s="139">
        <v>1367.68</v>
      </c>
      <c r="AF7" s="140">
        <f t="shared" si="6"/>
        <v>8.548</v>
      </c>
      <c r="AG7" s="231">
        <v>2.75</v>
      </c>
      <c r="AH7" s="142">
        <f t="shared" si="7"/>
        <v>927.68</v>
      </c>
      <c r="AI7" s="232" t="str">
        <f>HYPERLINK('242MLInput'!AD3)</f>
        <v/>
      </c>
      <c r="AJ7" s="233" t="str">
        <f>HYPERLINK('242MLInput'!AE3)</f>
        <v/>
      </c>
      <c r="AK7" s="176" t="str">
        <f>HYPERLINK('242MLInput'!AF3)</f>
        <v/>
      </c>
      <c r="AL7" s="176" t="str">
        <f>HYPERLINK('242MLInput'!AG3)</f>
        <v/>
      </c>
      <c r="AM7" s="176" t="str">
        <f>HYPERLINK('242MLInput'!AH3)</f>
        <v/>
      </c>
      <c r="AN7" s="176" t="str">
        <f>HYPERLINK('242MLInput'!AI3)</f>
        <v/>
      </c>
      <c r="AO7" s="176" t="str">
        <f>HYPERLINK('242MLInput'!AJ3)</f>
        <v/>
      </c>
      <c r="AP7" s="176" t="str">
        <f>HYPERLINK('242MLInput'!AK3)</f>
        <v/>
      </c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</row>
    <row r="8" ht="10.5" customHeight="1">
      <c r="A8" s="12" t="str">
        <f t="shared" si="1"/>
        <v>242ML</v>
      </c>
      <c r="B8" s="12">
        <f t="shared" si="2"/>
        <v>2020</v>
      </c>
      <c r="C8" s="12">
        <f t="shared" si="3"/>
        <v>2</v>
      </c>
      <c r="D8" s="230">
        <f>'242MLInput'!B4</f>
        <v>43875</v>
      </c>
      <c r="E8" s="111" t="str">
        <f t="shared" si="4"/>
        <v>BUY</v>
      </c>
      <c r="F8" s="112" t="str">
        <f>'242MLInput'!H4</f>
        <v>GSO</v>
      </c>
      <c r="G8" s="111" t="str">
        <f>'242MLInput'!N4</f>
        <v>Kevin Mock</v>
      </c>
      <c r="H8" s="111" t="str">
        <f>'242MLInput'!O4</f>
        <v>SW</v>
      </c>
      <c r="I8" s="111" t="str">
        <f>'242MLInput'!Q4</f>
        <v>Non-Rev</v>
      </c>
      <c r="J8" s="112" t="str">
        <f>'242MLInput'!R4</f>
        <v>Mx</v>
      </c>
      <c r="K8" s="113" t="str">
        <f>'242MLInput'!AC4</f>
        <v/>
      </c>
      <c r="L8" s="114"/>
      <c r="M8" s="115">
        <f>'242MLInput'!L4</f>
        <v>0.3</v>
      </c>
      <c r="N8" s="111" t="str">
        <f>IF(F8="","",(IF(R8='242MLInput'!K4,"","ERROR!")))</f>
        <v/>
      </c>
      <c r="O8" s="64"/>
      <c r="P8" s="121">
        <v>1432.0</v>
      </c>
      <c r="Q8" s="133"/>
      <c r="R8" s="224">
        <f t="shared" si="8"/>
        <v>2420.4</v>
      </c>
      <c r="S8" s="225"/>
      <c r="T8" s="225"/>
      <c r="U8" s="226"/>
      <c r="V8" s="226"/>
      <c r="W8" s="226"/>
      <c r="X8" s="226"/>
      <c r="Y8" s="227" t="str">
        <f t="shared" si="5"/>
        <v/>
      </c>
      <c r="Z8" s="136"/>
      <c r="AA8" s="228"/>
      <c r="AB8" s="229"/>
      <c r="AC8" s="229"/>
      <c r="AD8" s="138"/>
      <c r="AE8" s="139">
        <v>0.0</v>
      </c>
      <c r="AF8" s="140" t="str">
        <f t="shared" si="6"/>
        <v/>
      </c>
      <c r="AG8" s="231">
        <v>2.75</v>
      </c>
      <c r="AH8" s="142">
        <f t="shared" si="7"/>
        <v>0</v>
      </c>
      <c r="AI8" s="232" t="str">
        <f>HYPERLINK('242MLInput'!AD4)</f>
        <v/>
      </c>
      <c r="AJ8" s="233" t="str">
        <f>HYPERLINK('242MLInput'!AE4)</f>
        <v/>
      </c>
      <c r="AK8" s="176" t="str">
        <f>HYPERLINK('242MLInput'!AF4)</f>
        <v/>
      </c>
      <c r="AL8" s="176" t="str">
        <f>HYPERLINK('242MLInput'!AG4)</f>
        <v/>
      </c>
      <c r="AM8" s="176" t="str">
        <f>HYPERLINK('242MLInput'!AH4)</f>
        <v/>
      </c>
      <c r="AN8" s="176" t="str">
        <f>HYPERLINK('242MLInput'!AI4)</f>
        <v/>
      </c>
      <c r="AO8" s="176" t="str">
        <f>HYPERLINK('242MLInput'!AJ4)</f>
        <v/>
      </c>
      <c r="AP8" s="176" t="str">
        <f>HYPERLINK('242MLInput'!AK4)</f>
        <v/>
      </c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</row>
    <row r="9" ht="10.5" customHeight="1">
      <c r="A9" s="12" t="str">
        <f t="shared" si="1"/>
        <v>242ML</v>
      </c>
      <c r="B9" s="12">
        <f t="shared" si="2"/>
        <v>2020</v>
      </c>
      <c r="C9" s="12">
        <f t="shared" si="3"/>
        <v>3</v>
      </c>
      <c r="D9" s="230">
        <f>'242MLInput'!B5</f>
        <v>43896</v>
      </c>
      <c r="E9" s="111" t="str">
        <f t="shared" si="4"/>
        <v>GSO</v>
      </c>
      <c r="F9" s="112" t="str">
        <f>'242MLInput'!H5</f>
        <v>BUY</v>
      </c>
      <c r="G9" s="111" t="str">
        <f>'242MLInput'!N5</f>
        <v>Kevin Mock</v>
      </c>
      <c r="H9" s="111" t="str">
        <f>'242MLInput'!O5</f>
        <v>KM</v>
      </c>
      <c r="I9" s="111" t="str">
        <f>'242MLInput'!Q5</f>
        <v>Non-Rev</v>
      </c>
      <c r="J9" s="112" t="str">
        <f>'242MLInput'!R5</f>
        <v>Mx</v>
      </c>
      <c r="K9" s="113" t="str">
        <f>'242MLInput'!AC5</f>
        <v/>
      </c>
      <c r="L9" s="114"/>
      <c r="M9" s="115">
        <f>'242MLInput'!L5</f>
        <v>0.2</v>
      </c>
      <c r="N9" s="111" t="str">
        <f>IF(F9="","",(IF(R9='242MLInput'!K5,"","ERROR!")))</f>
        <v/>
      </c>
      <c r="O9" s="64"/>
      <c r="P9" s="121">
        <v>1433.0</v>
      </c>
      <c r="Q9" s="133"/>
      <c r="R9" s="224">
        <f t="shared" si="8"/>
        <v>2420.6</v>
      </c>
      <c r="S9" s="225"/>
      <c r="T9" s="225"/>
      <c r="U9" s="226"/>
      <c r="V9" s="226"/>
      <c r="W9" s="226"/>
      <c r="X9" s="226"/>
      <c r="Y9" s="227" t="str">
        <f t="shared" si="5"/>
        <v/>
      </c>
      <c r="Z9" s="136"/>
      <c r="AA9" s="228"/>
      <c r="AB9" s="229"/>
      <c r="AC9" s="229"/>
      <c r="AD9" s="138"/>
      <c r="AE9" s="139">
        <v>0.0</v>
      </c>
      <c r="AF9" s="140" t="str">
        <f t="shared" si="6"/>
        <v/>
      </c>
      <c r="AG9" s="231">
        <v>2.75</v>
      </c>
      <c r="AH9" s="142">
        <f t="shared" si="7"/>
        <v>0</v>
      </c>
      <c r="AI9" s="232" t="str">
        <f>HYPERLINK('242MLInput'!AD5)</f>
        <v/>
      </c>
      <c r="AJ9" s="233" t="str">
        <f>HYPERLINK('242MLInput'!AE5)</f>
        <v/>
      </c>
      <c r="AK9" s="176" t="str">
        <f>HYPERLINK('242MLInput'!AF5)</f>
        <v/>
      </c>
      <c r="AL9" s="176" t="str">
        <f>HYPERLINK('242MLInput'!AG5)</f>
        <v/>
      </c>
      <c r="AM9" s="176" t="str">
        <f>HYPERLINK('242MLInput'!AH5)</f>
        <v/>
      </c>
      <c r="AN9" s="176" t="str">
        <f>HYPERLINK('242MLInput'!AI5)</f>
        <v/>
      </c>
      <c r="AO9" s="176" t="str">
        <f>HYPERLINK('242MLInput'!AJ5)</f>
        <v/>
      </c>
      <c r="AP9" s="176" t="str">
        <f>HYPERLINK('242MLInput'!AK5)</f>
        <v/>
      </c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</row>
    <row r="10" ht="10.5" customHeight="1">
      <c r="A10" s="118" t="str">
        <f t="shared" si="1"/>
        <v>242ML</v>
      </c>
      <c r="B10" s="118">
        <f t="shared" si="2"/>
        <v>2020</v>
      </c>
      <c r="C10" s="118">
        <f t="shared" si="3"/>
        <v>3</v>
      </c>
      <c r="D10" s="119">
        <f>'242MLInput'!B6</f>
        <v>43897</v>
      </c>
      <c r="E10" s="120" t="str">
        <f t="shared" si="4"/>
        <v>BUY</v>
      </c>
      <c r="F10" s="121" t="str">
        <f>'242MLInput'!H6</f>
        <v>ILM</v>
      </c>
      <c r="G10" s="120" t="str">
        <f>'242MLInput'!N6</f>
        <v>Steve Watkins</v>
      </c>
      <c r="H10" s="120" t="str">
        <f>'242MLInput'!O6</f>
        <v>SW</v>
      </c>
      <c r="I10" s="120" t="str">
        <f>'242MLInput'!Q6</f>
        <v>Broker</v>
      </c>
      <c r="J10" s="121" t="str">
        <f>'242MLInput'!R6</f>
        <v>Apollo Jet</v>
      </c>
      <c r="K10" s="122" t="str">
        <f>'242MLInput'!AC6</f>
        <v/>
      </c>
      <c r="L10" s="123"/>
      <c r="M10" s="124">
        <f>'242MLInput'!L6</f>
        <v>0.7</v>
      </c>
      <c r="N10" s="120" t="str">
        <f>IF(F10="","",(IF(R10='242MLInput'!K6,"","ERROR!")))</f>
        <v/>
      </c>
      <c r="O10" s="120"/>
      <c r="P10" s="121">
        <v>1434.0</v>
      </c>
      <c r="Q10" s="121"/>
      <c r="R10" s="124">
        <f t="shared" si="8"/>
        <v>2421.3</v>
      </c>
      <c r="S10" s="125"/>
      <c r="T10" s="125"/>
      <c r="U10" s="125"/>
      <c r="V10" s="126"/>
      <c r="W10" s="125"/>
      <c r="X10" s="125"/>
      <c r="Y10" s="127" t="str">
        <f t="shared" si="5"/>
        <v/>
      </c>
      <c r="Z10" s="121"/>
      <c r="AA10" s="234"/>
      <c r="AB10" s="128"/>
      <c r="AC10" s="128"/>
      <c r="AD10" s="129"/>
      <c r="AE10" s="130">
        <v>0.0</v>
      </c>
      <c r="AF10" s="125" t="str">
        <f t="shared" si="6"/>
        <v/>
      </c>
      <c r="AG10" s="131">
        <v>2.75</v>
      </c>
      <c r="AH10" s="120">
        <f t="shared" si="7"/>
        <v>0</v>
      </c>
      <c r="AI10" s="132" t="str">
        <f>HYPERLINK('242MLInput'!AD6)</f>
        <v/>
      </c>
      <c r="AJ10" s="132" t="str">
        <f>HYPERLINK('242MLInput'!AE6)</f>
        <v/>
      </c>
      <c r="AK10" s="132" t="str">
        <f>HYPERLINK('242MLInput'!AF6)</f>
        <v/>
      </c>
      <c r="AL10" s="132" t="str">
        <f>HYPERLINK('242MLInput'!AG6)</f>
        <v/>
      </c>
      <c r="AM10" s="132" t="str">
        <f>HYPERLINK('242MLInput'!AH6)</f>
        <v/>
      </c>
      <c r="AN10" s="132" t="str">
        <f>HYPERLINK('242MLInput'!AI6)</f>
        <v/>
      </c>
      <c r="AO10" s="132" t="str">
        <f>HYPERLINK('242MLInput'!AJ6)</f>
        <v/>
      </c>
      <c r="AP10" s="132" t="str">
        <f>HYPERLINK('242MLInput'!AK6)</f>
        <v/>
      </c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  <c r="DD10" s="118"/>
    </row>
    <row r="11" ht="10.5" customHeight="1">
      <c r="A11" s="118" t="str">
        <f t="shared" si="1"/>
        <v>242ML</v>
      </c>
      <c r="B11" s="118">
        <f t="shared" si="2"/>
        <v>2020</v>
      </c>
      <c r="C11" s="118">
        <f t="shared" si="3"/>
        <v>3</v>
      </c>
      <c r="D11" s="119">
        <f>'242MLInput'!B7</f>
        <v>43897</v>
      </c>
      <c r="E11" s="120" t="str">
        <f t="shared" si="4"/>
        <v>ILM</v>
      </c>
      <c r="F11" s="121" t="str">
        <f>'242MLInput'!H7</f>
        <v>IAD</v>
      </c>
      <c r="G11" s="120" t="str">
        <f>'242MLInput'!N7</f>
        <v>Kevin Mock</v>
      </c>
      <c r="H11" s="120" t="str">
        <f>'242MLInput'!O7</f>
        <v>KM</v>
      </c>
      <c r="I11" s="120" t="str">
        <f>'242MLInput'!Q7</f>
        <v>Broker</v>
      </c>
      <c r="J11" s="121" t="str">
        <f>'242MLInput'!R7</f>
        <v>Apollo Jet</v>
      </c>
      <c r="K11" s="122" t="str">
        <f>'242MLInput'!AC7</f>
        <v/>
      </c>
      <c r="L11" s="123"/>
      <c r="M11" s="124">
        <f>'242MLInput'!L7</f>
        <v>1.1</v>
      </c>
      <c r="N11" s="120" t="str">
        <f>IF(F11="","",(IF(R11='242MLInput'!K7,"","ERROR!")))</f>
        <v/>
      </c>
      <c r="O11" s="120"/>
      <c r="P11" s="121">
        <v>1435.0</v>
      </c>
      <c r="Q11" s="121"/>
      <c r="R11" s="124">
        <f t="shared" si="8"/>
        <v>2422.4</v>
      </c>
      <c r="S11" s="125"/>
      <c r="T11" s="125"/>
      <c r="U11" s="125"/>
      <c r="V11" s="126">
        <v>165.0</v>
      </c>
      <c r="W11" s="125"/>
      <c r="X11" s="125"/>
      <c r="Y11" s="127" t="str">
        <f t="shared" si="5"/>
        <v/>
      </c>
      <c r="Z11" s="121"/>
      <c r="AA11" s="234" t="s">
        <v>102</v>
      </c>
      <c r="AB11" s="128">
        <v>500.0</v>
      </c>
      <c r="AC11" s="128" t="s">
        <v>205</v>
      </c>
      <c r="AD11" s="129"/>
      <c r="AE11" s="130">
        <v>0.0</v>
      </c>
      <c r="AF11" s="125" t="str">
        <f t="shared" si="6"/>
        <v/>
      </c>
      <c r="AG11" s="131">
        <v>2.75</v>
      </c>
      <c r="AH11" s="120">
        <f t="shared" si="7"/>
        <v>0</v>
      </c>
      <c r="AI11" s="132" t="str">
        <f>HYPERLINK('242MLInput'!AD7)</f>
        <v/>
      </c>
      <c r="AJ11" s="132" t="str">
        <f>HYPERLINK('242MLInput'!AE7)</f>
        <v/>
      </c>
      <c r="AK11" s="132" t="str">
        <f>HYPERLINK('242MLInput'!AF7)</f>
        <v/>
      </c>
      <c r="AL11" s="132" t="str">
        <f>HYPERLINK('242MLInput'!AG7)</f>
        <v/>
      </c>
      <c r="AM11" s="132" t="str">
        <f>HYPERLINK('242MLInput'!AH7)</f>
        <v/>
      </c>
      <c r="AN11" s="132" t="str">
        <f>HYPERLINK('242MLInput'!AI7)</f>
        <v/>
      </c>
      <c r="AO11" s="132" t="str">
        <f>HYPERLINK('242MLInput'!AJ7)</f>
        <v/>
      </c>
      <c r="AP11" s="132" t="str">
        <f>HYPERLINK('242MLInput'!AK7)</f>
        <v/>
      </c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  <c r="DD11" s="118"/>
    </row>
    <row r="12" ht="10.5" customHeight="1">
      <c r="A12" s="118" t="str">
        <f t="shared" si="1"/>
        <v>242ML</v>
      </c>
      <c r="B12" s="118">
        <f t="shared" si="2"/>
        <v>2020</v>
      </c>
      <c r="C12" s="118">
        <f t="shared" si="3"/>
        <v>3</v>
      </c>
      <c r="D12" s="119">
        <f>'242MLInput'!B8</f>
        <v>43897</v>
      </c>
      <c r="E12" s="120" t="str">
        <f t="shared" si="4"/>
        <v>IAD</v>
      </c>
      <c r="F12" s="121" t="str">
        <f>'242MLInput'!H8</f>
        <v>BUY</v>
      </c>
      <c r="G12" s="120" t="str">
        <f>'242MLInput'!N8</f>
        <v>Steve Watkins</v>
      </c>
      <c r="H12" s="120" t="str">
        <f>'242MLInput'!O8</f>
        <v>SW</v>
      </c>
      <c r="I12" s="120" t="str">
        <f>'242MLInput'!Q8</f>
        <v>Broker</v>
      </c>
      <c r="J12" s="121" t="str">
        <f>'242MLInput'!R8</f>
        <v>Apollo Jet</v>
      </c>
      <c r="K12" s="122" t="str">
        <f>'242MLInput'!AC8</f>
        <v/>
      </c>
      <c r="L12" s="123"/>
      <c r="M12" s="124">
        <f>'242MLInput'!L8</f>
        <v>0.7</v>
      </c>
      <c r="N12" s="120" t="str">
        <f>IF(F12="","",(IF(R12='242MLInput'!K8,"","ERROR!")))</f>
        <v/>
      </c>
      <c r="O12" s="120"/>
      <c r="P12" s="121">
        <v>1436.0</v>
      </c>
      <c r="Q12" s="121">
        <v>4275.0</v>
      </c>
      <c r="R12" s="124">
        <f t="shared" si="8"/>
        <v>2423.1</v>
      </c>
      <c r="S12" s="125"/>
      <c r="T12" s="125"/>
      <c r="U12" s="125"/>
      <c r="V12" s="126"/>
      <c r="W12" s="125"/>
      <c r="X12" s="125"/>
      <c r="Y12" s="125">
        <v>6191.67</v>
      </c>
      <c r="Z12" s="121" t="s">
        <v>119</v>
      </c>
      <c r="AA12" s="234" t="s">
        <v>94</v>
      </c>
      <c r="AB12" s="128">
        <v>500.0</v>
      </c>
      <c r="AC12" s="128" t="s">
        <v>206</v>
      </c>
      <c r="AD12" s="129"/>
      <c r="AE12" s="130">
        <v>0.0</v>
      </c>
      <c r="AF12" s="125" t="str">
        <f t="shared" si="6"/>
        <v/>
      </c>
      <c r="AG12" s="131">
        <v>2.75</v>
      </c>
      <c r="AH12" s="120">
        <f t="shared" si="7"/>
        <v>0</v>
      </c>
      <c r="AI12" s="132" t="str">
        <f>HYPERLINK('242MLInput'!AD8)</f>
        <v/>
      </c>
      <c r="AJ12" s="132" t="str">
        <f>HYPERLINK('242MLInput'!AE8)</f>
        <v/>
      </c>
      <c r="AK12" s="132" t="str">
        <f>HYPERLINK('242MLInput'!AF8)</f>
        <v/>
      </c>
      <c r="AL12" s="132" t="str">
        <f>HYPERLINK('242MLInput'!AG8)</f>
        <v/>
      </c>
      <c r="AM12" s="132" t="str">
        <f>HYPERLINK('242MLInput'!AH8)</f>
        <v/>
      </c>
      <c r="AN12" s="132" t="str">
        <f>HYPERLINK('242MLInput'!AI8)</f>
        <v/>
      </c>
      <c r="AO12" s="132" t="str">
        <f>HYPERLINK('242MLInput'!AJ8)</f>
        <v/>
      </c>
      <c r="AP12" s="132" t="str">
        <f>HYPERLINK('242MLInput'!AK8)</f>
        <v/>
      </c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  <c r="DD12" s="118"/>
    </row>
    <row r="13" ht="10.5" customHeight="1">
      <c r="A13" s="12" t="str">
        <f t="shared" si="1"/>
        <v>242ML</v>
      </c>
      <c r="B13" s="12">
        <f t="shared" si="2"/>
        <v>2020</v>
      </c>
      <c r="C13" s="12">
        <f t="shared" si="3"/>
        <v>3</v>
      </c>
      <c r="D13" s="230">
        <f>'242MLInput'!B9</f>
        <v>43898</v>
      </c>
      <c r="E13" s="111" t="str">
        <f t="shared" si="4"/>
        <v>BUY</v>
      </c>
      <c r="F13" s="112" t="str">
        <f>'242MLInput'!H9</f>
        <v>RDU</v>
      </c>
      <c r="G13" s="111" t="str">
        <f>'242MLInput'!N9</f>
        <v>Kevin Mock</v>
      </c>
      <c r="H13" s="111" t="str">
        <f>'242MLInput'!O9</f>
        <v>KM</v>
      </c>
      <c r="I13" s="111" t="str">
        <f>'242MLInput'!Q9</f>
        <v>Passenger</v>
      </c>
      <c r="J13" s="112" t="str">
        <f>'242MLInput'!R9</f>
        <v>Abram</v>
      </c>
      <c r="K13" s="113" t="str">
        <f>'242MLInput'!AC9</f>
        <v/>
      </c>
      <c r="L13" s="114"/>
      <c r="M13" s="115">
        <f>'242MLInput'!L9</f>
        <v>0.3</v>
      </c>
      <c r="N13" s="111" t="str">
        <f>IF(F13="","",(IF(R13='242MLInput'!K9,"","ERROR!")))</f>
        <v/>
      </c>
      <c r="O13" s="64"/>
      <c r="P13" s="121">
        <v>1437.0</v>
      </c>
      <c r="Q13" s="133"/>
      <c r="R13" s="224">
        <f t="shared" si="8"/>
        <v>2423.4</v>
      </c>
      <c r="S13" s="225"/>
      <c r="T13" s="225"/>
      <c r="U13" s="226"/>
      <c r="V13" s="226">
        <v>334.1</v>
      </c>
      <c r="W13" s="226"/>
      <c r="X13" s="226">
        <v>37.69</v>
      </c>
      <c r="Y13" s="227" t="str">
        <f t="shared" ref="Y13:Y15" si="9">IF(S13&lt;&gt;"",SUM(S11:X13),"")</f>
        <v/>
      </c>
      <c r="Z13" s="136"/>
      <c r="AA13" s="228"/>
      <c r="AB13" s="229"/>
      <c r="AC13" s="229"/>
      <c r="AD13" s="138"/>
      <c r="AE13" s="139">
        <v>0.0</v>
      </c>
      <c r="AF13" s="140" t="str">
        <f t="shared" si="6"/>
        <v/>
      </c>
      <c r="AG13" s="231">
        <v>2.75</v>
      </c>
      <c r="AH13" s="142">
        <f t="shared" si="7"/>
        <v>0</v>
      </c>
      <c r="AI13" s="235" t="str">
        <f>HYPERLINK('242MLInput'!AD9)</f>
        <v/>
      </c>
      <c r="AJ13" s="236" t="str">
        <f>HYPERLINK('242MLInput'!AE9)</f>
        <v/>
      </c>
      <c r="AK13" s="237" t="str">
        <f>HYPERLINK('242MLInput'!AF9)</f>
        <v/>
      </c>
      <c r="AL13" s="237" t="str">
        <f>HYPERLINK('242MLInput'!AG9)</f>
        <v/>
      </c>
      <c r="AM13" s="237" t="str">
        <f>HYPERLINK('242MLInput'!AH9)</f>
        <v/>
      </c>
      <c r="AN13" s="237" t="str">
        <f>HYPERLINK('242MLInput'!AI9)</f>
        <v/>
      </c>
      <c r="AO13" s="237" t="str">
        <f>HYPERLINK('242MLInput'!AJ9)</f>
        <v/>
      </c>
      <c r="AP13" s="237" t="str">
        <f>HYPERLINK('242MLInput'!AK9)</f>
        <v/>
      </c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  <c r="BM13" s="238"/>
      <c r="BN13" s="238"/>
      <c r="BO13" s="238"/>
      <c r="BP13" s="238"/>
      <c r="BQ13" s="238"/>
      <c r="BR13" s="238"/>
      <c r="BS13" s="238"/>
      <c r="BT13" s="238"/>
      <c r="BU13" s="238"/>
      <c r="BV13" s="238"/>
      <c r="BW13" s="238"/>
      <c r="BX13" s="238"/>
      <c r="BY13" s="238"/>
      <c r="BZ13" s="238"/>
      <c r="CA13" s="238"/>
      <c r="CB13" s="238"/>
      <c r="CC13" s="238"/>
      <c r="CD13" s="238"/>
      <c r="CE13" s="238"/>
      <c r="CF13" s="238"/>
      <c r="CG13" s="238"/>
      <c r="CH13" s="238"/>
      <c r="CI13" s="238"/>
      <c r="CJ13" s="238"/>
      <c r="CK13" s="238"/>
      <c r="CL13" s="238"/>
      <c r="CM13" s="238"/>
      <c r="CN13" s="238"/>
      <c r="CO13" s="238"/>
      <c r="CP13" s="238"/>
      <c r="CQ13" s="238"/>
      <c r="CR13" s="238"/>
      <c r="CS13" s="238"/>
      <c r="CT13" s="238"/>
      <c r="CU13" s="238"/>
      <c r="CV13" s="238"/>
      <c r="CW13" s="238"/>
      <c r="CX13" s="238"/>
      <c r="CY13" s="238"/>
      <c r="CZ13" s="238"/>
      <c r="DA13" s="238"/>
      <c r="DB13" s="238"/>
      <c r="DC13" s="238"/>
      <c r="DD13" s="238"/>
    </row>
    <row r="14" ht="10.5" customHeight="1">
      <c r="A14" s="12" t="str">
        <f t="shared" si="1"/>
        <v>242ML</v>
      </c>
      <c r="B14" s="12">
        <f t="shared" si="2"/>
        <v>2020</v>
      </c>
      <c r="C14" s="12">
        <f t="shared" si="3"/>
        <v>3</v>
      </c>
      <c r="D14" s="230">
        <f>'242MLInput'!B10</f>
        <v>43898</v>
      </c>
      <c r="E14" s="111" t="str">
        <f t="shared" si="4"/>
        <v>RDU</v>
      </c>
      <c r="F14" s="112" t="str">
        <f>'242MLInput'!H10</f>
        <v>IAD</v>
      </c>
      <c r="G14" s="111" t="str">
        <f>'242MLInput'!N10</f>
        <v>Kevin Mock</v>
      </c>
      <c r="H14" s="111" t="str">
        <f>'242MLInput'!O10</f>
        <v>KM</v>
      </c>
      <c r="I14" s="111" t="str">
        <f>'242MLInput'!Q10</f>
        <v>Passenger</v>
      </c>
      <c r="J14" s="112" t="str">
        <f>'242MLInput'!R10</f>
        <v>Abram</v>
      </c>
      <c r="K14" s="113" t="str">
        <f>'242MLInput'!AC10</f>
        <v/>
      </c>
      <c r="L14" s="114"/>
      <c r="M14" s="115">
        <f>'242MLInput'!L10</f>
        <v>0.8</v>
      </c>
      <c r="N14" s="111" t="str">
        <f>IF(F14="","",(IF(R14='242MLInput'!K10,"","ERROR!")))</f>
        <v/>
      </c>
      <c r="O14" s="64"/>
      <c r="P14" s="121">
        <v>1438.0</v>
      </c>
      <c r="Q14" s="133"/>
      <c r="R14" s="224">
        <f t="shared" si="8"/>
        <v>2424.2</v>
      </c>
      <c r="S14" s="225"/>
      <c r="T14" s="225">
        <v>651.84</v>
      </c>
      <c r="U14" s="226"/>
      <c r="V14" s="226"/>
      <c r="W14" s="226"/>
      <c r="X14" s="226">
        <v>21.0</v>
      </c>
      <c r="Y14" s="227" t="str">
        <f t="shared" si="9"/>
        <v/>
      </c>
      <c r="Z14" s="136"/>
      <c r="AA14" s="228"/>
      <c r="AB14" s="229"/>
      <c r="AC14" s="229"/>
      <c r="AD14" s="138">
        <v>152.0</v>
      </c>
      <c r="AE14" s="139">
        <v>1069.84</v>
      </c>
      <c r="AF14" s="140">
        <f t="shared" si="6"/>
        <v>7.038421053</v>
      </c>
      <c r="AG14" s="231">
        <v>2.75</v>
      </c>
      <c r="AH14" s="142">
        <f t="shared" si="7"/>
        <v>651.84</v>
      </c>
      <c r="AI14" s="232" t="str">
        <f>HYPERLINK('242MLInput'!AD10)</f>
        <v/>
      </c>
      <c r="AJ14" s="233" t="str">
        <f>HYPERLINK('242MLInput'!AE10)</f>
        <v/>
      </c>
      <c r="AK14" s="176" t="str">
        <f>HYPERLINK('242MLInput'!AF10)</f>
        <v/>
      </c>
      <c r="AL14" s="176" t="str">
        <f>HYPERLINK('242MLInput'!AG10)</f>
        <v/>
      </c>
      <c r="AM14" s="176" t="str">
        <f>HYPERLINK('242MLInput'!AH10)</f>
        <v/>
      </c>
      <c r="AN14" s="176" t="str">
        <f>HYPERLINK('242MLInput'!AI10)</f>
        <v/>
      </c>
      <c r="AO14" s="176" t="str">
        <f>HYPERLINK('242MLInput'!AJ10)</f>
        <v/>
      </c>
      <c r="AP14" s="176" t="str">
        <f>HYPERLINK('242MLInput'!AK10)</f>
        <v/>
      </c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</row>
    <row r="15" ht="10.5" customHeight="1">
      <c r="A15" s="12" t="str">
        <f t="shared" si="1"/>
        <v>242ML</v>
      </c>
      <c r="B15" s="12">
        <f t="shared" si="2"/>
        <v>2020</v>
      </c>
      <c r="C15" s="12">
        <f t="shared" si="3"/>
        <v>3</v>
      </c>
      <c r="D15" s="230">
        <f>'242MLInput'!B11</f>
        <v>43899</v>
      </c>
      <c r="E15" s="111" t="str">
        <f t="shared" si="4"/>
        <v>IAD</v>
      </c>
      <c r="F15" s="112" t="str">
        <f>'242MLInput'!H11</f>
        <v>FXE</v>
      </c>
      <c r="G15" s="111" t="str">
        <f>'242MLInput'!N11</f>
        <v>Steve Watkins</v>
      </c>
      <c r="H15" s="111" t="str">
        <f>'242MLInput'!O11</f>
        <v>SW</v>
      </c>
      <c r="I15" s="111" t="str">
        <f>'242MLInput'!Q11</f>
        <v>Passenger</v>
      </c>
      <c r="J15" s="112" t="str">
        <f>'242MLInput'!R11</f>
        <v>JRG</v>
      </c>
      <c r="K15" s="113" t="str">
        <f>'242MLInput'!AC11</f>
        <v/>
      </c>
      <c r="L15" s="114"/>
      <c r="M15" s="115">
        <f>'242MLInput'!L11</f>
        <v>2.6</v>
      </c>
      <c r="N15" s="111" t="str">
        <f>IF(F15="","",(IF(R15='242MLInput'!K11,"","ERROR!")))</f>
        <v/>
      </c>
      <c r="O15" s="64"/>
      <c r="P15" s="121">
        <v>1439.0</v>
      </c>
      <c r="Q15" s="133"/>
      <c r="R15" s="224">
        <f t="shared" si="8"/>
        <v>2426.8</v>
      </c>
      <c r="S15" s="225"/>
      <c r="T15" s="225">
        <v>417.2</v>
      </c>
      <c r="U15" s="226"/>
      <c r="V15" s="226"/>
      <c r="W15" s="226"/>
      <c r="X15" s="226">
        <v>21.18</v>
      </c>
      <c r="Y15" s="227" t="str">
        <f t="shared" si="9"/>
        <v/>
      </c>
      <c r="Z15" s="136"/>
      <c r="AA15" s="228"/>
      <c r="AB15" s="229"/>
      <c r="AC15" s="229"/>
      <c r="AD15" s="138">
        <v>280.0</v>
      </c>
      <c r="AE15" s="139">
        <v>1187.2</v>
      </c>
      <c r="AF15" s="140">
        <f t="shared" si="6"/>
        <v>4.24</v>
      </c>
      <c r="AG15" s="231">
        <v>2.75</v>
      </c>
      <c r="AH15" s="142">
        <f t="shared" si="7"/>
        <v>417.2</v>
      </c>
      <c r="AI15" s="232" t="str">
        <f>HYPERLINK('242MLInput'!AD11)</f>
        <v/>
      </c>
      <c r="AJ15" s="233" t="str">
        <f>HYPERLINK('242MLInput'!AE11)</f>
        <v/>
      </c>
      <c r="AK15" s="176" t="str">
        <f>HYPERLINK('242MLInput'!AF11)</f>
        <v/>
      </c>
      <c r="AL15" s="176" t="str">
        <f>HYPERLINK('242MLInput'!AG11)</f>
        <v/>
      </c>
      <c r="AM15" s="176" t="str">
        <f>HYPERLINK('242MLInput'!AH11)</f>
        <v/>
      </c>
      <c r="AN15" s="176" t="str">
        <f>HYPERLINK('242MLInput'!AI11)</f>
        <v/>
      </c>
      <c r="AO15" s="176" t="str">
        <f>HYPERLINK('242MLInput'!AJ11)</f>
        <v/>
      </c>
      <c r="AP15" s="176" t="str">
        <f>HYPERLINK('242MLInput'!AK11)</f>
        <v/>
      </c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</row>
    <row r="16" ht="10.5" customHeight="1">
      <c r="A16" s="12" t="str">
        <f t="shared" si="1"/>
        <v>242ML</v>
      </c>
      <c r="B16" s="12">
        <f t="shared" si="2"/>
        <v>2020</v>
      </c>
      <c r="C16" s="12">
        <f t="shared" si="3"/>
        <v>3</v>
      </c>
      <c r="D16" s="230">
        <f>'242MLInput'!B12</f>
        <v>43899</v>
      </c>
      <c r="E16" s="111" t="str">
        <f t="shared" si="4"/>
        <v>FXE</v>
      </c>
      <c r="F16" s="112" t="str">
        <f>'242MLInput'!H12</f>
        <v>RDU</v>
      </c>
      <c r="G16" s="111" t="str">
        <f>'242MLInput'!N12</f>
        <v>Kevin Mock</v>
      </c>
      <c r="H16" s="111" t="str">
        <f>'242MLInput'!O12</f>
        <v>KM</v>
      </c>
      <c r="I16" s="111" t="str">
        <f>'242MLInput'!Q12</f>
        <v>Passenger</v>
      </c>
      <c r="J16" s="112" t="str">
        <f>'242MLInput'!R12</f>
        <v>JRG</v>
      </c>
      <c r="K16" s="113" t="str">
        <f>'242MLInput'!AC12</f>
        <v/>
      </c>
      <c r="L16" s="114"/>
      <c r="M16" s="115">
        <f>'242MLInput'!L12</f>
        <v>2.3</v>
      </c>
      <c r="N16" s="111" t="str">
        <f>IF(F16="","",(IF(R16='242MLInput'!K12,"","ERROR!")))</f>
        <v/>
      </c>
      <c r="O16" s="64"/>
      <c r="P16" s="121">
        <v>1440.0</v>
      </c>
      <c r="Q16" s="133">
        <v>4276.0</v>
      </c>
      <c r="R16" s="224">
        <f t="shared" si="8"/>
        <v>2429.1</v>
      </c>
      <c r="S16" s="225"/>
      <c r="T16" s="225"/>
      <c r="U16" s="226"/>
      <c r="V16" s="226"/>
      <c r="W16" s="226"/>
      <c r="X16" s="226"/>
      <c r="Y16" s="226">
        <v>4212.93</v>
      </c>
      <c r="Z16" s="136" t="s">
        <v>207</v>
      </c>
      <c r="AA16" s="228" t="s">
        <v>102</v>
      </c>
      <c r="AB16" s="229">
        <v>1000.0</v>
      </c>
      <c r="AC16" s="229" t="s">
        <v>208</v>
      </c>
      <c r="AD16" s="138"/>
      <c r="AE16" s="139">
        <v>0.0</v>
      </c>
      <c r="AF16" s="140" t="str">
        <f t="shared" si="6"/>
        <v/>
      </c>
      <c r="AG16" s="231">
        <v>2.75</v>
      </c>
      <c r="AH16" s="142">
        <f t="shared" si="7"/>
        <v>0</v>
      </c>
      <c r="AI16" s="232" t="str">
        <f>HYPERLINK('242MLInput'!AD12)</f>
        <v/>
      </c>
      <c r="AJ16" s="233" t="str">
        <f>HYPERLINK('242MLInput'!AE12)</f>
        <v/>
      </c>
      <c r="AK16" s="176" t="str">
        <f>HYPERLINK('242MLInput'!AF12)</f>
        <v/>
      </c>
      <c r="AL16" s="176" t="str">
        <f>HYPERLINK('242MLInput'!AG12)</f>
        <v/>
      </c>
      <c r="AM16" s="176" t="str">
        <f>HYPERLINK('242MLInput'!AH12)</f>
        <v/>
      </c>
      <c r="AN16" s="176" t="str">
        <f>HYPERLINK('242MLInput'!AI12)</f>
        <v/>
      </c>
      <c r="AO16" s="176" t="str">
        <f>HYPERLINK('242MLInput'!AJ12)</f>
        <v/>
      </c>
      <c r="AP16" s="176" t="str">
        <f>HYPERLINK('242MLInput'!AK12)</f>
        <v/>
      </c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</row>
    <row r="17" ht="10.5" customHeight="1">
      <c r="A17" s="12" t="str">
        <f t="shared" si="1"/>
        <v>242ML</v>
      </c>
      <c r="B17" s="12">
        <f t="shared" si="2"/>
        <v>2020</v>
      </c>
      <c r="C17" s="12">
        <f t="shared" si="3"/>
        <v>3</v>
      </c>
      <c r="D17" s="230">
        <f>'242MLInput'!B13</f>
        <v>43899</v>
      </c>
      <c r="E17" s="111" t="str">
        <f t="shared" si="4"/>
        <v>RDU</v>
      </c>
      <c r="F17" s="112" t="str">
        <f>'242MLInput'!H13</f>
        <v>BUY</v>
      </c>
      <c r="G17" s="111" t="str">
        <f>'242MLInput'!N13</f>
        <v>Kevin Mock</v>
      </c>
      <c r="H17" s="111" t="str">
        <f>'242MLInput'!O13</f>
        <v>KM</v>
      </c>
      <c r="I17" s="111" t="str">
        <f>'242MLInput'!Q13</f>
        <v>Passenger</v>
      </c>
      <c r="J17" s="112" t="str">
        <f>'242MLInput'!R13</f>
        <v>JRG</v>
      </c>
      <c r="K17" s="113" t="str">
        <f>'242MLInput'!AC13</f>
        <v/>
      </c>
      <c r="L17" s="114"/>
      <c r="M17" s="115">
        <f>'242MLInput'!L13</f>
        <v>0.2</v>
      </c>
      <c r="N17" s="111" t="str">
        <f>IF(F17="","",(IF(R17='242MLInput'!K13,"","ERROR!")))</f>
        <v/>
      </c>
      <c r="O17" s="64"/>
      <c r="P17" s="121">
        <v>1441.0</v>
      </c>
      <c r="Q17" s="133">
        <v>4277.0</v>
      </c>
      <c r="R17" s="224">
        <f t="shared" si="8"/>
        <v>2429.3</v>
      </c>
      <c r="S17" s="225"/>
      <c r="T17" s="225"/>
      <c r="U17" s="226"/>
      <c r="V17" s="226"/>
      <c r="W17" s="226"/>
      <c r="X17" s="226"/>
      <c r="Y17" s="226">
        <v>15057.07</v>
      </c>
      <c r="Z17" s="136"/>
      <c r="AA17" s="228" t="s">
        <v>94</v>
      </c>
      <c r="AB17" s="229">
        <v>1000.0</v>
      </c>
      <c r="AC17" s="229" t="s">
        <v>209</v>
      </c>
      <c r="AD17" s="138"/>
      <c r="AE17" s="139">
        <v>0.0</v>
      </c>
      <c r="AF17" s="140" t="str">
        <f t="shared" si="6"/>
        <v/>
      </c>
      <c r="AG17" s="231">
        <v>2.75</v>
      </c>
      <c r="AH17" s="142">
        <f t="shared" si="7"/>
        <v>0</v>
      </c>
      <c r="AI17" s="235" t="str">
        <f>HYPERLINK('242MLInput'!AD13)</f>
        <v/>
      </c>
      <c r="AJ17" s="236" t="str">
        <f>HYPERLINK('242MLInput'!AE13)</f>
        <v/>
      </c>
      <c r="AK17" s="237" t="str">
        <f>HYPERLINK('242MLInput'!AF13)</f>
        <v/>
      </c>
      <c r="AL17" s="237" t="str">
        <f>HYPERLINK('242MLInput'!AG13)</f>
        <v/>
      </c>
      <c r="AM17" s="237" t="str">
        <f>HYPERLINK('242MLInput'!AH13)</f>
        <v/>
      </c>
      <c r="AN17" s="237" t="str">
        <f>HYPERLINK('242MLInput'!AI13)</f>
        <v/>
      </c>
      <c r="AO17" s="237" t="str">
        <f>HYPERLINK('242MLInput'!AJ13)</f>
        <v/>
      </c>
      <c r="AP17" s="237" t="str">
        <f>HYPERLINK('242MLInput'!AK13)</f>
        <v/>
      </c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8"/>
      <c r="BS17" s="238"/>
      <c r="BT17" s="238"/>
      <c r="BU17" s="238"/>
      <c r="BV17" s="238"/>
      <c r="BW17" s="238"/>
      <c r="BX17" s="238"/>
      <c r="BY17" s="238"/>
      <c r="BZ17" s="238"/>
      <c r="CA17" s="238"/>
      <c r="CB17" s="238"/>
      <c r="CC17" s="238"/>
      <c r="CD17" s="238"/>
      <c r="CE17" s="238"/>
      <c r="CF17" s="238"/>
      <c r="CG17" s="238"/>
      <c r="CH17" s="238"/>
      <c r="CI17" s="238"/>
      <c r="CJ17" s="238"/>
      <c r="CK17" s="238"/>
      <c r="CL17" s="238"/>
      <c r="CM17" s="238"/>
      <c r="CN17" s="238"/>
      <c r="CO17" s="238"/>
      <c r="CP17" s="238"/>
      <c r="CQ17" s="238"/>
      <c r="CR17" s="238"/>
      <c r="CS17" s="238"/>
      <c r="CT17" s="238"/>
      <c r="CU17" s="238"/>
      <c r="CV17" s="238"/>
      <c r="CW17" s="238"/>
      <c r="CX17" s="238"/>
      <c r="CY17" s="238"/>
      <c r="CZ17" s="238"/>
      <c r="DA17" s="238"/>
      <c r="DB17" s="238"/>
      <c r="DC17" s="238"/>
      <c r="DD17" s="238"/>
    </row>
    <row r="18" ht="10.5" customHeight="1">
      <c r="A18" s="118" t="str">
        <f t="shared" si="1"/>
        <v>242ML</v>
      </c>
      <c r="B18" s="118">
        <f t="shared" si="2"/>
        <v>2020</v>
      </c>
      <c r="C18" s="118">
        <f t="shared" si="3"/>
        <v>3</v>
      </c>
      <c r="D18" s="119">
        <f>'242MLInput'!B14</f>
        <v>43902</v>
      </c>
      <c r="E18" s="120" t="str">
        <f t="shared" si="4"/>
        <v>BUY</v>
      </c>
      <c r="F18" s="121" t="str">
        <f>'242MLInput'!H14</f>
        <v>LUK</v>
      </c>
      <c r="G18" s="120" t="str">
        <f>'242MLInput'!N14</f>
        <v>Kevin Mock</v>
      </c>
      <c r="H18" s="120" t="str">
        <f>'242MLInput'!O14</f>
        <v>SW</v>
      </c>
      <c r="I18" s="120" t="str">
        <f>'242MLInput'!Q14</f>
        <v>Cargo</v>
      </c>
      <c r="J18" s="121" t="str">
        <f>'242MLInput'!R14</f>
        <v>FDS</v>
      </c>
      <c r="K18" s="122" t="str">
        <f>'242MLInput'!AC14</f>
        <v/>
      </c>
      <c r="L18" s="123"/>
      <c r="M18" s="124">
        <f>'242MLInput'!L14</f>
        <v>1</v>
      </c>
      <c r="N18" s="120" t="str">
        <f>IF(F18="","",(IF(R18='242MLInput'!K14,"","ERROR!")))</f>
        <v/>
      </c>
      <c r="O18" s="120"/>
      <c r="P18" s="121">
        <v>1442.0</v>
      </c>
      <c r="Q18" s="121"/>
      <c r="R18" s="124">
        <f t="shared" si="8"/>
        <v>2430.3</v>
      </c>
      <c r="S18" s="125"/>
      <c r="T18" s="125"/>
      <c r="U18" s="125"/>
      <c r="V18" s="126"/>
      <c r="W18" s="125"/>
      <c r="X18" s="125"/>
      <c r="Y18" s="127" t="str">
        <f t="shared" ref="Y18:Y21" si="10">IF(S18&lt;&gt;"",SUM(S16:X18),"")</f>
        <v/>
      </c>
      <c r="Z18" s="121"/>
      <c r="AA18" s="234"/>
      <c r="AB18" s="128"/>
      <c r="AC18" s="128"/>
      <c r="AD18" s="129"/>
      <c r="AE18" s="130">
        <v>0.0</v>
      </c>
      <c r="AF18" s="125" t="str">
        <f t="shared" si="6"/>
        <v/>
      </c>
      <c r="AG18" s="131">
        <v>2.75</v>
      </c>
      <c r="AH18" s="120">
        <f t="shared" si="7"/>
        <v>0</v>
      </c>
      <c r="AI18" s="132" t="str">
        <f>HYPERLINK('242MLInput'!AD14)</f>
        <v/>
      </c>
      <c r="AJ18" s="132" t="str">
        <f>HYPERLINK('242MLInput'!AE14)</f>
        <v/>
      </c>
      <c r="AK18" s="132" t="str">
        <f>HYPERLINK('242MLInput'!AF14)</f>
        <v/>
      </c>
      <c r="AL18" s="132" t="str">
        <f>HYPERLINK('242MLInput'!AG14)</f>
        <v/>
      </c>
      <c r="AM18" s="132" t="str">
        <f>HYPERLINK('242MLInput'!AH14)</f>
        <v/>
      </c>
      <c r="AN18" s="132" t="str">
        <f>HYPERLINK('242MLInput'!AI14)</f>
        <v/>
      </c>
      <c r="AO18" s="132" t="str">
        <f>HYPERLINK('242MLInput'!AJ14)</f>
        <v/>
      </c>
      <c r="AP18" s="132" t="str">
        <f>HYPERLINK('242MLInput'!AK14)</f>
        <v/>
      </c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/>
    </row>
    <row r="19" ht="10.5" customHeight="1">
      <c r="A19" s="118" t="str">
        <f t="shared" si="1"/>
        <v>242ML</v>
      </c>
      <c r="B19" s="118">
        <f t="shared" si="2"/>
        <v>2020</v>
      </c>
      <c r="C19" s="118">
        <f t="shared" si="3"/>
        <v>3</v>
      </c>
      <c r="D19" s="119">
        <f>'242MLInput'!B15</f>
        <v>43902</v>
      </c>
      <c r="E19" s="120" t="str">
        <f t="shared" si="4"/>
        <v>LUK</v>
      </c>
      <c r="F19" s="121" t="str">
        <f>'242MLInput'!H15</f>
        <v>CLT</v>
      </c>
      <c r="G19" s="120" t="str">
        <f>'242MLInput'!N15</f>
        <v>Kevin Mock</v>
      </c>
      <c r="H19" s="120" t="str">
        <f>'242MLInput'!O15</f>
        <v>SW</v>
      </c>
      <c r="I19" s="120" t="str">
        <f>'242MLInput'!Q15</f>
        <v>Cargo</v>
      </c>
      <c r="J19" s="121" t="str">
        <f>'242MLInput'!R15</f>
        <v>FDS</v>
      </c>
      <c r="K19" s="122" t="str">
        <f>'242MLInput'!AC15</f>
        <v/>
      </c>
      <c r="L19" s="123"/>
      <c r="M19" s="124">
        <f>'242MLInput'!L15</f>
        <v>1.1</v>
      </c>
      <c r="N19" s="120" t="str">
        <f>IF(F19="","",(IF(R19='242MLInput'!K15,"","ERROR!")))</f>
        <v/>
      </c>
      <c r="O19" s="120"/>
      <c r="P19" s="121">
        <v>1443.0</v>
      </c>
      <c r="Q19" s="121"/>
      <c r="R19" s="124">
        <f t="shared" si="8"/>
        <v>2431.4</v>
      </c>
      <c r="S19" s="125" t="s">
        <v>210</v>
      </c>
      <c r="T19" s="125"/>
      <c r="U19" s="125"/>
      <c r="V19" s="126">
        <v>35.35</v>
      </c>
      <c r="W19" s="125"/>
      <c r="X19" s="125"/>
      <c r="Y19" s="127">
        <f t="shared" si="10"/>
        <v>35.35</v>
      </c>
      <c r="Z19" s="121" t="s">
        <v>211</v>
      </c>
      <c r="AA19" s="234" t="s">
        <v>102</v>
      </c>
      <c r="AB19" s="128">
        <v>500.0</v>
      </c>
      <c r="AC19" s="128" t="s">
        <v>212</v>
      </c>
      <c r="AD19" s="129"/>
      <c r="AE19" s="130">
        <v>0.0</v>
      </c>
      <c r="AF19" s="125" t="str">
        <f t="shared" si="6"/>
        <v/>
      </c>
      <c r="AG19" s="131">
        <v>2.75</v>
      </c>
      <c r="AH19" s="120">
        <f t="shared" si="7"/>
        <v>0</v>
      </c>
      <c r="AI19" s="132" t="str">
        <f>HYPERLINK('242MLInput'!AD15)</f>
        <v/>
      </c>
      <c r="AJ19" s="132" t="str">
        <f>HYPERLINK('242MLInput'!AE15)</f>
        <v/>
      </c>
      <c r="AK19" s="132" t="str">
        <f>HYPERLINK('242MLInput'!AF15)</f>
        <v/>
      </c>
      <c r="AL19" s="132" t="str">
        <f>HYPERLINK('242MLInput'!AG15)</f>
        <v/>
      </c>
      <c r="AM19" s="132" t="str">
        <f>HYPERLINK('242MLInput'!AH15)</f>
        <v/>
      </c>
      <c r="AN19" s="132" t="str">
        <f>HYPERLINK('242MLInput'!AI15)</f>
        <v/>
      </c>
      <c r="AO19" s="132" t="str">
        <f>HYPERLINK('242MLInput'!AJ15)</f>
        <v/>
      </c>
      <c r="AP19" s="132" t="str">
        <f>HYPERLINK('242MLInput'!AK15)</f>
        <v/>
      </c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  <c r="DD19" s="118"/>
    </row>
    <row r="20" ht="10.5" customHeight="1">
      <c r="A20" s="118" t="str">
        <f t="shared" si="1"/>
        <v>242ML</v>
      </c>
      <c r="B20" s="118">
        <f t="shared" si="2"/>
        <v>2020</v>
      </c>
      <c r="C20" s="118">
        <f t="shared" si="3"/>
        <v>3</v>
      </c>
      <c r="D20" s="119">
        <f>'242MLInput'!B16</f>
        <v>43902</v>
      </c>
      <c r="E20" s="120" t="str">
        <f t="shared" si="4"/>
        <v>CLT</v>
      </c>
      <c r="F20" s="121" t="str">
        <f>'242MLInput'!H16</f>
        <v>BUY</v>
      </c>
      <c r="G20" s="120" t="str">
        <f>'242MLInput'!N16</f>
        <v>Kevin Mock</v>
      </c>
      <c r="H20" s="120" t="str">
        <f>'242MLInput'!O16</f>
        <v>SW</v>
      </c>
      <c r="I20" s="120" t="str">
        <f>'242MLInput'!Q16</f>
        <v>Cargo</v>
      </c>
      <c r="J20" s="121" t="str">
        <f>'242MLInput'!R16</f>
        <v>FDS</v>
      </c>
      <c r="K20" s="122" t="str">
        <f>'242MLInput'!AC16</f>
        <v/>
      </c>
      <c r="L20" s="123"/>
      <c r="M20" s="124">
        <f>'242MLInput'!L16</f>
        <v>0.4</v>
      </c>
      <c r="N20" s="120" t="str">
        <f>IF(F20="","",(IF(R20='242MLInput'!K16,"","ERROR!")))</f>
        <v/>
      </c>
      <c r="O20" s="120"/>
      <c r="P20" s="121">
        <v>1444.0</v>
      </c>
      <c r="Q20" s="121">
        <v>4278.0</v>
      </c>
      <c r="R20" s="124">
        <f t="shared" si="8"/>
        <v>2431.8</v>
      </c>
      <c r="S20" s="125">
        <v>6440.0</v>
      </c>
      <c r="T20" s="125">
        <v>290.0</v>
      </c>
      <c r="U20" s="125"/>
      <c r="V20" s="126">
        <v>195.0</v>
      </c>
      <c r="W20" s="125">
        <v>500.0</v>
      </c>
      <c r="X20" s="125"/>
      <c r="Y20" s="127">
        <f t="shared" si="10"/>
        <v>7460.35</v>
      </c>
      <c r="Z20" s="121"/>
      <c r="AA20" s="234" t="s">
        <v>94</v>
      </c>
      <c r="AB20" s="128">
        <v>500.0</v>
      </c>
      <c r="AC20" s="128" t="s">
        <v>213</v>
      </c>
      <c r="AD20" s="143">
        <v>120.0</v>
      </c>
      <c r="AE20" s="144">
        <v>620.03</v>
      </c>
      <c r="AF20" s="125">
        <f t="shared" si="6"/>
        <v>5.166916667</v>
      </c>
      <c r="AG20" s="131">
        <v>2.75</v>
      </c>
      <c r="AH20" s="120">
        <f t="shared" si="7"/>
        <v>290.03</v>
      </c>
      <c r="AI20" s="132" t="str">
        <f>HYPERLINK('242MLInput'!AD16)</f>
        <v/>
      </c>
      <c r="AJ20" s="132" t="str">
        <f>HYPERLINK('242MLInput'!AE16)</f>
        <v/>
      </c>
      <c r="AK20" s="132" t="str">
        <f>HYPERLINK('242MLInput'!AF16)</f>
        <v/>
      </c>
      <c r="AL20" s="132" t="str">
        <f>HYPERLINK('242MLInput'!AG16)</f>
        <v/>
      </c>
      <c r="AM20" s="132" t="str">
        <f>HYPERLINK('242MLInput'!AH16)</f>
        <v/>
      </c>
      <c r="AN20" s="132" t="str">
        <f>HYPERLINK('242MLInput'!AI16)</f>
        <v/>
      </c>
      <c r="AO20" s="132" t="str">
        <f>HYPERLINK('242MLInput'!AJ16)</f>
        <v/>
      </c>
      <c r="AP20" s="132" t="str">
        <f>HYPERLINK('242MLInput'!AK16)</f>
        <v/>
      </c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</row>
    <row r="21" ht="10.5" customHeight="1">
      <c r="A21" s="12" t="str">
        <f t="shared" si="1"/>
        <v>242ML</v>
      </c>
      <c r="B21" s="12">
        <f t="shared" si="2"/>
        <v>2020</v>
      </c>
      <c r="C21" s="12">
        <f t="shared" si="3"/>
        <v>3</v>
      </c>
      <c r="D21" s="230">
        <f>'242MLInput'!B17</f>
        <v>43903</v>
      </c>
      <c r="E21" s="111" t="str">
        <f t="shared" si="4"/>
        <v>BUY</v>
      </c>
      <c r="F21" s="112" t="str">
        <f>'242MLInput'!H17</f>
        <v>BWI</v>
      </c>
      <c r="G21" s="111" t="str">
        <f>'242MLInput'!N17</f>
        <v>Kevin Mock</v>
      </c>
      <c r="H21" s="111" t="str">
        <f>'242MLInput'!O17</f>
        <v>SW</v>
      </c>
      <c r="I21" s="111" t="str">
        <f>'242MLInput'!Q17</f>
        <v>Cargo</v>
      </c>
      <c r="J21" s="112" t="str">
        <f>'242MLInput'!R17</f>
        <v>FDS</v>
      </c>
      <c r="K21" s="113" t="str">
        <f>'242MLInput'!AC17</f>
        <v/>
      </c>
      <c r="L21" s="114"/>
      <c r="M21" s="115">
        <f>'242MLInput'!L17</f>
        <v>0.8</v>
      </c>
      <c r="N21" s="111" t="str">
        <f>IF(F21="","",(IF(R21='242MLInput'!K17,"","ERROR!")))</f>
        <v/>
      </c>
      <c r="O21" s="64"/>
      <c r="P21" s="121">
        <v>1445.0</v>
      </c>
      <c r="Q21" s="133"/>
      <c r="R21" s="224">
        <f t="shared" si="8"/>
        <v>2432.6</v>
      </c>
      <c r="S21" s="225"/>
      <c r="T21" s="225"/>
      <c r="U21" s="226"/>
      <c r="V21" s="226"/>
      <c r="W21" s="226"/>
      <c r="X21" s="226"/>
      <c r="Y21" s="226" t="str">
        <f t="shared" si="10"/>
        <v/>
      </c>
      <c r="Z21" s="136"/>
      <c r="AA21" s="228"/>
      <c r="AB21" s="229"/>
      <c r="AC21" s="229"/>
      <c r="AD21" s="138"/>
      <c r="AE21" s="139">
        <v>0.0</v>
      </c>
      <c r="AF21" s="140" t="str">
        <f t="shared" si="6"/>
        <v/>
      </c>
      <c r="AG21" s="231">
        <v>2.75</v>
      </c>
      <c r="AH21" s="142">
        <f t="shared" si="7"/>
        <v>0</v>
      </c>
      <c r="AI21" s="235" t="str">
        <f>HYPERLINK('242MLInput'!AD17)</f>
        <v/>
      </c>
      <c r="AJ21" s="236" t="str">
        <f>HYPERLINK('242MLInput'!AE17)</f>
        <v/>
      </c>
      <c r="AK21" s="237" t="str">
        <f>HYPERLINK('242MLInput'!AF17)</f>
        <v/>
      </c>
      <c r="AL21" s="237" t="str">
        <f>HYPERLINK('242MLInput'!AG17)</f>
        <v/>
      </c>
      <c r="AM21" s="237" t="str">
        <f>HYPERLINK('242MLInput'!AH17)</f>
        <v/>
      </c>
      <c r="AN21" s="237" t="str">
        <f>HYPERLINK('242MLInput'!AI17)</f>
        <v/>
      </c>
      <c r="AO21" s="237" t="str">
        <f>HYPERLINK('242MLInput'!AJ17)</f>
        <v/>
      </c>
      <c r="AP21" s="237" t="str">
        <f>HYPERLINK('242MLInput'!AK17)</f>
        <v/>
      </c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38"/>
      <c r="BB21" s="238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38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38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C21" s="238"/>
      <c r="DD21" s="238"/>
    </row>
    <row r="22" ht="10.5" customHeight="1">
      <c r="A22" s="12" t="str">
        <f t="shared" si="1"/>
        <v>242ML</v>
      </c>
      <c r="B22" s="12">
        <f t="shared" si="2"/>
        <v>2020</v>
      </c>
      <c r="C22" s="12">
        <f t="shared" si="3"/>
        <v>3</v>
      </c>
      <c r="D22" s="230">
        <f>'242MLInput'!B18</f>
        <v>43904</v>
      </c>
      <c r="E22" s="111" t="str">
        <f t="shared" si="4"/>
        <v>BWI</v>
      </c>
      <c r="F22" s="112" t="str">
        <f>'242MLInput'!H18</f>
        <v>RDU</v>
      </c>
      <c r="G22" s="111" t="str">
        <f>'242MLInput'!N18</f>
        <v>Kevin Mock</v>
      </c>
      <c r="H22" s="111" t="str">
        <f>'242MLInput'!O18</f>
        <v>SW</v>
      </c>
      <c r="I22" s="111" t="str">
        <f>'242MLInput'!Q18</f>
        <v>Cargo</v>
      </c>
      <c r="J22" s="112" t="str">
        <f>'242MLInput'!R18</f>
        <v>FDS</v>
      </c>
      <c r="K22" s="113" t="str">
        <f>'242MLInput'!AC18</f>
        <v/>
      </c>
      <c r="L22" s="114"/>
      <c r="M22" s="115">
        <f>'242MLInput'!L18</f>
        <v>0.9</v>
      </c>
      <c r="N22" s="111" t="str">
        <f>IF(F22="","",(IF(R22='242MLInput'!K18,"","ERROR!")))</f>
        <v/>
      </c>
      <c r="O22" s="64"/>
      <c r="P22" s="121">
        <v>1446.0</v>
      </c>
      <c r="Q22" s="133"/>
      <c r="R22" s="224">
        <f t="shared" si="8"/>
        <v>2433.5</v>
      </c>
      <c r="S22" s="225" t="s">
        <v>214</v>
      </c>
      <c r="T22" s="225"/>
      <c r="U22" s="226"/>
      <c r="V22" s="226">
        <v>585.18</v>
      </c>
      <c r="W22" s="226"/>
      <c r="X22" s="226"/>
      <c r="Y22" s="226"/>
      <c r="Z22" s="136" t="s">
        <v>215</v>
      </c>
      <c r="AA22" s="228" t="s">
        <v>102</v>
      </c>
      <c r="AB22" s="229">
        <v>500.0</v>
      </c>
      <c r="AC22" s="229" t="s">
        <v>216</v>
      </c>
      <c r="AD22" s="138"/>
      <c r="AE22" s="139">
        <v>0.0</v>
      </c>
      <c r="AF22" s="140" t="str">
        <f t="shared" si="6"/>
        <v/>
      </c>
      <c r="AG22" s="231">
        <v>2.75</v>
      </c>
      <c r="AH22" s="142">
        <f t="shared" si="7"/>
        <v>0</v>
      </c>
      <c r="AI22" s="235" t="str">
        <f>HYPERLINK('242MLInput'!AD18)</f>
        <v/>
      </c>
      <c r="AJ22" s="236" t="str">
        <f>HYPERLINK('242MLInput'!AE18)</f>
        <v/>
      </c>
      <c r="AK22" s="237" t="str">
        <f>HYPERLINK('242MLInput'!AF18)</f>
        <v/>
      </c>
      <c r="AL22" s="237" t="str">
        <f>HYPERLINK('242MLInput'!AG18)</f>
        <v/>
      </c>
      <c r="AM22" s="237" t="str">
        <f>HYPERLINK('242MLInput'!AH18)</f>
        <v/>
      </c>
      <c r="AN22" s="237" t="str">
        <f>HYPERLINK('242MLInput'!AI18)</f>
        <v/>
      </c>
      <c r="AO22" s="237" t="str">
        <f>HYPERLINK('242MLInput'!AJ18)</f>
        <v/>
      </c>
      <c r="AP22" s="237" t="str">
        <f>HYPERLINK('242MLInput'!AK18)</f>
        <v/>
      </c>
      <c r="AQ22" s="238"/>
      <c r="AR22" s="238"/>
      <c r="AS22" s="238"/>
      <c r="AT22" s="238"/>
      <c r="AU22" s="238"/>
      <c r="AV22" s="238"/>
      <c r="AW22" s="238"/>
      <c r="AX22" s="238"/>
      <c r="AY22" s="238"/>
      <c r="AZ22" s="238"/>
      <c r="BA22" s="238"/>
      <c r="BB22" s="238"/>
      <c r="BC22" s="238"/>
      <c r="BD22" s="238"/>
      <c r="BE22" s="238"/>
      <c r="BF22" s="238"/>
      <c r="BG22" s="238"/>
      <c r="BH22" s="238"/>
      <c r="BI22" s="238"/>
      <c r="BJ22" s="238"/>
      <c r="BK22" s="238"/>
      <c r="BL22" s="238"/>
      <c r="BM22" s="238"/>
      <c r="BN22" s="238"/>
      <c r="BO22" s="238"/>
      <c r="BP22" s="238"/>
      <c r="BQ22" s="238"/>
      <c r="BR22" s="238"/>
      <c r="BS22" s="238"/>
      <c r="BT22" s="238"/>
      <c r="BU22" s="238"/>
      <c r="BV22" s="238"/>
      <c r="BW22" s="238"/>
      <c r="BX22" s="238"/>
      <c r="BY22" s="238"/>
      <c r="BZ22" s="238"/>
      <c r="CA22" s="238"/>
      <c r="CB22" s="238"/>
      <c r="CC22" s="238"/>
      <c r="CD22" s="238"/>
      <c r="CE22" s="238"/>
      <c r="CF22" s="238"/>
      <c r="CG22" s="238"/>
      <c r="CH22" s="238"/>
      <c r="CI22" s="238"/>
      <c r="CJ22" s="238"/>
      <c r="CK22" s="238"/>
      <c r="CL22" s="238"/>
      <c r="CM22" s="238"/>
      <c r="CN22" s="238"/>
      <c r="CO22" s="238"/>
      <c r="CP22" s="238"/>
      <c r="CQ22" s="238"/>
      <c r="CR22" s="238"/>
      <c r="CS22" s="238"/>
      <c r="CT22" s="238"/>
      <c r="CU22" s="238"/>
      <c r="CV22" s="238"/>
      <c r="CW22" s="238"/>
      <c r="CX22" s="238"/>
      <c r="CY22" s="238"/>
      <c r="CZ22" s="238"/>
      <c r="DA22" s="238"/>
      <c r="DB22" s="238"/>
      <c r="DC22" s="238"/>
      <c r="DD22" s="238"/>
    </row>
    <row r="23" ht="10.5" customHeight="1">
      <c r="A23" s="12" t="str">
        <f t="shared" si="1"/>
        <v>242ML</v>
      </c>
      <c r="B23" s="12">
        <f t="shared" si="2"/>
        <v>2020</v>
      </c>
      <c r="C23" s="12">
        <f t="shared" si="3"/>
        <v>3</v>
      </c>
      <c r="D23" s="230">
        <f>'242MLInput'!B19</f>
        <v>43904</v>
      </c>
      <c r="E23" s="111" t="str">
        <f t="shared" si="4"/>
        <v>RDU</v>
      </c>
      <c r="F23" s="112" t="str">
        <f>'242MLInput'!H19</f>
        <v>BUY</v>
      </c>
      <c r="G23" s="111" t="str">
        <f>'242MLInput'!N19</f>
        <v>Kevin Mock</v>
      </c>
      <c r="H23" s="111" t="str">
        <f>'242MLInput'!O19</f>
        <v>SW</v>
      </c>
      <c r="I23" s="111" t="str">
        <f>'242MLInput'!Q19</f>
        <v>Cargo</v>
      </c>
      <c r="J23" s="112" t="str">
        <f>'242MLInput'!R19</f>
        <v>FDS</v>
      </c>
      <c r="K23" s="113" t="str">
        <f>'242MLInput'!AC19</f>
        <v/>
      </c>
      <c r="L23" s="114"/>
      <c r="M23" s="115">
        <f>'242MLInput'!L19</f>
        <v>0.2</v>
      </c>
      <c r="N23" s="111" t="str">
        <f>IF(F23="","",(IF(R23='242MLInput'!K19,"","ERROR!")))</f>
        <v/>
      </c>
      <c r="O23" s="64"/>
      <c r="P23" s="121">
        <v>1447.0</v>
      </c>
      <c r="Q23" s="133">
        <v>4279.0</v>
      </c>
      <c r="R23" s="224">
        <f t="shared" si="8"/>
        <v>2433.7</v>
      </c>
      <c r="S23" s="225">
        <v>5060.0</v>
      </c>
      <c r="T23" s="225"/>
      <c r="U23" s="226"/>
      <c r="V23" s="226"/>
      <c r="W23" s="226">
        <v>500.0</v>
      </c>
      <c r="X23" s="226"/>
      <c r="Y23" s="226">
        <f t="shared" ref="Y23:Y28" si="11">IF(S23&lt;&gt;"",SUM(S21:X23),"")</f>
        <v>6145.18</v>
      </c>
      <c r="Z23" s="136"/>
      <c r="AA23" s="228" t="s">
        <v>94</v>
      </c>
      <c r="AB23" s="229">
        <v>500.0</v>
      </c>
      <c r="AC23" s="229" t="s">
        <v>217</v>
      </c>
      <c r="AD23" s="138"/>
      <c r="AE23" s="139">
        <v>0.0</v>
      </c>
      <c r="AF23" s="140" t="str">
        <f t="shared" si="6"/>
        <v/>
      </c>
      <c r="AG23" s="231">
        <v>2.75</v>
      </c>
      <c r="AH23" s="142">
        <f t="shared" si="7"/>
        <v>0</v>
      </c>
      <c r="AI23" s="235" t="str">
        <f>HYPERLINK('242MLInput'!AD19)</f>
        <v/>
      </c>
      <c r="AJ23" s="236" t="str">
        <f>HYPERLINK('242MLInput'!AE19)</f>
        <v/>
      </c>
      <c r="AK23" s="237" t="str">
        <f>HYPERLINK('242MLInput'!AF19)</f>
        <v/>
      </c>
      <c r="AL23" s="237" t="str">
        <f>HYPERLINK('242MLInput'!AG19)</f>
        <v/>
      </c>
      <c r="AM23" s="237" t="str">
        <f>HYPERLINK('242MLInput'!AH19)</f>
        <v/>
      </c>
      <c r="AN23" s="237" t="str">
        <f>HYPERLINK('242MLInput'!AI19)</f>
        <v/>
      </c>
      <c r="AO23" s="237" t="str">
        <f>HYPERLINK('242MLInput'!AJ19)</f>
        <v/>
      </c>
      <c r="AP23" s="237" t="str">
        <f>HYPERLINK('242MLInput'!AK19)</f>
        <v/>
      </c>
      <c r="AQ23" s="238"/>
      <c r="AR23" s="238"/>
      <c r="AS23" s="238"/>
      <c r="AT23" s="238"/>
      <c r="AU23" s="238"/>
      <c r="AV23" s="238"/>
      <c r="AW23" s="238"/>
      <c r="AX23" s="238"/>
      <c r="AY23" s="238"/>
      <c r="AZ23" s="238"/>
      <c r="BA23" s="238"/>
      <c r="BB23" s="238"/>
      <c r="BC23" s="238"/>
      <c r="BD23" s="238"/>
      <c r="BE23" s="238"/>
      <c r="BF23" s="238"/>
      <c r="BG23" s="238"/>
      <c r="BH23" s="238"/>
      <c r="BI23" s="238"/>
      <c r="BJ23" s="238"/>
      <c r="BK23" s="238"/>
      <c r="BL23" s="238"/>
      <c r="BM23" s="238"/>
      <c r="BN23" s="238"/>
      <c r="BO23" s="238"/>
      <c r="BP23" s="238"/>
      <c r="BQ23" s="238"/>
      <c r="BR23" s="238"/>
      <c r="BS23" s="238"/>
      <c r="BT23" s="238"/>
      <c r="BU23" s="238"/>
      <c r="BV23" s="238"/>
      <c r="BW23" s="238"/>
      <c r="BX23" s="238"/>
      <c r="BY23" s="238"/>
      <c r="BZ23" s="238"/>
      <c r="CA23" s="238"/>
      <c r="CB23" s="238"/>
      <c r="CC23" s="238"/>
      <c r="CD23" s="238"/>
      <c r="CE23" s="238"/>
      <c r="CF23" s="238"/>
      <c r="CG23" s="238"/>
      <c r="CH23" s="238"/>
      <c r="CI23" s="238"/>
      <c r="CJ23" s="238"/>
      <c r="CK23" s="238"/>
      <c r="CL23" s="238"/>
      <c r="CM23" s="238"/>
      <c r="CN23" s="238"/>
      <c r="CO23" s="238"/>
      <c r="CP23" s="238"/>
      <c r="CQ23" s="238"/>
      <c r="CR23" s="238"/>
      <c r="CS23" s="238"/>
      <c r="CT23" s="238"/>
      <c r="CU23" s="238"/>
      <c r="CV23" s="238"/>
      <c r="CW23" s="238"/>
      <c r="CX23" s="238"/>
      <c r="CY23" s="238"/>
      <c r="CZ23" s="238"/>
      <c r="DA23" s="238"/>
      <c r="DB23" s="238"/>
      <c r="DC23" s="238"/>
      <c r="DD23" s="238"/>
    </row>
    <row r="24" ht="10.5" customHeight="1">
      <c r="A24" s="118" t="str">
        <f t="shared" si="1"/>
        <v>242ML</v>
      </c>
      <c r="B24" s="118">
        <f t="shared" si="2"/>
        <v>2020</v>
      </c>
      <c r="C24" s="118">
        <f t="shared" si="3"/>
        <v>3</v>
      </c>
      <c r="D24" s="119">
        <f>'242MLInput'!B20</f>
        <v>43910</v>
      </c>
      <c r="E24" s="120" t="str">
        <f t="shared" si="4"/>
        <v>BUY</v>
      </c>
      <c r="F24" s="121" t="str">
        <f>'242MLInput'!H20</f>
        <v>CAE</v>
      </c>
      <c r="G24" s="120" t="str">
        <f>'242MLInput'!N20</f>
        <v>Steve Watkins</v>
      </c>
      <c r="H24" s="120" t="str">
        <f>'242MLInput'!O20</f>
        <v>KM</v>
      </c>
      <c r="I24" s="120" t="str">
        <f>'242MLInput'!Q20</f>
        <v>Cargo</v>
      </c>
      <c r="J24" s="121" t="str">
        <f>'242MLInput'!R20</f>
        <v>FDS</v>
      </c>
      <c r="K24" s="122" t="str">
        <f>'242MLInput'!AC20</f>
        <v/>
      </c>
      <c r="L24" s="123"/>
      <c r="M24" s="124">
        <f>'242MLInput'!L20</f>
        <v>0.6</v>
      </c>
      <c r="N24" s="120" t="str">
        <f>IF(F24="","",(IF(R24='242MLInput'!K20,"","ERROR!")))</f>
        <v/>
      </c>
      <c r="O24" s="120"/>
      <c r="P24" s="121">
        <v>1448.0</v>
      </c>
      <c r="Q24" s="121"/>
      <c r="R24" s="124">
        <f t="shared" si="8"/>
        <v>2434.3</v>
      </c>
      <c r="S24" s="125"/>
      <c r="T24" s="125"/>
      <c r="U24" s="125"/>
      <c r="V24" s="126"/>
      <c r="W24" s="125"/>
      <c r="X24" s="125"/>
      <c r="Y24" s="127" t="str">
        <f t="shared" si="11"/>
        <v/>
      </c>
      <c r="Z24" s="121"/>
      <c r="AA24" s="234"/>
      <c r="AB24" s="128"/>
      <c r="AC24" s="128"/>
      <c r="AD24" s="143"/>
      <c r="AE24" s="144">
        <v>0.0</v>
      </c>
      <c r="AF24" s="125" t="str">
        <f t="shared" si="6"/>
        <v/>
      </c>
      <c r="AG24" s="131">
        <v>2.75</v>
      </c>
      <c r="AH24" s="120">
        <f t="shared" si="7"/>
        <v>0</v>
      </c>
      <c r="AI24" s="132" t="str">
        <f>HYPERLINK('242MLInput'!AD20)</f>
        <v/>
      </c>
      <c r="AJ24" s="132" t="str">
        <f>HYPERLINK('242MLInput'!AE20)</f>
        <v/>
      </c>
      <c r="AK24" s="132" t="str">
        <f>HYPERLINK('242MLInput'!AF20)</f>
        <v/>
      </c>
      <c r="AL24" s="132" t="str">
        <f>HYPERLINK('242MLInput'!AG20)</f>
        <v/>
      </c>
      <c r="AM24" s="132" t="str">
        <f>HYPERLINK('242MLInput'!AH20)</f>
        <v/>
      </c>
      <c r="AN24" s="132" t="str">
        <f>HYPERLINK('242MLInput'!AI20)</f>
        <v/>
      </c>
      <c r="AO24" s="132" t="str">
        <f>HYPERLINK('242MLInput'!AJ20)</f>
        <v/>
      </c>
      <c r="AP24" s="132" t="str">
        <f>HYPERLINK('242MLInput'!AK20)</f>
        <v/>
      </c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18"/>
      <c r="CE24" s="118"/>
      <c r="CF24" s="118"/>
      <c r="CG24" s="118"/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/>
      <c r="CW24" s="118"/>
      <c r="CX24" s="118"/>
      <c r="CY24" s="118"/>
      <c r="CZ24" s="118"/>
      <c r="DA24" s="118"/>
      <c r="DB24" s="118"/>
      <c r="DC24" s="118"/>
      <c r="DD24" s="118"/>
    </row>
    <row r="25" ht="10.5" customHeight="1">
      <c r="A25" s="118" t="str">
        <f t="shared" si="1"/>
        <v>242ML</v>
      </c>
      <c r="B25" s="118">
        <f t="shared" si="2"/>
        <v>2020</v>
      </c>
      <c r="C25" s="118">
        <f t="shared" si="3"/>
        <v>3</v>
      </c>
      <c r="D25" s="119">
        <f>'242MLInput'!B21</f>
        <v>43910</v>
      </c>
      <c r="E25" s="120" t="str">
        <f t="shared" si="4"/>
        <v>CAE</v>
      </c>
      <c r="F25" s="121" t="str">
        <f>'242MLInput'!H21</f>
        <v>RDU</v>
      </c>
      <c r="G25" s="120" t="str">
        <f>'242MLInput'!N21</f>
        <v>Steve Watkins</v>
      </c>
      <c r="H25" s="120" t="str">
        <f>'242MLInput'!O21</f>
        <v>KM</v>
      </c>
      <c r="I25" s="120" t="str">
        <f>'242MLInput'!Q21</f>
        <v>Cargo</v>
      </c>
      <c r="J25" s="121" t="str">
        <f>'242MLInput'!R21</f>
        <v>FDS</v>
      </c>
      <c r="K25" s="122" t="str">
        <f>'242MLInput'!AC21</f>
        <v/>
      </c>
      <c r="L25" s="123"/>
      <c r="M25" s="124">
        <f>'242MLInput'!L21</f>
        <v>0.5</v>
      </c>
      <c r="N25" s="120" t="str">
        <f>IF(F25="","",(IF(R25='242MLInput'!K21,"","ERROR!")))</f>
        <v/>
      </c>
      <c r="O25" s="120"/>
      <c r="P25" s="121">
        <v>1449.0</v>
      </c>
      <c r="Q25" s="121"/>
      <c r="R25" s="124">
        <f t="shared" si="8"/>
        <v>2434.8</v>
      </c>
      <c r="S25" s="125" t="s">
        <v>218</v>
      </c>
      <c r="T25" s="125"/>
      <c r="U25" s="125"/>
      <c r="V25" s="126"/>
      <c r="W25" s="125"/>
      <c r="X25" s="125"/>
      <c r="Y25" s="127">
        <f t="shared" si="11"/>
        <v>5560</v>
      </c>
      <c r="Z25" s="121" t="s">
        <v>219</v>
      </c>
      <c r="AA25" s="234" t="s">
        <v>94</v>
      </c>
      <c r="AB25" s="128">
        <v>500.0</v>
      </c>
      <c r="AC25" s="128" t="s">
        <v>220</v>
      </c>
      <c r="AD25" s="143"/>
      <c r="AE25" s="144">
        <v>0.0</v>
      </c>
      <c r="AF25" s="125" t="str">
        <f t="shared" si="6"/>
        <v/>
      </c>
      <c r="AG25" s="131">
        <v>2.75</v>
      </c>
      <c r="AH25" s="120">
        <f t="shared" si="7"/>
        <v>0</v>
      </c>
      <c r="AI25" s="132" t="str">
        <f>HYPERLINK('242MLInput'!AD21)</f>
        <v/>
      </c>
      <c r="AJ25" s="132" t="str">
        <f>HYPERLINK('242MLInput'!AE21)</f>
        <v/>
      </c>
      <c r="AK25" s="132" t="str">
        <f>HYPERLINK('242MLInput'!AF21)</f>
        <v/>
      </c>
      <c r="AL25" s="132" t="str">
        <f>HYPERLINK('242MLInput'!AG21)</f>
        <v/>
      </c>
      <c r="AM25" s="132" t="str">
        <f>HYPERLINK('242MLInput'!AH21)</f>
        <v/>
      </c>
      <c r="AN25" s="132" t="str">
        <f>HYPERLINK('242MLInput'!AI21)</f>
        <v/>
      </c>
      <c r="AO25" s="132" t="str">
        <f>HYPERLINK('242MLInput'!AJ21)</f>
        <v/>
      </c>
      <c r="AP25" s="132" t="str">
        <f>HYPERLINK('242MLInput'!AK21)</f>
        <v/>
      </c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  <c r="CO25" s="118"/>
      <c r="CP25" s="118"/>
      <c r="CQ25" s="118"/>
      <c r="CR25" s="118"/>
      <c r="CS25" s="118"/>
      <c r="CT25" s="118"/>
      <c r="CU25" s="118"/>
      <c r="CV25" s="118"/>
      <c r="CW25" s="118"/>
      <c r="CX25" s="118"/>
      <c r="CY25" s="118"/>
      <c r="CZ25" s="118"/>
      <c r="DA25" s="118"/>
      <c r="DB25" s="118"/>
      <c r="DC25" s="118"/>
      <c r="DD25" s="118"/>
    </row>
    <row r="26" ht="10.5" customHeight="1">
      <c r="A26" s="118" t="str">
        <f t="shared" si="1"/>
        <v>242ML</v>
      </c>
      <c r="B26" s="118">
        <f t="shared" si="2"/>
        <v>2020</v>
      </c>
      <c r="C26" s="118">
        <f t="shared" si="3"/>
        <v>3</v>
      </c>
      <c r="D26" s="119">
        <f>'242MLInput'!B22</f>
        <v>43911</v>
      </c>
      <c r="E26" s="120" t="str">
        <f t="shared" si="4"/>
        <v>RDU</v>
      </c>
      <c r="F26" s="121" t="str">
        <f>'242MLInput'!H22</f>
        <v>BUY</v>
      </c>
      <c r="G26" s="120" t="str">
        <f>'242MLInput'!N22</f>
        <v>Steve Watkins</v>
      </c>
      <c r="H26" s="120" t="str">
        <f>'242MLInput'!O22</f>
        <v>KM</v>
      </c>
      <c r="I26" s="120" t="str">
        <f>'242MLInput'!Q22</f>
        <v>Cargo</v>
      </c>
      <c r="J26" s="121" t="str">
        <f>'242MLInput'!R22</f>
        <v>FDS</v>
      </c>
      <c r="K26" s="122" t="str">
        <f>'242MLInput'!AC22</f>
        <v/>
      </c>
      <c r="L26" s="123"/>
      <c r="M26" s="124">
        <f>'242MLInput'!L22</f>
        <v>0.3</v>
      </c>
      <c r="N26" s="120" t="str">
        <f>IF(F26="","",(IF(R26='242MLInput'!K22,"","ERROR!")))</f>
        <v/>
      </c>
      <c r="O26" s="120"/>
      <c r="P26" s="121">
        <v>1450.0</v>
      </c>
      <c r="Q26" s="121">
        <v>4281.0</v>
      </c>
      <c r="R26" s="124">
        <f t="shared" si="8"/>
        <v>2435.1</v>
      </c>
      <c r="S26" s="125">
        <f>1.7*2300</f>
        <v>3910</v>
      </c>
      <c r="T26" s="125"/>
      <c r="U26" s="125"/>
      <c r="V26" s="126"/>
      <c r="W26" s="125">
        <v>500.0</v>
      </c>
      <c r="X26" s="125"/>
      <c r="Y26" s="127">
        <f t="shared" si="11"/>
        <v>4410</v>
      </c>
      <c r="Z26" s="121"/>
      <c r="AA26" s="234" t="s">
        <v>102</v>
      </c>
      <c r="AB26" s="128">
        <v>500.0</v>
      </c>
      <c r="AC26" s="128" t="s">
        <v>221</v>
      </c>
      <c r="AD26" s="143"/>
      <c r="AE26" s="144">
        <v>0.0</v>
      </c>
      <c r="AF26" s="125" t="str">
        <f t="shared" si="6"/>
        <v/>
      </c>
      <c r="AG26" s="131">
        <v>2.75</v>
      </c>
      <c r="AH26" s="120">
        <f t="shared" si="7"/>
        <v>0</v>
      </c>
      <c r="AI26" s="132" t="str">
        <f>HYPERLINK('242MLInput'!AD22)</f>
        <v/>
      </c>
      <c r="AJ26" s="132" t="str">
        <f>HYPERLINK('242MLInput'!AE22)</f>
        <v/>
      </c>
      <c r="AK26" s="132" t="str">
        <f>HYPERLINK('242MLInput'!AF22)</f>
        <v/>
      </c>
      <c r="AL26" s="132" t="str">
        <f>HYPERLINK('242MLInput'!AG22)</f>
        <v/>
      </c>
      <c r="AM26" s="132" t="str">
        <f>HYPERLINK('242MLInput'!AH22)</f>
        <v/>
      </c>
      <c r="AN26" s="132" t="str">
        <f>HYPERLINK('242MLInput'!AI22)</f>
        <v/>
      </c>
      <c r="AO26" s="132" t="str">
        <f>HYPERLINK('242MLInput'!AJ22)</f>
        <v/>
      </c>
      <c r="AP26" s="132" t="str">
        <f>HYPERLINK('242MLInput'!AK22)</f>
        <v/>
      </c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  <c r="CO26" s="118"/>
      <c r="CP26" s="118"/>
      <c r="CQ26" s="118"/>
      <c r="CR26" s="118"/>
      <c r="CS26" s="118"/>
      <c r="CT26" s="118"/>
      <c r="CU26" s="118"/>
      <c r="CV26" s="118"/>
      <c r="CW26" s="118"/>
      <c r="CX26" s="118"/>
      <c r="CY26" s="118"/>
      <c r="CZ26" s="118"/>
      <c r="DA26" s="118"/>
      <c r="DB26" s="118"/>
      <c r="DC26" s="118"/>
      <c r="DD26" s="118"/>
    </row>
    <row r="27" ht="10.5" customHeight="1">
      <c r="A27" s="12" t="str">
        <f t="shared" si="1"/>
        <v>242ML</v>
      </c>
      <c r="B27" s="12">
        <f t="shared" si="2"/>
        <v>2020</v>
      </c>
      <c r="C27" s="12">
        <f t="shared" si="3"/>
        <v>3</v>
      </c>
      <c r="D27" s="230">
        <f>'242MLInput'!B23</f>
        <v>43918</v>
      </c>
      <c r="E27" s="111" t="str">
        <f t="shared" si="4"/>
        <v>BUY</v>
      </c>
      <c r="F27" s="112" t="str">
        <f>'242MLInput'!H23</f>
        <v>TUL</v>
      </c>
      <c r="G27" s="111" t="str">
        <f>'242MLInput'!N23</f>
        <v>Kevin Mock</v>
      </c>
      <c r="H27" s="111" t="str">
        <f>'242MLInput'!O23</f>
        <v>SW</v>
      </c>
      <c r="I27" s="111" t="str">
        <f>'242MLInput'!Q23</f>
        <v>Passenger</v>
      </c>
      <c r="J27" s="112" t="str">
        <f>'242MLInput'!R23</f>
        <v>Fulk</v>
      </c>
      <c r="K27" s="113" t="str">
        <f>'242MLInput'!AC23</f>
        <v/>
      </c>
      <c r="L27" s="114"/>
      <c r="M27" s="115">
        <f>'242MLInput'!L23</f>
        <v>3.3</v>
      </c>
      <c r="N27" s="111" t="str">
        <f>IF(F27="","",(IF(R27='242MLInput'!K23,"","ERROR!")))</f>
        <v/>
      </c>
      <c r="O27" s="64"/>
      <c r="P27" s="121">
        <v>1451.0</v>
      </c>
      <c r="Q27" s="133"/>
      <c r="R27" s="224">
        <f t="shared" si="8"/>
        <v>2438.4</v>
      </c>
      <c r="S27" s="225"/>
      <c r="T27" s="225"/>
      <c r="U27" s="226"/>
      <c r="V27" s="226"/>
      <c r="W27" s="226"/>
      <c r="X27" s="226"/>
      <c r="Y27" s="226" t="str">
        <f t="shared" si="11"/>
        <v/>
      </c>
      <c r="Z27" s="136"/>
      <c r="AA27" s="228"/>
      <c r="AB27" s="229"/>
      <c r="AC27" s="229"/>
      <c r="AD27" s="138"/>
      <c r="AE27" s="139">
        <v>0.0</v>
      </c>
      <c r="AF27" s="140" t="str">
        <f t="shared" si="6"/>
        <v/>
      </c>
      <c r="AG27" s="231">
        <v>2.75</v>
      </c>
      <c r="AH27" s="142">
        <f t="shared" si="7"/>
        <v>0</v>
      </c>
      <c r="AI27" s="235" t="str">
        <f>HYPERLINK('242MLInput'!AD23)</f>
        <v/>
      </c>
      <c r="AJ27" s="236" t="str">
        <f>HYPERLINK('242MLInput'!AE23)</f>
        <v/>
      </c>
      <c r="AK27" s="237" t="str">
        <f>HYPERLINK('242MLInput'!AF23)</f>
        <v/>
      </c>
      <c r="AL27" s="237" t="str">
        <f>HYPERLINK('242MLInput'!AG23)</f>
        <v/>
      </c>
      <c r="AM27" s="237" t="str">
        <f>HYPERLINK('242MLInput'!AH23)</f>
        <v/>
      </c>
      <c r="AN27" s="237" t="str">
        <f>HYPERLINK('242MLInput'!AI23)</f>
        <v/>
      </c>
      <c r="AO27" s="237" t="str">
        <f>HYPERLINK('242MLInput'!AJ23)</f>
        <v/>
      </c>
      <c r="AP27" s="237" t="str">
        <f>HYPERLINK('242MLInput'!AK23)</f>
        <v/>
      </c>
      <c r="AQ27" s="238"/>
      <c r="AR27" s="238"/>
      <c r="AS27" s="238"/>
      <c r="AT27" s="238"/>
      <c r="AU27" s="238"/>
      <c r="AV27" s="238"/>
      <c r="AW27" s="238"/>
      <c r="AX27" s="238"/>
      <c r="AY27" s="238"/>
      <c r="AZ27" s="238"/>
      <c r="BA27" s="238"/>
      <c r="BB27" s="238"/>
      <c r="BC27" s="238"/>
      <c r="BD27" s="238"/>
      <c r="BE27" s="238"/>
      <c r="BF27" s="238"/>
      <c r="BG27" s="238"/>
      <c r="BH27" s="238"/>
      <c r="BI27" s="238"/>
      <c r="BJ27" s="238"/>
      <c r="BK27" s="238"/>
      <c r="BL27" s="238"/>
      <c r="BM27" s="238"/>
      <c r="BN27" s="238"/>
      <c r="BO27" s="238"/>
      <c r="BP27" s="238"/>
      <c r="BQ27" s="238"/>
      <c r="BR27" s="238"/>
      <c r="BS27" s="238"/>
      <c r="BT27" s="238"/>
      <c r="BU27" s="238"/>
      <c r="BV27" s="238"/>
      <c r="BW27" s="238"/>
      <c r="BX27" s="238"/>
      <c r="BY27" s="238"/>
      <c r="BZ27" s="238"/>
      <c r="CA27" s="238"/>
      <c r="CB27" s="238"/>
      <c r="CC27" s="238"/>
      <c r="CD27" s="238"/>
      <c r="CE27" s="238"/>
      <c r="CF27" s="238"/>
      <c r="CG27" s="238"/>
      <c r="CH27" s="238"/>
      <c r="CI27" s="238"/>
      <c r="CJ27" s="238"/>
      <c r="CK27" s="238"/>
      <c r="CL27" s="238"/>
      <c r="CM27" s="238"/>
      <c r="CN27" s="238"/>
      <c r="CO27" s="238"/>
      <c r="CP27" s="238"/>
      <c r="CQ27" s="238"/>
      <c r="CR27" s="238"/>
      <c r="CS27" s="238"/>
      <c r="CT27" s="238"/>
      <c r="CU27" s="238"/>
      <c r="CV27" s="238"/>
      <c r="CW27" s="238"/>
      <c r="CX27" s="238"/>
      <c r="CY27" s="238"/>
      <c r="CZ27" s="238"/>
      <c r="DA27" s="238"/>
      <c r="DB27" s="238"/>
      <c r="DC27" s="238"/>
      <c r="DD27" s="238"/>
    </row>
    <row r="28" ht="10.5" customHeight="1">
      <c r="A28" s="12" t="str">
        <f t="shared" si="1"/>
        <v>242ML</v>
      </c>
      <c r="B28" s="12">
        <f t="shared" si="2"/>
        <v>2020</v>
      </c>
      <c r="C28" s="12">
        <f t="shared" si="3"/>
        <v>3</v>
      </c>
      <c r="D28" s="230">
        <f>'242MLInput'!B24</f>
        <v>43918</v>
      </c>
      <c r="E28" s="111" t="str">
        <f t="shared" si="4"/>
        <v>TUL</v>
      </c>
      <c r="F28" s="112" t="str">
        <f>'242MLInput'!H24</f>
        <v>TUS</v>
      </c>
      <c r="G28" s="111" t="str">
        <f>'242MLInput'!N24</f>
        <v>Kevin Mock</v>
      </c>
      <c r="H28" s="111" t="str">
        <f>'242MLInput'!O24</f>
        <v>SW</v>
      </c>
      <c r="I28" s="111" t="str">
        <f>'242MLInput'!Q24</f>
        <v>Passenger</v>
      </c>
      <c r="J28" s="112" t="str">
        <f>'242MLInput'!R24</f>
        <v>Fulk</v>
      </c>
      <c r="K28" s="113" t="str">
        <f>'242MLInput'!AC24</f>
        <v/>
      </c>
      <c r="L28" s="114"/>
      <c r="M28" s="115">
        <f>'242MLInput'!L24</f>
        <v>3.3</v>
      </c>
      <c r="N28" s="111" t="str">
        <f>IF(F28="","",(IF(R28='242MLInput'!K24,"","ERROR!")))</f>
        <v/>
      </c>
      <c r="O28" s="64"/>
      <c r="P28" s="121">
        <v>1452.0</v>
      </c>
      <c r="Q28" s="133"/>
      <c r="R28" s="224">
        <f t="shared" si="8"/>
        <v>2441.7</v>
      </c>
      <c r="S28" s="225"/>
      <c r="T28" s="225"/>
      <c r="U28" s="226"/>
      <c r="V28" s="226"/>
      <c r="W28" s="226"/>
      <c r="X28" s="226"/>
      <c r="Y28" s="226" t="str">
        <f t="shared" si="11"/>
        <v/>
      </c>
      <c r="Z28" s="136"/>
      <c r="AA28" s="228" t="s">
        <v>102</v>
      </c>
      <c r="AB28" s="229">
        <v>500.0</v>
      </c>
      <c r="AC28" s="229" t="s">
        <v>222</v>
      </c>
      <c r="AD28" s="138"/>
      <c r="AE28" s="139">
        <v>0.0</v>
      </c>
      <c r="AF28" s="140" t="str">
        <f t="shared" si="6"/>
        <v/>
      </c>
      <c r="AG28" s="231">
        <v>2.75</v>
      </c>
      <c r="AH28" s="142">
        <f t="shared" si="7"/>
        <v>0</v>
      </c>
      <c r="AI28" s="235" t="str">
        <f>HYPERLINK('242MLInput'!AD24)</f>
        <v/>
      </c>
      <c r="AJ28" s="236" t="str">
        <f>HYPERLINK('242MLInput'!AE24)</f>
        <v/>
      </c>
      <c r="AK28" s="237" t="str">
        <f>HYPERLINK('242MLInput'!AF24)</f>
        <v/>
      </c>
      <c r="AL28" s="237" t="str">
        <f>HYPERLINK('242MLInput'!AG24)</f>
        <v/>
      </c>
      <c r="AM28" s="237" t="str">
        <f>HYPERLINK('242MLInput'!AH24)</f>
        <v/>
      </c>
      <c r="AN28" s="237" t="str">
        <f>HYPERLINK('242MLInput'!AI24)</f>
        <v/>
      </c>
      <c r="AO28" s="237" t="str">
        <f>HYPERLINK('242MLInput'!AJ24)</f>
        <v/>
      </c>
      <c r="AP28" s="237" t="str">
        <f>HYPERLINK('242MLInput'!AK24)</f>
        <v/>
      </c>
      <c r="AQ28" s="238"/>
      <c r="AR28" s="238"/>
      <c r="AS28" s="238"/>
      <c r="AT28" s="238"/>
      <c r="AU28" s="238"/>
      <c r="AV28" s="238"/>
      <c r="AW28" s="238"/>
      <c r="AX28" s="238"/>
      <c r="AY28" s="238"/>
      <c r="AZ28" s="238"/>
      <c r="BA28" s="238"/>
      <c r="BB28" s="238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8"/>
      <c r="BS28" s="238"/>
      <c r="BT28" s="238"/>
      <c r="BU28" s="238"/>
      <c r="BV28" s="238"/>
      <c r="BW28" s="238"/>
      <c r="BX28" s="238"/>
      <c r="BY28" s="238"/>
      <c r="BZ28" s="238"/>
      <c r="CA28" s="238"/>
      <c r="CB28" s="238"/>
      <c r="CC28" s="238"/>
      <c r="CD28" s="238"/>
      <c r="CE28" s="238"/>
      <c r="CF28" s="238"/>
      <c r="CG28" s="238"/>
      <c r="CH28" s="238"/>
      <c r="CI28" s="238"/>
      <c r="CJ28" s="238"/>
      <c r="CK28" s="238"/>
      <c r="CL28" s="238"/>
      <c r="CM28" s="238"/>
      <c r="CN28" s="238"/>
      <c r="CO28" s="238"/>
      <c r="CP28" s="238"/>
      <c r="CQ28" s="238"/>
      <c r="CR28" s="238"/>
      <c r="CS28" s="238"/>
      <c r="CT28" s="238"/>
      <c r="CU28" s="238"/>
      <c r="CV28" s="238"/>
      <c r="CW28" s="238"/>
      <c r="CX28" s="238"/>
      <c r="CY28" s="238"/>
      <c r="CZ28" s="238"/>
      <c r="DA28" s="238"/>
      <c r="DB28" s="238"/>
      <c r="DC28" s="238"/>
      <c r="DD28" s="238"/>
    </row>
    <row r="29" ht="10.5" customHeight="1">
      <c r="A29" s="12" t="str">
        <f t="shared" si="1"/>
        <v>242ML</v>
      </c>
      <c r="B29" s="12">
        <f t="shared" si="2"/>
        <v>2020</v>
      </c>
      <c r="C29" s="12">
        <f t="shared" si="3"/>
        <v>3</v>
      </c>
      <c r="D29" s="230">
        <f>'242MLInput'!B25</f>
        <v>43919</v>
      </c>
      <c r="E29" s="111" t="str">
        <f t="shared" si="4"/>
        <v>TUS</v>
      </c>
      <c r="F29" s="112" t="str">
        <f>'242MLInput'!H25</f>
        <v>BUY</v>
      </c>
      <c r="G29" s="111" t="str">
        <f>'242MLInput'!N25</f>
        <v>Kevin Mock</v>
      </c>
      <c r="H29" s="111" t="str">
        <f>'242MLInput'!O25</f>
        <v>SW</v>
      </c>
      <c r="I29" s="111" t="str">
        <f>'242MLInput'!Q25</f>
        <v>Passenger</v>
      </c>
      <c r="J29" s="112" t="str">
        <f>'242MLInput'!R25</f>
        <v>Fulk</v>
      </c>
      <c r="K29" s="113" t="str">
        <f>'242MLInput'!AC25</f>
        <v/>
      </c>
      <c r="L29" s="114"/>
      <c r="M29" s="115">
        <f>'242MLInput'!L25</f>
        <v>3.9</v>
      </c>
      <c r="N29" s="111" t="str">
        <f>IF(F29="","",(IF(R29='242MLInput'!K25,"","ERROR!")))</f>
        <v/>
      </c>
      <c r="O29" s="64"/>
      <c r="P29" s="121">
        <v>1453.0</v>
      </c>
      <c r="Q29" s="133">
        <v>4282.0</v>
      </c>
      <c r="R29" s="224">
        <f t="shared" si="8"/>
        <v>2445.6</v>
      </c>
      <c r="S29" s="225"/>
      <c r="T29" s="225">
        <v>1150.5</v>
      </c>
      <c r="U29" s="226"/>
      <c r="V29" s="226"/>
      <c r="W29" s="226"/>
      <c r="X29" s="226"/>
      <c r="Y29" s="226">
        <v>21780.0</v>
      </c>
      <c r="Z29" s="136"/>
      <c r="AA29" s="228" t="s">
        <v>94</v>
      </c>
      <c r="AB29" s="229">
        <v>500.0</v>
      </c>
      <c r="AC29" s="229" t="s">
        <v>223</v>
      </c>
      <c r="AD29" s="138"/>
      <c r="AE29" s="139">
        <v>0.0</v>
      </c>
      <c r="AF29" s="140" t="str">
        <f t="shared" si="6"/>
        <v/>
      </c>
      <c r="AG29" s="231">
        <v>2.75</v>
      </c>
      <c r="AH29" s="142">
        <f t="shared" si="7"/>
        <v>0</v>
      </c>
      <c r="AI29" s="235" t="str">
        <f>HYPERLINK('242MLInput'!AD25)</f>
        <v/>
      </c>
      <c r="AJ29" s="236" t="str">
        <f>HYPERLINK('242MLInput'!AE25)</f>
        <v/>
      </c>
      <c r="AK29" s="237" t="str">
        <f>HYPERLINK('242MLInput'!AF25)</f>
        <v/>
      </c>
      <c r="AL29" s="237" t="str">
        <f>HYPERLINK('242MLInput'!AG25)</f>
        <v/>
      </c>
      <c r="AM29" s="237" t="str">
        <f>HYPERLINK('242MLInput'!AH25)</f>
        <v/>
      </c>
      <c r="AN29" s="237" t="str">
        <f>HYPERLINK('242MLInput'!AI25)</f>
        <v/>
      </c>
      <c r="AO29" s="237" t="str">
        <f>HYPERLINK('242MLInput'!AJ25)</f>
        <v/>
      </c>
      <c r="AP29" s="237" t="str">
        <f>HYPERLINK('242MLInput'!AK25)</f>
        <v/>
      </c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38"/>
      <c r="BB29" s="238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8"/>
      <c r="BS29" s="238"/>
      <c r="BT29" s="238"/>
      <c r="BU29" s="238"/>
      <c r="BV29" s="238"/>
      <c r="BW29" s="238"/>
      <c r="BX29" s="238"/>
      <c r="BY29" s="238"/>
      <c r="BZ29" s="238"/>
      <c r="CA29" s="238"/>
      <c r="CB29" s="238"/>
      <c r="CC29" s="238"/>
      <c r="CD29" s="238"/>
      <c r="CE29" s="238"/>
      <c r="CF29" s="238"/>
      <c r="CG29" s="238"/>
      <c r="CH29" s="238"/>
      <c r="CI29" s="238"/>
      <c r="CJ29" s="238"/>
      <c r="CK29" s="238"/>
      <c r="CL29" s="238"/>
      <c r="CM29" s="238"/>
      <c r="CN29" s="238"/>
      <c r="CO29" s="238"/>
      <c r="CP29" s="238"/>
      <c r="CQ29" s="238"/>
      <c r="CR29" s="238"/>
      <c r="CS29" s="238"/>
      <c r="CT29" s="238"/>
      <c r="CU29" s="238"/>
      <c r="CV29" s="238"/>
      <c r="CW29" s="238"/>
      <c r="CX29" s="238"/>
      <c r="CY29" s="238"/>
      <c r="CZ29" s="238"/>
      <c r="DA29" s="238"/>
      <c r="DB29" s="238"/>
      <c r="DC29" s="238"/>
      <c r="DD29" s="238"/>
    </row>
    <row r="30" ht="10.5" customHeight="1">
      <c r="A30" s="118" t="str">
        <f t="shared" si="1"/>
        <v>242ML</v>
      </c>
      <c r="B30" s="118">
        <f t="shared" si="2"/>
        <v>2020</v>
      </c>
      <c r="C30" s="118">
        <f t="shared" si="3"/>
        <v>3</v>
      </c>
      <c r="D30" s="119">
        <f>'242MLInput'!B26</f>
        <v>43920</v>
      </c>
      <c r="E30" s="120" t="str">
        <f t="shared" si="4"/>
        <v>BUY</v>
      </c>
      <c r="F30" s="121" t="str">
        <f>'242MLInput'!H26</f>
        <v>CHS</v>
      </c>
      <c r="G30" s="120" t="str">
        <f>'242MLInput'!N26</f>
        <v>Steve Watkins</v>
      </c>
      <c r="H30" s="120" t="str">
        <f>'242MLInput'!O26</f>
        <v>KM</v>
      </c>
      <c r="I30" s="120" t="str">
        <f>'242MLInput'!Q26</f>
        <v>Cargo</v>
      </c>
      <c r="J30" s="121" t="str">
        <f>'242MLInput'!R26</f>
        <v>FDS</v>
      </c>
      <c r="K30" s="122" t="str">
        <f>'242MLInput'!AC26</f>
        <v/>
      </c>
      <c r="L30" s="123"/>
      <c r="M30" s="124">
        <f>'242MLInput'!L26</f>
        <v>0.8</v>
      </c>
      <c r="N30" s="120" t="str">
        <f>IF(F30="","",(IF(R30='242MLInput'!K26,"","ERROR!")))</f>
        <v/>
      </c>
      <c r="O30" s="120"/>
      <c r="P30" s="121">
        <v>1454.0</v>
      </c>
      <c r="Q30" s="121"/>
      <c r="R30" s="124">
        <f t="shared" si="8"/>
        <v>2446.4</v>
      </c>
      <c r="S30" s="125"/>
      <c r="T30" s="125"/>
      <c r="U30" s="125"/>
      <c r="V30" s="126"/>
      <c r="W30" s="125"/>
      <c r="X30" s="125"/>
      <c r="Y30" s="127" t="str">
        <f t="shared" ref="Y30:Y33" si="12">IF(S30&lt;&gt;"",SUM(S28:X30),"")</f>
        <v/>
      </c>
      <c r="Z30" s="121"/>
      <c r="AA30" s="234"/>
      <c r="AB30" s="128"/>
      <c r="AC30" s="128"/>
      <c r="AD30" s="143"/>
      <c r="AE30" s="144">
        <v>0.0</v>
      </c>
      <c r="AF30" s="125" t="str">
        <f t="shared" si="6"/>
        <v/>
      </c>
      <c r="AG30" s="131">
        <v>2.75</v>
      </c>
      <c r="AH30" s="120">
        <f t="shared" si="7"/>
        <v>0</v>
      </c>
      <c r="AI30" s="132" t="str">
        <f>HYPERLINK('242MLInput'!AD26)</f>
        <v/>
      </c>
      <c r="AJ30" s="132" t="str">
        <f>HYPERLINK('242MLInput'!AE26)</f>
        <v/>
      </c>
      <c r="AK30" s="132" t="str">
        <f>HYPERLINK('242MLInput'!AF26)</f>
        <v/>
      </c>
      <c r="AL30" s="132" t="str">
        <f>HYPERLINK('242MLInput'!AG26)</f>
        <v/>
      </c>
      <c r="AM30" s="132" t="str">
        <f>HYPERLINK('242MLInput'!AH26)</f>
        <v/>
      </c>
      <c r="AN30" s="132" t="str">
        <f>HYPERLINK('242MLInput'!AI26)</f>
        <v/>
      </c>
      <c r="AO30" s="132" t="str">
        <f>HYPERLINK('242MLInput'!AJ26)</f>
        <v/>
      </c>
      <c r="AP30" s="132" t="str">
        <f>HYPERLINK('242MLInput'!AK26)</f>
        <v/>
      </c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/>
      <c r="CE30" s="118"/>
      <c r="CF30" s="118"/>
      <c r="CG30" s="118"/>
      <c r="CH30" s="118"/>
      <c r="CI30" s="118"/>
      <c r="CJ30" s="118"/>
      <c r="CK30" s="118"/>
      <c r="CL30" s="118"/>
      <c r="CM30" s="118"/>
      <c r="CN30" s="118"/>
      <c r="CO30" s="118"/>
      <c r="CP30" s="118"/>
      <c r="CQ30" s="118"/>
      <c r="CR30" s="118"/>
      <c r="CS30" s="118"/>
      <c r="CT30" s="118"/>
      <c r="CU30" s="118"/>
      <c r="CV30" s="118"/>
      <c r="CW30" s="118"/>
      <c r="CX30" s="118"/>
      <c r="CY30" s="118"/>
      <c r="CZ30" s="118"/>
      <c r="DA30" s="118"/>
      <c r="DB30" s="118"/>
      <c r="DC30" s="118"/>
      <c r="DD30" s="118"/>
    </row>
    <row r="31" ht="10.5" customHeight="1">
      <c r="A31" s="118" t="str">
        <f t="shared" si="1"/>
        <v>242ML</v>
      </c>
      <c r="B31" s="118">
        <f t="shared" si="2"/>
        <v>2020</v>
      </c>
      <c r="C31" s="118">
        <f t="shared" si="3"/>
        <v>3</v>
      </c>
      <c r="D31" s="119">
        <f>'242MLInput'!B27</f>
        <v>43921</v>
      </c>
      <c r="E31" s="120" t="str">
        <f t="shared" si="4"/>
        <v>CHS</v>
      </c>
      <c r="F31" s="121" t="str">
        <f>'242MLInput'!H27</f>
        <v>RDU</v>
      </c>
      <c r="G31" s="120" t="str">
        <f>'242MLInput'!N27</f>
        <v>Steve Watkins</v>
      </c>
      <c r="H31" s="120" t="str">
        <f>'242MLInput'!O27</f>
        <v>KM</v>
      </c>
      <c r="I31" s="120" t="str">
        <f>'242MLInput'!Q27</f>
        <v>Cargo</v>
      </c>
      <c r="J31" s="121" t="str">
        <f>'242MLInput'!R27</f>
        <v>FDS</v>
      </c>
      <c r="K31" s="122" t="str">
        <f>'242MLInput'!AC27</f>
        <v/>
      </c>
      <c r="L31" s="123"/>
      <c r="M31" s="124">
        <f>'242MLInput'!L27</f>
        <v>0.7</v>
      </c>
      <c r="N31" s="120" t="str">
        <f>IF(F31="","",(IF(R31='242MLInput'!K27,"","ERROR!")))</f>
        <v/>
      </c>
      <c r="O31" s="120"/>
      <c r="P31" s="121">
        <v>1455.0</v>
      </c>
      <c r="Q31" s="121"/>
      <c r="R31" s="124">
        <f t="shared" si="8"/>
        <v>2447.1</v>
      </c>
      <c r="S31" s="125" t="s">
        <v>224</v>
      </c>
      <c r="T31" s="125"/>
      <c r="U31" s="125"/>
      <c r="V31" s="126">
        <v>187.0</v>
      </c>
      <c r="W31" s="125"/>
      <c r="X31" s="125"/>
      <c r="Y31" s="127">
        <f t="shared" si="12"/>
        <v>1337.5</v>
      </c>
      <c r="Z31" s="121" t="s">
        <v>225</v>
      </c>
      <c r="AA31" s="234" t="s">
        <v>94</v>
      </c>
      <c r="AB31" s="128">
        <v>500.0</v>
      </c>
      <c r="AC31" s="128" t="s">
        <v>226</v>
      </c>
      <c r="AD31" s="143"/>
      <c r="AE31" s="144">
        <v>0.0</v>
      </c>
      <c r="AF31" s="125" t="str">
        <f t="shared" si="6"/>
        <v/>
      </c>
      <c r="AG31" s="131">
        <v>2.75</v>
      </c>
      <c r="AH31" s="120">
        <f t="shared" si="7"/>
        <v>0</v>
      </c>
      <c r="AI31" s="132" t="str">
        <f>HYPERLINK('242MLInput'!AD27)</f>
        <v/>
      </c>
      <c r="AJ31" s="132" t="str">
        <f>HYPERLINK('242MLInput'!AE27)</f>
        <v/>
      </c>
      <c r="AK31" s="132" t="str">
        <f>HYPERLINK('242MLInput'!AF27)</f>
        <v/>
      </c>
      <c r="AL31" s="132" t="str">
        <f>HYPERLINK('242MLInput'!AG27)</f>
        <v/>
      </c>
      <c r="AM31" s="132" t="str">
        <f>HYPERLINK('242MLInput'!AH27)</f>
        <v/>
      </c>
      <c r="AN31" s="132" t="str">
        <f>HYPERLINK('242MLInput'!AI27)</f>
        <v/>
      </c>
      <c r="AO31" s="132" t="str">
        <f>HYPERLINK('242MLInput'!AJ27)</f>
        <v/>
      </c>
      <c r="AP31" s="132" t="str">
        <f>HYPERLINK('242MLInput'!AK27)</f>
        <v/>
      </c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  <c r="CE31" s="118"/>
      <c r="CF31" s="118"/>
      <c r="CG31" s="118"/>
      <c r="CH31" s="118"/>
      <c r="CI31" s="118"/>
      <c r="CJ31" s="118"/>
      <c r="CK31" s="118"/>
      <c r="CL31" s="118"/>
      <c r="CM31" s="118"/>
      <c r="CN31" s="118"/>
      <c r="CO31" s="118"/>
      <c r="CP31" s="118"/>
      <c r="CQ31" s="118"/>
      <c r="CR31" s="118"/>
      <c r="CS31" s="118"/>
      <c r="CT31" s="118"/>
      <c r="CU31" s="118"/>
      <c r="CV31" s="118"/>
      <c r="CW31" s="118"/>
      <c r="CX31" s="118"/>
      <c r="CY31" s="118"/>
      <c r="CZ31" s="118"/>
      <c r="DA31" s="118"/>
      <c r="DB31" s="118"/>
      <c r="DC31" s="118"/>
      <c r="DD31" s="118"/>
    </row>
    <row r="32" ht="10.5" customHeight="1">
      <c r="A32" s="118" t="str">
        <f t="shared" si="1"/>
        <v>242ML</v>
      </c>
      <c r="B32" s="118">
        <f t="shared" si="2"/>
        <v>2020</v>
      </c>
      <c r="C32" s="118">
        <f t="shared" si="3"/>
        <v>3</v>
      </c>
      <c r="D32" s="119">
        <f>'242MLInput'!B28</f>
        <v>43921</v>
      </c>
      <c r="E32" s="120" t="str">
        <f t="shared" si="4"/>
        <v>RDU</v>
      </c>
      <c r="F32" s="121" t="str">
        <f>'242MLInput'!H28</f>
        <v>BUY</v>
      </c>
      <c r="G32" s="120" t="str">
        <f>'242MLInput'!N28</f>
        <v>Steve Watkins</v>
      </c>
      <c r="H32" s="120" t="str">
        <f>'242MLInput'!O28</f>
        <v>KM</v>
      </c>
      <c r="I32" s="120" t="str">
        <f>'242MLInput'!Q28</f>
        <v>Cargo</v>
      </c>
      <c r="J32" s="121" t="str">
        <f>'242MLInput'!R28</f>
        <v>FDS</v>
      </c>
      <c r="K32" s="122" t="str">
        <f>'242MLInput'!AC28</f>
        <v/>
      </c>
      <c r="L32" s="123"/>
      <c r="M32" s="124">
        <f>'242MLInput'!L28</f>
        <v>0.2</v>
      </c>
      <c r="N32" s="120" t="str">
        <f>IF(F32="","",(IF(R32='242MLInput'!K28,"","ERROR!")))</f>
        <v/>
      </c>
      <c r="O32" s="120"/>
      <c r="P32" s="121">
        <v>1456.0</v>
      </c>
      <c r="Q32" s="121">
        <v>4283.0</v>
      </c>
      <c r="R32" s="124">
        <f t="shared" si="8"/>
        <v>2447.3</v>
      </c>
      <c r="S32" s="125">
        <v>4600.0</v>
      </c>
      <c r="T32" s="125"/>
      <c r="U32" s="125"/>
      <c r="V32" s="126"/>
      <c r="W32" s="125">
        <v>500.0</v>
      </c>
      <c r="X32" s="125"/>
      <c r="Y32" s="127">
        <f t="shared" si="12"/>
        <v>5287</v>
      </c>
      <c r="Z32" s="121"/>
      <c r="AA32" s="234" t="s">
        <v>102</v>
      </c>
      <c r="AB32" s="128">
        <v>500.0</v>
      </c>
      <c r="AC32" s="128" t="s">
        <v>227</v>
      </c>
      <c r="AD32" s="143"/>
      <c r="AE32" s="144">
        <v>0.0</v>
      </c>
      <c r="AF32" s="125" t="str">
        <f t="shared" si="6"/>
        <v/>
      </c>
      <c r="AG32" s="131">
        <v>2.75</v>
      </c>
      <c r="AH32" s="120">
        <f t="shared" si="7"/>
        <v>0</v>
      </c>
      <c r="AI32" s="132" t="str">
        <f>HYPERLINK('242MLInput'!AD28)</f>
        <v/>
      </c>
      <c r="AJ32" s="132" t="str">
        <f>HYPERLINK('242MLInput'!AE28)</f>
        <v/>
      </c>
      <c r="AK32" s="132" t="str">
        <f>HYPERLINK('242MLInput'!AF28)</f>
        <v/>
      </c>
      <c r="AL32" s="132" t="str">
        <f>HYPERLINK('242MLInput'!AG28)</f>
        <v/>
      </c>
      <c r="AM32" s="132" t="str">
        <f>HYPERLINK('242MLInput'!AH28)</f>
        <v/>
      </c>
      <c r="AN32" s="132" t="str">
        <f>HYPERLINK('242MLInput'!AI28)</f>
        <v/>
      </c>
      <c r="AO32" s="132" t="str">
        <f>HYPERLINK('242MLInput'!AJ28)</f>
        <v/>
      </c>
      <c r="AP32" s="132" t="str">
        <f>HYPERLINK('242MLInput'!AK28)</f>
        <v/>
      </c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/>
      <c r="BT32" s="118"/>
      <c r="BU32" s="118"/>
      <c r="BV32" s="118"/>
      <c r="BW32" s="118"/>
      <c r="BX32" s="118"/>
      <c r="BY32" s="118"/>
      <c r="BZ32" s="118"/>
      <c r="CA32" s="118"/>
      <c r="CB32" s="118"/>
      <c r="CC32" s="118"/>
      <c r="CD32" s="118"/>
      <c r="CE32" s="118"/>
      <c r="CF32" s="118"/>
      <c r="CG32" s="118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</row>
    <row r="33" ht="10.5" customHeight="1">
      <c r="A33" s="12" t="str">
        <f t="shared" si="1"/>
        <v>242ML</v>
      </c>
      <c r="B33" s="12">
        <f t="shared" si="2"/>
        <v>2020</v>
      </c>
      <c r="C33" s="12">
        <f t="shared" si="3"/>
        <v>4</v>
      </c>
      <c r="D33" s="230">
        <f>'242MLInput'!B29</f>
        <v>43934</v>
      </c>
      <c r="E33" s="111" t="str">
        <f t="shared" si="4"/>
        <v>BUY</v>
      </c>
      <c r="F33" s="112" t="str">
        <f>'242MLInput'!H29</f>
        <v>ORL</v>
      </c>
      <c r="G33" s="111" t="str">
        <f>'242MLInput'!N29</f>
        <v>Kevin Mock</v>
      </c>
      <c r="H33" s="111" t="str">
        <f>'242MLInput'!O29</f>
        <v>SW</v>
      </c>
      <c r="I33" s="111" t="str">
        <f>'242MLInput'!Q29</f>
        <v>Passenger</v>
      </c>
      <c r="J33" s="112" t="str">
        <f>'242MLInput'!R29</f>
        <v>Lovvorn</v>
      </c>
      <c r="K33" s="113" t="str">
        <f>'242MLInput'!AC29</f>
        <v/>
      </c>
      <c r="L33" s="114"/>
      <c r="M33" s="115">
        <f>'242MLInput'!L29</f>
        <v>2.1</v>
      </c>
      <c r="N33" s="111" t="str">
        <f>IF(F33="","",(IF(R33='242MLInput'!K29,"","ERROR!")))</f>
        <v/>
      </c>
      <c r="O33" s="64"/>
      <c r="P33" s="121">
        <v>1457.0</v>
      </c>
      <c r="Q33" s="133"/>
      <c r="R33" s="224">
        <f t="shared" si="8"/>
        <v>2449.4</v>
      </c>
      <c r="S33" s="225"/>
      <c r="T33" s="225"/>
      <c r="U33" s="226"/>
      <c r="V33" s="226"/>
      <c r="W33" s="226"/>
      <c r="X33" s="226"/>
      <c r="Y33" s="226" t="str">
        <f t="shared" si="12"/>
        <v/>
      </c>
      <c r="Z33" s="136"/>
      <c r="AA33" s="228" t="s">
        <v>94</v>
      </c>
      <c r="AB33" s="229">
        <v>500.0</v>
      </c>
      <c r="AC33" s="229" t="s">
        <v>228</v>
      </c>
      <c r="AD33" s="138"/>
      <c r="AE33" s="139">
        <v>0.0</v>
      </c>
      <c r="AF33" s="140" t="str">
        <f t="shared" si="6"/>
        <v/>
      </c>
      <c r="AG33" s="231">
        <v>2.75</v>
      </c>
      <c r="AH33" s="142">
        <f t="shared" si="7"/>
        <v>0</v>
      </c>
      <c r="AI33" s="235" t="str">
        <f>HYPERLINK('242MLInput'!AD29)</f>
        <v/>
      </c>
      <c r="AJ33" s="236" t="str">
        <f>HYPERLINK('242MLInput'!AE29)</f>
        <v/>
      </c>
      <c r="AK33" s="237" t="str">
        <f>HYPERLINK('242MLInput'!AF29)</f>
        <v/>
      </c>
      <c r="AL33" s="237" t="str">
        <f>HYPERLINK('242MLInput'!AG29)</f>
        <v/>
      </c>
      <c r="AM33" s="237" t="str">
        <f>HYPERLINK('242MLInput'!AH29)</f>
        <v/>
      </c>
      <c r="AN33" s="237" t="str">
        <f>HYPERLINK('242MLInput'!AI29)</f>
        <v/>
      </c>
      <c r="AO33" s="237" t="str">
        <f>HYPERLINK('242MLInput'!AJ29)</f>
        <v/>
      </c>
      <c r="AP33" s="237" t="str">
        <f>HYPERLINK('242MLInput'!AK29)</f>
        <v/>
      </c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38"/>
      <c r="BB33" s="238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38"/>
      <c r="BT33" s="238"/>
      <c r="BU33" s="238"/>
      <c r="BV33" s="238"/>
      <c r="BW33" s="238"/>
      <c r="BX33" s="238"/>
      <c r="BY33" s="238"/>
      <c r="BZ33" s="238"/>
      <c r="CA33" s="238"/>
      <c r="CB33" s="238"/>
      <c r="CC33" s="238"/>
      <c r="CD33" s="238"/>
      <c r="CE33" s="238"/>
      <c r="CF33" s="238"/>
      <c r="CG33" s="238"/>
      <c r="CH33" s="238"/>
      <c r="CI33" s="238"/>
      <c r="CJ33" s="238"/>
      <c r="CK33" s="238"/>
      <c r="CL33" s="238"/>
      <c r="CM33" s="238"/>
      <c r="CN33" s="238"/>
      <c r="CO33" s="238"/>
      <c r="CP33" s="238"/>
      <c r="CQ33" s="238"/>
      <c r="CR33" s="238"/>
      <c r="CS33" s="238"/>
      <c r="CT33" s="238"/>
      <c r="CU33" s="238"/>
      <c r="CV33" s="238"/>
      <c r="CW33" s="238"/>
      <c r="CX33" s="238"/>
      <c r="CY33" s="238"/>
      <c r="CZ33" s="238"/>
      <c r="DA33" s="238"/>
      <c r="DB33" s="238"/>
      <c r="DC33" s="238"/>
      <c r="DD33" s="238"/>
    </row>
    <row r="34" ht="10.5" customHeight="1">
      <c r="A34" s="12" t="str">
        <f t="shared" si="1"/>
        <v>242ML</v>
      </c>
      <c r="B34" s="12">
        <f t="shared" si="2"/>
        <v>2020</v>
      </c>
      <c r="C34" s="12">
        <f t="shared" si="3"/>
        <v>4</v>
      </c>
      <c r="D34" s="230">
        <f>'242MLInput'!B30</f>
        <v>43934</v>
      </c>
      <c r="E34" s="111" t="str">
        <f t="shared" si="4"/>
        <v>ORL</v>
      </c>
      <c r="F34" s="112" t="str">
        <f>'242MLInput'!H30</f>
        <v>BUY</v>
      </c>
      <c r="G34" s="111" t="str">
        <f>'242MLInput'!N30</f>
        <v>Kevin Mock</v>
      </c>
      <c r="H34" s="111" t="str">
        <f>'242MLInput'!O30</f>
        <v>SW</v>
      </c>
      <c r="I34" s="111" t="str">
        <f>'242MLInput'!Q30</f>
        <v>Passenger</v>
      </c>
      <c r="J34" s="112" t="str">
        <f>'242MLInput'!R30</f>
        <v>Lovvorn</v>
      </c>
      <c r="K34" s="113" t="str">
        <f>'242MLInput'!AC30</f>
        <v/>
      </c>
      <c r="L34" s="114"/>
      <c r="M34" s="115">
        <f>'242MLInput'!L30</f>
        <v>1.5</v>
      </c>
      <c r="N34" s="111" t="str">
        <f>IF(F34="","",(IF(R34='242MLInput'!K30,"","ERROR!")))</f>
        <v/>
      </c>
      <c r="O34" s="64"/>
      <c r="P34" s="121">
        <v>1458.0</v>
      </c>
      <c r="Q34" s="133">
        <v>4297.0</v>
      </c>
      <c r="R34" s="224">
        <f t="shared" si="8"/>
        <v>2450.9</v>
      </c>
      <c r="S34" s="225"/>
      <c r="T34" s="225"/>
      <c r="U34" s="226"/>
      <c r="V34" s="226"/>
      <c r="W34" s="226"/>
      <c r="X34" s="226"/>
      <c r="Y34" s="226">
        <v>6990.0</v>
      </c>
      <c r="Z34" s="136" t="s">
        <v>229</v>
      </c>
      <c r="AA34" s="228" t="s">
        <v>102</v>
      </c>
      <c r="AB34" s="229">
        <v>500.0</v>
      </c>
      <c r="AC34" s="229" t="s">
        <v>230</v>
      </c>
      <c r="AD34" s="138"/>
      <c r="AE34" s="139">
        <v>0.0</v>
      </c>
      <c r="AF34" s="140" t="str">
        <f t="shared" si="6"/>
        <v/>
      </c>
      <c r="AG34" s="231">
        <v>2.75</v>
      </c>
      <c r="AH34" s="142">
        <f t="shared" si="7"/>
        <v>0</v>
      </c>
      <c r="AI34" s="235" t="str">
        <f>HYPERLINK('242MLInput'!AD30)</f>
        <v/>
      </c>
      <c r="AJ34" s="236" t="str">
        <f>HYPERLINK('242MLInput'!AE30)</f>
        <v/>
      </c>
      <c r="AK34" s="237" t="str">
        <f>HYPERLINK('242MLInput'!AF30)</f>
        <v/>
      </c>
      <c r="AL34" s="237" t="str">
        <f>HYPERLINK('242MLInput'!AG30)</f>
        <v/>
      </c>
      <c r="AM34" s="237" t="str">
        <f>HYPERLINK('242MLInput'!AH30)</f>
        <v/>
      </c>
      <c r="AN34" s="237" t="str">
        <f>HYPERLINK('242MLInput'!AI30)</f>
        <v/>
      </c>
      <c r="AO34" s="237" t="str">
        <f>HYPERLINK('242MLInput'!AJ30)</f>
        <v/>
      </c>
      <c r="AP34" s="237" t="str">
        <f>HYPERLINK('242MLInput'!AK30)</f>
        <v/>
      </c>
      <c r="AQ34" s="238"/>
      <c r="AR34" s="238"/>
      <c r="AS34" s="238"/>
      <c r="AT34" s="238"/>
      <c r="AU34" s="238"/>
      <c r="AV34" s="238"/>
      <c r="AW34" s="238"/>
      <c r="AX34" s="238"/>
      <c r="AY34" s="238"/>
      <c r="AZ34" s="238"/>
      <c r="BA34" s="238"/>
      <c r="BB34" s="238"/>
      <c r="BC34" s="238"/>
      <c r="BD34" s="238"/>
      <c r="BE34" s="238"/>
      <c r="BF34" s="238"/>
      <c r="BG34" s="238"/>
      <c r="BH34" s="238"/>
      <c r="BI34" s="238"/>
      <c r="BJ34" s="238"/>
      <c r="BK34" s="238"/>
      <c r="BL34" s="238"/>
      <c r="BM34" s="238"/>
      <c r="BN34" s="238"/>
      <c r="BO34" s="238"/>
      <c r="BP34" s="238"/>
      <c r="BQ34" s="238"/>
      <c r="BR34" s="238"/>
      <c r="BS34" s="238"/>
      <c r="BT34" s="238"/>
      <c r="BU34" s="238"/>
      <c r="BV34" s="238"/>
      <c r="BW34" s="238"/>
      <c r="BX34" s="238"/>
      <c r="BY34" s="238"/>
      <c r="BZ34" s="238"/>
      <c r="CA34" s="238"/>
      <c r="CB34" s="238"/>
      <c r="CC34" s="238"/>
      <c r="CD34" s="238"/>
      <c r="CE34" s="238"/>
      <c r="CF34" s="238"/>
      <c r="CG34" s="238"/>
      <c r="CH34" s="238"/>
      <c r="CI34" s="238"/>
      <c r="CJ34" s="238"/>
      <c r="CK34" s="238"/>
      <c r="CL34" s="238"/>
      <c r="CM34" s="238"/>
      <c r="CN34" s="238"/>
      <c r="CO34" s="238"/>
      <c r="CP34" s="238"/>
      <c r="CQ34" s="238"/>
      <c r="CR34" s="238"/>
      <c r="CS34" s="238"/>
      <c r="CT34" s="238"/>
      <c r="CU34" s="238"/>
      <c r="CV34" s="238"/>
      <c r="CW34" s="238"/>
      <c r="CX34" s="238"/>
      <c r="CY34" s="238"/>
      <c r="CZ34" s="238"/>
      <c r="DA34" s="238"/>
      <c r="DB34" s="238"/>
      <c r="DC34" s="238"/>
      <c r="DD34" s="238"/>
    </row>
    <row r="35" ht="10.5" customHeight="1">
      <c r="A35" s="118" t="str">
        <f t="shared" si="1"/>
        <v>242ML</v>
      </c>
      <c r="B35" s="118">
        <f t="shared" si="2"/>
        <v>2020</v>
      </c>
      <c r="C35" s="118">
        <f t="shared" si="3"/>
        <v>4</v>
      </c>
      <c r="D35" s="119">
        <f>'242MLInput'!B31</f>
        <v>43935</v>
      </c>
      <c r="E35" s="120" t="str">
        <f t="shared" si="4"/>
        <v>BUY</v>
      </c>
      <c r="F35" s="121" t="str">
        <f>'242MLInput'!H31</f>
        <v>GSO</v>
      </c>
      <c r="G35" s="120" t="str">
        <f>'242MLInput'!N31</f>
        <v>Kevin Mock</v>
      </c>
      <c r="H35" s="120" t="str">
        <f>'242MLInput'!O31</f>
        <v/>
      </c>
      <c r="I35" s="120" t="str">
        <f>'242MLInput'!Q31</f>
        <v>Non-Rev</v>
      </c>
      <c r="J35" s="121" t="str">
        <f>'242MLInput'!R31</f>
        <v>Mx</v>
      </c>
      <c r="K35" s="122" t="str">
        <f>'242MLInput'!AC31</f>
        <v/>
      </c>
      <c r="L35" s="123"/>
      <c r="M35" s="124">
        <f>'242MLInput'!L31</f>
        <v>0.2</v>
      </c>
      <c r="N35" s="120" t="str">
        <f>IF(F35="","",(IF(R35='242MLInput'!K31,"","ERROR!")))</f>
        <v/>
      </c>
      <c r="O35" s="120"/>
      <c r="P35" s="121">
        <v>1459.0</v>
      </c>
      <c r="Q35" s="121"/>
      <c r="R35" s="124">
        <f t="shared" si="8"/>
        <v>2451.1</v>
      </c>
      <c r="S35" s="125"/>
      <c r="T35" s="125"/>
      <c r="U35" s="125"/>
      <c r="V35" s="126"/>
      <c r="W35" s="125"/>
      <c r="X35" s="125"/>
      <c r="Y35" s="127" t="str">
        <f t="shared" ref="Y35:Y37" si="13">IF(S35&lt;&gt;"",SUM(S33:X35),"")</f>
        <v/>
      </c>
      <c r="Z35" s="121"/>
      <c r="AA35" s="234"/>
      <c r="AB35" s="128"/>
      <c r="AC35" s="128"/>
      <c r="AD35" s="143"/>
      <c r="AE35" s="144">
        <v>0.0</v>
      </c>
      <c r="AF35" s="125" t="str">
        <f t="shared" si="6"/>
        <v/>
      </c>
      <c r="AG35" s="131">
        <v>2.75</v>
      </c>
      <c r="AH35" s="120">
        <f t="shared" si="7"/>
        <v>0</v>
      </c>
      <c r="AI35" s="132" t="str">
        <f>HYPERLINK('242MLInput'!AD31)</f>
        <v/>
      </c>
      <c r="AJ35" s="132" t="str">
        <f>HYPERLINK('242MLInput'!AE31)</f>
        <v/>
      </c>
      <c r="AK35" s="132" t="str">
        <f>HYPERLINK('242MLInput'!AF31)</f>
        <v/>
      </c>
      <c r="AL35" s="132" t="str">
        <f>HYPERLINK('242MLInput'!AG31)</f>
        <v/>
      </c>
      <c r="AM35" s="132" t="str">
        <f>HYPERLINK('242MLInput'!AH31)</f>
        <v/>
      </c>
      <c r="AN35" s="132" t="str">
        <f>HYPERLINK('242MLInput'!AI31)</f>
        <v/>
      </c>
      <c r="AO35" s="132" t="str">
        <f>HYPERLINK('242MLInput'!AJ31)</f>
        <v/>
      </c>
      <c r="AP35" s="132" t="str">
        <f>HYPERLINK('242MLInput'!AK31)</f>
        <v/>
      </c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18"/>
      <c r="CE35" s="118"/>
      <c r="CF35" s="118"/>
      <c r="CG35" s="118"/>
      <c r="CH35" s="118"/>
      <c r="CI35" s="118"/>
      <c r="CJ35" s="118"/>
      <c r="CK35" s="118"/>
      <c r="CL35" s="118"/>
      <c r="CM35" s="118"/>
      <c r="CN35" s="118"/>
      <c r="CO35" s="118"/>
      <c r="CP35" s="118"/>
      <c r="CQ35" s="118"/>
      <c r="CR35" s="118"/>
      <c r="CS35" s="118"/>
      <c r="CT35" s="118"/>
      <c r="CU35" s="118"/>
      <c r="CV35" s="118"/>
      <c r="CW35" s="118"/>
      <c r="CX35" s="118"/>
      <c r="CY35" s="118"/>
      <c r="CZ35" s="118"/>
      <c r="DA35" s="118"/>
      <c r="DB35" s="118"/>
      <c r="DC35" s="118"/>
      <c r="DD35" s="118"/>
    </row>
    <row r="36" ht="10.5" customHeight="1">
      <c r="A36" s="118" t="str">
        <f t="shared" si="1"/>
        <v>242ML</v>
      </c>
      <c r="B36" s="118">
        <f t="shared" si="2"/>
        <v>2020</v>
      </c>
      <c r="C36" s="118">
        <f t="shared" si="3"/>
        <v>4</v>
      </c>
      <c r="D36" s="119">
        <f>'242MLInput'!B32</f>
        <v>43937</v>
      </c>
      <c r="E36" s="120" t="str">
        <f t="shared" si="4"/>
        <v>GSO</v>
      </c>
      <c r="F36" s="121" t="str">
        <f>'242MLInput'!H32</f>
        <v>BUY</v>
      </c>
      <c r="G36" s="120" t="str">
        <f>'242MLInput'!N32</f>
        <v>Kevin Mock</v>
      </c>
      <c r="H36" s="120" t="str">
        <f>'242MLInput'!O32</f>
        <v/>
      </c>
      <c r="I36" s="120" t="str">
        <f>'242MLInput'!Q32</f>
        <v>Non-Rev</v>
      </c>
      <c r="J36" s="121" t="str">
        <f>'242MLInput'!R32</f>
        <v>Mx</v>
      </c>
      <c r="K36" s="122" t="str">
        <f>'242MLInput'!AC32</f>
        <v/>
      </c>
      <c r="L36" s="123"/>
      <c r="M36" s="124">
        <f>'242MLInput'!L32</f>
        <v>0.1</v>
      </c>
      <c r="N36" s="120" t="str">
        <f>IF(F36="","",(IF(R36='242MLInput'!K32,"","ERROR!")))</f>
        <v/>
      </c>
      <c r="O36" s="120"/>
      <c r="P36" s="121">
        <v>1460.0</v>
      </c>
      <c r="Q36" s="121"/>
      <c r="R36" s="124">
        <f t="shared" si="8"/>
        <v>2451.2</v>
      </c>
      <c r="S36" s="125"/>
      <c r="T36" s="125"/>
      <c r="U36" s="125"/>
      <c r="V36" s="126"/>
      <c r="W36" s="125"/>
      <c r="X36" s="125"/>
      <c r="Y36" s="127" t="str">
        <f t="shared" si="13"/>
        <v/>
      </c>
      <c r="Z36" s="121"/>
      <c r="AA36" s="234"/>
      <c r="AB36" s="128"/>
      <c r="AC36" s="128"/>
      <c r="AD36" s="143"/>
      <c r="AE36" s="144">
        <v>0.0</v>
      </c>
      <c r="AF36" s="125" t="str">
        <f t="shared" si="6"/>
        <v/>
      </c>
      <c r="AG36" s="131">
        <v>2.75</v>
      </c>
      <c r="AH36" s="120">
        <f t="shared" si="7"/>
        <v>0</v>
      </c>
      <c r="AI36" s="132" t="str">
        <f>HYPERLINK('242MLInput'!AD32)</f>
        <v/>
      </c>
      <c r="AJ36" s="132" t="str">
        <f>HYPERLINK('242MLInput'!AE32)</f>
        <v/>
      </c>
      <c r="AK36" s="132" t="str">
        <f>HYPERLINK('242MLInput'!AF32)</f>
        <v/>
      </c>
      <c r="AL36" s="132" t="str">
        <f>HYPERLINK('242MLInput'!AG32)</f>
        <v/>
      </c>
      <c r="AM36" s="132" t="str">
        <f>HYPERLINK('242MLInput'!AH32)</f>
        <v/>
      </c>
      <c r="AN36" s="132" t="str">
        <f>HYPERLINK('242MLInput'!AI32)</f>
        <v/>
      </c>
      <c r="AO36" s="132" t="str">
        <f>HYPERLINK('242MLInput'!AJ32)</f>
        <v/>
      </c>
      <c r="AP36" s="132" t="str">
        <f>HYPERLINK('242MLInput'!AK32)</f>
        <v/>
      </c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/>
      <c r="CW36" s="118"/>
      <c r="CX36" s="118"/>
      <c r="CY36" s="118"/>
      <c r="CZ36" s="118"/>
      <c r="DA36" s="118"/>
      <c r="DB36" s="118"/>
      <c r="DC36" s="118"/>
      <c r="DD36" s="118"/>
    </row>
    <row r="37" ht="10.5" customHeight="1">
      <c r="A37" s="12" t="str">
        <f t="shared" si="1"/>
        <v>242ML</v>
      </c>
      <c r="B37" s="12">
        <f t="shared" si="2"/>
        <v>2020</v>
      </c>
      <c r="C37" s="12">
        <f t="shared" si="3"/>
        <v>4</v>
      </c>
      <c r="D37" s="230">
        <f>'242MLInput'!B33</f>
        <v>43937</v>
      </c>
      <c r="E37" s="111" t="str">
        <f t="shared" si="4"/>
        <v>BUY</v>
      </c>
      <c r="F37" s="112" t="str">
        <f>'242MLInput'!H33</f>
        <v>TUP</v>
      </c>
      <c r="G37" s="111" t="str">
        <f>'242MLInput'!N33</f>
        <v>Steve Watkins</v>
      </c>
      <c r="H37" s="111" t="str">
        <f>'242MLInput'!O33</f>
        <v>KM</v>
      </c>
      <c r="I37" s="111" t="str">
        <f>'242MLInput'!Q33</f>
        <v>Passenger</v>
      </c>
      <c r="J37" s="112" t="str">
        <f>'242MLInput'!R33</f>
        <v>Boteler</v>
      </c>
      <c r="K37" s="113" t="str">
        <f>'242MLInput'!AC33</f>
        <v/>
      </c>
      <c r="L37" s="114"/>
      <c r="M37" s="115">
        <f>'242MLInput'!L33</f>
        <v>1.9</v>
      </c>
      <c r="N37" s="111" t="str">
        <f>IF(F37="","",(IF(R37='242MLInput'!K33,"","ERROR!")))</f>
        <v/>
      </c>
      <c r="O37" s="64"/>
      <c r="P37" s="121">
        <v>1461.0</v>
      </c>
      <c r="Q37" s="133"/>
      <c r="R37" s="224">
        <f t="shared" si="8"/>
        <v>2453.1</v>
      </c>
      <c r="S37" s="225"/>
      <c r="T37" s="225"/>
      <c r="U37" s="226"/>
      <c r="V37" s="226">
        <v>27.16</v>
      </c>
      <c r="W37" s="226"/>
      <c r="X37" s="226">
        <v>42.56</v>
      </c>
      <c r="Y37" s="226" t="str">
        <f t="shared" si="13"/>
        <v/>
      </c>
      <c r="Z37" s="136"/>
      <c r="AA37" s="228" t="s">
        <v>94</v>
      </c>
      <c r="AB37" s="229">
        <v>1500.0</v>
      </c>
      <c r="AC37" s="229" t="s">
        <v>231</v>
      </c>
      <c r="AD37" s="138"/>
      <c r="AE37" s="139">
        <v>0.0</v>
      </c>
      <c r="AF37" s="140" t="str">
        <f t="shared" si="6"/>
        <v/>
      </c>
      <c r="AG37" s="231">
        <v>2.75</v>
      </c>
      <c r="AH37" s="142">
        <f t="shared" si="7"/>
        <v>0</v>
      </c>
      <c r="AI37" s="235" t="str">
        <f>HYPERLINK('242MLInput'!AD33)</f>
        <v/>
      </c>
      <c r="AJ37" s="236" t="str">
        <f>HYPERLINK('242MLInput'!AE33)</f>
        <v/>
      </c>
      <c r="AK37" s="237" t="str">
        <f>HYPERLINK('242MLInput'!AF33)</f>
        <v/>
      </c>
      <c r="AL37" s="237" t="str">
        <f>HYPERLINK('242MLInput'!AG33)</f>
        <v/>
      </c>
      <c r="AM37" s="237" t="str">
        <f>HYPERLINK('242MLInput'!AH33)</f>
        <v/>
      </c>
      <c r="AN37" s="237" t="str">
        <f>HYPERLINK('242MLInput'!AI33)</f>
        <v/>
      </c>
      <c r="AO37" s="237" t="str">
        <f>HYPERLINK('242MLInput'!AJ33)</f>
        <v/>
      </c>
      <c r="AP37" s="237" t="str">
        <f>HYPERLINK('242MLInput'!AK33)</f>
        <v/>
      </c>
      <c r="AQ37" s="238"/>
      <c r="AR37" s="238"/>
      <c r="AS37" s="238"/>
      <c r="AT37" s="238"/>
      <c r="AU37" s="238"/>
      <c r="AV37" s="238"/>
      <c r="AW37" s="238"/>
      <c r="AX37" s="238"/>
      <c r="AY37" s="238"/>
      <c r="AZ37" s="238"/>
      <c r="BA37" s="238"/>
      <c r="BB37" s="238"/>
      <c r="BC37" s="238"/>
      <c r="BD37" s="238"/>
      <c r="BE37" s="238"/>
      <c r="BF37" s="238"/>
      <c r="BG37" s="238"/>
      <c r="BH37" s="238"/>
      <c r="BI37" s="238"/>
      <c r="BJ37" s="238"/>
      <c r="BK37" s="238"/>
      <c r="BL37" s="238"/>
      <c r="BM37" s="238"/>
      <c r="BN37" s="238"/>
      <c r="BO37" s="238"/>
      <c r="BP37" s="238"/>
      <c r="BQ37" s="238"/>
      <c r="BR37" s="238"/>
      <c r="BS37" s="238"/>
      <c r="BT37" s="238"/>
      <c r="BU37" s="238"/>
      <c r="BV37" s="238"/>
      <c r="BW37" s="238"/>
      <c r="BX37" s="238"/>
      <c r="BY37" s="238"/>
      <c r="BZ37" s="238"/>
      <c r="CA37" s="238"/>
      <c r="CB37" s="238"/>
      <c r="CC37" s="238"/>
      <c r="CD37" s="238"/>
      <c r="CE37" s="238"/>
      <c r="CF37" s="238"/>
      <c r="CG37" s="238"/>
      <c r="CH37" s="238"/>
      <c r="CI37" s="238"/>
      <c r="CJ37" s="238"/>
      <c r="CK37" s="238"/>
      <c r="CL37" s="238"/>
      <c r="CM37" s="238"/>
      <c r="CN37" s="238"/>
      <c r="CO37" s="238"/>
      <c r="CP37" s="238"/>
      <c r="CQ37" s="238"/>
      <c r="CR37" s="238"/>
      <c r="CS37" s="238"/>
      <c r="CT37" s="238"/>
      <c r="CU37" s="238"/>
      <c r="CV37" s="238"/>
      <c r="CW37" s="238"/>
      <c r="CX37" s="238"/>
      <c r="CY37" s="238"/>
      <c r="CZ37" s="238"/>
      <c r="DA37" s="238"/>
      <c r="DB37" s="238"/>
      <c r="DC37" s="238"/>
      <c r="DD37" s="238"/>
    </row>
    <row r="38" ht="10.5" customHeight="1">
      <c r="A38" s="12" t="str">
        <f t="shared" si="1"/>
        <v>242ML</v>
      </c>
      <c r="B38" s="12">
        <f t="shared" si="2"/>
        <v>2020</v>
      </c>
      <c r="C38" s="12">
        <f t="shared" si="3"/>
        <v>4</v>
      </c>
      <c r="D38" s="230">
        <f>'242MLInput'!B34</f>
        <v>43939</v>
      </c>
      <c r="E38" s="111" t="str">
        <f t="shared" si="4"/>
        <v>TUP</v>
      </c>
      <c r="F38" s="112" t="str">
        <f>'242MLInput'!H34</f>
        <v>BUY</v>
      </c>
      <c r="G38" s="111" t="str">
        <f>'242MLInput'!N34</f>
        <v>Steve Watkins</v>
      </c>
      <c r="H38" s="111" t="str">
        <f>'242MLInput'!O34</f>
        <v>KM</v>
      </c>
      <c r="I38" s="111" t="str">
        <f>'242MLInput'!Q34</f>
        <v>Passenger</v>
      </c>
      <c r="J38" s="112" t="str">
        <f>'242MLInput'!R34</f>
        <v>Boteler</v>
      </c>
      <c r="K38" s="113" t="str">
        <f>'242MLInput'!AC34</f>
        <v/>
      </c>
      <c r="L38" s="114"/>
      <c r="M38" s="115">
        <f>'242MLInput'!L34</f>
        <v>1.2</v>
      </c>
      <c r="N38" s="111" t="str">
        <f>IF(F38="","",(IF(R38='242MLInput'!K34,"","ERROR!")))</f>
        <v/>
      </c>
      <c r="O38" s="64"/>
      <c r="P38" s="121">
        <v>1462.0</v>
      </c>
      <c r="Q38" s="133">
        <v>4284.0</v>
      </c>
      <c r="R38" s="224">
        <f t="shared" si="8"/>
        <v>2454.3</v>
      </c>
      <c r="S38" s="225"/>
      <c r="T38" s="225"/>
      <c r="U38" s="226"/>
      <c r="V38" s="226">
        <v>107.35</v>
      </c>
      <c r="W38" s="226"/>
      <c r="X38" s="226"/>
      <c r="Y38" s="226">
        <v>11750.0</v>
      </c>
      <c r="Z38" s="136"/>
      <c r="AA38" s="228" t="s">
        <v>102</v>
      </c>
      <c r="AB38" s="229">
        <v>1500.0</v>
      </c>
      <c r="AC38" s="229" t="s">
        <v>232</v>
      </c>
      <c r="AD38" s="138"/>
      <c r="AE38" s="139">
        <v>0.0</v>
      </c>
      <c r="AF38" s="140" t="str">
        <f t="shared" si="6"/>
        <v/>
      </c>
      <c r="AG38" s="231">
        <v>2.75</v>
      </c>
      <c r="AH38" s="142">
        <f t="shared" si="7"/>
        <v>0</v>
      </c>
      <c r="AI38" s="235" t="str">
        <f>HYPERLINK('242MLInput'!AD34)</f>
        <v/>
      </c>
      <c r="AJ38" s="236" t="str">
        <f>HYPERLINK('242MLInput'!AE34)</f>
        <v/>
      </c>
      <c r="AK38" s="237" t="str">
        <f>HYPERLINK('242MLInput'!AF34)</f>
        <v/>
      </c>
      <c r="AL38" s="237" t="str">
        <f>HYPERLINK('242MLInput'!AG34)</f>
        <v/>
      </c>
      <c r="AM38" s="237" t="str">
        <f>HYPERLINK('242MLInput'!AH34)</f>
        <v/>
      </c>
      <c r="AN38" s="237" t="str">
        <f>HYPERLINK('242MLInput'!AI34)</f>
        <v/>
      </c>
      <c r="AO38" s="237" t="str">
        <f>HYPERLINK('242MLInput'!AJ34)</f>
        <v/>
      </c>
      <c r="AP38" s="237" t="str">
        <f>HYPERLINK('242MLInput'!AK34)</f>
        <v/>
      </c>
      <c r="AQ38" s="238"/>
      <c r="AR38" s="238"/>
      <c r="AS38" s="238"/>
      <c r="AT38" s="238"/>
      <c r="AU38" s="238"/>
      <c r="AV38" s="238"/>
      <c r="AW38" s="238"/>
      <c r="AX38" s="238"/>
      <c r="AY38" s="238"/>
      <c r="AZ38" s="238"/>
      <c r="BA38" s="238"/>
      <c r="BB38" s="238"/>
      <c r="BC38" s="238"/>
      <c r="BD38" s="238"/>
      <c r="BE38" s="238"/>
      <c r="BF38" s="238"/>
      <c r="BG38" s="238"/>
      <c r="BH38" s="238"/>
      <c r="BI38" s="238"/>
      <c r="BJ38" s="238"/>
      <c r="BK38" s="238"/>
      <c r="BL38" s="238"/>
      <c r="BM38" s="238"/>
      <c r="BN38" s="238"/>
      <c r="BO38" s="238"/>
      <c r="BP38" s="238"/>
      <c r="BQ38" s="238"/>
      <c r="BR38" s="238"/>
      <c r="BS38" s="238"/>
      <c r="BT38" s="238"/>
      <c r="BU38" s="238"/>
      <c r="BV38" s="238"/>
      <c r="BW38" s="238"/>
      <c r="BX38" s="238"/>
      <c r="BY38" s="238"/>
      <c r="BZ38" s="238"/>
      <c r="CA38" s="238"/>
      <c r="CB38" s="238"/>
      <c r="CC38" s="238"/>
      <c r="CD38" s="238"/>
      <c r="CE38" s="238"/>
      <c r="CF38" s="238"/>
      <c r="CG38" s="238"/>
      <c r="CH38" s="238"/>
      <c r="CI38" s="238"/>
      <c r="CJ38" s="238"/>
      <c r="CK38" s="238"/>
      <c r="CL38" s="238"/>
      <c r="CM38" s="238"/>
      <c r="CN38" s="238"/>
      <c r="CO38" s="238"/>
      <c r="CP38" s="238"/>
      <c r="CQ38" s="238"/>
      <c r="CR38" s="238"/>
      <c r="CS38" s="238"/>
      <c r="CT38" s="238"/>
      <c r="CU38" s="238"/>
      <c r="CV38" s="238"/>
      <c r="CW38" s="238"/>
      <c r="CX38" s="238"/>
      <c r="CY38" s="238"/>
      <c r="CZ38" s="238"/>
      <c r="DA38" s="238"/>
      <c r="DB38" s="238"/>
      <c r="DC38" s="238"/>
      <c r="DD38" s="238"/>
    </row>
    <row r="39" ht="10.5" customHeight="1">
      <c r="A39" s="118" t="str">
        <f t="shared" si="1"/>
        <v>242ML</v>
      </c>
      <c r="B39" s="118">
        <f t="shared" si="2"/>
        <v>2020</v>
      </c>
      <c r="C39" s="118">
        <f t="shared" si="3"/>
        <v>4</v>
      </c>
      <c r="D39" s="119">
        <f>'242MLInput'!B35</f>
        <v>43940</v>
      </c>
      <c r="E39" s="120" t="str">
        <f t="shared" si="4"/>
        <v>BUY</v>
      </c>
      <c r="F39" s="121" t="str">
        <f>'242MLInput'!H35</f>
        <v>PHL</v>
      </c>
      <c r="G39" s="120" t="str">
        <f>'242MLInput'!N35</f>
        <v>Kevin Mock</v>
      </c>
      <c r="H39" s="120" t="str">
        <f>'242MLInput'!O35</f>
        <v/>
      </c>
      <c r="I39" s="120" t="str">
        <f>'242MLInput'!Q35</f>
        <v>Cargo</v>
      </c>
      <c r="J39" s="121" t="str">
        <f>'242MLInput'!R35</f>
        <v>FDS</v>
      </c>
      <c r="K39" s="122" t="str">
        <f>'242MLInput'!AC35</f>
        <v/>
      </c>
      <c r="L39" s="123"/>
      <c r="M39" s="124">
        <f>'242MLInput'!L35</f>
        <v>1.1</v>
      </c>
      <c r="N39" s="120" t="str">
        <f>IF(F39="","",(IF(R39='242MLInput'!K35,"","ERROR!")))</f>
        <v/>
      </c>
      <c r="O39" s="120"/>
      <c r="P39" s="121">
        <v>1463.0</v>
      </c>
      <c r="Q39" s="121"/>
      <c r="R39" s="124">
        <f t="shared" si="8"/>
        <v>2455.4</v>
      </c>
      <c r="S39" s="125"/>
      <c r="T39" s="125"/>
      <c r="U39" s="125"/>
      <c r="V39" s="126"/>
      <c r="W39" s="125"/>
      <c r="X39" s="125"/>
      <c r="Y39" s="127" t="str">
        <f t="shared" ref="Y39:Y47" si="14">IF(S39&lt;&gt;"",SUM(S37:X39),"")</f>
        <v/>
      </c>
      <c r="Z39" s="121" t="s">
        <v>233</v>
      </c>
      <c r="AA39" s="234"/>
      <c r="AB39" s="128"/>
      <c r="AC39" s="128"/>
      <c r="AD39" s="143"/>
      <c r="AE39" s="144">
        <v>0.0</v>
      </c>
      <c r="AF39" s="125" t="str">
        <f t="shared" si="6"/>
        <v/>
      </c>
      <c r="AG39" s="131">
        <v>2.75</v>
      </c>
      <c r="AH39" s="120">
        <f t="shared" si="7"/>
        <v>0</v>
      </c>
      <c r="AI39" s="132" t="str">
        <f>HYPERLINK('242MLInput'!AD35)</f>
        <v/>
      </c>
      <c r="AJ39" s="132" t="str">
        <f>HYPERLINK('242MLInput'!AE35)</f>
        <v/>
      </c>
      <c r="AK39" s="132" t="str">
        <f>HYPERLINK('242MLInput'!AF35)</f>
        <v/>
      </c>
      <c r="AL39" s="132" t="str">
        <f>HYPERLINK('242MLInput'!AG35)</f>
        <v/>
      </c>
      <c r="AM39" s="132" t="str">
        <f>HYPERLINK('242MLInput'!AH35)</f>
        <v/>
      </c>
      <c r="AN39" s="132" t="str">
        <f>HYPERLINK('242MLInput'!AI35)</f>
        <v/>
      </c>
      <c r="AO39" s="132" t="str">
        <f>HYPERLINK('242MLInput'!AJ35)</f>
        <v/>
      </c>
      <c r="AP39" s="132" t="str">
        <f>HYPERLINK('242MLInput'!AK35)</f>
        <v/>
      </c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</row>
    <row r="40" ht="10.5" customHeight="1">
      <c r="A40" s="118" t="str">
        <f t="shared" si="1"/>
        <v>242ML</v>
      </c>
      <c r="B40" s="118">
        <f t="shared" si="2"/>
        <v>2020</v>
      </c>
      <c r="C40" s="118">
        <f t="shared" si="3"/>
        <v>4</v>
      </c>
      <c r="D40" s="119">
        <f>'242MLInput'!B36</f>
        <v>43940</v>
      </c>
      <c r="E40" s="120" t="str">
        <f t="shared" si="4"/>
        <v>PHL</v>
      </c>
      <c r="F40" s="121" t="str">
        <f>'242MLInput'!H36</f>
        <v>INT</v>
      </c>
      <c r="G40" s="120" t="str">
        <f>'242MLInput'!N36</f>
        <v>Kevin Mock</v>
      </c>
      <c r="H40" s="120" t="str">
        <f>'242MLInput'!O36</f>
        <v/>
      </c>
      <c r="I40" s="120" t="str">
        <f>'242MLInput'!Q36</f>
        <v>Cargo</v>
      </c>
      <c r="J40" s="121" t="str">
        <f>'242MLInput'!R36</f>
        <v>FDS</v>
      </c>
      <c r="K40" s="122" t="str">
        <f>'242MLInput'!AC36</f>
        <v/>
      </c>
      <c r="L40" s="123"/>
      <c r="M40" s="124">
        <f>'242MLInput'!L36</f>
        <v>1.1</v>
      </c>
      <c r="N40" s="120" t="str">
        <f>IF(F40="","",(IF(R40='242MLInput'!K36,"","ERROR!")))</f>
        <v/>
      </c>
      <c r="O40" s="120"/>
      <c r="P40" s="121">
        <v>1464.0</v>
      </c>
      <c r="Q40" s="121"/>
      <c r="R40" s="124">
        <f t="shared" si="8"/>
        <v>2456.5</v>
      </c>
      <c r="S40" s="125" t="s">
        <v>234</v>
      </c>
      <c r="T40" s="125"/>
      <c r="U40" s="125"/>
      <c r="V40" s="126">
        <v>431.6</v>
      </c>
      <c r="W40" s="125"/>
      <c r="X40" s="125"/>
      <c r="Y40" s="127">
        <f t="shared" si="14"/>
        <v>538.95</v>
      </c>
      <c r="Z40" s="121">
        <v>4900.0</v>
      </c>
      <c r="AA40" s="234"/>
      <c r="AB40" s="128"/>
      <c r="AC40" s="128"/>
      <c r="AD40" s="143"/>
      <c r="AE40" s="144">
        <v>0.0</v>
      </c>
      <c r="AF40" s="125" t="str">
        <f t="shared" si="6"/>
        <v/>
      </c>
      <c r="AG40" s="131">
        <v>2.75</v>
      </c>
      <c r="AH40" s="120">
        <f t="shared" si="7"/>
        <v>0</v>
      </c>
      <c r="AI40" s="132" t="str">
        <f>HYPERLINK('242MLInput'!AD36)</f>
        <v/>
      </c>
      <c r="AJ40" s="132" t="str">
        <f>HYPERLINK('242MLInput'!AE36)</f>
        <v/>
      </c>
      <c r="AK40" s="132" t="str">
        <f>HYPERLINK('242MLInput'!AF36)</f>
        <v/>
      </c>
      <c r="AL40" s="132" t="str">
        <f>HYPERLINK('242MLInput'!AG36)</f>
        <v/>
      </c>
      <c r="AM40" s="132" t="str">
        <f>HYPERLINK('242MLInput'!AH36)</f>
        <v/>
      </c>
      <c r="AN40" s="132" t="str">
        <f>HYPERLINK('242MLInput'!AI36)</f>
        <v/>
      </c>
      <c r="AO40" s="132" t="str">
        <f>HYPERLINK('242MLInput'!AJ36)</f>
        <v/>
      </c>
      <c r="AP40" s="132" t="str">
        <f>HYPERLINK('242MLInput'!AK36)</f>
        <v/>
      </c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8"/>
      <c r="CH40" s="118"/>
      <c r="CI40" s="118"/>
      <c r="CJ40" s="118"/>
      <c r="CK40" s="118"/>
      <c r="CL40" s="118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Y40" s="118"/>
      <c r="CZ40" s="118"/>
      <c r="DA40" s="118"/>
      <c r="DB40" s="118"/>
      <c r="DC40" s="118"/>
      <c r="DD40" s="118"/>
    </row>
    <row r="41" ht="10.5" customHeight="1">
      <c r="A41" s="118" t="str">
        <f t="shared" si="1"/>
        <v>242ML</v>
      </c>
      <c r="B41" s="118">
        <f t="shared" si="2"/>
        <v>2020</v>
      </c>
      <c r="C41" s="118">
        <f t="shared" si="3"/>
        <v>4</v>
      </c>
      <c r="D41" s="119">
        <f>'242MLInput'!B37</f>
        <v>43940</v>
      </c>
      <c r="E41" s="120" t="str">
        <f t="shared" si="4"/>
        <v>INT</v>
      </c>
      <c r="F41" s="121" t="str">
        <f>'242MLInput'!H37</f>
        <v>BUY</v>
      </c>
      <c r="G41" s="120" t="str">
        <f>'242MLInput'!N37</f>
        <v>Kevin Mock</v>
      </c>
      <c r="H41" s="120" t="str">
        <f>'242MLInput'!O37</f>
        <v/>
      </c>
      <c r="I41" s="120" t="str">
        <f>'242MLInput'!Q37</f>
        <v>Cargo</v>
      </c>
      <c r="J41" s="121" t="str">
        <f>'242MLInput'!R37</f>
        <v>FDS</v>
      </c>
      <c r="K41" s="122" t="str">
        <f>'242MLInput'!AC37</f>
        <v/>
      </c>
      <c r="L41" s="123"/>
      <c r="M41" s="124">
        <f>'242MLInput'!L37</f>
        <v>0.2</v>
      </c>
      <c r="N41" s="120" t="str">
        <f>IF(F41="","",(IF(R41='242MLInput'!K37,"","ERROR!")))</f>
        <v/>
      </c>
      <c r="O41" s="120"/>
      <c r="P41" s="121">
        <v>1465.0</v>
      </c>
      <c r="Q41" s="121">
        <v>4289.0</v>
      </c>
      <c r="R41" s="124">
        <f t="shared" si="8"/>
        <v>2456.7</v>
      </c>
      <c r="S41" s="125">
        <v>5980.0</v>
      </c>
      <c r="T41" s="125"/>
      <c r="U41" s="125"/>
      <c r="V41" s="126">
        <v>540.04</v>
      </c>
      <c r="W41" s="125"/>
      <c r="X41" s="125"/>
      <c r="Y41" s="127">
        <f t="shared" si="14"/>
        <v>6951.64</v>
      </c>
      <c r="Z41" s="121" t="s">
        <v>235</v>
      </c>
      <c r="AA41" s="234" t="s">
        <v>102</v>
      </c>
      <c r="AB41" s="128">
        <v>500.0</v>
      </c>
      <c r="AC41" s="128" t="s">
        <v>236</v>
      </c>
      <c r="AD41" s="143"/>
      <c r="AE41" s="144">
        <v>0.0</v>
      </c>
      <c r="AF41" s="125" t="str">
        <f t="shared" si="6"/>
        <v/>
      </c>
      <c r="AG41" s="131">
        <v>2.75</v>
      </c>
      <c r="AH41" s="120">
        <f t="shared" si="7"/>
        <v>0</v>
      </c>
      <c r="AI41" s="132" t="str">
        <f>HYPERLINK('242MLInput'!AD37)</f>
        <v/>
      </c>
      <c r="AJ41" s="132" t="str">
        <f>HYPERLINK('242MLInput'!AE37)</f>
        <v/>
      </c>
      <c r="AK41" s="132" t="str">
        <f>HYPERLINK('242MLInput'!AF37)</f>
        <v/>
      </c>
      <c r="AL41" s="132" t="str">
        <f>HYPERLINK('242MLInput'!AG37)</f>
        <v/>
      </c>
      <c r="AM41" s="132" t="str">
        <f>HYPERLINK('242MLInput'!AH37)</f>
        <v/>
      </c>
      <c r="AN41" s="132" t="str">
        <f>HYPERLINK('242MLInput'!AI37)</f>
        <v/>
      </c>
      <c r="AO41" s="132" t="str">
        <f>HYPERLINK('242MLInput'!AJ37)</f>
        <v/>
      </c>
      <c r="AP41" s="132" t="str">
        <f>HYPERLINK('242MLInput'!AK37)</f>
        <v/>
      </c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  <c r="CE41" s="118"/>
      <c r="CF41" s="118"/>
      <c r="CG41" s="118"/>
      <c r="CH41" s="118"/>
      <c r="CI41" s="118"/>
      <c r="CJ41" s="118"/>
      <c r="CK41" s="118"/>
      <c r="CL41" s="118"/>
      <c r="CM41" s="118"/>
      <c r="CN41" s="118"/>
      <c r="CO41" s="118"/>
      <c r="CP41" s="118"/>
      <c r="CQ41" s="118"/>
      <c r="CR41" s="118"/>
      <c r="CS41" s="118"/>
      <c r="CT41" s="118"/>
      <c r="CU41" s="118"/>
      <c r="CV41" s="118"/>
      <c r="CW41" s="118"/>
      <c r="CX41" s="118"/>
      <c r="CY41" s="118"/>
      <c r="CZ41" s="118"/>
      <c r="DA41" s="118"/>
      <c r="DB41" s="118"/>
      <c r="DC41" s="118"/>
      <c r="DD41" s="118"/>
    </row>
    <row r="42" ht="10.5" customHeight="1">
      <c r="A42" s="12" t="str">
        <f t="shared" si="1"/>
        <v>242ML</v>
      </c>
      <c r="B42" s="12">
        <f t="shared" si="2"/>
        <v>2020</v>
      </c>
      <c r="C42" s="12">
        <f t="shared" si="3"/>
        <v>4</v>
      </c>
      <c r="D42" s="230">
        <f>'242MLInput'!B38</f>
        <v>43942</v>
      </c>
      <c r="E42" s="111" t="str">
        <f t="shared" si="4"/>
        <v>BUY</v>
      </c>
      <c r="F42" s="112" t="str">
        <f>'242MLInput'!H38</f>
        <v>CMH</v>
      </c>
      <c r="G42" s="111" t="str">
        <f>'242MLInput'!N38</f>
        <v>Steve Watkins</v>
      </c>
      <c r="H42" s="111" t="str">
        <f>'242MLInput'!O38</f>
        <v/>
      </c>
      <c r="I42" s="111" t="str">
        <f>'242MLInput'!Q38</f>
        <v>Cargo</v>
      </c>
      <c r="J42" s="112" t="str">
        <f>'242MLInput'!R38</f>
        <v>FDS</v>
      </c>
      <c r="K42" s="113" t="str">
        <f>'242MLInput'!AC38</f>
        <v/>
      </c>
      <c r="L42" s="114"/>
      <c r="M42" s="115">
        <f>'242MLInput'!L38</f>
        <v>1.2</v>
      </c>
      <c r="N42" s="111" t="str">
        <f>IF(F42="","",(IF(R42='242MLInput'!K38,"","ERROR!")))</f>
        <v/>
      </c>
      <c r="O42" s="64"/>
      <c r="P42" s="121">
        <v>1466.0</v>
      </c>
      <c r="Q42" s="133"/>
      <c r="R42" s="224">
        <f t="shared" si="8"/>
        <v>2457.9</v>
      </c>
      <c r="S42" s="225"/>
      <c r="T42" s="225"/>
      <c r="U42" s="226"/>
      <c r="V42" s="226"/>
      <c r="W42" s="226" t="s">
        <v>237</v>
      </c>
      <c r="X42" s="226"/>
      <c r="Y42" s="226" t="str">
        <f t="shared" si="14"/>
        <v/>
      </c>
      <c r="Z42" s="136"/>
      <c r="AA42" s="228"/>
      <c r="AB42" s="229"/>
      <c r="AC42" s="229"/>
      <c r="AD42" s="138"/>
      <c r="AE42" s="139">
        <v>0.0</v>
      </c>
      <c r="AF42" s="140" t="str">
        <f t="shared" si="6"/>
        <v/>
      </c>
      <c r="AG42" s="231">
        <v>2.75</v>
      </c>
      <c r="AH42" s="142">
        <f t="shared" si="7"/>
        <v>0</v>
      </c>
      <c r="AI42" s="235" t="str">
        <f>HYPERLINK('242MLInput'!AD38)</f>
        <v/>
      </c>
      <c r="AJ42" s="236" t="str">
        <f>HYPERLINK('242MLInput'!AE38)</f>
        <v/>
      </c>
      <c r="AK42" s="237" t="str">
        <f>HYPERLINK('242MLInput'!AF38)</f>
        <v/>
      </c>
      <c r="AL42" s="237" t="str">
        <f>HYPERLINK('242MLInput'!AG38)</f>
        <v/>
      </c>
      <c r="AM42" s="237" t="str">
        <f>HYPERLINK('242MLInput'!AH38)</f>
        <v/>
      </c>
      <c r="AN42" s="237" t="str">
        <f>HYPERLINK('242MLInput'!AI38)</f>
        <v/>
      </c>
      <c r="AO42" s="237" t="str">
        <f>HYPERLINK('242MLInput'!AJ38)</f>
        <v/>
      </c>
      <c r="AP42" s="237" t="str">
        <f>HYPERLINK('242MLInput'!AK38)</f>
        <v/>
      </c>
      <c r="AQ42" s="238"/>
      <c r="AR42" s="238"/>
      <c r="AS42" s="238"/>
      <c r="AT42" s="238"/>
      <c r="AU42" s="238"/>
      <c r="AV42" s="238"/>
      <c r="AW42" s="238"/>
      <c r="AX42" s="238"/>
      <c r="AY42" s="238"/>
      <c r="AZ42" s="238"/>
      <c r="BA42" s="238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38"/>
      <c r="BQ42" s="238"/>
      <c r="BR42" s="238"/>
      <c r="BS42" s="238"/>
      <c r="BT42" s="238"/>
      <c r="BU42" s="238"/>
      <c r="BV42" s="238"/>
      <c r="BW42" s="238"/>
      <c r="BX42" s="238"/>
      <c r="BY42" s="238"/>
      <c r="BZ42" s="238"/>
      <c r="CA42" s="238"/>
      <c r="CB42" s="238"/>
      <c r="CC42" s="238"/>
      <c r="CD42" s="238"/>
      <c r="CE42" s="238"/>
      <c r="CF42" s="238"/>
      <c r="CG42" s="238"/>
      <c r="CH42" s="238"/>
      <c r="CI42" s="238"/>
      <c r="CJ42" s="238"/>
      <c r="CK42" s="238"/>
      <c r="CL42" s="238"/>
      <c r="CM42" s="238"/>
      <c r="CN42" s="238"/>
      <c r="CO42" s="238"/>
      <c r="CP42" s="238"/>
      <c r="CQ42" s="238"/>
      <c r="CR42" s="238"/>
      <c r="CS42" s="238"/>
      <c r="CT42" s="238"/>
      <c r="CU42" s="238"/>
      <c r="CV42" s="238"/>
      <c r="CW42" s="238"/>
      <c r="CX42" s="238"/>
      <c r="CY42" s="238"/>
      <c r="CZ42" s="238"/>
      <c r="DA42" s="238"/>
      <c r="DB42" s="238"/>
      <c r="DC42" s="238"/>
      <c r="DD42" s="238"/>
    </row>
    <row r="43" ht="10.5" customHeight="1">
      <c r="A43" s="12" t="str">
        <f t="shared" si="1"/>
        <v>242ML</v>
      </c>
      <c r="B43" s="12">
        <f t="shared" si="2"/>
        <v>2020</v>
      </c>
      <c r="C43" s="12">
        <f t="shared" si="3"/>
        <v>4</v>
      </c>
      <c r="D43" s="230">
        <f>'242MLInput'!B39</f>
        <v>43942</v>
      </c>
      <c r="E43" s="111" t="str">
        <f t="shared" si="4"/>
        <v>CMH</v>
      </c>
      <c r="F43" s="112" t="str">
        <f>'242MLInput'!H39</f>
        <v>RDU</v>
      </c>
      <c r="G43" s="111" t="str">
        <f>'242MLInput'!N39</f>
        <v>Steve Watkins</v>
      </c>
      <c r="H43" s="111" t="str">
        <f>'242MLInput'!O39</f>
        <v/>
      </c>
      <c r="I43" s="111" t="str">
        <f>'242MLInput'!Q39</f>
        <v>Cargo</v>
      </c>
      <c r="J43" s="112" t="str">
        <f>'242MLInput'!R39</f>
        <v>FDS</v>
      </c>
      <c r="K43" s="113" t="str">
        <f>'242MLInput'!AC39</f>
        <v/>
      </c>
      <c r="L43" s="114"/>
      <c r="M43" s="115">
        <f>'242MLInput'!L39</f>
        <v>1</v>
      </c>
      <c r="N43" s="111" t="str">
        <f>IF(F43="","",(IF(R43='242MLInput'!K39,"","ERROR!")))</f>
        <v/>
      </c>
      <c r="O43" s="64"/>
      <c r="P43" s="121">
        <v>1467.0</v>
      </c>
      <c r="Q43" s="133"/>
      <c r="R43" s="224">
        <f t="shared" si="8"/>
        <v>2458.9</v>
      </c>
      <c r="S43" s="225" t="s">
        <v>234</v>
      </c>
      <c r="T43" s="225"/>
      <c r="U43" s="226"/>
      <c r="V43" s="226">
        <v>380.0</v>
      </c>
      <c r="W43" s="226"/>
      <c r="X43" s="226"/>
      <c r="Y43" s="226">
        <f t="shared" si="14"/>
        <v>6900.04</v>
      </c>
      <c r="Z43" s="136"/>
      <c r="AA43" s="228" t="s">
        <v>102</v>
      </c>
      <c r="AB43" s="229">
        <v>500.0</v>
      </c>
      <c r="AC43" s="229" t="s">
        <v>238</v>
      </c>
      <c r="AD43" s="138"/>
      <c r="AE43" s="139">
        <v>0.0</v>
      </c>
      <c r="AF43" s="140" t="str">
        <f t="shared" si="6"/>
        <v/>
      </c>
      <c r="AG43" s="231">
        <v>2.75</v>
      </c>
      <c r="AH43" s="142">
        <f t="shared" si="7"/>
        <v>0</v>
      </c>
      <c r="AI43" s="235" t="str">
        <f>HYPERLINK('242MLInput'!AD39)</f>
        <v/>
      </c>
      <c r="AJ43" s="236" t="str">
        <f>HYPERLINK('242MLInput'!AE39)</f>
        <v/>
      </c>
      <c r="AK43" s="237" t="str">
        <f>HYPERLINK('242MLInput'!AF39)</f>
        <v/>
      </c>
      <c r="AL43" s="237" t="str">
        <f>HYPERLINK('242MLInput'!AG39)</f>
        <v/>
      </c>
      <c r="AM43" s="237" t="str">
        <f>HYPERLINK('242MLInput'!AH39)</f>
        <v/>
      </c>
      <c r="AN43" s="237" t="str">
        <f>HYPERLINK('242MLInput'!AI39)</f>
        <v/>
      </c>
      <c r="AO43" s="237" t="str">
        <f>HYPERLINK('242MLInput'!AJ39)</f>
        <v/>
      </c>
      <c r="AP43" s="237" t="str">
        <f>HYPERLINK('242MLInput'!AK39)</f>
        <v/>
      </c>
      <c r="AQ43" s="238"/>
      <c r="AR43" s="238"/>
      <c r="AS43" s="238"/>
      <c r="AT43" s="238"/>
      <c r="AU43" s="238"/>
      <c r="AV43" s="238"/>
      <c r="AW43" s="238"/>
      <c r="AX43" s="238"/>
      <c r="AY43" s="238"/>
      <c r="AZ43" s="238"/>
      <c r="BA43" s="238"/>
      <c r="BB43" s="238"/>
      <c r="BC43" s="238"/>
      <c r="BD43" s="238"/>
      <c r="BE43" s="238"/>
      <c r="BF43" s="238"/>
      <c r="BG43" s="238"/>
      <c r="BH43" s="238"/>
      <c r="BI43" s="238"/>
      <c r="BJ43" s="238"/>
      <c r="BK43" s="238"/>
      <c r="BL43" s="238"/>
      <c r="BM43" s="238"/>
      <c r="BN43" s="238"/>
      <c r="BO43" s="238"/>
      <c r="BP43" s="238"/>
      <c r="BQ43" s="238"/>
      <c r="BR43" s="238"/>
      <c r="BS43" s="238"/>
      <c r="BT43" s="238"/>
      <c r="BU43" s="238"/>
      <c r="BV43" s="238"/>
      <c r="BW43" s="238"/>
      <c r="BX43" s="238"/>
      <c r="BY43" s="238"/>
      <c r="BZ43" s="238"/>
      <c r="CA43" s="238"/>
      <c r="CB43" s="238"/>
      <c r="CC43" s="238"/>
      <c r="CD43" s="238"/>
      <c r="CE43" s="238"/>
      <c r="CF43" s="238"/>
      <c r="CG43" s="238"/>
      <c r="CH43" s="238"/>
      <c r="CI43" s="238"/>
      <c r="CJ43" s="238"/>
      <c r="CK43" s="238"/>
      <c r="CL43" s="238"/>
      <c r="CM43" s="238"/>
      <c r="CN43" s="238"/>
      <c r="CO43" s="238"/>
      <c r="CP43" s="238"/>
      <c r="CQ43" s="238"/>
      <c r="CR43" s="238"/>
      <c r="CS43" s="238"/>
      <c r="CT43" s="238"/>
      <c r="CU43" s="238"/>
      <c r="CV43" s="238"/>
      <c r="CW43" s="238"/>
      <c r="CX43" s="238"/>
      <c r="CY43" s="238"/>
      <c r="CZ43" s="238"/>
      <c r="DA43" s="238"/>
      <c r="DB43" s="238"/>
      <c r="DC43" s="238"/>
      <c r="DD43" s="238"/>
    </row>
    <row r="44" ht="10.5" customHeight="1">
      <c r="A44" s="12" t="str">
        <f t="shared" si="1"/>
        <v>242ML</v>
      </c>
      <c r="B44" s="12">
        <f t="shared" si="2"/>
        <v>2020</v>
      </c>
      <c r="C44" s="12">
        <f t="shared" si="3"/>
        <v>4</v>
      </c>
      <c r="D44" s="230">
        <f>'242MLInput'!B40</f>
        <v>43942</v>
      </c>
      <c r="E44" s="111" t="str">
        <f t="shared" si="4"/>
        <v>RDU</v>
      </c>
      <c r="F44" s="112" t="str">
        <f>'242MLInput'!H40</f>
        <v>BUY</v>
      </c>
      <c r="G44" s="111" t="str">
        <f>'242MLInput'!N40</f>
        <v>Steve Watkins</v>
      </c>
      <c r="H44" s="111" t="str">
        <f>'242MLInput'!O40</f>
        <v/>
      </c>
      <c r="I44" s="111" t="str">
        <f>'242MLInput'!Q40</f>
        <v>Cargo</v>
      </c>
      <c r="J44" s="112" t="str">
        <f>'242MLInput'!R40</f>
        <v>FDS</v>
      </c>
      <c r="K44" s="113" t="str">
        <f>'242MLInput'!AC40</f>
        <v/>
      </c>
      <c r="L44" s="114"/>
      <c r="M44" s="115">
        <f>'242MLInput'!L40</f>
        <v>0.2</v>
      </c>
      <c r="N44" s="111" t="str">
        <f>IF(F44="","",(IF(R44='242MLInput'!K40,"","ERROR!")))</f>
        <v/>
      </c>
      <c r="O44" s="64"/>
      <c r="P44" s="121">
        <v>1468.0</v>
      </c>
      <c r="Q44" s="133">
        <v>4290.0</v>
      </c>
      <c r="R44" s="224">
        <f t="shared" si="8"/>
        <v>2459.1</v>
      </c>
      <c r="S44" s="225">
        <v>5980.0</v>
      </c>
      <c r="T44" s="225"/>
      <c r="U44" s="226">
        <v>400.0</v>
      </c>
      <c r="V44" s="226">
        <v>275.0</v>
      </c>
      <c r="W44" s="226"/>
      <c r="X44" s="226"/>
      <c r="Y44" s="226">
        <f t="shared" si="14"/>
        <v>7035</v>
      </c>
      <c r="Z44" s="136" t="s">
        <v>239</v>
      </c>
      <c r="AA44" s="228" t="s">
        <v>94</v>
      </c>
      <c r="AB44" s="229">
        <v>500.0</v>
      </c>
      <c r="AC44" s="229" t="s">
        <v>240</v>
      </c>
      <c r="AD44" s="138"/>
      <c r="AE44" s="139">
        <v>0.0</v>
      </c>
      <c r="AF44" s="140" t="str">
        <f t="shared" si="6"/>
        <v/>
      </c>
      <c r="AG44" s="231">
        <v>2.75</v>
      </c>
      <c r="AH44" s="142">
        <f t="shared" si="7"/>
        <v>0</v>
      </c>
      <c r="AI44" s="235" t="str">
        <f>HYPERLINK('242MLInput'!AD40)</f>
        <v/>
      </c>
      <c r="AJ44" s="236" t="str">
        <f>HYPERLINK('242MLInput'!AE40)</f>
        <v/>
      </c>
      <c r="AK44" s="237" t="str">
        <f>HYPERLINK('242MLInput'!AF40)</f>
        <v/>
      </c>
      <c r="AL44" s="237" t="str">
        <f>HYPERLINK('242MLInput'!AG40)</f>
        <v/>
      </c>
      <c r="AM44" s="237" t="str">
        <f>HYPERLINK('242MLInput'!AH40)</f>
        <v/>
      </c>
      <c r="AN44" s="237" t="str">
        <f>HYPERLINK('242MLInput'!AI40)</f>
        <v/>
      </c>
      <c r="AO44" s="237" t="str">
        <f>HYPERLINK('242MLInput'!AJ40)</f>
        <v/>
      </c>
      <c r="AP44" s="237" t="str">
        <f>HYPERLINK('242MLInput'!AK40)</f>
        <v/>
      </c>
      <c r="AQ44" s="238"/>
      <c r="AR44" s="238"/>
      <c r="AS44" s="238"/>
      <c r="AT44" s="238"/>
      <c r="AU44" s="238"/>
      <c r="AV44" s="238"/>
      <c r="AW44" s="238"/>
      <c r="AX44" s="238"/>
      <c r="AY44" s="238"/>
      <c r="AZ44" s="238"/>
      <c r="BA44" s="238"/>
      <c r="BB44" s="238"/>
      <c r="BC44" s="238"/>
      <c r="BD44" s="238"/>
      <c r="BE44" s="238"/>
      <c r="BF44" s="238"/>
      <c r="BG44" s="238"/>
      <c r="BH44" s="238"/>
      <c r="BI44" s="238"/>
      <c r="BJ44" s="238"/>
      <c r="BK44" s="238"/>
      <c r="BL44" s="238"/>
      <c r="BM44" s="238"/>
      <c r="BN44" s="238"/>
      <c r="BO44" s="238"/>
      <c r="BP44" s="238"/>
      <c r="BQ44" s="238"/>
      <c r="BR44" s="238"/>
      <c r="BS44" s="238"/>
      <c r="BT44" s="238"/>
      <c r="BU44" s="238"/>
      <c r="BV44" s="238"/>
      <c r="BW44" s="238"/>
      <c r="BX44" s="238"/>
      <c r="BY44" s="238"/>
      <c r="BZ44" s="238"/>
      <c r="CA44" s="238"/>
      <c r="CB44" s="238"/>
      <c r="CC44" s="238"/>
      <c r="CD44" s="238"/>
      <c r="CE44" s="238"/>
      <c r="CF44" s="238"/>
      <c r="CG44" s="238"/>
      <c r="CH44" s="238"/>
      <c r="CI44" s="238"/>
      <c r="CJ44" s="238"/>
      <c r="CK44" s="238"/>
      <c r="CL44" s="238"/>
      <c r="CM44" s="238"/>
      <c r="CN44" s="238"/>
      <c r="CO44" s="238"/>
      <c r="CP44" s="238"/>
      <c r="CQ44" s="238"/>
      <c r="CR44" s="238"/>
      <c r="CS44" s="238"/>
      <c r="CT44" s="238"/>
      <c r="CU44" s="238"/>
      <c r="CV44" s="238"/>
      <c r="CW44" s="238"/>
      <c r="CX44" s="238"/>
      <c r="CY44" s="238"/>
      <c r="CZ44" s="238"/>
      <c r="DA44" s="238"/>
      <c r="DB44" s="238"/>
      <c r="DC44" s="238"/>
      <c r="DD44" s="238"/>
    </row>
    <row r="45" ht="10.5" customHeight="1">
      <c r="A45" s="118" t="str">
        <f t="shared" si="1"/>
        <v>242ML</v>
      </c>
      <c r="B45" s="118">
        <f t="shared" si="2"/>
        <v>2020</v>
      </c>
      <c r="C45" s="118">
        <f t="shared" si="3"/>
        <v>4</v>
      </c>
      <c r="D45" s="119">
        <f>'242MLInput'!B41</f>
        <v>43943</v>
      </c>
      <c r="E45" s="120" t="str">
        <f t="shared" si="4"/>
        <v>BUY</v>
      </c>
      <c r="F45" s="121" t="str">
        <f>'242MLInput'!H41</f>
        <v>LBT</v>
      </c>
      <c r="G45" s="120" t="str">
        <f>'242MLInput'!N41</f>
        <v>Kevin Mock</v>
      </c>
      <c r="H45" s="120" t="str">
        <f>'242MLInput'!O41</f>
        <v/>
      </c>
      <c r="I45" s="120" t="str">
        <f>'242MLInput'!Q41</f>
        <v>Passenger</v>
      </c>
      <c r="J45" s="121" t="str">
        <f>'242MLInput'!R41</f>
        <v>Hunt</v>
      </c>
      <c r="K45" s="122" t="str">
        <f>'242MLInput'!AC41</f>
        <v/>
      </c>
      <c r="L45" s="123"/>
      <c r="M45" s="124">
        <f>'242MLInput'!L41</f>
        <v>0.3</v>
      </c>
      <c r="N45" s="120" t="str">
        <f>IF(F45="","",(IF(R45='242MLInput'!K41,"","ERROR!")))</f>
        <v/>
      </c>
      <c r="O45" s="120"/>
      <c r="P45" s="121">
        <v>1469.0</v>
      </c>
      <c r="Q45" s="121"/>
      <c r="R45" s="124">
        <f t="shared" si="8"/>
        <v>2459.4</v>
      </c>
      <c r="S45" s="125"/>
      <c r="T45" s="125"/>
      <c r="U45" s="125"/>
      <c r="V45" s="126"/>
      <c r="W45" s="125"/>
      <c r="X45" s="125"/>
      <c r="Y45" s="127" t="str">
        <f t="shared" si="14"/>
        <v/>
      </c>
      <c r="Z45" s="121"/>
      <c r="AA45" s="234"/>
      <c r="AB45" s="128"/>
      <c r="AC45" s="128"/>
      <c r="AD45" s="143"/>
      <c r="AE45" s="144">
        <v>0.0</v>
      </c>
      <c r="AF45" s="125" t="str">
        <f t="shared" si="6"/>
        <v/>
      </c>
      <c r="AG45" s="131">
        <v>2.75</v>
      </c>
      <c r="AH45" s="120">
        <f t="shared" si="7"/>
        <v>0</v>
      </c>
      <c r="AI45" s="132" t="str">
        <f>HYPERLINK('242MLInput'!AD41)</f>
        <v/>
      </c>
      <c r="AJ45" s="132" t="str">
        <f>HYPERLINK('242MLInput'!AE41)</f>
        <v/>
      </c>
      <c r="AK45" s="132" t="str">
        <f>HYPERLINK('242MLInput'!AF41)</f>
        <v/>
      </c>
      <c r="AL45" s="132" t="str">
        <f>HYPERLINK('242MLInput'!AG41)</f>
        <v/>
      </c>
      <c r="AM45" s="132" t="str">
        <f>HYPERLINK('242MLInput'!AH41)</f>
        <v/>
      </c>
      <c r="AN45" s="132" t="str">
        <f>HYPERLINK('242MLInput'!AI41)</f>
        <v/>
      </c>
      <c r="AO45" s="132" t="str">
        <f>HYPERLINK('242MLInput'!AJ41)</f>
        <v/>
      </c>
      <c r="AP45" s="132" t="str">
        <f>HYPERLINK('242MLInput'!AK41)</f>
        <v/>
      </c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  <c r="CE45" s="118"/>
      <c r="CF45" s="118"/>
      <c r="CG45" s="118"/>
      <c r="CH45" s="118"/>
      <c r="CI45" s="118"/>
      <c r="CJ45" s="118"/>
      <c r="CK45" s="118"/>
      <c r="CL45" s="118"/>
      <c r="CM45" s="118"/>
      <c r="CN45" s="118"/>
      <c r="CO45" s="118"/>
      <c r="CP45" s="118"/>
      <c r="CQ45" s="118"/>
      <c r="CR45" s="118"/>
      <c r="CS45" s="118"/>
      <c r="CT45" s="118"/>
      <c r="CU45" s="118"/>
      <c r="CV45" s="118"/>
      <c r="CW45" s="118"/>
      <c r="CX45" s="118"/>
      <c r="CY45" s="118"/>
      <c r="CZ45" s="118"/>
      <c r="DA45" s="118"/>
      <c r="DB45" s="118"/>
      <c r="DC45" s="118"/>
      <c r="DD45" s="118"/>
    </row>
    <row r="46" ht="10.5" customHeight="1">
      <c r="A46" s="118" t="str">
        <f t="shared" si="1"/>
        <v>242ML</v>
      </c>
      <c r="B46" s="118">
        <f t="shared" si="2"/>
        <v>2020</v>
      </c>
      <c r="C46" s="118">
        <f t="shared" si="3"/>
        <v>4</v>
      </c>
      <c r="D46" s="119">
        <f>'242MLInput'!B42</f>
        <v>43943</v>
      </c>
      <c r="E46" s="120" t="str">
        <f t="shared" si="4"/>
        <v>LBT</v>
      </c>
      <c r="F46" s="121" t="str">
        <f>'242MLInput'!H42</f>
        <v>HAB</v>
      </c>
      <c r="G46" s="120" t="str">
        <f>'242MLInput'!N42</f>
        <v>Kevin Mock</v>
      </c>
      <c r="H46" s="120" t="str">
        <f>'242MLInput'!O42</f>
        <v/>
      </c>
      <c r="I46" s="120" t="str">
        <f>'242MLInput'!Q42</f>
        <v>Passenger</v>
      </c>
      <c r="J46" s="121" t="str">
        <f>'242MLInput'!R42</f>
        <v>Hunt</v>
      </c>
      <c r="K46" s="122" t="str">
        <f>'242MLInput'!AC42</f>
        <v/>
      </c>
      <c r="L46" s="123"/>
      <c r="M46" s="124">
        <f>'242MLInput'!L42</f>
        <v>1.6</v>
      </c>
      <c r="N46" s="120" t="str">
        <f>IF(F46="","",(IF(R46='242MLInput'!K42,"","ERROR!")))</f>
        <v/>
      </c>
      <c r="O46" s="120"/>
      <c r="P46" s="121">
        <v>1470.0</v>
      </c>
      <c r="Q46" s="121"/>
      <c r="R46" s="124">
        <f t="shared" si="8"/>
        <v>2461</v>
      </c>
      <c r="S46" s="125"/>
      <c r="T46" s="125">
        <v>35.0</v>
      </c>
      <c r="U46" s="125"/>
      <c r="V46" s="126"/>
      <c r="W46" s="125"/>
      <c r="X46" s="125"/>
      <c r="Y46" s="127" t="str">
        <f t="shared" si="14"/>
        <v/>
      </c>
      <c r="Z46" s="121"/>
      <c r="AA46" s="234"/>
      <c r="AB46" s="128"/>
      <c r="AC46" s="128"/>
      <c r="AD46" s="143">
        <v>180.0</v>
      </c>
      <c r="AE46" s="144">
        <v>530.0</v>
      </c>
      <c r="AF46" s="125">
        <f t="shared" si="6"/>
        <v>2.944444444</v>
      </c>
      <c r="AG46" s="131">
        <v>2.75</v>
      </c>
      <c r="AH46" s="120">
        <f t="shared" si="7"/>
        <v>35</v>
      </c>
      <c r="AI46" s="132" t="str">
        <f>HYPERLINK('242MLInput'!AD42)</f>
        <v/>
      </c>
      <c r="AJ46" s="132" t="str">
        <f>HYPERLINK('242MLInput'!AE42)</f>
        <v/>
      </c>
      <c r="AK46" s="132" t="str">
        <f>HYPERLINK('242MLInput'!AF42)</f>
        <v/>
      </c>
      <c r="AL46" s="132" t="str">
        <f>HYPERLINK('242MLInput'!AG42)</f>
        <v/>
      </c>
      <c r="AM46" s="132" t="str">
        <f>HYPERLINK('242MLInput'!AH42)</f>
        <v/>
      </c>
      <c r="AN46" s="132" t="str">
        <f>HYPERLINK('242MLInput'!AI42)</f>
        <v/>
      </c>
      <c r="AO46" s="132" t="str">
        <f>HYPERLINK('242MLInput'!AJ42)</f>
        <v/>
      </c>
      <c r="AP46" s="132" t="str">
        <f>HYPERLINK('242MLInput'!AK42)</f>
        <v/>
      </c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  <c r="BR46" s="118"/>
      <c r="BS46" s="118"/>
      <c r="BT46" s="118"/>
      <c r="BU46" s="118"/>
      <c r="BV46" s="118"/>
      <c r="BW46" s="118"/>
      <c r="BX46" s="118"/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/>
      <c r="CN46" s="118"/>
      <c r="CO46" s="118"/>
      <c r="CP46" s="118"/>
      <c r="CQ46" s="118"/>
      <c r="CR46" s="118"/>
      <c r="CS46" s="118"/>
      <c r="CT46" s="118"/>
      <c r="CU46" s="118"/>
      <c r="CV46" s="118"/>
      <c r="CW46" s="118"/>
      <c r="CX46" s="118"/>
      <c r="CY46" s="118"/>
      <c r="CZ46" s="118"/>
      <c r="DA46" s="118"/>
      <c r="DB46" s="118"/>
      <c r="DC46" s="118"/>
      <c r="DD46" s="118"/>
    </row>
    <row r="47" ht="10.5" customHeight="1">
      <c r="A47" s="118" t="str">
        <f t="shared" si="1"/>
        <v>242ML</v>
      </c>
      <c r="B47" s="118">
        <f t="shared" si="2"/>
        <v>2020</v>
      </c>
      <c r="C47" s="118">
        <f t="shared" si="3"/>
        <v>4</v>
      </c>
      <c r="D47" s="119">
        <f>'242MLInput'!B43</f>
        <v>43943</v>
      </c>
      <c r="E47" s="120" t="str">
        <f t="shared" si="4"/>
        <v>HAB</v>
      </c>
      <c r="F47" s="121" t="str">
        <f>'242MLInput'!H43</f>
        <v>LBT</v>
      </c>
      <c r="G47" s="120" t="str">
        <f>'242MLInput'!N43</f>
        <v>Kevin Mock</v>
      </c>
      <c r="H47" s="120" t="str">
        <f>'242MLInput'!O43</f>
        <v/>
      </c>
      <c r="I47" s="120" t="str">
        <f>'242MLInput'!Q43</f>
        <v>Passenger</v>
      </c>
      <c r="J47" s="121" t="str">
        <f>'242MLInput'!R43</f>
        <v>Hunt</v>
      </c>
      <c r="K47" s="122" t="str">
        <f>'242MLInput'!AC43</f>
        <v/>
      </c>
      <c r="L47" s="123"/>
      <c r="M47" s="124">
        <f>'242MLInput'!L43</f>
        <v>1.2</v>
      </c>
      <c r="N47" s="120" t="str">
        <f>IF(F47="","",(IF(R47='242MLInput'!K43,"","ERROR!")))</f>
        <v/>
      </c>
      <c r="O47" s="120"/>
      <c r="P47" s="121">
        <v>1471.0</v>
      </c>
      <c r="Q47" s="121"/>
      <c r="R47" s="124">
        <f t="shared" si="8"/>
        <v>2462.2</v>
      </c>
      <c r="S47" s="125"/>
      <c r="T47" s="125"/>
      <c r="U47" s="125"/>
      <c r="V47" s="126"/>
      <c r="W47" s="125"/>
      <c r="X47" s="125"/>
      <c r="Y47" s="127" t="str">
        <f t="shared" si="14"/>
        <v/>
      </c>
      <c r="Z47" s="121"/>
      <c r="AA47" s="234"/>
      <c r="AB47" s="128"/>
      <c r="AC47" s="128"/>
      <c r="AD47" s="143"/>
      <c r="AE47" s="144">
        <v>0.0</v>
      </c>
      <c r="AF47" s="125" t="str">
        <f t="shared" si="6"/>
        <v/>
      </c>
      <c r="AG47" s="131">
        <v>2.75</v>
      </c>
      <c r="AH47" s="120">
        <f t="shared" si="7"/>
        <v>0</v>
      </c>
      <c r="AI47" s="132" t="str">
        <f>HYPERLINK('242MLInput'!AD43)</f>
        <v/>
      </c>
      <c r="AJ47" s="132" t="str">
        <f>HYPERLINK('242MLInput'!AE43)</f>
        <v/>
      </c>
      <c r="AK47" s="132" t="str">
        <f>HYPERLINK('242MLInput'!AF43)</f>
        <v/>
      </c>
      <c r="AL47" s="132" t="str">
        <f>HYPERLINK('242MLInput'!AG43)</f>
        <v/>
      </c>
      <c r="AM47" s="132" t="str">
        <f>HYPERLINK('242MLInput'!AH43)</f>
        <v/>
      </c>
      <c r="AN47" s="132" t="str">
        <f>HYPERLINK('242MLInput'!AI43)</f>
        <v/>
      </c>
      <c r="AO47" s="132" t="str">
        <f>HYPERLINK('242MLInput'!AJ43)</f>
        <v/>
      </c>
      <c r="AP47" s="132" t="str">
        <f>HYPERLINK('242MLInput'!AK43)</f>
        <v/>
      </c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/>
      <c r="CN47" s="118"/>
      <c r="CO47" s="118"/>
      <c r="CP47" s="118"/>
      <c r="CQ47" s="118"/>
      <c r="CR47" s="118"/>
      <c r="CS47" s="118"/>
      <c r="CT47" s="118"/>
      <c r="CU47" s="118"/>
      <c r="CV47" s="118"/>
      <c r="CW47" s="118"/>
      <c r="CX47" s="118"/>
      <c r="CY47" s="118"/>
      <c r="CZ47" s="118"/>
      <c r="DA47" s="118"/>
      <c r="DB47" s="118"/>
      <c r="DC47" s="118"/>
      <c r="DD47" s="118"/>
    </row>
    <row r="48" ht="10.5" customHeight="1">
      <c r="A48" s="118" t="str">
        <f t="shared" si="1"/>
        <v>242ML</v>
      </c>
      <c r="B48" s="118">
        <f t="shared" si="2"/>
        <v>2020</v>
      </c>
      <c r="C48" s="118">
        <f t="shared" si="3"/>
        <v>4</v>
      </c>
      <c r="D48" s="119">
        <f>'242MLInput'!B44</f>
        <v>43943</v>
      </c>
      <c r="E48" s="120" t="str">
        <f t="shared" si="4"/>
        <v>LBT</v>
      </c>
      <c r="F48" s="121" t="str">
        <f>'242MLInput'!H44</f>
        <v>BUY</v>
      </c>
      <c r="G48" s="120" t="str">
        <f>'242MLInput'!N44</f>
        <v>Kevin Mock</v>
      </c>
      <c r="H48" s="120" t="str">
        <f>'242MLInput'!O44</f>
        <v/>
      </c>
      <c r="I48" s="120" t="str">
        <f>'242MLInput'!Q44</f>
        <v>Passenger</v>
      </c>
      <c r="J48" s="121" t="str">
        <f>'242MLInput'!R44</f>
        <v>Hunt</v>
      </c>
      <c r="K48" s="122" t="str">
        <f>'242MLInput'!AC44</f>
        <v/>
      </c>
      <c r="L48" s="123"/>
      <c r="M48" s="124">
        <f>'242MLInput'!L44</f>
        <v>0.4</v>
      </c>
      <c r="N48" s="120" t="str">
        <f>IF(F48="","",(IF(R48='242MLInput'!K44,"","ERROR!")))</f>
        <v/>
      </c>
      <c r="O48" s="120"/>
      <c r="P48" s="121">
        <v>1472.0</v>
      </c>
      <c r="Q48" s="121">
        <v>4288.0</v>
      </c>
      <c r="R48" s="124">
        <f t="shared" si="8"/>
        <v>2462.6</v>
      </c>
      <c r="S48" s="125"/>
      <c r="T48" s="125"/>
      <c r="U48" s="125"/>
      <c r="V48" s="126"/>
      <c r="W48" s="125"/>
      <c r="X48" s="125"/>
      <c r="Y48" s="125">
        <v>8324.0</v>
      </c>
      <c r="Z48" s="121" t="s">
        <v>241</v>
      </c>
      <c r="AA48" s="234" t="s">
        <v>102</v>
      </c>
      <c r="AB48" s="128">
        <v>500.0</v>
      </c>
      <c r="AC48" s="128" t="s">
        <v>242</v>
      </c>
      <c r="AD48" s="143"/>
      <c r="AE48" s="144">
        <v>0.0</v>
      </c>
      <c r="AF48" s="125" t="str">
        <f t="shared" si="6"/>
        <v/>
      </c>
      <c r="AG48" s="131">
        <v>2.75</v>
      </c>
      <c r="AH48" s="120">
        <f t="shared" si="7"/>
        <v>0</v>
      </c>
      <c r="AI48" s="132" t="str">
        <f>HYPERLINK('242MLInput'!AD44)</f>
        <v/>
      </c>
      <c r="AJ48" s="132" t="str">
        <f>HYPERLINK('242MLInput'!AE44)</f>
        <v/>
      </c>
      <c r="AK48" s="132" t="str">
        <f>HYPERLINK('242MLInput'!AF44)</f>
        <v/>
      </c>
      <c r="AL48" s="132" t="str">
        <f>HYPERLINK('242MLInput'!AG44)</f>
        <v/>
      </c>
      <c r="AM48" s="132" t="str">
        <f>HYPERLINK('242MLInput'!AH44)</f>
        <v/>
      </c>
      <c r="AN48" s="132" t="str">
        <f>HYPERLINK('242MLInput'!AI44)</f>
        <v/>
      </c>
      <c r="AO48" s="132" t="str">
        <f>HYPERLINK('242MLInput'!AJ44)</f>
        <v/>
      </c>
      <c r="AP48" s="132" t="str">
        <f>HYPERLINK('242MLInput'!AK44)</f>
        <v/>
      </c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8"/>
      <c r="DC48" s="118"/>
      <c r="DD48" s="118"/>
    </row>
    <row r="49" ht="10.5" customHeight="1">
      <c r="A49" s="12" t="str">
        <f t="shared" si="1"/>
        <v>242ML</v>
      </c>
      <c r="B49" s="12">
        <f t="shared" si="2"/>
        <v>2020</v>
      </c>
      <c r="C49" s="12">
        <f t="shared" si="3"/>
        <v>4</v>
      </c>
      <c r="D49" s="230">
        <f>'242MLInput'!B45</f>
        <v>43946</v>
      </c>
      <c r="E49" s="111" t="str">
        <f t="shared" si="4"/>
        <v>BUY</v>
      </c>
      <c r="F49" s="112" t="str">
        <f>'242MLInput'!H45</f>
        <v>ORF</v>
      </c>
      <c r="G49" s="111" t="str">
        <f>'242MLInput'!N45</f>
        <v>Steve Watkins</v>
      </c>
      <c r="H49" s="111" t="str">
        <f>'242MLInput'!O45</f>
        <v/>
      </c>
      <c r="I49" s="111" t="str">
        <f>'242MLInput'!Q45</f>
        <v>Cargo</v>
      </c>
      <c r="J49" s="112" t="str">
        <f>'242MLInput'!R45</f>
        <v>FDS</v>
      </c>
      <c r="K49" s="113" t="str">
        <f>'242MLInput'!AC45</f>
        <v/>
      </c>
      <c r="L49" s="114"/>
      <c r="M49" s="115">
        <f>'242MLInput'!L45</f>
        <v>0.7</v>
      </c>
      <c r="N49" s="111" t="str">
        <f>IF(F49="","",(IF(R49='242MLInput'!K45,"","ERROR!")))</f>
        <v/>
      </c>
      <c r="O49" s="64"/>
      <c r="P49" s="121">
        <v>1473.0</v>
      </c>
      <c r="Q49" s="133"/>
      <c r="R49" s="224">
        <f t="shared" si="8"/>
        <v>2463.3</v>
      </c>
      <c r="S49" s="225"/>
      <c r="T49" s="225"/>
      <c r="U49" s="226"/>
      <c r="V49" s="226"/>
      <c r="W49" s="226"/>
      <c r="X49" s="226"/>
      <c r="Y49" s="226" t="str">
        <f t="shared" ref="Y49:Y52" si="15">IF(S49&lt;&gt;"",SUM(S47:X49),"")</f>
        <v/>
      </c>
      <c r="Z49" s="136"/>
      <c r="AA49" s="228"/>
      <c r="AB49" s="229"/>
      <c r="AC49" s="229"/>
      <c r="AD49" s="138"/>
      <c r="AE49" s="139">
        <v>0.0</v>
      </c>
      <c r="AF49" s="140" t="str">
        <f t="shared" si="6"/>
        <v/>
      </c>
      <c r="AG49" s="231">
        <v>2.75</v>
      </c>
      <c r="AH49" s="142">
        <f t="shared" si="7"/>
        <v>0</v>
      </c>
      <c r="AI49" s="235" t="str">
        <f>HYPERLINK('242MLInput'!AD45)</f>
        <v/>
      </c>
      <c r="AJ49" s="236" t="str">
        <f>HYPERLINK('242MLInput'!AE45)</f>
        <v/>
      </c>
      <c r="AK49" s="237" t="str">
        <f>HYPERLINK('242MLInput'!AF45)</f>
        <v/>
      </c>
      <c r="AL49" s="237" t="str">
        <f>HYPERLINK('242MLInput'!AG45)</f>
        <v/>
      </c>
      <c r="AM49" s="237" t="str">
        <f>HYPERLINK('242MLInput'!AH45)</f>
        <v/>
      </c>
      <c r="AN49" s="237" t="str">
        <f>HYPERLINK('242MLInput'!AI45)</f>
        <v/>
      </c>
      <c r="AO49" s="237" t="str">
        <f>HYPERLINK('242MLInput'!AJ45)</f>
        <v/>
      </c>
      <c r="AP49" s="237" t="str">
        <f>HYPERLINK('242MLInput'!AK45)</f>
        <v/>
      </c>
      <c r="AQ49" s="238"/>
      <c r="AR49" s="238"/>
      <c r="AS49" s="238"/>
      <c r="AT49" s="238"/>
      <c r="AU49" s="238"/>
      <c r="AV49" s="238"/>
      <c r="AW49" s="238"/>
      <c r="AX49" s="238"/>
      <c r="AY49" s="238"/>
      <c r="AZ49" s="238"/>
      <c r="BA49" s="238"/>
      <c r="BB49" s="238"/>
      <c r="BC49" s="238"/>
      <c r="BD49" s="238"/>
      <c r="BE49" s="238"/>
      <c r="BF49" s="238"/>
      <c r="BG49" s="238"/>
      <c r="BH49" s="238"/>
      <c r="BI49" s="238"/>
      <c r="BJ49" s="238"/>
      <c r="BK49" s="238"/>
      <c r="BL49" s="238"/>
      <c r="BM49" s="238"/>
      <c r="BN49" s="238"/>
      <c r="BO49" s="238"/>
      <c r="BP49" s="238"/>
      <c r="BQ49" s="238"/>
      <c r="BR49" s="238"/>
      <c r="BS49" s="238"/>
      <c r="BT49" s="238"/>
      <c r="BU49" s="238"/>
      <c r="BV49" s="238"/>
      <c r="BW49" s="238"/>
      <c r="BX49" s="238"/>
      <c r="BY49" s="238"/>
      <c r="BZ49" s="238"/>
      <c r="CA49" s="238"/>
      <c r="CB49" s="238"/>
      <c r="CC49" s="238"/>
      <c r="CD49" s="238"/>
      <c r="CE49" s="238"/>
      <c r="CF49" s="238"/>
      <c r="CG49" s="238"/>
      <c r="CH49" s="238"/>
      <c r="CI49" s="238"/>
      <c r="CJ49" s="238"/>
      <c r="CK49" s="238"/>
      <c r="CL49" s="238"/>
      <c r="CM49" s="238"/>
      <c r="CN49" s="238"/>
      <c r="CO49" s="238"/>
      <c r="CP49" s="238"/>
      <c r="CQ49" s="238"/>
      <c r="CR49" s="238"/>
      <c r="CS49" s="238"/>
      <c r="CT49" s="238"/>
      <c r="CU49" s="238"/>
      <c r="CV49" s="238"/>
      <c r="CW49" s="238"/>
      <c r="CX49" s="238"/>
      <c r="CY49" s="238"/>
      <c r="CZ49" s="238"/>
      <c r="DA49" s="238"/>
      <c r="DB49" s="238"/>
      <c r="DC49" s="238"/>
      <c r="DD49" s="238"/>
    </row>
    <row r="50" ht="10.5" customHeight="1">
      <c r="A50" s="12" t="str">
        <f t="shared" si="1"/>
        <v>242ML</v>
      </c>
      <c r="B50" s="12">
        <f t="shared" si="2"/>
        <v>2020</v>
      </c>
      <c r="C50" s="12">
        <f t="shared" si="3"/>
        <v>4</v>
      </c>
      <c r="D50" s="230">
        <f>'242MLInput'!B46</f>
        <v>43946</v>
      </c>
      <c r="E50" s="111" t="str">
        <f t="shared" si="4"/>
        <v>ORF</v>
      </c>
      <c r="F50" s="112" t="str">
        <f>'242MLInput'!H46</f>
        <v>RDU</v>
      </c>
      <c r="G50" s="111" t="str">
        <f>'242MLInput'!N46</f>
        <v>Steve Watkins</v>
      </c>
      <c r="H50" s="111" t="str">
        <f>'242MLInput'!O46</f>
        <v/>
      </c>
      <c r="I50" s="111" t="str">
        <f>'242MLInput'!Q46</f>
        <v>Cargo</v>
      </c>
      <c r="J50" s="112" t="str">
        <f>'242MLInput'!R46</f>
        <v>FDS</v>
      </c>
      <c r="K50" s="113" t="str">
        <f>'242MLInput'!AC46</f>
        <v/>
      </c>
      <c r="L50" s="114"/>
      <c r="M50" s="115">
        <f>'242MLInput'!L46</f>
        <v>0.7</v>
      </c>
      <c r="N50" s="111" t="str">
        <f>IF(F50="","",(IF(R50='242MLInput'!K46,"","ERROR!")))</f>
        <v/>
      </c>
      <c r="O50" s="64"/>
      <c r="P50" s="121">
        <v>1474.0</v>
      </c>
      <c r="Q50" s="133"/>
      <c r="R50" s="224">
        <f t="shared" si="8"/>
        <v>2464</v>
      </c>
      <c r="S50" s="225" t="s">
        <v>243</v>
      </c>
      <c r="T50" s="225"/>
      <c r="U50" s="226"/>
      <c r="V50" s="226">
        <v>410.78</v>
      </c>
      <c r="W50" s="226">
        <v>1000.0</v>
      </c>
      <c r="X50" s="226"/>
      <c r="Y50" s="226">
        <f t="shared" si="15"/>
        <v>1410.78</v>
      </c>
      <c r="Z50" s="136"/>
      <c r="AA50" s="228" t="s">
        <v>102</v>
      </c>
      <c r="AB50" s="229">
        <v>1000.0</v>
      </c>
      <c r="AC50" s="229" t="s">
        <v>244</v>
      </c>
      <c r="AD50" s="138"/>
      <c r="AE50" s="139">
        <v>0.0</v>
      </c>
      <c r="AF50" s="140" t="str">
        <f t="shared" si="6"/>
        <v/>
      </c>
      <c r="AG50" s="231">
        <v>2.75</v>
      </c>
      <c r="AH50" s="142">
        <f t="shared" si="7"/>
        <v>0</v>
      </c>
      <c r="AI50" s="235" t="str">
        <f>HYPERLINK('242MLInput'!AD46)</f>
        <v/>
      </c>
      <c r="AJ50" s="236" t="str">
        <f>HYPERLINK('242MLInput'!AE46)</f>
        <v/>
      </c>
      <c r="AK50" s="237" t="str">
        <f>HYPERLINK('242MLInput'!AF46)</f>
        <v/>
      </c>
      <c r="AL50" s="237" t="str">
        <f>HYPERLINK('242MLInput'!AG46)</f>
        <v/>
      </c>
      <c r="AM50" s="237" t="str">
        <f>HYPERLINK('242MLInput'!AH46)</f>
        <v/>
      </c>
      <c r="AN50" s="237" t="str">
        <f>HYPERLINK('242MLInput'!AI46)</f>
        <v/>
      </c>
      <c r="AO50" s="237" t="str">
        <f>HYPERLINK('242MLInput'!AJ46)</f>
        <v/>
      </c>
      <c r="AP50" s="237" t="str">
        <f>HYPERLINK('242MLInput'!AK46)</f>
        <v/>
      </c>
      <c r="AQ50" s="238"/>
      <c r="AR50" s="238"/>
      <c r="AS50" s="238"/>
      <c r="AT50" s="238"/>
      <c r="AU50" s="238"/>
      <c r="AV50" s="238"/>
      <c r="AW50" s="238"/>
      <c r="AX50" s="238"/>
      <c r="AY50" s="238"/>
      <c r="AZ50" s="238"/>
      <c r="BA50" s="238"/>
      <c r="BB50" s="238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38"/>
      <c r="BS50" s="238"/>
      <c r="BT50" s="238"/>
      <c r="BU50" s="238"/>
      <c r="BV50" s="238"/>
      <c r="BW50" s="238"/>
      <c r="BX50" s="238"/>
      <c r="BY50" s="238"/>
      <c r="BZ50" s="238"/>
      <c r="CA50" s="238"/>
      <c r="CB50" s="238"/>
      <c r="CC50" s="238"/>
      <c r="CD50" s="238"/>
      <c r="CE50" s="238"/>
      <c r="CF50" s="238"/>
      <c r="CG50" s="238"/>
      <c r="CH50" s="238"/>
      <c r="CI50" s="238"/>
      <c r="CJ50" s="238"/>
      <c r="CK50" s="238"/>
      <c r="CL50" s="238"/>
      <c r="CM50" s="238"/>
      <c r="CN50" s="238"/>
      <c r="CO50" s="238"/>
      <c r="CP50" s="238"/>
      <c r="CQ50" s="238"/>
      <c r="CR50" s="238"/>
      <c r="CS50" s="238"/>
      <c r="CT50" s="238"/>
      <c r="CU50" s="238"/>
      <c r="CV50" s="238"/>
      <c r="CW50" s="238"/>
      <c r="CX50" s="238"/>
      <c r="CY50" s="238"/>
      <c r="CZ50" s="238"/>
      <c r="DA50" s="238"/>
      <c r="DB50" s="238"/>
      <c r="DC50" s="238"/>
      <c r="DD50" s="238"/>
    </row>
    <row r="51" ht="10.5" customHeight="1">
      <c r="A51" s="12" t="str">
        <f t="shared" si="1"/>
        <v>242ML</v>
      </c>
      <c r="B51" s="12">
        <f t="shared" si="2"/>
        <v>2020</v>
      </c>
      <c r="C51" s="12">
        <f t="shared" si="3"/>
        <v>4</v>
      </c>
      <c r="D51" s="230">
        <f>'242MLInput'!B47</f>
        <v>43946</v>
      </c>
      <c r="E51" s="111" t="str">
        <f t="shared" si="4"/>
        <v>RDU</v>
      </c>
      <c r="F51" s="112" t="str">
        <f>'242MLInput'!H47</f>
        <v>BUY</v>
      </c>
      <c r="G51" s="111" t="str">
        <f>'242MLInput'!N47</f>
        <v>Steve Watkins</v>
      </c>
      <c r="H51" s="111" t="str">
        <f>'242MLInput'!O47</f>
        <v/>
      </c>
      <c r="I51" s="111" t="str">
        <f>'242MLInput'!Q47</f>
        <v>Cargo</v>
      </c>
      <c r="J51" s="112" t="str">
        <f>'242MLInput'!R47</f>
        <v>FDS</v>
      </c>
      <c r="K51" s="113" t="str">
        <f>'242MLInput'!AC47</f>
        <v/>
      </c>
      <c r="L51" s="114"/>
      <c r="M51" s="115">
        <f>'242MLInput'!L47</f>
        <v>0.2</v>
      </c>
      <c r="N51" s="111" t="str">
        <f>IF(F51="","",(IF(R51='242MLInput'!K47,"","ERROR!")))</f>
        <v/>
      </c>
      <c r="O51" s="64"/>
      <c r="P51" s="121">
        <v>1475.0</v>
      </c>
      <c r="Q51" s="133">
        <v>4292.0</v>
      </c>
      <c r="R51" s="224">
        <f t="shared" si="8"/>
        <v>2464.2</v>
      </c>
      <c r="S51" s="225">
        <v>4600.0</v>
      </c>
      <c r="T51" s="225"/>
      <c r="U51" s="226"/>
      <c r="V51" s="226">
        <v>275.0</v>
      </c>
      <c r="W51" s="226">
        <v>500.0</v>
      </c>
      <c r="X51" s="226"/>
      <c r="Y51" s="226">
        <f t="shared" si="15"/>
        <v>6785.78</v>
      </c>
      <c r="Z51" s="136"/>
      <c r="AA51" s="228" t="s">
        <v>94</v>
      </c>
      <c r="AB51" s="229">
        <v>1000.0</v>
      </c>
      <c r="AC51" s="229" t="s">
        <v>245</v>
      </c>
      <c r="AD51" s="138"/>
      <c r="AE51" s="139">
        <v>0.0</v>
      </c>
      <c r="AF51" s="140" t="str">
        <f t="shared" si="6"/>
        <v/>
      </c>
      <c r="AG51" s="231">
        <v>2.75</v>
      </c>
      <c r="AH51" s="142">
        <f t="shared" si="7"/>
        <v>0</v>
      </c>
      <c r="AI51" s="235" t="str">
        <f>HYPERLINK('242MLInput'!AD47)</f>
        <v/>
      </c>
      <c r="AJ51" s="236" t="str">
        <f>HYPERLINK('242MLInput'!AE47)</f>
        <v/>
      </c>
      <c r="AK51" s="237" t="str">
        <f>HYPERLINK('242MLInput'!AF47)</f>
        <v/>
      </c>
      <c r="AL51" s="237" t="str">
        <f>HYPERLINK('242MLInput'!AG47)</f>
        <v/>
      </c>
      <c r="AM51" s="237" t="str">
        <f>HYPERLINK('242MLInput'!AH47)</f>
        <v/>
      </c>
      <c r="AN51" s="237" t="str">
        <f>HYPERLINK('242MLInput'!AI47)</f>
        <v/>
      </c>
      <c r="AO51" s="237" t="str">
        <f>HYPERLINK('242MLInput'!AJ47)</f>
        <v/>
      </c>
      <c r="AP51" s="237" t="str">
        <f>HYPERLINK('242MLInput'!AK47)</f>
        <v/>
      </c>
      <c r="AQ51" s="238"/>
      <c r="AR51" s="238"/>
      <c r="AS51" s="238"/>
      <c r="AT51" s="238"/>
      <c r="AU51" s="238"/>
      <c r="AV51" s="238"/>
      <c r="AW51" s="238"/>
      <c r="AX51" s="238"/>
      <c r="AY51" s="238"/>
      <c r="AZ51" s="238"/>
      <c r="BA51" s="238"/>
      <c r="BB51" s="238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8"/>
      <c r="BS51" s="238"/>
      <c r="BT51" s="238"/>
      <c r="BU51" s="238"/>
      <c r="BV51" s="238"/>
      <c r="BW51" s="238"/>
      <c r="BX51" s="238"/>
      <c r="BY51" s="238"/>
      <c r="BZ51" s="238"/>
      <c r="CA51" s="238"/>
      <c r="CB51" s="238"/>
      <c r="CC51" s="238"/>
      <c r="CD51" s="238"/>
      <c r="CE51" s="238"/>
      <c r="CF51" s="238"/>
      <c r="CG51" s="238"/>
      <c r="CH51" s="238"/>
      <c r="CI51" s="238"/>
      <c r="CJ51" s="238"/>
      <c r="CK51" s="238"/>
      <c r="CL51" s="238"/>
      <c r="CM51" s="238"/>
      <c r="CN51" s="238"/>
      <c r="CO51" s="238"/>
      <c r="CP51" s="238"/>
      <c r="CQ51" s="238"/>
      <c r="CR51" s="238"/>
      <c r="CS51" s="238"/>
      <c r="CT51" s="238"/>
      <c r="CU51" s="238"/>
      <c r="CV51" s="238"/>
      <c r="CW51" s="238"/>
      <c r="CX51" s="238"/>
      <c r="CY51" s="238"/>
      <c r="CZ51" s="238"/>
      <c r="DA51" s="238"/>
      <c r="DB51" s="238"/>
      <c r="DC51" s="238"/>
      <c r="DD51" s="238"/>
    </row>
    <row r="52" ht="10.5" customHeight="1">
      <c r="A52" s="118" t="str">
        <f t="shared" si="1"/>
        <v>242ML</v>
      </c>
      <c r="B52" s="118">
        <f t="shared" si="2"/>
        <v>2020</v>
      </c>
      <c r="C52" s="118">
        <f t="shared" si="3"/>
        <v>4</v>
      </c>
      <c r="D52" s="119">
        <f>'242MLInput'!B48</f>
        <v>43946</v>
      </c>
      <c r="E52" s="120" t="str">
        <f t="shared" si="4"/>
        <v>BUY</v>
      </c>
      <c r="F52" s="121" t="str">
        <f>'242MLInput'!H48</f>
        <v>TTN</v>
      </c>
      <c r="G52" s="120" t="str">
        <f>'242MLInput'!N48</f>
        <v>Steve Watkins</v>
      </c>
      <c r="H52" s="120" t="str">
        <f>'242MLInput'!O48</f>
        <v/>
      </c>
      <c r="I52" s="120" t="str">
        <f>'242MLInput'!Q48</f>
        <v>Passenger</v>
      </c>
      <c r="J52" s="121" t="str">
        <f>'242MLInput'!R48</f>
        <v>Baranski</v>
      </c>
      <c r="K52" s="122" t="str">
        <f>'242MLInput'!AC48</f>
        <v/>
      </c>
      <c r="L52" s="123"/>
      <c r="M52" s="124">
        <f>'242MLInput'!L48</f>
        <v>1</v>
      </c>
      <c r="N52" s="120" t="str">
        <f>IF(F52="","",(IF(R52='242MLInput'!K48,"","ERROR!")))</f>
        <v/>
      </c>
      <c r="O52" s="120"/>
      <c r="P52" s="121">
        <v>1476.0</v>
      </c>
      <c r="Q52" s="121"/>
      <c r="R52" s="124">
        <f t="shared" si="8"/>
        <v>2465.2</v>
      </c>
      <c r="S52" s="125"/>
      <c r="T52" s="125"/>
      <c r="U52" s="125"/>
      <c r="V52" s="126">
        <v>184.2</v>
      </c>
      <c r="W52" s="125"/>
      <c r="X52" s="125"/>
      <c r="Y52" s="127" t="str">
        <f t="shared" si="15"/>
        <v/>
      </c>
      <c r="Z52" s="121"/>
      <c r="AA52" s="234" t="s">
        <v>102</v>
      </c>
      <c r="AB52" s="128"/>
      <c r="AC52" s="128" t="s">
        <v>246</v>
      </c>
      <c r="AD52" s="143"/>
      <c r="AE52" s="144">
        <v>0.0</v>
      </c>
      <c r="AF52" s="125" t="str">
        <f t="shared" si="6"/>
        <v/>
      </c>
      <c r="AG52" s="131">
        <v>2.75</v>
      </c>
      <c r="AH52" s="120">
        <f t="shared" si="7"/>
        <v>0</v>
      </c>
      <c r="AI52" s="132" t="str">
        <f>HYPERLINK('242MLInput'!AD48)</f>
        <v/>
      </c>
      <c r="AJ52" s="132" t="str">
        <f>HYPERLINK('242MLInput'!AE48)</f>
        <v/>
      </c>
      <c r="AK52" s="132" t="str">
        <f>HYPERLINK('242MLInput'!AF48)</f>
        <v/>
      </c>
      <c r="AL52" s="132" t="str">
        <f>HYPERLINK('242MLInput'!AG48)</f>
        <v/>
      </c>
      <c r="AM52" s="132" t="str">
        <f>HYPERLINK('242MLInput'!AH48)</f>
        <v/>
      </c>
      <c r="AN52" s="132" t="str">
        <f>HYPERLINK('242MLInput'!AI48)</f>
        <v/>
      </c>
      <c r="AO52" s="132" t="str">
        <f>HYPERLINK('242MLInput'!AJ48)</f>
        <v/>
      </c>
      <c r="AP52" s="132" t="str">
        <f>HYPERLINK('242MLInput'!AK48)</f>
        <v/>
      </c>
      <c r="AQ52" s="118"/>
      <c r="AR52" s="118"/>
      <c r="AS52" s="118"/>
      <c r="AT52" s="118"/>
      <c r="AU52" s="118"/>
      <c r="AV52" s="118"/>
      <c r="AW52" s="118"/>
      <c r="AX52" s="118"/>
      <c r="AY52" s="118"/>
      <c r="AZ52" s="118"/>
      <c r="BA52" s="118"/>
      <c r="BB52" s="118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8"/>
      <c r="DC52" s="118"/>
      <c r="DD52" s="118"/>
    </row>
    <row r="53" ht="10.5" customHeight="1">
      <c r="A53" s="118" t="str">
        <f t="shared" si="1"/>
        <v>242ML</v>
      </c>
      <c r="B53" s="118">
        <f t="shared" si="2"/>
        <v>2020</v>
      </c>
      <c r="C53" s="118">
        <f t="shared" si="3"/>
        <v>4</v>
      </c>
      <c r="D53" s="119">
        <f>'242MLInput'!B49</f>
        <v>43946</v>
      </c>
      <c r="E53" s="120" t="str">
        <f t="shared" si="4"/>
        <v>TTN</v>
      </c>
      <c r="F53" s="121" t="str">
        <f>'242MLInput'!H49</f>
        <v>BUY</v>
      </c>
      <c r="G53" s="120" t="str">
        <f>'242MLInput'!N49</f>
        <v>Steve Watkins</v>
      </c>
      <c r="H53" s="120" t="str">
        <f>'242MLInput'!O49</f>
        <v/>
      </c>
      <c r="I53" s="120" t="str">
        <f>'242MLInput'!Q49</f>
        <v>Passenger</v>
      </c>
      <c r="J53" s="121" t="str">
        <f>'242MLInput'!R49</f>
        <v>Baranski</v>
      </c>
      <c r="K53" s="122" t="str">
        <f>'242MLInput'!AC49</f>
        <v/>
      </c>
      <c r="L53" s="123"/>
      <c r="M53" s="124">
        <f>'242MLInput'!L49</f>
        <v>1.3</v>
      </c>
      <c r="N53" s="120" t="str">
        <f>IF(F53="","",(IF(R53='242MLInput'!K49,"","ERROR!")))</f>
        <v/>
      </c>
      <c r="O53" s="120"/>
      <c r="P53" s="121">
        <v>1477.0</v>
      </c>
      <c r="Q53" s="121">
        <v>4291.0</v>
      </c>
      <c r="R53" s="124">
        <f t="shared" si="8"/>
        <v>2466.5</v>
      </c>
      <c r="S53" s="125"/>
      <c r="T53" s="125"/>
      <c r="U53" s="125"/>
      <c r="V53" s="126"/>
      <c r="W53" s="125"/>
      <c r="X53" s="125"/>
      <c r="Y53" s="125">
        <v>5482.5</v>
      </c>
      <c r="Z53" s="121" t="s">
        <v>247</v>
      </c>
      <c r="AA53" s="234" t="s">
        <v>94</v>
      </c>
      <c r="AB53" s="128"/>
      <c r="AC53" s="128" t="s">
        <v>246</v>
      </c>
      <c r="AD53" s="143"/>
      <c r="AE53" s="144">
        <v>0.0</v>
      </c>
      <c r="AF53" s="125" t="str">
        <f t="shared" si="6"/>
        <v/>
      </c>
      <c r="AG53" s="131">
        <v>2.75</v>
      </c>
      <c r="AH53" s="120">
        <f t="shared" si="7"/>
        <v>0</v>
      </c>
      <c r="AI53" s="132" t="str">
        <f>HYPERLINK('242MLInput'!AD49)</f>
        <v/>
      </c>
      <c r="AJ53" s="132" t="str">
        <f>HYPERLINK('242MLInput'!AE49)</f>
        <v/>
      </c>
      <c r="AK53" s="132" t="str">
        <f>HYPERLINK('242MLInput'!AF49)</f>
        <v/>
      </c>
      <c r="AL53" s="132" t="str">
        <f>HYPERLINK('242MLInput'!AG49)</f>
        <v/>
      </c>
      <c r="AM53" s="132" t="str">
        <f>HYPERLINK('242MLInput'!AH49)</f>
        <v/>
      </c>
      <c r="AN53" s="132" t="str">
        <f>HYPERLINK('242MLInput'!AI49)</f>
        <v/>
      </c>
      <c r="AO53" s="132" t="str">
        <f>HYPERLINK('242MLInput'!AJ49)</f>
        <v/>
      </c>
      <c r="AP53" s="132" t="str">
        <f>HYPERLINK('242MLInput'!AK49)</f>
        <v/>
      </c>
      <c r="AQ53" s="118"/>
      <c r="AR53" s="118"/>
      <c r="AS53" s="118"/>
      <c r="AT53" s="118"/>
      <c r="AU53" s="118"/>
      <c r="AV53" s="118"/>
      <c r="AW53" s="118"/>
      <c r="AX53" s="118"/>
      <c r="AY53" s="118"/>
      <c r="AZ53" s="118"/>
      <c r="BA53" s="118"/>
      <c r="BB53" s="118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8"/>
      <c r="DC53" s="118"/>
      <c r="DD53" s="118"/>
    </row>
    <row r="54" ht="10.5" customHeight="1">
      <c r="A54" s="12" t="str">
        <f t="shared" si="1"/>
        <v>242ML</v>
      </c>
      <c r="B54" s="12">
        <f t="shared" si="2"/>
        <v>2020</v>
      </c>
      <c r="C54" s="12">
        <f t="shared" si="3"/>
        <v>4</v>
      </c>
      <c r="D54" s="230">
        <f>'242MLInput'!B50</f>
        <v>43947</v>
      </c>
      <c r="E54" s="111" t="str">
        <f t="shared" si="4"/>
        <v>BUY</v>
      </c>
      <c r="F54" s="112" t="str">
        <f>'242MLInput'!H50</f>
        <v>GSO</v>
      </c>
      <c r="G54" s="111" t="str">
        <f>'242MLInput'!N50</f>
        <v>Kevin Mock</v>
      </c>
      <c r="H54" s="111" t="str">
        <f>'242MLInput'!O50</f>
        <v/>
      </c>
      <c r="I54" s="111" t="str">
        <f>'242MLInput'!Q50</f>
        <v>Non-Rev</v>
      </c>
      <c r="J54" s="112" t="str">
        <f>'242MLInput'!R50</f>
        <v>Mx</v>
      </c>
      <c r="K54" s="113" t="str">
        <f>'242MLInput'!AC50</f>
        <v/>
      </c>
      <c r="L54" s="114"/>
      <c r="M54" s="115">
        <f>'242MLInput'!L50</f>
        <v>0.1</v>
      </c>
      <c r="N54" s="111" t="str">
        <f>IF(F54="","",(IF(R54='242MLInput'!K50,"","ERROR!")))</f>
        <v/>
      </c>
      <c r="O54" s="64"/>
      <c r="P54" s="121">
        <v>1478.0</v>
      </c>
      <c r="Q54" s="133"/>
      <c r="R54" s="224">
        <f t="shared" si="8"/>
        <v>2466.6</v>
      </c>
      <c r="S54" s="225"/>
      <c r="T54" s="225"/>
      <c r="U54" s="226"/>
      <c r="V54" s="226"/>
      <c r="W54" s="226"/>
      <c r="X54" s="226"/>
      <c r="Y54" s="226" t="str">
        <f t="shared" ref="Y54:Y62" si="16">IF(S54&lt;&gt;"",SUM(S52:X54),"")</f>
        <v/>
      </c>
      <c r="Z54" s="136"/>
      <c r="AA54" s="228"/>
      <c r="AB54" s="229"/>
      <c r="AC54" s="229"/>
      <c r="AD54" s="138"/>
      <c r="AE54" s="139">
        <v>0.0</v>
      </c>
      <c r="AF54" s="140" t="str">
        <f t="shared" si="6"/>
        <v/>
      </c>
      <c r="AG54" s="231">
        <v>2.75</v>
      </c>
      <c r="AH54" s="142">
        <f t="shared" si="7"/>
        <v>0</v>
      </c>
      <c r="AI54" s="235" t="str">
        <f>HYPERLINK('242MLInput'!AD50)</f>
        <v/>
      </c>
      <c r="AJ54" s="236" t="str">
        <f>HYPERLINK('242MLInput'!AE50)</f>
        <v/>
      </c>
      <c r="AK54" s="237" t="str">
        <f>HYPERLINK('242MLInput'!AF50)</f>
        <v/>
      </c>
      <c r="AL54" s="237" t="str">
        <f>HYPERLINK('242MLInput'!AG50)</f>
        <v/>
      </c>
      <c r="AM54" s="237" t="str">
        <f>HYPERLINK('242MLInput'!AH50)</f>
        <v/>
      </c>
      <c r="AN54" s="237" t="str">
        <f>HYPERLINK('242MLInput'!AI50)</f>
        <v/>
      </c>
      <c r="AO54" s="237" t="str">
        <f>HYPERLINK('242MLInput'!AJ50)</f>
        <v/>
      </c>
      <c r="AP54" s="237" t="str">
        <f>HYPERLINK('242MLInput'!AK50)</f>
        <v/>
      </c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8"/>
      <c r="BS54" s="238"/>
      <c r="BT54" s="238"/>
      <c r="BU54" s="238"/>
      <c r="BV54" s="238"/>
      <c r="BW54" s="238"/>
      <c r="BX54" s="238"/>
      <c r="BY54" s="238"/>
      <c r="BZ54" s="238"/>
      <c r="CA54" s="238"/>
      <c r="CB54" s="238"/>
      <c r="CC54" s="238"/>
      <c r="CD54" s="238"/>
      <c r="CE54" s="238"/>
      <c r="CF54" s="238"/>
      <c r="CG54" s="238"/>
      <c r="CH54" s="238"/>
      <c r="CI54" s="238"/>
      <c r="CJ54" s="238"/>
      <c r="CK54" s="238"/>
      <c r="CL54" s="238"/>
      <c r="CM54" s="238"/>
      <c r="CN54" s="238"/>
      <c r="CO54" s="238"/>
      <c r="CP54" s="238"/>
      <c r="CQ54" s="238"/>
      <c r="CR54" s="238"/>
      <c r="CS54" s="238"/>
      <c r="CT54" s="238"/>
      <c r="CU54" s="238"/>
      <c r="CV54" s="238"/>
      <c r="CW54" s="238"/>
      <c r="CX54" s="238"/>
      <c r="CY54" s="238"/>
      <c r="CZ54" s="238"/>
      <c r="DA54" s="238"/>
      <c r="DB54" s="238"/>
      <c r="DC54" s="238"/>
      <c r="DD54" s="238"/>
    </row>
    <row r="55" ht="10.5" customHeight="1">
      <c r="A55" s="12" t="str">
        <f t="shared" si="1"/>
        <v>242ML</v>
      </c>
      <c r="B55" s="12">
        <f t="shared" si="2"/>
        <v>2020</v>
      </c>
      <c r="C55" s="12">
        <f t="shared" si="3"/>
        <v>4</v>
      </c>
      <c r="D55" s="230">
        <f>'242MLInput'!B51</f>
        <v>43951</v>
      </c>
      <c r="E55" s="111" t="str">
        <f t="shared" si="4"/>
        <v>GSO</v>
      </c>
      <c r="F55" s="112" t="str">
        <f>'242MLInput'!H51</f>
        <v>BUY</v>
      </c>
      <c r="G55" s="111" t="str">
        <f>'242MLInput'!N51</f>
        <v>Kevin Mock</v>
      </c>
      <c r="H55" s="111" t="str">
        <f>'242MLInput'!O51</f>
        <v/>
      </c>
      <c r="I55" s="111" t="str">
        <f>'242MLInput'!Q51</f>
        <v>Non-Rev</v>
      </c>
      <c r="J55" s="112" t="str">
        <f>'242MLInput'!R51</f>
        <v>Mx</v>
      </c>
      <c r="K55" s="113" t="str">
        <f>'242MLInput'!AC51</f>
        <v/>
      </c>
      <c r="L55" s="114"/>
      <c r="M55" s="115">
        <f>'242MLInput'!L51</f>
        <v>0.2</v>
      </c>
      <c r="N55" s="111" t="str">
        <f>IF(F55="","",(IF(R55='242MLInput'!K51,"","ERROR!")))</f>
        <v/>
      </c>
      <c r="O55" s="64"/>
      <c r="P55" s="121">
        <v>1479.0</v>
      </c>
      <c r="Q55" s="133"/>
      <c r="R55" s="224">
        <f t="shared" si="8"/>
        <v>2466.8</v>
      </c>
      <c r="S55" s="225"/>
      <c r="T55" s="225"/>
      <c r="U55" s="226"/>
      <c r="V55" s="226"/>
      <c r="W55" s="226"/>
      <c r="X55" s="226"/>
      <c r="Y55" s="226" t="str">
        <f t="shared" si="16"/>
        <v/>
      </c>
      <c r="Z55" s="136"/>
      <c r="AA55" s="228"/>
      <c r="AB55" s="229"/>
      <c r="AC55" s="229"/>
      <c r="AD55" s="138"/>
      <c r="AE55" s="139">
        <v>0.0</v>
      </c>
      <c r="AF55" s="140" t="str">
        <f t="shared" si="6"/>
        <v/>
      </c>
      <c r="AG55" s="231">
        <v>2.75</v>
      </c>
      <c r="AH55" s="142">
        <f t="shared" si="7"/>
        <v>0</v>
      </c>
      <c r="AI55" s="235" t="str">
        <f>HYPERLINK('242MLInput'!AD51)</f>
        <v/>
      </c>
      <c r="AJ55" s="236" t="str">
        <f>HYPERLINK('242MLInput'!AE51)</f>
        <v/>
      </c>
      <c r="AK55" s="237" t="str">
        <f>HYPERLINK('242MLInput'!AF51)</f>
        <v/>
      </c>
      <c r="AL55" s="237" t="str">
        <f>HYPERLINK('242MLInput'!AG51)</f>
        <v/>
      </c>
      <c r="AM55" s="237" t="str">
        <f>HYPERLINK('242MLInput'!AH51)</f>
        <v/>
      </c>
      <c r="AN55" s="237" t="str">
        <f>HYPERLINK('242MLInput'!AI51)</f>
        <v/>
      </c>
      <c r="AO55" s="237" t="str">
        <f>HYPERLINK('242MLInput'!AJ51)</f>
        <v/>
      </c>
      <c r="AP55" s="237" t="str">
        <f>HYPERLINK('242MLInput'!AK51)</f>
        <v/>
      </c>
      <c r="AQ55" s="238"/>
      <c r="AR55" s="238"/>
      <c r="AS55" s="238"/>
      <c r="AT55" s="238"/>
      <c r="AU55" s="238"/>
      <c r="AV55" s="238"/>
      <c r="AW55" s="238"/>
      <c r="AX55" s="238"/>
      <c r="AY55" s="238"/>
      <c r="AZ55" s="238"/>
      <c r="BA55" s="238"/>
      <c r="BB55" s="238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8"/>
      <c r="BS55" s="238"/>
      <c r="BT55" s="238"/>
      <c r="BU55" s="238"/>
      <c r="BV55" s="238"/>
      <c r="BW55" s="238"/>
      <c r="BX55" s="238"/>
      <c r="BY55" s="238"/>
      <c r="BZ55" s="238"/>
      <c r="CA55" s="238"/>
      <c r="CB55" s="238"/>
      <c r="CC55" s="238"/>
      <c r="CD55" s="238"/>
      <c r="CE55" s="238"/>
      <c r="CF55" s="238"/>
      <c r="CG55" s="238"/>
      <c r="CH55" s="238"/>
      <c r="CI55" s="238"/>
      <c r="CJ55" s="238"/>
      <c r="CK55" s="238"/>
      <c r="CL55" s="238"/>
      <c r="CM55" s="238"/>
      <c r="CN55" s="238"/>
      <c r="CO55" s="238"/>
      <c r="CP55" s="238"/>
      <c r="CQ55" s="238"/>
      <c r="CR55" s="238"/>
      <c r="CS55" s="238"/>
      <c r="CT55" s="238"/>
      <c r="CU55" s="238"/>
      <c r="CV55" s="238"/>
      <c r="CW55" s="238"/>
      <c r="CX55" s="238"/>
      <c r="CY55" s="238"/>
      <c r="CZ55" s="238"/>
      <c r="DA55" s="238"/>
      <c r="DB55" s="238"/>
      <c r="DC55" s="238"/>
      <c r="DD55" s="238"/>
    </row>
    <row r="56" ht="10.5" customHeight="1">
      <c r="A56" s="118" t="str">
        <f t="shared" si="1"/>
        <v>242ML</v>
      </c>
      <c r="B56" s="118">
        <f t="shared" si="2"/>
        <v>2020</v>
      </c>
      <c r="C56" s="118">
        <f t="shared" si="3"/>
        <v>5</v>
      </c>
      <c r="D56" s="119">
        <f>'242MLInput'!B52</f>
        <v>43953</v>
      </c>
      <c r="E56" s="120" t="str">
        <f t="shared" si="4"/>
        <v>BUY</v>
      </c>
      <c r="F56" s="121" t="str">
        <f>'242MLInput'!H52</f>
        <v>ROA</v>
      </c>
      <c r="G56" s="120" t="str">
        <f>'242MLInput'!N52</f>
        <v>Steve Watkins</v>
      </c>
      <c r="H56" s="120" t="str">
        <f>'242MLInput'!O52</f>
        <v>KM</v>
      </c>
      <c r="I56" s="120" t="str">
        <f>'242MLInput'!Q52</f>
        <v>Cargo</v>
      </c>
      <c r="J56" s="121" t="str">
        <f>'242MLInput'!R52</f>
        <v>FDS</v>
      </c>
      <c r="K56" s="122" t="str">
        <f>'242MLInput'!AC52</f>
        <v/>
      </c>
      <c r="L56" s="123"/>
      <c r="M56" s="124">
        <f>'242MLInput'!L52</f>
        <v>0.4</v>
      </c>
      <c r="N56" s="120" t="str">
        <f>IF(F56="","",(IF(R56='242MLInput'!K52,"","ERROR!")))</f>
        <v/>
      </c>
      <c r="O56" s="120"/>
      <c r="P56" s="121">
        <v>1480.0</v>
      </c>
      <c r="Q56" s="121"/>
      <c r="R56" s="124">
        <f t="shared" si="8"/>
        <v>2467.2</v>
      </c>
      <c r="S56" s="125" t="s">
        <v>248</v>
      </c>
      <c r="T56" s="125"/>
      <c r="U56" s="125"/>
      <c r="V56" s="126">
        <v>380.0</v>
      </c>
      <c r="W56" s="125"/>
      <c r="X56" s="125"/>
      <c r="Y56" s="125">
        <f t="shared" si="16"/>
        <v>380</v>
      </c>
      <c r="Z56" s="121" t="s">
        <v>249</v>
      </c>
      <c r="AA56" s="234" t="s">
        <v>102</v>
      </c>
      <c r="AB56" s="128">
        <v>500.0</v>
      </c>
      <c r="AC56" s="128" t="s">
        <v>250</v>
      </c>
      <c r="AD56" s="143"/>
      <c r="AE56" s="144">
        <v>0.0</v>
      </c>
      <c r="AF56" s="125" t="str">
        <f t="shared" si="6"/>
        <v/>
      </c>
      <c r="AG56" s="131">
        <v>2.75</v>
      </c>
      <c r="AH56" s="120">
        <f t="shared" si="7"/>
        <v>0</v>
      </c>
      <c r="AI56" s="132" t="str">
        <f>HYPERLINK('242MLInput'!AD52)</f>
        <v/>
      </c>
      <c r="AJ56" s="132" t="str">
        <f>HYPERLINK('242MLInput'!AE52)</f>
        <v/>
      </c>
      <c r="AK56" s="132" t="str">
        <f>HYPERLINK('242MLInput'!AF52)</f>
        <v/>
      </c>
      <c r="AL56" s="132" t="str">
        <f>HYPERLINK('242MLInput'!AG52)</f>
        <v/>
      </c>
      <c r="AM56" s="132" t="str">
        <f>HYPERLINK('242MLInput'!AH52)</f>
        <v/>
      </c>
      <c r="AN56" s="132" t="str">
        <f>HYPERLINK('242MLInput'!AI52)</f>
        <v/>
      </c>
      <c r="AO56" s="132" t="str">
        <f>HYPERLINK('242MLInput'!AJ52)</f>
        <v/>
      </c>
      <c r="AP56" s="132" t="str">
        <f>HYPERLINK('242MLInput'!AK52)</f>
        <v/>
      </c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  <c r="CE56" s="118"/>
      <c r="CF56" s="118"/>
      <c r="CG56" s="118"/>
      <c r="CH56" s="118"/>
      <c r="CI56" s="118"/>
      <c r="CJ56" s="118"/>
      <c r="CK56" s="118"/>
      <c r="CL56" s="118"/>
      <c r="CM56" s="118"/>
      <c r="CN56" s="118"/>
      <c r="CO56" s="118"/>
      <c r="CP56" s="118"/>
      <c r="CQ56" s="118"/>
      <c r="CR56" s="118"/>
      <c r="CS56" s="118"/>
      <c r="CT56" s="118"/>
      <c r="CU56" s="118"/>
      <c r="CV56" s="118"/>
      <c r="CW56" s="118"/>
      <c r="CX56" s="118"/>
      <c r="CY56" s="118"/>
      <c r="CZ56" s="118"/>
      <c r="DA56" s="118"/>
      <c r="DB56" s="118"/>
      <c r="DC56" s="118"/>
      <c r="DD56" s="118"/>
    </row>
    <row r="57" ht="10.5" customHeight="1">
      <c r="A57" s="118" t="str">
        <f t="shared" si="1"/>
        <v>242ML</v>
      </c>
      <c r="B57" s="118">
        <f t="shared" si="2"/>
        <v>2020</v>
      </c>
      <c r="C57" s="118">
        <f t="shared" si="3"/>
        <v>5</v>
      </c>
      <c r="D57" s="119">
        <f>'242MLInput'!B53</f>
        <v>43953</v>
      </c>
      <c r="E57" s="120" t="str">
        <f t="shared" si="4"/>
        <v>ROA</v>
      </c>
      <c r="F57" s="121" t="str">
        <f>'242MLInput'!H53</f>
        <v>BUY</v>
      </c>
      <c r="G57" s="120" t="str">
        <f>'242MLInput'!N53</f>
        <v>Steve Watkins</v>
      </c>
      <c r="H57" s="120" t="str">
        <f>'242MLInput'!O53</f>
        <v>KM</v>
      </c>
      <c r="I57" s="120" t="str">
        <f>'242MLInput'!Q53</f>
        <v>Cargo</v>
      </c>
      <c r="J57" s="121" t="str">
        <f>'242MLInput'!R53</f>
        <v>FDS</v>
      </c>
      <c r="K57" s="122" t="str">
        <f>'242MLInput'!AC53</f>
        <v/>
      </c>
      <c r="L57" s="123"/>
      <c r="M57" s="124">
        <f>'242MLInput'!L53</f>
        <v>0.3</v>
      </c>
      <c r="N57" s="120" t="str">
        <f>IF(F57="","",(IF(R57='242MLInput'!K53,"","ERROR!")))</f>
        <v/>
      </c>
      <c r="O57" s="120"/>
      <c r="P57" s="121">
        <v>1481.0</v>
      </c>
      <c r="Q57" s="121">
        <v>4295.0</v>
      </c>
      <c r="R57" s="124">
        <f t="shared" si="8"/>
        <v>2467.5</v>
      </c>
      <c r="S57" s="125">
        <v>2300.0</v>
      </c>
      <c r="T57" s="125"/>
      <c r="U57" s="125"/>
      <c r="V57" s="126"/>
      <c r="W57" s="125">
        <v>500.0</v>
      </c>
      <c r="X57" s="125"/>
      <c r="Y57" s="125">
        <f t="shared" si="16"/>
        <v>3180</v>
      </c>
      <c r="Z57" s="121"/>
      <c r="AA57" s="234" t="s">
        <v>94</v>
      </c>
      <c r="AB57" s="128">
        <v>500.0</v>
      </c>
      <c r="AC57" s="128" t="s">
        <v>251</v>
      </c>
      <c r="AD57" s="143"/>
      <c r="AE57" s="144">
        <v>0.0</v>
      </c>
      <c r="AF57" s="125" t="str">
        <f t="shared" si="6"/>
        <v/>
      </c>
      <c r="AG57" s="131">
        <v>2.75</v>
      </c>
      <c r="AH57" s="120">
        <f t="shared" si="7"/>
        <v>0</v>
      </c>
      <c r="AI57" s="132" t="str">
        <f>HYPERLINK('242MLInput'!AD53)</f>
        <v/>
      </c>
      <c r="AJ57" s="132" t="str">
        <f>HYPERLINK('242MLInput'!AE53)</f>
        <v/>
      </c>
      <c r="AK57" s="132" t="str">
        <f>HYPERLINK('242MLInput'!AF53)</f>
        <v/>
      </c>
      <c r="AL57" s="132" t="str">
        <f>HYPERLINK('242MLInput'!AG53)</f>
        <v/>
      </c>
      <c r="AM57" s="132" t="str">
        <f>HYPERLINK('242MLInput'!AH53)</f>
        <v/>
      </c>
      <c r="AN57" s="132" t="str">
        <f>HYPERLINK('242MLInput'!AI53)</f>
        <v/>
      </c>
      <c r="AO57" s="132" t="str">
        <f>HYPERLINK('242MLInput'!AJ53)</f>
        <v/>
      </c>
      <c r="AP57" s="132" t="str">
        <f>HYPERLINK('242MLInput'!AK53)</f>
        <v/>
      </c>
      <c r="AQ57" s="118"/>
      <c r="AR57" s="118"/>
      <c r="AS57" s="118"/>
      <c r="AT57" s="118"/>
      <c r="AU57" s="118"/>
      <c r="AV57" s="118"/>
      <c r="AW57" s="118"/>
      <c r="AX57" s="118"/>
      <c r="AY57" s="118"/>
      <c r="AZ57" s="118"/>
      <c r="BA57" s="118"/>
      <c r="BB57" s="118"/>
      <c r="BC57" s="118"/>
      <c r="BD57" s="118"/>
      <c r="BE57" s="118"/>
      <c r="BF57" s="118"/>
      <c r="BG57" s="118"/>
      <c r="BH57" s="118"/>
      <c r="BI57" s="118"/>
      <c r="BJ57" s="118"/>
      <c r="BK57" s="118"/>
      <c r="BL57" s="118"/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  <c r="CO57" s="118"/>
      <c r="CP57" s="118"/>
      <c r="CQ57" s="118"/>
      <c r="CR57" s="118"/>
      <c r="CS57" s="118"/>
      <c r="CT57" s="118"/>
      <c r="CU57" s="118"/>
      <c r="CV57" s="118"/>
      <c r="CW57" s="118"/>
      <c r="CX57" s="118"/>
      <c r="CY57" s="118"/>
      <c r="CZ57" s="118"/>
      <c r="DA57" s="118"/>
      <c r="DB57" s="118"/>
      <c r="DC57" s="118"/>
      <c r="DD57" s="118"/>
    </row>
    <row r="58" ht="10.5" customHeight="1">
      <c r="A58" s="12" t="str">
        <f t="shared" si="1"/>
        <v>242ML</v>
      </c>
      <c r="B58" s="12">
        <f t="shared" si="2"/>
        <v>2020</v>
      </c>
      <c r="C58" s="12">
        <f t="shared" si="3"/>
        <v>5</v>
      </c>
      <c r="D58" s="230">
        <f>'242MLInput'!B54</f>
        <v>43954</v>
      </c>
      <c r="E58" s="111" t="str">
        <f t="shared" si="4"/>
        <v>BUY</v>
      </c>
      <c r="F58" s="112" t="str">
        <f>'242MLInput'!H54</f>
        <v>BNA</v>
      </c>
      <c r="G58" s="111" t="str">
        <f>'242MLInput'!N54</f>
        <v>Steve Watkins</v>
      </c>
      <c r="H58" s="111" t="str">
        <f>'242MLInput'!O54</f>
        <v/>
      </c>
      <c r="I58" s="111" t="str">
        <f>'242MLInput'!Q54</f>
        <v>Cargo</v>
      </c>
      <c r="J58" s="112" t="str">
        <f>'242MLInput'!R54</f>
        <v>FDS</v>
      </c>
      <c r="K58" s="113" t="str">
        <f>'242MLInput'!AC54</f>
        <v/>
      </c>
      <c r="L58" s="114"/>
      <c r="M58" s="115">
        <f>'242MLInput'!L54</f>
        <v>1.4</v>
      </c>
      <c r="N58" s="111" t="str">
        <f>IF(F58="","",(IF(R58='242MLInput'!K54,"","ERROR!")))</f>
        <v/>
      </c>
      <c r="O58" s="64"/>
      <c r="P58" s="121">
        <v>1482.0</v>
      </c>
      <c r="Q58" s="133"/>
      <c r="R58" s="224">
        <f t="shared" si="8"/>
        <v>2468.9</v>
      </c>
      <c r="S58" s="225"/>
      <c r="T58" s="225"/>
      <c r="U58" s="226"/>
      <c r="V58" s="226"/>
      <c r="W58" s="226"/>
      <c r="X58" s="226"/>
      <c r="Y58" s="226" t="str">
        <f t="shared" si="16"/>
        <v/>
      </c>
      <c r="Z58" s="136"/>
      <c r="AA58" s="228"/>
      <c r="AB58" s="229"/>
      <c r="AC58" s="229"/>
      <c r="AD58" s="138"/>
      <c r="AE58" s="139">
        <v>0.0</v>
      </c>
      <c r="AF58" s="140" t="str">
        <f t="shared" si="6"/>
        <v/>
      </c>
      <c r="AG58" s="231">
        <v>2.75</v>
      </c>
      <c r="AH58" s="142">
        <f t="shared" si="7"/>
        <v>0</v>
      </c>
      <c r="AI58" s="235" t="str">
        <f>HYPERLINK('242MLInput'!AD54)</f>
        <v/>
      </c>
      <c r="AJ58" s="236" t="str">
        <f>HYPERLINK('242MLInput'!AE54)</f>
        <v/>
      </c>
      <c r="AK58" s="237" t="str">
        <f>HYPERLINK('242MLInput'!AF54)</f>
        <v/>
      </c>
      <c r="AL58" s="237" t="str">
        <f>HYPERLINK('242MLInput'!AG54)</f>
        <v/>
      </c>
      <c r="AM58" s="237" t="str">
        <f>HYPERLINK('242MLInput'!AH54)</f>
        <v/>
      </c>
      <c r="AN58" s="237" t="str">
        <f>HYPERLINK('242MLInput'!AI54)</f>
        <v/>
      </c>
      <c r="AO58" s="237" t="str">
        <f>HYPERLINK('242MLInput'!AJ54)</f>
        <v/>
      </c>
      <c r="AP58" s="237" t="str">
        <f>HYPERLINK('242MLInput'!AK54)</f>
        <v/>
      </c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</row>
    <row r="59" ht="10.5" customHeight="1">
      <c r="A59" s="12" t="str">
        <f t="shared" si="1"/>
        <v>242ML</v>
      </c>
      <c r="B59" s="12">
        <f t="shared" si="2"/>
        <v>2020</v>
      </c>
      <c r="C59" s="12">
        <f t="shared" si="3"/>
        <v>5</v>
      </c>
      <c r="D59" s="230">
        <f>'242MLInput'!B55</f>
        <v>43954</v>
      </c>
      <c r="E59" s="111" t="str">
        <f t="shared" si="4"/>
        <v>BNA</v>
      </c>
      <c r="F59" s="112" t="str">
        <f>'242MLInput'!H55</f>
        <v>RDU</v>
      </c>
      <c r="G59" s="111" t="str">
        <f>'242MLInput'!N55</f>
        <v>Steve Watkins</v>
      </c>
      <c r="H59" s="111" t="str">
        <f>'242MLInput'!O55</f>
        <v/>
      </c>
      <c r="I59" s="111" t="str">
        <f>'242MLInput'!Q55</f>
        <v>Cargo</v>
      </c>
      <c r="J59" s="112" t="str">
        <f>'242MLInput'!R55</f>
        <v>FDS</v>
      </c>
      <c r="K59" s="113" t="str">
        <f>'242MLInput'!AC55</f>
        <v/>
      </c>
      <c r="L59" s="114"/>
      <c r="M59" s="115">
        <f>'242MLInput'!L55</f>
        <v>1.1</v>
      </c>
      <c r="N59" s="111" t="str">
        <f>IF(F59="","",(IF(R59='242MLInput'!K55,"","ERROR!")))</f>
        <v/>
      </c>
      <c r="O59" s="64"/>
      <c r="P59" s="121">
        <v>1483.0</v>
      </c>
      <c r="Q59" s="133"/>
      <c r="R59" s="224">
        <f t="shared" si="8"/>
        <v>2470</v>
      </c>
      <c r="S59" s="225" t="s">
        <v>252</v>
      </c>
      <c r="T59" s="225"/>
      <c r="U59" s="226"/>
      <c r="V59" s="226">
        <v>420.0</v>
      </c>
      <c r="W59" s="226"/>
      <c r="X59" s="226"/>
      <c r="Y59" s="226">
        <f t="shared" si="16"/>
        <v>3220</v>
      </c>
      <c r="Z59" s="136" t="s">
        <v>249</v>
      </c>
      <c r="AA59" s="228" t="s">
        <v>94</v>
      </c>
      <c r="AB59" s="229">
        <v>500.0</v>
      </c>
      <c r="AC59" s="229" t="s">
        <v>253</v>
      </c>
      <c r="AD59" s="138">
        <v>30.0</v>
      </c>
      <c r="AE59" s="139">
        <f>412.98-225</f>
        <v>187.98</v>
      </c>
      <c r="AF59" s="140">
        <f t="shared" si="6"/>
        <v>6.266</v>
      </c>
      <c r="AG59" s="231">
        <v>2.75</v>
      </c>
      <c r="AH59" s="142">
        <f t="shared" si="7"/>
        <v>105.48</v>
      </c>
      <c r="AI59" s="235" t="str">
        <f>HYPERLINK('242MLInput'!AD55)</f>
        <v/>
      </c>
      <c r="AJ59" s="236" t="str">
        <f>HYPERLINK('242MLInput'!AE55)</f>
        <v/>
      </c>
      <c r="AK59" s="237" t="str">
        <f>HYPERLINK('242MLInput'!AF55)</f>
        <v/>
      </c>
      <c r="AL59" s="237" t="str">
        <f>HYPERLINK('242MLInput'!AG55)</f>
        <v/>
      </c>
      <c r="AM59" s="237" t="str">
        <f>HYPERLINK('242MLInput'!AH55)</f>
        <v/>
      </c>
      <c r="AN59" s="237" t="str">
        <f>HYPERLINK('242MLInput'!AI55)</f>
        <v/>
      </c>
      <c r="AO59" s="237" t="str">
        <f>HYPERLINK('242MLInput'!AJ55)</f>
        <v/>
      </c>
      <c r="AP59" s="237" t="str">
        <f>HYPERLINK('242MLInput'!AK55)</f>
        <v/>
      </c>
      <c r="AQ59" s="238"/>
      <c r="AR59" s="238"/>
      <c r="AS59" s="238"/>
      <c r="AT59" s="238"/>
      <c r="AU59" s="238"/>
      <c r="AV59" s="238"/>
      <c r="AW59" s="238"/>
      <c r="AX59" s="238"/>
      <c r="AY59" s="238"/>
      <c r="AZ59" s="238"/>
      <c r="BA59" s="238"/>
      <c r="BB59" s="238"/>
      <c r="BC59" s="238"/>
      <c r="BD59" s="238"/>
      <c r="BE59" s="238"/>
      <c r="BF59" s="238"/>
      <c r="BG59" s="238"/>
      <c r="BH59" s="238"/>
      <c r="BI59" s="238"/>
      <c r="BJ59" s="238"/>
      <c r="BK59" s="238"/>
      <c r="BL59" s="238"/>
      <c r="BM59" s="238"/>
      <c r="BN59" s="238"/>
      <c r="BO59" s="238"/>
      <c r="BP59" s="238"/>
      <c r="BQ59" s="238"/>
      <c r="BR59" s="238"/>
      <c r="BS59" s="238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8"/>
      <c r="CJ59" s="238"/>
      <c r="CK59" s="238"/>
      <c r="CL59" s="238"/>
      <c r="CM59" s="238"/>
      <c r="CN59" s="238"/>
      <c r="CO59" s="238"/>
      <c r="CP59" s="238"/>
      <c r="CQ59" s="238"/>
      <c r="CR59" s="238"/>
      <c r="CS59" s="238"/>
      <c r="CT59" s="238"/>
      <c r="CU59" s="238"/>
      <c r="CV59" s="238"/>
      <c r="CW59" s="238"/>
      <c r="CX59" s="238"/>
      <c r="CY59" s="238"/>
      <c r="CZ59" s="238"/>
      <c r="DA59" s="238"/>
      <c r="DB59" s="238"/>
      <c r="DC59" s="238"/>
      <c r="DD59" s="238"/>
    </row>
    <row r="60" ht="10.5" customHeight="1">
      <c r="A60" s="12" t="str">
        <f t="shared" si="1"/>
        <v>242ML</v>
      </c>
      <c r="B60" s="12">
        <f t="shared" si="2"/>
        <v>2020</v>
      </c>
      <c r="C60" s="12">
        <f t="shared" si="3"/>
        <v>5</v>
      </c>
      <c r="D60" s="230">
        <f>'242MLInput'!B56</f>
        <v>43954</v>
      </c>
      <c r="E60" s="111" t="str">
        <f t="shared" si="4"/>
        <v>RDU</v>
      </c>
      <c r="F60" s="112" t="str">
        <f>'242MLInput'!H56</f>
        <v>BUY</v>
      </c>
      <c r="G60" s="111" t="str">
        <f>'242MLInput'!N56</f>
        <v>Steve Watkins</v>
      </c>
      <c r="H60" s="111" t="str">
        <f>'242MLInput'!O56</f>
        <v/>
      </c>
      <c r="I60" s="111" t="str">
        <f>'242MLInput'!Q56</f>
        <v>Cargo</v>
      </c>
      <c r="J60" s="112" t="str">
        <f>'242MLInput'!R56</f>
        <v>FDS</v>
      </c>
      <c r="K60" s="113" t="str">
        <f>'242MLInput'!AC56</f>
        <v/>
      </c>
      <c r="L60" s="114"/>
      <c r="M60" s="115">
        <f>'242MLInput'!L56</f>
        <v>0.2</v>
      </c>
      <c r="N60" s="111" t="str">
        <f>IF(F60="","",(IF(R60='242MLInput'!K56,"","ERROR!")))</f>
        <v/>
      </c>
      <c r="O60" s="64"/>
      <c r="P60" s="121">
        <v>1484.0</v>
      </c>
      <c r="Q60" s="133">
        <v>4296.0</v>
      </c>
      <c r="R60" s="224">
        <f t="shared" si="8"/>
        <v>2470.2</v>
      </c>
      <c r="S60" s="225">
        <v>6900.0</v>
      </c>
      <c r="T60" s="225">
        <v>105.48</v>
      </c>
      <c r="U60" s="226"/>
      <c r="V60" s="226">
        <v>225.0</v>
      </c>
      <c r="W60" s="226"/>
      <c r="X60" s="226"/>
      <c r="Y60" s="226">
        <f t="shared" si="16"/>
        <v>7650.48</v>
      </c>
      <c r="Z60" s="136"/>
      <c r="AA60" s="228"/>
      <c r="AB60" s="229"/>
      <c r="AC60" s="229"/>
      <c r="AD60" s="138"/>
      <c r="AE60" s="139">
        <v>0.0</v>
      </c>
      <c r="AF60" s="140" t="str">
        <f t="shared" si="6"/>
        <v/>
      </c>
      <c r="AG60" s="231">
        <v>2.75</v>
      </c>
      <c r="AH60" s="142">
        <f t="shared" si="7"/>
        <v>0</v>
      </c>
      <c r="AI60" s="235" t="str">
        <f>HYPERLINK('242MLInput'!AD56)</f>
        <v/>
      </c>
      <c r="AJ60" s="236" t="str">
        <f>HYPERLINK('242MLInput'!AE56)</f>
        <v/>
      </c>
      <c r="AK60" s="237" t="str">
        <f>HYPERLINK('242MLInput'!AF56)</f>
        <v/>
      </c>
      <c r="AL60" s="237" t="str">
        <f>HYPERLINK('242MLInput'!AG56)</f>
        <v/>
      </c>
      <c r="AM60" s="237" t="str">
        <f>HYPERLINK('242MLInput'!AH56)</f>
        <v/>
      </c>
      <c r="AN60" s="237" t="str">
        <f>HYPERLINK('242MLInput'!AI56)</f>
        <v/>
      </c>
      <c r="AO60" s="237" t="str">
        <f>HYPERLINK('242MLInput'!AJ56)</f>
        <v/>
      </c>
      <c r="AP60" s="237" t="str">
        <f>HYPERLINK('242MLInput'!AK56)</f>
        <v/>
      </c>
      <c r="AQ60" s="238"/>
      <c r="AR60" s="238"/>
      <c r="AS60" s="238"/>
      <c r="AT60" s="238"/>
      <c r="AU60" s="238"/>
      <c r="AV60" s="238"/>
      <c r="AW60" s="238"/>
      <c r="AX60" s="238"/>
      <c r="AY60" s="238"/>
      <c r="AZ60" s="238"/>
      <c r="BA60" s="238"/>
      <c r="BB60" s="238"/>
      <c r="BC60" s="238"/>
      <c r="BD60" s="238"/>
      <c r="BE60" s="238"/>
      <c r="BF60" s="238"/>
      <c r="BG60" s="238"/>
      <c r="BH60" s="238"/>
      <c r="BI60" s="238"/>
      <c r="BJ60" s="238"/>
      <c r="BK60" s="238"/>
      <c r="BL60" s="238"/>
      <c r="BM60" s="238"/>
      <c r="BN60" s="238"/>
      <c r="BO60" s="238"/>
      <c r="BP60" s="238"/>
      <c r="BQ60" s="238"/>
      <c r="BR60" s="238"/>
      <c r="BS60" s="238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8"/>
      <c r="CJ60" s="238"/>
      <c r="CK60" s="238"/>
      <c r="CL60" s="238"/>
      <c r="CM60" s="238"/>
      <c r="CN60" s="238"/>
      <c r="CO60" s="238"/>
      <c r="CP60" s="238"/>
      <c r="CQ60" s="238"/>
      <c r="CR60" s="238"/>
      <c r="CS60" s="238"/>
      <c r="CT60" s="238"/>
      <c r="CU60" s="238"/>
      <c r="CV60" s="238"/>
      <c r="CW60" s="238"/>
      <c r="CX60" s="238"/>
      <c r="CY60" s="238"/>
      <c r="CZ60" s="238"/>
      <c r="DA60" s="238"/>
      <c r="DB60" s="238"/>
      <c r="DC60" s="238"/>
      <c r="DD60" s="238"/>
    </row>
    <row r="61" ht="10.5" customHeight="1">
      <c r="A61" s="118" t="str">
        <f t="shared" si="1"/>
        <v>242ML</v>
      </c>
      <c r="B61" s="118">
        <f t="shared" si="2"/>
        <v>2020</v>
      </c>
      <c r="C61" s="118">
        <f t="shared" si="3"/>
        <v>5</v>
      </c>
      <c r="D61" s="119">
        <f>'242MLInput'!B57</f>
        <v>43966</v>
      </c>
      <c r="E61" s="120" t="str">
        <f t="shared" si="4"/>
        <v>BUY</v>
      </c>
      <c r="F61" s="121" t="str">
        <f>'242MLInput'!H57</f>
        <v>RDU</v>
      </c>
      <c r="G61" s="120" t="str">
        <f>'242MLInput'!N57</f>
        <v>Kevin Mock</v>
      </c>
      <c r="H61" s="120" t="str">
        <f>'242MLInput'!O57</f>
        <v>SW</v>
      </c>
      <c r="I61" s="120" t="str">
        <f>'242MLInput'!Q57</f>
        <v>Cargo</v>
      </c>
      <c r="J61" s="121" t="str">
        <f>'242MLInput'!R57</f>
        <v>FDS</v>
      </c>
      <c r="K61" s="122" t="str">
        <f>'242MLInput'!AC57</f>
        <v/>
      </c>
      <c r="L61" s="123"/>
      <c r="M61" s="124">
        <f>'242MLInput'!L57</f>
        <v>0.2</v>
      </c>
      <c r="N61" s="120" t="str">
        <f>IF(F61="","",(IF(R61='242MLInput'!K57,"","ERROR!")))</f>
        <v/>
      </c>
      <c r="O61" s="120"/>
      <c r="P61" s="121">
        <v>1485.0</v>
      </c>
      <c r="Q61" s="121"/>
      <c r="R61" s="124">
        <f t="shared" si="8"/>
        <v>2470.4</v>
      </c>
      <c r="S61" s="125"/>
      <c r="T61" s="125"/>
      <c r="U61" s="125"/>
      <c r="V61" s="126"/>
      <c r="W61" s="125"/>
      <c r="X61" s="125"/>
      <c r="Y61" s="125" t="str">
        <f t="shared" si="16"/>
        <v/>
      </c>
      <c r="Z61" s="121"/>
      <c r="AA61" s="234"/>
      <c r="AB61" s="128"/>
      <c r="AC61" s="128"/>
      <c r="AD61" s="143"/>
      <c r="AE61" s="144">
        <v>0.0</v>
      </c>
      <c r="AF61" s="125" t="str">
        <f t="shared" si="6"/>
        <v/>
      </c>
      <c r="AG61" s="131">
        <v>2.75</v>
      </c>
      <c r="AH61" s="120">
        <f t="shared" si="7"/>
        <v>0</v>
      </c>
      <c r="AI61" s="132" t="str">
        <f>HYPERLINK('242MLInput'!AD57)</f>
        <v/>
      </c>
      <c r="AJ61" s="132" t="str">
        <f>HYPERLINK('242MLInput'!AE57)</f>
        <v/>
      </c>
      <c r="AK61" s="132" t="str">
        <f>HYPERLINK('242MLInput'!AF57)</f>
        <v/>
      </c>
      <c r="AL61" s="132" t="str">
        <f>HYPERLINK('242MLInput'!AG57)</f>
        <v/>
      </c>
      <c r="AM61" s="132" t="str">
        <f>HYPERLINK('242MLInput'!AH57)</f>
        <v/>
      </c>
      <c r="AN61" s="132" t="str">
        <f>HYPERLINK('242MLInput'!AI57)</f>
        <v/>
      </c>
      <c r="AO61" s="132" t="str">
        <f>HYPERLINK('242MLInput'!AJ57)</f>
        <v/>
      </c>
      <c r="AP61" s="132" t="str">
        <f>HYPERLINK('242MLInput'!AK57)</f>
        <v/>
      </c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18"/>
      <c r="CE61" s="118"/>
      <c r="CF61" s="118"/>
      <c r="CG61" s="118"/>
      <c r="CH61" s="118"/>
      <c r="CI61" s="118"/>
      <c r="CJ61" s="118"/>
      <c r="CK61" s="118"/>
      <c r="CL61" s="118"/>
      <c r="CM61" s="118"/>
      <c r="CN61" s="118"/>
      <c r="CO61" s="118"/>
      <c r="CP61" s="118"/>
      <c r="CQ61" s="118"/>
      <c r="CR61" s="118"/>
      <c r="CS61" s="118"/>
      <c r="CT61" s="118"/>
      <c r="CU61" s="118"/>
      <c r="CV61" s="118"/>
      <c r="CW61" s="118"/>
      <c r="CX61" s="118"/>
      <c r="CY61" s="118"/>
      <c r="CZ61" s="118"/>
      <c r="DA61" s="118"/>
      <c r="DB61" s="118"/>
      <c r="DC61" s="118"/>
      <c r="DD61" s="118"/>
    </row>
    <row r="62" ht="10.5" customHeight="1">
      <c r="A62" s="118" t="str">
        <f t="shared" si="1"/>
        <v>242ML</v>
      </c>
      <c r="B62" s="118">
        <f t="shared" si="2"/>
        <v>2020</v>
      </c>
      <c r="C62" s="118">
        <f t="shared" si="3"/>
        <v>5</v>
      </c>
      <c r="D62" s="119">
        <f>'242MLInput'!B58</f>
        <v>43966</v>
      </c>
      <c r="E62" s="120" t="str">
        <f t="shared" si="4"/>
        <v>RDU</v>
      </c>
      <c r="F62" s="121" t="str">
        <f>'242MLInput'!H58</f>
        <v>MNT</v>
      </c>
      <c r="G62" s="120" t="str">
        <f>'242MLInput'!N58</f>
        <v>Kevin Mock</v>
      </c>
      <c r="H62" s="120" t="str">
        <f>'242MLInput'!O58</f>
        <v>SW</v>
      </c>
      <c r="I62" s="120" t="str">
        <f>'242MLInput'!Q58</f>
        <v>Cargo</v>
      </c>
      <c r="J62" s="121" t="str">
        <f>'242MLInput'!R58</f>
        <v>FDS</v>
      </c>
      <c r="K62" s="122" t="str">
        <f>'242MLInput'!AC58</f>
        <v/>
      </c>
      <c r="L62" s="123"/>
      <c r="M62" s="124">
        <f>'242MLInput'!L58</f>
        <v>0.9</v>
      </c>
      <c r="N62" s="120" t="str">
        <f>IF(F62="","",(IF(R62='242MLInput'!K58,"","ERROR!")))</f>
        <v/>
      </c>
      <c r="O62" s="120"/>
      <c r="P62" s="121">
        <v>1486.0</v>
      </c>
      <c r="Q62" s="121"/>
      <c r="R62" s="124">
        <f t="shared" si="8"/>
        <v>2471.3</v>
      </c>
      <c r="S62" s="125" t="s">
        <v>254</v>
      </c>
      <c r="T62" s="125"/>
      <c r="U62" s="125"/>
      <c r="V62" s="126"/>
      <c r="W62" s="125"/>
      <c r="X62" s="125"/>
      <c r="Y62" s="125">
        <f t="shared" si="16"/>
        <v>7230.48</v>
      </c>
      <c r="Z62" s="121" t="s">
        <v>255</v>
      </c>
      <c r="AA62" s="234" t="s">
        <v>102</v>
      </c>
      <c r="AB62" s="128">
        <v>500.0</v>
      </c>
      <c r="AC62" s="128" t="s">
        <v>256</v>
      </c>
      <c r="AD62" s="143"/>
      <c r="AE62" s="144">
        <v>0.0</v>
      </c>
      <c r="AF62" s="125" t="str">
        <f t="shared" si="6"/>
        <v/>
      </c>
      <c r="AG62" s="131">
        <v>2.75</v>
      </c>
      <c r="AH62" s="120">
        <f t="shared" si="7"/>
        <v>0</v>
      </c>
      <c r="AI62" s="132" t="str">
        <f>HYPERLINK('242MLInput'!AD58)</f>
        <v/>
      </c>
      <c r="AJ62" s="132" t="str">
        <f>HYPERLINK('242MLInput'!AE58)</f>
        <v/>
      </c>
      <c r="AK62" s="132" t="str">
        <f>HYPERLINK('242MLInput'!AF58)</f>
        <v/>
      </c>
      <c r="AL62" s="132" t="str">
        <f>HYPERLINK('242MLInput'!AG58)</f>
        <v/>
      </c>
      <c r="AM62" s="132" t="str">
        <f>HYPERLINK('242MLInput'!AH58)</f>
        <v/>
      </c>
      <c r="AN62" s="132" t="str">
        <f>HYPERLINK('242MLInput'!AI58)</f>
        <v/>
      </c>
      <c r="AO62" s="132" t="str">
        <f>HYPERLINK('242MLInput'!AJ58)</f>
        <v/>
      </c>
      <c r="AP62" s="132" t="str">
        <f>HYPERLINK('242MLInput'!AK58)</f>
        <v/>
      </c>
      <c r="AQ62" s="118"/>
      <c r="AR62" s="118"/>
      <c r="AS62" s="118"/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/>
      <c r="BI62" s="118"/>
      <c r="BJ62" s="118"/>
      <c r="BK62" s="118"/>
      <c r="BL62" s="118"/>
      <c r="BM62" s="118"/>
      <c r="BN62" s="118"/>
      <c r="BO62" s="118"/>
      <c r="BP62" s="118"/>
      <c r="BQ62" s="118"/>
      <c r="BR62" s="118"/>
      <c r="BS62" s="118"/>
      <c r="BT62" s="118"/>
      <c r="BU62" s="118"/>
      <c r="BV62" s="118"/>
      <c r="BW62" s="118"/>
      <c r="BX62" s="118"/>
      <c r="BY62" s="118"/>
      <c r="BZ62" s="118"/>
      <c r="CA62" s="118"/>
      <c r="CB62" s="118"/>
      <c r="CC62" s="118"/>
      <c r="CD62" s="118"/>
      <c r="CE62" s="118"/>
      <c r="CF62" s="118"/>
      <c r="CG62" s="118"/>
      <c r="CH62" s="118"/>
      <c r="CI62" s="118"/>
      <c r="CJ62" s="118"/>
      <c r="CK62" s="118"/>
      <c r="CL62" s="118"/>
      <c r="CM62" s="118"/>
      <c r="CN62" s="118"/>
      <c r="CO62" s="118"/>
      <c r="CP62" s="118"/>
      <c r="CQ62" s="118"/>
      <c r="CR62" s="118"/>
      <c r="CS62" s="118"/>
      <c r="CT62" s="118"/>
      <c r="CU62" s="118"/>
      <c r="CV62" s="118"/>
      <c r="CW62" s="118"/>
      <c r="CX62" s="118"/>
      <c r="CY62" s="118"/>
      <c r="CZ62" s="118"/>
      <c r="DA62" s="118"/>
      <c r="DB62" s="118"/>
      <c r="DC62" s="118"/>
      <c r="DD62" s="118"/>
    </row>
    <row r="63" ht="10.5" customHeight="1">
      <c r="A63" s="118" t="str">
        <f t="shared" si="1"/>
        <v>242ML</v>
      </c>
      <c r="B63" s="118">
        <f t="shared" si="2"/>
        <v>2020</v>
      </c>
      <c r="C63" s="118">
        <f t="shared" si="3"/>
        <v>5</v>
      </c>
      <c r="D63" s="119">
        <f>'242MLInput'!B59</f>
        <v>43966</v>
      </c>
      <c r="E63" s="120" t="str">
        <f t="shared" si="4"/>
        <v>MNT</v>
      </c>
      <c r="F63" s="121" t="str">
        <f>'242MLInput'!H59</f>
        <v>BUY</v>
      </c>
      <c r="G63" s="120" t="str">
        <f>'242MLInput'!N59</f>
        <v>Kevin Mock</v>
      </c>
      <c r="H63" s="120" t="str">
        <f>'242MLInput'!O59</f>
        <v>SW</v>
      </c>
      <c r="I63" s="120" t="str">
        <f>'242MLInput'!Q59</f>
        <v>Cargo</v>
      </c>
      <c r="J63" s="121" t="str">
        <f>'242MLInput'!R59</f>
        <v>FDS</v>
      </c>
      <c r="K63" s="122" t="str">
        <f>'242MLInput'!AC59</f>
        <v/>
      </c>
      <c r="L63" s="123"/>
      <c r="M63" s="124">
        <f>'242MLInput'!L59</f>
        <v>0.9</v>
      </c>
      <c r="N63" s="120" t="str">
        <f>IF(F63="","",(IF(R63='242MLInput'!K59,"","ERROR!")))</f>
        <v/>
      </c>
      <c r="O63" s="120"/>
      <c r="P63" s="121">
        <v>1487.0</v>
      </c>
      <c r="Q63" s="121">
        <v>4302.0</v>
      </c>
      <c r="R63" s="124">
        <f t="shared" si="8"/>
        <v>2472.2</v>
      </c>
      <c r="S63" s="125"/>
      <c r="T63" s="125"/>
      <c r="U63" s="125"/>
      <c r="V63" s="126"/>
      <c r="W63" s="125">
        <v>500.0</v>
      </c>
      <c r="X63" s="125"/>
      <c r="Y63" s="125">
        <v>6000.0</v>
      </c>
      <c r="Z63" s="121"/>
      <c r="AA63" s="234" t="s">
        <v>94</v>
      </c>
      <c r="AB63" s="128">
        <v>500.0</v>
      </c>
      <c r="AC63" s="128" t="s">
        <v>257</v>
      </c>
      <c r="AD63" s="143"/>
      <c r="AE63" s="144">
        <v>0.0</v>
      </c>
      <c r="AF63" s="125" t="str">
        <f t="shared" si="6"/>
        <v/>
      </c>
      <c r="AG63" s="131">
        <v>2.75</v>
      </c>
      <c r="AH63" s="120">
        <f t="shared" si="7"/>
        <v>0</v>
      </c>
      <c r="AI63" s="132" t="str">
        <f>HYPERLINK('242MLInput'!AD59)</f>
        <v/>
      </c>
      <c r="AJ63" s="132" t="str">
        <f>HYPERLINK('242MLInput'!AE59)</f>
        <v/>
      </c>
      <c r="AK63" s="132" t="str">
        <f>HYPERLINK('242MLInput'!AF59)</f>
        <v/>
      </c>
      <c r="AL63" s="132" t="str">
        <f>HYPERLINK('242MLInput'!AG59)</f>
        <v/>
      </c>
      <c r="AM63" s="132" t="str">
        <f>HYPERLINK('242MLInput'!AH59)</f>
        <v/>
      </c>
      <c r="AN63" s="132" t="str">
        <f>HYPERLINK('242MLInput'!AI59)</f>
        <v/>
      </c>
      <c r="AO63" s="132" t="str">
        <f>HYPERLINK('242MLInput'!AJ59)</f>
        <v/>
      </c>
      <c r="AP63" s="132" t="str">
        <f>HYPERLINK('242MLInput'!AK59)</f>
        <v/>
      </c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18"/>
      <c r="CE63" s="118"/>
      <c r="CF63" s="118"/>
      <c r="CG63" s="118"/>
      <c r="CH63" s="118"/>
      <c r="CI63" s="118"/>
      <c r="CJ63" s="118"/>
      <c r="CK63" s="118"/>
      <c r="CL63" s="118"/>
      <c r="CM63" s="118"/>
      <c r="CN63" s="118"/>
      <c r="CO63" s="118"/>
      <c r="CP63" s="118"/>
      <c r="CQ63" s="118"/>
      <c r="CR63" s="118"/>
      <c r="CS63" s="118"/>
      <c r="CT63" s="118"/>
      <c r="CU63" s="118"/>
      <c r="CV63" s="118"/>
      <c r="CW63" s="118"/>
      <c r="CX63" s="118"/>
      <c r="CY63" s="118"/>
      <c r="CZ63" s="118"/>
      <c r="DA63" s="118"/>
      <c r="DB63" s="118"/>
      <c r="DC63" s="118"/>
      <c r="DD63" s="118"/>
    </row>
    <row r="64" ht="10.5" customHeight="1">
      <c r="A64" s="12" t="str">
        <f t="shared" si="1"/>
        <v>242ML</v>
      </c>
      <c r="B64" s="12">
        <f t="shared" si="2"/>
        <v>2020</v>
      </c>
      <c r="C64" s="12">
        <f t="shared" si="3"/>
        <v>5</v>
      </c>
      <c r="D64" s="230">
        <f>'242MLInput'!B60</f>
        <v>43970</v>
      </c>
      <c r="E64" s="111" t="str">
        <f t="shared" si="4"/>
        <v>BUY</v>
      </c>
      <c r="F64" s="112" t="str">
        <f>'242MLInput'!H60</f>
        <v>IAD</v>
      </c>
      <c r="G64" s="111" t="str">
        <f>'242MLInput'!N60</f>
        <v>Steve Watkins</v>
      </c>
      <c r="H64" s="111" t="str">
        <f>'242MLInput'!O60</f>
        <v>KM</v>
      </c>
      <c r="I64" s="111" t="str">
        <f>'242MLInput'!Q60</f>
        <v>Cargo</v>
      </c>
      <c r="J64" s="112" t="str">
        <f>'242MLInput'!R60</f>
        <v>FDS</v>
      </c>
      <c r="K64" s="113" t="str">
        <f>'242MLInput'!AC60</f>
        <v/>
      </c>
      <c r="L64" s="114"/>
      <c r="M64" s="115">
        <f>'242MLInput'!L60</f>
        <v>0.8</v>
      </c>
      <c r="N64" s="111" t="str">
        <f>IF(F64="","",(IF(R64='242MLInput'!K60,"","ERROR!")))</f>
        <v/>
      </c>
      <c r="O64" s="64"/>
      <c r="P64" s="121">
        <v>1488.0</v>
      </c>
      <c r="Q64" s="133"/>
      <c r="R64" s="224">
        <f t="shared" si="8"/>
        <v>2473</v>
      </c>
      <c r="S64" s="225"/>
      <c r="T64" s="225"/>
      <c r="U64" s="226"/>
      <c r="V64" s="226"/>
      <c r="W64" s="226"/>
      <c r="X64" s="226" t="s">
        <v>258</v>
      </c>
      <c r="Y64" s="226" t="str">
        <f>IF(S64&lt;&gt;"",SUM(S62:X64),"")</f>
        <v/>
      </c>
      <c r="Z64" s="136"/>
      <c r="AA64" s="228"/>
      <c r="AB64" s="229"/>
      <c r="AC64" s="229"/>
      <c r="AD64" s="138"/>
      <c r="AE64" s="139">
        <v>0.0</v>
      </c>
      <c r="AF64" s="140" t="str">
        <f t="shared" si="6"/>
        <v/>
      </c>
      <c r="AG64" s="231">
        <v>2.75</v>
      </c>
      <c r="AH64" s="142">
        <f t="shared" si="7"/>
        <v>0</v>
      </c>
      <c r="AI64" s="235" t="str">
        <f>HYPERLINK('242MLInput'!AD60)</f>
        <v/>
      </c>
      <c r="AJ64" s="236" t="str">
        <f>HYPERLINK('242MLInput'!AE60)</f>
        <v/>
      </c>
      <c r="AK64" s="237" t="str">
        <f>HYPERLINK('242MLInput'!AF60)</f>
        <v/>
      </c>
      <c r="AL64" s="237" t="str">
        <f>HYPERLINK('242MLInput'!AG60)</f>
        <v/>
      </c>
      <c r="AM64" s="237" t="str">
        <f>HYPERLINK('242MLInput'!AH60)</f>
        <v/>
      </c>
      <c r="AN64" s="237" t="str">
        <f>HYPERLINK('242MLInput'!AI60)</f>
        <v/>
      </c>
      <c r="AO64" s="237" t="str">
        <f>HYPERLINK('242MLInput'!AJ60)</f>
        <v/>
      </c>
      <c r="AP64" s="237" t="str">
        <f>HYPERLINK('242MLInput'!AK60)</f>
        <v/>
      </c>
      <c r="AQ64" s="238"/>
      <c r="AR64" s="238"/>
      <c r="AS64" s="238"/>
      <c r="AT64" s="238"/>
      <c r="AU64" s="238"/>
      <c r="AV64" s="238"/>
      <c r="AW64" s="238"/>
      <c r="AX64" s="238"/>
      <c r="AY64" s="238"/>
      <c r="AZ64" s="238"/>
      <c r="BA64" s="238"/>
      <c r="BB64" s="238"/>
      <c r="BC64" s="238"/>
      <c r="BD64" s="238"/>
      <c r="BE64" s="238"/>
      <c r="BF64" s="238"/>
      <c r="BG64" s="238"/>
      <c r="BH64" s="238"/>
      <c r="BI64" s="238"/>
      <c r="BJ64" s="238"/>
      <c r="BK64" s="238"/>
      <c r="BL64" s="238"/>
      <c r="BM64" s="238"/>
      <c r="BN64" s="238"/>
      <c r="BO64" s="238"/>
      <c r="BP64" s="238"/>
      <c r="BQ64" s="238"/>
      <c r="BR64" s="238"/>
      <c r="BS64" s="238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8"/>
      <c r="CJ64" s="238"/>
      <c r="CK64" s="238"/>
      <c r="CL64" s="238"/>
      <c r="CM64" s="238"/>
      <c r="CN64" s="238"/>
      <c r="CO64" s="238"/>
      <c r="CP64" s="238"/>
      <c r="CQ64" s="238"/>
      <c r="CR64" s="238"/>
      <c r="CS64" s="238"/>
      <c r="CT64" s="238"/>
      <c r="CU64" s="238"/>
      <c r="CV64" s="238"/>
      <c r="CW64" s="238"/>
      <c r="CX64" s="238"/>
      <c r="CY64" s="238"/>
      <c r="CZ64" s="238"/>
      <c r="DA64" s="238"/>
      <c r="DB64" s="238"/>
      <c r="DC64" s="238"/>
      <c r="DD64" s="238"/>
    </row>
    <row r="65" ht="10.5" customHeight="1">
      <c r="A65" s="12" t="str">
        <f t="shared" si="1"/>
        <v>242ML</v>
      </c>
      <c r="B65" s="12">
        <f t="shared" si="2"/>
        <v>2020</v>
      </c>
      <c r="C65" s="12">
        <f t="shared" si="3"/>
        <v>5</v>
      </c>
      <c r="D65" s="230">
        <f>'242MLInput'!B61</f>
        <v>43970</v>
      </c>
      <c r="E65" s="111" t="str">
        <f t="shared" si="4"/>
        <v>IAD</v>
      </c>
      <c r="F65" s="112" t="str">
        <f>'242MLInput'!H61</f>
        <v>RDU</v>
      </c>
      <c r="G65" s="111" t="str">
        <f>'242MLInput'!N61</f>
        <v>Steve Watkins</v>
      </c>
      <c r="H65" s="111" t="str">
        <f>'242MLInput'!O61</f>
        <v>KM</v>
      </c>
      <c r="I65" s="111" t="str">
        <f>'242MLInput'!Q61</f>
        <v>Cargo</v>
      </c>
      <c r="J65" s="112" t="str">
        <f>'242MLInput'!R61</f>
        <v>FDS</v>
      </c>
      <c r="K65" s="113" t="str">
        <f>'242MLInput'!AC61</f>
        <v/>
      </c>
      <c r="L65" s="114"/>
      <c r="M65" s="115">
        <f>'242MLInput'!L61</f>
        <v>0.8</v>
      </c>
      <c r="N65" s="111" t="str">
        <f>IF(F65="","",(IF(R65='242MLInput'!K61,"","ERROR!")))</f>
        <v/>
      </c>
      <c r="O65" s="64"/>
      <c r="P65" s="121">
        <v>1489.0</v>
      </c>
      <c r="Q65" s="133"/>
      <c r="R65" s="224">
        <f t="shared" si="8"/>
        <v>2473.8</v>
      </c>
      <c r="S65" s="225" t="s">
        <v>214</v>
      </c>
      <c r="T65" s="225"/>
      <c r="U65" s="226"/>
      <c r="V65" s="226">
        <v>275.0</v>
      </c>
      <c r="W65" s="226"/>
      <c r="X65" s="226"/>
      <c r="Y65" s="226"/>
      <c r="Z65" s="136" t="s">
        <v>259</v>
      </c>
      <c r="AA65" s="228" t="s">
        <v>94</v>
      </c>
      <c r="AB65" s="229">
        <v>500.0</v>
      </c>
      <c r="AC65" s="229" t="s">
        <v>260</v>
      </c>
      <c r="AD65" s="138"/>
      <c r="AE65" s="139">
        <v>0.0</v>
      </c>
      <c r="AF65" s="140" t="str">
        <f t="shared" si="6"/>
        <v/>
      </c>
      <c r="AG65" s="231">
        <v>2.75</v>
      </c>
      <c r="AH65" s="142">
        <f t="shared" si="7"/>
        <v>0</v>
      </c>
      <c r="AI65" s="235" t="str">
        <f>HYPERLINK('242MLInput'!AD61)</f>
        <v/>
      </c>
      <c r="AJ65" s="236" t="str">
        <f>HYPERLINK('242MLInput'!AE61)</f>
        <v/>
      </c>
      <c r="AK65" s="237" t="str">
        <f>HYPERLINK('242MLInput'!AF61)</f>
        <v/>
      </c>
      <c r="AL65" s="237" t="str">
        <f>HYPERLINK('242MLInput'!AG61)</f>
        <v/>
      </c>
      <c r="AM65" s="237" t="str">
        <f>HYPERLINK('242MLInput'!AH61)</f>
        <v/>
      </c>
      <c r="AN65" s="237" t="str">
        <f>HYPERLINK('242MLInput'!AI61)</f>
        <v/>
      </c>
      <c r="AO65" s="237" t="str">
        <f>HYPERLINK('242MLInput'!AJ61)</f>
        <v/>
      </c>
      <c r="AP65" s="237" t="str">
        <f>HYPERLINK('242MLInput'!AK61)</f>
        <v/>
      </c>
      <c r="AQ65" s="238"/>
      <c r="AR65" s="238"/>
      <c r="AS65" s="238"/>
      <c r="AT65" s="238"/>
      <c r="AU65" s="238"/>
      <c r="AV65" s="238"/>
      <c r="AW65" s="238"/>
      <c r="AX65" s="238"/>
      <c r="AY65" s="238"/>
      <c r="AZ65" s="238"/>
      <c r="BA65" s="238"/>
      <c r="BB65" s="238"/>
      <c r="BC65" s="238"/>
      <c r="BD65" s="238"/>
      <c r="BE65" s="238"/>
      <c r="BF65" s="238"/>
      <c r="BG65" s="238"/>
      <c r="BH65" s="238"/>
      <c r="BI65" s="238"/>
      <c r="BJ65" s="238"/>
      <c r="BK65" s="238"/>
      <c r="BL65" s="238"/>
      <c r="BM65" s="238"/>
      <c r="BN65" s="238"/>
      <c r="BO65" s="238"/>
      <c r="BP65" s="238"/>
      <c r="BQ65" s="238"/>
      <c r="BR65" s="238"/>
      <c r="BS65" s="238"/>
      <c r="BT65" s="238"/>
      <c r="BU65" s="238"/>
      <c r="BV65" s="238"/>
      <c r="BW65" s="238"/>
      <c r="BX65" s="238"/>
      <c r="BY65" s="238"/>
      <c r="BZ65" s="238"/>
      <c r="CA65" s="238"/>
      <c r="CB65" s="238"/>
      <c r="CC65" s="238"/>
      <c r="CD65" s="238"/>
      <c r="CE65" s="238"/>
      <c r="CF65" s="238"/>
      <c r="CG65" s="238"/>
      <c r="CH65" s="238"/>
      <c r="CI65" s="238"/>
      <c r="CJ65" s="238"/>
      <c r="CK65" s="238"/>
      <c r="CL65" s="238"/>
      <c r="CM65" s="238"/>
      <c r="CN65" s="238"/>
      <c r="CO65" s="238"/>
      <c r="CP65" s="238"/>
      <c r="CQ65" s="238"/>
      <c r="CR65" s="238"/>
      <c r="CS65" s="238"/>
      <c r="CT65" s="238"/>
      <c r="CU65" s="238"/>
      <c r="CV65" s="238"/>
      <c r="CW65" s="238"/>
      <c r="CX65" s="238"/>
      <c r="CY65" s="238"/>
      <c r="CZ65" s="238"/>
      <c r="DA65" s="238"/>
      <c r="DB65" s="238"/>
      <c r="DC65" s="238"/>
      <c r="DD65" s="238"/>
    </row>
    <row r="66" ht="10.5" customHeight="1">
      <c r="A66" s="12" t="str">
        <f t="shared" si="1"/>
        <v>242ML</v>
      </c>
      <c r="B66" s="12">
        <f t="shared" si="2"/>
        <v>2020</v>
      </c>
      <c r="C66" s="12">
        <f t="shared" si="3"/>
        <v>5</v>
      </c>
      <c r="D66" s="230">
        <f>'242MLInput'!B62</f>
        <v>43970</v>
      </c>
      <c r="E66" s="111" t="str">
        <f t="shared" si="4"/>
        <v>RDU</v>
      </c>
      <c r="F66" s="112" t="str">
        <f>'242MLInput'!H62</f>
        <v>BUY</v>
      </c>
      <c r="G66" s="111" t="str">
        <f>'242MLInput'!N62</f>
        <v>Steve Watkins</v>
      </c>
      <c r="H66" s="111" t="str">
        <f>'242MLInput'!O62</f>
        <v>KM</v>
      </c>
      <c r="I66" s="111" t="str">
        <f>'242MLInput'!Q62</f>
        <v>Cargo</v>
      </c>
      <c r="J66" s="112" t="str">
        <f>'242MLInput'!R62</f>
        <v>FDS</v>
      </c>
      <c r="K66" s="113" t="str">
        <f>'242MLInput'!AC62</f>
        <v/>
      </c>
      <c r="L66" s="114"/>
      <c r="M66" s="115">
        <f>'242MLInput'!L62</f>
        <v>0.3</v>
      </c>
      <c r="N66" s="111" t="str">
        <f>IF(F66="","",(IF(R66='242MLInput'!K62,"","ERROR!")))</f>
        <v/>
      </c>
      <c r="O66" s="64"/>
      <c r="P66" s="121">
        <v>1490.0</v>
      </c>
      <c r="Q66" s="133">
        <v>4306.0</v>
      </c>
      <c r="R66" s="224">
        <f t="shared" si="8"/>
        <v>2474.1</v>
      </c>
      <c r="S66" s="225">
        <v>5060.0</v>
      </c>
      <c r="T66" s="225"/>
      <c r="U66" s="226">
        <v>100.0</v>
      </c>
      <c r="V66" s="226">
        <v>703.61</v>
      </c>
      <c r="W66" s="226">
        <v>500.0</v>
      </c>
      <c r="X66" s="226"/>
      <c r="Y66" s="226">
        <f t="shared" ref="Y66:Y78" si="17">IF(S66&lt;&gt;"",SUM(S64:X66),"")</f>
        <v>6638.61</v>
      </c>
      <c r="Z66" s="136"/>
      <c r="AA66" s="228" t="s">
        <v>102</v>
      </c>
      <c r="AB66" s="229">
        <v>500.0</v>
      </c>
      <c r="AC66" s="229" t="s">
        <v>261</v>
      </c>
      <c r="AD66" s="138"/>
      <c r="AE66" s="139">
        <v>0.0</v>
      </c>
      <c r="AF66" s="140" t="str">
        <f t="shared" si="6"/>
        <v/>
      </c>
      <c r="AG66" s="231">
        <v>2.75</v>
      </c>
      <c r="AH66" s="142">
        <f t="shared" si="7"/>
        <v>0</v>
      </c>
      <c r="AI66" s="235" t="str">
        <f>HYPERLINK('242MLInput'!AD62)</f>
        <v/>
      </c>
      <c r="AJ66" s="236" t="str">
        <f>HYPERLINK('242MLInput'!AE62)</f>
        <v/>
      </c>
      <c r="AK66" s="237" t="str">
        <f>HYPERLINK('242MLInput'!AF62)</f>
        <v/>
      </c>
      <c r="AL66" s="237" t="str">
        <f>HYPERLINK('242MLInput'!AG62)</f>
        <v/>
      </c>
      <c r="AM66" s="237" t="str">
        <f>HYPERLINK('242MLInput'!AH62)</f>
        <v/>
      </c>
      <c r="AN66" s="237" t="str">
        <f>HYPERLINK('242MLInput'!AI62)</f>
        <v/>
      </c>
      <c r="AO66" s="237" t="str">
        <f>HYPERLINK('242MLInput'!AJ62)</f>
        <v/>
      </c>
      <c r="AP66" s="237" t="str">
        <f>HYPERLINK('242MLInput'!AK62)</f>
        <v/>
      </c>
      <c r="AQ66" s="238"/>
      <c r="AR66" s="238"/>
      <c r="AS66" s="238"/>
      <c r="AT66" s="238"/>
      <c r="AU66" s="238"/>
      <c r="AV66" s="238"/>
      <c r="AW66" s="238"/>
      <c r="AX66" s="238"/>
      <c r="AY66" s="238"/>
      <c r="AZ66" s="238"/>
      <c r="BA66" s="238"/>
      <c r="BB66" s="238"/>
      <c r="BC66" s="238"/>
      <c r="BD66" s="238"/>
      <c r="BE66" s="238"/>
      <c r="BF66" s="238"/>
      <c r="BG66" s="238"/>
      <c r="BH66" s="238"/>
      <c r="BI66" s="238"/>
      <c r="BJ66" s="238"/>
      <c r="BK66" s="238"/>
      <c r="BL66" s="238"/>
      <c r="BM66" s="238"/>
      <c r="BN66" s="238"/>
      <c r="BO66" s="238"/>
      <c r="BP66" s="238"/>
      <c r="BQ66" s="238"/>
      <c r="BR66" s="238"/>
      <c r="BS66" s="238"/>
      <c r="BT66" s="238"/>
      <c r="BU66" s="238"/>
      <c r="BV66" s="238"/>
      <c r="BW66" s="238"/>
      <c r="BX66" s="238"/>
      <c r="BY66" s="238"/>
      <c r="BZ66" s="238"/>
      <c r="CA66" s="238"/>
      <c r="CB66" s="238"/>
      <c r="CC66" s="238"/>
      <c r="CD66" s="238"/>
      <c r="CE66" s="238"/>
      <c r="CF66" s="238"/>
      <c r="CG66" s="238"/>
      <c r="CH66" s="238"/>
      <c r="CI66" s="238"/>
      <c r="CJ66" s="238"/>
      <c r="CK66" s="238"/>
      <c r="CL66" s="238"/>
      <c r="CM66" s="238"/>
      <c r="CN66" s="238"/>
      <c r="CO66" s="238"/>
      <c r="CP66" s="238"/>
      <c r="CQ66" s="238"/>
      <c r="CR66" s="238"/>
      <c r="CS66" s="238"/>
      <c r="CT66" s="238"/>
      <c r="CU66" s="238"/>
      <c r="CV66" s="238"/>
      <c r="CW66" s="238"/>
      <c r="CX66" s="238"/>
      <c r="CY66" s="238"/>
      <c r="CZ66" s="238"/>
      <c r="DA66" s="238"/>
      <c r="DB66" s="238"/>
      <c r="DC66" s="238"/>
      <c r="DD66" s="238"/>
    </row>
    <row r="67" ht="10.5" customHeight="1">
      <c r="A67" s="118" t="str">
        <f t="shared" si="1"/>
        <v>242ML</v>
      </c>
      <c r="B67" s="118">
        <f t="shared" si="2"/>
        <v>2020</v>
      </c>
      <c r="C67" s="118">
        <f t="shared" si="3"/>
        <v>5</v>
      </c>
      <c r="D67" s="119">
        <f>'242MLInput'!B63</f>
        <v>43971</v>
      </c>
      <c r="E67" s="120" t="str">
        <f t="shared" si="4"/>
        <v>BUY</v>
      </c>
      <c r="F67" s="121" t="str">
        <f>'242MLInput'!H63</f>
        <v>INT</v>
      </c>
      <c r="G67" s="120" t="str">
        <f>'242MLInput'!N63</f>
        <v>Steve Watkins</v>
      </c>
      <c r="H67" s="120" t="str">
        <f>'242MLInput'!O63</f>
        <v/>
      </c>
      <c r="I67" s="120" t="str">
        <f>'242MLInput'!Q63</f>
        <v>Cargo</v>
      </c>
      <c r="J67" s="121" t="str">
        <f>'242MLInput'!R63</f>
        <v>FDS</v>
      </c>
      <c r="K67" s="122" t="str">
        <f>'242MLInput'!AC63</f>
        <v/>
      </c>
      <c r="L67" s="123"/>
      <c r="M67" s="124">
        <f>'242MLInput'!L63</f>
        <v>0.2</v>
      </c>
      <c r="N67" s="120" t="str">
        <f>IF(F67="","",(IF(R67='242MLInput'!K63,"","ERROR!")))</f>
        <v/>
      </c>
      <c r="O67" s="120"/>
      <c r="P67" s="121">
        <v>1491.0</v>
      </c>
      <c r="Q67" s="121"/>
      <c r="R67" s="124">
        <f t="shared" si="8"/>
        <v>2474.3</v>
      </c>
      <c r="S67" s="125"/>
      <c r="T67" s="125"/>
      <c r="U67" s="125"/>
      <c r="V67" s="126"/>
      <c r="W67" s="125"/>
      <c r="X67" s="125"/>
      <c r="Y67" s="125" t="str">
        <f t="shared" si="17"/>
        <v/>
      </c>
      <c r="Z67" s="121"/>
      <c r="AA67" s="234"/>
      <c r="AB67" s="128"/>
      <c r="AC67" s="128"/>
      <c r="AD67" s="143"/>
      <c r="AE67" s="144">
        <v>0.0</v>
      </c>
      <c r="AF67" s="125" t="str">
        <f t="shared" si="6"/>
        <v/>
      </c>
      <c r="AG67" s="131">
        <v>2.75</v>
      </c>
      <c r="AH67" s="120">
        <f t="shared" si="7"/>
        <v>0</v>
      </c>
      <c r="AI67" s="132" t="str">
        <f>HYPERLINK('242MLInput'!AD63)</f>
        <v/>
      </c>
      <c r="AJ67" s="132" t="str">
        <f>HYPERLINK('242MLInput'!AE63)</f>
        <v/>
      </c>
      <c r="AK67" s="132" t="str">
        <f>HYPERLINK('242MLInput'!AF63)</f>
        <v/>
      </c>
      <c r="AL67" s="132" t="str">
        <f>HYPERLINK('242MLInput'!AG63)</f>
        <v/>
      </c>
      <c r="AM67" s="132" t="str">
        <f>HYPERLINK('242MLInput'!AH63)</f>
        <v/>
      </c>
      <c r="AN67" s="132" t="str">
        <f>HYPERLINK('242MLInput'!AI63)</f>
        <v/>
      </c>
      <c r="AO67" s="132" t="str">
        <f>HYPERLINK('242MLInput'!AJ63)</f>
        <v/>
      </c>
      <c r="AP67" s="132" t="str">
        <f>HYPERLINK('242MLInput'!AK63)</f>
        <v/>
      </c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  <c r="CE67" s="118"/>
      <c r="CF67" s="118"/>
      <c r="CG67" s="118"/>
      <c r="CH67" s="118"/>
      <c r="CI67" s="118"/>
      <c r="CJ67" s="118"/>
      <c r="CK67" s="118"/>
      <c r="CL67" s="118"/>
      <c r="CM67" s="118"/>
      <c r="CN67" s="118"/>
      <c r="CO67" s="118"/>
      <c r="CP67" s="118"/>
      <c r="CQ67" s="118"/>
      <c r="CR67" s="118"/>
      <c r="CS67" s="118"/>
      <c r="CT67" s="118"/>
      <c r="CU67" s="118"/>
      <c r="CV67" s="118"/>
      <c r="CW67" s="118"/>
      <c r="CX67" s="118"/>
      <c r="CY67" s="118"/>
      <c r="CZ67" s="118"/>
      <c r="DA67" s="118"/>
      <c r="DB67" s="118"/>
      <c r="DC67" s="118"/>
      <c r="DD67" s="118"/>
    </row>
    <row r="68" ht="10.5" customHeight="1">
      <c r="A68" s="118" t="str">
        <f t="shared" si="1"/>
        <v>242ML</v>
      </c>
      <c r="B68" s="118">
        <f t="shared" si="2"/>
        <v>2020</v>
      </c>
      <c r="C68" s="118">
        <f t="shared" si="3"/>
        <v>5</v>
      </c>
      <c r="D68" s="119">
        <f>'242MLInput'!B64</f>
        <v>43971</v>
      </c>
      <c r="E68" s="120" t="str">
        <f t="shared" si="4"/>
        <v>INT</v>
      </c>
      <c r="F68" s="121" t="str">
        <f>'242MLInput'!H64</f>
        <v>PNE</v>
      </c>
      <c r="G68" s="120" t="str">
        <f>'242MLInput'!N64</f>
        <v>Steve Watkins</v>
      </c>
      <c r="H68" s="120" t="str">
        <f>'242MLInput'!O64</f>
        <v/>
      </c>
      <c r="I68" s="120" t="str">
        <f>'242MLInput'!Q64</f>
        <v>Cargo</v>
      </c>
      <c r="J68" s="121" t="str">
        <f>'242MLInput'!R64</f>
        <v>FDS</v>
      </c>
      <c r="K68" s="122" t="str">
        <f>'242MLInput'!AC64</f>
        <v/>
      </c>
      <c r="L68" s="123"/>
      <c r="M68" s="124">
        <f>'242MLInput'!L64</f>
        <v>1.2</v>
      </c>
      <c r="N68" s="120" t="str">
        <f>IF(F68="","",(IF(R68='242MLInput'!K64,"","ERROR!")))</f>
        <v/>
      </c>
      <c r="O68" s="120"/>
      <c r="P68" s="121">
        <v>1492.0</v>
      </c>
      <c r="Q68" s="121"/>
      <c r="R68" s="124">
        <f t="shared" si="8"/>
        <v>2475.5</v>
      </c>
      <c r="S68" s="125" t="s">
        <v>210</v>
      </c>
      <c r="T68" s="125"/>
      <c r="U68" s="125"/>
      <c r="V68" s="126">
        <v>380.0</v>
      </c>
      <c r="W68" s="125"/>
      <c r="X68" s="125"/>
      <c r="Y68" s="125">
        <f t="shared" si="17"/>
        <v>6743.61</v>
      </c>
      <c r="Z68" s="121"/>
      <c r="AA68" s="234"/>
      <c r="AB68" s="128"/>
      <c r="AC68" s="128"/>
      <c r="AD68" s="143"/>
      <c r="AE68" s="144">
        <v>0.0</v>
      </c>
      <c r="AF68" s="125" t="str">
        <f t="shared" si="6"/>
        <v/>
      </c>
      <c r="AG68" s="131">
        <v>2.75</v>
      </c>
      <c r="AH68" s="120">
        <f t="shared" si="7"/>
        <v>0</v>
      </c>
      <c r="AI68" s="132" t="str">
        <f>HYPERLINK('242MLInput'!AD64)</f>
        <v/>
      </c>
      <c r="AJ68" s="132" t="str">
        <f>HYPERLINK('242MLInput'!AE64)</f>
        <v/>
      </c>
      <c r="AK68" s="132" t="str">
        <f>HYPERLINK('242MLInput'!AF64)</f>
        <v/>
      </c>
      <c r="AL68" s="132" t="str">
        <f>HYPERLINK('242MLInput'!AG64)</f>
        <v/>
      </c>
      <c r="AM68" s="132" t="str">
        <f>HYPERLINK('242MLInput'!AH64)</f>
        <v/>
      </c>
      <c r="AN68" s="132" t="str">
        <f>HYPERLINK('242MLInput'!AI64)</f>
        <v/>
      </c>
      <c r="AO68" s="132" t="str">
        <f>HYPERLINK('242MLInput'!AJ64)</f>
        <v/>
      </c>
      <c r="AP68" s="132" t="str">
        <f>HYPERLINK('242MLInput'!AK64)</f>
        <v/>
      </c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  <c r="CE68" s="118"/>
      <c r="CF68" s="118"/>
      <c r="CG68" s="118"/>
      <c r="CH68" s="118"/>
      <c r="CI68" s="118"/>
      <c r="CJ68" s="118"/>
      <c r="CK68" s="118"/>
      <c r="CL68" s="118"/>
      <c r="CM68" s="118"/>
      <c r="CN68" s="118"/>
      <c r="CO68" s="118"/>
      <c r="CP68" s="118"/>
      <c r="CQ68" s="118"/>
      <c r="CR68" s="118"/>
      <c r="CS68" s="118"/>
      <c r="CT68" s="118"/>
      <c r="CU68" s="118"/>
      <c r="CV68" s="118"/>
      <c r="CW68" s="118"/>
      <c r="CX68" s="118"/>
      <c r="CY68" s="118"/>
      <c r="CZ68" s="118"/>
      <c r="DA68" s="118"/>
      <c r="DB68" s="118"/>
      <c r="DC68" s="118"/>
      <c r="DD68" s="118"/>
    </row>
    <row r="69" ht="10.5" customHeight="1">
      <c r="A69" s="118" t="str">
        <f t="shared" si="1"/>
        <v>242ML</v>
      </c>
      <c r="B69" s="118">
        <f t="shared" si="2"/>
        <v>2020</v>
      </c>
      <c r="C69" s="118">
        <f t="shared" si="3"/>
        <v>5</v>
      </c>
      <c r="D69" s="119">
        <f>'242MLInput'!B65</f>
        <v>43971</v>
      </c>
      <c r="E69" s="120" t="str">
        <f t="shared" si="4"/>
        <v>PNE</v>
      </c>
      <c r="F69" s="121" t="str">
        <f>'242MLInput'!H65</f>
        <v>BUY</v>
      </c>
      <c r="G69" s="120" t="str">
        <f>'242MLInput'!N65</f>
        <v>Steve Watkins</v>
      </c>
      <c r="H69" s="120" t="str">
        <f>'242MLInput'!O65</f>
        <v/>
      </c>
      <c r="I69" s="120" t="str">
        <f>'242MLInput'!Q65</f>
        <v>Cargo</v>
      </c>
      <c r="J69" s="121" t="str">
        <f>'242MLInput'!R65</f>
        <v>FDS</v>
      </c>
      <c r="K69" s="122" t="str">
        <f>'242MLInput'!AC65</f>
        <v/>
      </c>
      <c r="L69" s="123"/>
      <c r="M69" s="124">
        <f>'242MLInput'!L65</f>
        <v>1.1</v>
      </c>
      <c r="N69" s="120" t="str">
        <f>IF(F69="","",(IF(R69='242MLInput'!K65,"","ERROR!")))</f>
        <v/>
      </c>
      <c r="O69" s="120"/>
      <c r="P69" s="121">
        <v>1493.0</v>
      </c>
      <c r="Q69" s="121">
        <v>4307.0</v>
      </c>
      <c r="R69" s="124">
        <f t="shared" si="8"/>
        <v>2476.6</v>
      </c>
      <c r="S69" s="125">
        <v>6440.0</v>
      </c>
      <c r="T69" s="125">
        <v>133.6</v>
      </c>
      <c r="U69" s="125"/>
      <c r="V69" s="126">
        <v>214.8</v>
      </c>
      <c r="W69" s="125"/>
      <c r="X69" s="125"/>
      <c r="Y69" s="125">
        <f t="shared" si="17"/>
        <v>7168.4</v>
      </c>
      <c r="Z69" s="121" t="s">
        <v>262</v>
      </c>
      <c r="AA69" s="234" t="s">
        <v>94</v>
      </c>
      <c r="AB69" s="128">
        <v>500.0</v>
      </c>
      <c r="AC69" s="128" t="s">
        <v>263</v>
      </c>
      <c r="AD69" s="143">
        <v>40.0</v>
      </c>
      <c r="AE69" s="144">
        <v>243.6</v>
      </c>
      <c r="AF69" s="125">
        <f t="shared" si="6"/>
        <v>6.09</v>
      </c>
      <c r="AG69" s="131">
        <v>2.75</v>
      </c>
      <c r="AH69" s="120">
        <f t="shared" si="7"/>
        <v>133.6</v>
      </c>
      <c r="AI69" s="132" t="str">
        <f>HYPERLINK('242MLInput'!AD65)</f>
        <v/>
      </c>
      <c r="AJ69" s="132" t="str">
        <f>HYPERLINK('242MLInput'!AE65)</f>
        <v/>
      </c>
      <c r="AK69" s="132" t="str">
        <f>HYPERLINK('242MLInput'!AF65)</f>
        <v/>
      </c>
      <c r="AL69" s="132" t="str">
        <f>HYPERLINK('242MLInput'!AG65)</f>
        <v/>
      </c>
      <c r="AM69" s="132" t="str">
        <f>HYPERLINK('242MLInput'!AH65)</f>
        <v/>
      </c>
      <c r="AN69" s="132" t="str">
        <f>HYPERLINK('242MLInput'!AI65)</f>
        <v/>
      </c>
      <c r="AO69" s="132" t="str">
        <f>HYPERLINK('242MLInput'!AJ65)</f>
        <v/>
      </c>
      <c r="AP69" s="132" t="str">
        <f>HYPERLINK('242MLInput'!AK65)</f>
        <v/>
      </c>
      <c r="AQ69" s="118"/>
      <c r="AR69" s="118"/>
      <c r="AS69" s="118"/>
      <c r="AT69" s="118"/>
      <c r="AU69" s="118"/>
      <c r="AV69" s="118"/>
      <c r="AW69" s="118"/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/>
      <c r="BK69" s="118"/>
      <c r="BL69" s="118"/>
      <c r="BM69" s="118"/>
      <c r="BN69" s="118"/>
      <c r="BO69" s="118"/>
      <c r="BP69" s="118"/>
      <c r="BQ69" s="118"/>
      <c r="BR69" s="118"/>
      <c r="BS69" s="118"/>
      <c r="BT69" s="118"/>
      <c r="BU69" s="118"/>
      <c r="BV69" s="118"/>
      <c r="BW69" s="118"/>
      <c r="BX69" s="118"/>
      <c r="BY69" s="118"/>
      <c r="BZ69" s="118"/>
      <c r="CA69" s="118"/>
      <c r="CB69" s="118"/>
      <c r="CC69" s="118"/>
      <c r="CD69" s="118"/>
      <c r="CE69" s="118"/>
      <c r="CF69" s="118"/>
      <c r="CG69" s="118"/>
      <c r="CH69" s="118"/>
      <c r="CI69" s="118"/>
      <c r="CJ69" s="118"/>
      <c r="CK69" s="118"/>
      <c r="CL69" s="118"/>
      <c r="CM69" s="118"/>
      <c r="CN69" s="118"/>
      <c r="CO69" s="118"/>
      <c r="CP69" s="118"/>
      <c r="CQ69" s="118"/>
      <c r="CR69" s="118"/>
      <c r="CS69" s="118"/>
      <c r="CT69" s="118"/>
      <c r="CU69" s="118"/>
      <c r="CV69" s="118"/>
      <c r="CW69" s="118"/>
      <c r="CX69" s="118"/>
      <c r="CY69" s="118"/>
      <c r="CZ69" s="118"/>
      <c r="DA69" s="118"/>
      <c r="DB69" s="118"/>
      <c r="DC69" s="118"/>
      <c r="DD69" s="118"/>
    </row>
    <row r="70" ht="10.5" customHeight="1">
      <c r="A70" s="12" t="str">
        <f t="shared" si="1"/>
        <v>242ML</v>
      </c>
      <c r="B70" s="12">
        <f t="shared" si="2"/>
        <v>2020</v>
      </c>
      <c r="C70" s="12">
        <f t="shared" si="3"/>
        <v>5</v>
      </c>
      <c r="D70" s="230">
        <f>'242MLInput'!B66</f>
        <v>43973</v>
      </c>
      <c r="E70" s="111" t="str">
        <f t="shared" si="4"/>
        <v>BUY</v>
      </c>
      <c r="F70" s="112" t="str">
        <f>'242MLInput'!H66</f>
        <v>INT</v>
      </c>
      <c r="G70" s="111" t="str">
        <f>'242MLInput'!N66</f>
        <v>Steve Watkins</v>
      </c>
      <c r="H70" s="111" t="str">
        <f>'242MLInput'!O66</f>
        <v>BC</v>
      </c>
      <c r="I70" s="111" t="str">
        <f>'242MLInput'!Q66</f>
        <v>Cargo</v>
      </c>
      <c r="J70" s="112" t="str">
        <f>'242MLInput'!R66</f>
        <v>FDS</v>
      </c>
      <c r="K70" s="113" t="str">
        <f>'242MLInput'!AC66</f>
        <v/>
      </c>
      <c r="L70" s="114"/>
      <c r="M70" s="115">
        <f>'242MLInput'!L66</f>
        <v>0.1</v>
      </c>
      <c r="N70" s="111" t="str">
        <f>IF(F70="","",(IF(R70='242MLInput'!K66,"","ERROR!")))</f>
        <v/>
      </c>
      <c r="O70" s="64"/>
      <c r="P70" s="121">
        <v>1494.0</v>
      </c>
      <c r="Q70" s="133"/>
      <c r="R70" s="224">
        <f t="shared" si="8"/>
        <v>2476.7</v>
      </c>
      <c r="S70" s="225"/>
      <c r="T70" s="225"/>
      <c r="U70" s="226"/>
      <c r="V70" s="226"/>
      <c r="W70" s="226"/>
      <c r="X70" s="226"/>
      <c r="Y70" s="226" t="str">
        <f t="shared" si="17"/>
        <v/>
      </c>
      <c r="Z70" s="136"/>
      <c r="AA70" s="228"/>
      <c r="AB70" s="229"/>
      <c r="AC70" s="229"/>
      <c r="AD70" s="138"/>
      <c r="AE70" s="139">
        <v>0.0</v>
      </c>
      <c r="AF70" s="140" t="str">
        <f t="shared" si="6"/>
        <v/>
      </c>
      <c r="AG70" s="231">
        <v>2.75</v>
      </c>
      <c r="AH70" s="142">
        <f t="shared" si="7"/>
        <v>0</v>
      </c>
      <c r="AI70" s="235" t="str">
        <f>HYPERLINK('242MLInput'!AD66)</f>
        <v/>
      </c>
      <c r="AJ70" s="236" t="str">
        <f>HYPERLINK('242MLInput'!AE66)</f>
        <v/>
      </c>
      <c r="AK70" s="237" t="str">
        <f>HYPERLINK('242MLInput'!AF66)</f>
        <v/>
      </c>
      <c r="AL70" s="237" t="str">
        <f>HYPERLINK('242MLInput'!AG66)</f>
        <v/>
      </c>
      <c r="AM70" s="237" t="str">
        <f>HYPERLINK('242MLInput'!AH66)</f>
        <v/>
      </c>
      <c r="AN70" s="237" t="str">
        <f>HYPERLINK('242MLInput'!AI66)</f>
        <v/>
      </c>
      <c r="AO70" s="237" t="str">
        <f>HYPERLINK('242MLInput'!AJ66)</f>
        <v/>
      </c>
      <c r="AP70" s="237" t="str">
        <f>HYPERLINK('242MLInput'!AK66)</f>
        <v/>
      </c>
      <c r="AQ70" s="238"/>
      <c r="AR70" s="238"/>
      <c r="AS70" s="238"/>
      <c r="AT70" s="238"/>
      <c r="AU70" s="238"/>
      <c r="AV70" s="238"/>
      <c r="AW70" s="238"/>
      <c r="AX70" s="238"/>
      <c r="AY70" s="238"/>
      <c r="AZ70" s="238"/>
      <c r="BA70" s="238"/>
      <c r="BB70" s="238"/>
      <c r="BC70" s="238"/>
      <c r="BD70" s="238"/>
      <c r="BE70" s="238"/>
      <c r="BF70" s="238"/>
      <c r="BG70" s="238"/>
      <c r="BH70" s="238"/>
      <c r="BI70" s="238"/>
      <c r="BJ70" s="238"/>
      <c r="BK70" s="238"/>
      <c r="BL70" s="238"/>
      <c r="BM70" s="238"/>
      <c r="BN70" s="238"/>
      <c r="BO70" s="238"/>
      <c r="BP70" s="238"/>
      <c r="BQ70" s="238"/>
      <c r="BR70" s="238"/>
      <c r="BS70" s="238"/>
      <c r="BT70" s="238"/>
      <c r="BU70" s="238"/>
      <c r="BV70" s="238"/>
      <c r="BW70" s="238"/>
      <c r="BX70" s="238"/>
      <c r="BY70" s="238"/>
      <c r="BZ70" s="238"/>
      <c r="CA70" s="238"/>
      <c r="CB70" s="238"/>
      <c r="CC70" s="238"/>
      <c r="CD70" s="238"/>
      <c r="CE70" s="238"/>
      <c r="CF70" s="238"/>
      <c r="CG70" s="238"/>
      <c r="CH70" s="238"/>
      <c r="CI70" s="238"/>
      <c r="CJ70" s="238"/>
      <c r="CK70" s="238"/>
      <c r="CL70" s="238"/>
      <c r="CM70" s="238"/>
      <c r="CN70" s="238"/>
      <c r="CO70" s="238"/>
      <c r="CP70" s="238"/>
      <c r="CQ70" s="238"/>
      <c r="CR70" s="238"/>
      <c r="CS70" s="238"/>
      <c r="CT70" s="238"/>
      <c r="CU70" s="238"/>
      <c r="CV70" s="238"/>
      <c r="CW70" s="238"/>
      <c r="CX70" s="238"/>
      <c r="CY70" s="238"/>
      <c r="CZ70" s="238"/>
      <c r="DA70" s="238"/>
      <c r="DB70" s="238"/>
      <c r="DC70" s="238"/>
      <c r="DD70" s="238"/>
    </row>
    <row r="71" ht="10.5" customHeight="1">
      <c r="A71" s="12" t="str">
        <f t="shared" si="1"/>
        <v>242ML</v>
      </c>
      <c r="B71" s="12">
        <f t="shared" si="2"/>
        <v>2020</v>
      </c>
      <c r="C71" s="12">
        <f t="shared" si="3"/>
        <v>5</v>
      </c>
      <c r="D71" s="230">
        <f>'242MLInput'!B67</f>
        <v>43973</v>
      </c>
      <c r="E71" s="111" t="str">
        <f t="shared" si="4"/>
        <v>INT</v>
      </c>
      <c r="F71" s="112" t="str">
        <f>'242MLInput'!H67</f>
        <v>PHL</v>
      </c>
      <c r="G71" s="111" t="str">
        <f>'242MLInput'!N67</f>
        <v>Steve Watkins</v>
      </c>
      <c r="H71" s="111" t="str">
        <f>'242MLInput'!O67</f>
        <v>BC</v>
      </c>
      <c r="I71" s="111" t="str">
        <f>'242MLInput'!Q67</f>
        <v>Cargo</v>
      </c>
      <c r="J71" s="112" t="str">
        <f>'242MLInput'!R67</f>
        <v>FDS</v>
      </c>
      <c r="K71" s="113" t="str">
        <f>'242MLInput'!AC67</f>
        <v/>
      </c>
      <c r="L71" s="114"/>
      <c r="M71" s="115">
        <f>'242MLInput'!L67</f>
        <v>1.1</v>
      </c>
      <c r="N71" s="111" t="str">
        <f>IF(F71="","",(IF(R71='242MLInput'!K67,"","ERROR!")))</f>
        <v/>
      </c>
      <c r="O71" s="64"/>
      <c r="P71" s="121">
        <v>1495.0</v>
      </c>
      <c r="Q71" s="133"/>
      <c r="R71" s="224">
        <f t="shared" si="8"/>
        <v>2477.8</v>
      </c>
      <c r="S71" s="225" t="s">
        <v>264</v>
      </c>
      <c r="T71" s="225"/>
      <c r="U71" s="226"/>
      <c r="V71" s="226">
        <v>380.0</v>
      </c>
      <c r="W71" s="226"/>
      <c r="X71" s="226"/>
      <c r="Y71" s="226">
        <f t="shared" si="17"/>
        <v>7168.4</v>
      </c>
      <c r="Z71" s="136" t="s">
        <v>265</v>
      </c>
      <c r="AA71" s="228" t="s">
        <v>94</v>
      </c>
      <c r="AB71" s="229">
        <v>500.0</v>
      </c>
      <c r="AC71" s="229" t="s">
        <v>266</v>
      </c>
      <c r="AD71" s="138"/>
      <c r="AE71" s="139">
        <v>0.0</v>
      </c>
      <c r="AF71" s="140" t="str">
        <f t="shared" si="6"/>
        <v/>
      </c>
      <c r="AG71" s="231">
        <v>2.75</v>
      </c>
      <c r="AH71" s="142">
        <f t="shared" si="7"/>
        <v>0</v>
      </c>
      <c r="AI71" s="235" t="str">
        <f>HYPERLINK('242MLInput'!AD67)</f>
        <v/>
      </c>
      <c r="AJ71" s="236" t="str">
        <f>HYPERLINK('242MLInput'!AE67)</f>
        <v/>
      </c>
      <c r="AK71" s="237" t="str">
        <f>HYPERLINK('242MLInput'!AF67)</f>
        <v/>
      </c>
      <c r="AL71" s="237" t="str">
        <f>HYPERLINK('242MLInput'!AG67)</f>
        <v/>
      </c>
      <c r="AM71" s="237" t="str">
        <f>HYPERLINK('242MLInput'!AH67)</f>
        <v/>
      </c>
      <c r="AN71" s="237" t="str">
        <f>HYPERLINK('242MLInput'!AI67)</f>
        <v/>
      </c>
      <c r="AO71" s="237" t="str">
        <f>HYPERLINK('242MLInput'!AJ67)</f>
        <v/>
      </c>
      <c r="AP71" s="237" t="str">
        <f>HYPERLINK('242MLInput'!AK67)</f>
        <v/>
      </c>
      <c r="AQ71" s="238"/>
      <c r="AR71" s="238"/>
      <c r="AS71" s="238"/>
      <c r="AT71" s="238"/>
      <c r="AU71" s="238"/>
      <c r="AV71" s="238"/>
      <c r="AW71" s="238"/>
      <c r="AX71" s="238"/>
      <c r="AY71" s="238"/>
      <c r="AZ71" s="238"/>
      <c r="BA71" s="238"/>
      <c r="BB71" s="238"/>
      <c r="BC71" s="238"/>
      <c r="BD71" s="238"/>
      <c r="BE71" s="238"/>
      <c r="BF71" s="238"/>
      <c r="BG71" s="238"/>
      <c r="BH71" s="238"/>
      <c r="BI71" s="238"/>
      <c r="BJ71" s="238"/>
      <c r="BK71" s="238"/>
      <c r="BL71" s="238"/>
      <c r="BM71" s="238"/>
      <c r="BN71" s="238"/>
      <c r="BO71" s="238"/>
      <c r="BP71" s="238"/>
      <c r="BQ71" s="238"/>
      <c r="BR71" s="238"/>
      <c r="BS71" s="238"/>
      <c r="BT71" s="238"/>
      <c r="BU71" s="238"/>
      <c r="BV71" s="238"/>
      <c r="BW71" s="238"/>
      <c r="BX71" s="238"/>
      <c r="BY71" s="238"/>
      <c r="BZ71" s="238"/>
      <c r="CA71" s="238"/>
      <c r="CB71" s="238"/>
      <c r="CC71" s="238"/>
      <c r="CD71" s="238"/>
      <c r="CE71" s="238"/>
      <c r="CF71" s="238"/>
      <c r="CG71" s="238"/>
      <c r="CH71" s="238"/>
      <c r="CI71" s="238"/>
      <c r="CJ71" s="238"/>
      <c r="CK71" s="238"/>
      <c r="CL71" s="238"/>
      <c r="CM71" s="238"/>
      <c r="CN71" s="238"/>
      <c r="CO71" s="238"/>
      <c r="CP71" s="238"/>
      <c r="CQ71" s="238"/>
      <c r="CR71" s="238"/>
      <c r="CS71" s="238"/>
      <c r="CT71" s="238"/>
      <c r="CU71" s="238"/>
      <c r="CV71" s="238"/>
      <c r="CW71" s="238"/>
      <c r="CX71" s="238"/>
      <c r="CY71" s="238"/>
      <c r="CZ71" s="238"/>
      <c r="DA71" s="238"/>
      <c r="DB71" s="238"/>
      <c r="DC71" s="238"/>
      <c r="DD71" s="238"/>
    </row>
    <row r="72" ht="10.5" customHeight="1">
      <c r="A72" s="12" t="str">
        <f t="shared" si="1"/>
        <v>242ML</v>
      </c>
      <c r="B72" s="12">
        <f t="shared" si="2"/>
        <v>2020</v>
      </c>
      <c r="C72" s="12">
        <f t="shared" si="3"/>
        <v>5</v>
      </c>
      <c r="D72" s="230">
        <f>'242MLInput'!B68</f>
        <v>43973</v>
      </c>
      <c r="E72" s="111" t="str">
        <f t="shared" si="4"/>
        <v>PHL</v>
      </c>
      <c r="F72" s="112" t="str">
        <f>'242MLInput'!H68</f>
        <v>BUY</v>
      </c>
      <c r="G72" s="111" t="str">
        <f>'242MLInput'!N68</f>
        <v>Steve Watkins</v>
      </c>
      <c r="H72" s="111" t="str">
        <f>'242MLInput'!O68</f>
        <v>BC</v>
      </c>
      <c r="I72" s="111" t="str">
        <f>'242MLInput'!Q68</f>
        <v>Cargo</v>
      </c>
      <c r="J72" s="112" t="str">
        <f>'242MLInput'!R68</f>
        <v>FDS</v>
      </c>
      <c r="K72" s="113" t="str">
        <f>'242MLInput'!AC68</f>
        <v/>
      </c>
      <c r="L72" s="114"/>
      <c r="M72" s="115">
        <f>'242MLInput'!L68</f>
        <v>1.4</v>
      </c>
      <c r="N72" s="111" t="str">
        <f>IF(F72="","",(IF(R72='242MLInput'!K68,"","ERROR!")))</f>
        <v/>
      </c>
      <c r="O72" s="64"/>
      <c r="P72" s="121">
        <v>1496.0</v>
      </c>
      <c r="Q72" s="133">
        <v>4309.0</v>
      </c>
      <c r="R72" s="224">
        <f t="shared" si="8"/>
        <v>2479.2</v>
      </c>
      <c r="S72" s="225">
        <v>6900.0</v>
      </c>
      <c r="T72" s="225">
        <v>389.6</v>
      </c>
      <c r="U72" s="226"/>
      <c r="V72" s="226"/>
      <c r="W72" s="226"/>
      <c r="X72" s="226"/>
      <c r="Y72" s="226">
        <f t="shared" si="17"/>
        <v>7669.6</v>
      </c>
      <c r="Z72" s="136"/>
      <c r="AA72" s="228" t="s">
        <v>83</v>
      </c>
      <c r="AB72" s="229">
        <v>275.0</v>
      </c>
      <c r="AC72" s="229" t="s">
        <v>267</v>
      </c>
      <c r="AD72" s="138">
        <v>100.0</v>
      </c>
      <c r="AE72" s="139">
        <v>608.0</v>
      </c>
      <c r="AF72" s="140">
        <f t="shared" si="6"/>
        <v>6.08</v>
      </c>
      <c r="AG72" s="231">
        <v>2.75</v>
      </c>
      <c r="AH72" s="142">
        <f t="shared" si="7"/>
        <v>333</v>
      </c>
      <c r="AI72" s="235" t="str">
        <f>HYPERLINK('242MLInput'!AD68)</f>
        <v/>
      </c>
      <c r="AJ72" s="236" t="str">
        <f>HYPERLINK('242MLInput'!AE68)</f>
        <v/>
      </c>
      <c r="AK72" s="237" t="str">
        <f>HYPERLINK('242MLInput'!AF68)</f>
        <v/>
      </c>
      <c r="AL72" s="237" t="str">
        <f>HYPERLINK('242MLInput'!AG68)</f>
        <v/>
      </c>
      <c r="AM72" s="237" t="str">
        <f>HYPERLINK('242MLInput'!AH68)</f>
        <v/>
      </c>
      <c r="AN72" s="237" t="str">
        <f>HYPERLINK('242MLInput'!AI68)</f>
        <v/>
      </c>
      <c r="AO72" s="237" t="str">
        <f>HYPERLINK('242MLInput'!AJ68)</f>
        <v/>
      </c>
      <c r="AP72" s="237" t="str">
        <f>HYPERLINK('242MLInput'!AK68)</f>
        <v/>
      </c>
      <c r="AQ72" s="238"/>
      <c r="AR72" s="238"/>
      <c r="AS72" s="238"/>
      <c r="AT72" s="238"/>
      <c r="AU72" s="238"/>
      <c r="AV72" s="238"/>
      <c r="AW72" s="238"/>
      <c r="AX72" s="238"/>
      <c r="AY72" s="238"/>
      <c r="AZ72" s="238"/>
      <c r="BA72" s="238"/>
      <c r="BB72" s="238"/>
      <c r="BC72" s="238"/>
      <c r="BD72" s="238"/>
      <c r="BE72" s="238"/>
      <c r="BF72" s="238"/>
      <c r="BG72" s="238"/>
      <c r="BH72" s="238"/>
      <c r="BI72" s="238"/>
      <c r="BJ72" s="238"/>
      <c r="BK72" s="238"/>
      <c r="BL72" s="238"/>
      <c r="BM72" s="238"/>
      <c r="BN72" s="238"/>
      <c r="BO72" s="238"/>
      <c r="BP72" s="238"/>
      <c r="BQ72" s="238"/>
      <c r="BR72" s="238"/>
      <c r="BS72" s="238"/>
      <c r="BT72" s="238"/>
      <c r="BU72" s="238"/>
      <c r="BV72" s="238"/>
      <c r="BW72" s="238"/>
      <c r="BX72" s="238"/>
      <c r="BY72" s="238"/>
      <c r="BZ72" s="238"/>
      <c r="CA72" s="238"/>
      <c r="CB72" s="238"/>
      <c r="CC72" s="238"/>
      <c r="CD72" s="238"/>
      <c r="CE72" s="238"/>
      <c r="CF72" s="238"/>
      <c r="CG72" s="238"/>
      <c r="CH72" s="238"/>
      <c r="CI72" s="238"/>
      <c r="CJ72" s="238"/>
      <c r="CK72" s="238"/>
      <c r="CL72" s="238"/>
      <c r="CM72" s="238"/>
      <c r="CN72" s="238"/>
      <c r="CO72" s="238"/>
      <c r="CP72" s="238"/>
      <c r="CQ72" s="238"/>
      <c r="CR72" s="238"/>
      <c r="CS72" s="238"/>
      <c r="CT72" s="238"/>
      <c r="CU72" s="238"/>
      <c r="CV72" s="238"/>
      <c r="CW72" s="238"/>
      <c r="CX72" s="238"/>
      <c r="CY72" s="238"/>
      <c r="CZ72" s="238"/>
      <c r="DA72" s="238"/>
      <c r="DB72" s="238"/>
      <c r="DC72" s="238"/>
      <c r="DD72" s="238"/>
    </row>
    <row r="73" ht="10.5" customHeight="1">
      <c r="A73" s="118" t="str">
        <f t="shared" si="1"/>
        <v>242ML</v>
      </c>
      <c r="B73" s="118">
        <f t="shared" si="2"/>
        <v>2020</v>
      </c>
      <c r="C73" s="118">
        <f t="shared" si="3"/>
        <v>5</v>
      </c>
      <c r="D73" s="119">
        <f>'242MLInput'!B69</f>
        <v>43974</v>
      </c>
      <c r="E73" s="120" t="str">
        <f t="shared" si="4"/>
        <v>BUY</v>
      </c>
      <c r="F73" s="121" t="str">
        <f>'242MLInput'!H69</f>
        <v>INT</v>
      </c>
      <c r="G73" s="120" t="str">
        <f>'242MLInput'!N69</f>
        <v>Steve Watkins</v>
      </c>
      <c r="H73" s="120" t="str">
        <f>'242MLInput'!O69</f>
        <v>BC</v>
      </c>
      <c r="I73" s="120" t="str">
        <f>'242MLInput'!Q69</f>
        <v>Cargo</v>
      </c>
      <c r="J73" s="121" t="str">
        <f>'242MLInput'!R69</f>
        <v>FDS</v>
      </c>
      <c r="K73" s="122" t="str">
        <f>'242MLInput'!AC69</f>
        <v/>
      </c>
      <c r="L73" s="123"/>
      <c r="M73" s="124">
        <f>'242MLInput'!L69</f>
        <v>0.2</v>
      </c>
      <c r="N73" s="120" t="str">
        <f>IF(F73="","",(IF(R73='242MLInput'!K69,"","ERROR!")))</f>
        <v/>
      </c>
      <c r="O73" s="120"/>
      <c r="P73" s="121">
        <v>1497.0</v>
      </c>
      <c r="Q73" s="121"/>
      <c r="R73" s="124">
        <f t="shared" si="8"/>
        <v>2479.4</v>
      </c>
      <c r="S73" s="125"/>
      <c r="T73" s="125"/>
      <c r="U73" s="125"/>
      <c r="V73" s="126"/>
      <c r="W73" s="125"/>
      <c r="X73" s="125"/>
      <c r="Y73" s="125" t="str">
        <f t="shared" si="17"/>
        <v/>
      </c>
      <c r="Z73" s="121"/>
      <c r="AA73" s="234"/>
      <c r="AB73" s="128"/>
      <c r="AC73" s="128"/>
      <c r="AD73" s="143"/>
      <c r="AE73" s="144">
        <v>0.0</v>
      </c>
      <c r="AF73" s="125" t="str">
        <f t="shared" si="6"/>
        <v/>
      </c>
      <c r="AG73" s="131">
        <v>2.75</v>
      </c>
      <c r="AH73" s="120">
        <f t="shared" si="7"/>
        <v>0</v>
      </c>
      <c r="AI73" s="132" t="str">
        <f>HYPERLINK('242MLInput'!AD69)</f>
        <v/>
      </c>
      <c r="AJ73" s="132" t="str">
        <f>HYPERLINK('242MLInput'!AE69)</f>
        <v/>
      </c>
      <c r="AK73" s="132" t="str">
        <f>HYPERLINK('242MLInput'!AF69)</f>
        <v/>
      </c>
      <c r="AL73" s="132" t="str">
        <f>HYPERLINK('242MLInput'!AG69)</f>
        <v/>
      </c>
      <c r="AM73" s="132" t="str">
        <f>HYPERLINK('242MLInput'!AH69)</f>
        <v/>
      </c>
      <c r="AN73" s="132" t="str">
        <f>HYPERLINK('242MLInput'!AI69)</f>
        <v/>
      </c>
      <c r="AO73" s="132" t="str">
        <f>HYPERLINK('242MLInput'!AJ69)</f>
        <v/>
      </c>
      <c r="AP73" s="132" t="str">
        <f>HYPERLINK('242MLInput'!AK69)</f>
        <v/>
      </c>
      <c r="AQ73" s="118"/>
      <c r="AR73" s="118"/>
      <c r="AS73" s="118"/>
      <c r="AT73" s="118"/>
      <c r="AU73" s="118"/>
      <c r="AV73" s="118"/>
      <c r="AW73" s="118"/>
      <c r="AX73" s="118"/>
      <c r="AY73" s="118"/>
      <c r="AZ73" s="118"/>
      <c r="BA73" s="118"/>
      <c r="BB73" s="118"/>
      <c r="BC73" s="118"/>
      <c r="BD73" s="118"/>
      <c r="BE73" s="118"/>
      <c r="BF73" s="118"/>
      <c r="BG73" s="118"/>
      <c r="BH73" s="118"/>
      <c r="BI73" s="118"/>
      <c r="BJ73" s="118"/>
      <c r="BK73" s="118"/>
      <c r="BL73" s="118"/>
      <c r="BM73" s="118"/>
      <c r="BN73" s="118"/>
      <c r="BO73" s="118"/>
      <c r="BP73" s="118"/>
      <c r="BQ73" s="118"/>
      <c r="BR73" s="118"/>
      <c r="BS73" s="118"/>
      <c r="BT73" s="118"/>
      <c r="BU73" s="118"/>
      <c r="BV73" s="118"/>
      <c r="BW73" s="118"/>
      <c r="BX73" s="118"/>
      <c r="BY73" s="118"/>
      <c r="BZ73" s="118"/>
      <c r="CA73" s="118"/>
      <c r="CB73" s="118"/>
      <c r="CC73" s="118"/>
      <c r="CD73" s="118"/>
      <c r="CE73" s="118"/>
      <c r="CF73" s="118"/>
      <c r="CG73" s="118"/>
      <c r="CH73" s="118"/>
      <c r="CI73" s="118"/>
      <c r="CJ73" s="118"/>
      <c r="CK73" s="118"/>
      <c r="CL73" s="118"/>
      <c r="CM73" s="118"/>
      <c r="CN73" s="118"/>
      <c r="CO73" s="118"/>
      <c r="CP73" s="118"/>
      <c r="CQ73" s="118"/>
      <c r="CR73" s="118"/>
      <c r="CS73" s="118"/>
      <c r="CT73" s="118"/>
      <c r="CU73" s="118"/>
      <c r="CV73" s="118"/>
      <c r="CW73" s="118"/>
      <c r="CX73" s="118"/>
      <c r="CY73" s="118"/>
      <c r="CZ73" s="118"/>
      <c r="DA73" s="118"/>
      <c r="DB73" s="118"/>
      <c r="DC73" s="118"/>
      <c r="DD73" s="118"/>
    </row>
    <row r="74" ht="10.5" customHeight="1">
      <c r="A74" s="118" t="str">
        <f t="shared" si="1"/>
        <v>242ML</v>
      </c>
      <c r="B74" s="118">
        <f t="shared" si="2"/>
        <v>2020</v>
      </c>
      <c r="C74" s="118">
        <f t="shared" si="3"/>
        <v>5</v>
      </c>
      <c r="D74" s="119">
        <f>'242MLInput'!B70</f>
        <v>43974</v>
      </c>
      <c r="E74" s="120" t="str">
        <f t="shared" si="4"/>
        <v>INT</v>
      </c>
      <c r="F74" s="121" t="str">
        <f>'242MLInput'!H70</f>
        <v>BKL</v>
      </c>
      <c r="G74" s="120" t="str">
        <f>'242MLInput'!N70</f>
        <v>Steve Watkins</v>
      </c>
      <c r="H74" s="120" t="str">
        <f>'242MLInput'!O70</f>
        <v>BC</v>
      </c>
      <c r="I74" s="120" t="str">
        <f>'242MLInput'!Q70</f>
        <v>Cargo</v>
      </c>
      <c r="J74" s="121" t="str">
        <f>'242MLInput'!R70</f>
        <v>FDS</v>
      </c>
      <c r="K74" s="122" t="str">
        <f>'242MLInput'!AC70</f>
        <v/>
      </c>
      <c r="L74" s="123"/>
      <c r="M74" s="124">
        <f>'242MLInput'!L70</f>
        <v>1.4</v>
      </c>
      <c r="N74" s="120" t="str">
        <f>IF(F74="","",(IF(R74='242MLInput'!K70,"","ERROR!")))</f>
        <v/>
      </c>
      <c r="O74" s="120"/>
      <c r="P74" s="121">
        <v>1498.0</v>
      </c>
      <c r="Q74" s="121"/>
      <c r="R74" s="124">
        <f t="shared" si="8"/>
        <v>2480.8</v>
      </c>
      <c r="S74" s="125" t="s">
        <v>268</v>
      </c>
      <c r="T74" s="125"/>
      <c r="U74" s="125"/>
      <c r="V74" s="126">
        <v>380.0</v>
      </c>
      <c r="W74" s="125"/>
      <c r="X74" s="125"/>
      <c r="Y74" s="125">
        <f t="shared" si="17"/>
        <v>7669.6</v>
      </c>
      <c r="Z74" s="121" t="s">
        <v>265</v>
      </c>
      <c r="AA74" s="234" t="s">
        <v>94</v>
      </c>
      <c r="AB74" s="128">
        <v>500.0</v>
      </c>
      <c r="AC74" s="128" t="s">
        <v>269</v>
      </c>
      <c r="AD74" s="143"/>
      <c r="AE74" s="144">
        <v>0.0</v>
      </c>
      <c r="AF74" s="125" t="str">
        <f t="shared" si="6"/>
        <v/>
      </c>
      <c r="AG74" s="131">
        <v>2.75</v>
      </c>
      <c r="AH74" s="120">
        <f t="shared" si="7"/>
        <v>0</v>
      </c>
      <c r="AI74" s="132" t="str">
        <f>HYPERLINK('242MLInput'!AD70)</f>
        <v/>
      </c>
      <c r="AJ74" s="132" t="str">
        <f>HYPERLINK('242MLInput'!AE70)</f>
        <v/>
      </c>
      <c r="AK74" s="132" t="str">
        <f>HYPERLINK('242MLInput'!AF70)</f>
        <v/>
      </c>
      <c r="AL74" s="132" t="str">
        <f>HYPERLINK('242MLInput'!AG70)</f>
        <v/>
      </c>
      <c r="AM74" s="132" t="str">
        <f>HYPERLINK('242MLInput'!AH70)</f>
        <v/>
      </c>
      <c r="AN74" s="132" t="str">
        <f>HYPERLINK('242MLInput'!AI70)</f>
        <v/>
      </c>
      <c r="AO74" s="132" t="str">
        <f>HYPERLINK('242MLInput'!AJ70)</f>
        <v/>
      </c>
      <c r="AP74" s="132" t="str">
        <f>HYPERLINK('242MLInput'!AK70)</f>
        <v/>
      </c>
      <c r="AQ74" s="118"/>
      <c r="AR74" s="118"/>
      <c r="AS74" s="118"/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/>
      <c r="BI74" s="118"/>
      <c r="BJ74" s="118"/>
      <c r="BK74" s="118"/>
      <c r="BL74" s="118"/>
      <c r="BM74" s="118"/>
      <c r="BN74" s="118"/>
      <c r="BO74" s="118"/>
      <c r="BP74" s="118"/>
      <c r="BQ74" s="118"/>
      <c r="BR74" s="118"/>
      <c r="BS74" s="118"/>
      <c r="BT74" s="118"/>
      <c r="BU74" s="118"/>
      <c r="BV74" s="118"/>
      <c r="BW74" s="118"/>
      <c r="BX74" s="118"/>
      <c r="BY74" s="118"/>
      <c r="BZ74" s="118"/>
      <c r="CA74" s="118"/>
      <c r="CB74" s="118"/>
      <c r="CC74" s="118"/>
      <c r="CD74" s="118"/>
      <c r="CE74" s="118"/>
      <c r="CF74" s="118"/>
      <c r="CG74" s="118"/>
      <c r="CH74" s="118"/>
      <c r="CI74" s="118"/>
      <c r="CJ74" s="118"/>
      <c r="CK74" s="118"/>
      <c r="CL74" s="118"/>
      <c r="CM74" s="118"/>
      <c r="CN74" s="118"/>
      <c r="CO74" s="118"/>
      <c r="CP74" s="118"/>
      <c r="CQ74" s="118"/>
      <c r="CR74" s="118"/>
      <c r="CS74" s="118"/>
      <c r="CT74" s="118"/>
      <c r="CU74" s="118"/>
      <c r="CV74" s="118"/>
      <c r="CW74" s="118"/>
      <c r="CX74" s="118"/>
      <c r="CY74" s="118"/>
      <c r="CZ74" s="118"/>
      <c r="DA74" s="118"/>
      <c r="DB74" s="118"/>
      <c r="DC74" s="118"/>
      <c r="DD74" s="118"/>
    </row>
    <row r="75" ht="10.5" customHeight="1">
      <c r="A75" s="118" t="str">
        <f t="shared" si="1"/>
        <v>242ML</v>
      </c>
      <c r="B75" s="118">
        <f t="shared" si="2"/>
        <v>2020</v>
      </c>
      <c r="C75" s="118">
        <f t="shared" si="3"/>
        <v>5</v>
      </c>
      <c r="D75" s="119">
        <f>'242MLInput'!B71</f>
        <v>43974</v>
      </c>
      <c r="E75" s="120" t="str">
        <f t="shared" si="4"/>
        <v>BKL</v>
      </c>
      <c r="F75" s="121" t="str">
        <f>'242MLInput'!H71</f>
        <v>BUY</v>
      </c>
      <c r="G75" s="120" t="str">
        <f>'242MLInput'!N71</f>
        <v>Steve Watkins</v>
      </c>
      <c r="H75" s="120" t="str">
        <f>'242MLInput'!O71</f>
        <v>BC</v>
      </c>
      <c r="I75" s="120" t="str">
        <f>'242MLInput'!Q71</f>
        <v>Cargo</v>
      </c>
      <c r="J75" s="121" t="str">
        <f>'242MLInput'!R71</f>
        <v>FDS</v>
      </c>
      <c r="K75" s="122" t="str">
        <f>'242MLInput'!AC71</f>
        <v/>
      </c>
      <c r="L75" s="123"/>
      <c r="M75" s="124">
        <f>'242MLInput'!L71</f>
        <v>1</v>
      </c>
      <c r="N75" s="120" t="str">
        <f>IF(F75="","",(IF(R75='242MLInput'!K71,"","ERROR!")))</f>
        <v/>
      </c>
      <c r="O75" s="120"/>
      <c r="P75" s="121">
        <v>1499.0</v>
      </c>
      <c r="Q75" s="121">
        <v>4310.0</v>
      </c>
      <c r="R75" s="124">
        <f t="shared" si="8"/>
        <v>2481.8</v>
      </c>
      <c r="S75" s="125">
        <v>6670.0</v>
      </c>
      <c r="T75" s="125"/>
      <c r="U75" s="125"/>
      <c r="V75" s="126">
        <v>390.0</v>
      </c>
      <c r="W75" s="125"/>
      <c r="X75" s="125"/>
      <c r="Y75" s="125">
        <f t="shared" si="17"/>
        <v>7440</v>
      </c>
      <c r="Z75" s="121"/>
      <c r="AA75" s="234" t="s">
        <v>83</v>
      </c>
      <c r="AB75" s="128">
        <v>275.0</v>
      </c>
      <c r="AC75" s="128" t="s">
        <v>270</v>
      </c>
      <c r="AD75" s="143"/>
      <c r="AE75" s="144">
        <v>0.0</v>
      </c>
      <c r="AF75" s="125" t="str">
        <f t="shared" si="6"/>
        <v/>
      </c>
      <c r="AG75" s="131">
        <v>2.75</v>
      </c>
      <c r="AH75" s="120">
        <f t="shared" si="7"/>
        <v>0</v>
      </c>
      <c r="AI75" s="132" t="str">
        <f>HYPERLINK('242MLInput'!AD71)</f>
        <v/>
      </c>
      <c r="AJ75" s="132" t="str">
        <f>HYPERLINK('242MLInput'!AE71)</f>
        <v/>
      </c>
      <c r="AK75" s="132" t="str">
        <f>HYPERLINK('242MLInput'!AF71)</f>
        <v/>
      </c>
      <c r="AL75" s="132" t="str">
        <f>HYPERLINK('242MLInput'!AG71)</f>
        <v/>
      </c>
      <c r="AM75" s="132" t="str">
        <f>HYPERLINK('242MLInput'!AH71)</f>
        <v/>
      </c>
      <c r="AN75" s="132" t="str">
        <f>HYPERLINK('242MLInput'!AI71)</f>
        <v/>
      </c>
      <c r="AO75" s="132" t="str">
        <f>HYPERLINK('242MLInput'!AJ71)</f>
        <v/>
      </c>
      <c r="AP75" s="132" t="str">
        <f>HYPERLINK('242MLInput'!AK71)</f>
        <v/>
      </c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  <c r="CO75" s="118"/>
      <c r="CP75" s="118"/>
      <c r="CQ75" s="118"/>
      <c r="CR75" s="118"/>
      <c r="CS75" s="118"/>
      <c r="CT75" s="118"/>
      <c r="CU75" s="118"/>
      <c r="CV75" s="118"/>
      <c r="CW75" s="118"/>
      <c r="CX75" s="118"/>
      <c r="CY75" s="118"/>
      <c r="CZ75" s="118"/>
      <c r="DA75" s="118"/>
      <c r="DB75" s="118"/>
      <c r="DC75" s="118"/>
      <c r="DD75" s="118"/>
    </row>
    <row r="76" ht="10.5" customHeight="1">
      <c r="A76" s="12" t="str">
        <f t="shared" si="1"/>
        <v>242ML</v>
      </c>
      <c r="B76" s="12">
        <f t="shared" si="2"/>
        <v>2020</v>
      </c>
      <c r="C76" s="12">
        <f t="shared" si="3"/>
        <v>5</v>
      </c>
      <c r="D76" s="230">
        <f>'242MLInput'!B72</f>
        <v>43978</v>
      </c>
      <c r="E76" s="111" t="str">
        <f t="shared" si="4"/>
        <v>BUY</v>
      </c>
      <c r="F76" s="112" t="str">
        <f>'242MLInput'!H72</f>
        <v>TUP</v>
      </c>
      <c r="G76" s="111" t="str">
        <f>'242MLInput'!N72</f>
        <v>Kevin Mock</v>
      </c>
      <c r="H76" s="111" t="str">
        <f>'242MLInput'!O72</f>
        <v/>
      </c>
      <c r="I76" s="111" t="str">
        <f>'242MLInput'!Q72</f>
        <v>Passenger</v>
      </c>
      <c r="J76" s="112" t="str">
        <f>'242MLInput'!R72</f>
        <v>Boteler</v>
      </c>
      <c r="K76" s="113" t="str">
        <f>'242MLInput'!AC72</f>
        <v/>
      </c>
      <c r="L76" s="114"/>
      <c r="M76" s="115">
        <f>'242MLInput'!L72</f>
        <v>1.6</v>
      </c>
      <c r="N76" s="111" t="str">
        <f>IF(F76="","",(IF(R76='242MLInput'!K72,"","ERROR!")))</f>
        <v/>
      </c>
      <c r="O76" s="64"/>
      <c r="P76" s="121">
        <v>1500.0</v>
      </c>
      <c r="Q76" s="133"/>
      <c r="R76" s="224">
        <f t="shared" si="8"/>
        <v>2483.4</v>
      </c>
      <c r="S76" s="225"/>
      <c r="T76" s="225">
        <v>273.4</v>
      </c>
      <c r="U76" s="226"/>
      <c r="V76" s="226">
        <v>500.0</v>
      </c>
      <c r="W76" s="226"/>
      <c r="X76" s="226">
        <v>11.99</v>
      </c>
      <c r="Y76" s="226" t="str">
        <f t="shared" si="17"/>
        <v/>
      </c>
      <c r="Z76" s="136"/>
      <c r="AA76" s="228"/>
      <c r="AB76" s="229"/>
      <c r="AC76" s="229"/>
      <c r="AD76" s="138">
        <v>124.0</v>
      </c>
      <c r="AE76" s="139">
        <v>614.4</v>
      </c>
      <c r="AF76" s="140">
        <f t="shared" si="6"/>
        <v>4.95483871</v>
      </c>
      <c r="AG76" s="231">
        <v>2.75</v>
      </c>
      <c r="AH76" s="142">
        <f t="shared" si="7"/>
        <v>273.4</v>
      </c>
      <c r="AI76" s="235" t="str">
        <f>HYPERLINK('242MLInput'!AD72)</f>
        <v/>
      </c>
      <c r="AJ76" s="236" t="str">
        <f>HYPERLINK('242MLInput'!AE72)</f>
        <v/>
      </c>
      <c r="AK76" s="237" t="str">
        <f>HYPERLINK('242MLInput'!AF72)</f>
        <v/>
      </c>
      <c r="AL76" s="237" t="str">
        <f>HYPERLINK('242MLInput'!AG72)</f>
        <v/>
      </c>
      <c r="AM76" s="237" t="str">
        <f>HYPERLINK('242MLInput'!AH72)</f>
        <v/>
      </c>
      <c r="AN76" s="237" t="str">
        <f>HYPERLINK('242MLInput'!AI72)</f>
        <v/>
      </c>
      <c r="AO76" s="237" t="str">
        <f>HYPERLINK('242MLInput'!AJ72)</f>
        <v/>
      </c>
      <c r="AP76" s="237" t="str">
        <f>HYPERLINK('242MLInput'!AK72)</f>
        <v/>
      </c>
      <c r="AQ76" s="238"/>
      <c r="AR76" s="238"/>
      <c r="AS76" s="238"/>
      <c r="AT76" s="238"/>
      <c r="AU76" s="238"/>
      <c r="AV76" s="238"/>
      <c r="AW76" s="238"/>
      <c r="AX76" s="238"/>
      <c r="AY76" s="238"/>
      <c r="AZ76" s="238"/>
      <c r="BA76" s="238"/>
      <c r="BB76" s="238"/>
      <c r="BC76" s="238"/>
      <c r="BD76" s="238"/>
      <c r="BE76" s="238"/>
      <c r="BF76" s="238"/>
      <c r="BG76" s="238"/>
      <c r="BH76" s="238"/>
      <c r="BI76" s="238"/>
      <c r="BJ76" s="238"/>
      <c r="BK76" s="238"/>
      <c r="BL76" s="238"/>
      <c r="BM76" s="238"/>
      <c r="BN76" s="238"/>
      <c r="BO76" s="238"/>
      <c r="BP76" s="238"/>
      <c r="BQ76" s="238"/>
      <c r="BR76" s="238"/>
      <c r="BS76" s="238"/>
      <c r="BT76" s="238"/>
      <c r="BU76" s="238"/>
      <c r="BV76" s="238"/>
      <c r="BW76" s="238"/>
      <c r="BX76" s="238"/>
      <c r="BY76" s="238"/>
      <c r="BZ76" s="238"/>
      <c r="CA76" s="238"/>
      <c r="CB76" s="238"/>
      <c r="CC76" s="238"/>
      <c r="CD76" s="238"/>
      <c r="CE76" s="238"/>
      <c r="CF76" s="238"/>
      <c r="CG76" s="238"/>
      <c r="CH76" s="238"/>
      <c r="CI76" s="238"/>
      <c r="CJ76" s="238"/>
      <c r="CK76" s="238"/>
      <c r="CL76" s="238"/>
      <c r="CM76" s="238"/>
      <c r="CN76" s="238"/>
      <c r="CO76" s="238"/>
      <c r="CP76" s="238"/>
      <c r="CQ76" s="238"/>
      <c r="CR76" s="238"/>
      <c r="CS76" s="238"/>
      <c r="CT76" s="238"/>
      <c r="CU76" s="238"/>
      <c r="CV76" s="238"/>
      <c r="CW76" s="238"/>
      <c r="CX76" s="238"/>
      <c r="CY76" s="238"/>
      <c r="CZ76" s="238"/>
      <c r="DA76" s="238"/>
      <c r="DB76" s="238"/>
      <c r="DC76" s="238"/>
      <c r="DD76" s="238"/>
    </row>
    <row r="77" ht="10.5" customHeight="1">
      <c r="A77" s="12" t="str">
        <f t="shared" si="1"/>
        <v>242ML</v>
      </c>
      <c r="B77" s="12">
        <f t="shared" si="2"/>
        <v>2020</v>
      </c>
      <c r="C77" s="12">
        <f t="shared" si="3"/>
        <v>5</v>
      </c>
      <c r="D77" s="230">
        <f>'242MLInput'!B73</f>
        <v>43978</v>
      </c>
      <c r="E77" s="111" t="str">
        <f t="shared" si="4"/>
        <v>TUP</v>
      </c>
      <c r="F77" s="112" t="str">
        <f>'242MLInput'!H73</f>
        <v>CXO</v>
      </c>
      <c r="G77" s="111" t="str">
        <f>'242MLInput'!N73</f>
        <v>Kevin Mock</v>
      </c>
      <c r="H77" s="111" t="str">
        <f>'242MLInput'!O73</f>
        <v/>
      </c>
      <c r="I77" s="111" t="str">
        <f>'242MLInput'!Q73</f>
        <v>Passenger</v>
      </c>
      <c r="J77" s="112" t="str">
        <f>'242MLInput'!R73</f>
        <v>Boteler</v>
      </c>
      <c r="K77" s="113" t="str">
        <f>'242MLInput'!AC73</f>
        <v/>
      </c>
      <c r="L77" s="114"/>
      <c r="M77" s="115">
        <f>'242MLInput'!L73</f>
        <v>1.5</v>
      </c>
      <c r="N77" s="111" t="str">
        <f>IF(F77="","",(IF(R77='242MLInput'!K73,"","ERROR!")))</f>
        <v/>
      </c>
      <c r="O77" s="64"/>
      <c r="P77" s="121">
        <v>1501.0</v>
      </c>
      <c r="Q77" s="133"/>
      <c r="R77" s="224">
        <f t="shared" si="8"/>
        <v>2484.9</v>
      </c>
      <c r="S77" s="225"/>
      <c r="T77" s="225">
        <v>160.0</v>
      </c>
      <c r="U77" s="226"/>
      <c r="V77" s="226">
        <v>218.09</v>
      </c>
      <c r="W77" s="226"/>
      <c r="X77" s="226"/>
      <c r="Y77" s="226" t="str">
        <f t="shared" si="17"/>
        <v/>
      </c>
      <c r="Z77" s="136"/>
      <c r="AA77" s="228"/>
      <c r="AB77" s="229"/>
      <c r="AC77" s="229"/>
      <c r="AD77" s="138">
        <v>100.0</v>
      </c>
      <c r="AE77" s="139">
        <v>435.0</v>
      </c>
      <c r="AF77" s="140">
        <f t="shared" si="6"/>
        <v>4.35</v>
      </c>
      <c r="AG77" s="231">
        <v>2.75</v>
      </c>
      <c r="AH77" s="142">
        <f t="shared" si="7"/>
        <v>160</v>
      </c>
      <c r="AI77" s="235" t="str">
        <f>HYPERLINK('242MLInput'!AD73)</f>
        <v/>
      </c>
      <c r="AJ77" s="236" t="str">
        <f>HYPERLINK('242MLInput'!AE73)</f>
        <v/>
      </c>
      <c r="AK77" s="237" t="str">
        <f>HYPERLINK('242MLInput'!AF73)</f>
        <v/>
      </c>
      <c r="AL77" s="237" t="str">
        <f>HYPERLINK('242MLInput'!AG73)</f>
        <v/>
      </c>
      <c r="AM77" s="237" t="str">
        <f>HYPERLINK('242MLInput'!AH73)</f>
        <v/>
      </c>
      <c r="AN77" s="237" t="str">
        <f>HYPERLINK('242MLInput'!AI73)</f>
        <v/>
      </c>
      <c r="AO77" s="237" t="str">
        <f>HYPERLINK('242MLInput'!AJ73)</f>
        <v/>
      </c>
      <c r="AP77" s="237" t="str">
        <f>HYPERLINK('242MLInput'!AK73)</f>
        <v/>
      </c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</row>
    <row r="78" ht="10.5" customHeight="1">
      <c r="A78" s="12" t="str">
        <f t="shared" si="1"/>
        <v>242ML</v>
      </c>
      <c r="B78" s="12">
        <f t="shared" si="2"/>
        <v>2020</v>
      </c>
      <c r="C78" s="12">
        <f t="shared" si="3"/>
        <v>5</v>
      </c>
      <c r="D78" s="230">
        <f>'242MLInput'!B74</f>
        <v>43980</v>
      </c>
      <c r="E78" s="111" t="str">
        <f t="shared" si="4"/>
        <v>CXO</v>
      </c>
      <c r="F78" s="112" t="str">
        <f>'242MLInput'!H74</f>
        <v>TUP</v>
      </c>
      <c r="G78" s="111" t="str">
        <f>'242MLInput'!N74</f>
        <v>Kevin Mock</v>
      </c>
      <c r="H78" s="111" t="str">
        <f>'242MLInput'!O74</f>
        <v/>
      </c>
      <c r="I78" s="111" t="str">
        <f>'242MLInput'!Q74</f>
        <v>Passenger</v>
      </c>
      <c r="J78" s="112" t="str">
        <f>'242MLInput'!R74</f>
        <v>Boteler</v>
      </c>
      <c r="K78" s="113" t="str">
        <f>'242MLInput'!AC74</f>
        <v/>
      </c>
      <c r="L78" s="114"/>
      <c r="M78" s="115">
        <f>'242MLInput'!L74</f>
        <v>1.3</v>
      </c>
      <c r="N78" s="111" t="str">
        <f>IF(F78="","",(IF(R78='242MLInput'!K74,"","ERROR!")))</f>
        <v/>
      </c>
      <c r="O78" s="64"/>
      <c r="P78" s="121">
        <v>1502.0</v>
      </c>
      <c r="Q78" s="133"/>
      <c r="R78" s="224">
        <f t="shared" si="8"/>
        <v>2486.2</v>
      </c>
      <c r="S78" s="225"/>
      <c r="T78" s="225"/>
      <c r="U78" s="226"/>
      <c r="V78" s="226"/>
      <c r="W78" s="226"/>
      <c r="X78" s="226"/>
      <c r="Y78" s="226" t="str">
        <f t="shared" si="17"/>
        <v/>
      </c>
      <c r="Z78" s="136"/>
      <c r="AA78" s="228"/>
      <c r="AB78" s="229"/>
      <c r="AC78" s="229"/>
      <c r="AD78" s="138"/>
      <c r="AE78" s="139">
        <v>0.0</v>
      </c>
      <c r="AF78" s="140" t="str">
        <f t="shared" si="6"/>
        <v/>
      </c>
      <c r="AG78" s="231">
        <v>2.75</v>
      </c>
      <c r="AH78" s="142">
        <f t="shared" si="7"/>
        <v>0</v>
      </c>
      <c r="AI78" s="235" t="str">
        <f>HYPERLINK('242MLInput'!AD74)</f>
        <v/>
      </c>
      <c r="AJ78" s="236" t="str">
        <f>HYPERLINK('242MLInput'!AE74)</f>
        <v/>
      </c>
      <c r="AK78" s="237" t="str">
        <f>HYPERLINK('242MLInput'!AF74)</f>
        <v/>
      </c>
      <c r="AL78" s="237" t="str">
        <f>HYPERLINK('242MLInput'!AG74)</f>
        <v/>
      </c>
      <c r="AM78" s="237" t="str">
        <f>HYPERLINK('242MLInput'!AH74)</f>
        <v/>
      </c>
      <c r="AN78" s="237" t="str">
        <f>HYPERLINK('242MLInput'!AI74)</f>
        <v/>
      </c>
      <c r="AO78" s="237" t="str">
        <f>HYPERLINK('242MLInput'!AJ74)</f>
        <v/>
      </c>
      <c r="AP78" s="237" t="str">
        <f>HYPERLINK('242MLInput'!AK74)</f>
        <v/>
      </c>
      <c r="AQ78" s="238"/>
      <c r="AR78" s="238"/>
      <c r="AS78" s="238"/>
      <c r="AT78" s="238"/>
      <c r="AU78" s="238"/>
      <c r="AV78" s="238"/>
      <c r="AW78" s="238"/>
      <c r="AX78" s="238"/>
      <c r="AY78" s="238"/>
      <c r="AZ78" s="238"/>
      <c r="BA78" s="238"/>
      <c r="BB78" s="238"/>
      <c r="BC78" s="238"/>
      <c r="BD78" s="238"/>
      <c r="BE78" s="238"/>
      <c r="BF78" s="238"/>
      <c r="BG78" s="238"/>
      <c r="BH78" s="238"/>
      <c r="BI78" s="238"/>
      <c r="BJ78" s="238"/>
      <c r="BK78" s="238"/>
      <c r="BL78" s="238"/>
      <c r="BM78" s="238"/>
      <c r="BN78" s="238"/>
      <c r="BO78" s="238"/>
      <c r="BP78" s="238"/>
      <c r="BQ78" s="238"/>
      <c r="BR78" s="238"/>
      <c r="BS78" s="238"/>
      <c r="BT78" s="238"/>
      <c r="BU78" s="238"/>
      <c r="BV78" s="238"/>
      <c r="BW78" s="238"/>
      <c r="BX78" s="238"/>
      <c r="BY78" s="238"/>
      <c r="BZ78" s="238"/>
      <c r="CA78" s="238"/>
      <c r="CB78" s="238"/>
      <c r="CC78" s="238"/>
      <c r="CD78" s="238"/>
      <c r="CE78" s="238"/>
      <c r="CF78" s="238"/>
      <c r="CG78" s="238"/>
      <c r="CH78" s="238"/>
      <c r="CI78" s="238"/>
      <c r="CJ78" s="238"/>
      <c r="CK78" s="238"/>
      <c r="CL78" s="238"/>
      <c r="CM78" s="238"/>
      <c r="CN78" s="238"/>
      <c r="CO78" s="238"/>
      <c r="CP78" s="238"/>
      <c r="CQ78" s="238"/>
      <c r="CR78" s="238"/>
      <c r="CS78" s="238"/>
      <c r="CT78" s="238"/>
      <c r="CU78" s="238"/>
      <c r="CV78" s="238"/>
      <c r="CW78" s="238"/>
      <c r="CX78" s="238"/>
      <c r="CY78" s="238"/>
      <c r="CZ78" s="238"/>
      <c r="DA78" s="238"/>
      <c r="DB78" s="238"/>
      <c r="DC78" s="238"/>
      <c r="DD78" s="238"/>
    </row>
    <row r="79" ht="10.5" customHeight="1">
      <c r="A79" s="12" t="str">
        <f t="shared" si="1"/>
        <v>242ML</v>
      </c>
      <c r="B79" s="12">
        <f t="shared" si="2"/>
        <v>2020</v>
      </c>
      <c r="C79" s="12">
        <f t="shared" si="3"/>
        <v>5</v>
      </c>
      <c r="D79" s="230">
        <f>'242MLInput'!B75</f>
        <v>43980</v>
      </c>
      <c r="E79" s="111" t="str">
        <f t="shared" si="4"/>
        <v>TUP</v>
      </c>
      <c r="F79" s="112" t="str">
        <f>'242MLInput'!H75</f>
        <v>BUY</v>
      </c>
      <c r="G79" s="111" t="str">
        <f>'242MLInput'!N75</f>
        <v>Kevin Mock</v>
      </c>
      <c r="H79" s="111" t="str">
        <f>'242MLInput'!O75</f>
        <v/>
      </c>
      <c r="I79" s="111" t="str">
        <f>'242MLInput'!Q75</f>
        <v>Passenger</v>
      </c>
      <c r="J79" s="112" t="str">
        <f>'242MLInput'!R75</f>
        <v>Boteler</v>
      </c>
      <c r="K79" s="113" t="str">
        <f>'242MLInput'!AC75</f>
        <v/>
      </c>
      <c r="L79" s="114"/>
      <c r="M79" s="115">
        <f>'242MLInput'!L75</f>
        <v>1.5</v>
      </c>
      <c r="N79" s="111" t="str">
        <f>IF(F79="","",(IF(R79='242MLInput'!K75,"","ERROR!")))</f>
        <v/>
      </c>
      <c r="O79" s="64"/>
      <c r="P79" s="121">
        <v>1503.0</v>
      </c>
      <c r="Q79" s="133">
        <v>4308.0</v>
      </c>
      <c r="R79" s="224">
        <f t="shared" si="8"/>
        <v>2487.7</v>
      </c>
      <c r="S79" s="225"/>
      <c r="T79" s="225"/>
      <c r="U79" s="226"/>
      <c r="V79" s="226"/>
      <c r="W79" s="226"/>
      <c r="X79" s="226"/>
      <c r="Y79" s="226">
        <v>14260.0</v>
      </c>
      <c r="Z79" s="136"/>
      <c r="AA79" s="228" t="s">
        <v>102</v>
      </c>
      <c r="AB79" s="229">
        <v>1500.0</v>
      </c>
      <c r="AC79" s="229" t="s">
        <v>271</v>
      </c>
      <c r="AD79" s="138"/>
      <c r="AE79" s="139">
        <v>0.0</v>
      </c>
      <c r="AF79" s="140" t="str">
        <f t="shared" si="6"/>
        <v/>
      </c>
      <c r="AG79" s="231">
        <v>2.75</v>
      </c>
      <c r="AH79" s="142">
        <f t="shared" si="7"/>
        <v>0</v>
      </c>
      <c r="AI79" s="235" t="str">
        <f>HYPERLINK('242MLInput'!AD75)</f>
        <v/>
      </c>
      <c r="AJ79" s="236" t="str">
        <f>HYPERLINK('242MLInput'!AE75)</f>
        <v/>
      </c>
      <c r="AK79" s="237" t="str">
        <f>HYPERLINK('242MLInput'!AF75)</f>
        <v/>
      </c>
      <c r="AL79" s="237" t="str">
        <f>HYPERLINK('242MLInput'!AG75)</f>
        <v/>
      </c>
      <c r="AM79" s="237" t="str">
        <f>HYPERLINK('242MLInput'!AH75)</f>
        <v/>
      </c>
      <c r="AN79" s="237" t="str">
        <f>HYPERLINK('242MLInput'!AI75)</f>
        <v/>
      </c>
      <c r="AO79" s="237" t="str">
        <f>HYPERLINK('242MLInput'!AJ75)</f>
        <v/>
      </c>
      <c r="AP79" s="237" t="str">
        <f>HYPERLINK('242MLInput'!AK75)</f>
        <v/>
      </c>
      <c r="AQ79" s="238"/>
      <c r="AR79" s="238"/>
      <c r="AS79" s="238"/>
      <c r="AT79" s="238"/>
      <c r="AU79" s="238"/>
      <c r="AV79" s="238"/>
      <c r="AW79" s="238"/>
      <c r="AX79" s="238"/>
      <c r="AY79" s="238"/>
      <c r="AZ79" s="238"/>
      <c r="BA79" s="238"/>
      <c r="BB79" s="238"/>
      <c r="BC79" s="238"/>
      <c r="BD79" s="238"/>
      <c r="BE79" s="238"/>
      <c r="BF79" s="238"/>
      <c r="BG79" s="238"/>
      <c r="BH79" s="238"/>
      <c r="BI79" s="238"/>
      <c r="BJ79" s="238"/>
      <c r="BK79" s="238"/>
      <c r="BL79" s="238"/>
      <c r="BM79" s="238"/>
      <c r="BN79" s="238"/>
      <c r="BO79" s="238"/>
      <c r="BP79" s="238"/>
      <c r="BQ79" s="238"/>
      <c r="BR79" s="238"/>
      <c r="BS79" s="238"/>
      <c r="BT79" s="238"/>
      <c r="BU79" s="238"/>
      <c r="BV79" s="238"/>
      <c r="BW79" s="238"/>
      <c r="BX79" s="238"/>
      <c r="BY79" s="238"/>
      <c r="BZ79" s="238"/>
      <c r="CA79" s="238"/>
      <c r="CB79" s="238"/>
      <c r="CC79" s="238"/>
      <c r="CD79" s="238"/>
      <c r="CE79" s="238"/>
      <c r="CF79" s="238"/>
      <c r="CG79" s="238"/>
      <c r="CH79" s="238"/>
      <c r="CI79" s="238"/>
      <c r="CJ79" s="238"/>
      <c r="CK79" s="238"/>
      <c r="CL79" s="238"/>
      <c r="CM79" s="238"/>
      <c r="CN79" s="238"/>
      <c r="CO79" s="238"/>
      <c r="CP79" s="238"/>
      <c r="CQ79" s="238"/>
      <c r="CR79" s="238"/>
      <c r="CS79" s="238"/>
      <c r="CT79" s="238"/>
      <c r="CU79" s="238"/>
      <c r="CV79" s="238"/>
      <c r="CW79" s="238"/>
      <c r="CX79" s="238"/>
      <c r="CY79" s="238"/>
      <c r="CZ79" s="238"/>
      <c r="DA79" s="238"/>
      <c r="DB79" s="238"/>
      <c r="DC79" s="238"/>
      <c r="DD79" s="238"/>
    </row>
    <row r="80" ht="10.5" customHeight="1">
      <c r="A80" s="118" t="str">
        <f t="shared" si="1"/>
        <v>242ML</v>
      </c>
      <c r="B80" s="118">
        <f t="shared" si="2"/>
        <v>2020</v>
      </c>
      <c r="C80" s="118">
        <f t="shared" si="3"/>
        <v>6</v>
      </c>
      <c r="D80" s="119">
        <f>'242MLInput'!B76</f>
        <v>43986</v>
      </c>
      <c r="E80" s="120" t="str">
        <f t="shared" si="4"/>
        <v>BUY</v>
      </c>
      <c r="F80" s="121" t="str">
        <f>'242MLInput'!H76</f>
        <v>LBT</v>
      </c>
      <c r="G80" s="120" t="str">
        <f>'242MLInput'!N76</f>
        <v>Kevin Mock</v>
      </c>
      <c r="H80" s="120" t="str">
        <f>'242MLInput'!O76</f>
        <v/>
      </c>
      <c r="I80" s="120" t="str">
        <f>'242MLInput'!Q76</f>
        <v>Cargo</v>
      </c>
      <c r="J80" s="121" t="str">
        <f>'242MLInput'!R76</f>
        <v>FDS</v>
      </c>
      <c r="K80" s="122" t="str">
        <f>'242MLInput'!AC76</f>
        <v/>
      </c>
      <c r="L80" s="123"/>
      <c r="M80" s="124">
        <f>'242MLInput'!L76</f>
        <v>0.4</v>
      </c>
      <c r="N80" s="120" t="str">
        <f>IF(F80="","",(IF(R80='242MLInput'!K76,"","ERROR!")))</f>
        <v/>
      </c>
      <c r="O80" s="120"/>
      <c r="P80" s="121">
        <v>1504.0</v>
      </c>
      <c r="Q80" s="121"/>
      <c r="R80" s="124">
        <f t="shared" si="8"/>
        <v>2488.1</v>
      </c>
      <c r="S80" s="125"/>
      <c r="T80" s="125"/>
      <c r="U80" s="125"/>
      <c r="V80" s="126"/>
      <c r="W80" s="125"/>
      <c r="X80" s="125"/>
      <c r="Y80" s="125" t="str">
        <f t="shared" ref="Y80:Y81" si="18">IF(S80&lt;&gt;"",SUM(S78:X80),"")</f>
        <v/>
      </c>
      <c r="Z80" s="121"/>
      <c r="AA80" s="234"/>
      <c r="AB80" s="128"/>
      <c r="AC80" s="128"/>
      <c r="AD80" s="143"/>
      <c r="AE80" s="144">
        <v>0.0</v>
      </c>
      <c r="AF80" s="125" t="str">
        <f t="shared" si="6"/>
        <v/>
      </c>
      <c r="AG80" s="131">
        <v>2.75</v>
      </c>
      <c r="AH80" s="120">
        <f t="shared" si="7"/>
        <v>0</v>
      </c>
      <c r="AI80" s="132" t="str">
        <f>HYPERLINK('242MLInput'!AD76)</f>
        <v/>
      </c>
      <c r="AJ80" s="132" t="str">
        <f>HYPERLINK('242MLInput'!AE76)</f>
        <v/>
      </c>
      <c r="AK80" s="132" t="str">
        <f>HYPERLINK('242MLInput'!AF76)</f>
        <v/>
      </c>
      <c r="AL80" s="132" t="str">
        <f>HYPERLINK('242MLInput'!AG76)</f>
        <v/>
      </c>
      <c r="AM80" s="132" t="str">
        <f>HYPERLINK('242MLInput'!AH76)</f>
        <v/>
      </c>
      <c r="AN80" s="132" t="str">
        <f>HYPERLINK('242MLInput'!AI76)</f>
        <v/>
      </c>
      <c r="AO80" s="132" t="str">
        <f>HYPERLINK('242MLInput'!AJ76)</f>
        <v/>
      </c>
      <c r="AP80" s="132" t="str">
        <f>HYPERLINK('242MLInput'!AK76)</f>
        <v/>
      </c>
      <c r="AQ80" s="118"/>
      <c r="AR80" s="118"/>
      <c r="AS80" s="118"/>
      <c r="AT80" s="118"/>
      <c r="AU80" s="118"/>
      <c r="AV80" s="118"/>
      <c r="AW80" s="118"/>
      <c r="AX80" s="118"/>
      <c r="AY80" s="118"/>
      <c r="AZ80" s="118"/>
      <c r="BA80" s="118"/>
      <c r="BB80" s="118"/>
      <c r="BC80" s="118"/>
      <c r="BD80" s="118"/>
      <c r="BE80" s="118"/>
      <c r="BF80" s="118"/>
      <c r="BG80" s="118"/>
      <c r="BH80" s="118"/>
      <c r="BI80" s="118"/>
      <c r="BJ80" s="118"/>
      <c r="BK80" s="118"/>
      <c r="BL80" s="118"/>
      <c r="BM80" s="118"/>
      <c r="BN80" s="118"/>
      <c r="BO80" s="118"/>
      <c r="BP80" s="118"/>
      <c r="BQ80" s="118"/>
      <c r="BR80" s="118"/>
      <c r="BS80" s="118"/>
      <c r="BT80" s="118"/>
      <c r="BU80" s="118"/>
      <c r="BV80" s="118"/>
      <c r="BW80" s="118"/>
      <c r="BX80" s="118"/>
      <c r="BY80" s="118"/>
      <c r="BZ80" s="118"/>
      <c r="CA80" s="118"/>
      <c r="CB80" s="118"/>
      <c r="CC80" s="118"/>
      <c r="CD80" s="118"/>
      <c r="CE80" s="118"/>
      <c r="CF80" s="118"/>
      <c r="CG80" s="118"/>
      <c r="CH80" s="118"/>
      <c r="CI80" s="118"/>
      <c r="CJ80" s="118"/>
      <c r="CK80" s="118"/>
      <c r="CL80" s="118"/>
      <c r="CM80" s="118"/>
      <c r="CN80" s="118"/>
      <c r="CO80" s="118"/>
      <c r="CP80" s="118"/>
      <c r="CQ80" s="118"/>
      <c r="CR80" s="118"/>
      <c r="CS80" s="118"/>
      <c r="CT80" s="118"/>
      <c r="CU80" s="118"/>
      <c r="CV80" s="118"/>
      <c r="CW80" s="118"/>
      <c r="CX80" s="118"/>
      <c r="CY80" s="118"/>
      <c r="CZ80" s="118"/>
      <c r="DA80" s="118"/>
      <c r="DB80" s="118"/>
      <c r="DC80" s="118"/>
      <c r="DD80" s="118"/>
    </row>
    <row r="81" ht="10.5" customHeight="1">
      <c r="A81" s="118" t="str">
        <f t="shared" si="1"/>
        <v>242ML</v>
      </c>
      <c r="B81" s="118">
        <f t="shared" si="2"/>
        <v>2020</v>
      </c>
      <c r="C81" s="118">
        <f t="shared" si="3"/>
        <v>6</v>
      </c>
      <c r="D81" s="119">
        <f>'242MLInput'!B77</f>
        <v>43986</v>
      </c>
      <c r="E81" s="120" t="str">
        <f t="shared" si="4"/>
        <v>LBT</v>
      </c>
      <c r="F81" s="121" t="str">
        <f>'242MLInput'!H77</f>
        <v>PNE</v>
      </c>
      <c r="G81" s="120" t="str">
        <f>'242MLInput'!N77</f>
        <v>Kevin Mock</v>
      </c>
      <c r="H81" s="120" t="str">
        <f>'242MLInput'!O77</f>
        <v/>
      </c>
      <c r="I81" s="120" t="str">
        <f>'242MLInput'!Q77</f>
        <v>Cargo</v>
      </c>
      <c r="J81" s="121" t="str">
        <f>'242MLInput'!R77</f>
        <v>FDS</v>
      </c>
      <c r="K81" s="122" t="str">
        <f>'242MLInput'!AC77</f>
        <v/>
      </c>
      <c r="L81" s="123"/>
      <c r="M81" s="124">
        <f>'242MLInput'!L77</f>
        <v>1.2</v>
      </c>
      <c r="N81" s="120" t="str">
        <f>IF(F81="","",(IF(R81='242MLInput'!K77,"","ERROR!")))</f>
        <v/>
      </c>
      <c r="O81" s="120"/>
      <c r="P81" s="121">
        <v>1505.0</v>
      </c>
      <c r="Q81" s="121"/>
      <c r="R81" s="124">
        <f t="shared" si="8"/>
        <v>2489.3</v>
      </c>
      <c r="S81" s="125" t="s">
        <v>272</v>
      </c>
      <c r="T81" s="125"/>
      <c r="U81" s="125"/>
      <c r="V81" s="126"/>
      <c r="W81" s="125"/>
      <c r="X81" s="125"/>
      <c r="Y81" s="125">
        <f t="shared" si="18"/>
        <v>0</v>
      </c>
      <c r="Z81" s="121" t="s">
        <v>273</v>
      </c>
      <c r="AA81" s="234"/>
      <c r="AB81" s="128"/>
      <c r="AC81" s="128"/>
      <c r="AD81" s="143"/>
      <c r="AE81" s="144">
        <v>0.0</v>
      </c>
      <c r="AF81" s="125" t="str">
        <f t="shared" si="6"/>
        <v/>
      </c>
      <c r="AG81" s="131">
        <v>2.75</v>
      </c>
      <c r="AH81" s="120">
        <f t="shared" si="7"/>
        <v>0</v>
      </c>
      <c r="AI81" s="132" t="str">
        <f>HYPERLINK('242MLInput'!AD77)</f>
        <v/>
      </c>
      <c r="AJ81" s="132" t="str">
        <f>HYPERLINK('242MLInput'!AE77)</f>
        <v/>
      </c>
      <c r="AK81" s="132" t="str">
        <f>HYPERLINK('242MLInput'!AF77)</f>
        <v/>
      </c>
      <c r="AL81" s="132" t="str">
        <f>HYPERLINK('242MLInput'!AG77)</f>
        <v/>
      </c>
      <c r="AM81" s="132" t="str">
        <f>HYPERLINK('242MLInput'!AH77)</f>
        <v/>
      </c>
      <c r="AN81" s="132" t="str">
        <f>HYPERLINK('242MLInput'!AI77)</f>
        <v/>
      </c>
      <c r="AO81" s="132" t="str">
        <f>HYPERLINK('242MLInput'!AJ77)</f>
        <v/>
      </c>
      <c r="AP81" s="132" t="str">
        <f>HYPERLINK('242MLInput'!AK77)</f>
        <v/>
      </c>
      <c r="AQ81" s="118"/>
      <c r="AR81" s="118"/>
      <c r="AS81" s="118"/>
      <c r="AT81" s="118"/>
      <c r="AU81" s="118"/>
      <c r="AV81" s="118"/>
      <c r="AW81" s="118"/>
      <c r="AX81" s="118"/>
      <c r="AY81" s="118"/>
      <c r="AZ81" s="118"/>
      <c r="BA81" s="118"/>
      <c r="BB81" s="118"/>
      <c r="BC81" s="118"/>
      <c r="BD81" s="118"/>
      <c r="BE81" s="118"/>
      <c r="BF81" s="118"/>
      <c r="BG81" s="118"/>
      <c r="BH81" s="118"/>
      <c r="BI81" s="118"/>
      <c r="BJ81" s="118"/>
      <c r="BK81" s="118"/>
      <c r="BL81" s="118"/>
      <c r="BM81" s="118"/>
      <c r="BN81" s="118"/>
      <c r="BO81" s="118"/>
      <c r="BP81" s="118"/>
      <c r="BQ81" s="118"/>
      <c r="BR81" s="118"/>
      <c r="BS81" s="118"/>
      <c r="BT81" s="118"/>
      <c r="BU81" s="118"/>
      <c r="BV81" s="118"/>
      <c r="BW81" s="118"/>
      <c r="BX81" s="118"/>
      <c r="BY81" s="118"/>
      <c r="BZ81" s="118"/>
      <c r="CA81" s="118"/>
      <c r="CB81" s="118"/>
      <c r="CC81" s="118"/>
      <c r="CD81" s="118"/>
      <c r="CE81" s="118"/>
      <c r="CF81" s="118"/>
      <c r="CG81" s="118"/>
      <c r="CH81" s="118"/>
      <c r="CI81" s="118"/>
      <c r="CJ81" s="118"/>
      <c r="CK81" s="118"/>
      <c r="CL81" s="118"/>
      <c r="CM81" s="118"/>
      <c r="CN81" s="118"/>
      <c r="CO81" s="118"/>
      <c r="CP81" s="118"/>
      <c r="CQ81" s="118"/>
      <c r="CR81" s="118"/>
      <c r="CS81" s="118"/>
      <c r="CT81" s="118"/>
      <c r="CU81" s="118"/>
      <c r="CV81" s="118"/>
      <c r="CW81" s="118"/>
      <c r="CX81" s="118"/>
      <c r="CY81" s="118"/>
      <c r="CZ81" s="118"/>
      <c r="DA81" s="118"/>
      <c r="DB81" s="118"/>
      <c r="DC81" s="118"/>
      <c r="DD81" s="118"/>
    </row>
    <row r="82" ht="10.5" customHeight="1">
      <c r="A82" s="118" t="str">
        <f t="shared" si="1"/>
        <v>242ML</v>
      </c>
      <c r="B82" s="118">
        <f t="shared" si="2"/>
        <v>2020</v>
      </c>
      <c r="C82" s="118">
        <f t="shared" si="3"/>
        <v>6</v>
      </c>
      <c r="D82" s="119">
        <f>'242MLInput'!B78</f>
        <v>43986</v>
      </c>
      <c r="E82" s="120" t="str">
        <f t="shared" si="4"/>
        <v>PNE</v>
      </c>
      <c r="F82" s="121" t="str">
        <f>'242MLInput'!H78</f>
        <v>BUY</v>
      </c>
      <c r="G82" s="120" t="str">
        <f>'242MLInput'!N78</f>
        <v>Kevin Mock</v>
      </c>
      <c r="H82" s="120" t="str">
        <f>'242MLInput'!O78</f>
        <v/>
      </c>
      <c r="I82" s="120" t="str">
        <f>'242MLInput'!Q78</f>
        <v>Cargo</v>
      </c>
      <c r="J82" s="121" t="str">
        <f>'242MLInput'!R78</f>
        <v>FDS</v>
      </c>
      <c r="K82" s="122" t="str">
        <f>'242MLInput'!AC78</f>
        <v/>
      </c>
      <c r="L82" s="123"/>
      <c r="M82" s="124">
        <f>'242MLInput'!L78</f>
        <v>1.2</v>
      </c>
      <c r="N82" s="120" t="str">
        <f>IF(F82="","",(IF(R82='242MLInput'!K78,"","ERROR!")))</f>
        <v/>
      </c>
      <c r="O82" s="120"/>
      <c r="P82" s="121">
        <v>1506.0</v>
      </c>
      <c r="Q82" s="121">
        <v>4312.0</v>
      </c>
      <c r="R82" s="124">
        <f t="shared" si="8"/>
        <v>2490.5</v>
      </c>
      <c r="S82" s="125">
        <v>7130.0</v>
      </c>
      <c r="T82" s="125">
        <v>271.3</v>
      </c>
      <c r="U82" s="125"/>
      <c r="V82" s="126"/>
      <c r="W82" s="125"/>
      <c r="X82" s="125"/>
      <c r="Y82" s="125">
        <v>7500.0</v>
      </c>
      <c r="Z82" s="121"/>
      <c r="AA82" s="234" t="s">
        <v>102</v>
      </c>
      <c r="AB82" s="128">
        <v>500.0</v>
      </c>
      <c r="AC82" s="128" t="s">
        <v>274</v>
      </c>
      <c r="AD82" s="143">
        <v>75.0</v>
      </c>
      <c r="AE82" s="144">
        <v>477.55</v>
      </c>
      <c r="AF82" s="125">
        <f t="shared" si="6"/>
        <v>6.367333333</v>
      </c>
      <c r="AG82" s="131">
        <v>2.75</v>
      </c>
      <c r="AH82" s="120">
        <f t="shared" si="7"/>
        <v>271.3</v>
      </c>
      <c r="AI82" s="132" t="str">
        <f>HYPERLINK('242MLInput'!AD78)</f>
        <v/>
      </c>
      <c r="AJ82" s="132" t="str">
        <f>HYPERLINK('242MLInput'!AE78)</f>
        <v/>
      </c>
      <c r="AK82" s="132" t="str">
        <f>HYPERLINK('242MLInput'!AF78)</f>
        <v/>
      </c>
      <c r="AL82" s="132" t="str">
        <f>HYPERLINK('242MLInput'!AG78)</f>
        <v/>
      </c>
      <c r="AM82" s="132" t="str">
        <f>HYPERLINK('242MLInput'!AH78)</f>
        <v/>
      </c>
      <c r="AN82" s="132" t="str">
        <f>HYPERLINK('242MLInput'!AI78)</f>
        <v/>
      </c>
      <c r="AO82" s="132" t="str">
        <f>HYPERLINK('242MLInput'!AJ78)</f>
        <v/>
      </c>
      <c r="AP82" s="132" t="str">
        <f>HYPERLINK('242MLInput'!AK78)</f>
        <v/>
      </c>
      <c r="AQ82" s="118"/>
      <c r="AR82" s="118"/>
      <c r="AS82" s="118"/>
      <c r="AT82" s="118"/>
      <c r="AU82" s="118"/>
      <c r="AV82" s="118"/>
      <c r="AW82" s="118"/>
      <c r="AX82" s="118"/>
      <c r="AY82" s="118"/>
      <c r="AZ82" s="118"/>
      <c r="BA82" s="118"/>
      <c r="BB82" s="118"/>
      <c r="BC82" s="118"/>
      <c r="BD82" s="118"/>
      <c r="BE82" s="118"/>
      <c r="BF82" s="118"/>
      <c r="BG82" s="118"/>
      <c r="BH82" s="118"/>
      <c r="BI82" s="118"/>
      <c r="BJ82" s="118"/>
      <c r="BK82" s="118"/>
      <c r="BL82" s="118"/>
      <c r="BM82" s="118"/>
      <c r="BN82" s="118"/>
      <c r="BO82" s="118"/>
      <c r="BP82" s="118"/>
      <c r="BQ82" s="118"/>
      <c r="BR82" s="118"/>
      <c r="BS82" s="118"/>
      <c r="BT82" s="118"/>
      <c r="BU82" s="118"/>
      <c r="BV82" s="118"/>
      <c r="BW82" s="118"/>
      <c r="BX82" s="118"/>
      <c r="BY82" s="118"/>
      <c r="BZ82" s="118"/>
      <c r="CA82" s="118"/>
      <c r="CB82" s="118"/>
      <c r="CC82" s="118"/>
      <c r="CD82" s="118"/>
      <c r="CE82" s="118"/>
      <c r="CF82" s="118"/>
      <c r="CG82" s="118"/>
      <c r="CH82" s="118"/>
      <c r="CI82" s="118"/>
      <c r="CJ82" s="118"/>
      <c r="CK82" s="118"/>
      <c r="CL82" s="118"/>
      <c r="CM82" s="118"/>
      <c r="CN82" s="118"/>
      <c r="CO82" s="118"/>
      <c r="CP82" s="118"/>
      <c r="CQ82" s="118"/>
      <c r="CR82" s="118"/>
      <c r="CS82" s="118"/>
      <c r="CT82" s="118"/>
      <c r="CU82" s="118"/>
      <c r="CV82" s="118"/>
      <c r="CW82" s="118"/>
      <c r="CX82" s="118"/>
      <c r="CY82" s="118"/>
      <c r="CZ82" s="118"/>
      <c r="DA82" s="118"/>
      <c r="DB82" s="118"/>
      <c r="DC82" s="118"/>
      <c r="DD82" s="118"/>
    </row>
    <row r="83" ht="10.5" customHeight="1">
      <c r="A83" s="12" t="str">
        <f t="shared" si="1"/>
        <v>242ML</v>
      </c>
      <c r="B83" s="12">
        <f t="shared" si="2"/>
        <v>2020</v>
      </c>
      <c r="C83" s="12">
        <f t="shared" si="3"/>
        <v>6</v>
      </c>
      <c r="D83" s="230">
        <f>'242MLInput'!B79</f>
        <v>43990</v>
      </c>
      <c r="E83" s="111" t="str">
        <f t="shared" si="4"/>
        <v>BUY</v>
      </c>
      <c r="F83" s="112" t="str">
        <f>'242MLInput'!H79</f>
        <v>GSO</v>
      </c>
      <c r="G83" s="111" t="str">
        <f>'242MLInput'!N79</f>
        <v>Kevin Mock</v>
      </c>
      <c r="H83" s="111" t="str">
        <f>'242MLInput'!O79</f>
        <v/>
      </c>
      <c r="I83" s="111" t="str">
        <f>'242MLInput'!Q79</f>
        <v>Non-Rev</v>
      </c>
      <c r="J83" s="112" t="str">
        <f>'242MLInput'!R79</f>
        <v>Mx</v>
      </c>
      <c r="K83" s="113" t="str">
        <f>'242MLInput'!AC79</f>
        <v/>
      </c>
      <c r="L83" s="114"/>
      <c r="M83" s="115">
        <f>'242MLInput'!L79</f>
        <v>0.2</v>
      </c>
      <c r="N83" s="111" t="str">
        <f>IF(F83="","",(IF(R83='242MLInput'!K79,"","ERROR!")))</f>
        <v/>
      </c>
      <c r="O83" s="64"/>
      <c r="P83" s="121">
        <v>1507.0</v>
      </c>
      <c r="Q83" s="133"/>
      <c r="R83" s="224">
        <f t="shared" si="8"/>
        <v>2490.7</v>
      </c>
      <c r="S83" s="225"/>
      <c r="T83" s="225"/>
      <c r="U83" s="226"/>
      <c r="V83" s="226"/>
      <c r="W83" s="226"/>
      <c r="X83" s="226"/>
      <c r="Y83" s="226" t="str">
        <f t="shared" ref="Y83:Y85" si="19">IF(S83&lt;&gt;"",SUM(S81:X83),"")</f>
        <v/>
      </c>
      <c r="Z83" s="136"/>
      <c r="AA83" s="228"/>
      <c r="AB83" s="229"/>
      <c r="AC83" s="229"/>
      <c r="AD83" s="138"/>
      <c r="AE83" s="139">
        <v>0.0</v>
      </c>
      <c r="AF83" s="140" t="str">
        <f t="shared" si="6"/>
        <v/>
      </c>
      <c r="AG83" s="231">
        <v>2.75</v>
      </c>
      <c r="AH83" s="142">
        <f t="shared" si="7"/>
        <v>0</v>
      </c>
      <c r="AI83" s="235" t="str">
        <f>HYPERLINK('242MLInput'!AD79)</f>
        <v/>
      </c>
      <c r="AJ83" s="236" t="str">
        <f>HYPERLINK('242MLInput'!AE79)</f>
        <v/>
      </c>
      <c r="AK83" s="237" t="str">
        <f>HYPERLINK('242MLInput'!AF79)</f>
        <v/>
      </c>
      <c r="AL83" s="237" t="str">
        <f>HYPERLINK('242MLInput'!AG79)</f>
        <v/>
      </c>
      <c r="AM83" s="237" t="str">
        <f>HYPERLINK('242MLInput'!AH79)</f>
        <v/>
      </c>
      <c r="AN83" s="237" t="str">
        <f>HYPERLINK('242MLInput'!AI79)</f>
        <v/>
      </c>
      <c r="AO83" s="237" t="str">
        <f>HYPERLINK('242MLInput'!AJ79)</f>
        <v/>
      </c>
      <c r="AP83" s="237" t="str">
        <f>HYPERLINK('242MLInput'!AK79)</f>
        <v/>
      </c>
      <c r="AQ83" s="238"/>
      <c r="AR83" s="238"/>
      <c r="AS83" s="238"/>
      <c r="AT83" s="238"/>
      <c r="AU83" s="238"/>
      <c r="AV83" s="238"/>
      <c r="AW83" s="238"/>
      <c r="AX83" s="238"/>
      <c r="AY83" s="238"/>
      <c r="AZ83" s="238"/>
      <c r="BA83" s="238"/>
      <c r="BB83" s="238"/>
      <c r="BC83" s="238"/>
      <c r="BD83" s="238"/>
      <c r="BE83" s="238"/>
      <c r="BF83" s="238"/>
      <c r="BG83" s="238"/>
      <c r="BH83" s="238"/>
      <c r="BI83" s="238"/>
      <c r="BJ83" s="238"/>
      <c r="BK83" s="238"/>
      <c r="BL83" s="238"/>
      <c r="BM83" s="238"/>
      <c r="BN83" s="238"/>
      <c r="BO83" s="238"/>
      <c r="BP83" s="238"/>
      <c r="BQ83" s="238"/>
      <c r="BR83" s="238"/>
      <c r="BS83" s="238"/>
      <c r="BT83" s="238"/>
      <c r="BU83" s="238"/>
      <c r="BV83" s="238"/>
      <c r="BW83" s="238"/>
      <c r="BX83" s="238"/>
      <c r="BY83" s="238"/>
      <c r="BZ83" s="238"/>
      <c r="CA83" s="238"/>
      <c r="CB83" s="238"/>
      <c r="CC83" s="238"/>
      <c r="CD83" s="238"/>
      <c r="CE83" s="238"/>
      <c r="CF83" s="238"/>
      <c r="CG83" s="238"/>
      <c r="CH83" s="238"/>
      <c r="CI83" s="238"/>
      <c r="CJ83" s="238"/>
      <c r="CK83" s="238"/>
      <c r="CL83" s="238"/>
      <c r="CM83" s="238"/>
      <c r="CN83" s="238"/>
      <c r="CO83" s="238"/>
      <c r="CP83" s="238"/>
      <c r="CQ83" s="238"/>
      <c r="CR83" s="238"/>
      <c r="CS83" s="238"/>
      <c r="CT83" s="238"/>
      <c r="CU83" s="238"/>
      <c r="CV83" s="238"/>
      <c r="CW83" s="238"/>
      <c r="CX83" s="238"/>
      <c r="CY83" s="238"/>
      <c r="CZ83" s="238"/>
      <c r="DA83" s="238"/>
      <c r="DB83" s="238"/>
      <c r="DC83" s="238"/>
      <c r="DD83" s="238"/>
    </row>
    <row r="84" ht="10.5" customHeight="1">
      <c r="A84" s="12" t="str">
        <f t="shared" si="1"/>
        <v>242ML</v>
      </c>
      <c r="B84" s="12">
        <f t="shared" si="2"/>
        <v>2020</v>
      </c>
      <c r="C84" s="12">
        <f t="shared" si="3"/>
        <v>6</v>
      </c>
      <c r="D84" s="230">
        <f>'242MLInput'!B80</f>
        <v>43990</v>
      </c>
      <c r="E84" s="111" t="str">
        <f t="shared" si="4"/>
        <v>GSO</v>
      </c>
      <c r="F84" s="112" t="str">
        <f>'242MLInput'!H80</f>
        <v>BUY</v>
      </c>
      <c r="G84" s="111" t="str">
        <f>'242MLInput'!N80</f>
        <v>Kevin Mock</v>
      </c>
      <c r="H84" s="111" t="str">
        <f>'242MLInput'!O80</f>
        <v/>
      </c>
      <c r="I84" s="111" t="str">
        <f>'242MLInput'!Q80</f>
        <v>Non-Rev</v>
      </c>
      <c r="J84" s="112" t="str">
        <f>'242MLInput'!R80</f>
        <v>Mx</v>
      </c>
      <c r="K84" s="113" t="str">
        <f>'242MLInput'!AC80</f>
        <v/>
      </c>
      <c r="L84" s="114"/>
      <c r="M84" s="115">
        <f>'242MLInput'!L80</f>
        <v>0.2</v>
      </c>
      <c r="N84" s="111" t="str">
        <f>IF(F84="","",(IF(R84='242MLInput'!K80,"","ERROR!")))</f>
        <v/>
      </c>
      <c r="O84" s="64"/>
      <c r="P84" s="121">
        <v>1508.0</v>
      </c>
      <c r="Q84" s="133"/>
      <c r="R84" s="224">
        <f t="shared" si="8"/>
        <v>2490.9</v>
      </c>
      <c r="S84" s="225"/>
      <c r="T84" s="225"/>
      <c r="U84" s="226"/>
      <c r="V84" s="226"/>
      <c r="W84" s="226"/>
      <c r="X84" s="226"/>
      <c r="Y84" s="226" t="str">
        <f t="shared" si="19"/>
        <v/>
      </c>
      <c r="Z84" s="136"/>
      <c r="AA84" s="228"/>
      <c r="AB84" s="229"/>
      <c r="AC84" s="229"/>
      <c r="AD84" s="138"/>
      <c r="AE84" s="139">
        <v>0.0</v>
      </c>
      <c r="AF84" s="140" t="str">
        <f t="shared" si="6"/>
        <v/>
      </c>
      <c r="AG84" s="231">
        <v>2.75</v>
      </c>
      <c r="AH84" s="142">
        <f t="shared" si="7"/>
        <v>0</v>
      </c>
      <c r="AI84" s="235" t="str">
        <f>HYPERLINK('242MLInput'!AD80)</f>
        <v/>
      </c>
      <c r="AJ84" s="236" t="str">
        <f>HYPERLINK('242MLInput'!AE80)</f>
        <v/>
      </c>
      <c r="AK84" s="237" t="str">
        <f>HYPERLINK('242MLInput'!AF80)</f>
        <v/>
      </c>
      <c r="AL84" s="237" t="str">
        <f>HYPERLINK('242MLInput'!AG80)</f>
        <v/>
      </c>
      <c r="AM84" s="237" t="str">
        <f>HYPERLINK('242MLInput'!AH80)</f>
        <v/>
      </c>
      <c r="AN84" s="237" t="str">
        <f>HYPERLINK('242MLInput'!AI80)</f>
        <v/>
      </c>
      <c r="AO84" s="237" t="str">
        <f>HYPERLINK('242MLInput'!AJ80)</f>
        <v/>
      </c>
      <c r="AP84" s="237" t="str">
        <f>HYPERLINK('242MLInput'!AK80)</f>
        <v/>
      </c>
      <c r="AQ84" s="238"/>
      <c r="AR84" s="238"/>
      <c r="AS84" s="238"/>
      <c r="AT84" s="238"/>
      <c r="AU84" s="238"/>
      <c r="AV84" s="238"/>
      <c r="AW84" s="238"/>
      <c r="AX84" s="238"/>
      <c r="AY84" s="238"/>
      <c r="AZ84" s="238"/>
      <c r="BA84" s="238"/>
      <c r="BB84" s="238"/>
      <c r="BC84" s="238"/>
      <c r="BD84" s="238"/>
      <c r="BE84" s="238"/>
      <c r="BF84" s="238"/>
      <c r="BG84" s="238"/>
      <c r="BH84" s="238"/>
      <c r="BI84" s="238"/>
      <c r="BJ84" s="238"/>
      <c r="BK84" s="238"/>
      <c r="BL84" s="238"/>
      <c r="BM84" s="238"/>
      <c r="BN84" s="238"/>
      <c r="BO84" s="238"/>
      <c r="BP84" s="238"/>
      <c r="BQ84" s="238"/>
      <c r="BR84" s="238"/>
      <c r="BS84" s="238"/>
      <c r="BT84" s="238"/>
      <c r="BU84" s="238"/>
      <c r="BV84" s="238"/>
      <c r="BW84" s="238"/>
      <c r="BX84" s="238"/>
      <c r="BY84" s="238"/>
      <c r="BZ84" s="238"/>
      <c r="CA84" s="238"/>
      <c r="CB84" s="238"/>
      <c r="CC84" s="238"/>
      <c r="CD84" s="238"/>
      <c r="CE84" s="238"/>
      <c r="CF84" s="238"/>
      <c r="CG84" s="238"/>
      <c r="CH84" s="238"/>
      <c r="CI84" s="238"/>
      <c r="CJ84" s="238"/>
      <c r="CK84" s="238"/>
      <c r="CL84" s="238"/>
      <c r="CM84" s="238"/>
      <c r="CN84" s="238"/>
      <c r="CO84" s="238"/>
      <c r="CP84" s="238"/>
      <c r="CQ84" s="238"/>
      <c r="CR84" s="238"/>
      <c r="CS84" s="238"/>
      <c r="CT84" s="238"/>
      <c r="CU84" s="238"/>
      <c r="CV84" s="238"/>
      <c r="CW84" s="238"/>
      <c r="CX84" s="238"/>
      <c r="CY84" s="238"/>
      <c r="CZ84" s="238"/>
      <c r="DA84" s="238"/>
      <c r="DB84" s="238"/>
      <c r="DC84" s="238"/>
      <c r="DD84" s="238"/>
    </row>
    <row r="85" ht="10.5" customHeight="1">
      <c r="A85" s="118" t="str">
        <f t="shared" si="1"/>
        <v>242ML</v>
      </c>
      <c r="B85" s="118">
        <f t="shared" si="2"/>
        <v>2020</v>
      </c>
      <c r="C85" s="118">
        <f t="shared" si="3"/>
        <v>6</v>
      </c>
      <c r="D85" s="119">
        <f>'242MLInput'!B81</f>
        <v>43994</v>
      </c>
      <c r="E85" s="120" t="str">
        <f t="shared" si="4"/>
        <v>BUY</v>
      </c>
      <c r="F85" s="121" t="str">
        <f>'242MLInput'!H81</f>
        <v>FMY</v>
      </c>
      <c r="G85" s="120" t="str">
        <f>'242MLInput'!N81</f>
        <v>Kevin Mock</v>
      </c>
      <c r="H85" s="120" t="str">
        <f>'242MLInput'!O81</f>
        <v/>
      </c>
      <c r="I85" s="120" t="str">
        <f>'242MLInput'!Q81</f>
        <v>Passenger</v>
      </c>
      <c r="J85" s="121" t="str">
        <f>'242MLInput'!R81</f>
        <v>Boteler</v>
      </c>
      <c r="K85" s="122" t="str">
        <f>'242MLInput'!AC81</f>
        <v/>
      </c>
      <c r="L85" s="123"/>
      <c r="M85" s="124">
        <f>'242MLInput'!L81</f>
        <v>2.2</v>
      </c>
      <c r="N85" s="120" t="str">
        <f>IF(F85="","",(IF(R85='242MLInput'!K81,"","ERROR!")))</f>
        <v/>
      </c>
      <c r="O85" s="120"/>
      <c r="P85" s="121">
        <v>1509.0</v>
      </c>
      <c r="Q85" s="121"/>
      <c r="R85" s="124">
        <f t="shared" si="8"/>
        <v>2493.1</v>
      </c>
      <c r="S85" s="125"/>
      <c r="T85" s="125"/>
      <c r="U85" s="125"/>
      <c r="V85" s="126"/>
      <c r="W85" s="125"/>
      <c r="X85" s="125"/>
      <c r="Y85" s="125" t="str">
        <f t="shared" si="19"/>
        <v/>
      </c>
      <c r="Z85" s="121"/>
      <c r="AA85" s="234"/>
      <c r="AB85" s="128"/>
      <c r="AC85" s="128"/>
      <c r="AD85" s="143"/>
      <c r="AE85" s="144">
        <v>0.0</v>
      </c>
      <c r="AF85" s="125" t="str">
        <f t="shared" si="6"/>
        <v/>
      </c>
      <c r="AG85" s="131">
        <v>2.75</v>
      </c>
      <c r="AH85" s="120">
        <f t="shared" si="7"/>
        <v>0</v>
      </c>
      <c r="AI85" s="132" t="str">
        <f>HYPERLINK('242MLInput'!AD81)</f>
        <v/>
      </c>
      <c r="AJ85" s="132" t="str">
        <f>HYPERLINK('242MLInput'!AE81)</f>
        <v/>
      </c>
      <c r="AK85" s="132" t="str">
        <f>HYPERLINK('242MLInput'!AF81)</f>
        <v/>
      </c>
      <c r="AL85" s="132" t="str">
        <f>HYPERLINK('242MLInput'!AG81)</f>
        <v/>
      </c>
      <c r="AM85" s="132" t="str">
        <f>HYPERLINK('242MLInput'!AH81)</f>
        <v/>
      </c>
      <c r="AN85" s="132" t="str">
        <f>HYPERLINK('242MLInput'!AI81)</f>
        <v/>
      </c>
      <c r="AO85" s="132" t="str">
        <f>HYPERLINK('242MLInput'!AJ81)</f>
        <v/>
      </c>
      <c r="AP85" s="132" t="str">
        <f>HYPERLINK('242MLInput'!AK81)</f>
        <v/>
      </c>
      <c r="AQ85" s="118"/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/>
      <c r="BF85" s="118"/>
      <c r="BG85" s="118"/>
      <c r="BH85" s="118"/>
      <c r="BI85" s="118"/>
      <c r="BJ85" s="118"/>
      <c r="BK85" s="118"/>
      <c r="BL85" s="118"/>
      <c r="BM85" s="118"/>
      <c r="BN85" s="118"/>
      <c r="BO85" s="118"/>
      <c r="BP85" s="118"/>
      <c r="BQ85" s="118"/>
      <c r="BR85" s="118"/>
      <c r="BS85" s="118"/>
      <c r="BT85" s="118"/>
      <c r="BU85" s="118"/>
      <c r="BV85" s="118"/>
      <c r="BW85" s="118"/>
      <c r="BX85" s="118"/>
      <c r="BY85" s="118"/>
      <c r="BZ85" s="118"/>
      <c r="CA85" s="118"/>
      <c r="CB85" s="118"/>
      <c r="CC85" s="118"/>
      <c r="CD85" s="118"/>
      <c r="CE85" s="118"/>
      <c r="CF85" s="118"/>
      <c r="CG85" s="118"/>
      <c r="CH85" s="118"/>
      <c r="CI85" s="118"/>
      <c r="CJ85" s="118"/>
      <c r="CK85" s="118"/>
      <c r="CL85" s="118"/>
      <c r="CM85" s="118"/>
      <c r="CN85" s="118"/>
      <c r="CO85" s="118"/>
      <c r="CP85" s="118"/>
      <c r="CQ85" s="118"/>
      <c r="CR85" s="118"/>
      <c r="CS85" s="118"/>
      <c r="CT85" s="118"/>
      <c r="CU85" s="118"/>
      <c r="CV85" s="118"/>
      <c r="CW85" s="118"/>
      <c r="CX85" s="118"/>
      <c r="CY85" s="118"/>
      <c r="CZ85" s="118"/>
      <c r="DA85" s="118"/>
      <c r="DB85" s="118"/>
      <c r="DC85" s="118"/>
      <c r="DD85" s="118"/>
    </row>
    <row r="86" ht="10.5" customHeight="1">
      <c r="A86" s="118" t="str">
        <f t="shared" si="1"/>
        <v>242ML</v>
      </c>
      <c r="B86" s="118">
        <f t="shared" si="2"/>
        <v>2020</v>
      </c>
      <c r="C86" s="118">
        <f t="shared" si="3"/>
        <v>6</v>
      </c>
      <c r="D86" s="119">
        <f>'242MLInput'!B82</f>
        <v>43994</v>
      </c>
      <c r="E86" s="120" t="str">
        <f t="shared" si="4"/>
        <v>FMY</v>
      </c>
      <c r="F86" s="121" t="str">
        <f>'242MLInput'!H82</f>
        <v>GSO</v>
      </c>
      <c r="G86" s="120" t="str">
        <f>'242MLInput'!N82</f>
        <v>Kevin Mock</v>
      </c>
      <c r="H86" s="120" t="str">
        <f>'242MLInput'!O82</f>
        <v/>
      </c>
      <c r="I86" s="120" t="str">
        <f>'242MLInput'!Q82</f>
        <v>Passenger</v>
      </c>
      <c r="J86" s="121" t="str">
        <f>'242MLInput'!R82</f>
        <v>Boteler</v>
      </c>
      <c r="K86" s="122" t="str">
        <f>'242MLInput'!AC82</f>
        <v/>
      </c>
      <c r="L86" s="123"/>
      <c r="M86" s="124">
        <f>'242MLInput'!L82</f>
        <v>2</v>
      </c>
      <c r="N86" s="120" t="str">
        <f>IF(F86="","",(IF(R86='242MLInput'!K82,"","ERROR!")))</f>
        <v/>
      </c>
      <c r="O86" s="120"/>
      <c r="P86" s="121">
        <v>1510.0</v>
      </c>
      <c r="Q86" s="121">
        <v>4314.0</v>
      </c>
      <c r="R86" s="124">
        <f t="shared" si="8"/>
        <v>2495.1</v>
      </c>
      <c r="S86" s="125"/>
      <c r="T86" s="125">
        <v>124.19</v>
      </c>
      <c r="U86" s="125"/>
      <c r="V86" s="126"/>
      <c r="W86" s="125"/>
      <c r="X86" s="125"/>
      <c r="Y86" s="125">
        <v>11176.0</v>
      </c>
      <c r="Z86" s="121" t="s">
        <v>275</v>
      </c>
      <c r="AA86" s="234" t="s">
        <v>102</v>
      </c>
      <c r="AB86" s="128">
        <v>500.0</v>
      </c>
      <c r="AC86" s="128" t="s">
        <v>276</v>
      </c>
      <c r="AD86" s="143">
        <v>240.0</v>
      </c>
      <c r="AE86" s="144">
        <v>784.19</v>
      </c>
      <c r="AF86" s="125">
        <f t="shared" si="6"/>
        <v>3.267458333</v>
      </c>
      <c r="AG86" s="131">
        <v>2.75</v>
      </c>
      <c r="AH86" s="120">
        <f t="shared" si="7"/>
        <v>124.19</v>
      </c>
      <c r="AI86" s="132" t="str">
        <f>HYPERLINK('242MLInput'!AD82)</f>
        <v/>
      </c>
      <c r="AJ86" s="132" t="str">
        <f>HYPERLINK('242MLInput'!AE82)</f>
        <v/>
      </c>
      <c r="AK86" s="132" t="str">
        <f>HYPERLINK('242MLInput'!AF82)</f>
        <v/>
      </c>
      <c r="AL86" s="132" t="str">
        <f>HYPERLINK('242MLInput'!AG82)</f>
        <v/>
      </c>
      <c r="AM86" s="132" t="str">
        <f>HYPERLINK('242MLInput'!AH82)</f>
        <v/>
      </c>
      <c r="AN86" s="132" t="str">
        <f>HYPERLINK('242MLInput'!AI82)</f>
        <v/>
      </c>
      <c r="AO86" s="132" t="str">
        <f>HYPERLINK('242MLInput'!AJ82)</f>
        <v/>
      </c>
      <c r="AP86" s="132" t="str">
        <f>HYPERLINK('242MLInput'!AK82)</f>
        <v/>
      </c>
      <c r="AQ86" s="118"/>
      <c r="AR86" s="118"/>
      <c r="AS86" s="118"/>
      <c r="AT86" s="118"/>
      <c r="AU86" s="118"/>
      <c r="AV86" s="118"/>
      <c r="AW86" s="118"/>
      <c r="AX86" s="118"/>
      <c r="AY86" s="118"/>
      <c r="AZ86" s="118"/>
      <c r="BA86" s="118"/>
      <c r="BB86" s="118"/>
      <c r="BC86" s="118"/>
      <c r="BD86" s="118"/>
      <c r="BE86" s="118"/>
      <c r="BF86" s="118"/>
      <c r="BG86" s="118"/>
      <c r="BH86" s="118"/>
      <c r="BI86" s="118"/>
      <c r="BJ86" s="118"/>
      <c r="BK86" s="118"/>
      <c r="BL86" s="118"/>
      <c r="BM86" s="118"/>
      <c r="BN86" s="118"/>
      <c r="BO86" s="118"/>
      <c r="BP86" s="118"/>
      <c r="BQ86" s="118"/>
      <c r="BR86" s="118"/>
      <c r="BS86" s="118"/>
      <c r="BT86" s="118"/>
      <c r="BU86" s="118"/>
      <c r="BV86" s="118"/>
      <c r="BW86" s="118"/>
      <c r="BX86" s="118"/>
      <c r="BY86" s="118"/>
      <c r="BZ86" s="118"/>
      <c r="CA86" s="118"/>
      <c r="CB86" s="118"/>
      <c r="CC86" s="118"/>
      <c r="CD86" s="118"/>
      <c r="CE86" s="118"/>
      <c r="CF86" s="118"/>
      <c r="CG86" s="118"/>
      <c r="CH86" s="118"/>
      <c r="CI86" s="118"/>
      <c r="CJ86" s="118"/>
      <c r="CK86" s="118"/>
      <c r="CL86" s="118"/>
      <c r="CM86" s="118"/>
      <c r="CN86" s="118"/>
      <c r="CO86" s="118"/>
      <c r="CP86" s="118"/>
      <c r="CQ86" s="118"/>
      <c r="CR86" s="118"/>
      <c r="CS86" s="118"/>
      <c r="CT86" s="118"/>
      <c r="CU86" s="118"/>
      <c r="CV86" s="118"/>
      <c r="CW86" s="118"/>
      <c r="CX86" s="118"/>
      <c r="CY86" s="118"/>
      <c r="CZ86" s="118"/>
      <c r="DA86" s="118"/>
      <c r="DB86" s="118"/>
      <c r="DC86" s="118"/>
      <c r="DD86" s="118"/>
    </row>
    <row r="87" ht="10.5" customHeight="1">
      <c r="A87" s="12" t="str">
        <f t="shared" si="1"/>
        <v>242ML</v>
      </c>
      <c r="B87" s="12">
        <f t="shared" si="2"/>
        <v>2020</v>
      </c>
      <c r="C87" s="12">
        <f t="shared" si="3"/>
        <v>6</v>
      </c>
      <c r="D87" s="230">
        <f>'242MLInput'!B83</f>
        <v>43998</v>
      </c>
      <c r="E87" s="111" t="str">
        <f t="shared" si="4"/>
        <v>GSO</v>
      </c>
      <c r="F87" s="112" t="str">
        <f>'242MLInput'!H83</f>
        <v>BUY</v>
      </c>
      <c r="G87" s="111" t="str">
        <f>'242MLInput'!N83</f>
        <v>Kevin Mock</v>
      </c>
      <c r="H87" s="111" t="str">
        <f>'242MLInput'!O83</f>
        <v/>
      </c>
      <c r="I87" s="111" t="str">
        <f>'242MLInput'!Q83</f>
        <v>Non-Rev</v>
      </c>
      <c r="J87" s="112" t="str">
        <f>'242MLInput'!R83</f>
        <v>Mx</v>
      </c>
      <c r="K87" s="113" t="str">
        <f>'242MLInput'!AC83</f>
        <v/>
      </c>
      <c r="L87" s="114"/>
      <c r="M87" s="115">
        <f>'242MLInput'!L83</f>
        <v>0.1</v>
      </c>
      <c r="N87" s="111" t="str">
        <f>IF(F87="","",(IF(R87='242MLInput'!K83,"","ERROR!")))</f>
        <v/>
      </c>
      <c r="O87" s="64"/>
      <c r="P87" s="121">
        <v>1511.0</v>
      </c>
      <c r="Q87" s="133"/>
      <c r="R87" s="224">
        <f t="shared" si="8"/>
        <v>2495.2</v>
      </c>
      <c r="S87" s="225"/>
      <c r="T87" s="225"/>
      <c r="U87" s="226"/>
      <c r="V87" s="226"/>
      <c r="W87" s="226"/>
      <c r="X87" s="226"/>
      <c r="Y87" s="226" t="str">
        <f t="shared" ref="Y87:Y88" si="20">IF(S87&lt;&gt;"",SUM(S85:X87),"")</f>
        <v/>
      </c>
      <c r="Z87" s="136"/>
      <c r="AA87" s="228"/>
      <c r="AB87" s="229"/>
      <c r="AC87" s="229"/>
      <c r="AD87" s="138"/>
      <c r="AE87" s="139">
        <v>0.0</v>
      </c>
      <c r="AF87" s="140" t="str">
        <f t="shared" si="6"/>
        <v/>
      </c>
      <c r="AG87" s="231">
        <v>2.75</v>
      </c>
      <c r="AH87" s="142">
        <f t="shared" si="7"/>
        <v>0</v>
      </c>
      <c r="AI87" s="235" t="str">
        <f>HYPERLINK('242MLInput'!AD83)</f>
        <v/>
      </c>
      <c r="AJ87" s="236" t="str">
        <f>HYPERLINK('242MLInput'!AE83)</f>
        <v/>
      </c>
      <c r="AK87" s="237" t="str">
        <f>HYPERLINK('242MLInput'!AF83)</f>
        <v/>
      </c>
      <c r="AL87" s="237" t="str">
        <f>HYPERLINK('242MLInput'!AG83)</f>
        <v/>
      </c>
      <c r="AM87" s="237" t="str">
        <f>HYPERLINK('242MLInput'!AH83)</f>
        <v/>
      </c>
      <c r="AN87" s="237" t="str">
        <f>HYPERLINK('242MLInput'!AI83)</f>
        <v/>
      </c>
      <c r="AO87" s="237" t="str">
        <f>HYPERLINK('242MLInput'!AJ83)</f>
        <v/>
      </c>
      <c r="AP87" s="237" t="str">
        <f>HYPERLINK('242MLInput'!AK83)</f>
        <v/>
      </c>
      <c r="AQ87" s="238"/>
      <c r="AR87" s="238"/>
      <c r="AS87" s="238"/>
      <c r="AT87" s="238"/>
      <c r="AU87" s="238"/>
      <c r="AV87" s="238"/>
      <c r="AW87" s="238"/>
      <c r="AX87" s="238"/>
      <c r="AY87" s="238"/>
      <c r="AZ87" s="238"/>
      <c r="BA87" s="238"/>
      <c r="BB87" s="238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8"/>
      <c r="BS87" s="238"/>
      <c r="BT87" s="238"/>
      <c r="BU87" s="238"/>
      <c r="BV87" s="238"/>
      <c r="BW87" s="238"/>
      <c r="BX87" s="238"/>
      <c r="BY87" s="238"/>
      <c r="BZ87" s="238"/>
      <c r="CA87" s="238"/>
      <c r="CB87" s="238"/>
      <c r="CC87" s="238"/>
      <c r="CD87" s="238"/>
      <c r="CE87" s="238"/>
      <c r="CF87" s="238"/>
      <c r="CG87" s="238"/>
      <c r="CH87" s="238"/>
      <c r="CI87" s="238"/>
      <c r="CJ87" s="238"/>
      <c r="CK87" s="238"/>
      <c r="CL87" s="238"/>
      <c r="CM87" s="238"/>
      <c r="CN87" s="238"/>
      <c r="CO87" s="238"/>
      <c r="CP87" s="238"/>
      <c r="CQ87" s="238"/>
      <c r="CR87" s="238"/>
      <c r="CS87" s="238"/>
      <c r="CT87" s="238"/>
      <c r="CU87" s="238"/>
      <c r="CV87" s="238"/>
      <c r="CW87" s="238"/>
      <c r="CX87" s="238"/>
      <c r="CY87" s="238"/>
      <c r="CZ87" s="238"/>
      <c r="DA87" s="238"/>
      <c r="DB87" s="238"/>
      <c r="DC87" s="238"/>
      <c r="DD87" s="238"/>
    </row>
    <row r="88" ht="10.5" customHeight="1">
      <c r="A88" s="118" t="str">
        <f t="shared" si="1"/>
        <v>242ML</v>
      </c>
      <c r="B88" s="118">
        <f t="shared" si="2"/>
        <v>2020</v>
      </c>
      <c r="C88" s="118">
        <f t="shared" si="3"/>
        <v>6</v>
      </c>
      <c r="D88" s="119">
        <f>'242MLInput'!B84</f>
        <v>44003</v>
      </c>
      <c r="E88" s="120" t="str">
        <f t="shared" si="4"/>
        <v>BUY</v>
      </c>
      <c r="F88" s="121" t="str">
        <f>'242MLInput'!H84</f>
        <v>FMY</v>
      </c>
      <c r="G88" s="120" t="str">
        <f>'242MLInput'!N84</f>
        <v>Kevin Mock</v>
      </c>
      <c r="H88" s="120" t="str">
        <f>'242MLInput'!O84</f>
        <v/>
      </c>
      <c r="I88" s="120" t="str">
        <f>'242MLInput'!Q84</f>
        <v>Passenger</v>
      </c>
      <c r="J88" s="121" t="str">
        <f>'242MLInput'!R84</f>
        <v>Boteler</v>
      </c>
      <c r="K88" s="122" t="str">
        <f>'242MLInput'!AC84</f>
        <v/>
      </c>
      <c r="L88" s="123"/>
      <c r="M88" s="124">
        <f>'242MLInput'!L84</f>
        <v>2</v>
      </c>
      <c r="N88" s="120" t="str">
        <f>IF(F88="","",(IF(R88='242MLInput'!K84,"","ERROR!")))</f>
        <v/>
      </c>
      <c r="O88" s="120"/>
      <c r="P88" s="121">
        <v>1512.0</v>
      </c>
      <c r="Q88" s="121"/>
      <c r="R88" s="124">
        <f t="shared" si="8"/>
        <v>2497.2</v>
      </c>
      <c r="S88" s="125"/>
      <c r="T88" s="125"/>
      <c r="U88" s="125"/>
      <c r="V88" s="126"/>
      <c r="W88" s="125"/>
      <c r="X88" s="125"/>
      <c r="Y88" s="125" t="str">
        <f t="shared" si="20"/>
        <v/>
      </c>
      <c r="Z88" s="121"/>
      <c r="AA88" s="234"/>
      <c r="AB88" s="128"/>
      <c r="AC88" s="128"/>
      <c r="AD88" s="143"/>
      <c r="AE88" s="144">
        <v>0.0</v>
      </c>
      <c r="AF88" s="125" t="str">
        <f t="shared" si="6"/>
        <v/>
      </c>
      <c r="AG88" s="131">
        <v>2.75</v>
      </c>
      <c r="AH88" s="120">
        <f t="shared" si="7"/>
        <v>0</v>
      </c>
      <c r="AI88" s="132" t="str">
        <f>HYPERLINK('242MLInput'!AD84)</f>
        <v/>
      </c>
      <c r="AJ88" s="132" t="str">
        <f>HYPERLINK('242MLInput'!AE84)</f>
        <v/>
      </c>
      <c r="AK88" s="132" t="str">
        <f>HYPERLINK('242MLInput'!AF84)</f>
        <v/>
      </c>
      <c r="AL88" s="132" t="str">
        <f>HYPERLINK('242MLInput'!AG84)</f>
        <v/>
      </c>
      <c r="AM88" s="132" t="str">
        <f>HYPERLINK('242MLInput'!AH84)</f>
        <v/>
      </c>
      <c r="AN88" s="132" t="str">
        <f>HYPERLINK('242MLInput'!AI84)</f>
        <v/>
      </c>
      <c r="AO88" s="132" t="str">
        <f>HYPERLINK('242MLInput'!AJ84)</f>
        <v/>
      </c>
      <c r="AP88" s="132" t="str">
        <f>HYPERLINK('242MLInput'!AK84)</f>
        <v/>
      </c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8"/>
      <c r="CE88" s="118"/>
      <c r="CF88" s="118"/>
      <c r="CG88" s="118"/>
      <c r="CH88" s="118"/>
      <c r="CI88" s="118"/>
      <c r="CJ88" s="118"/>
      <c r="CK88" s="118"/>
      <c r="CL88" s="118"/>
      <c r="CM88" s="118"/>
      <c r="CN88" s="118"/>
      <c r="CO88" s="118"/>
      <c r="CP88" s="118"/>
      <c r="CQ88" s="118"/>
      <c r="CR88" s="118"/>
      <c r="CS88" s="118"/>
      <c r="CT88" s="118"/>
      <c r="CU88" s="118"/>
      <c r="CV88" s="118"/>
      <c r="CW88" s="118"/>
      <c r="CX88" s="118"/>
      <c r="CY88" s="118"/>
      <c r="CZ88" s="118"/>
      <c r="DA88" s="118"/>
      <c r="DB88" s="118"/>
      <c r="DC88" s="118"/>
      <c r="DD88" s="118"/>
    </row>
    <row r="89" ht="10.5" customHeight="1">
      <c r="A89" s="118" t="str">
        <f t="shared" si="1"/>
        <v>242ML</v>
      </c>
      <c r="B89" s="118">
        <f t="shared" si="2"/>
        <v>2020</v>
      </c>
      <c r="C89" s="118">
        <f t="shared" si="3"/>
        <v>6</v>
      </c>
      <c r="D89" s="119">
        <f>'242MLInput'!B85</f>
        <v>44003</v>
      </c>
      <c r="E89" s="120" t="str">
        <f t="shared" si="4"/>
        <v>FMY</v>
      </c>
      <c r="F89" s="121" t="str">
        <f>'242MLInput'!H85</f>
        <v>BUY</v>
      </c>
      <c r="G89" s="120" t="str">
        <f>'242MLInput'!N85</f>
        <v>Kevin Mock</v>
      </c>
      <c r="H89" s="120" t="str">
        <f>'242MLInput'!O85</f>
        <v/>
      </c>
      <c r="I89" s="120" t="str">
        <f>'242MLInput'!Q85</f>
        <v>Passenger</v>
      </c>
      <c r="J89" s="121" t="str">
        <f>'242MLInput'!R85</f>
        <v>Boteler</v>
      </c>
      <c r="K89" s="122" t="str">
        <f>'242MLInput'!AC85</f>
        <v/>
      </c>
      <c r="L89" s="123"/>
      <c r="M89" s="124">
        <f>'242MLInput'!L85</f>
        <v>1.9</v>
      </c>
      <c r="N89" s="120" t="str">
        <f>IF(F89="","",(IF(R89='242MLInput'!K85,"","ERROR!")))</f>
        <v/>
      </c>
      <c r="O89" s="120"/>
      <c r="P89" s="121">
        <v>1513.0</v>
      </c>
      <c r="Q89" s="121">
        <v>4314.0</v>
      </c>
      <c r="R89" s="124">
        <f t="shared" si="8"/>
        <v>2499.1</v>
      </c>
      <c r="S89" s="125"/>
      <c r="T89" s="125">
        <v>79.02</v>
      </c>
      <c r="U89" s="125"/>
      <c r="V89" s="126"/>
      <c r="W89" s="125"/>
      <c r="X89" s="125"/>
      <c r="Y89" s="125">
        <v>11176.0</v>
      </c>
      <c r="Z89" s="121" t="s">
        <v>275</v>
      </c>
      <c r="AA89" s="234" t="s">
        <v>102</v>
      </c>
      <c r="AB89" s="128">
        <v>500.0</v>
      </c>
      <c r="AC89" s="128" t="s">
        <v>277</v>
      </c>
      <c r="AD89" s="143">
        <v>119.0</v>
      </c>
      <c r="AE89" s="144">
        <v>406.27</v>
      </c>
      <c r="AF89" s="125">
        <f t="shared" si="6"/>
        <v>3.414033613</v>
      </c>
      <c r="AG89" s="131">
        <v>2.75</v>
      </c>
      <c r="AH89" s="120">
        <f t="shared" si="7"/>
        <v>79.02</v>
      </c>
      <c r="AI89" s="132" t="str">
        <f>HYPERLINK('242MLInput'!AD85)</f>
        <v/>
      </c>
      <c r="AJ89" s="132" t="str">
        <f>HYPERLINK('242MLInput'!AE85)</f>
        <v/>
      </c>
      <c r="AK89" s="132" t="str">
        <f>HYPERLINK('242MLInput'!AF85)</f>
        <v/>
      </c>
      <c r="AL89" s="132" t="str">
        <f>HYPERLINK('242MLInput'!AG85)</f>
        <v/>
      </c>
      <c r="AM89" s="132" t="str">
        <f>HYPERLINK('242MLInput'!AH85)</f>
        <v/>
      </c>
      <c r="AN89" s="132" t="str">
        <f>HYPERLINK('242MLInput'!AI85)</f>
        <v/>
      </c>
      <c r="AO89" s="132" t="str">
        <f>HYPERLINK('242MLInput'!AJ85)</f>
        <v/>
      </c>
      <c r="AP89" s="132" t="str">
        <f>HYPERLINK('242MLInput'!AK85)</f>
        <v/>
      </c>
      <c r="AQ89" s="118"/>
      <c r="AR89" s="118"/>
      <c r="AS89" s="118"/>
      <c r="AT89" s="118"/>
      <c r="AU89" s="118"/>
      <c r="AV89" s="118"/>
      <c r="AW89" s="118"/>
      <c r="AX89" s="118"/>
      <c r="AY89" s="118"/>
      <c r="AZ89" s="118"/>
      <c r="BA89" s="118"/>
      <c r="BB89" s="118"/>
      <c r="BC89" s="118"/>
      <c r="BD89" s="118"/>
      <c r="BE89" s="118"/>
      <c r="BF89" s="118"/>
      <c r="BG89" s="118"/>
      <c r="BH89" s="118"/>
      <c r="BI89" s="118"/>
      <c r="BJ89" s="118"/>
      <c r="BK89" s="118"/>
      <c r="BL89" s="118"/>
      <c r="BM89" s="118"/>
      <c r="BN89" s="118"/>
      <c r="BO89" s="118"/>
      <c r="BP89" s="118"/>
      <c r="BQ89" s="118"/>
      <c r="BR89" s="118"/>
      <c r="BS89" s="118"/>
      <c r="BT89" s="118"/>
      <c r="BU89" s="118"/>
      <c r="BV89" s="118"/>
      <c r="BW89" s="118"/>
      <c r="BX89" s="118"/>
      <c r="BY89" s="118"/>
      <c r="BZ89" s="118"/>
      <c r="CA89" s="118"/>
      <c r="CB89" s="118"/>
      <c r="CC89" s="118"/>
      <c r="CD89" s="118"/>
      <c r="CE89" s="118"/>
      <c r="CF89" s="118"/>
      <c r="CG89" s="118"/>
      <c r="CH89" s="118"/>
      <c r="CI89" s="118"/>
      <c r="CJ89" s="118"/>
      <c r="CK89" s="118"/>
      <c r="CL89" s="118"/>
      <c r="CM89" s="118"/>
      <c r="CN89" s="118"/>
      <c r="CO89" s="118"/>
      <c r="CP89" s="118"/>
      <c r="CQ89" s="118"/>
      <c r="CR89" s="118"/>
      <c r="CS89" s="118"/>
      <c r="CT89" s="118"/>
      <c r="CU89" s="118"/>
      <c r="CV89" s="118"/>
      <c r="CW89" s="118"/>
      <c r="CX89" s="118"/>
      <c r="CY89" s="118"/>
      <c r="CZ89" s="118"/>
      <c r="DA89" s="118"/>
      <c r="DB89" s="118"/>
      <c r="DC89" s="118"/>
      <c r="DD89" s="118"/>
    </row>
    <row r="90" ht="10.5" customHeight="1">
      <c r="A90" s="12" t="str">
        <f t="shared" si="1"/>
        <v>242ML</v>
      </c>
      <c r="B90" s="12">
        <f t="shared" si="2"/>
        <v>2020</v>
      </c>
      <c r="C90" s="12">
        <f t="shared" si="3"/>
        <v>6</v>
      </c>
      <c r="D90" s="230">
        <f>'242MLInput'!B86</f>
        <v>44010</v>
      </c>
      <c r="E90" s="111" t="str">
        <f t="shared" si="4"/>
        <v>BUY</v>
      </c>
      <c r="F90" s="112" t="str">
        <f>'242MLInput'!H86</f>
        <v>CHS</v>
      </c>
      <c r="G90" s="111" t="str">
        <f>'242MLInput'!N86</f>
        <v>Steve Watkins</v>
      </c>
      <c r="H90" s="111" t="str">
        <f>'242MLInput'!O86</f>
        <v>BC</v>
      </c>
      <c r="I90" s="111" t="str">
        <f>'242MLInput'!Q86</f>
        <v>Cargo</v>
      </c>
      <c r="J90" s="112" t="str">
        <f>'242MLInput'!R86</f>
        <v>FDS</v>
      </c>
      <c r="K90" s="113" t="str">
        <f>'242MLInput'!AC86</f>
        <v/>
      </c>
      <c r="L90" s="114"/>
      <c r="M90" s="115">
        <f>'242MLInput'!L86</f>
        <v>0.8</v>
      </c>
      <c r="N90" s="111" t="str">
        <f>IF(F90="","",(IF(R90='242MLInput'!K86,"","ERROR!")))</f>
        <v/>
      </c>
      <c r="O90" s="64"/>
      <c r="P90" s="121">
        <v>1514.0</v>
      </c>
      <c r="Q90" s="133"/>
      <c r="R90" s="224">
        <f t="shared" si="8"/>
        <v>2499.9</v>
      </c>
      <c r="S90" s="225"/>
      <c r="T90" s="225"/>
      <c r="U90" s="226"/>
      <c r="V90" s="226"/>
      <c r="W90" s="226"/>
      <c r="X90" s="226"/>
      <c r="Y90" s="226" t="str">
        <f t="shared" ref="Y90:Y93" si="21">IF(S90&lt;&gt;"",SUM(S88:X90),"")</f>
        <v/>
      </c>
      <c r="Z90" s="136"/>
      <c r="AA90" s="228"/>
      <c r="AB90" s="229"/>
      <c r="AC90" s="229"/>
      <c r="AD90" s="138"/>
      <c r="AE90" s="139">
        <v>0.0</v>
      </c>
      <c r="AF90" s="140" t="str">
        <f t="shared" si="6"/>
        <v/>
      </c>
      <c r="AG90" s="231">
        <v>2.75</v>
      </c>
      <c r="AH90" s="142">
        <f t="shared" si="7"/>
        <v>0</v>
      </c>
      <c r="AI90" s="235" t="str">
        <f>HYPERLINK('242MLInput'!AD86)</f>
        <v/>
      </c>
      <c r="AJ90" s="236" t="str">
        <f>HYPERLINK('242MLInput'!AE86)</f>
        <v/>
      </c>
      <c r="AK90" s="237" t="str">
        <f>HYPERLINK('242MLInput'!AF86)</f>
        <v/>
      </c>
      <c r="AL90" s="237" t="str">
        <f>HYPERLINK('242MLInput'!AG86)</f>
        <v/>
      </c>
      <c r="AM90" s="237" t="str">
        <f>HYPERLINK('242MLInput'!AH86)</f>
        <v/>
      </c>
      <c r="AN90" s="237" t="str">
        <f>HYPERLINK('242MLInput'!AI86)</f>
        <v/>
      </c>
      <c r="AO90" s="237" t="str">
        <f>HYPERLINK('242MLInput'!AJ86)</f>
        <v/>
      </c>
      <c r="AP90" s="237" t="str">
        <f>HYPERLINK('242MLInput'!AK86)</f>
        <v/>
      </c>
      <c r="AQ90" s="238"/>
      <c r="AR90" s="238"/>
      <c r="AS90" s="238"/>
      <c r="AT90" s="238"/>
      <c r="AU90" s="238"/>
      <c r="AV90" s="238"/>
      <c r="AW90" s="238"/>
      <c r="AX90" s="238"/>
      <c r="AY90" s="238"/>
      <c r="AZ90" s="238"/>
      <c r="BA90" s="238"/>
      <c r="BB90" s="238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8"/>
      <c r="BS90" s="238"/>
      <c r="BT90" s="238"/>
      <c r="BU90" s="238"/>
      <c r="BV90" s="238"/>
      <c r="BW90" s="238"/>
      <c r="BX90" s="238"/>
      <c r="BY90" s="238"/>
      <c r="BZ90" s="238"/>
      <c r="CA90" s="238"/>
      <c r="CB90" s="238"/>
      <c r="CC90" s="238"/>
      <c r="CD90" s="238"/>
      <c r="CE90" s="238"/>
      <c r="CF90" s="238"/>
      <c r="CG90" s="238"/>
      <c r="CH90" s="238"/>
      <c r="CI90" s="238"/>
      <c r="CJ90" s="238"/>
      <c r="CK90" s="238"/>
      <c r="CL90" s="238"/>
      <c r="CM90" s="238"/>
      <c r="CN90" s="238"/>
      <c r="CO90" s="238"/>
      <c r="CP90" s="238"/>
      <c r="CQ90" s="238"/>
      <c r="CR90" s="238"/>
      <c r="CS90" s="238"/>
      <c r="CT90" s="238"/>
      <c r="CU90" s="238"/>
      <c r="CV90" s="238"/>
      <c r="CW90" s="238"/>
      <c r="CX90" s="238"/>
      <c r="CY90" s="238"/>
      <c r="CZ90" s="238"/>
      <c r="DA90" s="238"/>
      <c r="DB90" s="238"/>
      <c r="DC90" s="238"/>
      <c r="DD90" s="238"/>
    </row>
    <row r="91" ht="10.5" customHeight="1">
      <c r="A91" s="12" t="str">
        <f t="shared" si="1"/>
        <v>242ML</v>
      </c>
      <c r="B91" s="12">
        <f t="shared" si="2"/>
        <v>2020</v>
      </c>
      <c r="C91" s="12">
        <f t="shared" si="3"/>
        <v>6</v>
      </c>
      <c r="D91" s="230">
        <f>'242MLInput'!B87</f>
        <v>44010</v>
      </c>
      <c r="E91" s="111" t="str">
        <f t="shared" si="4"/>
        <v>CHS</v>
      </c>
      <c r="F91" s="112" t="str">
        <f>'242MLInput'!H87</f>
        <v>RDU</v>
      </c>
      <c r="G91" s="111" t="str">
        <f>'242MLInput'!N87</f>
        <v>Steve Watkins</v>
      </c>
      <c r="H91" s="111" t="str">
        <f>'242MLInput'!O87</f>
        <v>BC</v>
      </c>
      <c r="I91" s="111" t="str">
        <f>'242MLInput'!Q87</f>
        <v>Cargo</v>
      </c>
      <c r="J91" s="112" t="str">
        <f>'242MLInput'!R87</f>
        <v>FDS</v>
      </c>
      <c r="K91" s="113" t="str">
        <f>'242MLInput'!AC87</f>
        <v/>
      </c>
      <c r="L91" s="114"/>
      <c r="M91" s="115">
        <f>'242MLInput'!L87</f>
        <v>0.6</v>
      </c>
      <c r="N91" s="111" t="str">
        <f>IF(F91="","",(IF(R91='242MLInput'!K87,"","ERROR!")))</f>
        <v/>
      </c>
      <c r="O91" s="64"/>
      <c r="P91" s="121">
        <v>1515.0</v>
      </c>
      <c r="Q91" s="133"/>
      <c r="R91" s="224">
        <f t="shared" si="8"/>
        <v>2500.5</v>
      </c>
      <c r="S91" s="225" t="s">
        <v>278</v>
      </c>
      <c r="T91" s="225"/>
      <c r="U91" s="226"/>
      <c r="V91" s="226">
        <v>187.0</v>
      </c>
      <c r="W91" s="226"/>
      <c r="X91" s="226"/>
      <c r="Y91" s="226">
        <f t="shared" si="21"/>
        <v>266.02</v>
      </c>
      <c r="Z91" s="136" t="s">
        <v>279</v>
      </c>
      <c r="AA91" s="228" t="s">
        <v>94</v>
      </c>
      <c r="AB91" s="229">
        <v>500.0</v>
      </c>
      <c r="AC91" s="229" t="s">
        <v>280</v>
      </c>
      <c r="AD91" s="138"/>
      <c r="AE91" s="139">
        <v>0.0</v>
      </c>
      <c r="AF91" s="140" t="str">
        <f t="shared" si="6"/>
        <v/>
      </c>
      <c r="AG91" s="231">
        <v>2.75</v>
      </c>
      <c r="AH91" s="142">
        <f t="shared" si="7"/>
        <v>0</v>
      </c>
      <c r="AI91" s="235" t="str">
        <f>HYPERLINK('242MLInput'!AD87)</f>
        <v/>
      </c>
      <c r="AJ91" s="236" t="str">
        <f>HYPERLINK('242MLInput'!AE87)</f>
        <v/>
      </c>
      <c r="AK91" s="237" t="str">
        <f>HYPERLINK('242MLInput'!AF87)</f>
        <v/>
      </c>
      <c r="AL91" s="237" t="str">
        <f>HYPERLINK('242MLInput'!AG87)</f>
        <v/>
      </c>
      <c r="AM91" s="237" t="str">
        <f>HYPERLINK('242MLInput'!AH87)</f>
        <v/>
      </c>
      <c r="AN91" s="237" t="str">
        <f>HYPERLINK('242MLInput'!AI87)</f>
        <v/>
      </c>
      <c r="AO91" s="237" t="str">
        <f>HYPERLINK('242MLInput'!AJ87)</f>
        <v/>
      </c>
      <c r="AP91" s="237" t="str">
        <f>HYPERLINK('242MLInput'!AK87)</f>
        <v/>
      </c>
      <c r="AQ91" s="238"/>
      <c r="AR91" s="238"/>
      <c r="AS91" s="238"/>
      <c r="AT91" s="238"/>
      <c r="AU91" s="238"/>
      <c r="AV91" s="238"/>
      <c r="AW91" s="238"/>
      <c r="AX91" s="238"/>
      <c r="AY91" s="238"/>
      <c r="AZ91" s="238"/>
      <c r="BA91" s="238"/>
      <c r="BB91" s="238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8"/>
      <c r="BS91" s="238"/>
      <c r="BT91" s="238"/>
      <c r="BU91" s="238"/>
      <c r="BV91" s="238"/>
      <c r="BW91" s="238"/>
      <c r="BX91" s="238"/>
      <c r="BY91" s="238"/>
      <c r="BZ91" s="238"/>
      <c r="CA91" s="238"/>
      <c r="CB91" s="238"/>
      <c r="CC91" s="238"/>
      <c r="CD91" s="238"/>
      <c r="CE91" s="238"/>
      <c r="CF91" s="238"/>
      <c r="CG91" s="238"/>
      <c r="CH91" s="238"/>
      <c r="CI91" s="238"/>
      <c r="CJ91" s="238"/>
      <c r="CK91" s="238"/>
      <c r="CL91" s="238"/>
      <c r="CM91" s="238"/>
      <c r="CN91" s="238"/>
      <c r="CO91" s="238"/>
      <c r="CP91" s="238"/>
      <c r="CQ91" s="238"/>
      <c r="CR91" s="238"/>
      <c r="CS91" s="238"/>
      <c r="CT91" s="238"/>
      <c r="CU91" s="238"/>
      <c r="CV91" s="238"/>
      <c r="CW91" s="238"/>
      <c r="CX91" s="238"/>
      <c r="CY91" s="238"/>
      <c r="CZ91" s="238"/>
      <c r="DA91" s="238"/>
      <c r="DB91" s="238"/>
      <c r="DC91" s="238"/>
      <c r="DD91" s="238"/>
    </row>
    <row r="92" ht="10.5" customHeight="1">
      <c r="A92" s="12" t="str">
        <f t="shared" si="1"/>
        <v>242ML</v>
      </c>
      <c r="B92" s="12">
        <f t="shared" si="2"/>
        <v>2020</v>
      </c>
      <c r="C92" s="12">
        <f t="shared" si="3"/>
        <v>6</v>
      </c>
      <c r="D92" s="230">
        <f>'242MLInput'!B88</f>
        <v>44010</v>
      </c>
      <c r="E92" s="111" t="str">
        <f t="shared" si="4"/>
        <v>RDU</v>
      </c>
      <c r="F92" s="112" t="str">
        <f>'242MLInput'!H88</f>
        <v>BUY</v>
      </c>
      <c r="G92" s="111" t="str">
        <f>'242MLInput'!N88</f>
        <v>Steve Watkins</v>
      </c>
      <c r="H92" s="111" t="str">
        <f>'242MLInput'!O88</f>
        <v>BC</v>
      </c>
      <c r="I92" s="111" t="str">
        <f>'242MLInput'!Q88</f>
        <v>Cargo</v>
      </c>
      <c r="J92" s="112" t="str">
        <f>'242MLInput'!R88</f>
        <v>FDS</v>
      </c>
      <c r="K92" s="113" t="str">
        <f>'242MLInput'!AC88</f>
        <v/>
      </c>
      <c r="L92" s="114"/>
      <c r="M92" s="115">
        <f>'242MLInput'!L88</f>
        <v>0.1</v>
      </c>
      <c r="N92" s="111" t="str">
        <f>IF(F92="","",(IF(R92='242MLInput'!K88,"","ERROR!")))</f>
        <v/>
      </c>
      <c r="O92" s="64"/>
      <c r="P92" s="121">
        <v>1516.0</v>
      </c>
      <c r="Q92" s="133">
        <v>4320.0</v>
      </c>
      <c r="R92" s="224">
        <f t="shared" si="8"/>
        <v>2500.6</v>
      </c>
      <c r="S92" s="225">
        <v>4140.0</v>
      </c>
      <c r="T92" s="225"/>
      <c r="U92" s="226"/>
      <c r="V92" s="226">
        <v>275.0</v>
      </c>
      <c r="W92" s="226">
        <v>500.0</v>
      </c>
      <c r="X92" s="226"/>
      <c r="Y92" s="226">
        <f t="shared" si="21"/>
        <v>5102</v>
      </c>
      <c r="Z92" s="136"/>
      <c r="AA92" s="228" t="s">
        <v>83</v>
      </c>
      <c r="AB92" s="229">
        <v>150.0</v>
      </c>
      <c r="AC92" s="229" t="s">
        <v>281</v>
      </c>
      <c r="AD92" s="138"/>
      <c r="AE92" s="139">
        <v>0.0</v>
      </c>
      <c r="AF92" s="140" t="str">
        <f t="shared" si="6"/>
        <v/>
      </c>
      <c r="AG92" s="231">
        <v>2.75</v>
      </c>
      <c r="AH92" s="142">
        <f t="shared" si="7"/>
        <v>0</v>
      </c>
      <c r="AI92" s="235" t="str">
        <f>HYPERLINK('242MLInput'!AD88)</f>
        <v/>
      </c>
      <c r="AJ92" s="236" t="str">
        <f>HYPERLINK('242MLInput'!AE88)</f>
        <v/>
      </c>
      <c r="AK92" s="237" t="str">
        <f>HYPERLINK('242MLInput'!AF88)</f>
        <v/>
      </c>
      <c r="AL92" s="237" t="str">
        <f>HYPERLINK('242MLInput'!AG88)</f>
        <v/>
      </c>
      <c r="AM92" s="237" t="str">
        <f>HYPERLINK('242MLInput'!AH88)</f>
        <v/>
      </c>
      <c r="AN92" s="237" t="str">
        <f>HYPERLINK('242MLInput'!AI88)</f>
        <v/>
      </c>
      <c r="AO92" s="237" t="str">
        <f>HYPERLINK('242MLInput'!AJ88)</f>
        <v/>
      </c>
      <c r="AP92" s="237" t="str">
        <f>HYPERLINK('242MLInput'!AK88)</f>
        <v/>
      </c>
      <c r="AQ92" s="238"/>
      <c r="AR92" s="238"/>
      <c r="AS92" s="238"/>
      <c r="AT92" s="238"/>
      <c r="AU92" s="238"/>
      <c r="AV92" s="238"/>
      <c r="AW92" s="238"/>
      <c r="AX92" s="238"/>
      <c r="AY92" s="238"/>
      <c r="AZ92" s="238"/>
      <c r="BA92" s="238"/>
      <c r="BB92" s="238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8"/>
      <c r="BS92" s="238"/>
      <c r="BT92" s="238"/>
      <c r="BU92" s="238"/>
      <c r="BV92" s="238"/>
      <c r="BW92" s="238"/>
      <c r="BX92" s="238"/>
      <c r="BY92" s="238"/>
      <c r="BZ92" s="238"/>
      <c r="CA92" s="238"/>
      <c r="CB92" s="238"/>
      <c r="CC92" s="238"/>
      <c r="CD92" s="238"/>
      <c r="CE92" s="238"/>
      <c r="CF92" s="238"/>
      <c r="CG92" s="238"/>
      <c r="CH92" s="238"/>
      <c r="CI92" s="238"/>
      <c r="CJ92" s="238"/>
      <c r="CK92" s="238"/>
      <c r="CL92" s="238"/>
      <c r="CM92" s="238"/>
      <c r="CN92" s="238"/>
      <c r="CO92" s="238"/>
      <c r="CP92" s="238"/>
      <c r="CQ92" s="238"/>
      <c r="CR92" s="238"/>
      <c r="CS92" s="238"/>
      <c r="CT92" s="238"/>
      <c r="CU92" s="238"/>
      <c r="CV92" s="238"/>
      <c r="CW92" s="238"/>
      <c r="CX92" s="238"/>
      <c r="CY92" s="238"/>
      <c r="CZ92" s="238"/>
      <c r="DA92" s="238"/>
      <c r="DB92" s="238"/>
      <c r="DC92" s="238"/>
      <c r="DD92" s="238"/>
    </row>
    <row r="93" ht="10.5" customHeight="1">
      <c r="A93" s="118" t="str">
        <f t="shared" si="1"/>
        <v>242ML</v>
      </c>
      <c r="B93" s="118">
        <f t="shared" si="2"/>
        <v>2020</v>
      </c>
      <c r="C93" s="118">
        <f t="shared" si="3"/>
        <v>7</v>
      </c>
      <c r="D93" s="119">
        <f>'242MLInput'!B89</f>
        <v>44013</v>
      </c>
      <c r="E93" s="120" t="str">
        <f t="shared" si="4"/>
        <v>BUY</v>
      </c>
      <c r="F93" s="121" t="str">
        <f>'242MLInput'!H89</f>
        <v>TUP</v>
      </c>
      <c r="G93" s="120" t="str">
        <f>'242MLInput'!N89</f>
        <v>Steve Watkins</v>
      </c>
      <c r="H93" s="120" t="str">
        <f>'242MLInput'!O89</f>
        <v>BC</v>
      </c>
      <c r="I93" s="120" t="str">
        <f>'242MLInput'!Q89</f>
        <v>Passenger</v>
      </c>
      <c r="J93" s="121" t="str">
        <f>'242MLInput'!R89</f>
        <v>Boteler</v>
      </c>
      <c r="K93" s="122" t="str">
        <f>'242MLInput'!AC89</f>
        <v/>
      </c>
      <c r="L93" s="123"/>
      <c r="M93" s="124">
        <f>'242MLInput'!L89</f>
        <v>1.7</v>
      </c>
      <c r="N93" s="120" t="str">
        <f>IF(F93="","",(IF(R93='242MLInput'!K89,"","ERROR!")))</f>
        <v/>
      </c>
      <c r="O93" s="120"/>
      <c r="P93" s="121">
        <v>1517.0</v>
      </c>
      <c r="Q93" s="121"/>
      <c r="R93" s="124">
        <f t="shared" si="8"/>
        <v>2502.3</v>
      </c>
      <c r="S93" s="125"/>
      <c r="T93" s="125"/>
      <c r="U93" s="125"/>
      <c r="V93" s="126"/>
      <c r="W93" s="125"/>
      <c r="X93" s="125"/>
      <c r="Y93" s="125" t="str">
        <f t="shared" si="21"/>
        <v/>
      </c>
      <c r="Z93" s="121"/>
      <c r="AA93" s="234" t="s">
        <v>94</v>
      </c>
      <c r="AB93" s="128">
        <v>500.0</v>
      </c>
      <c r="AC93" s="128" t="s">
        <v>282</v>
      </c>
      <c r="AD93" s="143"/>
      <c r="AE93" s="144">
        <v>0.0</v>
      </c>
      <c r="AF93" s="125" t="str">
        <f t="shared" si="6"/>
        <v/>
      </c>
      <c r="AG93" s="131">
        <v>2.75</v>
      </c>
      <c r="AH93" s="120">
        <f t="shared" si="7"/>
        <v>0</v>
      </c>
      <c r="AI93" s="132" t="str">
        <f>HYPERLINK('242MLInput'!AD89)</f>
        <v/>
      </c>
      <c r="AJ93" s="132" t="str">
        <f>HYPERLINK('242MLInput'!AE89)</f>
        <v/>
      </c>
      <c r="AK93" s="132" t="str">
        <f>HYPERLINK('242MLInput'!AF89)</f>
        <v/>
      </c>
      <c r="AL93" s="132" t="str">
        <f>HYPERLINK('242MLInput'!AG89)</f>
        <v/>
      </c>
      <c r="AM93" s="132" t="str">
        <f>HYPERLINK('242MLInput'!AH89)</f>
        <v/>
      </c>
      <c r="AN93" s="132" t="str">
        <f>HYPERLINK('242MLInput'!AI89)</f>
        <v/>
      </c>
      <c r="AO93" s="132" t="str">
        <f>HYPERLINK('242MLInput'!AJ89)</f>
        <v/>
      </c>
      <c r="AP93" s="132" t="str">
        <f>HYPERLINK('242MLInput'!AK89)</f>
        <v/>
      </c>
      <c r="AQ93" s="118"/>
      <c r="AR93" s="118"/>
      <c r="AS93" s="118"/>
      <c r="AT93" s="118"/>
      <c r="AU93" s="118"/>
      <c r="AV93" s="118"/>
      <c r="AW93" s="118"/>
      <c r="AX93" s="118"/>
      <c r="AY93" s="118"/>
      <c r="AZ93" s="118"/>
      <c r="BA93" s="118"/>
      <c r="BB93" s="118"/>
      <c r="BC93" s="118"/>
      <c r="BD93" s="118"/>
      <c r="BE93" s="118"/>
      <c r="BF93" s="118"/>
      <c r="BG93" s="118"/>
      <c r="BH93" s="118"/>
      <c r="BI93" s="118"/>
      <c r="BJ93" s="118"/>
      <c r="BK93" s="118"/>
      <c r="BL93" s="118"/>
      <c r="BM93" s="118"/>
      <c r="BN93" s="118"/>
      <c r="BO93" s="118"/>
      <c r="BP93" s="118"/>
      <c r="BQ93" s="118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CB93" s="118"/>
      <c r="CC93" s="118"/>
      <c r="CD93" s="118"/>
      <c r="CE93" s="118"/>
      <c r="CF93" s="118"/>
      <c r="CG93" s="118"/>
      <c r="CH93" s="118"/>
      <c r="CI93" s="118"/>
      <c r="CJ93" s="118"/>
      <c r="CK93" s="118"/>
      <c r="CL93" s="118"/>
      <c r="CM93" s="118"/>
      <c r="CN93" s="118"/>
      <c r="CO93" s="118"/>
      <c r="CP93" s="118"/>
      <c r="CQ93" s="118"/>
      <c r="CR93" s="118"/>
      <c r="CS93" s="118"/>
      <c r="CT93" s="118"/>
      <c r="CU93" s="118"/>
      <c r="CV93" s="118"/>
      <c r="CW93" s="118"/>
      <c r="CX93" s="118"/>
      <c r="CY93" s="118"/>
      <c r="CZ93" s="118"/>
      <c r="DA93" s="118"/>
      <c r="DB93" s="118"/>
      <c r="DC93" s="118"/>
      <c r="DD93" s="118"/>
    </row>
    <row r="94" ht="10.5" customHeight="1">
      <c r="A94" s="118" t="str">
        <f t="shared" si="1"/>
        <v>242ML</v>
      </c>
      <c r="B94" s="118">
        <f t="shared" si="2"/>
        <v>2020</v>
      </c>
      <c r="C94" s="118">
        <f t="shared" si="3"/>
        <v>7</v>
      </c>
      <c r="D94" s="119">
        <f>'242MLInput'!B90</f>
        <v>44013</v>
      </c>
      <c r="E94" s="120" t="str">
        <f t="shared" si="4"/>
        <v>TUP</v>
      </c>
      <c r="F94" s="121" t="str">
        <f>'242MLInput'!H90</f>
        <v>BUY</v>
      </c>
      <c r="G94" s="120" t="str">
        <f>'242MLInput'!N90</f>
        <v>Steve Watkins</v>
      </c>
      <c r="H94" s="120" t="str">
        <f>'242MLInput'!O90</f>
        <v>BC</v>
      </c>
      <c r="I94" s="120" t="str">
        <f>'242MLInput'!Q90</f>
        <v>Passenger</v>
      </c>
      <c r="J94" s="121" t="str">
        <f>'242MLInput'!R90</f>
        <v>Boteler</v>
      </c>
      <c r="K94" s="122" t="str">
        <f>'242MLInput'!AC90</f>
        <v/>
      </c>
      <c r="L94" s="123"/>
      <c r="M94" s="124">
        <f>'242MLInput'!L90</f>
        <v>1.5</v>
      </c>
      <c r="N94" s="120" t="str">
        <f>IF(F94="","",(IF(R94='242MLInput'!K90,"","ERROR!")))</f>
        <v/>
      </c>
      <c r="O94" s="120"/>
      <c r="P94" s="121">
        <v>1518.0</v>
      </c>
      <c r="Q94" s="121">
        <v>4321.0</v>
      </c>
      <c r="R94" s="124">
        <f t="shared" si="8"/>
        <v>2503.8</v>
      </c>
      <c r="S94" s="125"/>
      <c r="T94" s="125"/>
      <c r="U94" s="125"/>
      <c r="V94" s="126"/>
      <c r="W94" s="125"/>
      <c r="X94" s="125"/>
      <c r="Y94" s="125">
        <v>7490.0</v>
      </c>
      <c r="Z94" s="121" t="s">
        <v>283</v>
      </c>
      <c r="AA94" s="234" t="s">
        <v>83</v>
      </c>
      <c r="AB94" s="128">
        <v>275.0</v>
      </c>
      <c r="AC94" s="128" t="s">
        <v>284</v>
      </c>
      <c r="AD94" s="143"/>
      <c r="AE94" s="144">
        <v>0.0</v>
      </c>
      <c r="AF94" s="125" t="str">
        <f t="shared" si="6"/>
        <v/>
      </c>
      <c r="AG94" s="131">
        <v>2.75</v>
      </c>
      <c r="AH94" s="120">
        <f t="shared" si="7"/>
        <v>0</v>
      </c>
      <c r="AI94" s="132" t="str">
        <f>HYPERLINK('242MLInput'!AD90)</f>
        <v/>
      </c>
      <c r="AJ94" s="132" t="str">
        <f>HYPERLINK('242MLInput'!AE90)</f>
        <v/>
      </c>
      <c r="AK94" s="132" t="str">
        <f>HYPERLINK('242MLInput'!AF90)</f>
        <v/>
      </c>
      <c r="AL94" s="132" t="str">
        <f>HYPERLINK('242MLInput'!AG90)</f>
        <v/>
      </c>
      <c r="AM94" s="132" t="str">
        <f>HYPERLINK('242MLInput'!AH90)</f>
        <v/>
      </c>
      <c r="AN94" s="132" t="str">
        <f>HYPERLINK('242MLInput'!AI90)</f>
        <v/>
      </c>
      <c r="AO94" s="132" t="str">
        <f>HYPERLINK('242MLInput'!AJ90)</f>
        <v/>
      </c>
      <c r="AP94" s="132" t="str">
        <f>HYPERLINK('242MLInput'!AK90)</f>
        <v/>
      </c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/>
      <c r="BI94" s="118"/>
      <c r="BJ94" s="118"/>
      <c r="BK94" s="118"/>
      <c r="BL94" s="118"/>
      <c r="BM94" s="118"/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18"/>
      <c r="CE94" s="118"/>
      <c r="CF94" s="118"/>
      <c r="CG94" s="118"/>
      <c r="CH94" s="118"/>
      <c r="CI94" s="118"/>
      <c r="CJ94" s="118"/>
      <c r="CK94" s="118"/>
      <c r="CL94" s="118"/>
      <c r="CM94" s="118"/>
      <c r="CN94" s="118"/>
      <c r="CO94" s="118"/>
      <c r="CP94" s="118"/>
      <c r="CQ94" s="118"/>
      <c r="CR94" s="118"/>
      <c r="CS94" s="118"/>
      <c r="CT94" s="118"/>
      <c r="CU94" s="118"/>
      <c r="CV94" s="118"/>
      <c r="CW94" s="118"/>
      <c r="CX94" s="118"/>
      <c r="CY94" s="118"/>
      <c r="CZ94" s="118"/>
      <c r="DA94" s="118"/>
      <c r="DB94" s="118"/>
      <c r="DC94" s="118"/>
      <c r="DD94" s="118"/>
    </row>
    <row r="95" ht="10.5" customHeight="1">
      <c r="A95" s="12" t="str">
        <f t="shared" si="1"/>
        <v>242ML</v>
      </c>
      <c r="B95" s="12">
        <f t="shared" si="2"/>
        <v>2020</v>
      </c>
      <c r="C95" s="12">
        <f t="shared" si="3"/>
        <v>7</v>
      </c>
      <c r="D95" s="230">
        <f>'242MLInput'!B91</f>
        <v>44020</v>
      </c>
      <c r="E95" s="111" t="str">
        <f t="shared" si="4"/>
        <v>BUY</v>
      </c>
      <c r="F95" s="112" t="str">
        <f>'242MLInput'!H91</f>
        <v>SUT</v>
      </c>
      <c r="G95" s="111" t="str">
        <f>'242MLInput'!N91</f>
        <v>Steve Watkins</v>
      </c>
      <c r="H95" s="111" t="str">
        <f>'242MLInput'!O91</f>
        <v>KW</v>
      </c>
      <c r="I95" s="111" t="str">
        <f>'242MLInput'!Q91</f>
        <v>Passenger</v>
      </c>
      <c r="J95" s="112" t="str">
        <f>'242MLInput'!R91</f>
        <v>Crowell</v>
      </c>
      <c r="K95" s="113" t="str">
        <f>'242MLInput'!AC91</f>
        <v/>
      </c>
      <c r="L95" s="114"/>
      <c r="M95" s="115">
        <f>'242MLInput'!L91</f>
        <v>0.6</v>
      </c>
      <c r="N95" s="111" t="str">
        <f>IF(F95="","",(IF(R95='242MLInput'!K91,"","ERROR!")))</f>
        <v/>
      </c>
      <c r="O95" s="64"/>
      <c r="P95" s="121">
        <v>1519.0</v>
      </c>
      <c r="Q95" s="133"/>
      <c r="R95" s="224">
        <f t="shared" si="8"/>
        <v>2504.4</v>
      </c>
      <c r="S95" s="225"/>
      <c r="T95" s="225"/>
      <c r="U95" s="226"/>
      <c r="V95" s="226"/>
      <c r="W95" s="226"/>
      <c r="X95" s="226"/>
      <c r="Y95" s="226" t="str">
        <f>IF(S95&lt;&gt;"",SUM(S93:X95),"")</f>
        <v/>
      </c>
      <c r="Z95" s="136"/>
      <c r="AA95" s="228" t="s">
        <v>94</v>
      </c>
      <c r="AB95" s="229">
        <v>500.0</v>
      </c>
      <c r="AC95" s="229" t="s">
        <v>285</v>
      </c>
      <c r="AD95" s="138"/>
      <c r="AE95" s="139">
        <v>0.0</v>
      </c>
      <c r="AF95" s="140" t="str">
        <f t="shared" si="6"/>
        <v/>
      </c>
      <c r="AG95" s="231">
        <v>2.75</v>
      </c>
      <c r="AH95" s="142">
        <f t="shared" si="7"/>
        <v>0</v>
      </c>
      <c r="AI95" s="235" t="str">
        <f>HYPERLINK('242MLInput'!AD91)</f>
        <v/>
      </c>
      <c r="AJ95" s="236" t="str">
        <f>HYPERLINK('242MLInput'!AE91)</f>
        <v/>
      </c>
      <c r="AK95" s="237" t="str">
        <f>HYPERLINK('242MLInput'!AF91)</f>
        <v/>
      </c>
      <c r="AL95" s="237" t="str">
        <f>HYPERLINK('242MLInput'!AG91)</f>
        <v/>
      </c>
      <c r="AM95" s="237" t="str">
        <f>HYPERLINK('242MLInput'!AH91)</f>
        <v/>
      </c>
      <c r="AN95" s="237" t="str">
        <f>HYPERLINK('242MLInput'!AI91)</f>
        <v/>
      </c>
      <c r="AO95" s="237" t="str">
        <f>HYPERLINK('242MLInput'!AJ91)</f>
        <v/>
      </c>
      <c r="AP95" s="237" t="str">
        <f>HYPERLINK('242MLInput'!AK91)</f>
        <v/>
      </c>
      <c r="AQ95" s="238"/>
      <c r="AR95" s="238"/>
      <c r="AS95" s="238"/>
      <c r="AT95" s="238"/>
      <c r="AU95" s="238"/>
      <c r="AV95" s="238"/>
      <c r="AW95" s="238"/>
      <c r="AX95" s="238"/>
      <c r="AY95" s="238"/>
      <c r="AZ95" s="238"/>
      <c r="BA95" s="238"/>
      <c r="BB95" s="238"/>
      <c r="BC95" s="238"/>
      <c r="BD95" s="238"/>
      <c r="BE95" s="238"/>
      <c r="BF95" s="238"/>
      <c r="BG95" s="238"/>
      <c r="BH95" s="238"/>
      <c r="BI95" s="238"/>
      <c r="BJ95" s="238"/>
      <c r="BK95" s="238"/>
      <c r="BL95" s="238"/>
      <c r="BM95" s="238"/>
      <c r="BN95" s="238"/>
      <c r="BO95" s="238"/>
      <c r="BP95" s="238"/>
      <c r="BQ95" s="238"/>
      <c r="BR95" s="238"/>
      <c r="BS95" s="238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8"/>
      <c r="CJ95" s="238"/>
      <c r="CK95" s="238"/>
      <c r="CL95" s="238"/>
      <c r="CM95" s="238"/>
      <c r="CN95" s="238"/>
      <c r="CO95" s="238"/>
      <c r="CP95" s="238"/>
      <c r="CQ95" s="238"/>
      <c r="CR95" s="238"/>
      <c r="CS95" s="238"/>
      <c r="CT95" s="238"/>
      <c r="CU95" s="238"/>
      <c r="CV95" s="238"/>
      <c r="CW95" s="238"/>
      <c r="CX95" s="238"/>
      <c r="CY95" s="238"/>
      <c r="CZ95" s="238"/>
      <c r="DA95" s="238"/>
      <c r="DB95" s="238"/>
      <c r="DC95" s="238"/>
      <c r="DD95" s="238"/>
    </row>
    <row r="96" ht="10.5" customHeight="1">
      <c r="A96" s="12" t="str">
        <f t="shared" si="1"/>
        <v>242ML</v>
      </c>
      <c r="B96" s="12">
        <f t="shared" si="2"/>
        <v>2020</v>
      </c>
      <c r="C96" s="12">
        <f t="shared" si="3"/>
        <v>7</v>
      </c>
      <c r="D96" s="230">
        <f>'242MLInput'!B92</f>
        <v>44020</v>
      </c>
      <c r="E96" s="111" t="str">
        <f t="shared" si="4"/>
        <v>SUT</v>
      </c>
      <c r="F96" s="112" t="str">
        <f>'242MLInput'!H92</f>
        <v>BUY</v>
      </c>
      <c r="G96" s="111" t="str">
        <f>'242MLInput'!N92</f>
        <v>Steve Watkins</v>
      </c>
      <c r="H96" s="111" t="str">
        <f>'242MLInput'!O92</f>
        <v>KW</v>
      </c>
      <c r="I96" s="111" t="str">
        <f>'242MLInput'!Q92</f>
        <v>Passenger</v>
      </c>
      <c r="J96" s="112" t="str">
        <f>'242MLInput'!R92</f>
        <v>Crowell</v>
      </c>
      <c r="K96" s="113" t="str">
        <f>'242MLInput'!AC92</f>
        <v/>
      </c>
      <c r="L96" s="114"/>
      <c r="M96" s="115">
        <f>'242MLInput'!L92</f>
        <v>0.7</v>
      </c>
      <c r="N96" s="111" t="str">
        <f>IF(F96="","",(IF(R96='242MLInput'!K92,"","ERROR!")))</f>
        <v/>
      </c>
      <c r="O96" s="64"/>
      <c r="P96" s="121">
        <v>1520.0</v>
      </c>
      <c r="Q96" s="133">
        <v>4325.0</v>
      </c>
      <c r="R96" s="224">
        <f t="shared" si="8"/>
        <v>2505.1</v>
      </c>
      <c r="S96" s="225"/>
      <c r="T96" s="225"/>
      <c r="U96" s="226"/>
      <c r="V96" s="226"/>
      <c r="W96" s="226"/>
      <c r="X96" s="226"/>
      <c r="Y96" s="226">
        <v>2180.0</v>
      </c>
      <c r="Z96" s="136" t="s">
        <v>161</v>
      </c>
      <c r="AA96" s="228"/>
      <c r="AB96" s="229"/>
      <c r="AC96" s="229"/>
      <c r="AD96" s="138"/>
      <c r="AE96" s="139">
        <v>0.0</v>
      </c>
      <c r="AF96" s="140" t="str">
        <f t="shared" si="6"/>
        <v/>
      </c>
      <c r="AG96" s="231">
        <v>2.75</v>
      </c>
      <c r="AH96" s="142">
        <f t="shared" si="7"/>
        <v>0</v>
      </c>
      <c r="AI96" s="235" t="str">
        <f>HYPERLINK('242MLInput'!AD92)</f>
        <v/>
      </c>
      <c r="AJ96" s="236" t="str">
        <f>HYPERLINK('242MLInput'!AE92)</f>
        <v/>
      </c>
      <c r="AK96" s="237" t="str">
        <f>HYPERLINK('242MLInput'!AF92)</f>
        <v/>
      </c>
      <c r="AL96" s="237" t="str">
        <f>HYPERLINK('242MLInput'!AG92)</f>
        <v/>
      </c>
      <c r="AM96" s="237" t="str">
        <f>HYPERLINK('242MLInput'!AH92)</f>
        <v/>
      </c>
      <c r="AN96" s="237" t="str">
        <f>HYPERLINK('242MLInput'!AI92)</f>
        <v/>
      </c>
      <c r="AO96" s="237" t="str">
        <f>HYPERLINK('242MLInput'!AJ92)</f>
        <v/>
      </c>
      <c r="AP96" s="237" t="str">
        <f>HYPERLINK('242MLInput'!AK92)</f>
        <v/>
      </c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</row>
    <row r="97" ht="10.5" customHeight="1">
      <c r="A97" s="118" t="str">
        <f t="shared" si="1"/>
        <v>242ML</v>
      </c>
      <c r="B97" s="118">
        <f t="shared" si="2"/>
        <v>2020</v>
      </c>
      <c r="C97" s="118">
        <f t="shared" si="3"/>
        <v>7</v>
      </c>
      <c r="D97" s="119">
        <f>'242MLInput'!B93</f>
        <v>44030</v>
      </c>
      <c r="E97" s="120" t="str">
        <f t="shared" si="4"/>
        <v>BUY</v>
      </c>
      <c r="F97" s="121" t="str">
        <f>'242MLInput'!H93</f>
        <v>BNA</v>
      </c>
      <c r="G97" s="120" t="str">
        <f>'242MLInput'!N93</f>
        <v>Kevin Mock</v>
      </c>
      <c r="H97" s="120" t="str">
        <f>'242MLInput'!O93</f>
        <v/>
      </c>
      <c r="I97" s="120" t="str">
        <f>'242MLInput'!Q93</f>
        <v>Cargo</v>
      </c>
      <c r="J97" s="121" t="str">
        <f>'242MLInput'!R93</f>
        <v>Rome</v>
      </c>
      <c r="K97" s="122" t="str">
        <f>'242MLInput'!AC93</f>
        <v/>
      </c>
      <c r="L97" s="123"/>
      <c r="M97" s="124">
        <f>'242MLInput'!L93</f>
        <v>1.4</v>
      </c>
      <c r="N97" s="120" t="str">
        <f>IF(F97="","",(IF(R97='242MLInput'!K93,"","ERROR!")))</f>
        <v/>
      </c>
      <c r="O97" s="120"/>
      <c r="P97" s="121">
        <v>1521.0</v>
      </c>
      <c r="Q97" s="121"/>
      <c r="R97" s="124">
        <f t="shared" si="8"/>
        <v>2506.5</v>
      </c>
      <c r="S97" s="125"/>
      <c r="T97" s="125"/>
      <c r="U97" s="125"/>
      <c r="V97" s="126"/>
      <c r="W97" s="125"/>
      <c r="X97" s="125"/>
      <c r="Y97" s="125" t="str">
        <f t="shared" ref="Y97:Y98" si="22">IF(S97&lt;&gt;"",SUM(S95:X97),"")</f>
        <v/>
      </c>
      <c r="Z97" s="121"/>
      <c r="AA97" s="234"/>
      <c r="AB97" s="128"/>
      <c r="AC97" s="128"/>
      <c r="AD97" s="143"/>
      <c r="AE97" s="144">
        <v>0.0</v>
      </c>
      <c r="AF97" s="125" t="str">
        <f t="shared" si="6"/>
        <v/>
      </c>
      <c r="AG97" s="131">
        <v>2.75</v>
      </c>
      <c r="AH97" s="120">
        <f t="shared" si="7"/>
        <v>0</v>
      </c>
      <c r="AI97" s="132" t="str">
        <f>HYPERLINK('242MLInput'!AD93)</f>
        <v/>
      </c>
      <c r="AJ97" s="132" t="str">
        <f>HYPERLINK('242MLInput'!AE93)</f>
        <v/>
      </c>
      <c r="AK97" s="132" t="str">
        <f>HYPERLINK('242MLInput'!AF93)</f>
        <v/>
      </c>
      <c r="AL97" s="132" t="str">
        <f>HYPERLINK('242MLInput'!AG93)</f>
        <v/>
      </c>
      <c r="AM97" s="132" t="str">
        <f>HYPERLINK('242MLInput'!AH93)</f>
        <v/>
      </c>
      <c r="AN97" s="132" t="str">
        <f>HYPERLINK('242MLInput'!AI93)</f>
        <v/>
      </c>
      <c r="AO97" s="132" t="str">
        <f>HYPERLINK('242MLInput'!AJ93)</f>
        <v/>
      </c>
      <c r="AP97" s="132" t="str">
        <f>HYPERLINK('242MLInput'!AK93)</f>
        <v/>
      </c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18"/>
      <c r="CE97" s="118"/>
      <c r="CF97" s="118"/>
      <c r="CG97" s="118"/>
      <c r="CH97" s="118"/>
      <c r="CI97" s="118"/>
      <c r="CJ97" s="118"/>
      <c r="CK97" s="118"/>
      <c r="CL97" s="118"/>
      <c r="CM97" s="118"/>
      <c r="CN97" s="118"/>
      <c r="CO97" s="118"/>
      <c r="CP97" s="118"/>
      <c r="CQ97" s="118"/>
      <c r="CR97" s="118"/>
      <c r="CS97" s="118"/>
      <c r="CT97" s="118"/>
      <c r="CU97" s="118"/>
      <c r="CV97" s="118"/>
      <c r="CW97" s="118"/>
      <c r="CX97" s="118"/>
      <c r="CY97" s="118"/>
      <c r="CZ97" s="118"/>
      <c r="DA97" s="118"/>
      <c r="DB97" s="118"/>
      <c r="DC97" s="118"/>
      <c r="DD97" s="118"/>
    </row>
    <row r="98" ht="10.5" customHeight="1">
      <c r="A98" s="118" t="str">
        <f t="shared" si="1"/>
        <v>242ML</v>
      </c>
      <c r="B98" s="118">
        <f t="shared" si="2"/>
        <v>2020</v>
      </c>
      <c r="C98" s="118">
        <f t="shared" si="3"/>
        <v>7</v>
      </c>
      <c r="D98" s="119">
        <f>'242MLInput'!B94</f>
        <v>44030</v>
      </c>
      <c r="E98" s="120" t="str">
        <f t="shared" si="4"/>
        <v>BNA</v>
      </c>
      <c r="F98" s="121" t="str">
        <f>'242MLInput'!H94</f>
        <v>IAD</v>
      </c>
      <c r="G98" s="120" t="str">
        <f>'242MLInput'!N94</f>
        <v>Kevin Mock</v>
      </c>
      <c r="H98" s="120" t="str">
        <f>'242MLInput'!O94</f>
        <v/>
      </c>
      <c r="I98" s="120" t="str">
        <f>'242MLInput'!Q94</f>
        <v>Cargo</v>
      </c>
      <c r="J98" s="121" t="str">
        <f>'242MLInput'!R94</f>
        <v>Rome</v>
      </c>
      <c r="K98" s="122" t="str">
        <f>'242MLInput'!AC94</f>
        <v/>
      </c>
      <c r="L98" s="123"/>
      <c r="M98" s="124">
        <f>'242MLInput'!L94</f>
        <v>1.5</v>
      </c>
      <c r="N98" s="120" t="str">
        <f>IF(F98="","",(IF(R98='242MLInput'!K94,"","ERROR!")))</f>
        <v/>
      </c>
      <c r="O98" s="120"/>
      <c r="P98" s="121">
        <v>1522.0</v>
      </c>
      <c r="Q98" s="121"/>
      <c r="R98" s="124">
        <f t="shared" si="8"/>
        <v>2508</v>
      </c>
      <c r="S98" s="125" t="s">
        <v>286</v>
      </c>
      <c r="T98" s="125"/>
      <c r="U98" s="125"/>
      <c r="V98" s="126">
        <v>349.3</v>
      </c>
      <c r="W98" s="125"/>
      <c r="X98" s="125"/>
      <c r="Y98" s="125">
        <f t="shared" si="22"/>
        <v>349.3</v>
      </c>
      <c r="Z98" s="121" t="s">
        <v>165</v>
      </c>
      <c r="AA98" s="234"/>
      <c r="AB98" s="128"/>
      <c r="AC98" s="128"/>
      <c r="AD98" s="143"/>
      <c r="AE98" s="144">
        <v>0.0</v>
      </c>
      <c r="AF98" s="125" t="str">
        <f t="shared" si="6"/>
        <v/>
      </c>
      <c r="AG98" s="131">
        <v>2.75</v>
      </c>
      <c r="AH98" s="120">
        <f t="shared" si="7"/>
        <v>0</v>
      </c>
      <c r="AI98" s="132" t="str">
        <f>HYPERLINK('242MLInput'!AD94)</f>
        <v/>
      </c>
      <c r="AJ98" s="132" t="str">
        <f>HYPERLINK('242MLInput'!AE94)</f>
        <v/>
      </c>
      <c r="AK98" s="132" t="str">
        <f>HYPERLINK('242MLInput'!AF94)</f>
        <v/>
      </c>
      <c r="AL98" s="132" t="str">
        <f>HYPERLINK('242MLInput'!AG94)</f>
        <v/>
      </c>
      <c r="AM98" s="132" t="str">
        <f>HYPERLINK('242MLInput'!AH94)</f>
        <v/>
      </c>
      <c r="AN98" s="132" t="str">
        <f>HYPERLINK('242MLInput'!AI94)</f>
        <v/>
      </c>
      <c r="AO98" s="132" t="str">
        <f>HYPERLINK('242MLInput'!AJ94)</f>
        <v/>
      </c>
      <c r="AP98" s="132" t="str">
        <f>HYPERLINK('242MLInput'!AK94)</f>
        <v/>
      </c>
      <c r="AQ98" s="118"/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  <c r="BR98" s="118"/>
      <c r="BS98" s="118"/>
      <c r="BT98" s="118"/>
      <c r="BU98" s="118"/>
      <c r="BV98" s="118"/>
      <c r="BW98" s="118"/>
      <c r="BX98" s="118"/>
      <c r="BY98" s="118"/>
      <c r="BZ98" s="118"/>
      <c r="CA98" s="118"/>
      <c r="CB98" s="118"/>
      <c r="CC98" s="118"/>
      <c r="CD98" s="118"/>
      <c r="CE98" s="118"/>
      <c r="CF98" s="118"/>
      <c r="CG98" s="118"/>
      <c r="CH98" s="118"/>
      <c r="CI98" s="118"/>
      <c r="CJ98" s="118"/>
      <c r="CK98" s="118"/>
      <c r="CL98" s="118"/>
      <c r="CM98" s="118"/>
      <c r="CN98" s="118"/>
      <c r="CO98" s="118"/>
      <c r="CP98" s="118"/>
      <c r="CQ98" s="118"/>
      <c r="CR98" s="118"/>
      <c r="CS98" s="118"/>
      <c r="CT98" s="118"/>
      <c r="CU98" s="118"/>
      <c r="CV98" s="118"/>
      <c r="CW98" s="118"/>
      <c r="CX98" s="118"/>
      <c r="CY98" s="118"/>
      <c r="CZ98" s="118"/>
      <c r="DA98" s="118"/>
      <c r="DB98" s="118"/>
      <c r="DC98" s="118"/>
      <c r="DD98" s="118"/>
    </row>
    <row r="99" ht="10.5" customHeight="1">
      <c r="A99" s="118" t="str">
        <f t="shared" si="1"/>
        <v>242ML</v>
      </c>
      <c r="B99" s="118">
        <f t="shared" si="2"/>
        <v>2020</v>
      </c>
      <c r="C99" s="118">
        <f t="shared" si="3"/>
        <v>7</v>
      </c>
      <c r="D99" s="119">
        <f>'242MLInput'!B95</f>
        <v>44030</v>
      </c>
      <c r="E99" s="120" t="str">
        <f t="shared" si="4"/>
        <v>IAD</v>
      </c>
      <c r="F99" s="121" t="str">
        <f>'242MLInput'!H95</f>
        <v>GSO</v>
      </c>
      <c r="G99" s="120" t="str">
        <f>'242MLInput'!N95</f>
        <v>Kevin Mock</v>
      </c>
      <c r="H99" s="120" t="str">
        <f>'242MLInput'!O95</f>
        <v/>
      </c>
      <c r="I99" s="120" t="str">
        <f>'242MLInput'!Q95</f>
        <v>Cargo</v>
      </c>
      <c r="J99" s="121" t="str">
        <f>'242MLInput'!R95</f>
        <v>Rome</v>
      </c>
      <c r="K99" s="122" t="str">
        <f>'242MLInput'!AC95</f>
        <v/>
      </c>
      <c r="L99" s="123"/>
      <c r="M99" s="124">
        <f>'242MLInput'!L95</f>
        <v>1</v>
      </c>
      <c r="N99" s="120" t="str">
        <f>IF(F99="","",(IF(R99='242MLInput'!K95,"","ERROR!")))</f>
        <v/>
      </c>
      <c r="O99" s="120"/>
      <c r="P99" s="121">
        <v>1523.0</v>
      </c>
      <c r="Q99" s="121">
        <v>4332.0</v>
      </c>
      <c r="R99" s="124">
        <f t="shared" si="8"/>
        <v>2509</v>
      </c>
      <c r="S99" s="125">
        <v>8970.0</v>
      </c>
      <c r="T99" s="125">
        <v>535.58</v>
      </c>
      <c r="U99" s="125"/>
      <c r="V99" s="126"/>
      <c r="W99" s="125"/>
      <c r="X99" s="125"/>
      <c r="Y99" s="125">
        <v>8200.0</v>
      </c>
      <c r="Z99" s="121"/>
      <c r="AA99" s="234" t="s">
        <v>102</v>
      </c>
      <c r="AB99" s="128">
        <v>500.0</v>
      </c>
      <c r="AC99" s="128" t="s">
        <v>287</v>
      </c>
      <c r="AD99" s="143">
        <v>160.0</v>
      </c>
      <c r="AE99" s="144">
        <v>975.58</v>
      </c>
      <c r="AF99" s="125">
        <f t="shared" si="6"/>
        <v>6.097375</v>
      </c>
      <c r="AG99" s="131">
        <v>2.75</v>
      </c>
      <c r="AH99" s="120">
        <f t="shared" si="7"/>
        <v>535.58</v>
      </c>
      <c r="AI99" s="132" t="str">
        <f>HYPERLINK('242MLInput'!AD95)</f>
        <v/>
      </c>
      <c r="AJ99" s="132" t="str">
        <f>HYPERLINK('242MLInput'!AE95)</f>
        <v/>
      </c>
      <c r="AK99" s="132" t="str">
        <f>HYPERLINK('242MLInput'!AF95)</f>
        <v/>
      </c>
      <c r="AL99" s="132" t="str">
        <f>HYPERLINK('242MLInput'!AG95)</f>
        <v/>
      </c>
      <c r="AM99" s="132" t="str">
        <f>HYPERLINK('242MLInput'!AH95)</f>
        <v/>
      </c>
      <c r="AN99" s="132" t="str">
        <f>HYPERLINK('242MLInput'!AI95)</f>
        <v/>
      </c>
      <c r="AO99" s="132" t="str">
        <f>HYPERLINK('242MLInput'!AJ95)</f>
        <v/>
      </c>
      <c r="AP99" s="132" t="str">
        <f>HYPERLINK('242MLInput'!AK95)</f>
        <v/>
      </c>
      <c r="AQ99" s="118"/>
      <c r="AR99" s="118"/>
      <c r="AS99" s="118"/>
      <c r="AT99" s="118"/>
      <c r="AU99" s="118"/>
      <c r="AV99" s="118"/>
      <c r="AW99" s="118"/>
      <c r="AX99" s="118"/>
      <c r="AY99" s="118"/>
      <c r="AZ99" s="118"/>
      <c r="BA99" s="118"/>
      <c r="BB99" s="118"/>
      <c r="BC99" s="118"/>
      <c r="BD99" s="118"/>
      <c r="BE99" s="118"/>
      <c r="BF99" s="118"/>
      <c r="BG99" s="118"/>
      <c r="BH99" s="118"/>
      <c r="BI99" s="118"/>
      <c r="BJ99" s="118"/>
      <c r="BK99" s="118"/>
      <c r="BL99" s="118"/>
      <c r="BM99" s="118"/>
      <c r="BN99" s="118"/>
      <c r="BO99" s="118"/>
      <c r="BP99" s="118"/>
      <c r="BQ99" s="118"/>
      <c r="BR99" s="118"/>
      <c r="BS99" s="118"/>
      <c r="BT99" s="118"/>
      <c r="BU99" s="118"/>
      <c r="BV99" s="118"/>
      <c r="BW99" s="118"/>
      <c r="BX99" s="118"/>
      <c r="BY99" s="118"/>
      <c r="BZ99" s="118"/>
      <c r="CA99" s="118"/>
      <c r="CB99" s="118"/>
      <c r="CC99" s="118"/>
      <c r="CD99" s="118"/>
      <c r="CE99" s="118"/>
      <c r="CF99" s="118"/>
      <c r="CG99" s="118"/>
      <c r="CH99" s="118"/>
      <c r="CI99" s="118"/>
      <c r="CJ99" s="118"/>
      <c r="CK99" s="118"/>
      <c r="CL99" s="118"/>
      <c r="CM99" s="118"/>
      <c r="CN99" s="118"/>
      <c r="CO99" s="118"/>
      <c r="CP99" s="118"/>
      <c r="CQ99" s="118"/>
      <c r="CR99" s="118"/>
      <c r="CS99" s="118"/>
      <c r="CT99" s="118"/>
      <c r="CU99" s="118"/>
      <c r="CV99" s="118"/>
      <c r="CW99" s="118"/>
      <c r="CX99" s="118"/>
      <c r="CY99" s="118"/>
      <c r="CZ99" s="118"/>
      <c r="DA99" s="118"/>
      <c r="DB99" s="118"/>
      <c r="DC99" s="118"/>
      <c r="DD99" s="118"/>
    </row>
    <row r="100" ht="10.5" customHeight="1">
      <c r="A100" s="12" t="str">
        <f t="shared" si="1"/>
        <v>242ML</v>
      </c>
      <c r="B100" s="12">
        <f t="shared" si="2"/>
        <v>2020</v>
      </c>
      <c r="C100" s="12">
        <f t="shared" si="3"/>
        <v>7</v>
      </c>
      <c r="D100" s="230">
        <f>'242MLInput'!B96</f>
        <v>44035</v>
      </c>
      <c r="E100" s="111" t="str">
        <f t="shared" si="4"/>
        <v>GSO</v>
      </c>
      <c r="F100" s="112" t="str">
        <f>'242MLInput'!H96</f>
        <v>BUY</v>
      </c>
      <c r="G100" s="111" t="str">
        <f>'242MLInput'!N96</f>
        <v>Kevin Mock</v>
      </c>
      <c r="H100" s="111" t="str">
        <f>'242MLInput'!O96</f>
        <v/>
      </c>
      <c r="I100" s="111" t="str">
        <f>'242MLInput'!Q96</f>
        <v>Non-Rev</v>
      </c>
      <c r="J100" s="112" t="str">
        <f>'242MLInput'!R96</f>
        <v>Mx</v>
      </c>
      <c r="K100" s="113" t="str">
        <f>'242MLInput'!AC96</f>
        <v/>
      </c>
      <c r="L100" s="114"/>
      <c r="M100" s="115">
        <f>'242MLInput'!L96</f>
        <v>0.1</v>
      </c>
      <c r="N100" s="111" t="str">
        <f>IF(F100="","",(IF(R100='242MLInput'!K96,"","ERROR!")))</f>
        <v/>
      </c>
      <c r="O100" s="64"/>
      <c r="P100" s="121">
        <v>1524.0</v>
      </c>
      <c r="Q100" s="133"/>
      <c r="R100" s="224">
        <f t="shared" si="8"/>
        <v>2509.1</v>
      </c>
      <c r="S100" s="225"/>
      <c r="T100" s="225"/>
      <c r="U100" s="226"/>
      <c r="V100" s="226"/>
      <c r="W100" s="226"/>
      <c r="X100" s="226"/>
      <c r="Y100" s="226" t="str">
        <f t="shared" ref="Y100:Y104" si="23">IF(S100&lt;&gt;"",SUM(S98:X100),"")</f>
        <v/>
      </c>
      <c r="Z100" s="136"/>
      <c r="AA100" s="228"/>
      <c r="AB100" s="229"/>
      <c r="AC100" s="229"/>
      <c r="AD100" s="138"/>
      <c r="AE100" s="139">
        <v>0.0</v>
      </c>
      <c r="AF100" s="140" t="str">
        <f t="shared" si="6"/>
        <v/>
      </c>
      <c r="AG100" s="231">
        <v>2.75</v>
      </c>
      <c r="AH100" s="142">
        <f t="shared" si="7"/>
        <v>0</v>
      </c>
      <c r="AI100" s="235" t="str">
        <f>HYPERLINK('242MLInput'!AD96)</f>
        <v/>
      </c>
      <c r="AJ100" s="236" t="str">
        <f>HYPERLINK('242MLInput'!AE96)</f>
        <v/>
      </c>
      <c r="AK100" s="237" t="str">
        <f>HYPERLINK('242MLInput'!AF96)</f>
        <v/>
      </c>
      <c r="AL100" s="237" t="str">
        <f>HYPERLINK('242MLInput'!AG96)</f>
        <v/>
      </c>
      <c r="AM100" s="237" t="str">
        <f>HYPERLINK('242MLInput'!AH96)</f>
        <v/>
      </c>
      <c r="AN100" s="237" t="str">
        <f>HYPERLINK('242MLInput'!AI96)</f>
        <v/>
      </c>
      <c r="AO100" s="237" t="str">
        <f>HYPERLINK('242MLInput'!AJ96)</f>
        <v/>
      </c>
      <c r="AP100" s="237" t="str">
        <f>HYPERLINK('242MLInput'!AK96)</f>
        <v/>
      </c>
      <c r="AQ100" s="238"/>
      <c r="AR100" s="238"/>
      <c r="AS100" s="238"/>
      <c r="AT100" s="238"/>
      <c r="AU100" s="238"/>
      <c r="AV100" s="238"/>
      <c r="AW100" s="238"/>
      <c r="AX100" s="238"/>
      <c r="AY100" s="238"/>
      <c r="AZ100" s="238"/>
      <c r="BA100" s="238"/>
      <c r="BB100" s="238"/>
      <c r="BC100" s="238"/>
      <c r="BD100" s="238"/>
      <c r="BE100" s="238"/>
      <c r="BF100" s="238"/>
      <c r="BG100" s="238"/>
      <c r="BH100" s="238"/>
      <c r="BI100" s="238"/>
      <c r="BJ100" s="238"/>
      <c r="BK100" s="238"/>
      <c r="BL100" s="238"/>
      <c r="BM100" s="238"/>
      <c r="BN100" s="238"/>
      <c r="BO100" s="238"/>
      <c r="BP100" s="238"/>
      <c r="BQ100" s="238"/>
      <c r="BR100" s="238"/>
      <c r="BS100" s="238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8"/>
      <c r="CJ100" s="238"/>
      <c r="CK100" s="238"/>
      <c r="CL100" s="238"/>
      <c r="CM100" s="238"/>
      <c r="CN100" s="238"/>
      <c r="CO100" s="238"/>
      <c r="CP100" s="238"/>
      <c r="CQ100" s="238"/>
      <c r="CR100" s="238"/>
      <c r="CS100" s="238"/>
      <c r="CT100" s="238"/>
      <c r="CU100" s="238"/>
      <c r="CV100" s="238"/>
      <c r="CW100" s="238"/>
      <c r="CX100" s="238"/>
      <c r="CY100" s="238"/>
      <c r="CZ100" s="238"/>
      <c r="DA100" s="238"/>
      <c r="DB100" s="238"/>
      <c r="DC100" s="238"/>
      <c r="DD100" s="238"/>
    </row>
    <row r="101" ht="10.5" customHeight="1">
      <c r="A101" s="118" t="str">
        <f t="shared" si="1"/>
        <v>242ML</v>
      </c>
      <c r="B101" s="118">
        <f t="shared" si="2"/>
        <v>2020</v>
      </c>
      <c r="C101" s="118">
        <f t="shared" si="3"/>
        <v>7</v>
      </c>
      <c r="D101" s="119">
        <f>'242MLInput'!B97</f>
        <v>44035</v>
      </c>
      <c r="E101" s="120" t="str">
        <f t="shared" si="4"/>
        <v>BUY</v>
      </c>
      <c r="F101" s="121" t="str">
        <f>'242MLInput'!H97</f>
        <v>CNI</v>
      </c>
      <c r="G101" s="120" t="str">
        <f>'242MLInput'!N97</f>
        <v>Kevin Mock</v>
      </c>
      <c r="H101" s="120" t="str">
        <f>'242MLInput'!O97</f>
        <v/>
      </c>
      <c r="I101" s="120" t="str">
        <f>'242MLInput'!Q97</f>
        <v>Cargo</v>
      </c>
      <c r="J101" s="121" t="str">
        <f>'242MLInput'!R97</f>
        <v>FDS</v>
      </c>
      <c r="K101" s="122" t="str">
        <f>'242MLInput'!AC97</f>
        <v/>
      </c>
      <c r="L101" s="123"/>
      <c r="M101" s="124">
        <f>'242MLInput'!L97</f>
        <v>0.9</v>
      </c>
      <c r="N101" s="120" t="str">
        <f>IF(F101="","",(IF(R101='242MLInput'!K97,"","ERROR!")))</f>
        <v/>
      </c>
      <c r="O101" s="120"/>
      <c r="P101" s="121">
        <v>1525.0</v>
      </c>
      <c r="Q101" s="121"/>
      <c r="R101" s="124">
        <f t="shared" si="8"/>
        <v>2510</v>
      </c>
      <c r="S101" s="125"/>
      <c r="T101" s="125"/>
      <c r="U101" s="125"/>
      <c r="V101" s="126"/>
      <c r="W101" s="125"/>
      <c r="X101" s="125"/>
      <c r="Y101" s="125" t="str">
        <f t="shared" si="23"/>
        <v/>
      </c>
      <c r="Z101" s="121"/>
      <c r="AA101" s="234"/>
      <c r="AB101" s="128"/>
      <c r="AC101" s="128"/>
      <c r="AD101" s="143"/>
      <c r="AE101" s="144">
        <v>0.0</v>
      </c>
      <c r="AF101" s="125" t="str">
        <f t="shared" si="6"/>
        <v/>
      </c>
      <c r="AG101" s="131">
        <v>2.75</v>
      </c>
      <c r="AH101" s="120">
        <f t="shared" si="7"/>
        <v>0</v>
      </c>
      <c r="AI101" s="132" t="str">
        <f>HYPERLINK('242MLInput'!AD97)</f>
        <v/>
      </c>
      <c r="AJ101" s="132" t="str">
        <f>HYPERLINK('242MLInput'!AE97)</f>
        <v/>
      </c>
      <c r="AK101" s="132" t="str">
        <f>HYPERLINK('242MLInput'!AF97)</f>
        <v/>
      </c>
      <c r="AL101" s="132" t="str">
        <f>HYPERLINK('242MLInput'!AG97)</f>
        <v/>
      </c>
      <c r="AM101" s="132" t="str">
        <f>HYPERLINK('242MLInput'!AH97)</f>
        <v/>
      </c>
      <c r="AN101" s="132" t="str">
        <f>HYPERLINK('242MLInput'!AI97)</f>
        <v/>
      </c>
      <c r="AO101" s="132" t="str">
        <f>HYPERLINK('242MLInput'!AJ97)</f>
        <v/>
      </c>
      <c r="AP101" s="132" t="str">
        <f>HYPERLINK('242MLInput'!AK97)</f>
        <v/>
      </c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CB101" s="118"/>
      <c r="CC101" s="118"/>
      <c r="CD101" s="118"/>
      <c r="CE101" s="118"/>
      <c r="CF101" s="118"/>
      <c r="CG101" s="118"/>
      <c r="CH101" s="118"/>
      <c r="CI101" s="118"/>
      <c r="CJ101" s="118"/>
      <c r="CK101" s="118"/>
      <c r="CL101" s="118"/>
      <c r="CM101" s="118"/>
      <c r="CN101" s="118"/>
      <c r="CO101" s="118"/>
      <c r="CP101" s="118"/>
      <c r="CQ101" s="118"/>
      <c r="CR101" s="118"/>
      <c r="CS101" s="118"/>
      <c r="CT101" s="118"/>
      <c r="CU101" s="118"/>
      <c r="CV101" s="118"/>
      <c r="CW101" s="118"/>
      <c r="CX101" s="118"/>
      <c r="CY101" s="118"/>
      <c r="CZ101" s="118"/>
      <c r="DA101" s="118"/>
      <c r="DB101" s="118"/>
      <c r="DC101" s="118"/>
      <c r="DD101" s="118"/>
    </row>
    <row r="102" ht="10.5" customHeight="1">
      <c r="A102" s="118" t="str">
        <f t="shared" si="1"/>
        <v>242ML</v>
      </c>
      <c r="B102" s="118">
        <f t="shared" si="2"/>
        <v>2020</v>
      </c>
      <c r="C102" s="118">
        <f t="shared" si="3"/>
        <v>7</v>
      </c>
      <c r="D102" s="119">
        <f>'242MLInput'!B98</f>
        <v>44036</v>
      </c>
      <c r="E102" s="120" t="str">
        <f t="shared" si="4"/>
        <v>CNI</v>
      </c>
      <c r="F102" s="121" t="str">
        <f>'242MLInput'!H98</f>
        <v>RDU</v>
      </c>
      <c r="G102" s="120" t="str">
        <f>'242MLInput'!N98</f>
        <v>Kevin Mock</v>
      </c>
      <c r="H102" s="120" t="str">
        <f>'242MLInput'!O98</f>
        <v/>
      </c>
      <c r="I102" s="120" t="str">
        <f>'242MLInput'!Q98</f>
        <v>Cargo</v>
      </c>
      <c r="J102" s="121" t="str">
        <f>'242MLInput'!R98</f>
        <v>FDS</v>
      </c>
      <c r="K102" s="122" t="str">
        <f>'242MLInput'!AC98</f>
        <v/>
      </c>
      <c r="L102" s="123"/>
      <c r="M102" s="124">
        <f>'242MLInput'!L98</f>
        <v>1</v>
      </c>
      <c r="N102" s="120" t="str">
        <f>IF(F102="","",(IF(R102='242MLInput'!K98,"","ERROR!")))</f>
        <v/>
      </c>
      <c r="O102" s="120"/>
      <c r="P102" s="121">
        <v>1526.0</v>
      </c>
      <c r="Q102" s="121"/>
      <c r="R102" s="124">
        <f t="shared" si="8"/>
        <v>2511</v>
      </c>
      <c r="S102" s="125" t="s">
        <v>288</v>
      </c>
      <c r="T102" s="125"/>
      <c r="U102" s="125"/>
      <c r="V102" s="126">
        <v>275.0</v>
      </c>
      <c r="W102" s="125"/>
      <c r="X102" s="125"/>
      <c r="Y102" s="125">
        <f t="shared" si="23"/>
        <v>275</v>
      </c>
      <c r="Z102" s="121" t="s">
        <v>289</v>
      </c>
      <c r="AA102" s="234"/>
      <c r="AB102" s="128"/>
      <c r="AC102" s="128"/>
      <c r="AD102" s="143"/>
      <c r="AE102" s="144">
        <v>0.0</v>
      </c>
      <c r="AF102" s="125" t="str">
        <f t="shared" si="6"/>
        <v/>
      </c>
      <c r="AG102" s="131">
        <v>2.75</v>
      </c>
      <c r="AH102" s="120">
        <f t="shared" si="7"/>
        <v>0</v>
      </c>
      <c r="AI102" s="132" t="str">
        <f>HYPERLINK('242MLInput'!AD98)</f>
        <v/>
      </c>
      <c r="AJ102" s="132" t="str">
        <f>HYPERLINK('242MLInput'!AE98)</f>
        <v/>
      </c>
      <c r="AK102" s="132" t="str">
        <f>HYPERLINK('242MLInput'!AF98)</f>
        <v/>
      </c>
      <c r="AL102" s="132" t="str">
        <f>HYPERLINK('242MLInput'!AG98)</f>
        <v/>
      </c>
      <c r="AM102" s="132" t="str">
        <f>HYPERLINK('242MLInput'!AH98)</f>
        <v/>
      </c>
      <c r="AN102" s="132" t="str">
        <f>HYPERLINK('242MLInput'!AI98)</f>
        <v/>
      </c>
      <c r="AO102" s="132" t="str">
        <f>HYPERLINK('242MLInput'!AJ98)</f>
        <v/>
      </c>
      <c r="AP102" s="132" t="str">
        <f>HYPERLINK('242MLInput'!AK98)</f>
        <v/>
      </c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118"/>
      <c r="BM102" s="118"/>
      <c r="BN102" s="118"/>
      <c r="BO102" s="118"/>
      <c r="BP102" s="118"/>
      <c r="BQ102" s="118"/>
      <c r="BR102" s="118"/>
      <c r="BS102" s="118"/>
      <c r="BT102" s="118"/>
      <c r="BU102" s="118"/>
      <c r="BV102" s="118"/>
      <c r="BW102" s="118"/>
      <c r="BX102" s="118"/>
      <c r="BY102" s="118"/>
      <c r="BZ102" s="118"/>
      <c r="CA102" s="118"/>
      <c r="CB102" s="118"/>
      <c r="CC102" s="118"/>
      <c r="CD102" s="118"/>
      <c r="CE102" s="118"/>
      <c r="CF102" s="118"/>
      <c r="CG102" s="118"/>
      <c r="CH102" s="118"/>
      <c r="CI102" s="118"/>
      <c r="CJ102" s="118"/>
      <c r="CK102" s="118"/>
      <c r="CL102" s="118"/>
      <c r="CM102" s="118"/>
      <c r="CN102" s="118"/>
      <c r="CO102" s="118"/>
      <c r="CP102" s="118"/>
      <c r="CQ102" s="118"/>
      <c r="CR102" s="118"/>
      <c r="CS102" s="118"/>
      <c r="CT102" s="118"/>
      <c r="CU102" s="118"/>
      <c r="CV102" s="118"/>
      <c r="CW102" s="118"/>
      <c r="CX102" s="118"/>
      <c r="CY102" s="118"/>
      <c r="CZ102" s="118"/>
      <c r="DA102" s="118"/>
      <c r="DB102" s="118"/>
      <c r="DC102" s="118"/>
      <c r="DD102" s="118"/>
    </row>
    <row r="103" ht="10.5" customHeight="1">
      <c r="A103" s="118" t="str">
        <f t="shared" si="1"/>
        <v>242ML</v>
      </c>
      <c r="B103" s="118">
        <f t="shared" si="2"/>
        <v>2020</v>
      </c>
      <c r="C103" s="118">
        <f t="shared" si="3"/>
        <v>7</v>
      </c>
      <c r="D103" s="119">
        <f>'242MLInput'!B99</f>
        <v>44036</v>
      </c>
      <c r="E103" s="120" t="str">
        <f t="shared" si="4"/>
        <v>RDU</v>
      </c>
      <c r="F103" s="121" t="str">
        <f>'242MLInput'!H99</f>
        <v>BUY</v>
      </c>
      <c r="G103" s="120" t="str">
        <f>'242MLInput'!N99</f>
        <v>Kevin Mock</v>
      </c>
      <c r="H103" s="120" t="str">
        <f>'242MLInput'!O99</f>
        <v/>
      </c>
      <c r="I103" s="120" t="str">
        <f>'242MLInput'!Q99</f>
        <v>Cargo</v>
      </c>
      <c r="J103" s="121" t="str">
        <f>'242MLInput'!R99</f>
        <v>FDS</v>
      </c>
      <c r="K103" s="122" t="str">
        <f>'242MLInput'!AC99</f>
        <v/>
      </c>
      <c r="L103" s="123"/>
      <c r="M103" s="124">
        <f>'242MLInput'!L99</f>
        <v>0.2</v>
      </c>
      <c r="N103" s="120" t="str">
        <f>IF(F103="","",(IF(R103='242MLInput'!K99,"","ERROR!")))</f>
        <v/>
      </c>
      <c r="O103" s="120"/>
      <c r="P103" s="121">
        <v>1527.0</v>
      </c>
      <c r="Q103" s="121">
        <v>4333.0</v>
      </c>
      <c r="R103" s="124">
        <f t="shared" si="8"/>
        <v>2511.2</v>
      </c>
      <c r="S103" s="125">
        <v>5520.0</v>
      </c>
      <c r="T103" s="125"/>
      <c r="U103" s="125">
        <v>300.0</v>
      </c>
      <c r="V103" s="126">
        <v>150.0</v>
      </c>
      <c r="W103" s="125"/>
      <c r="X103" s="125"/>
      <c r="Y103" s="125">
        <f t="shared" si="23"/>
        <v>6245</v>
      </c>
      <c r="Z103" s="121"/>
      <c r="AA103" s="234" t="s">
        <v>102</v>
      </c>
      <c r="AB103" s="128">
        <v>500.0</v>
      </c>
      <c r="AC103" s="128" t="s">
        <v>290</v>
      </c>
      <c r="AD103" s="143"/>
      <c r="AE103" s="144">
        <v>0.0</v>
      </c>
      <c r="AF103" s="125" t="str">
        <f t="shared" si="6"/>
        <v/>
      </c>
      <c r="AG103" s="131">
        <v>2.75</v>
      </c>
      <c r="AH103" s="120">
        <f t="shared" si="7"/>
        <v>0</v>
      </c>
      <c r="AI103" s="132" t="str">
        <f>HYPERLINK('242MLInput'!AD99)</f>
        <v/>
      </c>
      <c r="AJ103" s="132" t="str">
        <f>HYPERLINK('242MLInput'!AE99)</f>
        <v/>
      </c>
      <c r="AK103" s="132" t="str">
        <f>HYPERLINK('242MLInput'!AF99)</f>
        <v/>
      </c>
      <c r="AL103" s="132" t="str">
        <f>HYPERLINK('242MLInput'!AG99)</f>
        <v/>
      </c>
      <c r="AM103" s="132" t="str">
        <f>HYPERLINK('242MLInput'!AH99)</f>
        <v/>
      </c>
      <c r="AN103" s="132" t="str">
        <f>HYPERLINK('242MLInput'!AI99)</f>
        <v/>
      </c>
      <c r="AO103" s="132" t="str">
        <f>HYPERLINK('242MLInput'!AJ99)</f>
        <v/>
      </c>
      <c r="AP103" s="132" t="str">
        <f>HYPERLINK('242MLInput'!AK99)</f>
        <v/>
      </c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  <c r="BR103" s="118"/>
      <c r="BS103" s="118"/>
      <c r="BT103" s="118"/>
      <c r="BU103" s="118"/>
      <c r="BV103" s="118"/>
      <c r="BW103" s="118"/>
      <c r="BX103" s="118"/>
      <c r="BY103" s="118"/>
      <c r="BZ103" s="118"/>
      <c r="CA103" s="118"/>
      <c r="CB103" s="118"/>
      <c r="CC103" s="118"/>
      <c r="CD103" s="118"/>
      <c r="CE103" s="118"/>
      <c r="CF103" s="118"/>
      <c r="CG103" s="118"/>
      <c r="CH103" s="118"/>
      <c r="CI103" s="118"/>
      <c r="CJ103" s="118"/>
      <c r="CK103" s="118"/>
      <c r="CL103" s="118"/>
      <c r="CM103" s="118"/>
      <c r="CN103" s="118"/>
      <c r="CO103" s="118"/>
      <c r="CP103" s="118"/>
      <c r="CQ103" s="118"/>
      <c r="CR103" s="118"/>
      <c r="CS103" s="118"/>
      <c r="CT103" s="118"/>
      <c r="CU103" s="118"/>
      <c r="CV103" s="118"/>
      <c r="CW103" s="118"/>
      <c r="CX103" s="118"/>
      <c r="CY103" s="118"/>
      <c r="CZ103" s="118"/>
      <c r="DA103" s="118"/>
      <c r="DB103" s="118"/>
      <c r="DC103" s="118"/>
      <c r="DD103" s="118"/>
    </row>
    <row r="104" ht="10.5" customHeight="1">
      <c r="A104" s="12" t="str">
        <f t="shared" si="1"/>
        <v>242ML</v>
      </c>
      <c r="B104" s="12">
        <f t="shared" si="2"/>
        <v>2020</v>
      </c>
      <c r="C104" s="12">
        <f t="shared" si="3"/>
        <v>8</v>
      </c>
      <c r="D104" s="230">
        <f>'242MLInput'!B100</f>
        <v>44044</v>
      </c>
      <c r="E104" s="111" t="str">
        <f t="shared" si="4"/>
        <v>BUY</v>
      </c>
      <c r="F104" s="112" t="str">
        <f>'242MLInput'!H100</f>
        <v>MRH</v>
      </c>
      <c r="G104" s="111" t="str">
        <f>'242MLInput'!N100</f>
        <v>Kevin Mock</v>
      </c>
      <c r="H104" s="111" t="str">
        <f>'242MLInput'!O100</f>
        <v/>
      </c>
      <c r="I104" s="111" t="str">
        <f>'242MLInput'!Q100</f>
        <v>Passenger</v>
      </c>
      <c r="J104" s="112" t="str">
        <f>'242MLInput'!R100</f>
        <v>Hoffman</v>
      </c>
      <c r="K104" s="113" t="str">
        <f>'242MLInput'!AC100</f>
        <v/>
      </c>
      <c r="L104" s="114"/>
      <c r="M104" s="115">
        <f>'242MLInput'!L100</f>
        <v>0.6</v>
      </c>
      <c r="N104" s="111" t="str">
        <f>IF(F104="","",(IF(R104='242MLInput'!K100,"","ERROR!")))</f>
        <v/>
      </c>
      <c r="O104" s="64"/>
      <c r="P104" s="121">
        <v>1528.0</v>
      </c>
      <c r="Q104" s="133"/>
      <c r="R104" s="224">
        <f t="shared" si="8"/>
        <v>2511.8</v>
      </c>
      <c r="S104" s="225"/>
      <c r="T104" s="225"/>
      <c r="U104" s="226"/>
      <c r="V104" s="226"/>
      <c r="W104" s="226"/>
      <c r="X104" s="226"/>
      <c r="Y104" s="226" t="str">
        <f t="shared" si="23"/>
        <v/>
      </c>
      <c r="Z104" s="136"/>
      <c r="AA104" s="228"/>
      <c r="AB104" s="229"/>
      <c r="AC104" s="229"/>
      <c r="AD104" s="138"/>
      <c r="AE104" s="139">
        <v>0.0</v>
      </c>
      <c r="AF104" s="140" t="str">
        <f t="shared" si="6"/>
        <v/>
      </c>
      <c r="AG104" s="231">
        <v>2.75</v>
      </c>
      <c r="AH104" s="142">
        <f t="shared" si="7"/>
        <v>0</v>
      </c>
      <c r="AI104" s="235" t="str">
        <f>HYPERLINK('242MLInput'!AD100)</f>
        <v/>
      </c>
      <c r="AJ104" s="236" t="str">
        <f>HYPERLINK('242MLInput'!AE100)</f>
        <v/>
      </c>
      <c r="AK104" s="237" t="str">
        <f>HYPERLINK('242MLInput'!AF100)</f>
        <v/>
      </c>
      <c r="AL104" s="237" t="str">
        <f>HYPERLINK('242MLInput'!AG100)</f>
        <v/>
      </c>
      <c r="AM104" s="237" t="str">
        <f>HYPERLINK('242MLInput'!AH100)</f>
        <v/>
      </c>
      <c r="AN104" s="237" t="str">
        <f>HYPERLINK('242MLInput'!AI100)</f>
        <v/>
      </c>
      <c r="AO104" s="237" t="str">
        <f>HYPERLINK('242MLInput'!AJ100)</f>
        <v/>
      </c>
      <c r="AP104" s="237" t="str">
        <f>HYPERLINK('242MLInput'!AK100)</f>
        <v/>
      </c>
      <c r="AQ104" s="238"/>
      <c r="AR104" s="238"/>
      <c r="AS104" s="238"/>
      <c r="AT104" s="238"/>
      <c r="AU104" s="238"/>
      <c r="AV104" s="238"/>
      <c r="AW104" s="238"/>
      <c r="AX104" s="238"/>
      <c r="AY104" s="238"/>
      <c r="AZ104" s="238"/>
      <c r="BA104" s="238"/>
      <c r="BB104" s="238"/>
      <c r="BC104" s="238"/>
      <c r="BD104" s="238"/>
      <c r="BE104" s="238"/>
      <c r="BF104" s="238"/>
      <c r="BG104" s="238"/>
      <c r="BH104" s="238"/>
      <c r="BI104" s="238"/>
      <c r="BJ104" s="238"/>
      <c r="BK104" s="238"/>
      <c r="BL104" s="238"/>
      <c r="BM104" s="238"/>
      <c r="BN104" s="238"/>
      <c r="BO104" s="238"/>
      <c r="BP104" s="238"/>
      <c r="BQ104" s="238"/>
      <c r="BR104" s="238"/>
      <c r="BS104" s="238"/>
      <c r="BT104" s="238"/>
      <c r="BU104" s="238"/>
      <c r="BV104" s="238"/>
      <c r="BW104" s="238"/>
      <c r="BX104" s="238"/>
      <c r="BY104" s="238"/>
      <c r="BZ104" s="238"/>
      <c r="CA104" s="238"/>
      <c r="CB104" s="238"/>
      <c r="CC104" s="238"/>
      <c r="CD104" s="238"/>
      <c r="CE104" s="238"/>
      <c r="CF104" s="238"/>
      <c r="CG104" s="238"/>
      <c r="CH104" s="238"/>
      <c r="CI104" s="238"/>
      <c r="CJ104" s="238"/>
      <c r="CK104" s="238"/>
      <c r="CL104" s="238"/>
      <c r="CM104" s="238"/>
      <c r="CN104" s="238"/>
      <c r="CO104" s="238"/>
      <c r="CP104" s="238"/>
      <c r="CQ104" s="238"/>
      <c r="CR104" s="238"/>
      <c r="CS104" s="238"/>
      <c r="CT104" s="238"/>
      <c r="CU104" s="238"/>
      <c r="CV104" s="238"/>
      <c r="CW104" s="238"/>
      <c r="CX104" s="238"/>
      <c r="CY104" s="238"/>
      <c r="CZ104" s="238"/>
      <c r="DA104" s="238"/>
      <c r="DB104" s="238"/>
      <c r="DC104" s="238"/>
      <c r="DD104" s="238"/>
    </row>
    <row r="105" ht="10.5" customHeight="1">
      <c r="A105" s="12" t="str">
        <f t="shared" si="1"/>
        <v>242ML</v>
      </c>
      <c r="B105" s="12">
        <f t="shared" si="2"/>
        <v>2020</v>
      </c>
      <c r="C105" s="12">
        <f t="shared" si="3"/>
        <v>8</v>
      </c>
      <c r="D105" s="230">
        <f>'242MLInput'!B101</f>
        <v>44044</v>
      </c>
      <c r="E105" s="111" t="str">
        <f t="shared" si="4"/>
        <v>MRH</v>
      </c>
      <c r="F105" s="112" t="str">
        <f>'242MLInput'!H101</f>
        <v>BUY</v>
      </c>
      <c r="G105" s="111" t="str">
        <f>'242MLInput'!N101</f>
        <v>Kevin Mock</v>
      </c>
      <c r="H105" s="111" t="str">
        <f>'242MLInput'!O101</f>
        <v/>
      </c>
      <c r="I105" s="111" t="str">
        <f>'242MLInput'!Q101</f>
        <v>Passenger</v>
      </c>
      <c r="J105" s="112" t="str">
        <f>'242MLInput'!R101</f>
        <v>Hoffman</v>
      </c>
      <c r="K105" s="113" t="str">
        <f>'242MLInput'!AC101</f>
        <v/>
      </c>
      <c r="L105" s="114"/>
      <c r="M105" s="115">
        <f>'242MLInput'!L101</f>
        <v>0.7</v>
      </c>
      <c r="N105" s="111" t="str">
        <f>IF(F105="","",(IF(R105='242MLInput'!K101,"","ERROR!")))</f>
        <v/>
      </c>
      <c r="O105" s="64"/>
      <c r="P105" s="121">
        <v>1529.0</v>
      </c>
      <c r="Q105" s="133">
        <v>4334.0</v>
      </c>
      <c r="R105" s="224">
        <f t="shared" si="8"/>
        <v>2512.5</v>
      </c>
      <c r="S105" s="225"/>
      <c r="T105" s="225"/>
      <c r="U105" s="226"/>
      <c r="V105" s="226">
        <v>150.0</v>
      </c>
      <c r="W105" s="226"/>
      <c r="X105" s="226"/>
      <c r="Y105" s="226">
        <v>3400.0</v>
      </c>
      <c r="Z105" s="136" t="s">
        <v>291</v>
      </c>
      <c r="AA105" s="228" t="s">
        <v>102</v>
      </c>
      <c r="AB105" s="229">
        <v>500.0</v>
      </c>
      <c r="AC105" s="229" t="s">
        <v>292</v>
      </c>
      <c r="AD105" s="138"/>
      <c r="AE105" s="139">
        <v>0.0</v>
      </c>
      <c r="AF105" s="140" t="str">
        <f t="shared" si="6"/>
        <v/>
      </c>
      <c r="AG105" s="231">
        <v>2.75</v>
      </c>
      <c r="AH105" s="142">
        <f t="shared" si="7"/>
        <v>0</v>
      </c>
      <c r="AI105" s="235" t="str">
        <f>HYPERLINK('242MLInput'!AD101)</f>
        <v/>
      </c>
      <c r="AJ105" s="236" t="str">
        <f>HYPERLINK('242MLInput'!AE101)</f>
        <v/>
      </c>
      <c r="AK105" s="237" t="str">
        <f>HYPERLINK('242MLInput'!AF101)</f>
        <v/>
      </c>
      <c r="AL105" s="237" t="str">
        <f>HYPERLINK('242MLInput'!AG101)</f>
        <v/>
      </c>
      <c r="AM105" s="237" t="str">
        <f>HYPERLINK('242MLInput'!AH101)</f>
        <v/>
      </c>
      <c r="AN105" s="237" t="str">
        <f>HYPERLINK('242MLInput'!AI101)</f>
        <v/>
      </c>
      <c r="AO105" s="237" t="str">
        <f>HYPERLINK('242MLInput'!AJ101)</f>
        <v/>
      </c>
      <c r="AP105" s="237" t="str">
        <f>HYPERLINK('242MLInput'!AK101)</f>
        <v/>
      </c>
      <c r="AQ105" s="238"/>
      <c r="AR105" s="238"/>
      <c r="AS105" s="238"/>
      <c r="AT105" s="238"/>
      <c r="AU105" s="238"/>
      <c r="AV105" s="238"/>
      <c r="AW105" s="238"/>
      <c r="AX105" s="238"/>
      <c r="AY105" s="238"/>
      <c r="AZ105" s="238"/>
      <c r="BA105" s="238"/>
      <c r="BB105" s="238"/>
      <c r="BC105" s="238"/>
      <c r="BD105" s="238"/>
      <c r="BE105" s="238"/>
      <c r="BF105" s="238"/>
      <c r="BG105" s="238"/>
      <c r="BH105" s="238"/>
      <c r="BI105" s="238"/>
      <c r="BJ105" s="238"/>
      <c r="BK105" s="238"/>
      <c r="BL105" s="238"/>
      <c r="BM105" s="238"/>
      <c r="BN105" s="238"/>
      <c r="BO105" s="238"/>
      <c r="BP105" s="238"/>
      <c r="BQ105" s="238"/>
      <c r="BR105" s="238"/>
      <c r="BS105" s="238"/>
      <c r="BT105" s="238"/>
      <c r="BU105" s="238"/>
      <c r="BV105" s="238"/>
      <c r="BW105" s="238"/>
      <c r="BX105" s="238"/>
      <c r="BY105" s="238"/>
      <c r="BZ105" s="238"/>
      <c r="CA105" s="238"/>
      <c r="CB105" s="238"/>
      <c r="CC105" s="238"/>
      <c r="CD105" s="238"/>
      <c r="CE105" s="238"/>
      <c r="CF105" s="238"/>
      <c r="CG105" s="238"/>
      <c r="CH105" s="238"/>
      <c r="CI105" s="238"/>
      <c r="CJ105" s="238"/>
      <c r="CK105" s="238"/>
      <c r="CL105" s="238"/>
      <c r="CM105" s="238"/>
      <c r="CN105" s="238"/>
      <c r="CO105" s="238"/>
      <c r="CP105" s="238"/>
      <c r="CQ105" s="238"/>
      <c r="CR105" s="238"/>
      <c r="CS105" s="238"/>
      <c r="CT105" s="238"/>
      <c r="CU105" s="238"/>
      <c r="CV105" s="238"/>
      <c r="CW105" s="238"/>
      <c r="CX105" s="238"/>
      <c r="CY105" s="238"/>
      <c r="CZ105" s="238"/>
      <c r="DA105" s="238"/>
      <c r="DB105" s="238"/>
      <c r="DC105" s="238"/>
      <c r="DD105" s="238"/>
    </row>
    <row r="106" ht="10.5" customHeight="1">
      <c r="A106" s="118" t="str">
        <f t="shared" si="1"/>
        <v>242ML</v>
      </c>
      <c r="B106" s="118">
        <f t="shared" si="2"/>
        <v>2020</v>
      </c>
      <c r="C106" s="118">
        <f t="shared" si="3"/>
        <v>8</v>
      </c>
      <c r="D106" s="119">
        <f>'242MLInput'!B102</f>
        <v>44049</v>
      </c>
      <c r="E106" s="120" t="str">
        <f t="shared" si="4"/>
        <v>BUY</v>
      </c>
      <c r="F106" s="121" t="str">
        <f>'242MLInput'!H102</f>
        <v>GCK</v>
      </c>
      <c r="G106" s="120" t="str">
        <f>'242MLInput'!N102</f>
        <v>Kevin Mock</v>
      </c>
      <c r="H106" s="120" t="str">
        <f>'242MLInput'!O102</f>
        <v/>
      </c>
      <c r="I106" s="120" t="str">
        <f>'242MLInput'!Q102</f>
        <v>Passenger</v>
      </c>
      <c r="J106" s="121" t="str">
        <f>'242MLInput'!R102</f>
        <v>Abram</v>
      </c>
      <c r="K106" s="122" t="str">
        <f>'242MLInput'!AC102</f>
        <v/>
      </c>
      <c r="L106" s="123"/>
      <c r="M106" s="124">
        <f>'242MLInput'!L102</f>
        <v>3.7</v>
      </c>
      <c r="N106" s="120" t="str">
        <f>IF(F106="","",(IF(R106='242MLInput'!K102,"","ERROR!")))</f>
        <v/>
      </c>
      <c r="O106" s="120"/>
      <c r="P106" s="121">
        <v>1530.0</v>
      </c>
      <c r="Q106" s="121"/>
      <c r="R106" s="124">
        <f t="shared" si="8"/>
        <v>2516.2</v>
      </c>
      <c r="S106" s="125"/>
      <c r="T106" s="125"/>
      <c r="U106" s="125"/>
      <c r="V106" s="126"/>
      <c r="W106" s="125"/>
      <c r="X106" s="125">
        <v>38.72</v>
      </c>
      <c r="Y106" s="125" t="str">
        <f t="shared" ref="Y106:Y111" si="24">IF(S106&lt;&gt;"",SUM(S104:X106),"")</f>
        <v/>
      </c>
      <c r="Z106" s="121"/>
      <c r="AA106" s="234"/>
      <c r="AB106" s="128"/>
      <c r="AC106" s="128"/>
      <c r="AD106" s="143">
        <v>398.0</v>
      </c>
      <c r="AE106" s="144">
        <v>1417.04</v>
      </c>
      <c r="AF106" s="125">
        <f t="shared" si="6"/>
        <v>3.56040201</v>
      </c>
      <c r="AG106" s="131">
        <v>2.75</v>
      </c>
      <c r="AH106" s="120">
        <f t="shared" si="7"/>
        <v>322.54</v>
      </c>
      <c r="AI106" s="132" t="str">
        <f>HYPERLINK('242MLInput'!AD102)</f>
        <v/>
      </c>
      <c r="AJ106" s="132" t="str">
        <f>HYPERLINK('242MLInput'!AE102)</f>
        <v/>
      </c>
      <c r="AK106" s="132" t="str">
        <f>HYPERLINK('242MLInput'!AF102)</f>
        <v/>
      </c>
      <c r="AL106" s="132" t="str">
        <f>HYPERLINK('242MLInput'!AG102)</f>
        <v/>
      </c>
      <c r="AM106" s="132" t="str">
        <f>HYPERLINK('242MLInput'!AH102)</f>
        <v/>
      </c>
      <c r="AN106" s="132" t="str">
        <f>HYPERLINK('242MLInput'!AI102)</f>
        <v/>
      </c>
      <c r="AO106" s="132" t="str">
        <f>HYPERLINK('242MLInput'!AJ102)</f>
        <v/>
      </c>
      <c r="AP106" s="132" t="str">
        <f>HYPERLINK('242MLInput'!AK102)</f>
        <v/>
      </c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  <c r="CE106" s="118"/>
      <c r="CF106" s="118"/>
      <c r="CG106" s="118"/>
      <c r="CH106" s="118"/>
      <c r="CI106" s="118"/>
      <c r="CJ106" s="118"/>
      <c r="CK106" s="118"/>
      <c r="CL106" s="118"/>
      <c r="CM106" s="118"/>
      <c r="CN106" s="118"/>
      <c r="CO106" s="118"/>
      <c r="CP106" s="118"/>
      <c r="CQ106" s="118"/>
      <c r="CR106" s="118"/>
      <c r="CS106" s="118"/>
      <c r="CT106" s="118"/>
      <c r="CU106" s="118"/>
      <c r="CV106" s="118"/>
      <c r="CW106" s="118"/>
      <c r="CX106" s="118"/>
      <c r="CY106" s="118"/>
      <c r="CZ106" s="118"/>
      <c r="DA106" s="118"/>
      <c r="DB106" s="118"/>
      <c r="DC106" s="118"/>
      <c r="DD106" s="118"/>
    </row>
    <row r="107" ht="10.5" customHeight="1">
      <c r="A107" s="118" t="str">
        <f t="shared" si="1"/>
        <v>242ML</v>
      </c>
      <c r="B107" s="118">
        <f t="shared" si="2"/>
        <v>2020</v>
      </c>
      <c r="C107" s="118">
        <f t="shared" si="3"/>
        <v>8</v>
      </c>
      <c r="D107" s="119">
        <f>'242MLInput'!B103</f>
        <v>44049</v>
      </c>
      <c r="E107" s="120" t="str">
        <f t="shared" si="4"/>
        <v>GCK</v>
      </c>
      <c r="F107" s="121" t="str">
        <f>'242MLInput'!H103</f>
        <v>FAT</v>
      </c>
      <c r="G107" s="120" t="str">
        <f>'242MLInput'!N103</f>
        <v>Kevin Mock</v>
      </c>
      <c r="H107" s="120" t="str">
        <f>'242MLInput'!O103</f>
        <v/>
      </c>
      <c r="I107" s="120" t="str">
        <f>'242MLInput'!Q103</f>
        <v>Passenger</v>
      </c>
      <c r="J107" s="121" t="str">
        <f>'242MLInput'!R103</f>
        <v>Abram</v>
      </c>
      <c r="K107" s="122" t="str">
        <f>'242MLInput'!AC103</f>
        <v/>
      </c>
      <c r="L107" s="123"/>
      <c r="M107" s="124">
        <f>'242MLInput'!L103</f>
        <v>3.2</v>
      </c>
      <c r="N107" s="120" t="str">
        <f>IF(F107="","",(IF(R107='242MLInput'!K103,"","ERROR!")))</f>
        <v/>
      </c>
      <c r="O107" s="120"/>
      <c r="P107" s="121">
        <v>1531.0</v>
      </c>
      <c r="Q107" s="121"/>
      <c r="R107" s="124">
        <f t="shared" si="8"/>
        <v>2519.4</v>
      </c>
      <c r="S107" s="125"/>
      <c r="T107" s="125">
        <v>1670.97</v>
      </c>
      <c r="U107" s="125"/>
      <c r="V107" s="126"/>
      <c r="W107" s="125">
        <v>4000.0</v>
      </c>
      <c r="X107" s="125">
        <v>31.0</v>
      </c>
      <c r="Y107" s="125" t="str">
        <f t="shared" si="24"/>
        <v/>
      </c>
      <c r="Z107" s="121"/>
      <c r="AA107" s="234"/>
      <c r="AB107" s="128"/>
      <c r="AC107" s="128"/>
      <c r="AD107" s="143">
        <v>372.0</v>
      </c>
      <c r="AE107" s="144">
        <v>2693.97</v>
      </c>
      <c r="AF107" s="125">
        <f t="shared" si="6"/>
        <v>7.241854839</v>
      </c>
      <c r="AG107" s="131">
        <v>2.75</v>
      </c>
      <c r="AH107" s="120">
        <f t="shared" si="7"/>
        <v>1670.97</v>
      </c>
      <c r="AI107" s="132" t="str">
        <f>HYPERLINK('242MLInput'!AD103)</f>
        <v/>
      </c>
      <c r="AJ107" s="132" t="str">
        <f>HYPERLINK('242MLInput'!AE103)</f>
        <v/>
      </c>
      <c r="AK107" s="132" t="str">
        <f>HYPERLINK('242MLInput'!AF103)</f>
        <v/>
      </c>
      <c r="AL107" s="132" t="str">
        <f>HYPERLINK('242MLInput'!AG103)</f>
        <v/>
      </c>
      <c r="AM107" s="132" t="str">
        <f>HYPERLINK('242MLInput'!AH103)</f>
        <v/>
      </c>
      <c r="AN107" s="132" t="str">
        <f>HYPERLINK('242MLInput'!AI103)</f>
        <v/>
      </c>
      <c r="AO107" s="132" t="str">
        <f>HYPERLINK('242MLInput'!AJ103)</f>
        <v/>
      </c>
      <c r="AP107" s="132" t="str">
        <f>HYPERLINK('242MLInput'!AK103)</f>
        <v/>
      </c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/>
      <c r="BZ107" s="118"/>
      <c r="CA107" s="118"/>
      <c r="CB107" s="118"/>
      <c r="CC107" s="118"/>
      <c r="CD107" s="118"/>
      <c r="CE107" s="118"/>
      <c r="CF107" s="118"/>
      <c r="CG107" s="118"/>
      <c r="CH107" s="118"/>
      <c r="CI107" s="118"/>
      <c r="CJ107" s="118"/>
      <c r="CK107" s="118"/>
      <c r="CL107" s="118"/>
      <c r="CM107" s="118"/>
      <c r="CN107" s="118"/>
      <c r="CO107" s="118"/>
      <c r="CP107" s="118"/>
      <c r="CQ107" s="118"/>
      <c r="CR107" s="118"/>
      <c r="CS107" s="118"/>
      <c r="CT107" s="118"/>
      <c r="CU107" s="118"/>
      <c r="CV107" s="118"/>
      <c r="CW107" s="118"/>
      <c r="CX107" s="118"/>
      <c r="CY107" s="118"/>
      <c r="CZ107" s="118"/>
      <c r="DA107" s="118"/>
      <c r="DB107" s="118"/>
      <c r="DC107" s="118"/>
      <c r="DD107" s="118"/>
    </row>
    <row r="108" ht="10.5" customHeight="1">
      <c r="A108" s="118" t="str">
        <f t="shared" si="1"/>
        <v>242ML</v>
      </c>
      <c r="B108" s="118">
        <f t="shared" si="2"/>
        <v>2020</v>
      </c>
      <c r="C108" s="118">
        <f t="shared" si="3"/>
        <v>8</v>
      </c>
      <c r="D108" s="119">
        <f>'242MLInput'!B104</f>
        <v>44052</v>
      </c>
      <c r="E108" s="120" t="str">
        <f t="shared" si="4"/>
        <v>FAT</v>
      </c>
      <c r="F108" s="121" t="str">
        <f>'242MLInput'!H104</f>
        <v>GCK</v>
      </c>
      <c r="G108" s="120" t="str">
        <f>'242MLInput'!N104</f>
        <v>Kevin Mock</v>
      </c>
      <c r="H108" s="120" t="str">
        <f>'242MLInput'!O104</f>
        <v/>
      </c>
      <c r="I108" s="120" t="str">
        <f>'242MLInput'!Q104</f>
        <v>Passenger</v>
      </c>
      <c r="J108" s="121" t="str">
        <f>'242MLInput'!R104</f>
        <v>Abram</v>
      </c>
      <c r="K108" s="122" t="str">
        <f>'242MLInput'!AC104</f>
        <v/>
      </c>
      <c r="L108" s="123"/>
      <c r="M108" s="124">
        <f>'242MLInput'!L104</f>
        <v>2.6</v>
      </c>
      <c r="N108" s="120" t="str">
        <f>IF(F108="","",(IF(R108='242MLInput'!K104,"","ERROR!")))</f>
        <v/>
      </c>
      <c r="O108" s="120"/>
      <c r="P108" s="121">
        <v>1532.0</v>
      </c>
      <c r="Q108" s="121"/>
      <c r="R108" s="124">
        <f t="shared" si="8"/>
        <v>2522</v>
      </c>
      <c r="S108" s="125" t="s">
        <v>293</v>
      </c>
      <c r="T108" s="125">
        <v>283.71</v>
      </c>
      <c r="U108" s="125"/>
      <c r="V108" s="126">
        <v>195.0</v>
      </c>
      <c r="W108" s="125"/>
      <c r="X108" s="125">
        <v>1403.31</v>
      </c>
      <c r="Y108" s="125">
        <f t="shared" si="24"/>
        <v>7622.71</v>
      </c>
      <c r="Z108" s="121" t="s">
        <v>294</v>
      </c>
      <c r="AA108" s="234" t="s">
        <v>102</v>
      </c>
      <c r="AB108" s="128">
        <v>2000.0</v>
      </c>
      <c r="AC108" s="128" t="s">
        <v>295</v>
      </c>
      <c r="AD108" s="143">
        <v>326.0</v>
      </c>
      <c r="AE108" s="144">
        <v>1180.21</v>
      </c>
      <c r="AF108" s="125">
        <f t="shared" si="6"/>
        <v>3.620276074</v>
      </c>
      <c r="AG108" s="131">
        <v>2.75</v>
      </c>
      <c r="AH108" s="120">
        <f t="shared" si="7"/>
        <v>283.71</v>
      </c>
      <c r="AI108" s="132" t="str">
        <f>HYPERLINK('242MLInput'!AD104)</f>
        <v/>
      </c>
      <c r="AJ108" s="132" t="str">
        <f>HYPERLINK('242MLInput'!AE104)</f>
        <v/>
      </c>
      <c r="AK108" s="132" t="str">
        <f>HYPERLINK('242MLInput'!AF104)</f>
        <v/>
      </c>
      <c r="AL108" s="132" t="str">
        <f>HYPERLINK('242MLInput'!AG104)</f>
        <v/>
      </c>
      <c r="AM108" s="132" t="str">
        <f>HYPERLINK('242MLInput'!AH104)</f>
        <v/>
      </c>
      <c r="AN108" s="132" t="str">
        <f>HYPERLINK('242MLInput'!AI104)</f>
        <v/>
      </c>
      <c r="AO108" s="132" t="str">
        <f>HYPERLINK('242MLInput'!AJ104)</f>
        <v/>
      </c>
      <c r="AP108" s="132" t="str">
        <f>HYPERLINK('242MLInput'!AK104)</f>
        <v/>
      </c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  <c r="BR108" s="118"/>
      <c r="BS108" s="118"/>
      <c r="BT108" s="118"/>
      <c r="BU108" s="118"/>
      <c r="BV108" s="118"/>
      <c r="BW108" s="118"/>
      <c r="BX108" s="118"/>
      <c r="BY108" s="118"/>
      <c r="BZ108" s="118"/>
      <c r="CA108" s="118"/>
      <c r="CB108" s="118"/>
      <c r="CC108" s="118"/>
      <c r="CD108" s="118"/>
      <c r="CE108" s="118"/>
      <c r="CF108" s="118"/>
      <c r="CG108" s="118"/>
      <c r="CH108" s="118"/>
      <c r="CI108" s="118"/>
      <c r="CJ108" s="118"/>
      <c r="CK108" s="118"/>
      <c r="CL108" s="118"/>
      <c r="CM108" s="118"/>
      <c r="CN108" s="118"/>
      <c r="CO108" s="118"/>
      <c r="CP108" s="118"/>
      <c r="CQ108" s="118"/>
      <c r="CR108" s="118"/>
      <c r="CS108" s="118"/>
      <c r="CT108" s="118"/>
      <c r="CU108" s="118"/>
      <c r="CV108" s="118"/>
      <c r="CW108" s="118"/>
      <c r="CX108" s="118"/>
      <c r="CY108" s="118"/>
      <c r="CZ108" s="118"/>
      <c r="DA108" s="118"/>
      <c r="DB108" s="118"/>
      <c r="DC108" s="118"/>
      <c r="DD108" s="118"/>
    </row>
    <row r="109" ht="10.5" customHeight="1">
      <c r="A109" s="118" t="str">
        <f t="shared" si="1"/>
        <v>242ML</v>
      </c>
      <c r="B109" s="118">
        <f t="shared" si="2"/>
        <v>2020</v>
      </c>
      <c r="C109" s="118">
        <f t="shared" si="3"/>
        <v>8</v>
      </c>
      <c r="D109" s="119">
        <f>'242MLInput'!B105</f>
        <v>44052</v>
      </c>
      <c r="E109" s="120" t="str">
        <f t="shared" si="4"/>
        <v>GCK</v>
      </c>
      <c r="F109" s="121" t="str">
        <f>'242MLInput'!H105</f>
        <v>BUY</v>
      </c>
      <c r="G109" s="120" t="str">
        <f>'242MLInput'!N105</f>
        <v>Kevin Mock</v>
      </c>
      <c r="H109" s="120" t="str">
        <f>'242MLInput'!O105</f>
        <v/>
      </c>
      <c r="I109" s="120" t="str">
        <f>'242MLInput'!Q105</f>
        <v>Passenger</v>
      </c>
      <c r="J109" s="121" t="str">
        <f>'242MLInput'!R105</f>
        <v>Abram</v>
      </c>
      <c r="K109" s="122" t="str">
        <f>'242MLInput'!AC105</f>
        <v/>
      </c>
      <c r="L109" s="123"/>
      <c r="M109" s="124">
        <f>'242MLInput'!L105</f>
        <v>3.1</v>
      </c>
      <c r="N109" s="120" t="str">
        <f>IF(F109="","",(IF(R109='242MLInput'!K105,"","ERROR!")))</f>
        <v/>
      </c>
      <c r="O109" s="120"/>
      <c r="P109" s="121">
        <v>1533.0</v>
      </c>
      <c r="Q109" s="121">
        <v>4337.0</v>
      </c>
      <c r="R109" s="124">
        <f t="shared" si="8"/>
        <v>2525.1</v>
      </c>
      <c r="S109" s="125">
        <v>28980.0</v>
      </c>
      <c r="T109" s="125">
        <v>322.54</v>
      </c>
      <c r="U109" s="125"/>
      <c r="V109" s="126"/>
      <c r="W109" s="125"/>
      <c r="X109" s="125"/>
      <c r="Y109" s="125">
        <f t="shared" si="24"/>
        <v>36886.53</v>
      </c>
      <c r="Z109" s="121"/>
      <c r="AA109" s="234" t="s">
        <v>94</v>
      </c>
      <c r="AB109" s="128">
        <v>2000.0</v>
      </c>
      <c r="AC109" s="128" t="s">
        <v>296</v>
      </c>
      <c r="AD109" s="143"/>
      <c r="AE109" s="144">
        <v>0.0</v>
      </c>
      <c r="AF109" s="125" t="str">
        <f t="shared" si="6"/>
        <v/>
      </c>
      <c r="AG109" s="131">
        <v>2.75</v>
      </c>
      <c r="AH109" s="120">
        <f t="shared" si="7"/>
        <v>0</v>
      </c>
      <c r="AI109" s="132" t="str">
        <f>HYPERLINK('242MLInput'!AD105)</f>
        <v/>
      </c>
      <c r="AJ109" s="132" t="str">
        <f>HYPERLINK('242MLInput'!AE105)</f>
        <v/>
      </c>
      <c r="AK109" s="132" t="str">
        <f>HYPERLINK('242MLInput'!AF105)</f>
        <v/>
      </c>
      <c r="AL109" s="132" t="str">
        <f>HYPERLINK('242MLInput'!AG105)</f>
        <v/>
      </c>
      <c r="AM109" s="132" t="str">
        <f>HYPERLINK('242MLInput'!AH105)</f>
        <v/>
      </c>
      <c r="AN109" s="132" t="str">
        <f>HYPERLINK('242MLInput'!AI105)</f>
        <v/>
      </c>
      <c r="AO109" s="132" t="str">
        <f>HYPERLINK('242MLInput'!AJ105)</f>
        <v/>
      </c>
      <c r="AP109" s="132" t="str">
        <f>HYPERLINK('242MLInput'!AK105)</f>
        <v/>
      </c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  <c r="BR109" s="118"/>
      <c r="BS109" s="118"/>
      <c r="BT109" s="118"/>
      <c r="BU109" s="118"/>
      <c r="BV109" s="118"/>
      <c r="BW109" s="118"/>
      <c r="BX109" s="118"/>
      <c r="BY109" s="118"/>
      <c r="BZ109" s="118"/>
      <c r="CA109" s="118"/>
      <c r="CB109" s="118"/>
      <c r="CC109" s="118"/>
      <c r="CD109" s="118"/>
      <c r="CE109" s="118"/>
      <c r="CF109" s="118"/>
      <c r="CG109" s="118"/>
      <c r="CH109" s="118"/>
      <c r="CI109" s="118"/>
      <c r="CJ109" s="118"/>
      <c r="CK109" s="118"/>
      <c r="CL109" s="118"/>
      <c r="CM109" s="118"/>
      <c r="CN109" s="118"/>
      <c r="CO109" s="118"/>
      <c r="CP109" s="118"/>
      <c r="CQ109" s="118"/>
      <c r="CR109" s="118"/>
      <c r="CS109" s="118"/>
      <c r="CT109" s="118"/>
      <c r="CU109" s="118"/>
      <c r="CV109" s="118"/>
      <c r="CW109" s="118"/>
      <c r="CX109" s="118"/>
      <c r="CY109" s="118"/>
      <c r="CZ109" s="118"/>
      <c r="DA109" s="118"/>
      <c r="DB109" s="118"/>
      <c r="DC109" s="118"/>
      <c r="DD109" s="118"/>
    </row>
    <row r="110" ht="10.5" customHeight="1">
      <c r="A110" s="12" t="str">
        <f t="shared" si="1"/>
        <v>242ML</v>
      </c>
      <c r="B110" s="12">
        <f t="shared" si="2"/>
        <v>2020</v>
      </c>
      <c r="C110" s="12">
        <f t="shared" si="3"/>
        <v>8</v>
      </c>
      <c r="D110" s="230">
        <f>'242MLInput'!B106</f>
        <v>44053</v>
      </c>
      <c r="E110" s="111" t="str">
        <f t="shared" si="4"/>
        <v>BUY</v>
      </c>
      <c r="F110" s="112" t="str">
        <f>'242MLInput'!H106</f>
        <v>APA</v>
      </c>
      <c r="G110" s="111" t="str">
        <f>'242MLInput'!N106</f>
        <v>Kevin Mock</v>
      </c>
      <c r="H110" s="111" t="str">
        <f>'242MLInput'!O106</f>
        <v/>
      </c>
      <c r="I110" s="111" t="str">
        <f>'242MLInput'!Q106</f>
        <v>Cargo</v>
      </c>
      <c r="J110" s="112" t="str">
        <f>'242MLInput'!R106</f>
        <v>Vector Aeromedical</v>
      </c>
      <c r="K110" s="113" t="str">
        <f>'242MLInput'!AC106</f>
        <v/>
      </c>
      <c r="L110" s="114"/>
      <c r="M110" s="115">
        <f>'242MLInput'!L106</f>
        <v>4.4</v>
      </c>
      <c r="N110" s="111" t="str">
        <f>IF(F110="","",(IF(R110='242MLInput'!K106,"","ERROR!")))</f>
        <v/>
      </c>
      <c r="O110" s="64"/>
      <c r="P110" s="121">
        <v>1534.0</v>
      </c>
      <c r="Q110" s="133"/>
      <c r="R110" s="224">
        <f t="shared" si="8"/>
        <v>2529.5</v>
      </c>
      <c r="S110" s="225"/>
      <c r="T110" s="225"/>
      <c r="U110" s="226"/>
      <c r="V110" s="226"/>
      <c r="W110" s="226"/>
      <c r="X110" s="226"/>
      <c r="Y110" s="226" t="str">
        <f t="shared" si="24"/>
        <v/>
      </c>
      <c r="Z110" s="136"/>
      <c r="AA110" s="228"/>
      <c r="AB110" s="229"/>
      <c r="AC110" s="229"/>
      <c r="AD110" s="138"/>
      <c r="AE110" s="139">
        <v>0.0</v>
      </c>
      <c r="AF110" s="140" t="str">
        <f t="shared" si="6"/>
        <v/>
      </c>
      <c r="AG110" s="231">
        <v>2.75</v>
      </c>
      <c r="AH110" s="142">
        <f t="shared" si="7"/>
        <v>0</v>
      </c>
      <c r="AI110" s="235" t="str">
        <f>HYPERLINK('242MLInput'!AD106)</f>
        <v/>
      </c>
      <c r="AJ110" s="236" t="str">
        <f>HYPERLINK('242MLInput'!AE106)</f>
        <v/>
      </c>
      <c r="AK110" s="237" t="str">
        <f>HYPERLINK('242MLInput'!AF106)</f>
        <v/>
      </c>
      <c r="AL110" s="237" t="str">
        <f>HYPERLINK('242MLInput'!AG106)</f>
        <v/>
      </c>
      <c r="AM110" s="237" t="str">
        <f>HYPERLINK('242MLInput'!AH106)</f>
        <v/>
      </c>
      <c r="AN110" s="237" t="str">
        <f>HYPERLINK('242MLInput'!AI106)</f>
        <v/>
      </c>
      <c r="AO110" s="237" t="str">
        <f>HYPERLINK('242MLInput'!AJ106)</f>
        <v/>
      </c>
      <c r="AP110" s="237" t="str">
        <f>HYPERLINK('242MLInput'!AK106)</f>
        <v/>
      </c>
      <c r="AQ110" s="238"/>
      <c r="AR110" s="238"/>
      <c r="AS110" s="238"/>
      <c r="AT110" s="238"/>
      <c r="AU110" s="238"/>
      <c r="AV110" s="238"/>
      <c r="AW110" s="238"/>
      <c r="AX110" s="238"/>
      <c r="AY110" s="238"/>
      <c r="AZ110" s="238"/>
      <c r="BA110" s="238"/>
      <c r="BB110" s="238"/>
      <c r="BC110" s="238"/>
      <c r="BD110" s="238"/>
      <c r="BE110" s="238"/>
      <c r="BF110" s="238"/>
      <c r="BG110" s="238"/>
      <c r="BH110" s="238"/>
      <c r="BI110" s="238"/>
      <c r="BJ110" s="238"/>
      <c r="BK110" s="238"/>
      <c r="BL110" s="238"/>
      <c r="BM110" s="238"/>
      <c r="BN110" s="238"/>
      <c r="BO110" s="238"/>
      <c r="BP110" s="238"/>
      <c r="BQ110" s="238"/>
      <c r="BR110" s="238"/>
      <c r="BS110" s="238"/>
      <c r="BT110" s="238"/>
      <c r="BU110" s="238"/>
      <c r="BV110" s="238"/>
      <c r="BW110" s="238"/>
      <c r="BX110" s="238"/>
      <c r="BY110" s="238"/>
      <c r="BZ110" s="238"/>
      <c r="CA110" s="238"/>
      <c r="CB110" s="238"/>
      <c r="CC110" s="238"/>
      <c r="CD110" s="238"/>
      <c r="CE110" s="238"/>
      <c r="CF110" s="238"/>
      <c r="CG110" s="238"/>
      <c r="CH110" s="238"/>
      <c r="CI110" s="238"/>
      <c r="CJ110" s="238"/>
      <c r="CK110" s="238"/>
      <c r="CL110" s="238"/>
      <c r="CM110" s="238"/>
      <c r="CN110" s="238"/>
      <c r="CO110" s="238"/>
      <c r="CP110" s="238"/>
      <c r="CQ110" s="238"/>
      <c r="CR110" s="238"/>
      <c r="CS110" s="238"/>
      <c r="CT110" s="238"/>
      <c r="CU110" s="238"/>
      <c r="CV110" s="238"/>
      <c r="CW110" s="238"/>
      <c r="CX110" s="238"/>
      <c r="CY110" s="238"/>
      <c r="CZ110" s="238"/>
      <c r="DA110" s="238"/>
      <c r="DB110" s="238"/>
      <c r="DC110" s="238"/>
      <c r="DD110" s="238"/>
    </row>
    <row r="111" ht="10.5" customHeight="1">
      <c r="A111" s="12" t="str">
        <f t="shared" si="1"/>
        <v>242ML</v>
      </c>
      <c r="B111" s="12">
        <f t="shared" si="2"/>
        <v>2020</v>
      </c>
      <c r="C111" s="12">
        <f t="shared" si="3"/>
        <v>8</v>
      </c>
      <c r="D111" s="230">
        <f>'242MLInput'!B107</f>
        <v>44053</v>
      </c>
      <c r="E111" s="111" t="str">
        <f t="shared" si="4"/>
        <v>APA</v>
      </c>
      <c r="F111" s="112" t="str">
        <f>'242MLInput'!H107</f>
        <v>HNZ</v>
      </c>
      <c r="G111" s="111" t="str">
        <f>'242MLInput'!N107</f>
        <v>Kevin Mock</v>
      </c>
      <c r="H111" s="111" t="str">
        <f>'242MLInput'!O107</f>
        <v/>
      </c>
      <c r="I111" s="111" t="str">
        <f>'242MLInput'!Q107</f>
        <v>Cargo</v>
      </c>
      <c r="J111" s="112" t="str">
        <f>'242MLInput'!R107</f>
        <v>Vector Aeromedical</v>
      </c>
      <c r="K111" s="113" t="str">
        <f>'242MLInput'!AC107</f>
        <v/>
      </c>
      <c r="L111" s="114"/>
      <c r="M111" s="115">
        <f>'242MLInput'!L107</f>
        <v>4.1</v>
      </c>
      <c r="N111" s="111" t="str">
        <f>IF(F111="","",(IF(R111='242MLInput'!K107,"","ERROR!")))</f>
        <v/>
      </c>
      <c r="O111" s="64"/>
      <c r="P111" s="121">
        <v>1535.0</v>
      </c>
      <c r="Q111" s="133"/>
      <c r="R111" s="224">
        <f t="shared" si="8"/>
        <v>2533.6</v>
      </c>
      <c r="S111" s="225"/>
      <c r="T111" s="225"/>
      <c r="U111" s="226"/>
      <c r="V111" s="226"/>
      <c r="W111" s="226"/>
      <c r="X111" s="226"/>
      <c r="Y111" s="226" t="str">
        <f t="shared" si="24"/>
        <v/>
      </c>
      <c r="Z111" s="136"/>
      <c r="AA111" s="228"/>
      <c r="AB111" s="229"/>
      <c r="AC111" s="229"/>
      <c r="AD111" s="138"/>
      <c r="AE111" s="139">
        <v>0.0</v>
      </c>
      <c r="AF111" s="140" t="str">
        <f t="shared" si="6"/>
        <v/>
      </c>
      <c r="AG111" s="231">
        <v>2.75</v>
      </c>
      <c r="AH111" s="142">
        <f t="shared" si="7"/>
        <v>0</v>
      </c>
      <c r="AI111" s="235" t="str">
        <f>HYPERLINK('242MLInput'!AD107)</f>
        <v/>
      </c>
      <c r="AJ111" s="236" t="str">
        <f>HYPERLINK('242MLInput'!AE107)</f>
        <v/>
      </c>
      <c r="AK111" s="237" t="str">
        <f>HYPERLINK('242MLInput'!AF107)</f>
        <v/>
      </c>
      <c r="AL111" s="237" t="str">
        <f>HYPERLINK('242MLInput'!AG107)</f>
        <v/>
      </c>
      <c r="AM111" s="237" t="str">
        <f>HYPERLINK('242MLInput'!AH107)</f>
        <v/>
      </c>
      <c r="AN111" s="237" t="str">
        <f>HYPERLINK('242MLInput'!AI107)</f>
        <v/>
      </c>
      <c r="AO111" s="237" t="str">
        <f>HYPERLINK('242MLInput'!AJ107)</f>
        <v/>
      </c>
      <c r="AP111" s="237" t="str">
        <f>HYPERLINK('242MLInput'!AK107)</f>
        <v/>
      </c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8"/>
      <c r="BB111" s="238"/>
      <c r="BC111" s="238"/>
      <c r="BD111" s="238"/>
      <c r="BE111" s="238"/>
      <c r="BF111" s="238"/>
      <c r="BG111" s="238"/>
      <c r="BH111" s="238"/>
      <c r="BI111" s="238"/>
      <c r="BJ111" s="238"/>
      <c r="BK111" s="238"/>
      <c r="BL111" s="238"/>
      <c r="BM111" s="238"/>
      <c r="BN111" s="238"/>
      <c r="BO111" s="238"/>
      <c r="BP111" s="238"/>
      <c r="BQ111" s="238"/>
      <c r="BR111" s="238"/>
      <c r="BS111" s="238"/>
      <c r="BT111" s="238"/>
      <c r="BU111" s="238"/>
      <c r="BV111" s="238"/>
      <c r="BW111" s="238"/>
      <c r="BX111" s="238"/>
      <c r="BY111" s="238"/>
      <c r="BZ111" s="238"/>
      <c r="CA111" s="238"/>
      <c r="CB111" s="238"/>
      <c r="CC111" s="238"/>
      <c r="CD111" s="238"/>
      <c r="CE111" s="238"/>
      <c r="CF111" s="238"/>
      <c r="CG111" s="238"/>
      <c r="CH111" s="238"/>
      <c r="CI111" s="238"/>
      <c r="CJ111" s="238"/>
      <c r="CK111" s="238"/>
      <c r="CL111" s="238"/>
      <c r="CM111" s="238"/>
      <c r="CN111" s="238"/>
      <c r="CO111" s="238"/>
      <c r="CP111" s="238"/>
      <c r="CQ111" s="238"/>
      <c r="CR111" s="238"/>
      <c r="CS111" s="238"/>
      <c r="CT111" s="238"/>
      <c r="CU111" s="238"/>
      <c r="CV111" s="238"/>
      <c r="CW111" s="238"/>
      <c r="CX111" s="238"/>
      <c r="CY111" s="238"/>
      <c r="CZ111" s="238"/>
      <c r="DA111" s="238"/>
      <c r="DB111" s="238"/>
      <c r="DC111" s="238"/>
      <c r="DD111" s="238"/>
    </row>
    <row r="112" ht="10.5" customHeight="1">
      <c r="A112" s="12" t="str">
        <f t="shared" si="1"/>
        <v>242ML</v>
      </c>
      <c r="B112" s="12">
        <f t="shared" si="2"/>
        <v>2020</v>
      </c>
      <c r="C112" s="12">
        <f t="shared" si="3"/>
        <v>8</v>
      </c>
      <c r="D112" s="230">
        <f>'242MLInput'!B108</f>
        <v>44054</v>
      </c>
      <c r="E112" s="111" t="str">
        <f t="shared" si="4"/>
        <v>HNZ</v>
      </c>
      <c r="F112" s="112" t="str">
        <f>'242MLInput'!H108</f>
        <v>GSO</v>
      </c>
      <c r="G112" s="111" t="str">
        <f>'242MLInput'!N108</f>
        <v>Kevin Mock</v>
      </c>
      <c r="H112" s="111" t="str">
        <f>'242MLInput'!O108</f>
        <v/>
      </c>
      <c r="I112" s="111" t="str">
        <f>'242MLInput'!Q108</f>
        <v>Cargo</v>
      </c>
      <c r="J112" s="112" t="str">
        <f>'242MLInput'!R108</f>
        <v>Vector Aeromedical</v>
      </c>
      <c r="K112" s="113" t="str">
        <f>'242MLInput'!AC108</f>
        <v/>
      </c>
      <c r="L112" s="114"/>
      <c r="M112" s="115">
        <f>'242MLInput'!L108</f>
        <v>0.3</v>
      </c>
      <c r="N112" s="111" t="str">
        <f>IF(F112="","",(IF(R112='242MLInput'!K108,"","ERROR!")))</f>
        <v/>
      </c>
      <c r="O112" s="64"/>
      <c r="P112" s="121">
        <v>1536.0</v>
      </c>
      <c r="Q112" s="133">
        <v>4336.0</v>
      </c>
      <c r="R112" s="224">
        <f t="shared" si="8"/>
        <v>2533.9</v>
      </c>
      <c r="S112" s="225"/>
      <c r="T112" s="225"/>
      <c r="U112" s="226"/>
      <c r="V112" s="226"/>
      <c r="W112" s="226"/>
      <c r="X112" s="226"/>
      <c r="Y112" s="226">
        <v>15083.0</v>
      </c>
      <c r="Z112" s="136" t="s">
        <v>297</v>
      </c>
      <c r="AA112" s="228" t="s">
        <v>102</v>
      </c>
      <c r="AB112" s="229">
        <v>850.0</v>
      </c>
      <c r="AC112" s="229" t="s">
        <v>298</v>
      </c>
      <c r="AD112" s="138"/>
      <c r="AE112" s="139">
        <v>0.0</v>
      </c>
      <c r="AF112" s="140" t="str">
        <f t="shared" si="6"/>
        <v/>
      </c>
      <c r="AG112" s="231">
        <v>2.75</v>
      </c>
      <c r="AH112" s="142">
        <f t="shared" si="7"/>
        <v>0</v>
      </c>
      <c r="AI112" s="235" t="str">
        <f>HYPERLINK('242MLInput'!AD108)</f>
        <v/>
      </c>
      <c r="AJ112" s="236" t="str">
        <f>HYPERLINK('242MLInput'!AE108)</f>
        <v/>
      </c>
      <c r="AK112" s="237" t="str">
        <f>HYPERLINK('242MLInput'!AF108)</f>
        <v/>
      </c>
      <c r="AL112" s="237" t="str">
        <f>HYPERLINK('242MLInput'!AG108)</f>
        <v/>
      </c>
      <c r="AM112" s="237" t="str">
        <f>HYPERLINK('242MLInput'!AH108)</f>
        <v/>
      </c>
      <c r="AN112" s="237" t="str">
        <f>HYPERLINK('242MLInput'!AI108)</f>
        <v/>
      </c>
      <c r="AO112" s="237" t="str">
        <f>HYPERLINK('242MLInput'!AJ108)</f>
        <v/>
      </c>
      <c r="AP112" s="237" t="str">
        <f>HYPERLINK('242MLInput'!AK108)</f>
        <v/>
      </c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8"/>
      <c r="BB112" s="238"/>
      <c r="BC112" s="238"/>
      <c r="BD112" s="238"/>
      <c r="BE112" s="238"/>
      <c r="BF112" s="238"/>
      <c r="BG112" s="238"/>
      <c r="BH112" s="238"/>
      <c r="BI112" s="238"/>
      <c r="BJ112" s="238"/>
      <c r="BK112" s="238"/>
      <c r="BL112" s="238"/>
      <c r="BM112" s="238"/>
      <c r="BN112" s="238"/>
      <c r="BO112" s="238"/>
      <c r="BP112" s="238"/>
      <c r="BQ112" s="238"/>
      <c r="BR112" s="238"/>
      <c r="BS112" s="238"/>
      <c r="BT112" s="238"/>
      <c r="BU112" s="238"/>
      <c r="BV112" s="238"/>
      <c r="BW112" s="238"/>
      <c r="BX112" s="238"/>
      <c r="BY112" s="238"/>
      <c r="BZ112" s="238"/>
      <c r="CA112" s="238"/>
      <c r="CB112" s="238"/>
      <c r="CC112" s="238"/>
      <c r="CD112" s="238"/>
      <c r="CE112" s="238"/>
      <c r="CF112" s="238"/>
      <c r="CG112" s="238"/>
      <c r="CH112" s="238"/>
      <c r="CI112" s="238"/>
      <c r="CJ112" s="238"/>
      <c r="CK112" s="238"/>
      <c r="CL112" s="238"/>
      <c r="CM112" s="238"/>
      <c r="CN112" s="238"/>
      <c r="CO112" s="238"/>
      <c r="CP112" s="238"/>
      <c r="CQ112" s="238"/>
      <c r="CR112" s="238"/>
      <c r="CS112" s="238"/>
      <c r="CT112" s="238"/>
      <c r="CU112" s="238"/>
      <c r="CV112" s="238"/>
      <c r="CW112" s="238"/>
      <c r="CX112" s="238"/>
      <c r="CY112" s="238"/>
      <c r="CZ112" s="238"/>
      <c r="DA112" s="238"/>
      <c r="DB112" s="238"/>
      <c r="DC112" s="238"/>
      <c r="DD112" s="238"/>
    </row>
    <row r="113" ht="10.5" customHeight="1">
      <c r="A113" s="118" t="str">
        <f t="shared" si="1"/>
        <v>242ML</v>
      </c>
      <c r="B113" s="118">
        <f t="shared" si="2"/>
        <v>2020</v>
      </c>
      <c r="C113" s="118">
        <f t="shared" si="3"/>
        <v>8</v>
      </c>
      <c r="D113" s="119">
        <f>'242MLInput'!B109</f>
        <v>44054</v>
      </c>
      <c r="E113" s="120" t="str">
        <f t="shared" si="4"/>
        <v>GSO</v>
      </c>
      <c r="F113" s="121" t="str">
        <f>'242MLInput'!H109</f>
        <v>APA</v>
      </c>
      <c r="G113" s="120" t="str">
        <f>'242MLInput'!N109</f>
        <v>Steve Watkins</v>
      </c>
      <c r="H113" s="120" t="str">
        <f>'242MLInput'!O109</f>
        <v/>
      </c>
      <c r="I113" s="120" t="str">
        <f>'242MLInput'!Q109</f>
        <v>Cargo</v>
      </c>
      <c r="J113" s="121" t="str">
        <f>'242MLInput'!R109</f>
        <v>Vector Aeromedical</v>
      </c>
      <c r="K113" s="122" t="str">
        <f>'242MLInput'!AC109</f>
        <v/>
      </c>
      <c r="L113" s="123"/>
      <c r="M113" s="124">
        <f>'242MLInput'!L109</f>
        <v>4.4</v>
      </c>
      <c r="N113" s="120" t="str">
        <f>IF(F113="","",(IF(R113='242MLInput'!K109,"","ERROR!")))</f>
        <v/>
      </c>
      <c r="O113" s="120"/>
      <c r="P113" s="121">
        <v>1537.0</v>
      </c>
      <c r="Q113" s="121"/>
      <c r="R113" s="124">
        <f t="shared" si="8"/>
        <v>2538.3</v>
      </c>
      <c r="S113" s="125"/>
      <c r="T113" s="125"/>
      <c r="U113" s="125"/>
      <c r="V113" s="126"/>
      <c r="W113" s="125"/>
      <c r="X113" s="125"/>
      <c r="Y113" s="125" t="str">
        <f t="shared" ref="Y113:Y114" si="25">IF(S113&lt;&gt;"",SUM(S111:X113),"")</f>
        <v/>
      </c>
      <c r="Z113" s="121"/>
      <c r="AA113" s="234"/>
      <c r="AB113" s="128"/>
      <c r="AC113" s="128"/>
      <c r="AD113" s="143"/>
      <c r="AE113" s="144">
        <v>0.0</v>
      </c>
      <c r="AF113" s="125" t="str">
        <f t="shared" si="6"/>
        <v/>
      </c>
      <c r="AG113" s="131">
        <v>2.75</v>
      </c>
      <c r="AH113" s="120">
        <f t="shared" si="7"/>
        <v>0</v>
      </c>
      <c r="AI113" s="132" t="str">
        <f>HYPERLINK('242MLInput'!AD109)</f>
        <v/>
      </c>
      <c r="AJ113" s="132" t="str">
        <f>HYPERLINK('242MLInput'!AE109)</f>
        <v/>
      </c>
      <c r="AK113" s="132" t="str">
        <f>HYPERLINK('242MLInput'!AF109)</f>
        <v/>
      </c>
      <c r="AL113" s="132" t="str">
        <f>HYPERLINK('242MLInput'!AG109)</f>
        <v/>
      </c>
      <c r="AM113" s="132" t="str">
        <f>HYPERLINK('242MLInput'!AH109)</f>
        <v/>
      </c>
      <c r="AN113" s="132" t="str">
        <f>HYPERLINK('242MLInput'!AI109)</f>
        <v/>
      </c>
      <c r="AO113" s="132" t="str">
        <f>HYPERLINK('242MLInput'!AJ109)</f>
        <v/>
      </c>
      <c r="AP113" s="132" t="str">
        <f>HYPERLINK('242MLInput'!AK109)</f>
        <v/>
      </c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  <c r="BR113" s="118"/>
      <c r="BS113" s="118"/>
      <c r="BT113" s="118"/>
      <c r="BU113" s="118"/>
      <c r="BV113" s="118"/>
      <c r="BW113" s="118"/>
      <c r="BX113" s="118"/>
      <c r="BY113" s="118"/>
      <c r="BZ113" s="118"/>
      <c r="CA113" s="118"/>
      <c r="CB113" s="118"/>
      <c r="CC113" s="118"/>
      <c r="CD113" s="118"/>
      <c r="CE113" s="118"/>
      <c r="CF113" s="118"/>
      <c r="CG113" s="118"/>
      <c r="CH113" s="118"/>
      <c r="CI113" s="118"/>
      <c r="CJ113" s="118"/>
      <c r="CK113" s="118"/>
      <c r="CL113" s="118"/>
      <c r="CM113" s="118"/>
      <c r="CN113" s="118"/>
      <c r="CO113" s="118"/>
      <c r="CP113" s="118"/>
      <c r="CQ113" s="118"/>
      <c r="CR113" s="118"/>
      <c r="CS113" s="118"/>
      <c r="CT113" s="118"/>
      <c r="CU113" s="118"/>
      <c r="CV113" s="118"/>
      <c r="CW113" s="118"/>
      <c r="CX113" s="118"/>
      <c r="CY113" s="118"/>
      <c r="CZ113" s="118"/>
      <c r="DA113" s="118"/>
      <c r="DB113" s="118"/>
      <c r="DC113" s="118"/>
      <c r="DD113" s="118"/>
    </row>
    <row r="114" ht="10.5" customHeight="1">
      <c r="A114" s="118" t="str">
        <f t="shared" si="1"/>
        <v>242ML</v>
      </c>
      <c r="B114" s="118">
        <f t="shared" si="2"/>
        <v>2020</v>
      </c>
      <c r="C114" s="118">
        <f t="shared" si="3"/>
        <v>8</v>
      </c>
      <c r="D114" s="119">
        <f>'242MLInput'!B110</f>
        <v>44054</v>
      </c>
      <c r="E114" s="120" t="str">
        <f t="shared" si="4"/>
        <v>APA</v>
      </c>
      <c r="F114" s="121" t="str">
        <f>'242MLInput'!H110</f>
        <v>HNZ</v>
      </c>
      <c r="G114" s="120" t="str">
        <f>'242MLInput'!N110</f>
        <v>Steve Watkins</v>
      </c>
      <c r="H114" s="120" t="str">
        <f>'242MLInput'!O110</f>
        <v/>
      </c>
      <c r="I114" s="120" t="str">
        <f>'242MLInput'!Q110</f>
        <v>Cargo</v>
      </c>
      <c r="J114" s="121" t="str">
        <f>'242MLInput'!R110</f>
        <v>Vector Aeromedical</v>
      </c>
      <c r="K114" s="122" t="str">
        <f>'242MLInput'!AC110</f>
        <v/>
      </c>
      <c r="L114" s="123"/>
      <c r="M114" s="124">
        <f>'242MLInput'!L110</f>
        <v>3.7</v>
      </c>
      <c r="N114" s="120" t="str">
        <f>IF(F114="","",(IF(R114='242MLInput'!K110,"","ERROR!")))</f>
        <v/>
      </c>
      <c r="O114" s="120"/>
      <c r="P114" s="121">
        <v>1538.0</v>
      </c>
      <c r="Q114" s="121"/>
      <c r="R114" s="124">
        <f t="shared" si="8"/>
        <v>2542</v>
      </c>
      <c r="S114" s="125"/>
      <c r="T114" s="125">
        <v>1941.54</v>
      </c>
      <c r="U114" s="125"/>
      <c r="V114" s="126"/>
      <c r="W114" s="125"/>
      <c r="X114" s="125"/>
      <c r="Y114" s="125" t="str">
        <f t="shared" si="25"/>
        <v/>
      </c>
      <c r="Z114" s="121"/>
      <c r="AA114" s="234"/>
      <c r="AB114" s="128"/>
      <c r="AC114" s="128"/>
      <c r="AD114" s="143"/>
      <c r="AE114" s="144">
        <v>0.0</v>
      </c>
      <c r="AF114" s="125" t="str">
        <f t="shared" si="6"/>
        <v/>
      </c>
      <c r="AG114" s="131">
        <v>2.75</v>
      </c>
      <c r="AH114" s="120">
        <f t="shared" si="7"/>
        <v>0</v>
      </c>
      <c r="AI114" s="132" t="str">
        <f>HYPERLINK('242MLInput'!AD110)</f>
        <v/>
      </c>
      <c r="AJ114" s="132" t="str">
        <f>HYPERLINK('242MLInput'!AE110)</f>
        <v/>
      </c>
      <c r="AK114" s="132" t="str">
        <f>HYPERLINK('242MLInput'!AF110)</f>
        <v/>
      </c>
      <c r="AL114" s="132" t="str">
        <f>HYPERLINK('242MLInput'!AG110)</f>
        <v/>
      </c>
      <c r="AM114" s="132" t="str">
        <f>HYPERLINK('242MLInput'!AH110)</f>
        <v/>
      </c>
      <c r="AN114" s="132" t="str">
        <f>HYPERLINK('242MLInput'!AI110)</f>
        <v/>
      </c>
      <c r="AO114" s="132" t="str">
        <f>HYPERLINK('242MLInput'!AJ110)</f>
        <v/>
      </c>
      <c r="AP114" s="132" t="str">
        <f>HYPERLINK('242MLInput'!AK110)</f>
        <v/>
      </c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  <c r="BR114" s="118"/>
      <c r="BS114" s="118"/>
      <c r="BT114" s="118"/>
      <c r="BU114" s="118"/>
      <c r="BV114" s="118"/>
      <c r="BW114" s="118"/>
      <c r="BX114" s="118"/>
      <c r="BY114" s="118"/>
      <c r="BZ114" s="118"/>
      <c r="CA114" s="118"/>
      <c r="CB114" s="118"/>
      <c r="CC114" s="118"/>
      <c r="CD114" s="118"/>
      <c r="CE114" s="118"/>
      <c r="CF114" s="118"/>
      <c r="CG114" s="118"/>
      <c r="CH114" s="118"/>
      <c r="CI114" s="118"/>
      <c r="CJ114" s="118"/>
      <c r="CK114" s="118"/>
      <c r="CL114" s="118"/>
      <c r="CM114" s="118"/>
      <c r="CN114" s="118"/>
      <c r="CO114" s="118"/>
      <c r="CP114" s="118"/>
      <c r="CQ114" s="118"/>
      <c r="CR114" s="118"/>
      <c r="CS114" s="118"/>
      <c r="CT114" s="118"/>
      <c r="CU114" s="118"/>
      <c r="CV114" s="118"/>
      <c r="CW114" s="118"/>
      <c r="CX114" s="118"/>
      <c r="CY114" s="118"/>
      <c r="CZ114" s="118"/>
      <c r="DA114" s="118"/>
      <c r="DB114" s="118"/>
      <c r="DC114" s="118"/>
      <c r="DD114" s="118"/>
    </row>
    <row r="115" ht="10.5" customHeight="1">
      <c r="A115" s="118" t="str">
        <f t="shared" si="1"/>
        <v>242ML</v>
      </c>
      <c r="B115" s="118">
        <f t="shared" si="2"/>
        <v>2020</v>
      </c>
      <c r="C115" s="118">
        <f t="shared" si="3"/>
        <v>8</v>
      </c>
      <c r="D115" s="119">
        <f>'242MLInput'!B111</f>
        <v>44055</v>
      </c>
      <c r="E115" s="120" t="str">
        <f t="shared" si="4"/>
        <v>HNZ</v>
      </c>
      <c r="F115" s="121" t="str">
        <f>'242MLInput'!H111</f>
        <v>GSO</v>
      </c>
      <c r="G115" s="120" t="str">
        <f>'242MLInput'!N111</f>
        <v>Steve Watkins</v>
      </c>
      <c r="H115" s="120" t="str">
        <f>'242MLInput'!O111</f>
        <v/>
      </c>
      <c r="I115" s="120" t="str">
        <f>'242MLInput'!Q111</f>
        <v>Cargo</v>
      </c>
      <c r="J115" s="121" t="str">
        <f>'242MLInput'!R111</f>
        <v>Vector Aeromedical</v>
      </c>
      <c r="K115" s="122" t="str">
        <f>'242MLInput'!AC111</f>
        <v/>
      </c>
      <c r="L115" s="123"/>
      <c r="M115" s="124">
        <f>'242MLInput'!L111</f>
        <v>0.2</v>
      </c>
      <c r="N115" s="120" t="str">
        <f>IF(F115="","",(IF(R115='242MLInput'!K111,"","ERROR!")))</f>
        <v/>
      </c>
      <c r="O115" s="120"/>
      <c r="P115" s="121">
        <v>1539.0</v>
      </c>
      <c r="Q115" s="121">
        <v>4338.0</v>
      </c>
      <c r="R115" s="124">
        <f t="shared" si="8"/>
        <v>2542.2</v>
      </c>
      <c r="S115" s="125"/>
      <c r="T115" s="125">
        <v>1505.29</v>
      </c>
      <c r="U115" s="125"/>
      <c r="V115" s="126"/>
      <c r="W115" s="125"/>
      <c r="X115" s="125"/>
      <c r="Y115" s="125">
        <v>15083.0</v>
      </c>
      <c r="Z115" s="121" t="s">
        <v>299</v>
      </c>
      <c r="AA115" s="234" t="s">
        <v>94</v>
      </c>
      <c r="AB115" s="128">
        <v>850.0</v>
      </c>
      <c r="AC115" s="128" t="s">
        <v>300</v>
      </c>
      <c r="AD115" s="143"/>
      <c r="AE115" s="144">
        <v>0.0</v>
      </c>
      <c r="AF115" s="125" t="str">
        <f t="shared" si="6"/>
        <v/>
      </c>
      <c r="AG115" s="131">
        <v>2.75</v>
      </c>
      <c r="AH115" s="120">
        <f t="shared" si="7"/>
        <v>0</v>
      </c>
      <c r="AI115" s="132" t="str">
        <f>HYPERLINK('242MLInput'!AD111)</f>
        <v/>
      </c>
      <c r="AJ115" s="132" t="str">
        <f>HYPERLINK('242MLInput'!AE111)</f>
        <v/>
      </c>
      <c r="AK115" s="132" t="str">
        <f>HYPERLINK('242MLInput'!AF111)</f>
        <v/>
      </c>
      <c r="AL115" s="132" t="str">
        <f>HYPERLINK('242MLInput'!AG111)</f>
        <v/>
      </c>
      <c r="AM115" s="132" t="str">
        <f>HYPERLINK('242MLInput'!AH111)</f>
        <v/>
      </c>
      <c r="AN115" s="132" t="str">
        <f>HYPERLINK('242MLInput'!AI111)</f>
        <v/>
      </c>
      <c r="AO115" s="132" t="str">
        <f>HYPERLINK('242MLInput'!AJ111)</f>
        <v/>
      </c>
      <c r="AP115" s="132" t="str">
        <f>HYPERLINK('242MLInput'!AK111)</f>
        <v/>
      </c>
      <c r="AQ115" s="118"/>
      <c r="AR115" s="118"/>
      <c r="AS115" s="118"/>
      <c r="AT115" s="118"/>
      <c r="AU115" s="118"/>
      <c r="AV115" s="118"/>
      <c r="AW115" s="118"/>
      <c r="AX115" s="118"/>
      <c r="AY115" s="118"/>
      <c r="AZ115" s="118"/>
      <c r="BA115" s="118"/>
      <c r="BB115" s="118"/>
      <c r="BC115" s="118"/>
      <c r="BD115" s="118"/>
      <c r="BE115" s="118"/>
      <c r="BF115" s="118"/>
      <c r="BG115" s="118"/>
      <c r="BH115" s="118"/>
      <c r="BI115" s="118"/>
      <c r="BJ115" s="118"/>
      <c r="BK115" s="118"/>
      <c r="BL115" s="118"/>
      <c r="BM115" s="118"/>
      <c r="BN115" s="118"/>
      <c r="BO115" s="118"/>
      <c r="BP115" s="118"/>
      <c r="BQ115" s="118"/>
      <c r="BR115" s="118"/>
      <c r="BS115" s="118"/>
      <c r="BT115" s="118"/>
      <c r="BU115" s="118"/>
      <c r="BV115" s="118"/>
      <c r="BW115" s="118"/>
      <c r="BX115" s="118"/>
      <c r="BY115" s="118"/>
      <c r="BZ115" s="118"/>
      <c r="CA115" s="118"/>
      <c r="CB115" s="118"/>
      <c r="CC115" s="118"/>
      <c r="CD115" s="118"/>
      <c r="CE115" s="118"/>
      <c r="CF115" s="118"/>
      <c r="CG115" s="118"/>
      <c r="CH115" s="118"/>
      <c r="CI115" s="118"/>
      <c r="CJ115" s="118"/>
      <c r="CK115" s="118"/>
      <c r="CL115" s="118"/>
      <c r="CM115" s="118"/>
      <c r="CN115" s="118"/>
      <c r="CO115" s="118"/>
      <c r="CP115" s="118"/>
      <c r="CQ115" s="118"/>
      <c r="CR115" s="118"/>
      <c r="CS115" s="118"/>
      <c r="CT115" s="118"/>
      <c r="CU115" s="118"/>
      <c r="CV115" s="118"/>
      <c r="CW115" s="118"/>
      <c r="CX115" s="118"/>
      <c r="CY115" s="118"/>
      <c r="CZ115" s="118"/>
      <c r="DA115" s="118"/>
      <c r="DB115" s="118"/>
      <c r="DC115" s="118"/>
      <c r="DD115" s="118"/>
    </row>
    <row r="116" ht="10.5" customHeight="1">
      <c r="A116" s="12" t="str">
        <f t="shared" si="1"/>
        <v>242ML</v>
      </c>
      <c r="B116" s="12">
        <f t="shared" si="2"/>
        <v>2020</v>
      </c>
      <c r="C116" s="12">
        <f t="shared" si="3"/>
        <v>8</v>
      </c>
      <c r="D116" s="230">
        <f>'242MLInput'!B112</f>
        <v>44055</v>
      </c>
      <c r="E116" s="111" t="str">
        <f t="shared" si="4"/>
        <v>GSO</v>
      </c>
      <c r="F116" s="112" t="str">
        <f>'242MLInput'!H112</f>
        <v>APA</v>
      </c>
      <c r="G116" s="111" t="str">
        <f>'242MLInput'!N112</f>
        <v>Kevin Mock</v>
      </c>
      <c r="H116" s="111" t="str">
        <f>'242MLInput'!O112</f>
        <v/>
      </c>
      <c r="I116" s="111" t="str">
        <f>'242MLInput'!Q112</f>
        <v>Cargo</v>
      </c>
      <c r="J116" s="112" t="str">
        <f>'242MLInput'!R112</f>
        <v>Vector Aeromedical</v>
      </c>
      <c r="K116" s="113" t="str">
        <f>'242MLInput'!AC112</f>
        <v/>
      </c>
      <c r="L116" s="114"/>
      <c r="M116" s="115">
        <f>'242MLInput'!L112</f>
        <v>4.5</v>
      </c>
      <c r="N116" s="111" t="str">
        <f>IF(F116="","",(IF(R116='242MLInput'!K112,"","ERROR!")))</f>
        <v/>
      </c>
      <c r="O116" s="64"/>
      <c r="P116" s="121">
        <v>1540.0</v>
      </c>
      <c r="Q116" s="133"/>
      <c r="R116" s="224">
        <f t="shared" si="8"/>
        <v>2546.7</v>
      </c>
      <c r="S116" s="225"/>
      <c r="T116" s="225"/>
      <c r="U116" s="226"/>
      <c r="V116" s="226"/>
      <c r="W116" s="226"/>
      <c r="X116" s="226"/>
      <c r="Y116" s="226" t="str">
        <f t="shared" ref="Y116:Y117" si="26">IF(S116&lt;&gt;"",SUM(S114:X116),"")</f>
        <v/>
      </c>
      <c r="Z116" s="136"/>
      <c r="AA116" s="228"/>
      <c r="AB116" s="229"/>
      <c r="AC116" s="229"/>
      <c r="AD116" s="138"/>
      <c r="AE116" s="139">
        <v>0.0</v>
      </c>
      <c r="AF116" s="140" t="str">
        <f t="shared" si="6"/>
        <v/>
      </c>
      <c r="AG116" s="231">
        <v>2.75</v>
      </c>
      <c r="AH116" s="142">
        <f t="shared" si="7"/>
        <v>0</v>
      </c>
      <c r="AI116" s="235" t="str">
        <f>HYPERLINK('242MLInput'!AD112)</f>
        <v/>
      </c>
      <c r="AJ116" s="236" t="str">
        <f>HYPERLINK('242MLInput'!AE112)</f>
        <v/>
      </c>
      <c r="AK116" s="237" t="str">
        <f>HYPERLINK('242MLInput'!AF112)</f>
        <v/>
      </c>
      <c r="AL116" s="237" t="str">
        <f>HYPERLINK('242MLInput'!AG112)</f>
        <v/>
      </c>
      <c r="AM116" s="237" t="str">
        <f>HYPERLINK('242MLInput'!AH112)</f>
        <v/>
      </c>
      <c r="AN116" s="237" t="str">
        <f>HYPERLINK('242MLInput'!AI112)</f>
        <v/>
      </c>
      <c r="AO116" s="237" t="str">
        <f>HYPERLINK('242MLInput'!AJ112)</f>
        <v/>
      </c>
      <c r="AP116" s="237" t="str">
        <f>HYPERLINK('242MLInput'!AK112)</f>
        <v/>
      </c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8"/>
      <c r="BB116" s="238"/>
      <c r="BC116" s="238"/>
      <c r="BD116" s="238"/>
      <c r="BE116" s="238"/>
      <c r="BF116" s="238"/>
      <c r="BG116" s="238"/>
      <c r="BH116" s="238"/>
      <c r="BI116" s="238"/>
      <c r="BJ116" s="238"/>
      <c r="BK116" s="238"/>
      <c r="BL116" s="238"/>
      <c r="BM116" s="238"/>
      <c r="BN116" s="238"/>
      <c r="BO116" s="238"/>
      <c r="BP116" s="238"/>
      <c r="BQ116" s="238"/>
      <c r="BR116" s="238"/>
      <c r="BS116" s="238"/>
      <c r="BT116" s="238"/>
      <c r="BU116" s="238"/>
      <c r="BV116" s="238"/>
      <c r="BW116" s="238"/>
      <c r="BX116" s="238"/>
      <c r="BY116" s="238"/>
      <c r="BZ116" s="238"/>
      <c r="CA116" s="238"/>
      <c r="CB116" s="238"/>
      <c r="CC116" s="238"/>
      <c r="CD116" s="238"/>
      <c r="CE116" s="238"/>
      <c r="CF116" s="238"/>
      <c r="CG116" s="238"/>
      <c r="CH116" s="238"/>
      <c r="CI116" s="238"/>
      <c r="CJ116" s="238"/>
      <c r="CK116" s="238"/>
      <c r="CL116" s="238"/>
      <c r="CM116" s="238"/>
      <c r="CN116" s="238"/>
      <c r="CO116" s="238"/>
      <c r="CP116" s="238"/>
      <c r="CQ116" s="238"/>
      <c r="CR116" s="238"/>
      <c r="CS116" s="238"/>
      <c r="CT116" s="238"/>
      <c r="CU116" s="238"/>
      <c r="CV116" s="238"/>
      <c r="CW116" s="238"/>
      <c r="CX116" s="238"/>
      <c r="CY116" s="238"/>
      <c r="CZ116" s="238"/>
      <c r="DA116" s="238"/>
      <c r="DB116" s="238"/>
      <c r="DC116" s="238"/>
      <c r="DD116" s="238"/>
    </row>
    <row r="117" ht="10.5" customHeight="1">
      <c r="A117" s="12" t="str">
        <f t="shared" si="1"/>
        <v>242ML</v>
      </c>
      <c r="B117" s="12">
        <f t="shared" si="2"/>
        <v>2020</v>
      </c>
      <c r="C117" s="12">
        <f t="shared" si="3"/>
        <v>8</v>
      </c>
      <c r="D117" s="230">
        <f>'242MLInput'!B113</f>
        <v>44055</v>
      </c>
      <c r="E117" s="111" t="str">
        <f t="shared" si="4"/>
        <v>APA</v>
      </c>
      <c r="F117" s="112" t="str">
        <f>'242MLInput'!H113</f>
        <v>HNZ</v>
      </c>
      <c r="G117" s="111" t="str">
        <f>'242MLInput'!N113</f>
        <v>Kevin Mock</v>
      </c>
      <c r="H117" s="111" t="str">
        <f>'242MLInput'!O113</f>
        <v/>
      </c>
      <c r="I117" s="111" t="str">
        <f>'242MLInput'!Q113</f>
        <v>Cargo</v>
      </c>
      <c r="J117" s="112" t="str">
        <f>'242MLInput'!R113</f>
        <v>Vector Aeromedical</v>
      </c>
      <c r="K117" s="113" t="str">
        <f>'242MLInput'!AC113</f>
        <v/>
      </c>
      <c r="L117" s="114"/>
      <c r="M117" s="115">
        <f>'242MLInput'!L113</f>
        <v>3.4</v>
      </c>
      <c r="N117" s="111" t="str">
        <f>IF(F117="","",(IF(R117='242MLInput'!K113,"","ERROR!")))</f>
        <v/>
      </c>
      <c r="O117" s="64"/>
      <c r="P117" s="121">
        <v>1541.0</v>
      </c>
      <c r="Q117" s="133"/>
      <c r="R117" s="224">
        <f t="shared" si="8"/>
        <v>2550.1</v>
      </c>
      <c r="S117" s="225"/>
      <c r="T117" s="225">
        <v>1907.35</v>
      </c>
      <c r="U117" s="226"/>
      <c r="V117" s="226"/>
      <c r="W117" s="226"/>
      <c r="X117" s="226"/>
      <c r="Y117" s="226" t="str">
        <f t="shared" si="26"/>
        <v/>
      </c>
      <c r="Z117" s="136"/>
      <c r="AA117" s="228"/>
      <c r="AB117" s="229"/>
      <c r="AC117" s="229"/>
      <c r="AD117" s="138"/>
      <c r="AE117" s="139">
        <v>0.0</v>
      </c>
      <c r="AF117" s="140" t="str">
        <f t="shared" si="6"/>
        <v/>
      </c>
      <c r="AG117" s="231">
        <v>2.75</v>
      </c>
      <c r="AH117" s="142">
        <f t="shared" si="7"/>
        <v>0</v>
      </c>
      <c r="AI117" s="235" t="str">
        <f>HYPERLINK('242MLInput'!AD113)</f>
        <v/>
      </c>
      <c r="AJ117" s="236" t="str">
        <f>HYPERLINK('242MLInput'!AE113)</f>
        <v/>
      </c>
      <c r="AK117" s="237" t="str">
        <f>HYPERLINK('242MLInput'!AF113)</f>
        <v/>
      </c>
      <c r="AL117" s="237" t="str">
        <f>HYPERLINK('242MLInput'!AG113)</f>
        <v/>
      </c>
      <c r="AM117" s="237" t="str">
        <f>HYPERLINK('242MLInput'!AH113)</f>
        <v/>
      </c>
      <c r="AN117" s="237" t="str">
        <f>HYPERLINK('242MLInput'!AI113)</f>
        <v/>
      </c>
      <c r="AO117" s="237" t="str">
        <f>HYPERLINK('242MLInput'!AJ113)</f>
        <v/>
      </c>
      <c r="AP117" s="237" t="str">
        <f>HYPERLINK('242MLInput'!AK113)</f>
        <v/>
      </c>
      <c r="AQ117" s="238"/>
      <c r="AR117" s="238"/>
      <c r="AS117" s="238"/>
      <c r="AT117" s="238"/>
      <c r="AU117" s="238"/>
      <c r="AV117" s="238"/>
      <c r="AW117" s="238"/>
      <c r="AX117" s="238"/>
      <c r="AY117" s="238"/>
      <c r="AZ117" s="238"/>
      <c r="BA117" s="238"/>
      <c r="BB117" s="238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38"/>
      <c r="BS117" s="238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38"/>
      <c r="CJ117" s="238"/>
      <c r="CK117" s="238"/>
      <c r="CL117" s="238"/>
      <c r="CM117" s="238"/>
      <c r="CN117" s="238"/>
      <c r="CO117" s="238"/>
      <c r="CP117" s="238"/>
      <c r="CQ117" s="238"/>
      <c r="CR117" s="238"/>
      <c r="CS117" s="238"/>
      <c r="CT117" s="238"/>
      <c r="CU117" s="238"/>
      <c r="CV117" s="238"/>
      <c r="CW117" s="238"/>
      <c r="CX117" s="238"/>
      <c r="CY117" s="238"/>
      <c r="CZ117" s="238"/>
      <c r="DA117" s="238"/>
      <c r="DB117" s="238"/>
      <c r="DC117" s="238"/>
      <c r="DD117" s="238"/>
    </row>
    <row r="118" ht="10.5" customHeight="1">
      <c r="A118" s="12" t="str">
        <f t="shared" si="1"/>
        <v>242ML</v>
      </c>
      <c r="B118" s="12">
        <f t="shared" si="2"/>
        <v>2020</v>
      </c>
      <c r="C118" s="12">
        <f t="shared" si="3"/>
        <v>8</v>
      </c>
      <c r="D118" s="230">
        <f>'242MLInput'!B114</f>
        <v>44056</v>
      </c>
      <c r="E118" s="111" t="str">
        <f t="shared" si="4"/>
        <v>HNZ</v>
      </c>
      <c r="F118" s="112" t="str">
        <f>'242MLInput'!H114</f>
        <v>BUY</v>
      </c>
      <c r="G118" s="111" t="str">
        <f>'242MLInput'!N114</f>
        <v>Kevin Mock</v>
      </c>
      <c r="H118" s="111" t="str">
        <f>'242MLInput'!O114</f>
        <v/>
      </c>
      <c r="I118" s="111" t="str">
        <f>'242MLInput'!Q114</f>
        <v>Cargo</v>
      </c>
      <c r="J118" s="112" t="str">
        <f>'242MLInput'!R114</f>
        <v>Vector Aeromedical</v>
      </c>
      <c r="K118" s="113" t="str">
        <f>'242MLInput'!AC114</f>
        <v/>
      </c>
      <c r="L118" s="114"/>
      <c r="M118" s="115">
        <f>'242MLInput'!L114</f>
        <v>0.2</v>
      </c>
      <c r="N118" s="111" t="str">
        <f>IF(F118="","",(IF(R118='242MLInput'!K114,"","ERROR!")))</f>
        <v/>
      </c>
      <c r="O118" s="64"/>
      <c r="P118" s="121">
        <v>1542.0</v>
      </c>
      <c r="Q118" s="133">
        <v>4339.0</v>
      </c>
      <c r="R118" s="224">
        <f t="shared" si="8"/>
        <v>2550.3</v>
      </c>
      <c r="S118" s="225"/>
      <c r="T118" s="225">
        <v>430.08</v>
      </c>
      <c r="U118" s="226"/>
      <c r="V118" s="226"/>
      <c r="W118" s="226"/>
      <c r="X118" s="226"/>
      <c r="Y118" s="226">
        <v>15309.24</v>
      </c>
      <c r="Z118" s="136" t="s">
        <v>301</v>
      </c>
      <c r="AA118" s="228" t="s">
        <v>102</v>
      </c>
      <c r="AB118" s="229">
        <v>850.0</v>
      </c>
      <c r="AC118" s="229" t="s">
        <v>302</v>
      </c>
      <c r="AD118" s="138"/>
      <c r="AE118" s="139">
        <v>0.0</v>
      </c>
      <c r="AF118" s="140" t="str">
        <f t="shared" si="6"/>
        <v/>
      </c>
      <c r="AG118" s="231">
        <v>2.75</v>
      </c>
      <c r="AH118" s="142">
        <f t="shared" si="7"/>
        <v>0</v>
      </c>
      <c r="AI118" s="235" t="str">
        <f>HYPERLINK('242MLInput'!AD114)</f>
        <v/>
      </c>
      <c r="AJ118" s="236" t="str">
        <f>HYPERLINK('242MLInput'!AE114)</f>
        <v/>
      </c>
      <c r="AK118" s="237" t="str">
        <f>HYPERLINK('242MLInput'!AF114)</f>
        <v/>
      </c>
      <c r="AL118" s="237" t="str">
        <f>HYPERLINK('242MLInput'!AG114)</f>
        <v/>
      </c>
      <c r="AM118" s="237" t="str">
        <f>HYPERLINK('242MLInput'!AH114)</f>
        <v/>
      </c>
      <c r="AN118" s="237" t="str">
        <f>HYPERLINK('242MLInput'!AI114)</f>
        <v/>
      </c>
      <c r="AO118" s="237" t="str">
        <f>HYPERLINK('242MLInput'!AJ114)</f>
        <v/>
      </c>
      <c r="AP118" s="237" t="str">
        <f>HYPERLINK('242MLInput'!AK114)</f>
        <v/>
      </c>
      <c r="AQ118" s="238"/>
      <c r="AR118" s="238"/>
      <c r="AS118" s="238"/>
      <c r="AT118" s="238"/>
      <c r="AU118" s="238"/>
      <c r="AV118" s="238"/>
      <c r="AW118" s="238"/>
      <c r="AX118" s="238"/>
      <c r="AY118" s="238"/>
      <c r="AZ118" s="238"/>
      <c r="BA118" s="238"/>
      <c r="BB118" s="238"/>
      <c r="BC118" s="238"/>
      <c r="BD118" s="238"/>
      <c r="BE118" s="238"/>
      <c r="BF118" s="238"/>
      <c r="BG118" s="238"/>
      <c r="BH118" s="238"/>
      <c r="BI118" s="238"/>
      <c r="BJ118" s="238"/>
      <c r="BK118" s="238"/>
      <c r="BL118" s="238"/>
      <c r="BM118" s="238"/>
      <c r="BN118" s="238"/>
      <c r="BO118" s="238"/>
      <c r="BP118" s="238"/>
      <c r="BQ118" s="238"/>
      <c r="BR118" s="238"/>
      <c r="BS118" s="238"/>
      <c r="BT118" s="238"/>
      <c r="BU118" s="238"/>
      <c r="BV118" s="238"/>
      <c r="BW118" s="238"/>
      <c r="BX118" s="238"/>
      <c r="BY118" s="238"/>
      <c r="BZ118" s="238"/>
      <c r="CA118" s="238"/>
      <c r="CB118" s="238"/>
      <c r="CC118" s="238"/>
      <c r="CD118" s="238"/>
      <c r="CE118" s="238"/>
      <c r="CF118" s="238"/>
      <c r="CG118" s="238"/>
      <c r="CH118" s="238"/>
      <c r="CI118" s="238"/>
      <c r="CJ118" s="238"/>
      <c r="CK118" s="238"/>
      <c r="CL118" s="238"/>
      <c r="CM118" s="238"/>
      <c r="CN118" s="238"/>
      <c r="CO118" s="238"/>
      <c r="CP118" s="238"/>
      <c r="CQ118" s="238"/>
      <c r="CR118" s="238"/>
      <c r="CS118" s="238"/>
      <c r="CT118" s="238"/>
      <c r="CU118" s="238"/>
      <c r="CV118" s="238"/>
      <c r="CW118" s="238"/>
      <c r="CX118" s="238"/>
      <c r="CY118" s="238"/>
      <c r="CZ118" s="238"/>
      <c r="DA118" s="238"/>
      <c r="DB118" s="238"/>
      <c r="DC118" s="238"/>
      <c r="DD118" s="238"/>
    </row>
    <row r="119" ht="10.5" customHeight="1">
      <c r="A119" s="118" t="str">
        <f t="shared" si="1"/>
        <v>242ML</v>
      </c>
      <c r="B119" s="118">
        <f t="shared" si="2"/>
        <v>2020</v>
      </c>
      <c r="C119" s="118">
        <f t="shared" si="3"/>
        <v>8</v>
      </c>
      <c r="D119" s="119">
        <f>'242MLInput'!B115</f>
        <v>44056</v>
      </c>
      <c r="E119" s="120" t="str">
        <f t="shared" si="4"/>
        <v>BUY</v>
      </c>
      <c r="F119" s="121" t="str">
        <f>'242MLInput'!H115</f>
        <v>SLN</v>
      </c>
      <c r="G119" s="120" t="str">
        <f>'242MLInput'!N115</f>
        <v>Steve Watkins</v>
      </c>
      <c r="H119" s="120" t="str">
        <f>'242MLInput'!O115</f>
        <v/>
      </c>
      <c r="I119" s="120" t="str">
        <f>'242MLInput'!Q115</f>
        <v>Cargo</v>
      </c>
      <c r="J119" s="121" t="str">
        <f>'242MLInput'!R115</f>
        <v>Vector Aeromedical</v>
      </c>
      <c r="K119" s="122" t="str">
        <f>'242MLInput'!AC115</f>
        <v/>
      </c>
      <c r="L119" s="123"/>
      <c r="M119" s="124">
        <f>'242MLInput'!L115</f>
        <v>3</v>
      </c>
      <c r="N119" s="120" t="str">
        <f>IF(F119="","",(IF(R119='242MLInput'!K115,"","ERROR!")))</f>
        <v/>
      </c>
      <c r="O119" s="120"/>
      <c r="P119" s="121">
        <v>1543.0</v>
      </c>
      <c r="Q119" s="121"/>
      <c r="R119" s="124">
        <f t="shared" si="8"/>
        <v>2553.3</v>
      </c>
      <c r="S119" s="125"/>
      <c r="T119" s="125"/>
      <c r="U119" s="125"/>
      <c r="V119" s="126"/>
      <c r="W119" s="125"/>
      <c r="X119" s="125"/>
      <c r="Y119" s="125" t="str">
        <f t="shared" ref="Y119:Y121" si="27">IF(S119&lt;&gt;"",SUM(S117:X119),"")</f>
        <v/>
      </c>
      <c r="Z119" s="121"/>
      <c r="AA119" s="234"/>
      <c r="AB119" s="128"/>
      <c r="AC119" s="128"/>
      <c r="AD119" s="143"/>
      <c r="AE119" s="144">
        <v>0.0</v>
      </c>
      <c r="AF119" s="125" t="str">
        <f t="shared" si="6"/>
        <v/>
      </c>
      <c r="AG119" s="131">
        <v>2.75</v>
      </c>
      <c r="AH119" s="120">
        <f t="shared" si="7"/>
        <v>0</v>
      </c>
      <c r="AI119" s="132" t="str">
        <f>HYPERLINK('242MLInput'!AD115)</f>
        <v/>
      </c>
      <c r="AJ119" s="132" t="str">
        <f>HYPERLINK('242MLInput'!AE115)</f>
        <v/>
      </c>
      <c r="AK119" s="132" t="str">
        <f>HYPERLINK('242MLInput'!AF115)</f>
        <v/>
      </c>
      <c r="AL119" s="132" t="str">
        <f>HYPERLINK('242MLInput'!AG115)</f>
        <v/>
      </c>
      <c r="AM119" s="132" t="str">
        <f>HYPERLINK('242MLInput'!AH115)</f>
        <v/>
      </c>
      <c r="AN119" s="132" t="str">
        <f>HYPERLINK('242MLInput'!AI115)</f>
        <v/>
      </c>
      <c r="AO119" s="132" t="str">
        <f>HYPERLINK('242MLInput'!AJ115)</f>
        <v/>
      </c>
      <c r="AP119" s="132" t="str">
        <f>HYPERLINK('242MLInput'!AK115)</f>
        <v/>
      </c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  <c r="CE119" s="118"/>
      <c r="CF119" s="118"/>
      <c r="CG119" s="118"/>
      <c r="CH119" s="118"/>
      <c r="CI119" s="118"/>
      <c r="CJ119" s="118"/>
      <c r="CK119" s="118"/>
      <c r="CL119" s="118"/>
      <c r="CM119" s="118"/>
      <c r="CN119" s="118"/>
      <c r="CO119" s="118"/>
      <c r="CP119" s="118"/>
      <c r="CQ119" s="118"/>
      <c r="CR119" s="118"/>
      <c r="CS119" s="118"/>
      <c r="CT119" s="118"/>
      <c r="CU119" s="118"/>
      <c r="CV119" s="118"/>
      <c r="CW119" s="118"/>
      <c r="CX119" s="118"/>
      <c r="CY119" s="118"/>
      <c r="CZ119" s="118"/>
      <c r="DA119" s="118"/>
      <c r="DB119" s="118"/>
      <c r="DC119" s="118"/>
      <c r="DD119" s="118"/>
    </row>
    <row r="120" ht="10.5" customHeight="1">
      <c r="A120" s="118" t="str">
        <f t="shared" si="1"/>
        <v>242ML</v>
      </c>
      <c r="B120" s="118">
        <f t="shared" si="2"/>
        <v>2020</v>
      </c>
      <c r="C120" s="118">
        <f t="shared" si="3"/>
        <v>8</v>
      </c>
      <c r="D120" s="119">
        <f>'242MLInput'!B116</f>
        <v>44056</v>
      </c>
      <c r="E120" s="120" t="str">
        <f t="shared" si="4"/>
        <v>SLN</v>
      </c>
      <c r="F120" s="121" t="str">
        <f>'242MLInput'!H116</f>
        <v>APA</v>
      </c>
      <c r="G120" s="120" t="str">
        <f>'242MLInput'!N116</f>
        <v>Steve Watkins</v>
      </c>
      <c r="H120" s="120" t="str">
        <f>'242MLInput'!O116</f>
        <v/>
      </c>
      <c r="I120" s="120" t="str">
        <f>'242MLInput'!Q116</f>
        <v>Cargo</v>
      </c>
      <c r="J120" s="121" t="str">
        <f>'242MLInput'!R116</f>
        <v>Vector Aeromedical</v>
      </c>
      <c r="K120" s="122" t="str">
        <f>'242MLInput'!AC116</f>
        <v/>
      </c>
      <c r="L120" s="123"/>
      <c r="M120" s="124">
        <f>'242MLInput'!L116</f>
        <v>1.5</v>
      </c>
      <c r="N120" s="120" t="str">
        <f>IF(F120="","",(IF(R120='242MLInput'!K116,"","ERROR!")))</f>
        <v/>
      </c>
      <c r="O120" s="120"/>
      <c r="P120" s="121">
        <v>1544.0</v>
      </c>
      <c r="Q120" s="121"/>
      <c r="R120" s="124">
        <f t="shared" si="8"/>
        <v>2554.8</v>
      </c>
      <c r="S120" s="125"/>
      <c r="T120" s="125"/>
      <c r="U120" s="125"/>
      <c r="V120" s="126"/>
      <c r="W120" s="125"/>
      <c r="X120" s="125"/>
      <c r="Y120" s="125" t="str">
        <f t="shared" si="27"/>
        <v/>
      </c>
      <c r="Z120" s="121"/>
      <c r="AA120" s="234"/>
      <c r="AB120" s="128"/>
      <c r="AC120" s="128"/>
      <c r="AD120" s="143"/>
      <c r="AE120" s="144">
        <v>0.0</v>
      </c>
      <c r="AF120" s="125" t="str">
        <f t="shared" si="6"/>
        <v/>
      </c>
      <c r="AG120" s="131">
        <v>2.75</v>
      </c>
      <c r="AH120" s="120">
        <f t="shared" si="7"/>
        <v>0</v>
      </c>
      <c r="AI120" s="132" t="str">
        <f>HYPERLINK('242MLInput'!AD116)</f>
        <v/>
      </c>
      <c r="AJ120" s="132" t="str">
        <f>HYPERLINK('242MLInput'!AE116)</f>
        <v/>
      </c>
      <c r="AK120" s="132" t="str">
        <f>HYPERLINK('242MLInput'!AF116)</f>
        <v/>
      </c>
      <c r="AL120" s="132" t="str">
        <f>HYPERLINK('242MLInput'!AG116)</f>
        <v/>
      </c>
      <c r="AM120" s="132" t="str">
        <f>HYPERLINK('242MLInput'!AH116)</f>
        <v/>
      </c>
      <c r="AN120" s="132" t="str">
        <f>HYPERLINK('242MLInput'!AI116)</f>
        <v/>
      </c>
      <c r="AO120" s="132" t="str">
        <f>HYPERLINK('242MLInput'!AJ116)</f>
        <v/>
      </c>
      <c r="AP120" s="132" t="str">
        <f>HYPERLINK('242MLInput'!AK116)</f>
        <v/>
      </c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  <c r="CE120" s="118"/>
      <c r="CF120" s="118"/>
      <c r="CG120" s="118"/>
      <c r="CH120" s="118"/>
      <c r="CI120" s="118"/>
      <c r="CJ120" s="118"/>
      <c r="CK120" s="118"/>
      <c r="CL120" s="118"/>
      <c r="CM120" s="118"/>
      <c r="CN120" s="118"/>
      <c r="CO120" s="118"/>
      <c r="CP120" s="118"/>
      <c r="CQ120" s="118"/>
      <c r="CR120" s="118"/>
      <c r="CS120" s="118"/>
      <c r="CT120" s="118"/>
      <c r="CU120" s="118"/>
      <c r="CV120" s="118"/>
      <c r="CW120" s="118"/>
      <c r="CX120" s="118"/>
      <c r="CY120" s="118"/>
      <c r="CZ120" s="118"/>
      <c r="DA120" s="118"/>
      <c r="DB120" s="118"/>
      <c r="DC120" s="118"/>
      <c r="DD120" s="118"/>
    </row>
    <row r="121" ht="10.5" customHeight="1">
      <c r="A121" s="118" t="str">
        <f t="shared" si="1"/>
        <v>242ML</v>
      </c>
      <c r="B121" s="118">
        <f t="shared" si="2"/>
        <v>2020</v>
      </c>
      <c r="C121" s="118">
        <f t="shared" si="3"/>
        <v>8</v>
      </c>
      <c r="D121" s="119">
        <f>'242MLInput'!B117</f>
        <v>44057</v>
      </c>
      <c r="E121" s="120" t="str">
        <f t="shared" si="4"/>
        <v>APA</v>
      </c>
      <c r="F121" s="121" t="str">
        <f>'242MLInput'!H117</f>
        <v>HNZ</v>
      </c>
      <c r="G121" s="120" t="str">
        <f>'242MLInput'!N117</f>
        <v>Steve Watkins</v>
      </c>
      <c r="H121" s="120" t="str">
        <f>'242MLInput'!O117</f>
        <v/>
      </c>
      <c r="I121" s="120" t="str">
        <f>'242MLInput'!Q117</f>
        <v>Cargo</v>
      </c>
      <c r="J121" s="121" t="str">
        <f>'242MLInput'!R117</f>
        <v>Vector Aeromedical</v>
      </c>
      <c r="K121" s="122" t="str">
        <f>'242MLInput'!AC117</f>
        <v/>
      </c>
      <c r="L121" s="123"/>
      <c r="M121" s="124">
        <f>'242MLInput'!L117</f>
        <v>3.7</v>
      </c>
      <c r="N121" s="120" t="str">
        <f>IF(F121="","",(IF(R121='242MLInput'!K117,"","ERROR!")))</f>
        <v/>
      </c>
      <c r="O121" s="120"/>
      <c r="P121" s="121">
        <v>1545.0</v>
      </c>
      <c r="Q121" s="121"/>
      <c r="R121" s="124">
        <f t="shared" si="8"/>
        <v>2558.5</v>
      </c>
      <c r="S121" s="125"/>
      <c r="T121" s="125">
        <v>530.0</v>
      </c>
      <c r="U121" s="125"/>
      <c r="V121" s="126"/>
      <c r="W121" s="125"/>
      <c r="X121" s="125"/>
      <c r="Y121" s="125" t="str">
        <f t="shared" si="27"/>
        <v/>
      </c>
      <c r="Z121" s="121"/>
      <c r="AA121" s="234"/>
      <c r="AB121" s="128"/>
      <c r="AC121" s="128"/>
      <c r="AD121" s="143"/>
      <c r="AE121" s="144">
        <v>0.0</v>
      </c>
      <c r="AF121" s="125" t="str">
        <f t="shared" si="6"/>
        <v/>
      </c>
      <c r="AG121" s="131">
        <v>2.75</v>
      </c>
      <c r="AH121" s="120">
        <f t="shared" si="7"/>
        <v>0</v>
      </c>
      <c r="AI121" s="132" t="str">
        <f>HYPERLINK('242MLInput'!AD117)</f>
        <v/>
      </c>
      <c r="AJ121" s="132" t="str">
        <f>HYPERLINK('242MLInput'!AE117)</f>
        <v/>
      </c>
      <c r="AK121" s="132" t="str">
        <f>HYPERLINK('242MLInput'!AF117)</f>
        <v/>
      </c>
      <c r="AL121" s="132" t="str">
        <f>HYPERLINK('242MLInput'!AG117)</f>
        <v/>
      </c>
      <c r="AM121" s="132" t="str">
        <f>HYPERLINK('242MLInput'!AH117)</f>
        <v/>
      </c>
      <c r="AN121" s="132" t="str">
        <f>HYPERLINK('242MLInput'!AI117)</f>
        <v/>
      </c>
      <c r="AO121" s="132" t="str">
        <f>HYPERLINK('242MLInput'!AJ117)</f>
        <v/>
      </c>
      <c r="AP121" s="132" t="str">
        <f>HYPERLINK('242MLInput'!AK117)</f>
        <v/>
      </c>
      <c r="AQ121" s="118"/>
      <c r="AR121" s="118"/>
      <c r="AS121" s="118"/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/>
      <c r="BS121" s="118"/>
      <c r="BT121" s="118"/>
      <c r="BU121" s="118"/>
      <c r="BV121" s="118"/>
      <c r="BW121" s="118"/>
      <c r="BX121" s="118"/>
      <c r="BY121" s="118"/>
      <c r="BZ121" s="118"/>
      <c r="CA121" s="118"/>
      <c r="CB121" s="118"/>
      <c r="CC121" s="118"/>
      <c r="CD121" s="118"/>
      <c r="CE121" s="118"/>
      <c r="CF121" s="118"/>
      <c r="CG121" s="118"/>
      <c r="CH121" s="118"/>
      <c r="CI121" s="118"/>
      <c r="CJ121" s="118"/>
      <c r="CK121" s="118"/>
      <c r="CL121" s="118"/>
      <c r="CM121" s="118"/>
      <c r="CN121" s="118"/>
      <c r="CO121" s="118"/>
      <c r="CP121" s="118"/>
      <c r="CQ121" s="118"/>
      <c r="CR121" s="118"/>
      <c r="CS121" s="118"/>
      <c r="CT121" s="118"/>
      <c r="CU121" s="118"/>
      <c r="CV121" s="118"/>
      <c r="CW121" s="118"/>
      <c r="CX121" s="118"/>
      <c r="CY121" s="118"/>
      <c r="CZ121" s="118"/>
      <c r="DA121" s="118"/>
      <c r="DB121" s="118"/>
      <c r="DC121" s="118"/>
      <c r="DD121" s="118"/>
    </row>
    <row r="122" ht="10.5" customHeight="1">
      <c r="A122" s="118" t="str">
        <f t="shared" si="1"/>
        <v>242ML</v>
      </c>
      <c r="B122" s="118">
        <f t="shared" si="2"/>
        <v>2020</v>
      </c>
      <c r="C122" s="118">
        <f t="shared" si="3"/>
        <v>8</v>
      </c>
      <c r="D122" s="119">
        <f>'242MLInput'!B118</f>
        <v>44057</v>
      </c>
      <c r="E122" s="120" t="str">
        <f t="shared" si="4"/>
        <v>HNZ</v>
      </c>
      <c r="F122" s="121" t="str">
        <f>'242MLInput'!H118</f>
        <v>BUY</v>
      </c>
      <c r="G122" s="120" t="str">
        <f>'242MLInput'!N118</f>
        <v>Steve Watkins</v>
      </c>
      <c r="H122" s="120" t="str">
        <f>'242MLInput'!O118</f>
        <v/>
      </c>
      <c r="I122" s="120" t="str">
        <f>'242MLInput'!Q118</f>
        <v>Cargo</v>
      </c>
      <c r="J122" s="121" t="str">
        <f>'242MLInput'!R118</f>
        <v>Vector Aeromedical</v>
      </c>
      <c r="K122" s="122" t="str">
        <f>'242MLInput'!AC118</f>
        <v/>
      </c>
      <c r="L122" s="123"/>
      <c r="M122" s="124">
        <f>'242MLInput'!L118</f>
        <v>0.2</v>
      </c>
      <c r="N122" s="120" t="str">
        <f>IF(F122="","",(IF(R122='242MLInput'!K118,"","ERROR!")))</f>
        <v/>
      </c>
      <c r="O122" s="120"/>
      <c r="P122" s="121">
        <v>1546.0</v>
      </c>
      <c r="Q122" s="121">
        <v>4340.0</v>
      </c>
      <c r="R122" s="124">
        <f t="shared" si="8"/>
        <v>2558.7</v>
      </c>
      <c r="S122" s="125"/>
      <c r="T122" s="125">
        <v>924.23</v>
      </c>
      <c r="U122" s="125"/>
      <c r="V122" s="126"/>
      <c r="W122" s="125"/>
      <c r="X122" s="125"/>
      <c r="Y122" s="125">
        <v>15309.24</v>
      </c>
      <c r="Z122" s="121" t="s">
        <v>303</v>
      </c>
      <c r="AA122" s="234" t="s">
        <v>94</v>
      </c>
      <c r="AB122" s="128">
        <v>850.0</v>
      </c>
      <c r="AC122" s="128" t="s">
        <v>304</v>
      </c>
      <c r="AD122" s="143"/>
      <c r="AE122" s="144">
        <v>0.0</v>
      </c>
      <c r="AF122" s="125" t="str">
        <f t="shared" si="6"/>
        <v/>
      </c>
      <c r="AG122" s="131">
        <v>2.75</v>
      </c>
      <c r="AH122" s="120">
        <f t="shared" si="7"/>
        <v>0</v>
      </c>
      <c r="AI122" s="132" t="str">
        <f>HYPERLINK('242MLInput'!AD118)</f>
        <v/>
      </c>
      <c r="AJ122" s="132" t="str">
        <f>HYPERLINK('242MLInput'!AE118)</f>
        <v/>
      </c>
      <c r="AK122" s="132" t="str">
        <f>HYPERLINK('242MLInput'!AF118)</f>
        <v/>
      </c>
      <c r="AL122" s="132" t="str">
        <f>HYPERLINK('242MLInput'!AG118)</f>
        <v/>
      </c>
      <c r="AM122" s="132" t="str">
        <f>HYPERLINK('242MLInput'!AH118)</f>
        <v/>
      </c>
      <c r="AN122" s="132" t="str">
        <f>HYPERLINK('242MLInput'!AI118)</f>
        <v/>
      </c>
      <c r="AO122" s="132" t="str">
        <f>HYPERLINK('242MLInput'!AJ118)</f>
        <v/>
      </c>
      <c r="AP122" s="132" t="str">
        <f>HYPERLINK('242MLInput'!AK118)</f>
        <v/>
      </c>
      <c r="AQ122" s="118"/>
      <c r="AR122" s="118"/>
      <c r="AS122" s="118"/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/>
      <c r="BK122" s="118"/>
      <c r="BL122" s="118"/>
      <c r="BM122" s="118"/>
      <c r="BN122" s="118"/>
      <c r="BO122" s="118"/>
      <c r="BP122" s="118"/>
      <c r="BQ122" s="118"/>
      <c r="BR122" s="118"/>
      <c r="BS122" s="118"/>
      <c r="BT122" s="118"/>
      <c r="BU122" s="118"/>
      <c r="BV122" s="118"/>
      <c r="BW122" s="118"/>
      <c r="BX122" s="118"/>
      <c r="BY122" s="118"/>
      <c r="BZ122" s="118"/>
      <c r="CA122" s="118"/>
      <c r="CB122" s="118"/>
      <c r="CC122" s="118"/>
      <c r="CD122" s="118"/>
      <c r="CE122" s="118"/>
      <c r="CF122" s="118"/>
      <c r="CG122" s="118"/>
      <c r="CH122" s="118"/>
      <c r="CI122" s="118"/>
      <c r="CJ122" s="118"/>
      <c r="CK122" s="118"/>
      <c r="CL122" s="118"/>
      <c r="CM122" s="118"/>
      <c r="CN122" s="118"/>
      <c r="CO122" s="118"/>
      <c r="CP122" s="118"/>
      <c r="CQ122" s="118"/>
      <c r="CR122" s="118"/>
      <c r="CS122" s="118"/>
      <c r="CT122" s="118"/>
      <c r="CU122" s="118"/>
      <c r="CV122" s="118"/>
      <c r="CW122" s="118"/>
      <c r="CX122" s="118"/>
      <c r="CY122" s="118"/>
      <c r="CZ122" s="118"/>
      <c r="DA122" s="118"/>
      <c r="DB122" s="118"/>
      <c r="DC122" s="118"/>
      <c r="DD122" s="118"/>
    </row>
    <row r="123" ht="10.5" customHeight="1">
      <c r="A123" s="12" t="str">
        <f t="shared" si="1"/>
        <v>242ML</v>
      </c>
      <c r="B123" s="12">
        <f t="shared" si="2"/>
        <v>2020</v>
      </c>
      <c r="C123" s="12">
        <f t="shared" si="3"/>
        <v>8</v>
      </c>
      <c r="D123" s="230">
        <f>'242MLInput'!B119</f>
        <v>44057</v>
      </c>
      <c r="E123" s="111" t="str">
        <f t="shared" si="4"/>
        <v>BUY</v>
      </c>
      <c r="F123" s="112" t="str">
        <f>'242MLInput'!H119</f>
        <v>SLN</v>
      </c>
      <c r="G123" s="111" t="str">
        <f>'242MLInput'!N119</f>
        <v>Steve Watkins</v>
      </c>
      <c r="H123" s="111" t="str">
        <f>'242MLInput'!O119</f>
        <v/>
      </c>
      <c r="I123" s="111" t="str">
        <f>'242MLInput'!Q119</f>
        <v>Cargo</v>
      </c>
      <c r="J123" s="112" t="str">
        <f>'242MLInput'!R119</f>
        <v>Vector Aeromedical</v>
      </c>
      <c r="K123" s="113" t="str">
        <f>'242MLInput'!AC119</f>
        <v/>
      </c>
      <c r="L123" s="114"/>
      <c r="M123" s="115">
        <f>'242MLInput'!L119</f>
        <v>2.9</v>
      </c>
      <c r="N123" s="111" t="str">
        <f>IF(F123="","",(IF(R123='242MLInput'!K119,"","ERROR!")))</f>
        <v/>
      </c>
      <c r="O123" s="64"/>
      <c r="P123" s="121">
        <v>1547.0</v>
      </c>
      <c r="Q123" s="133"/>
      <c r="R123" s="224">
        <f t="shared" si="8"/>
        <v>2561.6</v>
      </c>
      <c r="S123" s="225"/>
      <c r="T123" s="225">
        <v>1319.3</v>
      </c>
      <c r="U123" s="226"/>
      <c r="V123" s="226"/>
      <c r="W123" s="226"/>
      <c r="X123" s="226"/>
      <c r="Y123" s="226" t="str">
        <f t="shared" ref="Y123:Y125" si="28">IF(S123&lt;&gt;"",SUM(S121:X123),"")</f>
        <v/>
      </c>
      <c r="Z123" s="136"/>
      <c r="AA123" s="228"/>
      <c r="AB123" s="229"/>
      <c r="AC123" s="229"/>
      <c r="AD123" s="138"/>
      <c r="AE123" s="139">
        <v>0.0</v>
      </c>
      <c r="AF123" s="140" t="str">
        <f t="shared" si="6"/>
        <v/>
      </c>
      <c r="AG123" s="231">
        <v>2.75</v>
      </c>
      <c r="AH123" s="142">
        <f t="shared" si="7"/>
        <v>0</v>
      </c>
      <c r="AI123" s="235" t="str">
        <f>HYPERLINK('242MLInput'!AD119)</f>
        <v/>
      </c>
      <c r="AJ123" s="236" t="str">
        <f>HYPERLINK('242MLInput'!AE119)</f>
        <v/>
      </c>
      <c r="AK123" s="237" t="str">
        <f>HYPERLINK('242MLInput'!AF119)</f>
        <v/>
      </c>
      <c r="AL123" s="237" t="str">
        <f>HYPERLINK('242MLInput'!AG119)</f>
        <v/>
      </c>
      <c r="AM123" s="237" t="str">
        <f>HYPERLINK('242MLInput'!AH119)</f>
        <v/>
      </c>
      <c r="AN123" s="237" t="str">
        <f>HYPERLINK('242MLInput'!AI119)</f>
        <v/>
      </c>
      <c r="AO123" s="237" t="str">
        <f>HYPERLINK('242MLInput'!AJ119)</f>
        <v/>
      </c>
      <c r="AP123" s="237" t="str">
        <f>HYPERLINK('242MLInput'!AK119)</f>
        <v/>
      </c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</row>
    <row r="124" ht="10.5" customHeight="1">
      <c r="A124" s="12" t="str">
        <f t="shared" si="1"/>
        <v>242ML</v>
      </c>
      <c r="B124" s="12">
        <f t="shared" si="2"/>
        <v>2020</v>
      </c>
      <c r="C124" s="12">
        <f t="shared" si="3"/>
        <v>8</v>
      </c>
      <c r="D124" s="230">
        <f>'242MLInput'!B120</f>
        <v>44057</v>
      </c>
      <c r="E124" s="111" t="str">
        <f t="shared" si="4"/>
        <v>SLN</v>
      </c>
      <c r="F124" s="112" t="str">
        <f>'242MLInput'!H120</f>
        <v>APA</v>
      </c>
      <c r="G124" s="111" t="str">
        <f>'242MLInput'!N120</f>
        <v>Steve Watkins</v>
      </c>
      <c r="H124" s="111" t="str">
        <f>'242MLInput'!O120</f>
        <v/>
      </c>
      <c r="I124" s="111" t="str">
        <f>'242MLInput'!Q120</f>
        <v>Cargo</v>
      </c>
      <c r="J124" s="112" t="str">
        <f>'242MLInput'!R120</f>
        <v>Vector Aeromedical</v>
      </c>
      <c r="K124" s="113" t="str">
        <f>'242MLInput'!AC120</f>
        <v/>
      </c>
      <c r="L124" s="114"/>
      <c r="M124" s="115">
        <f>'242MLInput'!L120</f>
        <v>1.3</v>
      </c>
      <c r="N124" s="111" t="str">
        <f>IF(F124="","",(IF(R124='242MLInput'!K120,"","ERROR!")))</f>
        <v/>
      </c>
      <c r="O124" s="64"/>
      <c r="P124" s="121">
        <v>1548.0</v>
      </c>
      <c r="Q124" s="133"/>
      <c r="R124" s="224">
        <f t="shared" si="8"/>
        <v>2562.9</v>
      </c>
      <c r="S124" s="225"/>
      <c r="T124" s="225"/>
      <c r="U124" s="226"/>
      <c r="V124" s="226"/>
      <c r="W124" s="226"/>
      <c r="X124" s="226"/>
      <c r="Y124" s="226" t="str">
        <f t="shared" si="28"/>
        <v/>
      </c>
      <c r="Z124" s="136"/>
      <c r="AA124" s="228"/>
      <c r="AB124" s="229"/>
      <c r="AC124" s="229"/>
      <c r="AD124" s="138"/>
      <c r="AE124" s="139">
        <v>0.0</v>
      </c>
      <c r="AF124" s="140" t="str">
        <f t="shared" si="6"/>
        <v/>
      </c>
      <c r="AG124" s="231">
        <v>2.75</v>
      </c>
      <c r="AH124" s="142">
        <f t="shared" si="7"/>
        <v>0</v>
      </c>
      <c r="AI124" s="235" t="str">
        <f>HYPERLINK('242MLInput'!AD120)</f>
        <v/>
      </c>
      <c r="AJ124" s="236" t="str">
        <f>HYPERLINK('242MLInput'!AE120)</f>
        <v/>
      </c>
      <c r="AK124" s="237" t="str">
        <f>HYPERLINK('242MLInput'!AF120)</f>
        <v/>
      </c>
      <c r="AL124" s="237" t="str">
        <f>HYPERLINK('242MLInput'!AG120)</f>
        <v/>
      </c>
      <c r="AM124" s="237" t="str">
        <f>HYPERLINK('242MLInput'!AH120)</f>
        <v/>
      </c>
      <c r="AN124" s="237" t="str">
        <f>HYPERLINK('242MLInput'!AI120)</f>
        <v/>
      </c>
      <c r="AO124" s="237" t="str">
        <f>HYPERLINK('242MLInput'!AJ120)</f>
        <v/>
      </c>
      <c r="AP124" s="237" t="str">
        <f>HYPERLINK('242MLInput'!AK120)</f>
        <v/>
      </c>
      <c r="AQ124" s="238"/>
      <c r="AR124" s="238"/>
      <c r="AS124" s="238"/>
      <c r="AT124" s="238"/>
      <c r="AU124" s="238"/>
      <c r="AV124" s="238"/>
      <c r="AW124" s="238"/>
      <c r="AX124" s="238"/>
      <c r="AY124" s="238"/>
      <c r="AZ124" s="238"/>
      <c r="BA124" s="238"/>
      <c r="BB124" s="238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8"/>
      <c r="BS124" s="238"/>
      <c r="BT124" s="238"/>
      <c r="BU124" s="238"/>
      <c r="BV124" s="238"/>
      <c r="BW124" s="238"/>
      <c r="BX124" s="238"/>
      <c r="BY124" s="238"/>
      <c r="BZ124" s="238"/>
      <c r="CA124" s="238"/>
      <c r="CB124" s="238"/>
      <c r="CC124" s="238"/>
      <c r="CD124" s="238"/>
      <c r="CE124" s="238"/>
      <c r="CF124" s="238"/>
      <c r="CG124" s="238"/>
      <c r="CH124" s="238"/>
      <c r="CI124" s="238"/>
      <c r="CJ124" s="238"/>
      <c r="CK124" s="238"/>
      <c r="CL124" s="238"/>
      <c r="CM124" s="238"/>
      <c r="CN124" s="238"/>
      <c r="CO124" s="238"/>
      <c r="CP124" s="238"/>
      <c r="CQ124" s="238"/>
      <c r="CR124" s="238"/>
      <c r="CS124" s="238"/>
      <c r="CT124" s="238"/>
      <c r="CU124" s="238"/>
      <c r="CV124" s="238"/>
      <c r="CW124" s="238"/>
      <c r="CX124" s="238"/>
      <c r="CY124" s="238"/>
      <c r="CZ124" s="238"/>
      <c r="DA124" s="238"/>
      <c r="DB124" s="238"/>
      <c r="DC124" s="238"/>
      <c r="DD124" s="238"/>
    </row>
    <row r="125" ht="10.5" customHeight="1">
      <c r="A125" s="12" t="str">
        <f t="shared" si="1"/>
        <v>242ML</v>
      </c>
      <c r="B125" s="12">
        <f t="shared" si="2"/>
        <v>2020</v>
      </c>
      <c r="C125" s="12">
        <f t="shared" si="3"/>
        <v>8</v>
      </c>
      <c r="D125" s="230">
        <f>'242MLInput'!B121</f>
        <v>44058</v>
      </c>
      <c r="E125" s="111" t="str">
        <f t="shared" si="4"/>
        <v>APA</v>
      </c>
      <c r="F125" s="112" t="str">
        <f>'242MLInput'!H121</f>
        <v>HNZ</v>
      </c>
      <c r="G125" s="111" t="str">
        <f>'242MLInput'!N121</f>
        <v>Steve Watkins</v>
      </c>
      <c r="H125" s="111" t="str">
        <f>'242MLInput'!O121</f>
        <v/>
      </c>
      <c r="I125" s="111" t="str">
        <f>'242MLInput'!Q121</f>
        <v>Cargo</v>
      </c>
      <c r="J125" s="112" t="str">
        <f>'242MLInput'!R121</f>
        <v>Vector Aeromedical</v>
      </c>
      <c r="K125" s="113" t="str">
        <f>'242MLInput'!AC121</f>
        <v/>
      </c>
      <c r="L125" s="114"/>
      <c r="M125" s="115">
        <f>'242MLInput'!L121</f>
        <v>3.9</v>
      </c>
      <c r="N125" s="111" t="str">
        <f>IF(F125="","",(IF(R125='242MLInput'!K121,"","ERROR!")))</f>
        <v/>
      </c>
      <c r="O125" s="64"/>
      <c r="P125" s="121">
        <v>1549.0</v>
      </c>
      <c r="Q125" s="133"/>
      <c r="R125" s="224">
        <f t="shared" si="8"/>
        <v>2566.8</v>
      </c>
      <c r="S125" s="225"/>
      <c r="T125" s="225"/>
      <c r="U125" s="226"/>
      <c r="V125" s="226"/>
      <c r="W125" s="226"/>
      <c r="X125" s="226"/>
      <c r="Y125" s="226" t="str">
        <f t="shared" si="28"/>
        <v/>
      </c>
      <c r="Z125" s="136"/>
      <c r="AA125" s="228"/>
      <c r="AB125" s="229"/>
      <c r="AC125" s="229"/>
      <c r="AD125" s="138"/>
      <c r="AE125" s="139">
        <v>0.0</v>
      </c>
      <c r="AF125" s="140" t="str">
        <f t="shared" si="6"/>
        <v/>
      </c>
      <c r="AG125" s="231">
        <v>2.75</v>
      </c>
      <c r="AH125" s="142">
        <f t="shared" si="7"/>
        <v>0</v>
      </c>
      <c r="AI125" s="235" t="str">
        <f>HYPERLINK('242MLInput'!AD121)</f>
        <v/>
      </c>
      <c r="AJ125" s="236" t="str">
        <f>HYPERLINK('242MLInput'!AE121)</f>
        <v/>
      </c>
      <c r="AK125" s="237" t="str">
        <f>HYPERLINK('242MLInput'!AF121)</f>
        <v/>
      </c>
      <c r="AL125" s="237" t="str">
        <f>HYPERLINK('242MLInput'!AG121)</f>
        <v/>
      </c>
      <c r="AM125" s="237" t="str">
        <f>HYPERLINK('242MLInput'!AH121)</f>
        <v/>
      </c>
      <c r="AN125" s="237" t="str">
        <f>HYPERLINK('242MLInput'!AI121)</f>
        <v/>
      </c>
      <c r="AO125" s="237" t="str">
        <f>HYPERLINK('242MLInput'!AJ121)</f>
        <v/>
      </c>
      <c r="AP125" s="237" t="str">
        <f>HYPERLINK('242MLInput'!AK121)</f>
        <v/>
      </c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38"/>
      <c r="BB125" s="238"/>
      <c r="BC125" s="238"/>
      <c r="BD125" s="238"/>
      <c r="BE125" s="238"/>
      <c r="BF125" s="238"/>
      <c r="BG125" s="238"/>
      <c r="BH125" s="238"/>
      <c r="BI125" s="238"/>
      <c r="BJ125" s="238"/>
      <c r="BK125" s="238"/>
      <c r="BL125" s="238"/>
      <c r="BM125" s="238"/>
      <c r="BN125" s="238"/>
      <c r="BO125" s="238"/>
      <c r="BP125" s="238"/>
      <c r="BQ125" s="238"/>
      <c r="BR125" s="238"/>
      <c r="BS125" s="238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38"/>
      <c r="CJ125" s="238"/>
      <c r="CK125" s="238"/>
      <c r="CL125" s="238"/>
      <c r="CM125" s="238"/>
      <c r="CN125" s="238"/>
      <c r="CO125" s="238"/>
      <c r="CP125" s="238"/>
      <c r="CQ125" s="238"/>
      <c r="CR125" s="238"/>
      <c r="CS125" s="238"/>
      <c r="CT125" s="238"/>
      <c r="CU125" s="238"/>
      <c r="CV125" s="238"/>
      <c r="CW125" s="238"/>
      <c r="CX125" s="238"/>
      <c r="CY125" s="238"/>
      <c r="CZ125" s="238"/>
      <c r="DA125" s="238"/>
      <c r="DB125" s="238"/>
      <c r="DC125" s="238"/>
      <c r="DD125" s="238"/>
    </row>
    <row r="126" ht="10.5" customHeight="1">
      <c r="A126" s="12" t="str">
        <f t="shared" si="1"/>
        <v>242ML</v>
      </c>
      <c r="B126" s="12">
        <f t="shared" si="2"/>
        <v>2020</v>
      </c>
      <c r="C126" s="12">
        <f t="shared" si="3"/>
        <v>8</v>
      </c>
      <c r="D126" s="230">
        <f>'242MLInput'!B122</f>
        <v>44058</v>
      </c>
      <c r="E126" s="111" t="str">
        <f t="shared" si="4"/>
        <v>HNZ</v>
      </c>
      <c r="F126" s="112" t="str">
        <f>'242MLInput'!H122</f>
        <v>BUY</v>
      </c>
      <c r="G126" s="111" t="str">
        <f>'242MLInput'!N122</f>
        <v>Steve Watkins</v>
      </c>
      <c r="H126" s="111" t="str">
        <f>'242MLInput'!O122</f>
        <v/>
      </c>
      <c r="I126" s="111" t="str">
        <f>'242MLInput'!Q122</f>
        <v>Cargo</v>
      </c>
      <c r="J126" s="112" t="str">
        <f>'242MLInput'!R122</f>
        <v>Vector Aeromedical</v>
      </c>
      <c r="K126" s="113" t="str">
        <f>'242MLInput'!AC122</f>
        <v/>
      </c>
      <c r="L126" s="114"/>
      <c r="M126" s="115">
        <f>'242MLInput'!L122</f>
        <v>0.3</v>
      </c>
      <c r="N126" s="111" t="str">
        <f>IF(F126="","",(IF(R126='242MLInput'!K122,"","ERROR!")))</f>
        <v/>
      </c>
      <c r="O126" s="64"/>
      <c r="P126" s="121">
        <v>1550.0</v>
      </c>
      <c r="Q126" s="133">
        <v>4341.0</v>
      </c>
      <c r="R126" s="224">
        <f t="shared" si="8"/>
        <v>2567.1</v>
      </c>
      <c r="S126" s="225"/>
      <c r="T126" s="225">
        <v>459.0</v>
      </c>
      <c r="U126" s="226"/>
      <c r="V126" s="226"/>
      <c r="W126" s="226"/>
      <c r="X126" s="226"/>
      <c r="Y126" s="226">
        <v>15083.0</v>
      </c>
      <c r="Z126" s="136" t="s">
        <v>305</v>
      </c>
      <c r="AA126" s="228" t="s">
        <v>94</v>
      </c>
      <c r="AB126" s="229">
        <v>850.0</v>
      </c>
      <c r="AC126" s="229" t="s">
        <v>306</v>
      </c>
      <c r="AD126" s="138"/>
      <c r="AE126" s="139">
        <v>0.0</v>
      </c>
      <c r="AF126" s="140" t="str">
        <f t="shared" si="6"/>
        <v/>
      </c>
      <c r="AG126" s="231">
        <v>2.75</v>
      </c>
      <c r="AH126" s="142">
        <f t="shared" si="7"/>
        <v>0</v>
      </c>
      <c r="AI126" s="235" t="str">
        <f>HYPERLINK('242MLInput'!AD122)</f>
        <v/>
      </c>
      <c r="AJ126" s="236" t="str">
        <f>HYPERLINK('242MLInput'!AE122)</f>
        <v/>
      </c>
      <c r="AK126" s="237" t="str">
        <f>HYPERLINK('242MLInput'!AF122)</f>
        <v/>
      </c>
      <c r="AL126" s="237" t="str">
        <f>HYPERLINK('242MLInput'!AG122)</f>
        <v/>
      </c>
      <c r="AM126" s="237" t="str">
        <f>HYPERLINK('242MLInput'!AH122)</f>
        <v/>
      </c>
      <c r="AN126" s="237" t="str">
        <f>HYPERLINK('242MLInput'!AI122)</f>
        <v/>
      </c>
      <c r="AO126" s="237" t="str">
        <f>HYPERLINK('242MLInput'!AJ122)</f>
        <v/>
      </c>
      <c r="AP126" s="237" t="str">
        <f>HYPERLINK('242MLInput'!AK122)</f>
        <v/>
      </c>
      <c r="AQ126" s="238"/>
      <c r="AR126" s="238"/>
      <c r="AS126" s="238"/>
      <c r="AT126" s="238"/>
      <c r="AU126" s="238"/>
      <c r="AV126" s="238"/>
      <c r="AW126" s="238"/>
      <c r="AX126" s="238"/>
      <c r="AY126" s="238"/>
      <c r="AZ126" s="238"/>
      <c r="BA126" s="238"/>
      <c r="BB126" s="238"/>
      <c r="BC126" s="238"/>
      <c r="BD126" s="238"/>
      <c r="BE126" s="238"/>
      <c r="BF126" s="238"/>
      <c r="BG126" s="238"/>
      <c r="BH126" s="238"/>
      <c r="BI126" s="238"/>
      <c r="BJ126" s="238"/>
      <c r="BK126" s="238"/>
      <c r="BL126" s="238"/>
      <c r="BM126" s="238"/>
      <c r="BN126" s="238"/>
      <c r="BO126" s="238"/>
      <c r="BP126" s="238"/>
      <c r="BQ126" s="238"/>
      <c r="BR126" s="238"/>
      <c r="BS126" s="238"/>
      <c r="BT126" s="238"/>
      <c r="BU126" s="238"/>
      <c r="BV126" s="238"/>
      <c r="BW126" s="238"/>
      <c r="BX126" s="238"/>
      <c r="BY126" s="238"/>
      <c r="BZ126" s="238"/>
      <c r="CA126" s="238"/>
      <c r="CB126" s="238"/>
      <c r="CC126" s="238"/>
      <c r="CD126" s="238"/>
      <c r="CE126" s="238"/>
      <c r="CF126" s="238"/>
      <c r="CG126" s="238"/>
      <c r="CH126" s="238"/>
      <c r="CI126" s="238"/>
      <c r="CJ126" s="238"/>
      <c r="CK126" s="238"/>
      <c r="CL126" s="238"/>
      <c r="CM126" s="238"/>
      <c r="CN126" s="238"/>
      <c r="CO126" s="238"/>
      <c r="CP126" s="238"/>
      <c r="CQ126" s="238"/>
      <c r="CR126" s="238"/>
      <c r="CS126" s="238"/>
      <c r="CT126" s="238"/>
      <c r="CU126" s="238"/>
      <c r="CV126" s="238"/>
      <c r="CW126" s="238"/>
      <c r="CX126" s="238"/>
      <c r="CY126" s="238"/>
      <c r="CZ126" s="238"/>
      <c r="DA126" s="238"/>
      <c r="DB126" s="238"/>
      <c r="DC126" s="238"/>
      <c r="DD126" s="238"/>
    </row>
    <row r="127" ht="10.5" customHeight="1">
      <c r="A127" s="118" t="str">
        <f t="shared" si="1"/>
        <v>242ML</v>
      </c>
      <c r="B127" s="118">
        <f t="shared" si="2"/>
        <v>2020</v>
      </c>
      <c r="C127" s="118">
        <f t="shared" si="3"/>
        <v>8</v>
      </c>
      <c r="D127" s="119">
        <f>'242MLInput'!B123</f>
        <v>44058</v>
      </c>
      <c r="E127" s="120" t="str">
        <f t="shared" si="4"/>
        <v>BUY</v>
      </c>
      <c r="F127" s="121" t="str">
        <f>'242MLInput'!H123</f>
        <v>APA</v>
      </c>
      <c r="G127" s="120" t="str">
        <f>'242MLInput'!N123</f>
        <v>Kevin Mock</v>
      </c>
      <c r="H127" s="120" t="str">
        <f>'242MLInput'!O123</f>
        <v/>
      </c>
      <c r="I127" s="120" t="str">
        <f>'242MLInput'!Q123</f>
        <v>Cargo</v>
      </c>
      <c r="J127" s="121" t="str">
        <f>'242MLInput'!R123</f>
        <v>Vector Aeromedical</v>
      </c>
      <c r="K127" s="122" t="str">
        <f>'242MLInput'!AC123</f>
        <v/>
      </c>
      <c r="L127" s="123"/>
      <c r="M127" s="124">
        <f>'242MLInput'!L123</f>
        <v>4.3</v>
      </c>
      <c r="N127" s="120" t="str">
        <f>IF(F127="","",(IF(R127='242MLInput'!K123,"","ERROR!")))</f>
        <v/>
      </c>
      <c r="O127" s="120"/>
      <c r="P127" s="121">
        <v>1551.0</v>
      </c>
      <c r="Q127" s="121"/>
      <c r="R127" s="124">
        <f t="shared" si="8"/>
        <v>2571.4</v>
      </c>
      <c r="S127" s="125"/>
      <c r="T127" s="125">
        <v>1950.1</v>
      </c>
      <c r="U127" s="125"/>
      <c r="V127" s="126"/>
      <c r="W127" s="125"/>
      <c r="X127" s="125"/>
      <c r="Y127" s="125" t="str">
        <f>IF(S127&lt;&gt;"",SUM(S125:X127),"")</f>
        <v/>
      </c>
      <c r="Z127" s="121"/>
      <c r="AA127" s="234"/>
      <c r="AB127" s="128"/>
      <c r="AC127" s="128"/>
      <c r="AD127" s="143"/>
      <c r="AE127" s="144">
        <v>0.0</v>
      </c>
      <c r="AF127" s="125" t="str">
        <f t="shared" si="6"/>
        <v/>
      </c>
      <c r="AG127" s="131">
        <v>2.75</v>
      </c>
      <c r="AH127" s="120">
        <f t="shared" si="7"/>
        <v>0</v>
      </c>
      <c r="AI127" s="132" t="str">
        <f>HYPERLINK('242MLInput'!AD123)</f>
        <v/>
      </c>
      <c r="AJ127" s="132" t="str">
        <f>HYPERLINK('242MLInput'!AE123)</f>
        <v/>
      </c>
      <c r="AK127" s="132" t="str">
        <f>HYPERLINK('242MLInput'!AF123)</f>
        <v/>
      </c>
      <c r="AL127" s="132" t="str">
        <f>HYPERLINK('242MLInput'!AG123)</f>
        <v/>
      </c>
      <c r="AM127" s="132" t="str">
        <f>HYPERLINK('242MLInput'!AH123)</f>
        <v/>
      </c>
      <c r="AN127" s="132" t="str">
        <f>HYPERLINK('242MLInput'!AI123)</f>
        <v/>
      </c>
      <c r="AO127" s="132" t="str">
        <f>HYPERLINK('242MLInput'!AJ123)</f>
        <v/>
      </c>
      <c r="AP127" s="132" t="str">
        <f>HYPERLINK('242MLInput'!AK123)</f>
        <v/>
      </c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8"/>
      <c r="CM127" s="118"/>
      <c r="CN127" s="118"/>
      <c r="CO127" s="118"/>
      <c r="CP127" s="118"/>
      <c r="CQ127" s="118"/>
      <c r="CR127" s="118"/>
      <c r="CS127" s="118"/>
      <c r="CT127" s="118"/>
      <c r="CU127" s="118"/>
      <c r="CV127" s="118"/>
      <c r="CW127" s="118"/>
      <c r="CX127" s="118"/>
      <c r="CY127" s="118"/>
      <c r="CZ127" s="118"/>
      <c r="DA127" s="118"/>
      <c r="DB127" s="118"/>
      <c r="DC127" s="118"/>
      <c r="DD127" s="118"/>
    </row>
    <row r="128" ht="10.5" customHeight="1">
      <c r="A128" s="118" t="str">
        <f t="shared" si="1"/>
        <v>242ML</v>
      </c>
      <c r="B128" s="118">
        <f t="shared" si="2"/>
        <v>2020</v>
      </c>
      <c r="C128" s="118">
        <f t="shared" si="3"/>
        <v>8</v>
      </c>
      <c r="D128" s="119">
        <f>'242MLInput'!B124</f>
        <v>44059</v>
      </c>
      <c r="E128" s="120" t="str">
        <f t="shared" si="4"/>
        <v>APA</v>
      </c>
      <c r="F128" s="121" t="str">
        <f>'242MLInput'!H124</f>
        <v>BUY</v>
      </c>
      <c r="G128" s="120" t="str">
        <f>'242MLInput'!N124</f>
        <v>Kevin Mock</v>
      </c>
      <c r="H128" s="120" t="str">
        <f>'242MLInput'!O124</f>
        <v/>
      </c>
      <c r="I128" s="120" t="str">
        <f>'242MLInput'!Q124</f>
        <v>Cargo</v>
      </c>
      <c r="J128" s="121" t="str">
        <f>'242MLInput'!R124</f>
        <v>Vector Aeromedical</v>
      </c>
      <c r="K128" s="122" t="str">
        <f>'242MLInput'!AC124</f>
        <v/>
      </c>
      <c r="L128" s="123"/>
      <c r="M128" s="124">
        <f>'242MLInput'!L124</f>
        <v>4.1</v>
      </c>
      <c r="N128" s="120" t="str">
        <f>IF(F128="","",(IF(R128='242MLInput'!K124,"","ERROR!")))</f>
        <v/>
      </c>
      <c r="O128" s="120"/>
      <c r="P128" s="121">
        <v>1552.0</v>
      </c>
      <c r="Q128" s="121">
        <v>4342.0</v>
      </c>
      <c r="R128" s="124">
        <f t="shared" si="8"/>
        <v>2575.5</v>
      </c>
      <c r="S128" s="125"/>
      <c r="T128" s="125"/>
      <c r="U128" s="125"/>
      <c r="V128" s="126"/>
      <c r="W128" s="125"/>
      <c r="X128" s="125"/>
      <c r="Y128" s="125">
        <v>15083.0</v>
      </c>
      <c r="Z128" s="121" t="s">
        <v>307</v>
      </c>
      <c r="AA128" s="234" t="s">
        <v>102</v>
      </c>
      <c r="AB128" s="128">
        <v>850.0</v>
      </c>
      <c r="AC128" s="128" t="s">
        <v>308</v>
      </c>
      <c r="AD128" s="143"/>
      <c r="AE128" s="144">
        <v>0.0</v>
      </c>
      <c r="AF128" s="125" t="str">
        <f t="shared" si="6"/>
        <v/>
      </c>
      <c r="AG128" s="131">
        <v>2.75</v>
      </c>
      <c r="AH128" s="120">
        <f t="shared" si="7"/>
        <v>0</v>
      </c>
      <c r="AI128" s="132" t="str">
        <f>HYPERLINK('242MLInput'!AD124)</f>
        <v/>
      </c>
      <c r="AJ128" s="132" t="str">
        <f>HYPERLINK('242MLInput'!AE124)</f>
        <v/>
      </c>
      <c r="AK128" s="132" t="str">
        <f>HYPERLINK('242MLInput'!AF124)</f>
        <v/>
      </c>
      <c r="AL128" s="132" t="str">
        <f>HYPERLINK('242MLInput'!AG124)</f>
        <v/>
      </c>
      <c r="AM128" s="132" t="str">
        <f>HYPERLINK('242MLInput'!AH124)</f>
        <v/>
      </c>
      <c r="AN128" s="132" t="str">
        <f>HYPERLINK('242MLInput'!AI124)</f>
        <v/>
      </c>
      <c r="AO128" s="132" t="str">
        <f>HYPERLINK('242MLInput'!AJ124)</f>
        <v/>
      </c>
      <c r="AP128" s="132" t="str">
        <f>HYPERLINK('242MLInput'!AK124)</f>
        <v/>
      </c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8"/>
      <c r="CM128" s="118"/>
      <c r="CN128" s="118"/>
      <c r="CO128" s="118"/>
      <c r="CP128" s="118"/>
      <c r="CQ128" s="118"/>
      <c r="CR128" s="118"/>
      <c r="CS128" s="118"/>
      <c r="CT128" s="118"/>
      <c r="CU128" s="118"/>
      <c r="CV128" s="118"/>
      <c r="CW128" s="118"/>
      <c r="CX128" s="118"/>
      <c r="CY128" s="118"/>
      <c r="CZ128" s="118"/>
      <c r="DA128" s="118"/>
      <c r="DB128" s="118"/>
      <c r="DC128" s="118"/>
      <c r="DD128" s="118"/>
    </row>
    <row r="129" ht="10.5" customHeight="1">
      <c r="A129" s="12" t="str">
        <f t="shared" si="1"/>
        <v>242ML</v>
      </c>
      <c r="B129" s="12">
        <f t="shared" si="2"/>
        <v>2020</v>
      </c>
      <c r="C129" s="12">
        <f t="shared" si="3"/>
        <v>8</v>
      </c>
      <c r="D129" s="230">
        <f>'242MLInput'!B125</f>
        <v>44059</v>
      </c>
      <c r="E129" s="111" t="str">
        <f t="shared" si="4"/>
        <v>BUY</v>
      </c>
      <c r="F129" s="112" t="str">
        <f>'242MLInput'!H125</f>
        <v>SLN</v>
      </c>
      <c r="G129" s="111" t="str">
        <f>'242MLInput'!N125</f>
        <v>Kevin Mock</v>
      </c>
      <c r="H129" s="111" t="str">
        <f>'242MLInput'!O125</f>
        <v/>
      </c>
      <c r="I129" s="111" t="str">
        <f>'242MLInput'!Q125</f>
        <v>Cargo</v>
      </c>
      <c r="J129" s="112" t="str">
        <f>'242MLInput'!R125</f>
        <v>Vector Aeromedical</v>
      </c>
      <c r="K129" s="113" t="str">
        <f>'242MLInput'!AC125</f>
        <v/>
      </c>
      <c r="L129" s="114"/>
      <c r="M129" s="115">
        <f>'242MLInput'!L125</f>
        <v>3.1</v>
      </c>
      <c r="N129" s="111" t="str">
        <f>IF(F129="","",(IF(R129='242MLInput'!K125,"","ERROR!")))</f>
        <v/>
      </c>
      <c r="O129" s="64"/>
      <c r="P129" s="121">
        <v>1553.0</v>
      </c>
      <c r="Q129" s="133"/>
      <c r="R129" s="224">
        <f t="shared" si="8"/>
        <v>2578.6</v>
      </c>
      <c r="S129" s="225"/>
      <c r="T129" s="225">
        <v>851.66</v>
      </c>
      <c r="U129" s="226"/>
      <c r="V129" s="226"/>
      <c r="W129" s="226"/>
      <c r="X129" s="226"/>
      <c r="Y129" s="226" t="str">
        <f t="shared" ref="Y129:Y131" si="29">IF(S129&lt;&gt;"",SUM(S127:X129),"")</f>
        <v/>
      </c>
      <c r="Z129" s="136"/>
      <c r="AA129" s="228"/>
      <c r="AB129" s="229"/>
      <c r="AC129" s="229"/>
      <c r="AD129" s="138"/>
      <c r="AE129" s="139">
        <v>0.0</v>
      </c>
      <c r="AF129" s="140" t="str">
        <f t="shared" si="6"/>
        <v/>
      </c>
      <c r="AG129" s="231">
        <v>2.75</v>
      </c>
      <c r="AH129" s="142">
        <f t="shared" si="7"/>
        <v>0</v>
      </c>
      <c r="AI129" s="235" t="str">
        <f>HYPERLINK('242MLInput'!AD125)</f>
        <v/>
      </c>
      <c r="AJ129" s="236" t="str">
        <f>HYPERLINK('242MLInput'!AE125)</f>
        <v/>
      </c>
      <c r="AK129" s="237" t="str">
        <f>HYPERLINK('242MLInput'!AF125)</f>
        <v/>
      </c>
      <c r="AL129" s="237" t="str">
        <f>HYPERLINK('242MLInput'!AG125)</f>
        <v/>
      </c>
      <c r="AM129" s="237" t="str">
        <f>HYPERLINK('242MLInput'!AH125)</f>
        <v/>
      </c>
      <c r="AN129" s="237" t="str">
        <f>HYPERLINK('242MLInput'!AI125)</f>
        <v/>
      </c>
      <c r="AO129" s="237" t="str">
        <f>HYPERLINK('242MLInput'!AJ125)</f>
        <v/>
      </c>
      <c r="AP129" s="237" t="str">
        <f>HYPERLINK('242MLInput'!AK125)</f>
        <v/>
      </c>
      <c r="AQ129" s="238"/>
      <c r="AR129" s="238"/>
      <c r="AS129" s="238"/>
      <c r="AT129" s="238"/>
      <c r="AU129" s="238"/>
      <c r="AV129" s="238"/>
      <c r="AW129" s="238"/>
      <c r="AX129" s="238"/>
      <c r="AY129" s="238"/>
      <c r="AZ129" s="238"/>
      <c r="BA129" s="238"/>
      <c r="BB129" s="238"/>
      <c r="BC129" s="238"/>
      <c r="BD129" s="238"/>
      <c r="BE129" s="238"/>
      <c r="BF129" s="238"/>
      <c r="BG129" s="238"/>
      <c r="BH129" s="238"/>
      <c r="BI129" s="238"/>
      <c r="BJ129" s="238"/>
      <c r="BK129" s="238"/>
      <c r="BL129" s="238"/>
      <c r="BM129" s="238"/>
      <c r="BN129" s="238"/>
      <c r="BO129" s="238"/>
      <c r="BP129" s="238"/>
      <c r="BQ129" s="238"/>
      <c r="BR129" s="238"/>
      <c r="BS129" s="238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R129" s="238"/>
      <c r="CS129" s="238"/>
      <c r="CT129" s="238"/>
      <c r="CU129" s="238"/>
      <c r="CV129" s="238"/>
      <c r="CW129" s="238"/>
      <c r="CX129" s="238"/>
      <c r="CY129" s="238"/>
      <c r="CZ129" s="238"/>
      <c r="DA129" s="238"/>
      <c r="DB129" s="238"/>
      <c r="DC129" s="238"/>
      <c r="DD129" s="238"/>
    </row>
    <row r="130" ht="10.5" customHeight="1">
      <c r="A130" s="12" t="str">
        <f t="shared" si="1"/>
        <v>242ML</v>
      </c>
      <c r="B130" s="12">
        <f t="shared" si="2"/>
        <v>2020</v>
      </c>
      <c r="C130" s="12">
        <f t="shared" si="3"/>
        <v>8</v>
      </c>
      <c r="D130" s="230">
        <f>'242MLInput'!B126</f>
        <v>44059</v>
      </c>
      <c r="E130" s="111" t="str">
        <f t="shared" si="4"/>
        <v>SLN</v>
      </c>
      <c r="F130" s="112" t="str">
        <f>'242MLInput'!H126</f>
        <v>APA</v>
      </c>
      <c r="G130" s="111" t="str">
        <f>'242MLInput'!N126</f>
        <v>Kevin Mock</v>
      </c>
      <c r="H130" s="111" t="str">
        <f>'242MLInput'!O126</f>
        <v/>
      </c>
      <c r="I130" s="111" t="str">
        <f>'242MLInput'!Q126</f>
        <v>Cargo</v>
      </c>
      <c r="J130" s="112" t="str">
        <f>'242MLInput'!R126</f>
        <v>Vector Aeromedical</v>
      </c>
      <c r="K130" s="113" t="str">
        <f>'242MLInput'!AC126</f>
        <v/>
      </c>
      <c r="L130" s="114"/>
      <c r="M130" s="115">
        <f>'242MLInput'!L126</f>
        <v>1.5</v>
      </c>
      <c r="N130" s="111" t="str">
        <f>IF(F130="","",(IF(R130='242MLInput'!K126,"","ERROR!")))</f>
        <v/>
      </c>
      <c r="O130" s="64"/>
      <c r="P130" s="121">
        <v>1554.0</v>
      </c>
      <c r="Q130" s="133"/>
      <c r="R130" s="224">
        <f t="shared" si="8"/>
        <v>2580.1</v>
      </c>
      <c r="S130" s="225"/>
      <c r="T130" s="225">
        <v>387.92</v>
      </c>
      <c r="U130" s="226"/>
      <c r="V130" s="226">
        <v>44.27</v>
      </c>
      <c r="W130" s="226"/>
      <c r="X130" s="226"/>
      <c r="Y130" s="226" t="str">
        <f t="shared" si="29"/>
        <v/>
      </c>
      <c r="Z130" s="136"/>
      <c r="AA130" s="228"/>
      <c r="AB130" s="229"/>
      <c r="AC130" s="229"/>
      <c r="AD130" s="138"/>
      <c r="AE130" s="139">
        <v>0.0</v>
      </c>
      <c r="AF130" s="140" t="str">
        <f t="shared" si="6"/>
        <v/>
      </c>
      <c r="AG130" s="231">
        <v>2.75</v>
      </c>
      <c r="AH130" s="142">
        <f t="shared" si="7"/>
        <v>0</v>
      </c>
      <c r="AI130" s="235" t="str">
        <f>HYPERLINK('242MLInput'!AD126)</f>
        <v/>
      </c>
      <c r="AJ130" s="236" t="str">
        <f>HYPERLINK('242MLInput'!AE126)</f>
        <v/>
      </c>
      <c r="AK130" s="237" t="str">
        <f>HYPERLINK('242MLInput'!AF126)</f>
        <v/>
      </c>
      <c r="AL130" s="237" t="str">
        <f>HYPERLINK('242MLInput'!AG126)</f>
        <v/>
      </c>
      <c r="AM130" s="237" t="str">
        <f>HYPERLINK('242MLInput'!AH126)</f>
        <v/>
      </c>
      <c r="AN130" s="237" t="str">
        <f>HYPERLINK('242MLInput'!AI126)</f>
        <v/>
      </c>
      <c r="AO130" s="237" t="str">
        <f>HYPERLINK('242MLInput'!AJ126)</f>
        <v/>
      </c>
      <c r="AP130" s="237" t="str">
        <f>HYPERLINK('242MLInput'!AK126)</f>
        <v/>
      </c>
      <c r="AQ130" s="238"/>
      <c r="AR130" s="238"/>
      <c r="AS130" s="238"/>
      <c r="AT130" s="238"/>
      <c r="AU130" s="238"/>
      <c r="AV130" s="238"/>
      <c r="AW130" s="238"/>
      <c r="AX130" s="238"/>
      <c r="AY130" s="238"/>
      <c r="AZ130" s="238"/>
      <c r="BA130" s="238"/>
      <c r="BB130" s="238"/>
      <c r="BC130" s="238"/>
      <c r="BD130" s="238"/>
      <c r="BE130" s="238"/>
      <c r="BF130" s="238"/>
      <c r="BG130" s="238"/>
      <c r="BH130" s="238"/>
      <c r="BI130" s="238"/>
      <c r="BJ130" s="238"/>
      <c r="BK130" s="238"/>
      <c r="BL130" s="238"/>
      <c r="BM130" s="238"/>
      <c r="BN130" s="238"/>
      <c r="BO130" s="238"/>
      <c r="BP130" s="238"/>
      <c r="BQ130" s="238"/>
      <c r="BR130" s="238"/>
      <c r="BS130" s="238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R130" s="238"/>
      <c r="CS130" s="238"/>
      <c r="CT130" s="238"/>
      <c r="CU130" s="238"/>
      <c r="CV130" s="238"/>
      <c r="CW130" s="238"/>
      <c r="CX130" s="238"/>
      <c r="CY130" s="238"/>
      <c r="CZ130" s="238"/>
      <c r="DA130" s="238"/>
      <c r="DB130" s="238"/>
      <c r="DC130" s="238"/>
      <c r="DD130" s="238"/>
    </row>
    <row r="131" ht="10.5" customHeight="1">
      <c r="A131" s="12" t="str">
        <f t="shared" si="1"/>
        <v>242ML</v>
      </c>
      <c r="B131" s="12">
        <f t="shared" si="2"/>
        <v>2020</v>
      </c>
      <c r="C131" s="12">
        <f t="shared" si="3"/>
        <v>8</v>
      </c>
      <c r="D131" s="230">
        <f>'242MLInput'!B127</f>
        <v>44060</v>
      </c>
      <c r="E131" s="111" t="str">
        <f t="shared" si="4"/>
        <v>APA</v>
      </c>
      <c r="F131" s="112" t="str">
        <f>'242MLInput'!H127</f>
        <v>HNZ</v>
      </c>
      <c r="G131" s="111" t="str">
        <f>'242MLInput'!N127</f>
        <v>Kevin Mock</v>
      </c>
      <c r="H131" s="111" t="str">
        <f>'242MLInput'!O127</f>
        <v/>
      </c>
      <c r="I131" s="111" t="str">
        <f>'242MLInput'!Q127</f>
        <v>Cargo</v>
      </c>
      <c r="J131" s="112" t="str">
        <f>'242MLInput'!R127</f>
        <v>Vector Aeromedical</v>
      </c>
      <c r="K131" s="113" t="str">
        <f>'242MLInput'!AC127</f>
        <v/>
      </c>
      <c r="L131" s="114"/>
      <c r="M131" s="115">
        <f>'242MLInput'!L127</f>
        <v>3.5</v>
      </c>
      <c r="N131" s="111" t="str">
        <f>IF(F131="","",(IF(R131='242MLInput'!K127,"","ERROR!")))</f>
        <v/>
      </c>
      <c r="O131" s="64"/>
      <c r="P131" s="121">
        <v>1555.0</v>
      </c>
      <c r="Q131" s="133"/>
      <c r="R131" s="224">
        <f t="shared" si="8"/>
        <v>2583.6</v>
      </c>
      <c r="S131" s="225"/>
      <c r="T131" s="225"/>
      <c r="U131" s="226"/>
      <c r="V131" s="226"/>
      <c r="W131" s="226"/>
      <c r="X131" s="226"/>
      <c r="Y131" s="226" t="str">
        <f t="shared" si="29"/>
        <v/>
      </c>
      <c r="Z131" s="136"/>
      <c r="AA131" s="228"/>
      <c r="AB131" s="229"/>
      <c r="AC131" s="229"/>
      <c r="AD131" s="138"/>
      <c r="AE131" s="139">
        <v>0.0</v>
      </c>
      <c r="AF131" s="140" t="str">
        <f t="shared" si="6"/>
        <v/>
      </c>
      <c r="AG131" s="231">
        <v>2.75</v>
      </c>
      <c r="AH131" s="142">
        <f t="shared" si="7"/>
        <v>0</v>
      </c>
      <c r="AI131" s="235" t="str">
        <f>HYPERLINK('242MLInput'!AD127)</f>
        <v/>
      </c>
      <c r="AJ131" s="236" t="str">
        <f>HYPERLINK('242MLInput'!AE127)</f>
        <v/>
      </c>
      <c r="AK131" s="237" t="str">
        <f>HYPERLINK('242MLInput'!AF127)</f>
        <v/>
      </c>
      <c r="AL131" s="237" t="str">
        <f>HYPERLINK('242MLInput'!AG127)</f>
        <v/>
      </c>
      <c r="AM131" s="237" t="str">
        <f>HYPERLINK('242MLInput'!AH127)</f>
        <v/>
      </c>
      <c r="AN131" s="237" t="str">
        <f>HYPERLINK('242MLInput'!AI127)</f>
        <v/>
      </c>
      <c r="AO131" s="237" t="str">
        <f>HYPERLINK('242MLInput'!AJ127)</f>
        <v/>
      </c>
      <c r="AP131" s="237" t="str">
        <f>HYPERLINK('242MLInput'!AK127)</f>
        <v/>
      </c>
      <c r="AQ131" s="238"/>
      <c r="AR131" s="238"/>
      <c r="AS131" s="238"/>
      <c r="AT131" s="238"/>
      <c r="AU131" s="238"/>
      <c r="AV131" s="238"/>
      <c r="AW131" s="238"/>
      <c r="AX131" s="238"/>
      <c r="AY131" s="238"/>
      <c r="AZ131" s="238"/>
      <c r="BA131" s="238"/>
      <c r="BB131" s="238"/>
      <c r="BC131" s="238"/>
      <c r="BD131" s="238"/>
      <c r="BE131" s="238"/>
      <c r="BF131" s="238"/>
      <c r="BG131" s="238"/>
      <c r="BH131" s="238"/>
      <c r="BI131" s="238"/>
      <c r="BJ131" s="238"/>
      <c r="BK131" s="238"/>
      <c r="BL131" s="238"/>
      <c r="BM131" s="238"/>
      <c r="BN131" s="238"/>
      <c r="BO131" s="238"/>
      <c r="BP131" s="238"/>
      <c r="BQ131" s="238"/>
      <c r="BR131" s="238"/>
      <c r="BS131" s="238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8"/>
      <c r="CJ131" s="238"/>
      <c r="CK131" s="238"/>
      <c r="CL131" s="238"/>
      <c r="CM131" s="238"/>
      <c r="CN131" s="238"/>
      <c r="CO131" s="238"/>
      <c r="CP131" s="238"/>
      <c r="CQ131" s="238"/>
      <c r="CR131" s="238"/>
      <c r="CS131" s="238"/>
      <c r="CT131" s="238"/>
      <c r="CU131" s="238"/>
      <c r="CV131" s="238"/>
      <c r="CW131" s="238"/>
      <c r="CX131" s="238"/>
      <c r="CY131" s="238"/>
      <c r="CZ131" s="238"/>
      <c r="DA131" s="238"/>
      <c r="DB131" s="238"/>
      <c r="DC131" s="238"/>
      <c r="DD131" s="238"/>
    </row>
    <row r="132" ht="10.5" customHeight="1">
      <c r="A132" s="12" t="str">
        <f t="shared" si="1"/>
        <v>242ML</v>
      </c>
      <c r="B132" s="12">
        <f t="shared" si="2"/>
        <v>2020</v>
      </c>
      <c r="C132" s="12">
        <f t="shared" si="3"/>
        <v>8</v>
      </c>
      <c r="D132" s="230">
        <f>'242MLInput'!B128</f>
        <v>44060</v>
      </c>
      <c r="E132" s="111" t="str">
        <f t="shared" si="4"/>
        <v>HNZ</v>
      </c>
      <c r="F132" s="112" t="str">
        <f>'242MLInput'!H128</f>
        <v>BUY</v>
      </c>
      <c r="G132" s="111" t="str">
        <f>'242MLInput'!N128</f>
        <v>Kevin Mock</v>
      </c>
      <c r="H132" s="111" t="str">
        <f>'242MLInput'!O128</f>
        <v/>
      </c>
      <c r="I132" s="111" t="str">
        <f>'242MLInput'!Q128</f>
        <v>Cargo</v>
      </c>
      <c r="J132" s="112" t="str">
        <f>'242MLInput'!R128</f>
        <v>Vector Aeromedical</v>
      </c>
      <c r="K132" s="113" t="str">
        <f>'242MLInput'!AC128</f>
        <v/>
      </c>
      <c r="L132" s="114"/>
      <c r="M132" s="115">
        <f>'242MLInput'!L128</f>
        <v>0.4</v>
      </c>
      <c r="N132" s="111" t="str">
        <f>IF(F132="","",(IF(R132='242MLInput'!K128,"","ERROR!")))</f>
        <v/>
      </c>
      <c r="O132" s="64"/>
      <c r="P132" s="121">
        <v>1556.0</v>
      </c>
      <c r="Q132" s="133">
        <v>4343.0</v>
      </c>
      <c r="R132" s="224">
        <f t="shared" si="8"/>
        <v>2584</v>
      </c>
      <c r="S132" s="225"/>
      <c r="T132" s="225"/>
      <c r="U132" s="226"/>
      <c r="V132" s="226"/>
      <c r="W132" s="226"/>
      <c r="X132" s="226"/>
      <c r="Y132" s="226">
        <v>15083.0</v>
      </c>
      <c r="Z132" s="136" t="s">
        <v>309</v>
      </c>
      <c r="AA132" s="228" t="s">
        <v>102</v>
      </c>
      <c r="AB132" s="229">
        <v>850.0</v>
      </c>
      <c r="AC132" s="229" t="s">
        <v>310</v>
      </c>
      <c r="AD132" s="138"/>
      <c r="AE132" s="139">
        <v>0.0</v>
      </c>
      <c r="AF132" s="140" t="str">
        <f t="shared" si="6"/>
        <v/>
      </c>
      <c r="AG132" s="231">
        <v>2.75</v>
      </c>
      <c r="AH132" s="142">
        <f t="shared" si="7"/>
        <v>0</v>
      </c>
      <c r="AI132" s="235" t="str">
        <f>HYPERLINK('242MLInput'!AD128)</f>
        <v/>
      </c>
      <c r="AJ132" s="236" t="str">
        <f>HYPERLINK('242MLInput'!AE128)</f>
        <v/>
      </c>
      <c r="AK132" s="237" t="str">
        <f>HYPERLINK('242MLInput'!AF128)</f>
        <v/>
      </c>
      <c r="AL132" s="237" t="str">
        <f>HYPERLINK('242MLInput'!AG128)</f>
        <v/>
      </c>
      <c r="AM132" s="237" t="str">
        <f>HYPERLINK('242MLInput'!AH128)</f>
        <v/>
      </c>
      <c r="AN132" s="237" t="str">
        <f>HYPERLINK('242MLInput'!AI128)</f>
        <v/>
      </c>
      <c r="AO132" s="237" t="str">
        <f>HYPERLINK('242MLInput'!AJ128)</f>
        <v/>
      </c>
      <c r="AP132" s="237" t="str">
        <f>HYPERLINK('242MLInput'!AK128)</f>
        <v/>
      </c>
      <c r="AQ132" s="238"/>
      <c r="AR132" s="238"/>
      <c r="AS132" s="238"/>
      <c r="AT132" s="238"/>
      <c r="AU132" s="238"/>
      <c r="AV132" s="238"/>
      <c r="AW132" s="238"/>
      <c r="AX132" s="238"/>
      <c r="AY132" s="238"/>
      <c r="AZ132" s="238"/>
      <c r="BA132" s="238"/>
      <c r="BB132" s="238"/>
      <c r="BC132" s="238"/>
      <c r="BD132" s="238"/>
      <c r="BE132" s="238"/>
      <c r="BF132" s="238"/>
      <c r="BG132" s="238"/>
      <c r="BH132" s="238"/>
      <c r="BI132" s="238"/>
      <c r="BJ132" s="238"/>
      <c r="BK132" s="238"/>
      <c r="BL132" s="238"/>
      <c r="BM132" s="238"/>
      <c r="BN132" s="238"/>
      <c r="BO132" s="238"/>
      <c r="BP132" s="238"/>
      <c r="BQ132" s="238"/>
      <c r="BR132" s="238"/>
      <c r="BS132" s="238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8"/>
      <c r="CJ132" s="238"/>
      <c r="CK132" s="238"/>
      <c r="CL132" s="238"/>
      <c r="CM132" s="238"/>
      <c r="CN132" s="238"/>
      <c r="CO132" s="238"/>
      <c r="CP132" s="238"/>
      <c r="CQ132" s="238"/>
      <c r="CR132" s="238"/>
      <c r="CS132" s="238"/>
      <c r="CT132" s="238"/>
      <c r="CU132" s="238"/>
      <c r="CV132" s="238"/>
      <c r="CW132" s="238"/>
      <c r="CX132" s="238"/>
      <c r="CY132" s="238"/>
      <c r="CZ132" s="238"/>
      <c r="DA132" s="238"/>
      <c r="DB132" s="238"/>
      <c r="DC132" s="238"/>
      <c r="DD132" s="238"/>
    </row>
    <row r="133" ht="10.5" customHeight="1">
      <c r="A133" s="118" t="str">
        <f t="shared" si="1"/>
        <v>242ML</v>
      </c>
      <c r="B133" s="118">
        <f t="shared" si="2"/>
        <v>2020</v>
      </c>
      <c r="C133" s="118">
        <f t="shared" si="3"/>
        <v>8</v>
      </c>
      <c r="D133" s="119">
        <f>'242MLInput'!B129</f>
        <v>44060</v>
      </c>
      <c r="E133" s="120" t="str">
        <f t="shared" si="4"/>
        <v>BUY</v>
      </c>
      <c r="F133" s="121" t="str">
        <f>'242MLInput'!H129</f>
        <v>APA</v>
      </c>
      <c r="G133" s="120" t="str">
        <f>'242MLInput'!N129</f>
        <v>Steve Watkins</v>
      </c>
      <c r="H133" s="120" t="str">
        <f>'242MLInput'!O129</f>
        <v/>
      </c>
      <c r="I133" s="120" t="str">
        <f>'242MLInput'!Q129</f>
        <v>Cargo</v>
      </c>
      <c r="J133" s="121" t="str">
        <f>'242MLInput'!R129</f>
        <v>Vector Aeromedical</v>
      </c>
      <c r="K133" s="122" t="str">
        <f>'242MLInput'!AC129</f>
        <v/>
      </c>
      <c r="L133" s="123"/>
      <c r="M133" s="124">
        <f>'242MLInput'!L129</f>
        <v>4.3</v>
      </c>
      <c r="N133" s="120" t="str">
        <f>IF(F133="","",(IF(R133='242MLInput'!K129,"","ERROR!")))</f>
        <v/>
      </c>
      <c r="O133" s="120"/>
      <c r="P133" s="121">
        <v>1557.0</v>
      </c>
      <c r="Q133" s="121"/>
      <c r="R133" s="124">
        <f t="shared" si="8"/>
        <v>2588.3</v>
      </c>
      <c r="S133" s="125"/>
      <c r="T133" s="125">
        <v>1907.36</v>
      </c>
      <c r="U133" s="125"/>
      <c r="V133" s="126"/>
      <c r="W133" s="125"/>
      <c r="X133" s="125"/>
      <c r="Y133" s="125" t="str">
        <f t="shared" ref="Y133:Y134" si="30">IF(S133&lt;&gt;"",SUM(S131:X133),"")</f>
        <v/>
      </c>
      <c r="Z133" s="121"/>
      <c r="AA133" s="234"/>
      <c r="AB133" s="128"/>
      <c r="AC133" s="128"/>
      <c r="AD133" s="143"/>
      <c r="AE133" s="144">
        <v>0.0</v>
      </c>
      <c r="AF133" s="125" t="str">
        <f t="shared" si="6"/>
        <v/>
      </c>
      <c r="AG133" s="131">
        <v>2.75</v>
      </c>
      <c r="AH133" s="120">
        <f t="shared" si="7"/>
        <v>0</v>
      </c>
      <c r="AI133" s="132" t="str">
        <f>HYPERLINK('242MLInput'!AD129)</f>
        <v/>
      </c>
      <c r="AJ133" s="132" t="str">
        <f>HYPERLINK('242MLInput'!AE129)</f>
        <v/>
      </c>
      <c r="AK133" s="132" t="str">
        <f>HYPERLINK('242MLInput'!AF129)</f>
        <v/>
      </c>
      <c r="AL133" s="132" t="str">
        <f>HYPERLINK('242MLInput'!AG129)</f>
        <v/>
      </c>
      <c r="AM133" s="132" t="str">
        <f>HYPERLINK('242MLInput'!AH129)</f>
        <v/>
      </c>
      <c r="AN133" s="132" t="str">
        <f>HYPERLINK('242MLInput'!AI129)</f>
        <v/>
      </c>
      <c r="AO133" s="132" t="str">
        <f>HYPERLINK('242MLInput'!AJ129)</f>
        <v/>
      </c>
      <c r="AP133" s="132" t="str">
        <f>HYPERLINK('242MLInput'!AK129)</f>
        <v/>
      </c>
      <c r="AQ133" s="118"/>
      <c r="AR133" s="118"/>
      <c r="AS133" s="118"/>
      <c r="AT133" s="118"/>
      <c r="AU133" s="118"/>
      <c r="AV133" s="118"/>
      <c r="AW133" s="118"/>
      <c r="AX133" s="118"/>
      <c r="AY133" s="118"/>
      <c r="AZ133" s="118"/>
      <c r="BA133" s="118"/>
      <c r="BB133" s="118"/>
      <c r="BC133" s="118"/>
      <c r="BD133" s="118"/>
      <c r="BE133" s="118"/>
      <c r="BF133" s="118"/>
      <c r="BG133" s="118"/>
      <c r="BH133" s="118"/>
      <c r="BI133" s="118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/>
      <c r="BT133" s="118"/>
      <c r="BU133" s="118"/>
      <c r="BV133" s="118"/>
      <c r="BW133" s="118"/>
      <c r="BX133" s="118"/>
      <c r="BY133" s="118"/>
      <c r="BZ133" s="118"/>
      <c r="CA133" s="118"/>
      <c r="CB133" s="118"/>
      <c r="CC133" s="118"/>
      <c r="CD133" s="118"/>
      <c r="CE133" s="118"/>
      <c r="CF133" s="118"/>
      <c r="CG133" s="118"/>
      <c r="CH133" s="118"/>
      <c r="CI133" s="118"/>
      <c r="CJ133" s="118"/>
      <c r="CK133" s="118"/>
      <c r="CL133" s="118"/>
      <c r="CM133" s="118"/>
      <c r="CN133" s="118"/>
      <c r="CO133" s="118"/>
      <c r="CP133" s="118"/>
      <c r="CQ133" s="118"/>
      <c r="CR133" s="118"/>
      <c r="CS133" s="118"/>
      <c r="CT133" s="118"/>
      <c r="CU133" s="118"/>
      <c r="CV133" s="118"/>
      <c r="CW133" s="118"/>
      <c r="CX133" s="118"/>
      <c r="CY133" s="118"/>
      <c r="CZ133" s="118"/>
      <c r="DA133" s="118"/>
      <c r="DB133" s="118"/>
      <c r="DC133" s="118"/>
      <c r="DD133" s="118"/>
    </row>
    <row r="134" ht="10.5" customHeight="1">
      <c r="A134" s="118" t="str">
        <f t="shared" si="1"/>
        <v>242ML</v>
      </c>
      <c r="B134" s="118">
        <f t="shared" si="2"/>
        <v>2020</v>
      </c>
      <c r="C134" s="118">
        <f t="shared" si="3"/>
        <v>8</v>
      </c>
      <c r="D134" s="119">
        <f>'242MLInput'!B130</f>
        <v>44060</v>
      </c>
      <c r="E134" s="120" t="str">
        <f t="shared" si="4"/>
        <v>APA</v>
      </c>
      <c r="F134" s="121" t="str">
        <f>'242MLInput'!H130</f>
        <v>HNZ</v>
      </c>
      <c r="G134" s="120" t="str">
        <f>'242MLInput'!N130</f>
        <v>Steve Watkins</v>
      </c>
      <c r="H134" s="120" t="str">
        <f>'242MLInput'!O130</f>
        <v/>
      </c>
      <c r="I134" s="120" t="str">
        <f>'242MLInput'!Q130</f>
        <v>Cargo</v>
      </c>
      <c r="J134" s="121" t="str">
        <f>'242MLInput'!R130</f>
        <v>Vector Aeromedical</v>
      </c>
      <c r="K134" s="122" t="str">
        <f>'242MLInput'!AC130</f>
        <v/>
      </c>
      <c r="L134" s="123"/>
      <c r="M134" s="124">
        <f>'242MLInput'!L130</f>
        <v>3.9</v>
      </c>
      <c r="N134" s="120" t="str">
        <f>IF(F134="","",(IF(R134='242MLInput'!K130,"","ERROR!")))</f>
        <v/>
      </c>
      <c r="O134" s="120"/>
      <c r="P134" s="121">
        <v>1558.0</v>
      </c>
      <c r="Q134" s="121"/>
      <c r="R134" s="124">
        <f t="shared" si="8"/>
        <v>2592.2</v>
      </c>
      <c r="S134" s="125"/>
      <c r="T134" s="125">
        <v>300.0</v>
      </c>
      <c r="U134" s="125"/>
      <c r="V134" s="126"/>
      <c r="W134" s="125"/>
      <c r="X134" s="125"/>
      <c r="Y134" s="125" t="str">
        <f t="shared" si="30"/>
        <v/>
      </c>
      <c r="Z134" s="121"/>
      <c r="AA134" s="234"/>
      <c r="AB134" s="128"/>
      <c r="AC134" s="128"/>
      <c r="AD134" s="143"/>
      <c r="AE134" s="144">
        <v>0.0</v>
      </c>
      <c r="AF134" s="125" t="str">
        <f t="shared" si="6"/>
        <v/>
      </c>
      <c r="AG134" s="131">
        <v>2.75</v>
      </c>
      <c r="AH134" s="120">
        <f t="shared" si="7"/>
        <v>0</v>
      </c>
      <c r="AI134" s="132" t="str">
        <f>HYPERLINK('242MLInput'!AD130)</f>
        <v/>
      </c>
      <c r="AJ134" s="132" t="str">
        <f>HYPERLINK('242MLInput'!AE130)</f>
        <v/>
      </c>
      <c r="AK134" s="132" t="str">
        <f>HYPERLINK('242MLInput'!AF130)</f>
        <v/>
      </c>
      <c r="AL134" s="132" t="str">
        <f>HYPERLINK('242MLInput'!AG130)</f>
        <v/>
      </c>
      <c r="AM134" s="132" t="str">
        <f>HYPERLINK('242MLInput'!AH130)</f>
        <v/>
      </c>
      <c r="AN134" s="132" t="str">
        <f>HYPERLINK('242MLInput'!AI130)</f>
        <v/>
      </c>
      <c r="AO134" s="132" t="str">
        <f>HYPERLINK('242MLInput'!AJ130)</f>
        <v/>
      </c>
      <c r="AP134" s="132" t="str">
        <f>HYPERLINK('242MLInput'!AK130)</f>
        <v/>
      </c>
      <c r="AQ134" s="118"/>
      <c r="AR134" s="118"/>
      <c r="AS134" s="118"/>
      <c r="AT134" s="118"/>
      <c r="AU134" s="118"/>
      <c r="AV134" s="118"/>
      <c r="AW134" s="118"/>
      <c r="AX134" s="118"/>
      <c r="AY134" s="118"/>
      <c r="AZ134" s="118"/>
      <c r="BA134" s="118"/>
      <c r="BB134" s="118"/>
      <c r="BC134" s="118"/>
      <c r="BD134" s="118"/>
      <c r="BE134" s="118"/>
      <c r="BF134" s="118"/>
      <c r="BG134" s="118"/>
      <c r="BH134" s="118"/>
      <c r="BI134" s="118"/>
      <c r="BJ134" s="118"/>
      <c r="BK134" s="118"/>
      <c r="BL134" s="118"/>
      <c r="BM134" s="118"/>
      <c r="BN134" s="118"/>
      <c r="BO134" s="118"/>
      <c r="BP134" s="118"/>
      <c r="BQ134" s="118"/>
      <c r="BR134" s="118"/>
      <c r="BS134" s="118"/>
      <c r="BT134" s="118"/>
      <c r="BU134" s="118"/>
      <c r="BV134" s="118"/>
      <c r="BW134" s="118"/>
      <c r="BX134" s="118"/>
      <c r="BY134" s="118"/>
      <c r="BZ134" s="118"/>
      <c r="CA134" s="118"/>
      <c r="CB134" s="118"/>
      <c r="CC134" s="118"/>
      <c r="CD134" s="118"/>
      <c r="CE134" s="118"/>
      <c r="CF134" s="118"/>
      <c r="CG134" s="118"/>
      <c r="CH134" s="118"/>
      <c r="CI134" s="118"/>
      <c r="CJ134" s="118"/>
      <c r="CK134" s="118"/>
      <c r="CL134" s="118"/>
      <c r="CM134" s="118"/>
      <c r="CN134" s="118"/>
      <c r="CO134" s="118"/>
      <c r="CP134" s="118"/>
      <c r="CQ134" s="118"/>
      <c r="CR134" s="118"/>
      <c r="CS134" s="118"/>
      <c r="CT134" s="118"/>
      <c r="CU134" s="118"/>
      <c r="CV134" s="118"/>
      <c r="CW134" s="118"/>
      <c r="CX134" s="118"/>
      <c r="CY134" s="118"/>
      <c r="CZ134" s="118"/>
      <c r="DA134" s="118"/>
      <c r="DB134" s="118"/>
      <c r="DC134" s="118"/>
      <c r="DD134" s="118"/>
    </row>
    <row r="135" ht="10.5" customHeight="1">
      <c r="A135" s="118" t="str">
        <f t="shared" si="1"/>
        <v>242ML</v>
      </c>
      <c r="B135" s="118">
        <f t="shared" si="2"/>
        <v>2020</v>
      </c>
      <c r="C135" s="118">
        <f t="shared" si="3"/>
        <v>8</v>
      </c>
      <c r="D135" s="119">
        <f>'242MLInput'!B131</f>
        <v>44061</v>
      </c>
      <c r="E135" s="120" t="str">
        <f t="shared" si="4"/>
        <v>HNZ</v>
      </c>
      <c r="F135" s="121" t="str">
        <f>'242MLInput'!H131</f>
        <v>BUY</v>
      </c>
      <c r="G135" s="120" t="str">
        <f>'242MLInput'!N131</f>
        <v>Steve Watkins</v>
      </c>
      <c r="H135" s="120" t="str">
        <f>'242MLInput'!O131</f>
        <v/>
      </c>
      <c r="I135" s="120" t="str">
        <f>'242MLInput'!Q131</f>
        <v>Cargo</v>
      </c>
      <c r="J135" s="121" t="str">
        <f>'242MLInput'!R131</f>
        <v>Vector Aeromedical</v>
      </c>
      <c r="K135" s="122" t="str">
        <f>'242MLInput'!AC131</f>
        <v/>
      </c>
      <c r="L135" s="123"/>
      <c r="M135" s="124">
        <f>'242MLInput'!L131</f>
        <v>0.2</v>
      </c>
      <c r="N135" s="120" t="str">
        <f>IF(F135="","",(IF(R135='242MLInput'!K131,"","ERROR!")))</f>
        <v/>
      </c>
      <c r="O135" s="120"/>
      <c r="P135" s="121">
        <v>1559.0</v>
      </c>
      <c r="Q135" s="121">
        <v>4344.0</v>
      </c>
      <c r="R135" s="124">
        <f t="shared" si="8"/>
        <v>2592.4</v>
      </c>
      <c r="S135" s="125"/>
      <c r="T135" s="125">
        <v>459.0</v>
      </c>
      <c r="U135" s="125"/>
      <c r="V135" s="126"/>
      <c r="W135" s="125"/>
      <c r="X135" s="125"/>
      <c r="Y135" s="125">
        <v>15083.0</v>
      </c>
      <c r="Z135" s="121" t="s">
        <v>311</v>
      </c>
      <c r="AA135" s="234" t="s">
        <v>94</v>
      </c>
      <c r="AB135" s="128">
        <v>850.0</v>
      </c>
      <c r="AC135" s="128" t="s">
        <v>312</v>
      </c>
      <c r="AD135" s="143"/>
      <c r="AE135" s="144">
        <v>0.0</v>
      </c>
      <c r="AF135" s="125" t="str">
        <f t="shared" si="6"/>
        <v/>
      </c>
      <c r="AG135" s="131">
        <v>2.75</v>
      </c>
      <c r="AH135" s="120">
        <f t="shared" si="7"/>
        <v>0</v>
      </c>
      <c r="AI135" s="132" t="str">
        <f>HYPERLINK('242MLInput'!AD131)</f>
        <v/>
      </c>
      <c r="AJ135" s="132" t="str">
        <f>HYPERLINK('242MLInput'!AE131)</f>
        <v/>
      </c>
      <c r="AK135" s="132" t="str">
        <f>HYPERLINK('242MLInput'!AF131)</f>
        <v/>
      </c>
      <c r="AL135" s="132" t="str">
        <f>HYPERLINK('242MLInput'!AG131)</f>
        <v/>
      </c>
      <c r="AM135" s="132" t="str">
        <f>HYPERLINK('242MLInput'!AH131)</f>
        <v/>
      </c>
      <c r="AN135" s="132" t="str">
        <f>HYPERLINK('242MLInput'!AI131)</f>
        <v/>
      </c>
      <c r="AO135" s="132" t="str">
        <f>HYPERLINK('242MLInput'!AJ131)</f>
        <v/>
      </c>
      <c r="AP135" s="132" t="str">
        <f>HYPERLINK('242MLInput'!AK131)</f>
        <v/>
      </c>
      <c r="AQ135" s="118"/>
      <c r="AR135" s="118"/>
      <c r="AS135" s="118"/>
      <c r="AT135" s="118"/>
      <c r="AU135" s="118"/>
      <c r="AV135" s="118"/>
      <c r="AW135" s="118"/>
      <c r="AX135" s="118"/>
      <c r="AY135" s="118"/>
      <c r="AZ135" s="118"/>
      <c r="BA135" s="118"/>
      <c r="BB135" s="118"/>
      <c r="BC135" s="118"/>
      <c r="BD135" s="118"/>
      <c r="BE135" s="118"/>
      <c r="BF135" s="118"/>
      <c r="BG135" s="118"/>
      <c r="BH135" s="118"/>
      <c r="BI135" s="118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/>
      <c r="BU135" s="118"/>
      <c r="BV135" s="118"/>
      <c r="BW135" s="118"/>
      <c r="BX135" s="118"/>
      <c r="BY135" s="118"/>
      <c r="BZ135" s="118"/>
      <c r="CA135" s="118"/>
      <c r="CB135" s="118"/>
      <c r="CC135" s="118"/>
      <c r="CD135" s="118"/>
      <c r="CE135" s="118"/>
      <c r="CF135" s="118"/>
      <c r="CG135" s="118"/>
      <c r="CH135" s="118"/>
      <c r="CI135" s="118"/>
      <c r="CJ135" s="118"/>
      <c r="CK135" s="118"/>
      <c r="CL135" s="118"/>
      <c r="CM135" s="118"/>
      <c r="CN135" s="118"/>
      <c r="CO135" s="118"/>
      <c r="CP135" s="118"/>
      <c r="CQ135" s="118"/>
      <c r="CR135" s="118"/>
      <c r="CS135" s="118"/>
      <c r="CT135" s="118"/>
      <c r="CU135" s="118"/>
      <c r="CV135" s="118"/>
      <c r="CW135" s="118"/>
      <c r="CX135" s="118"/>
      <c r="CY135" s="118"/>
      <c r="CZ135" s="118"/>
      <c r="DA135" s="118"/>
      <c r="DB135" s="118"/>
      <c r="DC135" s="118"/>
      <c r="DD135" s="118"/>
    </row>
    <row r="136" ht="10.5" customHeight="1">
      <c r="A136" s="12" t="str">
        <f t="shared" si="1"/>
        <v>242ML</v>
      </c>
      <c r="B136" s="12">
        <f t="shared" si="2"/>
        <v>2020</v>
      </c>
      <c r="C136" s="12">
        <f t="shared" si="3"/>
        <v>8</v>
      </c>
      <c r="D136" s="230">
        <f>'242MLInput'!B132</f>
        <v>44062</v>
      </c>
      <c r="E136" s="111" t="str">
        <f t="shared" si="4"/>
        <v>BUY</v>
      </c>
      <c r="F136" s="112" t="str">
        <f>'242MLInput'!H132</f>
        <v>APA</v>
      </c>
      <c r="G136" s="111" t="str">
        <f>'242MLInput'!N132</f>
        <v>Kevin Mock</v>
      </c>
      <c r="H136" s="111" t="str">
        <f>'242MLInput'!O132</f>
        <v/>
      </c>
      <c r="I136" s="111" t="str">
        <f>'242MLInput'!Q132</f>
        <v>Cargo</v>
      </c>
      <c r="J136" s="112" t="str">
        <f>'242MLInput'!R132</f>
        <v>Vector Aeromedical</v>
      </c>
      <c r="K136" s="113" t="str">
        <f>'242MLInput'!AC132</f>
        <v/>
      </c>
      <c r="L136" s="114"/>
      <c r="M136" s="115">
        <f>'242MLInput'!L132</f>
        <v>4</v>
      </c>
      <c r="N136" s="111" t="str">
        <f>IF(F136="","",(IF(R136='242MLInput'!K132,"","ERROR!")))</f>
        <v/>
      </c>
      <c r="O136" s="64"/>
      <c r="P136" s="121">
        <v>1560.0</v>
      </c>
      <c r="Q136" s="133"/>
      <c r="R136" s="224">
        <f t="shared" si="8"/>
        <v>2596.4</v>
      </c>
      <c r="S136" s="225"/>
      <c r="T136" s="225"/>
      <c r="U136" s="226"/>
      <c r="V136" s="226"/>
      <c r="W136" s="226"/>
      <c r="X136" s="226"/>
      <c r="Y136" s="226" t="str">
        <f t="shared" ref="Y136:Y137" si="31">IF(S136&lt;&gt;"",SUM(S134:X136),"")</f>
        <v/>
      </c>
      <c r="Z136" s="136"/>
      <c r="AA136" s="228"/>
      <c r="AB136" s="229"/>
      <c r="AC136" s="229"/>
      <c r="AD136" s="138"/>
      <c r="AE136" s="139">
        <v>0.0</v>
      </c>
      <c r="AF136" s="140" t="str">
        <f t="shared" si="6"/>
        <v/>
      </c>
      <c r="AG136" s="231">
        <v>2.75</v>
      </c>
      <c r="AH136" s="142">
        <f t="shared" si="7"/>
        <v>0</v>
      </c>
      <c r="AI136" s="235" t="str">
        <f>HYPERLINK('242MLInput'!AD132)</f>
        <v/>
      </c>
      <c r="AJ136" s="236" t="str">
        <f>HYPERLINK('242MLInput'!AE132)</f>
        <v/>
      </c>
      <c r="AK136" s="237" t="str">
        <f>HYPERLINK('242MLInput'!AF132)</f>
        <v/>
      </c>
      <c r="AL136" s="237" t="str">
        <f>HYPERLINK('242MLInput'!AG132)</f>
        <v/>
      </c>
      <c r="AM136" s="237" t="str">
        <f>HYPERLINK('242MLInput'!AH132)</f>
        <v/>
      </c>
      <c r="AN136" s="237" t="str">
        <f>HYPERLINK('242MLInput'!AI132)</f>
        <v/>
      </c>
      <c r="AO136" s="237" t="str">
        <f>HYPERLINK('242MLInput'!AJ132)</f>
        <v/>
      </c>
      <c r="AP136" s="237" t="str">
        <f>HYPERLINK('242MLInput'!AK132)</f>
        <v/>
      </c>
      <c r="AQ136" s="238"/>
      <c r="AR136" s="238"/>
      <c r="AS136" s="238"/>
      <c r="AT136" s="238"/>
      <c r="AU136" s="238"/>
      <c r="AV136" s="238"/>
      <c r="AW136" s="238"/>
      <c r="AX136" s="238"/>
      <c r="AY136" s="238"/>
      <c r="AZ136" s="238"/>
      <c r="BA136" s="238"/>
      <c r="BB136" s="238"/>
      <c r="BC136" s="238"/>
      <c r="BD136" s="238"/>
      <c r="BE136" s="238"/>
      <c r="BF136" s="238"/>
      <c r="BG136" s="238"/>
      <c r="BH136" s="238"/>
      <c r="BI136" s="238"/>
      <c r="BJ136" s="238"/>
      <c r="BK136" s="238"/>
      <c r="BL136" s="238"/>
      <c r="BM136" s="238"/>
      <c r="BN136" s="238"/>
      <c r="BO136" s="238"/>
      <c r="BP136" s="238"/>
      <c r="BQ136" s="238"/>
      <c r="BR136" s="238"/>
      <c r="BS136" s="238"/>
      <c r="BT136" s="238"/>
      <c r="BU136" s="238"/>
      <c r="BV136" s="238"/>
      <c r="BW136" s="238"/>
      <c r="BX136" s="238"/>
      <c r="BY136" s="238"/>
      <c r="BZ136" s="238"/>
      <c r="CA136" s="238"/>
      <c r="CB136" s="238"/>
      <c r="CC136" s="238"/>
      <c r="CD136" s="238"/>
      <c r="CE136" s="238"/>
      <c r="CF136" s="238"/>
      <c r="CG136" s="238"/>
      <c r="CH136" s="238"/>
      <c r="CI136" s="238"/>
      <c r="CJ136" s="238"/>
      <c r="CK136" s="238"/>
      <c r="CL136" s="238"/>
      <c r="CM136" s="238"/>
      <c r="CN136" s="238"/>
      <c r="CO136" s="238"/>
      <c r="CP136" s="238"/>
      <c r="CQ136" s="238"/>
      <c r="CR136" s="238"/>
      <c r="CS136" s="238"/>
      <c r="CT136" s="238"/>
      <c r="CU136" s="238"/>
      <c r="CV136" s="238"/>
      <c r="CW136" s="238"/>
      <c r="CX136" s="238"/>
      <c r="CY136" s="238"/>
      <c r="CZ136" s="238"/>
      <c r="DA136" s="238"/>
      <c r="DB136" s="238"/>
      <c r="DC136" s="238"/>
      <c r="DD136" s="238"/>
    </row>
    <row r="137" ht="10.5" customHeight="1">
      <c r="A137" s="12" t="str">
        <f t="shared" si="1"/>
        <v>242ML</v>
      </c>
      <c r="B137" s="12">
        <f t="shared" si="2"/>
        <v>2020</v>
      </c>
      <c r="C137" s="12">
        <f t="shared" si="3"/>
        <v>8</v>
      </c>
      <c r="D137" s="230">
        <f>'242MLInput'!B133</f>
        <v>44062</v>
      </c>
      <c r="E137" s="111" t="str">
        <f t="shared" si="4"/>
        <v>APA</v>
      </c>
      <c r="F137" s="112" t="str">
        <f>'242MLInput'!H133</f>
        <v>HNZ</v>
      </c>
      <c r="G137" s="111" t="str">
        <f>'242MLInput'!N133</f>
        <v>Kevin Mock</v>
      </c>
      <c r="H137" s="111" t="str">
        <f>'242MLInput'!O133</f>
        <v/>
      </c>
      <c r="I137" s="111" t="str">
        <f>'242MLInput'!Q133</f>
        <v>Cargo</v>
      </c>
      <c r="J137" s="112" t="str">
        <f>'242MLInput'!R133</f>
        <v>Vector Aeromedical</v>
      </c>
      <c r="K137" s="113" t="str">
        <f>'242MLInput'!AC133</f>
        <v/>
      </c>
      <c r="L137" s="114"/>
      <c r="M137" s="115">
        <f>'242MLInput'!L133</f>
        <v>3.8</v>
      </c>
      <c r="N137" s="111" t="str">
        <f>IF(F137="","",(IF(R137='242MLInput'!K133,"","ERROR!")))</f>
        <v/>
      </c>
      <c r="O137" s="64"/>
      <c r="P137" s="121">
        <v>1561.0</v>
      </c>
      <c r="Q137" s="133"/>
      <c r="R137" s="224">
        <f t="shared" si="8"/>
        <v>2600.2</v>
      </c>
      <c r="S137" s="225"/>
      <c r="T137" s="225">
        <v>1792.23</v>
      </c>
      <c r="U137" s="226"/>
      <c r="V137" s="226">
        <v>100.0</v>
      </c>
      <c r="W137" s="226"/>
      <c r="X137" s="226"/>
      <c r="Y137" s="226" t="str">
        <f t="shared" si="31"/>
        <v/>
      </c>
      <c r="Z137" s="136"/>
      <c r="AA137" s="228"/>
      <c r="AB137" s="229"/>
      <c r="AC137" s="229"/>
      <c r="AD137" s="138"/>
      <c r="AE137" s="139">
        <v>0.0</v>
      </c>
      <c r="AF137" s="140" t="str">
        <f t="shared" si="6"/>
        <v/>
      </c>
      <c r="AG137" s="231">
        <v>2.75</v>
      </c>
      <c r="AH137" s="142">
        <f t="shared" si="7"/>
        <v>0</v>
      </c>
      <c r="AI137" s="235" t="str">
        <f>HYPERLINK('242MLInput'!AD133)</f>
        <v/>
      </c>
      <c r="AJ137" s="236" t="str">
        <f>HYPERLINK('242MLInput'!AE133)</f>
        <v/>
      </c>
      <c r="AK137" s="237" t="str">
        <f>HYPERLINK('242MLInput'!AF133)</f>
        <v/>
      </c>
      <c r="AL137" s="237" t="str">
        <f>HYPERLINK('242MLInput'!AG133)</f>
        <v/>
      </c>
      <c r="AM137" s="237" t="str">
        <f>HYPERLINK('242MLInput'!AH133)</f>
        <v/>
      </c>
      <c r="AN137" s="237" t="str">
        <f>HYPERLINK('242MLInput'!AI133)</f>
        <v/>
      </c>
      <c r="AO137" s="237" t="str">
        <f>HYPERLINK('242MLInput'!AJ133)</f>
        <v/>
      </c>
      <c r="AP137" s="237" t="str">
        <f>HYPERLINK('242MLInput'!AK133)</f>
        <v/>
      </c>
      <c r="AQ137" s="238"/>
      <c r="AR137" s="238"/>
      <c r="AS137" s="238"/>
      <c r="AT137" s="238"/>
      <c r="AU137" s="238"/>
      <c r="AV137" s="238"/>
      <c r="AW137" s="238"/>
      <c r="AX137" s="238"/>
      <c r="AY137" s="238"/>
      <c r="AZ137" s="238"/>
      <c r="BA137" s="238"/>
      <c r="BB137" s="238"/>
      <c r="BC137" s="238"/>
      <c r="BD137" s="238"/>
      <c r="BE137" s="238"/>
      <c r="BF137" s="238"/>
      <c r="BG137" s="238"/>
      <c r="BH137" s="238"/>
      <c r="BI137" s="238"/>
      <c r="BJ137" s="238"/>
      <c r="BK137" s="238"/>
      <c r="BL137" s="238"/>
      <c r="BM137" s="238"/>
      <c r="BN137" s="238"/>
      <c r="BO137" s="238"/>
      <c r="BP137" s="238"/>
      <c r="BQ137" s="238"/>
      <c r="BR137" s="238"/>
      <c r="BS137" s="238"/>
      <c r="BT137" s="238"/>
      <c r="BU137" s="238"/>
      <c r="BV137" s="238"/>
      <c r="BW137" s="238"/>
      <c r="BX137" s="238"/>
      <c r="BY137" s="238"/>
      <c r="BZ137" s="238"/>
      <c r="CA137" s="238"/>
      <c r="CB137" s="238"/>
      <c r="CC137" s="238"/>
      <c r="CD137" s="238"/>
      <c r="CE137" s="238"/>
      <c r="CF137" s="238"/>
      <c r="CG137" s="238"/>
      <c r="CH137" s="238"/>
      <c r="CI137" s="238"/>
      <c r="CJ137" s="238"/>
      <c r="CK137" s="238"/>
      <c r="CL137" s="238"/>
      <c r="CM137" s="238"/>
      <c r="CN137" s="238"/>
      <c r="CO137" s="238"/>
      <c r="CP137" s="238"/>
      <c r="CQ137" s="238"/>
      <c r="CR137" s="238"/>
      <c r="CS137" s="238"/>
      <c r="CT137" s="238"/>
      <c r="CU137" s="238"/>
      <c r="CV137" s="238"/>
      <c r="CW137" s="238"/>
      <c r="CX137" s="238"/>
      <c r="CY137" s="238"/>
      <c r="CZ137" s="238"/>
      <c r="DA137" s="238"/>
      <c r="DB137" s="238"/>
      <c r="DC137" s="238"/>
      <c r="DD137" s="238"/>
    </row>
    <row r="138" ht="10.5" customHeight="1">
      <c r="A138" s="12" t="str">
        <f t="shared" si="1"/>
        <v>242ML</v>
      </c>
      <c r="B138" s="12">
        <f t="shared" si="2"/>
        <v>2020</v>
      </c>
      <c r="C138" s="12">
        <f t="shared" si="3"/>
        <v>8</v>
      </c>
      <c r="D138" s="230">
        <f>'242MLInput'!B134</f>
        <v>44063</v>
      </c>
      <c r="E138" s="111" t="str">
        <f t="shared" si="4"/>
        <v>HNZ</v>
      </c>
      <c r="F138" s="112" t="str">
        <f>'242MLInput'!H134</f>
        <v>BUY</v>
      </c>
      <c r="G138" s="111" t="str">
        <f>'242MLInput'!N134</f>
        <v>Kevin Mock</v>
      </c>
      <c r="H138" s="111" t="str">
        <f>'242MLInput'!O134</f>
        <v/>
      </c>
      <c r="I138" s="111" t="str">
        <f>'242MLInput'!Q134</f>
        <v>Cargo</v>
      </c>
      <c r="J138" s="112" t="str">
        <f>'242MLInput'!R134</f>
        <v>Vector Aeromedical</v>
      </c>
      <c r="K138" s="113" t="str">
        <f>'242MLInput'!AC134</f>
        <v/>
      </c>
      <c r="L138" s="114"/>
      <c r="M138" s="115">
        <f>'242MLInput'!L134</f>
        <v>0.2</v>
      </c>
      <c r="N138" s="111" t="str">
        <f>IF(F138="","",(IF(R138='242MLInput'!K134,"","ERROR!")))</f>
        <v/>
      </c>
      <c r="O138" s="64"/>
      <c r="P138" s="121">
        <v>1562.0</v>
      </c>
      <c r="Q138" s="133">
        <v>4348.0</v>
      </c>
      <c r="R138" s="224">
        <f t="shared" si="8"/>
        <v>2600.4</v>
      </c>
      <c r="S138" s="225"/>
      <c r="T138" s="225"/>
      <c r="U138" s="226"/>
      <c r="V138" s="226"/>
      <c r="W138" s="226"/>
      <c r="X138" s="226"/>
      <c r="Y138" s="226">
        <v>15083.0</v>
      </c>
      <c r="Z138" s="136" t="s">
        <v>313</v>
      </c>
      <c r="AA138" s="228" t="s">
        <v>102</v>
      </c>
      <c r="AB138" s="229">
        <v>850.0</v>
      </c>
      <c r="AC138" s="229" t="s">
        <v>314</v>
      </c>
      <c r="AD138" s="138"/>
      <c r="AE138" s="139">
        <v>0.0</v>
      </c>
      <c r="AF138" s="140" t="str">
        <f t="shared" si="6"/>
        <v/>
      </c>
      <c r="AG138" s="231">
        <v>2.75</v>
      </c>
      <c r="AH138" s="142">
        <f t="shared" si="7"/>
        <v>0</v>
      </c>
      <c r="AI138" s="235" t="str">
        <f>HYPERLINK('242MLInput'!AD134)</f>
        <v/>
      </c>
      <c r="AJ138" s="236" t="str">
        <f>HYPERLINK('242MLInput'!AE134)</f>
        <v/>
      </c>
      <c r="AK138" s="237" t="str">
        <f>HYPERLINK('242MLInput'!AF134)</f>
        <v/>
      </c>
      <c r="AL138" s="237" t="str">
        <f>HYPERLINK('242MLInput'!AG134)</f>
        <v/>
      </c>
      <c r="AM138" s="237" t="str">
        <f>HYPERLINK('242MLInput'!AH134)</f>
        <v/>
      </c>
      <c r="AN138" s="237" t="str">
        <f>HYPERLINK('242MLInput'!AI134)</f>
        <v/>
      </c>
      <c r="AO138" s="237" t="str">
        <f>HYPERLINK('242MLInput'!AJ134)</f>
        <v/>
      </c>
      <c r="AP138" s="237" t="str">
        <f>HYPERLINK('242MLInput'!AK134)</f>
        <v/>
      </c>
      <c r="AQ138" s="238"/>
      <c r="AR138" s="238"/>
      <c r="AS138" s="238"/>
      <c r="AT138" s="238"/>
      <c r="AU138" s="238"/>
      <c r="AV138" s="238"/>
      <c r="AW138" s="238"/>
      <c r="AX138" s="238"/>
      <c r="AY138" s="238"/>
      <c r="AZ138" s="238"/>
      <c r="BA138" s="238"/>
      <c r="BB138" s="238"/>
      <c r="BC138" s="238"/>
      <c r="BD138" s="238"/>
      <c r="BE138" s="238"/>
      <c r="BF138" s="238"/>
      <c r="BG138" s="238"/>
      <c r="BH138" s="238"/>
      <c r="BI138" s="238"/>
      <c r="BJ138" s="238"/>
      <c r="BK138" s="238"/>
      <c r="BL138" s="238"/>
      <c r="BM138" s="238"/>
      <c r="BN138" s="238"/>
      <c r="BO138" s="238"/>
      <c r="BP138" s="238"/>
      <c r="BQ138" s="238"/>
      <c r="BR138" s="238"/>
      <c r="BS138" s="238"/>
      <c r="BT138" s="238"/>
      <c r="BU138" s="238"/>
      <c r="BV138" s="238"/>
      <c r="BW138" s="238"/>
      <c r="BX138" s="238"/>
      <c r="BY138" s="238"/>
      <c r="BZ138" s="238"/>
      <c r="CA138" s="238"/>
      <c r="CB138" s="238"/>
      <c r="CC138" s="238"/>
      <c r="CD138" s="238"/>
      <c r="CE138" s="238"/>
      <c r="CF138" s="238"/>
      <c r="CG138" s="238"/>
      <c r="CH138" s="238"/>
      <c r="CI138" s="238"/>
      <c r="CJ138" s="238"/>
      <c r="CK138" s="238"/>
      <c r="CL138" s="238"/>
      <c r="CM138" s="238"/>
      <c r="CN138" s="238"/>
      <c r="CO138" s="238"/>
      <c r="CP138" s="238"/>
      <c r="CQ138" s="238"/>
      <c r="CR138" s="238"/>
      <c r="CS138" s="238"/>
      <c r="CT138" s="238"/>
      <c r="CU138" s="238"/>
      <c r="CV138" s="238"/>
      <c r="CW138" s="238"/>
      <c r="CX138" s="238"/>
      <c r="CY138" s="238"/>
      <c r="CZ138" s="238"/>
      <c r="DA138" s="238"/>
      <c r="DB138" s="238"/>
      <c r="DC138" s="238"/>
      <c r="DD138" s="238"/>
    </row>
    <row r="139" ht="10.5" customHeight="1">
      <c r="A139" s="118" t="str">
        <f t="shared" si="1"/>
        <v>242ML</v>
      </c>
      <c r="B139" s="118">
        <f t="shared" si="2"/>
        <v>2020</v>
      </c>
      <c r="C139" s="118">
        <f t="shared" si="3"/>
        <v>8</v>
      </c>
      <c r="D139" s="119">
        <f>'242MLInput'!B135</f>
        <v>44063</v>
      </c>
      <c r="E139" s="120" t="str">
        <f t="shared" si="4"/>
        <v>BUY</v>
      </c>
      <c r="F139" s="121" t="str">
        <f>'242MLInput'!H135</f>
        <v>SLN</v>
      </c>
      <c r="G139" s="120" t="str">
        <f>'242MLInput'!N135</f>
        <v>Steve Watkins</v>
      </c>
      <c r="H139" s="120" t="str">
        <f>'242MLInput'!O135</f>
        <v/>
      </c>
      <c r="I139" s="120" t="str">
        <f>'242MLInput'!Q135</f>
        <v>Cargo</v>
      </c>
      <c r="J139" s="121" t="str">
        <f>'242MLInput'!R135</f>
        <v>Vector Aeromedical</v>
      </c>
      <c r="K139" s="122" t="str">
        <f>'242MLInput'!AC135</f>
        <v/>
      </c>
      <c r="L139" s="123"/>
      <c r="M139" s="124">
        <f>'242MLInput'!L135</f>
        <v>2.9</v>
      </c>
      <c r="N139" s="120" t="str">
        <f>IF(F139="","",(IF(R139='242MLInput'!K135,"","ERROR!")))</f>
        <v/>
      </c>
      <c r="O139" s="120"/>
      <c r="P139" s="121">
        <v>1563.0</v>
      </c>
      <c r="Q139" s="121"/>
      <c r="R139" s="124">
        <f t="shared" si="8"/>
        <v>2603.3</v>
      </c>
      <c r="S139" s="125"/>
      <c r="T139" s="125">
        <v>1269.26</v>
      </c>
      <c r="U139" s="125"/>
      <c r="V139" s="126"/>
      <c r="W139" s="125"/>
      <c r="X139" s="125"/>
      <c r="Y139" s="125" t="str">
        <f t="shared" ref="Y139:Y141" si="32">IF(S139&lt;&gt;"",SUM(S137:X139),"")</f>
        <v/>
      </c>
      <c r="Z139" s="121"/>
      <c r="AA139" s="234"/>
      <c r="AB139" s="128"/>
      <c r="AC139" s="128"/>
      <c r="AD139" s="143"/>
      <c r="AE139" s="144">
        <v>0.0</v>
      </c>
      <c r="AF139" s="125" t="str">
        <f t="shared" si="6"/>
        <v/>
      </c>
      <c r="AG139" s="131">
        <v>2.75</v>
      </c>
      <c r="AH139" s="120">
        <f t="shared" si="7"/>
        <v>0</v>
      </c>
      <c r="AI139" s="132" t="str">
        <f>HYPERLINK('242MLInput'!AD135)</f>
        <v/>
      </c>
      <c r="AJ139" s="132" t="str">
        <f>HYPERLINK('242MLInput'!AE135)</f>
        <v/>
      </c>
      <c r="AK139" s="132" t="str">
        <f>HYPERLINK('242MLInput'!AF135)</f>
        <v/>
      </c>
      <c r="AL139" s="132" t="str">
        <f>HYPERLINK('242MLInput'!AG135)</f>
        <v/>
      </c>
      <c r="AM139" s="132" t="str">
        <f>HYPERLINK('242MLInput'!AH135)</f>
        <v/>
      </c>
      <c r="AN139" s="132" t="str">
        <f>HYPERLINK('242MLInput'!AI135)</f>
        <v/>
      </c>
      <c r="AO139" s="132" t="str">
        <f>HYPERLINK('242MLInput'!AJ135)</f>
        <v/>
      </c>
      <c r="AP139" s="132" t="str">
        <f>HYPERLINK('242MLInput'!AK135)</f>
        <v/>
      </c>
      <c r="AQ139" s="118"/>
      <c r="AR139" s="118"/>
      <c r="AS139" s="118"/>
      <c r="AT139" s="118"/>
      <c r="AU139" s="118"/>
      <c r="AV139" s="118"/>
      <c r="AW139" s="118"/>
      <c r="AX139" s="118"/>
      <c r="AY139" s="118"/>
      <c r="AZ139" s="118"/>
      <c r="BA139" s="118"/>
      <c r="BB139" s="118"/>
      <c r="BC139" s="118"/>
      <c r="BD139" s="118"/>
      <c r="BE139" s="118"/>
      <c r="BF139" s="118"/>
      <c r="BG139" s="118"/>
      <c r="BH139" s="118"/>
      <c r="BI139" s="118"/>
      <c r="BJ139" s="118"/>
      <c r="BK139" s="118"/>
      <c r="BL139" s="118"/>
      <c r="BM139" s="118"/>
      <c r="BN139" s="118"/>
      <c r="BO139" s="118"/>
      <c r="BP139" s="118"/>
      <c r="BQ139" s="118"/>
      <c r="BR139" s="118"/>
      <c r="BS139" s="118"/>
      <c r="BT139" s="118"/>
      <c r="BU139" s="118"/>
      <c r="BV139" s="118"/>
      <c r="BW139" s="118"/>
      <c r="BX139" s="118"/>
      <c r="BY139" s="118"/>
      <c r="BZ139" s="118"/>
      <c r="CA139" s="118"/>
      <c r="CB139" s="118"/>
      <c r="CC139" s="118"/>
      <c r="CD139" s="118"/>
      <c r="CE139" s="118"/>
      <c r="CF139" s="118"/>
      <c r="CG139" s="118"/>
      <c r="CH139" s="118"/>
      <c r="CI139" s="118"/>
      <c r="CJ139" s="118"/>
      <c r="CK139" s="118"/>
      <c r="CL139" s="118"/>
      <c r="CM139" s="118"/>
      <c r="CN139" s="118"/>
      <c r="CO139" s="118"/>
      <c r="CP139" s="118"/>
      <c r="CQ139" s="118"/>
      <c r="CR139" s="118"/>
      <c r="CS139" s="118"/>
      <c r="CT139" s="118"/>
      <c r="CU139" s="118"/>
      <c r="CV139" s="118"/>
      <c r="CW139" s="118"/>
      <c r="CX139" s="118"/>
      <c r="CY139" s="118"/>
      <c r="CZ139" s="118"/>
      <c r="DA139" s="118"/>
      <c r="DB139" s="118"/>
      <c r="DC139" s="118"/>
      <c r="DD139" s="118"/>
    </row>
    <row r="140" ht="10.5" customHeight="1">
      <c r="A140" s="118" t="str">
        <f t="shared" si="1"/>
        <v>242ML</v>
      </c>
      <c r="B140" s="118">
        <f t="shared" si="2"/>
        <v>2020</v>
      </c>
      <c r="C140" s="118">
        <f t="shared" si="3"/>
        <v>8</v>
      </c>
      <c r="D140" s="119">
        <f>'242MLInput'!B136</f>
        <v>44063</v>
      </c>
      <c r="E140" s="120" t="str">
        <f t="shared" si="4"/>
        <v>SLN</v>
      </c>
      <c r="F140" s="121" t="str">
        <f>'242MLInput'!H136</f>
        <v>APA</v>
      </c>
      <c r="G140" s="120" t="str">
        <f>'242MLInput'!N136</f>
        <v>Steve Watkins</v>
      </c>
      <c r="H140" s="120" t="str">
        <f>'242MLInput'!O136</f>
        <v/>
      </c>
      <c r="I140" s="120" t="str">
        <f>'242MLInput'!Q136</f>
        <v>Cargo</v>
      </c>
      <c r="J140" s="121" t="str">
        <f>'242MLInput'!R136</f>
        <v>Vector Aeromedical</v>
      </c>
      <c r="K140" s="122" t="str">
        <f>'242MLInput'!AC136</f>
        <v/>
      </c>
      <c r="L140" s="123"/>
      <c r="M140" s="124">
        <f>'242MLInput'!L136</f>
        <v>1.6</v>
      </c>
      <c r="N140" s="120" t="str">
        <f>IF(F140="","",(IF(R140='242MLInput'!K136,"","ERROR!")))</f>
        <v/>
      </c>
      <c r="O140" s="120"/>
      <c r="P140" s="121">
        <v>1564.0</v>
      </c>
      <c r="Q140" s="121"/>
      <c r="R140" s="124">
        <f t="shared" si="8"/>
        <v>2604.9</v>
      </c>
      <c r="S140" s="125"/>
      <c r="T140" s="125">
        <v>567.48</v>
      </c>
      <c r="U140" s="125"/>
      <c r="V140" s="126">
        <v>315.04</v>
      </c>
      <c r="W140" s="125"/>
      <c r="X140" s="125"/>
      <c r="Y140" s="125" t="str">
        <f t="shared" si="32"/>
        <v/>
      </c>
      <c r="Z140" s="121"/>
      <c r="AA140" s="234" t="s">
        <v>137</v>
      </c>
      <c r="AB140" s="128">
        <v>275.0</v>
      </c>
      <c r="AC140" s="128" t="s">
        <v>315</v>
      </c>
      <c r="AD140" s="143"/>
      <c r="AE140" s="144">
        <v>0.0</v>
      </c>
      <c r="AF140" s="125" t="str">
        <f t="shared" si="6"/>
        <v/>
      </c>
      <c r="AG140" s="131">
        <v>2.75</v>
      </c>
      <c r="AH140" s="120">
        <f t="shared" si="7"/>
        <v>0</v>
      </c>
      <c r="AI140" s="132" t="str">
        <f>HYPERLINK('242MLInput'!AD136)</f>
        <v/>
      </c>
      <c r="AJ140" s="132" t="str">
        <f>HYPERLINK('242MLInput'!AE136)</f>
        <v/>
      </c>
      <c r="AK140" s="132" t="str">
        <f>HYPERLINK('242MLInput'!AF136)</f>
        <v/>
      </c>
      <c r="AL140" s="132" t="str">
        <f>HYPERLINK('242MLInput'!AG136)</f>
        <v/>
      </c>
      <c r="AM140" s="132" t="str">
        <f>HYPERLINK('242MLInput'!AH136)</f>
        <v/>
      </c>
      <c r="AN140" s="132" t="str">
        <f>HYPERLINK('242MLInput'!AI136)</f>
        <v/>
      </c>
      <c r="AO140" s="132" t="str">
        <f>HYPERLINK('242MLInput'!AJ136)</f>
        <v/>
      </c>
      <c r="AP140" s="132" t="str">
        <f>HYPERLINK('242MLInput'!AK136)</f>
        <v/>
      </c>
      <c r="AQ140" s="118"/>
      <c r="AR140" s="118"/>
      <c r="AS140" s="118"/>
      <c r="AT140" s="118"/>
      <c r="AU140" s="118"/>
      <c r="AV140" s="118"/>
      <c r="AW140" s="118"/>
      <c r="AX140" s="118"/>
      <c r="AY140" s="118"/>
      <c r="AZ140" s="118"/>
      <c r="BA140" s="118"/>
      <c r="BB140" s="118"/>
      <c r="BC140" s="118"/>
      <c r="BD140" s="118"/>
      <c r="BE140" s="118"/>
      <c r="BF140" s="118"/>
      <c r="BG140" s="118"/>
      <c r="BH140" s="118"/>
      <c r="BI140" s="118"/>
      <c r="BJ140" s="118"/>
      <c r="BK140" s="118"/>
      <c r="BL140" s="118"/>
      <c r="BM140" s="118"/>
      <c r="BN140" s="118"/>
      <c r="BO140" s="118"/>
      <c r="BP140" s="118"/>
      <c r="BQ140" s="118"/>
      <c r="BR140" s="118"/>
      <c r="BS140" s="118"/>
      <c r="BT140" s="118"/>
      <c r="BU140" s="118"/>
      <c r="BV140" s="118"/>
      <c r="BW140" s="118"/>
      <c r="BX140" s="118"/>
      <c r="BY140" s="118"/>
      <c r="BZ140" s="118"/>
      <c r="CA140" s="118"/>
      <c r="CB140" s="118"/>
      <c r="CC140" s="118"/>
      <c r="CD140" s="118"/>
      <c r="CE140" s="118"/>
      <c r="CF140" s="118"/>
      <c r="CG140" s="118"/>
      <c r="CH140" s="118"/>
      <c r="CI140" s="118"/>
      <c r="CJ140" s="118"/>
      <c r="CK140" s="118"/>
      <c r="CL140" s="118"/>
      <c r="CM140" s="118"/>
      <c r="CN140" s="118"/>
      <c r="CO140" s="118"/>
      <c r="CP140" s="118"/>
      <c r="CQ140" s="118"/>
      <c r="CR140" s="118"/>
      <c r="CS140" s="118"/>
      <c r="CT140" s="118"/>
      <c r="CU140" s="118"/>
      <c r="CV140" s="118"/>
      <c r="CW140" s="118"/>
      <c r="CX140" s="118"/>
      <c r="CY140" s="118"/>
      <c r="CZ140" s="118"/>
      <c r="DA140" s="118"/>
      <c r="DB140" s="118"/>
      <c r="DC140" s="118"/>
      <c r="DD140" s="118"/>
    </row>
    <row r="141" ht="10.5" customHeight="1">
      <c r="A141" s="118" t="str">
        <f t="shared" si="1"/>
        <v>242ML</v>
      </c>
      <c r="B141" s="118">
        <f t="shared" si="2"/>
        <v>2020</v>
      </c>
      <c r="C141" s="118">
        <f t="shared" si="3"/>
        <v>8</v>
      </c>
      <c r="D141" s="119">
        <f>'242MLInput'!B137</f>
        <v>44063</v>
      </c>
      <c r="E141" s="120" t="str">
        <f t="shared" si="4"/>
        <v>APA</v>
      </c>
      <c r="F141" s="121" t="str">
        <f>'242MLInput'!H137</f>
        <v>HNZ</v>
      </c>
      <c r="G141" s="120" t="str">
        <f>'242MLInput'!N137</f>
        <v>Steve Watkins</v>
      </c>
      <c r="H141" s="120" t="str">
        <f>'242MLInput'!O137</f>
        <v/>
      </c>
      <c r="I141" s="120" t="str">
        <f>'242MLInput'!Q137</f>
        <v>Cargo</v>
      </c>
      <c r="J141" s="121" t="str">
        <f>'242MLInput'!R137</f>
        <v>Vector Aeromedical</v>
      </c>
      <c r="K141" s="122" t="str">
        <f>'242MLInput'!AC137</f>
        <v/>
      </c>
      <c r="L141" s="123"/>
      <c r="M141" s="124">
        <f>'242MLInput'!L137</f>
        <v>3.7</v>
      </c>
      <c r="N141" s="120" t="str">
        <f>IF(F141="","",(IF(R141='242MLInput'!K137,"","ERROR!")))</f>
        <v/>
      </c>
      <c r="O141" s="120"/>
      <c r="P141" s="121">
        <v>1565.0</v>
      </c>
      <c r="Q141" s="121"/>
      <c r="R141" s="124">
        <f t="shared" si="8"/>
        <v>2608.6</v>
      </c>
      <c r="S141" s="125"/>
      <c r="T141" s="125"/>
      <c r="U141" s="125"/>
      <c r="V141" s="126"/>
      <c r="W141" s="125"/>
      <c r="X141" s="125"/>
      <c r="Y141" s="125" t="str">
        <f t="shared" si="32"/>
        <v/>
      </c>
      <c r="Z141" s="121"/>
      <c r="AA141" s="234"/>
      <c r="AB141" s="128"/>
      <c r="AC141" s="128"/>
      <c r="AD141" s="143"/>
      <c r="AE141" s="144">
        <v>0.0</v>
      </c>
      <c r="AF141" s="125" t="str">
        <f t="shared" si="6"/>
        <v/>
      </c>
      <c r="AG141" s="131">
        <v>2.75</v>
      </c>
      <c r="AH141" s="120">
        <f t="shared" si="7"/>
        <v>0</v>
      </c>
      <c r="AI141" s="132" t="str">
        <f>HYPERLINK('242MLInput'!AD137)</f>
        <v/>
      </c>
      <c r="AJ141" s="132" t="str">
        <f>HYPERLINK('242MLInput'!AE137)</f>
        <v/>
      </c>
      <c r="AK141" s="132" t="str">
        <f>HYPERLINK('242MLInput'!AF137)</f>
        <v/>
      </c>
      <c r="AL141" s="132" t="str">
        <f>HYPERLINK('242MLInput'!AG137)</f>
        <v/>
      </c>
      <c r="AM141" s="132" t="str">
        <f>HYPERLINK('242MLInput'!AH137)</f>
        <v/>
      </c>
      <c r="AN141" s="132" t="str">
        <f>HYPERLINK('242MLInput'!AI137)</f>
        <v/>
      </c>
      <c r="AO141" s="132" t="str">
        <f>HYPERLINK('242MLInput'!AJ137)</f>
        <v/>
      </c>
      <c r="AP141" s="132" t="str">
        <f>HYPERLINK('242MLInput'!AK137)</f>
        <v/>
      </c>
      <c r="AQ141" s="118"/>
      <c r="AR141" s="118"/>
      <c r="AS141" s="118"/>
      <c r="AT141" s="118"/>
      <c r="AU141" s="118"/>
      <c r="AV141" s="118"/>
      <c r="AW141" s="118"/>
      <c r="AX141" s="118"/>
      <c r="AY141" s="118"/>
      <c r="AZ141" s="118"/>
      <c r="BA141" s="118"/>
      <c r="BB141" s="118"/>
      <c r="BC141" s="118"/>
      <c r="BD141" s="118"/>
      <c r="BE141" s="118"/>
      <c r="BF141" s="118"/>
      <c r="BG141" s="118"/>
      <c r="BH141" s="118"/>
      <c r="BI141" s="118"/>
      <c r="BJ141" s="118"/>
      <c r="BK141" s="118"/>
      <c r="BL141" s="118"/>
      <c r="BM141" s="118"/>
      <c r="BN141" s="118"/>
      <c r="BO141" s="118"/>
      <c r="BP141" s="118"/>
      <c r="BQ141" s="118"/>
      <c r="BR141" s="118"/>
      <c r="BS141" s="118"/>
      <c r="BT141" s="118"/>
      <c r="BU141" s="118"/>
      <c r="BV141" s="118"/>
      <c r="BW141" s="118"/>
      <c r="BX141" s="118"/>
      <c r="BY141" s="118"/>
      <c r="BZ141" s="118"/>
      <c r="CA141" s="118"/>
      <c r="CB141" s="118"/>
      <c r="CC141" s="118"/>
      <c r="CD141" s="118"/>
      <c r="CE141" s="118"/>
      <c r="CF141" s="118"/>
      <c r="CG141" s="118"/>
      <c r="CH141" s="118"/>
      <c r="CI141" s="118"/>
      <c r="CJ141" s="118"/>
      <c r="CK141" s="118"/>
      <c r="CL141" s="118"/>
      <c r="CM141" s="118"/>
      <c r="CN141" s="118"/>
      <c r="CO141" s="118"/>
      <c r="CP141" s="118"/>
      <c r="CQ141" s="118"/>
      <c r="CR141" s="118"/>
      <c r="CS141" s="118"/>
      <c r="CT141" s="118"/>
      <c r="CU141" s="118"/>
      <c r="CV141" s="118"/>
      <c r="CW141" s="118"/>
      <c r="CX141" s="118"/>
      <c r="CY141" s="118"/>
      <c r="CZ141" s="118"/>
      <c r="DA141" s="118"/>
      <c r="DB141" s="118"/>
      <c r="DC141" s="118"/>
      <c r="DD141" s="118"/>
    </row>
    <row r="142" ht="10.5" customHeight="1">
      <c r="A142" s="118" t="str">
        <f t="shared" si="1"/>
        <v>242ML</v>
      </c>
      <c r="B142" s="118">
        <f t="shared" si="2"/>
        <v>2020</v>
      </c>
      <c r="C142" s="118">
        <f t="shared" si="3"/>
        <v>8</v>
      </c>
      <c r="D142" s="119">
        <f>'242MLInput'!B138</f>
        <v>44064</v>
      </c>
      <c r="E142" s="120" t="str">
        <f t="shared" si="4"/>
        <v>HNZ</v>
      </c>
      <c r="F142" s="121" t="str">
        <f>'242MLInput'!H138</f>
        <v>BUY</v>
      </c>
      <c r="G142" s="120" t="str">
        <f>'242MLInput'!N138</f>
        <v>Steve Watkins</v>
      </c>
      <c r="H142" s="120" t="str">
        <f>'242MLInput'!O138</f>
        <v/>
      </c>
      <c r="I142" s="120" t="str">
        <f>'242MLInput'!Q138</f>
        <v>Cargo</v>
      </c>
      <c r="J142" s="121" t="str">
        <f>'242MLInput'!R138</f>
        <v>Vector Aeromedical</v>
      </c>
      <c r="K142" s="122" t="str">
        <f>'242MLInput'!AC138</f>
        <v/>
      </c>
      <c r="L142" s="123"/>
      <c r="M142" s="124">
        <f>'242MLInput'!L138</f>
        <v>0.6</v>
      </c>
      <c r="N142" s="120" t="str">
        <f>IF(F142="","",(IF(R142='242MLInput'!K138,"","ERROR!")))</f>
        <v/>
      </c>
      <c r="O142" s="120"/>
      <c r="P142" s="121">
        <v>1566.0</v>
      </c>
      <c r="Q142" s="121">
        <v>4349.0</v>
      </c>
      <c r="R142" s="124">
        <f t="shared" si="8"/>
        <v>2609.2</v>
      </c>
      <c r="S142" s="125"/>
      <c r="T142" s="125"/>
      <c r="U142" s="125"/>
      <c r="V142" s="126"/>
      <c r="W142" s="125"/>
      <c r="X142" s="125"/>
      <c r="Y142" s="125">
        <v>15083.0</v>
      </c>
      <c r="Z142" s="121" t="s">
        <v>313</v>
      </c>
      <c r="AA142" s="234" t="s">
        <v>94</v>
      </c>
      <c r="AB142" s="128">
        <v>850.0</v>
      </c>
      <c r="AC142" s="128" t="s">
        <v>316</v>
      </c>
      <c r="AD142" s="143"/>
      <c r="AE142" s="144">
        <v>0.0</v>
      </c>
      <c r="AF142" s="125" t="str">
        <f t="shared" si="6"/>
        <v/>
      </c>
      <c r="AG142" s="131">
        <v>2.75</v>
      </c>
      <c r="AH142" s="120">
        <f t="shared" si="7"/>
        <v>0</v>
      </c>
      <c r="AI142" s="132" t="str">
        <f>HYPERLINK('242MLInput'!AD138)</f>
        <v/>
      </c>
      <c r="AJ142" s="132" t="str">
        <f>HYPERLINK('242MLInput'!AE138)</f>
        <v/>
      </c>
      <c r="AK142" s="132" t="str">
        <f>HYPERLINK('242MLInput'!AF138)</f>
        <v/>
      </c>
      <c r="AL142" s="132" t="str">
        <f>HYPERLINK('242MLInput'!AG138)</f>
        <v/>
      </c>
      <c r="AM142" s="132" t="str">
        <f>HYPERLINK('242MLInput'!AH138)</f>
        <v/>
      </c>
      <c r="AN142" s="132" t="str">
        <f>HYPERLINK('242MLInput'!AI138)</f>
        <v/>
      </c>
      <c r="AO142" s="132" t="str">
        <f>HYPERLINK('242MLInput'!AJ138)</f>
        <v/>
      </c>
      <c r="AP142" s="132" t="str">
        <f>HYPERLINK('242MLInput'!AK138)</f>
        <v/>
      </c>
      <c r="AQ142" s="118"/>
      <c r="AR142" s="118"/>
      <c r="AS142" s="118"/>
      <c r="AT142" s="118"/>
      <c r="AU142" s="118"/>
      <c r="AV142" s="118"/>
      <c r="AW142" s="118"/>
      <c r="AX142" s="118"/>
      <c r="AY142" s="118"/>
      <c r="AZ142" s="118"/>
      <c r="BA142" s="118"/>
      <c r="BB142" s="118"/>
      <c r="BC142" s="118"/>
      <c r="BD142" s="118"/>
      <c r="BE142" s="118"/>
      <c r="BF142" s="118"/>
      <c r="BG142" s="118"/>
      <c r="BH142" s="118"/>
      <c r="BI142" s="118"/>
      <c r="BJ142" s="118"/>
      <c r="BK142" s="118"/>
      <c r="BL142" s="118"/>
      <c r="BM142" s="118"/>
      <c r="BN142" s="118"/>
      <c r="BO142" s="118"/>
      <c r="BP142" s="118"/>
      <c r="BQ142" s="118"/>
      <c r="BR142" s="118"/>
      <c r="BS142" s="118"/>
      <c r="BT142" s="118"/>
      <c r="BU142" s="118"/>
      <c r="BV142" s="118"/>
      <c r="BW142" s="118"/>
      <c r="BX142" s="118"/>
      <c r="BY142" s="118"/>
      <c r="BZ142" s="118"/>
      <c r="CA142" s="118"/>
      <c r="CB142" s="118"/>
      <c r="CC142" s="118"/>
      <c r="CD142" s="118"/>
      <c r="CE142" s="118"/>
      <c r="CF142" s="118"/>
      <c r="CG142" s="118"/>
      <c r="CH142" s="118"/>
      <c r="CI142" s="118"/>
      <c r="CJ142" s="118"/>
      <c r="CK142" s="118"/>
      <c r="CL142" s="118"/>
      <c r="CM142" s="118"/>
      <c r="CN142" s="118"/>
      <c r="CO142" s="118"/>
      <c r="CP142" s="118"/>
      <c r="CQ142" s="118"/>
      <c r="CR142" s="118"/>
      <c r="CS142" s="118"/>
      <c r="CT142" s="118"/>
      <c r="CU142" s="118"/>
      <c r="CV142" s="118"/>
      <c r="CW142" s="118"/>
      <c r="CX142" s="118"/>
      <c r="CY142" s="118"/>
      <c r="CZ142" s="118"/>
      <c r="DA142" s="118"/>
      <c r="DB142" s="118"/>
      <c r="DC142" s="118"/>
      <c r="DD142" s="118"/>
    </row>
    <row r="143" ht="10.5" customHeight="1">
      <c r="A143" s="12" t="str">
        <f t="shared" si="1"/>
        <v>242ML</v>
      </c>
      <c r="B143" s="12">
        <f t="shared" si="2"/>
        <v>2020</v>
      </c>
      <c r="C143" s="12">
        <f t="shared" si="3"/>
        <v>8</v>
      </c>
      <c r="D143" s="230">
        <f>'242MLInput'!B139</f>
        <v>44064</v>
      </c>
      <c r="E143" s="111" t="str">
        <f t="shared" si="4"/>
        <v>BUY</v>
      </c>
      <c r="F143" s="112" t="str">
        <f>'242MLInput'!H139</f>
        <v>APA</v>
      </c>
      <c r="G143" s="111" t="str">
        <f>'242MLInput'!N139</f>
        <v>Steve Watkins</v>
      </c>
      <c r="H143" s="111" t="str">
        <f>'242MLInput'!O139</f>
        <v/>
      </c>
      <c r="I143" s="111" t="str">
        <f>'242MLInput'!Q139</f>
        <v>Cargo</v>
      </c>
      <c r="J143" s="112" t="str">
        <f>'242MLInput'!R139</f>
        <v>Vector Aeromedical</v>
      </c>
      <c r="K143" s="113" t="str">
        <f>'242MLInput'!AC139</f>
        <v/>
      </c>
      <c r="L143" s="114"/>
      <c r="M143" s="115">
        <f>'242MLInput'!L139</f>
        <v>4.2</v>
      </c>
      <c r="N143" s="111" t="str">
        <f>IF(F143="","",(IF(R143='242MLInput'!K139,"","ERROR!")))</f>
        <v/>
      </c>
      <c r="O143" s="64"/>
      <c r="P143" s="121">
        <v>1567.0</v>
      </c>
      <c r="Q143" s="133"/>
      <c r="R143" s="224">
        <f t="shared" si="8"/>
        <v>2613.4</v>
      </c>
      <c r="S143" s="225"/>
      <c r="T143" s="225">
        <v>1847.46</v>
      </c>
      <c r="U143" s="226"/>
      <c r="V143" s="226"/>
      <c r="W143" s="226"/>
      <c r="X143" s="226"/>
      <c r="Y143" s="226" t="str">
        <f>IF(S143&lt;&gt;"",SUM(S141:X143),"")</f>
        <v/>
      </c>
      <c r="Z143" s="136"/>
      <c r="AA143" s="228"/>
      <c r="AB143" s="229"/>
      <c r="AC143" s="229"/>
      <c r="AD143" s="138"/>
      <c r="AE143" s="139">
        <v>0.0</v>
      </c>
      <c r="AF143" s="140" t="str">
        <f t="shared" si="6"/>
        <v/>
      </c>
      <c r="AG143" s="231">
        <v>2.75</v>
      </c>
      <c r="AH143" s="142">
        <f t="shared" si="7"/>
        <v>0</v>
      </c>
      <c r="AI143" s="235" t="str">
        <f>HYPERLINK('242MLInput'!AD139)</f>
        <v/>
      </c>
      <c r="AJ143" s="236" t="str">
        <f>HYPERLINK('242MLInput'!AE139)</f>
        <v/>
      </c>
      <c r="AK143" s="237" t="str">
        <f>HYPERLINK('242MLInput'!AF139)</f>
        <v/>
      </c>
      <c r="AL143" s="237" t="str">
        <f>HYPERLINK('242MLInput'!AG139)</f>
        <v/>
      </c>
      <c r="AM143" s="237" t="str">
        <f>HYPERLINK('242MLInput'!AH139)</f>
        <v/>
      </c>
      <c r="AN143" s="237" t="str">
        <f>HYPERLINK('242MLInput'!AI139)</f>
        <v/>
      </c>
      <c r="AO143" s="237" t="str">
        <f>HYPERLINK('242MLInput'!AJ139)</f>
        <v/>
      </c>
      <c r="AP143" s="237" t="str">
        <f>HYPERLINK('242MLInput'!AK139)</f>
        <v/>
      </c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8"/>
      <c r="BB143" s="238"/>
      <c r="BC143" s="238"/>
      <c r="BD143" s="238"/>
      <c r="BE143" s="238"/>
      <c r="BF143" s="238"/>
      <c r="BG143" s="238"/>
      <c r="BH143" s="238"/>
      <c r="BI143" s="238"/>
      <c r="BJ143" s="238"/>
      <c r="BK143" s="238"/>
      <c r="BL143" s="238"/>
      <c r="BM143" s="238"/>
      <c r="BN143" s="238"/>
      <c r="BO143" s="238"/>
      <c r="BP143" s="238"/>
      <c r="BQ143" s="238"/>
      <c r="BR143" s="238"/>
      <c r="BS143" s="238"/>
      <c r="BT143" s="238"/>
      <c r="BU143" s="238"/>
      <c r="BV143" s="238"/>
      <c r="BW143" s="238"/>
      <c r="BX143" s="238"/>
      <c r="BY143" s="238"/>
      <c r="BZ143" s="238"/>
      <c r="CA143" s="238"/>
      <c r="CB143" s="238"/>
      <c r="CC143" s="238"/>
      <c r="CD143" s="238"/>
      <c r="CE143" s="238"/>
      <c r="CF143" s="238"/>
      <c r="CG143" s="238"/>
      <c r="CH143" s="238"/>
      <c r="CI143" s="238"/>
      <c r="CJ143" s="238"/>
      <c r="CK143" s="238"/>
      <c r="CL143" s="238"/>
      <c r="CM143" s="238"/>
      <c r="CN143" s="238"/>
      <c r="CO143" s="238"/>
      <c r="CP143" s="238"/>
      <c r="CQ143" s="238"/>
      <c r="CR143" s="238"/>
      <c r="CS143" s="238"/>
      <c r="CT143" s="238"/>
      <c r="CU143" s="238"/>
      <c r="CV143" s="238"/>
      <c r="CW143" s="238"/>
      <c r="CX143" s="238"/>
      <c r="CY143" s="238"/>
      <c r="CZ143" s="238"/>
      <c r="DA143" s="238"/>
      <c r="DB143" s="238"/>
      <c r="DC143" s="238"/>
      <c r="DD143" s="238"/>
    </row>
    <row r="144" ht="10.5" customHeight="1">
      <c r="A144" s="12" t="str">
        <f t="shared" si="1"/>
        <v>242ML</v>
      </c>
      <c r="B144" s="12">
        <f t="shared" si="2"/>
        <v>2020</v>
      </c>
      <c r="C144" s="12">
        <f t="shared" si="3"/>
        <v>8</v>
      </c>
      <c r="D144" s="230">
        <f>'242MLInput'!B140</f>
        <v>44064</v>
      </c>
      <c r="E144" s="111" t="str">
        <f t="shared" si="4"/>
        <v>APA</v>
      </c>
      <c r="F144" s="112" t="str">
        <f>'242MLInput'!H140</f>
        <v>BUY</v>
      </c>
      <c r="G144" s="111" t="str">
        <f>'242MLInput'!N140</f>
        <v>Steve Watkins</v>
      </c>
      <c r="H144" s="111" t="str">
        <f>'242MLInput'!O140</f>
        <v/>
      </c>
      <c r="I144" s="111" t="str">
        <f>'242MLInput'!Q140</f>
        <v>Cargo</v>
      </c>
      <c r="J144" s="112" t="str">
        <f>'242MLInput'!R140</f>
        <v>Vector Aeromedical</v>
      </c>
      <c r="K144" s="113" t="str">
        <f>'242MLInput'!AC140</f>
        <v/>
      </c>
      <c r="L144" s="114"/>
      <c r="M144" s="115">
        <f>'242MLInput'!L140</f>
        <v>3.9</v>
      </c>
      <c r="N144" s="111" t="str">
        <f>IF(F144="","",(IF(R144='242MLInput'!K140,"","ERROR!")))</f>
        <v/>
      </c>
      <c r="O144" s="64"/>
      <c r="P144" s="121">
        <v>1568.0</v>
      </c>
      <c r="Q144" s="133">
        <v>4350.0</v>
      </c>
      <c r="R144" s="224">
        <f t="shared" si="8"/>
        <v>2617.3</v>
      </c>
      <c r="S144" s="225"/>
      <c r="T144" s="225">
        <v>459.0</v>
      </c>
      <c r="U144" s="226"/>
      <c r="V144" s="226"/>
      <c r="W144" s="226"/>
      <c r="X144" s="226"/>
      <c r="Y144" s="226">
        <v>15083.0</v>
      </c>
      <c r="Z144" s="136" t="s">
        <v>313</v>
      </c>
      <c r="AA144" s="228" t="s">
        <v>94</v>
      </c>
      <c r="AB144" s="229">
        <v>850.0</v>
      </c>
      <c r="AC144" s="229" t="s">
        <v>317</v>
      </c>
      <c r="AD144" s="138"/>
      <c r="AE144" s="139">
        <v>0.0</v>
      </c>
      <c r="AF144" s="140" t="str">
        <f t="shared" si="6"/>
        <v/>
      </c>
      <c r="AG144" s="231">
        <v>2.75</v>
      </c>
      <c r="AH144" s="142">
        <f t="shared" si="7"/>
        <v>0</v>
      </c>
      <c r="AI144" s="235" t="str">
        <f>HYPERLINK('242MLInput'!AD140)</f>
        <v/>
      </c>
      <c r="AJ144" s="236" t="str">
        <f>HYPERLINK('242MLInput'!AE140)</f>
        <v/>
      </c>
      <c r="AK144" s="237" t="str">
        <f>HYPERLINK('242MLInput'!AF140)</f>
        <v/>
      </c>
      <c r="AL144" s="237" t="str">
        <f>HYPERLINK('242MLInput'!AG140)</f>
        <v/>
      </c>
      <c r="AM144" s="237" t="str">
        <f>HYPERLINK('242MLInput'!AH140)</f>
        <v/>
      </c>
      <c r="AN144" s="237" t="str">
        <f>HYPERLINK('242MLInput'!AI140)</f>
        <v/>
      </c>
      <c r="AO144" s="237" t="str">
        <f>HYPERLINK('242MLInput'!AJ140)</f>
        <v/>
      </c>
      <c r="AP144" s="237" t="str">
        <f>HYPERLINK('242MLInput'!AK140)</f>
        <v/>
      </c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8"/>
      <c r="BB144" s="238"/>
      <c r="BC144" s="238"/>
      <c r="BD144" s="238"/>
      <c r="BE144" s="238"/>
      <c r="BF144" s="238"/>
      <c r="BG144" s="238"/>
      <c r="BH144" s="238"/>
      <c r="BI144" s="238"/>
      <c r="BJ144" s="238"/>
      <c r="BK144" s="238"/>
      <c r="BL144" s="238"/>
      <c r="BM144" s="238"/>
      <c r="BN144" s="238"/>
      <c r="BO144" s="238"/>
      <c r="BP144" s="238"/>
      <c r="BQ144" s="238"/>
      <c r="BR144" s="238"/>
      <c r="BS144" s="238"/>
      <c r="BT144" s="238"/>
      <c r="BU144" s="238"/>
      <c r="BV144" s="238"/>
      <c r="BW144" s="238"/>
      <c r="BX144" s="238"/>
      <c r="BY144" s="238"/>
      <c r="BZ144" s="238"/>
      <c r="CA144" s="238"/>
      <c r="CB144" s="238"/>
      <c r="CC144" s="238"/>
      <c r="CD144" s="238"/>
      <c r="CE144" s="238"/>
      <c r="CF144" s="238"/>
      <c r="CG144" s="238"/>
      <c r="CH144" s="238"/>
      <c r="CI144" s="238"/>
      <c r="CJ144" s="238"/>
      <c r="CK144" s="238"/>
      <c r="CL144" s="238"/>
      <c r="CM144" s="238"/>
      <c r="CN144" s="238"/>
      <c r="CO144" s="238"/>
      <c r="CP144" s="238"/>
      <c r="CQ144" s="238"/>
      <c r="CR144" s="238"/>
      <c r="CS144" s="238"/>
      <c r="CT144" s="238"/>
      <c r="CU144" s="238"/>
      <c r="CV144" s="238"/>
      <c r="CW144" s="238"/>
      <c r="CX144" s="238"/>
      <c r="CY144" s="238"/>
      <c r="CZ144" s="238"/>
      <c r="DA144" s="238"/>
      <c r="DB144" s="238"/>
      <c r="DC144" s="238"/>
      <c r="DD144" s="238"/>
    </row>
    <row r="145" ht="10.5" customHeight="1">
      <c r="A145" s="118" t="str">
        <f t="shared" si="1"/>
        <v>242ML</v>
      </c>
      <c r="B145" s="118">
        <f t="shared" si="2"/>
        <v>2020</v>
      </c>
      <c r="C145" s="118">
        <f t="shared" si="3"/>
        <v>8</v>
      </c>
      <c r="D145" s="119">
        <f>'242MLInput'!B141</f>
        <v>44065</v>
      </c>
      <c r="E145" s="120" t="str">
        <f t="shared" si="4"/>
        <v>BUY</v>
      </c>
      <c r="F145" s="121" t="str">
        <f>'242MLInput'!H141</f>
        <v>APA</v>
      </c>
      <c r="G145" s="120" t="str">
        <f>'242MLInput'!N141</f>
        <v>Kevin Mock</v>
      </c>
      <c r="H145" s="120" t="str">
        <f>'242MLInput'!O141</f>
        <v/>
      </c>
      <c r="I145" s="120" t="str">
        <f>'242MLInput'!Q141</f>
        <v>Cargo</v>
      </c>
      <c r="J145" s="121" t="str">
        <f>'242MLInput'!R141</f>
        <v>Vector Aeromedical</v>
      </c>
      <c r="K145" s="122" t="str">
        <f>'242MLInput'!AC141</f>
        <v/>
      </c>
      <c r="L145" s="123"/>
      <c r="M145" s="124">
        <f>'242MLInput'!L141</f>
        <v>4.1</v>
      </c>
      <c r="N145" s="120" t="str">
        <f>IF(F145="","",(IF(R145='242MLInput'!K141,"","ERROR!")))</f>
        <v/>
      </c>
      <c r="O145" s="120"/>
      <c r="P145" s="121">
        <v>1569.0</v>
      </c>
      <c r="Q145" s="121"/>
      <c r="R145" s="124">
        <f t="shared" si="8"/>
        <v>2621.4</v>
      </c>
      <c r="S145" s="125"/>
      <c r="T145" s="125"/>
      <c r="U145" s="125"/>
      <c r="V145" s="126"/>
      <c r="W145" s="125"/>
      <c r="X145" s="125"/>
      <c r="Y145" s="125" t="str">
        <f t="shared" ref="Y145:Y146" si="33">IF(S145&lt;&gt;"",SUM(S143:X145),"")</f>
        <v/>
      </c>
      <c r="Z145" s="121"/>
      <c r="AA145" s="234"/>
      <c r="AB145" s="128"/>
      <c r="AC145" s="128"/>
      <c r="AD145" s="143"/>
      <c r="AE145" s="144">
        <v>0.0</v>
      </c>
      <c r="AF145" s="125" t="str">
        <f t="shared" si="6"/>
        <v/>
      </c>
      <c r="AG145" s="131">
        <v>2.75</v>
      </c>
      <c r="AH145" s="120">
        <f t="shared" si="7"/>
        <v>0</v>
      </c>
      <c r="AI145" s="132" t="str">
        <f>HYPERLINK('242MLInput'!AD141)</f>
        <v/>
      </c>
      <c r="AJ145" s="132" t="str">
        <f>HYPERLINK('242MLInput'!AE141)</f>
        <v/>
      </c>
      <c r="AK145" s="132" t="str">
        <f>HYPERLINK('242MLInput'!AF141)</f>
        <v/>
      </c>
      <c r="AL145" s="132" t="str">
        <f>HYPERLINK('242MLInput'!AG141)</f>
        <v/>
      </c>
      <c r="AM145" s="132" t="str">
        <f>HYPERLINK('242MLInput'!AH141)</f>
        <v/>
      </c>
      <c r="AN145" s="132" t="str">
        <f>HYPERLINK('242MLInput'!AI141)</f>
        <v/>
      </c>
      <c r="AO145" s="132" t="str">
        <f>HYPERLINK('242MLInput'!AJ141)</f>
        <v/>
      </c>
      <c r="AP145" s="132" t="str">
        <f>HYPERLINK('242MLInput'!AK141)</f>
        <v/>
      </c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/>
      <c r="BX145" s="118"/>
      <c r="BY145" s="118"/>
      <c r="BZ145" s="118"/>
      <c r="CA145" s="118"/>
      <c r="CB145" s="118"/>
      <c r="CC145" s="118"/>
      <c r="CD145" s="118"/>
      <c r="CE145" s="118"/>
      <c r="CF145" s="118"/>
      <c r="CG145" s="118"/>
      <c r="CH145" s="118"/>
      <c r="CI145" s="118"/>
      <c r="CJ145" s="118"/>
      <c r="CK145" s="118"/>
      <c r="CL145" s="118"/>
      <c r="CM145" s="118"/>
      <c r="CN145" s="118"/>
      <c r="CO145" s="118"/>
      <c r="CP145" s="118"/>
      <c r="CQ145" s="118"/>
      <c r="CR145" s="118"/>
      <c r="CS145" s="118"/>
      <c r="CT145" s="118"/>
      <c r="CU145" s="118"/>
      <c r="CV145" s="118"/>
      <c r="CW145" s="118"/>
      <c r="CX145" s="118"/>
      <c r="CY145" s="118"/>
      <c r="CZ145" s="118"/>
      <c r="DA145" s="118"/>
      <c r="DB145" s="118"/>
      <c r="DC145" s="118"/>
      <c r="DD145" s="118"/>
    </row>
    <row r="146" ht="10.5" customHeight="1">
      <c r="A146" s="118" t="str">
        <f t="shared" si="1"/>
        <v>242ML</v>
      </c>
      <c r="B146" s="118">
        <f t="shared" si="2"/>
        <v>2020</v>
      </c>
      <c r="C146" s="118">
        <f t="shared" si="3"/>
        <v>8</v>
      </c>
      <c r="D146" s="119">
        <f>'242MLInput'!B142</f>
        <v>44065</v>
      </c>
      <c r="E146" s="120" t="str">
        <f t="shared" si="4"/>
        <v>APA</v>
      </c>
      <c r="F146" s="121" t="str">
        <f>'242MLInput'!H142</f>
        <v>HNZ</v>
      </c>
      <c r="G146" s="120" t="str">
        <f>'242MLInput'!N142</f>
        <v>Kevin Mock</v>
      </c>
      <c r="H146" s="120" t="str">
        <f>'242MLInput'!O142</f>
        <v/>
      </c>
      <c r="I146" s="120" t="str">
        <f>'242MLInput'!Q142</f>
        <v>Cargo</v>
      </c>
      <c r="J146" s="121" t="str">
        <f>'242MLInput'!R142</f>
        <v>Vector Aeromedical</v>
      </c>
      <c r="K146" s="122" t="str">
        <f>'242MLInput'!AC142</f>
        <v/>
      </c>
      <c r="L146" s="123"/>
      <c r="M146" s="124">
        <f>'242MLInput'!L142</f>
        <v>3.8</v>
      </c>
      <c r="N146" s="120" t="str">
        <f>IF(F146="","",(IF(R146='242MLInput'!K142,"","ERROR!")))</f>
        <v/>
      </c>
      <c r="O146" s="120"/>
      <c r="P146" s="121">
        <v>1570.0</v>
      </c>
      <c r="Q146" s="121"/>
      <c r="R146" s="124">
        <f t="shared" si="8"/>
        <v>2625.2</v>
      </c>
      <c r="S146" s="125"/>
      <c r="T146" s="125">
        <v>1578.24</v>
      </c>
      <c r="U146" s="125"/>
      <c r="V146" s="126"/>
      <c r="W146" s="125"/>
      <c r="X146" s="125"/>
      <c r="Y146" s="125" t="str">
        <f t="shared" si="33"/>
        <v/>
      </c>
      <c r="Z146" s="121"/>
      <c r="AA146" s="234"/>
      <c r="AB146" s="128"/>
      <c r="AC146" s="128"/>
      <c r="AD146" s="143"/>
      <c r="AE146" s="144">
        <v>0.0</v>
      </c>
      <c r="AF146" s="125" t="str">
        <f t="shared" si="6"/>
        <v/>
      </c>
      <c r="AG146" s="131">
        <v>2.75</v>
      </c>
      <c r="AH146" s="120">
        <f t="shared" si="7"/>
        <v>0</v>
      </c>
      <c r="AI146" s="132" t="str">
        <f>HYPERLINK('242MLInput'!AD142)</f>
        <v/>
      </c>
      <c r="AJ146" s="132" t="str">
        <f>HYPERLINK('242MLInput'!AE142)</f>
        <v/>
      </c>
      <c r="AK146" s="132" t="str">
        <f>HYPERLINK('242MLInput'!AF142)</f>
        <v/>
      </c>
      <c r="AL146" s="132" t="str">
        <f>HYPERLINK('242MLInput'!AG142)</f>
        <v/>
      </c>
      <c r="AM146" s="132" t="str">
        <f>HYPERLINK('242MLInput'!AH142)</f>
        <v/>
      </c>
      <c r="AN146" s="132" t="str">
        <f>HYPERLINK('242MLInput'!AI142)</f>
        <v/>
      </c>
      <c r="AO146" s="132" t="str">
        <f>HYPERLINK('242MLInput'!AJ142)</f>
        <v/>
      </c>
      <c r="AP146" s="132" t="str">
        <f>HYPERLINK('242MLInput'!AK142)</f>
        <v/>
      </c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18"/>
      <c r="CE146" s="118"/>
      <c r="CF146" s="118"/>
      <c r="CG146" s="118"/>
      <c r="CH146" s="118"/>
      <c r="CI146" s="118"/>
      <c r="CJ146" s="118"/>
      <c r="CK146" s="118"/>
      <c r="CL146" s="118"/>
      <c r="CM146" s="118"/>
      <c r="CN146" s="118"/>
      <c r="CO146" s="118"/>
      <c r="CP146" s="118"/>
      <c r="CQ146" s="118"/>
      <c r="CR146" s="118"/>
      <c r="CS146" s="118"/>
      <c r="CT146" s="118"/>
      <c r="CU146" s="118"/>
      <c r="CV146" s="118"/>
      <c r="CW146" s="118"/>
      <c r="CX146" s="118"/>
      <c r="CY146" s="118"/>
      <c r="CZ146" s="118"/>
      <c r="DA146" s="118"/>
      <c r="DB146" s="118"/>
      <c r="DC146" s="118"/>
      <c r="DD146" s="118"/>
    </row>
    <row r="147" ht="10.5" customHeight="1">
      <c r="A147" s="118" t="str">
        <f t="shared" si="1"/>
        <v>242ML</v>
      </c>
      <c r="B147" s="118">
        <f t="shared" si="2"/>
        <v>2020</v>
      </c>
      <c r="C147" s="118">
        <f t="shared" si="3"/>
        <v>8</v>
      </c>
      <c r="D147" s="119">
        <f>'242MLInput'!B143</f>
        <v>44066</v>
      </c>
      <c r="E147" s="120" t="str">
        <f t="shared" si="4"/>
        <v>HNZ</v>
      </c>
      <c r="F147" s="121" t="str">
        <f>'242MLInput'!H143</f>
        <v>BUY</v>
      </c>
      <c r="G147" s="120" t="str">
        <f>'242MLInput'!N143</f>
        <v>Kevin Mock</v>
      </c>
      <c r="H147" s="120" t="str">
        <f>'242MLInput'!O143</f>
        <v/>
      </c>
      <c r="I147" s="120" t="str">
        <f>'242MLInput'!Q143</f>
        <v>Cargo</v>
      </c>
      <c r="J147" s="121" t="str">
        <f>'242MLInput'!R143</f>
        <v>Vector Aeromedical</v>
      </c>
      <c r="K147" s="122" t="str">
        <f>'242MLInput'!AC143</f>
        <v/>
      </c>
      <c r="L147" s="123"/>
      <c r="M147" s="124">
        <f>'242MLInput'!L143</f>
        <v>0.2</v>
      </c>
      <c r="N147" s="120" t="str">
        <f>IF(F147="","",(IF(R147='242MLInput'!K143,"","ERROR!")))</f>
        <v/>
      </c>
      <c r="O147" s="120"/>
      <c r="P147" s="121">
        <v>1571.0</v>
      </c>
      <c r="Q147" s="121">
        <v>4351.0</v>
      </c>
      <c r="R147" s="124">
        <f t="shared" si="8"/>
        <v>2625.4</v>
      </c>
      <c r="S147" s="125"/>
      <c r="T147" s="125"/>
      <c r="U147" s="125"/>
      <c r="V147" s="126"/>
      <c r="W147" s="125"/>
      <c r="X147" s="125"/>
      <c r="Y147" s="125">
        <v>15083.0</v>
      </c>
      <c r="Z147" s="121" t="s">
        <v>318</v>
      </c>
      <c r="AA147" s="234" t="s">
        <v>102</v>
      </c>
      <c r="AB147" s="128">
        <v>850.0</v>
      </c>
      <c r="AC147" s="128" t="s">
        <v>319</v>
      </c>
      <c r="AD147" s="143"/>
      <c r="AE147" s="144">
        <v>0.0</v>
      </c>
      <c r="AF147" s="125" t="str">
        <f t="shared" si="6"/>
        <v/>
      </c>
      <c r="AG147" s="131">
        <v>2.75</v>
      </c>
      <c r="AH147" s="120">
        <f t="shared" si="7"/>
        <v>0</v>
      </c>
      <c r="AI147" s="132" t="str">
        <f>HYPERLINK('242MLInput'!AD143)</f>
        <v/>
      </c>
      <c r="AJ147" s="132" t="str">
        <f>HYPERLINK('242MLInput'!AE143)</f>
        <v/>
      </c>
      <c r="AK147" s="132" t="str">
        <f>HYPERLINK('242MLInput'!AF143)</f>
        <v/>
      </c>
      <c r="AL147" s="132" t="str">
        <f>HYPERLINK('242MLInput'!AG143)</f>
        <v/>
      </c>
      <c r="AM147" s="132" t="str">
        <f>HYPERLINK('242MLInput'!AH143)</f>
        <v/>
      </c>
      <c r="AN147" s="132" t="str">
        <f>HYPERLINK('242MLInput'!AI143)</f>
        <v/>
      </c>
      <c r="AO147" s="132" t="str">
        <f>HYPERLINK('242MLInput'!AJ143)</f>
        <v/>
      </c>
      <c r="AP147" s="132" t="str">
        <f>HYPERLINK('242MLInput'!AK143)</f>
        <v/>
      </c>
      <c r="AQ147" s="118"/>
      <c r="AR147" s="118"/>
      <c r="AS147" s="118"/>
      <c r="AT147" s="118"/>
      <c r="AU147" s="118"/>
      <c r="AV147" s="118"/>
      <c r="AW147" s="118"/>
      <c r="AX147" s="118"/>
      <c r="AY147" s="118"/>
      <c r="AZ147" s="118"/>
      <c r="BA147" s="118"/>
      <c r="BB147" s="118"/>
      <c r="BC147" s="118"/>
      <c r="BD147" s="118"/>
      <c r="BE147" s="118"/>
      <c r="BF147" s="118"/>
      <c r="BG147" s="118"/>
      <c r="BH147" s="118"/>
      <c r="BI147" s="118"/>
      <c r="BJ147" s="118"/>
      <c r="BK147" s="118"/>
      <c r="BL147" s="118"/>
      <c r="BM147" s="118"/>
      <c r="BN147" s="118"/>
      <c r="BO147" s="118"/>
      <c r="BP147" s="118"/>
      <c r="BQ147" s="118"/>
      <c r="BR147" s="118"/>
      <c r="BS147" s="118"/>
      <c r="BT147" s="118"/>
      <c r="BU147" s="118"/>
      <c r="BV147" s="118"/>
      <c r="BW147" s="118"/>
      <c r="BX147" s="118"/>
      <c r="BY147" s="118"/>
      <c r="BZ147" s="118"/>
      <c r="CA147" s="118"/>
      <c r="CB147" s="118"/>
      <c r="CC147" s="118"/>
      <c r="CD147" s="118"/>
      <c r="CE147" s="118"/>
      <c r="CF147" s="118"/>
      <c r="CG147" s="118"/>
      <c r="CH147" s="118"/>
      <c r="CI147" s="118"/>
      <c r="CJ147" s="118"/>
      <c r="CK147" s="118"/>
      <c r="CL147" s="118"/>
      <c r="CM147" s="118"/>
      <c r="CN147" s="118"/>
      <c r="CO147" s="118"/>
      <c r="CP147" s="118"/>
      <c r="CQ147" s="118"/>
      <c r="CR147" s="118"/>
      <c r="CS147" s="118"/>
      <c r="CT147" s="118"/>
      <c r="CU147" s="118"/>
      <c r="CV147" s="118"/>
      <c r="CW147" s="118"/>
      <c r="CX147" s="118"/>
      <c r="CY147" s="118"/>
      <c r="CZ147" s="118"/>
      <c r="DA147" s="118"/>
      <c r="DB147" s="118"/>
      <c r="DC147" s="118"/>
      <c r="DD147" s="118"/>
    </row>
    <row r="148" ht="10.5" customHeight="1">
      <c r="A148" s="12" t="str">
        <f t="shared" si="1"/>
        <v>242ML</v>
      </c>
      <c r="B148" s="12">
        <f t="shared" si="2"/>
        <v>2020</v>
      </c>
      <c r="C148" s="12">
        <f t="shared" si="3"/>
        <v>8</v>
      </c>
      <c r="D148" s="230">
        <f>'242MLInput'!B144</f>
        <v>44066</v>
      </c>
      <c r="E148" s="111" t="str">
        <f t="shared" si="4"/>
        <v>BUY</v>
      </c>
      <c r="F148" s="112" t="str">
        <f>'242MLInput'!H144</f>
        <v>APA</v>
      </c>
      <c r="G148" s="111" t="str">
        <f>'242MLInput'!N144</f>
        <v>Steve Watkins</v>
      </c>
      <c r="H148" s="111" t="str">
        <f>'242MLInput'!O144</f>
        <v/>
      </c>
      <c r="I148" s="111" t="str">
        <f>'242MLInput'!Q144</f>
        <v>Cargo</v>
      </c>
      <c r="J148" s="112" t="str">
        <f>'242MLInput'!R144</f>
        <v>Vector Aeromedical</v>
      </c>
      <c r="K148" s="113" t="str">
        <f>'242MLInput'!AC144</f>
        <v/>
      </c>
      <c r="L148" s="114"/>
      <c r="M148" s="115">
        <f>'242MLInput'!L144</f>
        <v>4.4</v>
      </c>
      <c r="N148" s="111" t="str">
        <f>IF(F148="","",(IF(R148='242MLInput'!K144,"","ERROR!")))</f>
        <v/>
      </c>
      <c r="O148" s="64"/>
      <c r="P148" s="121">
        <v>1572.0</v>
      </c>
      <c r="Q148" s="133"/>
      <c r="R148" s="224">
        <f t="shared" si="8"/>
        <v>2629.8</v>
      </c>
      <c r="S148" s="225"/>
      <c r="T148" s="225">
        <v>976.36</v>
      </c>
      <c r="U148" s="226"/>
      <c r="V148" s="226"/>
      <c r="W148" s="226"/>
      <c r="X148" s="226"/>
      <c r="Y148" s="226" t="str">
        <f t="shared" ref="Y148:Y149" si="34">IF(S148&lt;&gt;"",SUM(S146:X148),"")</f>
        <v/>
      </c>
      <c r="Z148" s="136"/>
      <c r="AA148" s="228"/>
      <c r="AB148" s="229"/>
      <c r="AC148" s="229"/>
      <c r="AD148" s="138"/>
      <c r="AE148" s="139">
        <v>0.0</v>
      </c>
      <c r="AF148" s="140" t="str">
        <f t="shared" si="6"/>
        <v/>
      </c>
      <c r="AG148" s="231">
        <v>2.75</v>
      </c>
      <c r="AH148" s="142">
        <f t="shared" si="7"/>
        <v>0</v>
      </c>
      <c r="AI148" s="235" t="str">
        <f>HYPERLINK('242MLInput'!AD144)</f>
        <v/>
      </c>
      <c r="AJ148" s="236" t="str">
        <f>HYPERLINK('242MLInput'!AE144)</f>
        <v/>
      </c>
      <c r="AK148" s="237" t="str">
        <f>HYPERLINK('242MLInput'!AF144)</f>
        <v/>
      </c>
      <c r="AL148" s="237" t="str">
        <f>HYPERLINK('242MLInput'!AG144)</f>
        <v/>
      </c>
      <c r="AM148" s="237" t="str">
        <f>HYPERLINK('242MLInput'!AH144)</f>
        <v/>
      </c>
      <c r="AN148" s="237" t="str">
        <f>HYPERLINK('242MLInput'!AI144)</f>
        <v/>
      </c>
      <c r="AO148" s="237" t="str">
        <f>HYPERLINK('242MLInput'!AJ144)</f>
        <v/>
      </c>
      <c r="AP148" s="237" t="str">
        <f>HYPERLINK('242MLInput'!AK144)</f>
        <v/>
      </c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8"/>
      <c r="BB148" s="238"/>
      <c r="BC148" s="238"/>
      <c r="BD148" s="238"/>
      <c r="BE148" s="238"/>
      <c r="BF148" s="238"/>
      <c r="BG148" s="238"/>
      <c r="BH148" s="238"/>
      <c r="BI148" s="238"/>
      <c r="BJ148" s="238"/>
      <c r="BK148" s="238"/>
      <c r="BL148" s="238"/>
      <c r="BM148" s="238"/>
      <c r="BN148" s="238"/>
      <c r="BO148" s="238"/>
      <c r="BP148" s="238"/>
      <c r="BQ148" s="238"/>
      <c r="BR148" s="238"/>
      <c r="BS148" s="238"/>
      <c r="BT148" s="238"/>
      <c r="BU148" s="238"/>
      <c r="BV148" s="238"/>
      <c r="BW148" s="238"/>
      <c r="BX148" s="238"/>
      <c r="BY148" s="238"/>
      <c r="BZ148" s="238"/>
      <c r="CA148" s="238"/>
      <c r="CB148" s="238"/>
      <c r="CC148" s="238"/>
      <c r="CD148" s="238"/>
      <c r="CE148" s="238"/>
      <c r="CF148" s="238"/>
      <c r="CG148" s="238"/>
      <c r="CH148" s="238"/>
      <c r="CI148" s="238"/>
      <c r="CJ148" s="238"/>
      <c r="CK148" s="238"/>
      <c r="CL148" s="238"/>
      <c r="CM148" s="238"/>
      <c r="CN148" s="238"/>
      <c r="CO148" s="238"/>
      <c r="CP148" s="238"/>
      <c r="CQ148" s="238"/>
      <c r="CR148" s="238"/>
      <c r="CS148" s="238"/>
      <c r="CT148" s="238"/>
      <c r="CU148" s="238"/>
      <c r="CV148" s="238"/>
      <c r="CW148" s="238"/>
      <c r="CX148" s="238"/>
      <c r="CY148" s="238"/>
      <c r="CZ148" s="238"/>
      <c r="DA148" s="238"/>
      <c r="DB148" s="238"/>
      <c r="DC148" s="238"/>
      <c r="DD148" s="238"/>
    </row>
    <row r="149" ht="10.5" customHeight="1">
      <c r="A149" s="12" t="str">
        <f t="shared" si="1"/>
        <v>242ML</v>
      </c>
      <c r="B149" s="12">
        <f t="shared" si="2"/>
        <v>2020</v>
      </c>
      <c r="C149" s="12">
        <f t="shared" si="3"/>
        <v>8</v>
      </c>
      <c r="D149" s="230">
        <f>'242MLInput'!B145</f>
        <v>44066</v>
      </c>
      <c r="E149" s="111" t="str">
        <f t="shared" si="4"/>
        <v>APA</v>
      </c>
      <c r="F149" s="112" t="str">
        <f>'242MLInput'!H145</f>
        <v>SLN</v>
      </c>
      <c r="G149" s="111" t="str">
        <f>'242MLInput'!N145</f>
        <v>Steve Watkins</v>
      </c>
      <c r="H149" s="111" t="str">
        <f>'242MLInput'!O145</f>
        <v/>
      </c>
      <c r="I149" s="111" t="str">
        <f>'242MLInput'!Q145</f>
        <v>Cargo</v>
      </c>
      <c r="J149" s="112" t="str">
        <f>'242MLInput'!R145</f>
        <v>Vector Aeromedical</v>
      </c>
      <c r="K149" s="113" t="str">
        <f>'242MLInput'!AC145</f>
        <v/>
      </c>
      <c r="L149" s="114"/>
      <c r="M149" s="115">
        <f>'242MLInput'!L145</f>
        <v>1.1</v>
      </c>
      <c r="N149" s="111" t="str">
        <f>IF(F149="","",(IF(R149='242MLInput'!K145,"","ERROR!")))</f>
        <v/>
      </c>
      <c r="O149" s="64"/>
      <c r="P149" s="121">
        <v>1573.0</v>
      </c>
      <c r="Q149" s="133"/>
      <c r="R149" s="224">
        <f t="shared" si="8"/>
        <v>2630.9</v>
      </c>
      <c r="S149" s="225"/>
      <c r="T149" s="225"/>
      <c r="U149" s="226"/>
      <c r="V149" s="226"/>
      <c r="W149" s="226"/>
      <c r="X149" s="226"/>
      <c r="Y149" s="226" t="str">
        <f t="shared" si="34"/>
        <v/>
      </c>
      <c r="Z149" s="136"/>
      <c r="AA149" s="228"/>
      <c r="AB149" s="229"/>
      <c r="AC149" s="229"/>
      <c r="AD149" s="138"/>
      <c r="AE149" s="139">
        <v>0.0</v>
      </c>
      <c r="AF149" s="140" t="str">
        <f t="shared" si="6"/>
        <v/>
      </c>
      <c r="AG149" s="231">
        <v>2.75</v>
      </c>
      <c r="AH149" s="142">
        <f t="shared" si="7"/>
        <v>0</v>
      </c>
      <c r="AI149" s="235" t="str">
        <f>HYPERLINK('242MLInput'!AD145)</f>
        <v/>
      </c>
      <c r="AJ149" s="236" t="str">
        <f>HYPERLINK('242MLInput'!AE145)</f>
        <v/>
      </c>
      <c r="AK149" s="237" t="str">
        <f>HYPERLINK('242MLInput'!AF145)</f>
        <v/>
      </c>
      <c r="AL149" s="237" t="str">
        <f>HYPERLINK('242MLInput'!AG145)</f>
        <v/>
      </c>
      <c r="AM149" s="237" t="str">
        <f>HYPERLINK('242MLInput'!AH145)</f>
        <v/>
      </c>
      <c r="AN149" s="237" t="str">
        <f>HYPERLINK('242MLInput'!AI145)</f>
        <v/>
      </c>
      <c r="AO149" s="237" t="str">
        <f>HYPERLINK('242MLInput'!AJ145)</f>
        <v/>
      </c>
      <c r="AP149" s="237" t="str">
        <f>HYPERLINK('242MLInput'!AK145)</f>
        <v/>
      </c>
      <c r="AQ149" s="238"/>
      <c r="AR149" s="238"/>
      <c r="AS149" s="238"/>
      <c r="AT149" s="238"/>
      <c r="AU149" s="238"/>
      <c r="AV149" s="238"/>
      <c r="AW149" s="238"/>
      <c r="AX149" s="238"/>
      <c r="AY149" s="238"/>
      <c r="AZ149" s="238"/>
      <c r="BA149" s="238"/>
      <c r="BB149" s="238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38"/>
      <c r="BS149" s="238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38"/>
      <c r="CJ149" s="238"/>
      <c r="CK149" s="238"/>
      <c r="CL149" s="238"/>
      <c r="CM149" s="238"/>
      <c r="CN149" s="238"/>
      <c r="CO149" s="238"/>
      <c r="CP149" s="238"/>
      <c r="CQ149" s="238"/>
      <c r="CR149" s="238"/>
      <c r="CS149" s="238"/>
      <c r="CT149" s="238"/>
      <c r="CU149" s="238"/>
      <c r="CV149" s="238"/>
      <c r="CW149" s="238"/>
      <c r="CX149" s="238"/>
      <c r="CY149" s="238"/>
      <c r="CZ149" s="238"/>
      <c r="DA149" s="238"/>
      <c r="DB149" s="238"/>
      <c r="DC149" s="238"/>
      <c r="DD149" s="238"/>
    </row>
    <row r="150" ht="10.5" customHeight="1">
      <c r="A150" s="12" t="str">
        <f t="shared" si="1"/>
        <v>242ML</v>
      </c>
      <c r="B150" s="12">
        <f t="shared" si="2"/>
        <v>2020</v>
      </c>
      <c r="C150" s="12">
        <f t="shared" si="3"/>
        <v>8</v>
      </c>
      <c r="D150" s="230">
        <f>'242MLInput'!B146</f>
        <v>44066</v>
      </c>
      <c r="E150" s="111" t="str">
        <f t="shared" si="4"/>
        <v>SLN</v>
      </c>
      <c r="F150" s="112" t="str">
        <f>'242MLInput'!H146</f>
        <v>HNZ</v>
      </c>
      <c r="G150" s="111" t="str">
        <f>'242MLInput'!N146</f>
        <v>Steve Watkins</v>
      </c>
      <c r="H150" s="111" t="str">
        <f>'242MLInput'!O146</f>
        <v/>
      </c>
      <c r="I150" s="111" t="str">
        <f>'242MLInput'!Q146</f>
        <v>Cargo</v>
      </c>
      <c r="J150" s="112" t="str">
        <f>'242MLInput'!R146</f>
        <v>Vector Aeromedical</v>
      </c>
      <c r="K150" s="113" t="str">
        <f>'242MLInput'!AC146</f>
        <v/>
      </c>
      <c r="L150" s="114"/>
      <c r="M150" s="115">
        <f>'242MLInput'!L146</f>
        <v>2.6</v>
      </c>
      <c r="N150" s="111" t="str">
        <f>IF(F150="","",(IF(R150='242MLInput'!K146,"","ERROR!")))</f>
        <v/>
      </c>
      <c r="O150" s="64"/>
      <c r="P150" s="121">
        <v>1574.0</v>
      </c>
      <c r="Q150" s="133">
        <v>4352.0</v>
      </c>
      <c r="R150" s="224">
        <f t="shared" si="8"/>
        <v>2633.5</v>
      </c>
      <c r="S150" s="225"/>
      <c r="T150" s="225">
        <v>1019.31</v>
      </c>
      <c r="U150" s="226"/>
      <c r="V150" s="226"/>
      <c r="W150" s="226"/>
      <c r="X150" s="226"/>
      <c r="Y150" s="226">
        <v>15083.0</v>
      </c>
      <c r="Z150" s="136" t="s">
        <v>318</v>
      </c>
      <c r="AA150" s="228"/>
      <c r="AB150" s="229"/>
      <c r="AC150" s="229"/>
      <c r="AD150" s="138"/>
      <c r="AE150" s="139">
        <v>0.0</v>
      </c>
      <c r="AF150" s="140" t="str">
        <f t="shared" si="6"/>
        <v/>
      </c>
      <c r="AG150" s="231">
        <v>2.75</v>
      </c>
      <c r="AH150" s="142">
        <f t="shared" si="7"/>
        <v>0</v>
      </c>
      <c r="AI150" s="235" t="str">
        <f>HYPERLINK('242MLInput'!AD146)</f>
        <v/>
      </c>
      <c r="AJ150" s="236" t="str">
        <f>HYPERLINK('242MLInput'!AE146)</f>
        <v/>
      </c>
      <c r="AK150" s="237" t="str">
        <f>HYPERLINK('242MLInput'!AF146)</f>
        <v/>
      </c>
      <c r="AL150" s="237" t="str">
        <f>HYPERLINK('242MLInput'!AG146)</f>
        <v/>
      </c>
      <c r="AM150" s="237" t="str">
        <f>HYPERLINK('242MLInput'!AH146)</f>
        <v/>
      </c>
      <c r="AN150" s="237" t="str">
        <f>HYPERLINK('242MLInput'!AI146)</f>
        <v/>
      </c>
      <c r="AO150" s="237" t="str">
        <f>HYPERLINK('242MLInput'!AJ146)</f>
        <v/>
      </c>
      <c r="AP150" s="237" t="str">
        <f>HYPERLINK('242MLInput'!AK146)</f>
        <v/>
      </c>
      <c r="AQ150" s="238"/>
      <c r="AR150" s="238"/>
      <c r="AS150" s="238"/>
      <c r="AT150" s="238"/>
      <c r="AU150" s="238"/>
      <c r="AV150" s="238"/>
      <c r="AW150" s="238"/>
      <c r="AX150" s="238"/>
      <c r="AY150" s="238"/>
      <c r="AZ150" s="238"/>
      <c r="BA150" s="238"/>
      <c r="BB150" s="238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38"/>
      <c r="BS150" s="238"/>
      <c r="BT150" s="238"/>
      <c r="BU150" s="238"/>
      <c r="BV150" s="238"/>
      <c r="BW150" s="238"/>
      <c r="BX150" s="238"/>
      <c r="BY150" s="238"/>
      <c r="BZ150" s="238"/>
      <c r="CA150" s="238"/>
      <c r="CB150" s="238"/>
      <c r="CC150" s="238"/>
      <c r="CD150" s="238"/>
      <c r="CE150" s="238"/>
      <c r="CF150" s="238"/>
      <c r="CG150" s="238"/>
      <c r="CH150" s="238"/>
      <c r="CI150" s="238"/>
      <c r="CJ150" s="238"/>
      <c r="CK150" s="238"/>
      <c r="CL150" s="238"/>
      <c r="CM150" s="238"/>
      <c r="CN150" s="238"/>
      <c r="CO150" s="238"/>
      <c r="CP150" s="238"/>
      <c r="CQ150" s="238"/>
      <c r="CR150" s="238"/>
      <c r="CS150" s="238"/>
      <c r="CT150" s="238"/>
      <c r="CU150" s="238"/>
      <c r="CV150" s="238"/>
      <c r="CW150" s="238"/>
      <c r="CX150" s="238"/>
      <c r="CY150" s="238"/>
      <c r="CZ150" s="238"/>
      <c r="DA150" s="238"/>
      <c r="DB150" s="238"/>
      <c r="DC150" s="238"/>
      <c r="DD150" s="238"/>
    </row>
    <row r="151" ht="10.5" customHeight="1">
      <c r="A151" s="12" t="str">
        <f t="shared" si="1"/>
        <v>242ML</v>
      </c>
      <c r="B151" s="12">
        <f t="shared" si="2"/>
        <v>2020</v>
      </c>
      <c r="C151" s="12">
        <f t="shared" si="3"/>
        <v>8</v>
      </c>
      <c r="D151" s="230">
        <f>'242MLInput'!B147</f>
        <v>44067</v>
      </c>
      <c r="E151" s="111" t="str">
        <f t="shared" si="4"/>
        <v>HNZ</v>
      </c>
      <c r="F151" s="112" t="str">
        <f>'242MLInput'!H147</f>
        <v>BUY</v>
      </c>
      <c r="G151" s="111" t="str">
        <f>'242MLInput'!N147</f>
        <v>Steve Watkins</v>
      </c>
      <c r="H151" s="111" t="str">
        <f>'242MLInput'!O147</f>
        <v/>
      </c>
      <c r="I151" s="111" t="str">
        <f>'242MLInput'!Q147</f>
        <v>Cargo</v>
      </c>
      <c r="J151" s="112" t="str">
        <f>'242MLInput'!R147</f>
        <v>Vector Aeromedical</v>
      </c>
      <c r="K151" s="113" t="str">
        <f>'242MLInput'!AC147</f>
        <v/>
      </c>
      <c r="L151" s="114"/>
      <c r="M151" s="115">
        <f>'242MLInput'!L147</f>
        <v>0.2</v>
      </c>
      <c r="N151" s="111" t="str">
        <f>IF(F151="","",(IF(R151='242MLInput'!K147,"","ERROR!")))</f>
        <v/>
      </c>
      <c r="O151" s="64"/>
      <c r="P151" s="121">
        <v>1575.0</v>
      </c>
      <c r="Q151" s="133">
        <v>4360.0</v>
      </c>
      <c r="R151" s="224">
        <f t="shared" si="8"/>
        <v>2633.7</v>
      </c>
      <c r="S151" s="225"/>
      <c r="T151" s="225">
        <v>387.2</v>
      </c>
      <c r="U151" s="226"/>
      <c r="V151" s="226"/>
      <c r="W151" s="226"/>
      <c r="X151" s="226"/>
      <c r="Y151" s="226">
        <v>350.0</v>
      </c>
      <c r="Z151" s="136"/>
      <c r="AA151" s="228" t="s">
        <v>94</v>
      </c>
      <c r="AB151" s="229">
        <v>850.0</v>
      </c>
      <c r="AC151" s="229" t="s">
        <v>320</v>
      </c>
      <c r="AD151" s="138"/>
      <c r="AE151" s="139">
        <v>0.0</v>
      </c>
      <c r="AF151" s="140" t="str">
        <f t="shared" si="6"/>
        <v/>
      </c>
      <c r="AG151" s="231">
        <v>2.75</v>
      </c>
      <c r="AH151" s="142">
        <f t="shared" si="7"/>
        <v>0</v>
      </c>
      <c r="AI151" s="235" t="str">
        <f>HYPERLINK('242MLInput'!AD147)</f>
        <v/>
      </c>
      <c r="AJ151" s="236" t="str">
        <f>HYPERLINK('242MLInput'!AE147)</f>
        <v/>
      </c>
      <c r="AK151" s="237" t="str">
        <f>HYPERLINK('242MLInput'!AF147)</f>
        <v/>
      </c>
      <c r="AL151" s="237" t="str">
        <f>HYPERLINK('242MLInput'!AG147)</f>
        <v/>
      </c>
      <c r="AM151" s="237" t="str">
        <f>HYPERLINK('242MLInput'!AH147)</f>
        <v/>
      </c>
      <c r="AN151" s="237" t="str">
        <f>HYPERLINK('242MLInput'!AI147)</f>
        <v/>
      </c>
      <c r="AO151" s="237" t="str">
        <f>HYPERLINK('242MLInput'!AJ147)</f>
        <v/>
      </c>
      <c r="AP151" s="237" t="str">
        <f>HYPERLINK('242MLInput'!AK147)</f>
        <v/>
      </c>
      <c r="AQ151" s="238"/>
      <c r="AR151" s="238"/>
      <c r="AS151" s="238"/>
      <c r="AT151" s="238"/>
      <c r="AU151" s="238"/>
      <c r="AV151" s="238"/>
      <c r="AW151" s="238"/>
      <c r="AX151" s="238"/>
      <c r="AY151" s="238"/>
      <c r="AZ151" s="238"/>
      <c r="BA151" s="238"/>
      <c r="BB151" s="238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8"/>
      <c r="BS151" s="238"/>
      <c r="BT151" s="238"/>
      <c r="BU151" s="238"/>
      <c r="BV151" s="238"/>
      <c r="BW151" s="238"/>
      <c r="BX151" s="238"/>
      <c r="BY151" s="238"/>
      <c r="BZ151" s="238"/>
      <c r="CA151" s="238"/>
      <c r="CB151" s="238"/>
      <c r="CC151" s="238"/>
      <c r="CD151" s="238"/>
      <c r="CE151" s="238"/>
      <c r="CF151" s="238"/>
      <c r="CG151" s="238"/>
      <c r="CH151" s="238"/>
      <c r="CI151" s="238"/>
      <c r="CJ151" s="238"/>
      <c r="CK151" s="238"/>
      <c r="CL151" s="238"/>
      <c r="CM151" s="238"/>
      <c r="CN151" s="238"/>
      <c r="CO151" s="238"/>
      <c r="CP151" s="238"/>
      <c r="CQ151" s="238"/>
      <c r="CR151" s="238"/>
      <c r="CS151" s="238"/>
      <c r="CT151" s="238"/>
      <c r="CU151" s="238"/>
      <c r="CV151" s="238"/>
      <c r="CW151" s="238"/>
      <c r="CX151" s="238"/>
      <c r="CY151" s="238"/>
      <c r="CZ151" s="238"/>
      <c r="DA151" s="238"/>
      <c r="DB151" s="238"/>
      <c r="DC151" s="238"/>
      <c r="DD151" s="238"/>
    </row>
    <row r="152" ht="10.5" customHeight="1">
      <c r="A152" s="118" t="str">
        <f t="shared" si="1"/>
        <v>242ML</v>
      </c>
      <c r="B152" s="118">
        <f t="shared" si="2"/>
        <v>2020</v>
      </c>
      <c r="C152" s="118">
        <f t="shared" si="3"/>
        <v>8</v>
      </c>
      <c r="D152" s="119">
        <f>'242MLInput'!B148</f>
        <v>44067</v>
      </c>
      <c r="E152" s="120" t="str">
        <f t="shared" si="4"/>
        <v>BUY</v>
      </c>
      <c r="F152" s="121" t="str">
        <f>'242MLInput'!H148</f>
        <v>APA</v>
      </c>
      <c r="G152" s="120" t="str">
        <f>'242MLInput'!N148</f>
        <v>Steve Watkins</v>
      </c>
      <c r="H152" s="120" t="str">
        <f>'242MLInput'!O148</f>
        <v/>
      </c>
      <c r="I152" s="120" t="str">
        <f>'242MLInput'!Q148</f>
        <v>Cargo</v>
      </c>
      <c r="J152" s="121" t="str">
        <f>'242MLInput'!R148</f>
        <v>Vector Aeromedical</v>
      </c>
      <c r="K152" s="122" t="str">
        <f>'242MLInput'!AC148</f>
        <v/>
      </c>
      <c r="L152" s="123"/>
      <c r="M152" s="124">
        <f>'242MLInput'!L148</f>
        <v>4.5</v>
      </c>
      <c r="N152" s="120" t="str">
        <f>IF(F152="","",(IF(R152='242MLInput'!K148,"","ERROR!")))</f>
        <v/>
      </c>
      <c r="O152" s="120"/>
      <c r="P152" s="121">
        <v>1576.0</v>
      </c>
      <c r="Q152" s="121"/>
      <c r="R152" s="124">
        <f t="shared" si="8"/>
        <v>2638.2</v>
      </c>
      <c r="S152" s="125"/>
      <c r="T152" s="125"/>
      <c r="U152" s="125"/>
      <c r="V152" s="126"/>
      <c r="W152" s="125"/>
      <c r="X152" s="125"/>
      <c r="Y152" s="125" t="str">
        <f t="shared" ref="Y152:Y153" si="35">IF(S152&lt;&gt;"",SUM(S150:X152),"")</f>
        <v/>
      </c>
      <c r="Z152" s="121"/>
      <c r="AA152" s="234"/>
      <c r="AB152" s="128"/>
      <c r="AC152" s="128"/>
      <c r="AD152" s="143"/>
      <c r="AE152" s="144">
        <v>0.0</v>
      </c>
      <c r="AF152" s="125" t="str">
        <f t="shared" si="6"/>
        <v/>
      </c>
      <c r="AG152" s="131">
        <v>2.75</v>
      </c>
      <c r="AH152" s="120">
        <f t="shared" si="7"/>
        <v>0</v>
      </c>
      <c r="AI152" s="132" t="str">
        <f>HYPERLINK('242MLInput'!AD148)</f>
        <v/>
      </c>
      <c r="AJ152" s="132" t="str">
        <f>HYPERLINK('242MLInput'!AE148)</f>
        <v/>
      </c>
      <c r="AK152" s="132" t="str">
        <f>HYPERLINK('242MLInput'!AF148)</f>
        <v/>
      </c>
      <c r="AL152" s="132" t="str">
        <f>HYPERLINK('242MLInput'!AG148)</f>
        <v/>
      </c>
      <c r="AM152" s="132" t="str">
        <f>HYPERLINK('242MLInput'!AH148)</f>
        <v/>
      </c>
      <c r="AN152" s="132" t="str">
        <f>HYPERLINK('242MLInput'!AI148)</f>
        <v/>
      </c>
      <c r="AO152" s="132" t="str">
        <f>HYPERLINK('242MLInput'!AJ148)</f>
        <v/>
      </c>
      <c r="AP152" s="132" t="str">
        <f>HYPERLINK('242MLInput'!AK148)</f>
        <v/>
      </c>
      <c r="AQ152" s="118"/>
      <c r="AR152" s="118"/>
      <c r="AS152" s="118"/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/>
      <c r="BE152" s="118"/>
      <c r="BF152" s="118"/>
      <c r="BG152" s="118"/>
      <c r="BH152" s="118"/>
      <c r="BI152" s="118"/>
      <c r="BJ152" s="118"/>
      <c r="BK152" s="118"/>
      <c r="BL152" s="118"/>
      <c r="BM152" s="118"/>
      <c r="BN152" s="118"/>
      <c r="BO152" s="118"/>
      <c r="BP152" s="118"/>
      <c r="BQ152" s="118"/>
      <c r="BR152" s="118"/>
      <c r="BS152" s="118"/>
      <c r="BT152" s="118"/>
      <c r="BU152" s="118"/>
      <c r="BV152" s="118"/>
      <c r="BW152" s="118"/>
      <c r="BX152" s="118"/>
      <c r="BY152" s="118"/>
      <c r="BZ152" s="118"/>
      <c r="CA152" s="118"/>
      <c r="CB152" s="118"/>
      <c r="CC152" s="118"/>
      <c r="CD152" s="118"/>
      <c r="CE152" s="118"/>
      <c r="CF152" s="118"/>
      <c r="CG152" s="118"/>
      <c r="CH152" s="118"/>
      <c r="CI152" s="118"/>
      <c r="CJ152" s="118"/>
      <c r="CK152" s="118"/>
      <c r="CL152" s="118"/>
      <c r="CM152" s="118"/>
      <c r="CN152" s="118"/>
      <c r="CO152" s="118"/>
      <c r="CP152" s="118"/>
      <c r="CQ152" s="118"/>
      <c r="CR152" s="118"/>
      <c r="CS152" s="118"/>
      <c r="CT152" s="118"/>
      <c r="CU152" s="118"/>
      <c r="CV152" s="118"/>
      <c r="CW152" s="118"/>
      <c r="CX152" s="118"/>
      <c r="CY152" s="118"/>
      <c r="CZ152" s="118"/>
      <c r="DA152" s="118"/>
      <c r="DB152" s="118"/>
      <c r="DC152" s="118"/>
      <c r="DD152" s="118"/>
    </row>
    <row r="153" ht="10.5" customHeight="1">
      <c r="A153" s="118" t="str">
        <f t="shared" si="1"/>
        <v>242ML</v>
      </c>
      <c r="B153" s="118">
        <f t="shared" si="2"/>
        <v>2020</v>
      </c>
      <c r="C153" s="118">
        <f t="shared" si="3"/>
        <v>8</v>
      </c>
      <c r="D153" s="119">
        <f>'242MLInput'!B149</f>
        <v>44067</v>
      </c>
      <c r="E153" s="120" t="str">
        <f t="shared" si="4"/>
        <v>APA</v>
      </c>
      <c r="F153" s="121" t="str">
        <f>'242MLInput'!H149</f>
        <v>HNZ</v>
      </c>
      <c r="G153" s="120" t="str">
        <f>'242MLInput'!N149</f>
        <v>Steve Watkins</v>
      </c>
      <c r="H153" s="120" t="str">
        <f>'242MLInput'!O149</f>
        <v/>
      </c>
      <c r="I153" s="120" t="str">
        <f>'242MLInput'!Q149</f>
        <v>Cargo</v>
      </c>
      <c r="J153" s="121" t="str">
        <f>'242MLInput'!R149</f>
        <v>Vector Aeromedical</v>
      </c>
      <c r="K153" s="122" t="str">
        <f>'242MLInput'!AC149</f>
        <v/>
      </c>
      <c r="L153" s="123"/>
      <c r="M153" s="124">
        <f>'242MLInput'!L149</f>
        <v>3.9</v>
      </c>
      <c r="N153" s="120" t="str">
        <f>IF(F153="","",(IF(R153='242MLInput'!K149,"","ERROR!")))</f>
        <v/>
      </c>
      <c r="O153" s="120"/>
      <c r="P153" s="121">
        <v>1577.0</v>
      </c>
      <c r="Q153" s="121"/>
      <c r="R153" s="124">
        <f t="shared" si="8"/>
        <v>2642.1</v>
      </c>
      <c r="S153" s="125"/>
      <c r="T153" s="125">
        <v>387.2</v>
      </c>
      <c r="U153" s="125"/>
      <c r="V153" s="126"/>
      <c r="W153" s="125"/>
      <c r="X153" s="125"/>
      <c r="Y153" s="125" t="str">
        <f t="shared" si="35"/>
        <v/>
      </c>
      <c r="Z153" s="121"/>
      <c r="AA153" s="234"/>
      <c r="AB153" s="128"/>
      <c r="AC153" s="128"/>
      <c r="AD153" s="143"/>
      <c r="AE153" s="144">
        <v>0.0</v>
      </c>
      <c r="AF153" s="125" t="str">
        <f t="shared" si="6"/>
        <v/>
      </c>
      <c r="AG153" s="131">
        <v>2.75</v>
      </c>
      <c r="AH153" s="120">
        <f t="shared" si="7"/>
        <v>0</v>
      </c>
      <c r="AI153" s="132" t="str">
        <f>HYPERLINK('242MLInput'!AD149)</f>
        <v/>
      </c>
      <c r="AJ153" s="132" t="str">
        <f>HYPERLINK('242MLInput'!AE149)</f>
        <v/>
      </c>
      <c r="AK153" s="132" t="str">
        <f>HYPERLINK('242MLInput'!AF149)</f>
        <v/>
      </c>
      <c r="AL153" s="132" t="str">
        <f>HYPERLINK('242MLInput'!AG149)</f>
        <v/>
      </c>
      <c r="AM153" s="132" t="str">
        <f>HYPERLINK('242MLInput'!AH149)</f>
        <v/>
      </c>
      <c r="AN153" s="132" t="str">
        <f>HYPERLINK('242MLInput'!AI149)</f>
        <v/>
      </c>
      <c r="AO153" s="132" t="str">
        <f>HYPERLINK('242MLInput'!AJ149)</f>
        <v/>
      </c>
      <c r="AP153" s="132" t="str">
        <f>HYPERLINK('242MLInput'!AK149)</f>
        <v/>
      </c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118"/>
      <c r="BM153" s="118"/>
      <c r="BN153" s="118"/>
      <c r="BO153" s="118"/>
      <c r="BP153" s="118"/>
      <c r="BQ153" s="118"/>
      <c r="BR153" s="118"/>
      <c r="BS153" s="118"/>
      <c r="BT153" s="118"/>
      <c r="BU153" s="118"/>
      <c r="BV153" s="118"/>
      <c r="BW153" s="118"/>
      <c r="BX153" s="118"/>
      <c r="BY153" s="118"/>
      <c r="BZ153" s="118"/>
      <c r="CA153" s="118"/>
      <c r="CB153" s="118"/>
      <c r="CC153" s="118"/>
      <c r="CD153" s="118"/>
      <c r="CE153" s="118"/>
      <c r="CF153" s="118"/>
      <c r="CG153" s="118"/>
      <c r="CH153" s="118"/>
      <c r="CI153" s="118"/>
      <c r="CJ153" s="118"/>
      <c r="CK153" s="118"/>
      <c r="CL153" s="118"/>
      <c r="CM153" s="118"/>
      <c r="CN153" s="118"/>
      <c r="CO153" s="118"/>
      <c r="CP153" s="118"/>
      <c r="CQ153" s="118"/>
      <c r="CR153" s="118"/>
      <c r="CS153" s="118"/>
      <c r="CT153" s="118"/>
      <c r="CU153" s="118"/>
      <c r="CV153" s="118"/>
      <c r="CW153" s="118"/>
      <c r="CX153" s="118"/>
      <c r="CY153" s="118"/>
      <c r="CZ153" s="118"/>
      <c r="DA153" s="118"/>
      <c r="DB153" s="118"/>
      <c r="DC153" s="118"/>
      <c r="DD153" s="118"/>
    </row>
    <row r="154" ht="10.5" customHeight="1">
      <c r="A154" s="118" t="str">
        <f t="shared" si="1"/>
        <v>242ML</v>
      </c>
      <c r="B154" s="118">
        <f t="shared" si="2"/>
        <v>2020</v>
      </c>
      <c r="C154" s="118">
        <f t="shared" si="3"/>
        <v>8</v>
      </c>
      <c r="D154" s="119">
        <f>'242MLInput'!B150</f>
        <v>44068</v>
      </c>
      <c r="E154" s="120" t="str">
        <f t="shared" si="4"/>
        <v>HNZ</v>
      </c>
      <c r="F154" s="121" t="str">
        <f>'242MLInput'!H150</f>
        <v>BUY</v>
      </c>
      <c r="G154" s="120" t="str">
        <f>'242MLInput'!N150</f>
        <v>Steve Watkins</v>
      </c>
      <c r="H154" s="120" t="str">
        <f>'242MLInput'!O150</f>
        <v/>
      </c>
      <c r="I154" s="120" t="str">
        <f>'242MLInput'!Q150</f>
        <v>Cargo</v>
      </c>
      <c r="J154" s="121" t="str">
        <f>'242MLInput'!R150</f>
        <v>Vector Aeromedical</v>
      </c>
      <c r="K154" s="122" t="str">
        <f>'242MLInput'!AC150</f>
        <v/>
      </c>
      <c r="L154" s="123"/>
      <c r="M154" s="124">
        <f>'242MLInput'!L150</f>
        <v>0.3</v>
      </c>
      <c r="N154" s="120" t="str">
        <f>IF(F154="","",(IF(R154='242MLInput'!K150,"","ERROR!")))</f>
        <v/>
      </c>
      <c r="O154" s="120"/>
      <c r="P154" s="121">
        <v>1578.0</v>
      </c>
      <c r="Q154" s="121">
        <v>4354.0</v>
      </c>
      <c r="R154" s="124">
        <f t="shared" si="8"/>
        <v>2642.4</v>
      </c>
      <c r="S154" s="125"/>
      <c r="T154" s="125">
        <v>1890.41</v>
      </c>
      <c r="U154" s="125"/>
      <c r="V154" s="126"/>
      <c r="W154" s="125"/>
      <c r="X154" s="125"/>
      <c r="Y154" s="125">
        <v>15083.0</v>
      </c>
      <c r="Z154" s="121" t="s">
        <v>321</v>
      </c>
      <c r="AA154" s="234" t="s">
        <v>94</v>
      </c>
      <c r="AB154" s="128">
        <v>850.0</v>
      </c>
      <c r="AC154" s="128" t="s">
        <v>322</v>
      </c>
      <c r="AD154" s="143"/>
      <c r="AE154" s="144">
        <v>0.0</v>
      </c>
      <c r="AF154" s="125" t="str">
        <f t="shared" si="6"/>
        <v/>
      </c>
      <c r="AG154" s="131">
        <v>2.75</v>
      </c>
      <c r="AH154" s="120">
        <f t="shared" si="7"/>
        <v>0</v>
      </c>
      <c r="AI154" s="132" t="str">
        <f>HYPERLINK('242MLInput'!AD150)</f>
        <v/>
      </c>
      <c r="AJ154" s="132" t="str">
        <f>HYPERLINK('242MLInput'!AE150)</f>
        <v/>
      </c>
      <c r="AK154" s="132" t="str">
        <f>HYPERLINK('242MLInput'!AF150)</f>
        <v/>
      </c>
      <c r="AL154" s="132" t="str">
        <f>HYPERLINK('242MLInput'!AG150)</f>
        <v/>
      </c>
      <c r="AM154" s="132" t="str">
        <f>HYPERLINK('242MLInput'!AH150)</f>
        <v/>
      </c>
      <c r="AN154" s="132" t="str">
        <f>HYPERLINK('242MLInput'!AI150)</f>
        <v/>
      </c>
      <c r="AO154" s="132" t="str">
        <f>HYPERLINK('242MLInput'!AJ150)</f>
        <v/>
      </c>
      <c r="AP154" s="132" t="str">
        <f>HYPERLINK('242MLInput'!AK150)</f>
        <v/>
      </c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  <c r="CE154" s="118"/>
      <c r="CF154" s="118"/>
      <c r="CG154" s="118"/>
      <c r="CH154" s="118"/>
      <c r="CI154" s="118"/>
      <c r="CJ154" s="118"/>
      <c r="CK154" s="118"/>
      <c r="CL154" s="118"/>
      <c r="CM154" s="118"/>
      <c r="CN154" s="118"/>
      <c r="CO154" s="118"/>
      <c r="CP154" s="118"/>
      <c r="CQ154" s="118"/>
      <c r="CR154" s="118"/>
      <c r="CS154" s="118"/>
      <c r="CT154" s="118"/>
      <c r="CU154" s="118"/>
      <c r="CV154" s="118"/>
      <c r="CW154" s="118"/>
      <c r="CX154" s="118"/>
      <c r="CY154" s="118"/>
      <c r="CZ154" s="118"/>
      <c r="DA154" s="118"/>
      <c r="DB154" s="118"/>
      <c r="DC154" s="118"/>
      <c r="DD154" s="118"/>
    </row>
    <row r="155" ht="10.5" customHeight="1">
      <c r="A155" s="12" t="str">
        <f t="shared" si="1"/>
        <v>242ML</v>
      </c>
      <c r="B155" s="12">
        <f t="shared" si="2"/>
        <v>2020</v>
      </c>
      <c r="C155" s="12">
        <f t="shared" si="3"/>
        <v>8</v>
      </c>
      <c r="D155" s="230">
        <f>'242MLInput'!B151</f>
        <v>44068</v>
      </c>
      <c r="E155" s="111" t="str">
        <f t="shared" si="4"/>
        <v>BUY</v>
      </c>
      <c r="F155" s="112" t="str">
        <f>'242MLInput'!H151</f>
        <v>GSO</v>
      </c>
      <c r="G155" s="111" t="str">
        <f>'242MLInput'!N151</f>
        <v>Kevin Mock</v>
      </c>
      <c r="H155" s="111" t="str">
        <f>'242MLInput'!O151</f>
        <v/>
      </c>
      <c r="I155" s="111" t="str">
        <f>'242MLInput'!Q151</f>
        <v>Non-Rev</v>
      </c>
      <c r="J155" s="112" t="str">
        <f>'242MLInput'!R151</f>
        <v>Mx</v>
      </c>
      <c r="K155" s="113" t="str">
        <f>'242MLInput'!AC151</f>
        <v/>
      </c>
      <c r="L155" s="114"/>
      <c r="M155" s="115">
        <f>'242MLInput'!L151</f>
        <v>0.1</v>
      </c>
      <c r="N155" s="111" t="str">
        <f>IF(F155="","",(IF(R155='242MLInput'!K151,"","ERROR!")))</f>
        <v/>
      </c>
      <c r="O155" s="64"/>
      <c r="P155" s="121">
        <v>1579.0</v>
      </c>
      <c r="Q155" s="133"/>
      <c r="R155" s="224">
        <f t="shared" si="8"/>
        <v>2642.5</v>
      </c>
      <c r="S155" s="225"/>
      <c r="T155" s="225"/>
      <c r="U155" s="226"/>
      <c r="V155" s="226"/>
      <c r="W155" s="226">
        <v>77.35</v>
      </c>
      <c r="X155" s="226"/>
      <c r="Y155" s="226" t="str">
        <f t="shared" ref="Y155:Y158" si="36">IF(S155&lt;&gt;"",SUM(S153:X155),"")</f>
        <v/>
      </c>
      <c r="Z155" s="136"/>
      <c r="AA155" s="228"/>
      <c r="AB155" s="229"/>
      <c r="AC155" s="229"/>
      <c r="AD155" s="138"/>
      <c r="AE155" s="139">
        <v>0.0</v>
      </c>
      <c r="AF155" s="140" t="str">
        <f t="shared" si="6"/>
        <v/>
      </c>
      <c r="AG155" s="231">
        <v>2.75</v>
      </c>
      <c r="AH155" s="142">
        <f t="shared" si="7"/>
        <v>0</v>
      </c>
      <c r="AI155" s="235" t="str">
        <f>HYPERLINK('242MLInput'!AD151)</f>
        <v/>
      </c>
      <c r="AJ155" s="236" t="str">
        <f>HYPERLINK('242MLInput'!AE151)</f>
        <v/>
      </c>
      <c r="AK155" s="237" t="str">
        <f>HYPERLINK('242MLInput'!AF151)</f>
        <v/>
      </c>
      <c r="AL155" s="237" t="str">
        <f>HYPERLINK('242MLInput'!AG151)</f>
        <v/>
      </c>
      <c r="AM155" s="237" t="str">
        <f>HYPERLINK('242MLInput'!AH151)</f>
        <v/>
      </c>
      <c r="AN155" s="237" t="str">
        <f>HYPERLINK('242MLInput'!AI151)</f>
        <v/>
      </c>
      <c r="AO155" s="237" t="str">
        <f>HYPERLINK('242MLInput'!AJ151)</f>
        <v/>
      </c>
      <c r="AP155" s="237" t="str">
        <f>HYPERLINK('242MLInput'!AK151)</f>
        <v/>
      </c>
      <c r="AQ155" s="238"/>
      <c r="AR155" s="238"/>
      <c r="AS155" s="238"/>
      <c r="AT155" s="238"/>
      <c r="AU155" s="238"/>
      <c r="AV155" s="238"/>
      <c r="AW155" s="238"/>
      <c r="AX155" s="238"/>
      <c r="AY155" s="238"/>
      <c r="AZ155" s="238"/>
      <c r="BA155" s="238"/>
      <c r="BB155" s="238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8"/>
      <c r="BS155" s="238"/>
      <c r="BT155" s="238"/>
      <c r="BU155" s="238"/>
      <c r="BV155" s="238"/>
      <c r="BW155" s="238"/>
      <c r="BX155" s="238"/>
      <c r="BY155" s="238"/>
      <c r="BZ155" s="238"/>
      <c r="CA155" s="238"/>
      <c r="CB155" s="238"/>
      <c r="CC155" s="238"/>
      <c r="CD155" s="238"/>
      <c r="CE155" s="238"/>
      <c r="CF155" s="238"/>
      <c r="CG155" s="238"/>
      <c r="CH155" s="238"/>
      <c r="CI155" s="238"/>
      <c r="CJ155" s="238"/>
      <c r="CK155" s="238"/>
      <c r="CL155" s="238"/>
      <c r="CM155" s="238"/>
      <c r="CN155" s="238"/>
      <c r="CO155" s="238"/>
      <c r="CP155" s="238"/>
      <c r="CQ155" s="238"/>
      <c r="CR155" s="238"/>
      <c r="CS155" s="238"/>
      <c r="CT155" s="238"/>
      <c r="CU155" s="238"/>
      <c r="CV155" s="238"/>
      <c r="CW155" s="238"/>
      <c r="CX155" s="238"/>
      <c r="CY155" s="238"/>
      <c r="CZ155" s="238"/>
      <c r="DA155" s="238"/>
      <c r="DB155" s="238"/>
      <c r="DC155" s="238"/>
      <c r="DD155" s="238"/>
    </row>
    <row r="156" ht="10.5" customHeight="1">
      <c r="A156" s="118" t="str">
        <f t="shared" si="1"/>
        <v>242ML</v>
      </c>
      <c r="B156" s="118">
        <f t="shared" si="2"/>
        <v>2020</v>
      </c>
      <c r="C156" s="118">
        <f t="shared" si="3"/>
        <v>8</v>
      </c>
      <c r="D156" s="119">
        <f>'242MLInput'!B152</f>
        <v>44068</v>
      </c>
      <c r="E156" s="120" t="str">
        <f t="shared" si="4"/>
        <v>GSO</v>
      </c>
      <c r="F156" s="121" t="str">
        <f>'242MLInput'!H152</f>
        <v>SLN</v>
      </c>
      <c r="G156" s="120" t="str">
        <f>'242MLInput'!N152</f>
        <v>Steve Watkins</v>
      </c>
      <c r="H156" s="120" t="str">
        <f>'242MLInput'!O152</f>
        <v/>
      </c>
      <c r="I156" s="120" t="str">
        <f>'242MLInput'!Q152</f>
        <v>Cargo</v>
      </c>
      <c r="J156" s="121" t="str">
        <f>'242MLInput'!R152</f>
        <v>Vector Aeromedical</v>
      </c>
      <c r="K156" s="122" t="str">
        <f>'242MLInput'!AC152</f>
        <v/>
      </c>
      <c r="L156" s="123"/>
      <c r="M156" s="124">
        <f>'242MLInput'!L152</f>
        <v>2.9</v>
      </c>
      <c r="N156" s="120" t="str">
        <f>IF(F156="","",(IF(R156='242MLInput'!K152,"","ERROR!")))</f>
        <v/>
      </c>
      <c r="O156" s="120"/>
      <c r="P156" s="121">
        <v>1580.0</v>
      </c>
      <c r="Q156" s="121"/>
      <c r="R156" s="124">
        <f t="shared" si="8"/>
        <v>2645.4</v>
      </c>
      <c r="S156" s="125"/>
      <c r="T156" s="125">
        <v>1361.37</v>
      </c>
      <c r="U156" s="125"/>
      <c r="V156" s="126"/>
      <c r="W156" s="125"/>
      <c r="X156" s="125"/>
      <c r="Y156" s="125" t="str">
        <f t="shared" si="36"/>
        <v/>
      </c>
      <c r="Z156" s="121"/>
      <c r="AA156" s="234"/>
      <c r="AB156" s="128"/>
      <c r="AC156" s="128"/>
      <c r="AD156" s="143"/>
      <c r="AE156" s="144">
        <v>0.0</v>
      </c>
      <c r="AF156" s="125" t="str">
        <f t="shared" si="6"/>
        <v/>
      </c>
      <c r="AG156" s="131">
        <v>2.75</v>
      </c>
      <c r="AH156" s="120">
        <f t="shared" si="7"/>
        <v>0</v>
      </c>
      <c r="AI156" s="132" t="str">
        <f>HYPERLINK('242MLInput'!AD152)</f>
        <v/>
      </c>
      <c r="AJ156" s="132" t="str">
        <f>HYPERLINK('242MLInput'!AE152)</f>
        <v/>
      </c>
      <c r="AK156" s="132" t="str">
        <f>HYPERLINK('242MLInput'!AF152)</f>
        <v/>
      </c>
      <c r="AL156" s="132" t="str">
        <f>HYPERLINK('242MLInput'!AG152)</f>
        <v/>
      </c>
      <c r="AM156" s="132" t="str">
        <f>HYPERLINK('242MLInput'!AH152)</f>
        <v/>
      </c>
      <c r="AN156" s="132" t="str">
        <f>HYPERLINK('242MLInput'!AI152)</f>
        <v/>
      </c>
      <c r="AO156" s="132" t="str">
        <f>HYPERLINK('242MLInput'!AJ152)</f>
        <v/>
      </c>
      <c r="AP156" s="132" t="str">
        <f>HYPERLINK('242MLInput'!AK152)</f>
        <v/>
      </c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118"/>
      <c r="BM156" s="118"/>
      <c r="BN156" s="118"/>
      <c r="BO156" s="118"/>
      <c r="BP156" s="118"/>
      <c r="BQ156" s="118"/>
      <c r="BR156" s="118"/>
      <c r="BS156" s="118"/>
      <c r="BT156" s="118"/>
      <c r="BU156" s="118"/>
      <c r="BV156" s="118"/>
      <c r="BW156" s="118"/>
      <c r="BX156" s="118"/>
      <c r="BY156" s="118"/>
      <c r="BZ156" s="118"/>
      <c r="CA156" s="118"/>
      <c r="CB156" s="118"/>
      <c r="CC156" s="118"/>
      <c r="CD156" s="118"/>
      <c r="CE156" s="118"/>
      <c r="CF156" s="118"/>
      <c r="CG156" s="118"/>
      <c r="CH156" s="118"/>
      <c r="CI156" s="118"/>
      <c r="CJ156" s="118"/>
      <c r="CK156" s="118"/>
      <c r="CL156" s="118"/>
      <c r="CM156" s="118"/>
      <c r="CN156" s="118"/>
      <c r="CO156" s="118"/>
      <c r="CP156" s="118"/>
      <c r="CQ156" s="118"/>
      <c r="CR156" s="118"/>
      <c r="CS156" s="118"/>
      <c r="CT156" s="118"/>
      <c r="CU156" s="118"/>
      <c r="CV156" s="118"/>
      <c r="CW156" s="118"/>
      <c r="CX156" s="118"/>
      <c r="CY156" s="118"/>
      <c r="CZ156" s="118"/>
      <c r="DA156" s="118"/>
      <c r="DB156" s="118"/>
      <c r="DC156" s="118"/>
      <c r="DD156" s="118"/>
    </row>
    <row r="157" ht="10.5" customHeight="1">
      <c r="A157" s="118" t="str">
        <f t="shared" si="1"/>
        <v>242ML</v>
      </c>
      <c r="B157" s="118">
        <f t="shared" si="2"/>
        <v>2020</v>
      </c>
      <c r="C157" s="118">
        <f t="shared" si="3"/>
        <v>8</v>
      </c>
      <c r="D157" s="119">
        <f>'242MLInput'!B153</f>
        <v>44068</v>
      </c>
      <c r="E157" s="120" t="str">
        <f t="shared" si="4"/>
        <v>SLN</v>
      </c>
      <c r="F157" s="121" t="str">
        <f>'242MLInput'!H153</f>
        <v>APA</v>
      </c>
      <c r="G157" s="120" t="str">
        <f>'242MLInput'!N153</f>
        <v>Steve Watkins</v>
      </c>
      <c r="H157" s="120" t="str">
        <f>'242MLInput'!O153</f>
        <v/>
      </c>
      <c r="I157" s="120" t="str">
        <f>'242MLInput'!Q153</f>
        <v>Cargo</v>
      </c>
      <c r="J157" s="121" t="str">
        <f>'242MLInput'!R153</f>
        <v>Vector Aeromedical</v>
      </c>
      <c r="K157" s="122" t="str">
        <f>'242MLInput'!AC153</f>
        <v/>
      </c>
      <c r="L157" s="123"/>
      <c r="M157" s="124">
        <f>'242MLInput'!L153</f>
        <v>1.4</v>
      </c>
      <c r="N157" s="120" t="str">
        <f>IF(F157="","",(IF(R157='242MLInput'!K153,"","ERROR!")))</f>
        <v/>
      </c>
      <c r="O157" s="120"/>
      <c r="P157" s="121">
        <v>1581.0</v>
      </c>
      <c r="Q157" s="121"/>
      <c r="R157" s="124">
        <f t="shared" si="8"/>
        <v>2646.8</v>
      </c>
      <c r="S157" s="125"/>
      <c r="T157" s="125">
        <v>493.74</v>
      </c>
      <c r="U157" s="125"/>
      <c r="V157" s="126"/>
      <c r="W157" s="125"/>
      <c r="X157" s="125"/>
      <c r="Y157" s="125" t="str">
        <f t="shared" si="36"/>
        <v/>
      </c>
      <c r="Z157" s="121"/>
      <c r="AA157" s="234"/>
      <c r="AB157" s="239">
        <v>44070.0</v>
      </c>
      <c r="AC157" s="128"/>
      <c r="AD157" s="143"/>
      <c r="AE157" s="144">
        <v>0.0</v>
      </c>
      <c r="AF157" s="125" t="str">
        <f t="shared" si="6"/>
        <v/>
      </c>
      <c r="AG157" s="131">
        <v>2.75</v>
      </c>
      <c r="AH157" s="120">
        <f t="shared" si="7"/>
        <v>0</v>
      </c>
      <c r="AI157" s="132" t="str">
        <f>HYPERLINK('242MLInput'!AD153)</f>
        <v/>
      </c>
      <c r="AJ157" s="132" t="str">
        <f>HYPERLINK('242MLInput'!AE153)</f>
        <v/>
      </c>
      <c r="AK157" s="132" t="str">
        <f>HYPERLINK('242MLInput'!AF153)</f>
        <v/>
      </c>
      <c r="AL157" s="132" t="str">
        <f>HYPERLINK('242MLInput'!AG153)</f>
        <v/>
      </c>
      <c r="AM157" s="132" t="str">
        <f>HYPERLINK('242MLInput'!AH153)</f>
        <v/>
      </c>
      <c r="AN157" s="132" t="str">
        <f>HYPERLINK('242MLInput'!AI153)</f>
        <v/>
      </c>
      <c r="AO157" s="132" t="str">
        <f>HYPERLINK('242MLInput'!AJ153)</f>
        <v/>
      </c>
      <c r="AP157" s="132" t="str">
        <f>HYPERLINK('242MLInput'!AK153)</f>
        <v/>
      </c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  <c r="CE157" s="118"/>
      <c r="CF157" s="118"/>
      <c r="CG157" s="118"/>
      <c r="CH157" s="118"/>
      <c r="CI157" s="118"/>
      <c r="CJ157" s="118"/>
      <c r="CK157" s="118"/>
      <c r="CL157" s="118"/>
      <c r="CM157" s="118"/>
      <c r="CN157" s="118"/>
      <c r="CO157" s="118"/>
      <c r="CP157" s="118"/>
      <c r="CQ157" s="118"/>
      <c r="CR157" s="118"/>
      <c r="CS157" s="118"/>
      <c r="CT157" s="118"/>
      <c r="CU157" s="118"/>
      <c r="CV157" s="118"/>
      <c r="CW157" s="118"/>
      <c r="CX157" s="118"/>
      <c r="CY157" s="118"/>
      <c r="CZ157" s="118"/>
      <c r="DA157" s="118"/>
      <c r="DB157" s="118"/>
      <c r="DC157" s="118"/>
      <c r="DD157" s="118"/>
    </row>
    <row r="158" ht="10.5" customHeight="1">
      <c r="A158" s="118" t="str">
        <f t="shared" si="1"/>
        <v>242ML</v>
      </c>
      <c r="B158" s="118">
        <f t="shared" si="2"/>
        <v>2020</v>
      </c>
      <c r="C158" s="118">
        <f t="shared" si="3"/>
        <v>8</v>
      </c>
      <c r="D158" s="119">
        <f>'242MLInput'!B154</f>
        <v>44068</v>
      </c>
      <c r="E158" s="120" t="str">
        <f t="shared" si="4"/>
        <v>APA</v>
      </c>
      <c r="F158" s="121" t="str">
        <f>'242MLInput'!H154</f>
        <v>HNZ</v>
      </c>
      <c r="G158" s="120" t="str">
        <f>'242MLInput'!N154</f>
        <v>Steve Watkins</v>
      </c>
      <c r="H158" s="120" t="str">
        <f>'242MLInput'!O154</f>
        <v/>
      </c>
      <c r="I158" s="120" t="str">
        <f>'242MLInput'!Q154</f>
        <v>Cargo</v>
      </c>
      <c r="J158" s="121" t="str">
        <f>'242MLInput'!R154</f>
        <v>Vector Aeromedical</v>
      </c>
      <c r="K158" s="122" t="str">
        <f>'242MLInput'!AC154</f>
        <v/>
      </c>
      <c r="L158" s="123"/>
      <c r="M158" s="124">
        <f>'242MLInput'!L154</f>
        <v>3.7</v>
      </c>
      <c r="N158" s="120" t="str">
        <f>IF(F158="","",(IF(R158='242MLInput'!K154,"","ERROR!")))</f>
        <v/>
      </c>
      <c r="O158" s="120"/>
      <c r="P158" s="121">
        <v>1582.0</v>
      </c>
      <c r="Q158" s="121"/>
      <c r="R158" s="124">
        <f t="shared" si="8"/>
        <v>2650.5</v>
      </c>
      <c r="S158" s="125"/>
      <c r="T158" s="125">
        <v>387.2</v>
      </c>
      <c r="U158" s="125"/>
      <c r="V158" s="126"/>
      <c r="W158" s="125"/>
      <c r="X158" s="125"/>
      <c r="Y158" s="125" t="str">
        <f t="shared" si="36"/>
        <v/>
      </c>
      <c r="Z158" s="121"/>
      <c r="AA158" s="234"/>
      <c r="AB158" s="128">
        <v>500.0</v>
      </c>
      <c r="AC158" s="128" t="s">
        <v>323</v>
      </c>
      <c r="AD158" s="143"/>
      <c r="AE158" s="144">
        <v>0.0</v>
      </c>
      <c r="AF158" s="125" t="str">
        <f t="shared" si="6"/>
        <v/>
      </c>
      <c r="AG158" s="131">
        <v>2.75</v>
      </c>
      <c r="AH158" s="120">
        <f t="shared" si="7"/>
        <v>0</v>
      </c>
      <c r="AI158" s="132" t="str">
        <f>HYPERLINK('242MLInput'!AD154)</f>
        <v/>
      </c>
      <c r="AJ158" s="132" t="str">
        <f>HYPERLINK('242MLInput'!AE154)</f>
        <v/>
      </c>
      <c r="AK158" s="132" t="str">
        <f>HYPERLINK('242MLInput'!AF154)</f>
        <v/>
      </c>
      <c r="AL158" s="132" t="str">
        <f>HYPERLINK('242MLInput'!AG154)</f>
        <v/>
      </c>
      <c r="AM158" s="132" t="str">
        <f>HYPERLINK('242MLInput'!AH154)</f>
        <v/>
      </c>
      <c r="AN158" s="132" t="str">
        <f>HYPERLINK('242MLInput'!AI154)</f>
        <v/>
      </c>
      <c r="AO158" s="132" t="str">
        <f>HYPERLINK('242MLInput'!AJ154)</f>
        <v/>
      </c>
      <c r="AP158" s="132" t="str">
        <f>HYPERLINK('242MLInput'!AK154)</f>
        <v/>
      </c>
      <c r="AQ158" s="118"/>
      <c r="AR158" s="118"/>
      <c r="AS158" s="118"/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118"/>
      <c r="BO158" s="118"/>
      <c r="BP158" s="118"/>
      <c r="BQ158" s="118"/>
      <c r="BR158" s="118"/>
      <c r="BS158" s="118"/>
      <c r="BT158" s="118"/>
      <c r="BU158" s="118"/>
      <c r="BV158" s="118"/>
      <c r="BW158" s="118"/>
      <c r="BX158" s="118"/>
      <c r="BY158" s="118"/>
      <c r="BZ158" s="118"/>
      <c r="CA158" s="118"/>
      <c r="CB158" s="118"/>
      <c r="CC158" s="118"/>
      <c r="CD158" s="118"/>
      <c r="CE158" s="118"/>
      <c r="CF158" s="118"/>
      <c r="CG158" s="118"/>
      <c r="CH158" s="118"/>
      <c r="CI158" s="118"/>
      <c r="CJ158" s="118"/>
      <c r="CK158" s="118"/>
      <c r="CL158" s="118"/>
      <c r="CM158" s="118"/>
      <c r="CN158" s="118"/>
      <c r="CO158" s="118"/>
      <c r="CP158" s="118"/>
      <c r="CQ158" s="118"/>
      <c r="CR158" s="118"/>
      <c r="CS158" s="118"/>
      <c r="CT158" s="118"/>
      <c r="CU158" s="118"/>
      <c r="CV158" s="118"/>
      <c r="CW158" s="118"/>
      <c r="CX158" s="118"/>
      <c r="CY158" s="118"/>
      <c r="CZ158" s="118"/>
      <c r="DA158" s="118"/>
      <c r="DB158" s="118"/>
      <c r="DC158" s="118"/>
      <c r="DD158" s="118"/>
    </row>
    <row r="159" ht="10.5" customHeight="1">
      <c r="A159" s="118" t="str">
        <f t="shared" si="1"/>
        <v>242ML</v>
      </c>
      <c r="B159" s="118">
        <f t="shared" si="2"/>
        <v>2020</v>
      </c>
      <c r="C159" s="118">
        <f t="shared" si="3"/>
        <v>8</v>
      </c>
      <c r="D159" s="119">
        <f>'242MLInput'!B155</f>
        <v>44069</v>
      </c>
      <c r="E159" s="120" t="str">
        <f t="shared" si="4"/>
        <v>HNZ</v>
      </c>
      <c r="F159" s="121" t="str">
        <f>'242MLInput'!H155</f>
        <v>BUY</v>
      </c>
      <c r="G159" s="120" t="str">
        <f>'242MLInput'!N155</f>
        <v>Steve Watkins</v>
      </c>
      <c r="H159" s="120" t="str">
        <f>'242MLInput'!O155</f>
        <v/>
      </c>
      <c r="I159" s="120" t="str">
        <f>'242MLInput'!Q155</f>
        <v>Cargo</v>
      </c>
      <c r="J159" s="121" t="str">
        <f>'242MLInput'!R155</f>
        <v>Vector Aeromedical</v>
      </c>
      <c r="K159" s="122" t="str">
        <f>'242MLInput'!AC155</f>
        <v/>
      </c>
      <c r="L159" s="123"/>
      <c r="M159" s="124">
        <f>'242MLInput'!L155</f>
        <v>0.2</v>
      </c>
      <c r="N159" s="120" t="str">
        <f>IF(F159="","",(IF(R159='242MLInput'!K155,"","ERROR!")))</f>
        <v/>
      </c>
      <c r="O159" s="120"/>
      <c r="P159" s="121">
        <v>1583.0</v>
      </c>
      <c r="Q159" s="121">
        <v>4355.0</v>
      </c>
      <c r="R159" s="124">
        <f t="shared" si="8"/>
        <v>2650.7</v>
      </c>
      <c r="S159" s="125"/>
      <c r="T159" s="125"/>
      <c r="U159" s="125"/>
      <c r="V159" s="126"/>
      <c r="W159" s="125"/>
      <c r="X159" s="125"/>
      <c r="Y159" s="125">
        <v>15083.0</v>
      </c>
      <c r="Z159" s="121" t="s">
        <v>321</v>
      </c>
      <c r="AA159" s="234" t="s">
        <v>94</v>
      </c>
      <c r="AB159" s="128">
        <v>850.0</v>
      </c>
      <c r="AC159" s="128" t="s">
        <v>324</v>
      </c>
      <c r="AD159" s="143"/>
      <c r="AE159" s="144">
        <v>0.0</v>
      </c>
      <c r="AF159" s="125" t="str">
        <f t="shared" si="6"/>
        <v/>
      </c>
      <c r="AG159" s="131">
        <v>2.75</v>
      </c>
      <c r="AH159" s="120">
        <f t="shared" si="7"/>
        <v>0</v>
      </c>
      <c r="AI159" s="132" t="str">
        <f>HYPERLINK('242MLInput'!AD155)</f>
        <v/>
      </c>
      <c r="AJ159" s="132" t="str">
        <f>HYPERLINK('242MLInput'!AE155)</f>
        <v/>
      </c>
      <c r="AK159" s="132" t="str">
        <f>HYPERLINK('242MLInput'!AF155)</f>
        <v/>
      </c>
      <c r="AL159" s="132" t="str">
        <f>HYPERLINK('242MLInput'!AG155)</f>
        <v/>
      </c>
      <c r="AM159" s="132" t="str">
        <f>HYPERLINK('242MLInput'!AH155)</f>
        <v/>
      </c>
      <c r="AN159" s="132" t="str">
        <f>HYPERLINK('242MLInput'!AI155)</f>
        <v/>
      </c>
      <c r="AO159" s="132" t="str">
        <f>HYPERLINK('242MLInput'!AJ155)</f>
        <v/>
      </c>
      <c r="AP159" s="132" t="str">
        <f>HYPERLINK('242MLInput'!AK155)</f>
        <v/>
      </c>
      <c r="AQ159" s="118"/>
      <c r="AR159" s="118"/>
      <c r="AS159" s="118"/>
      <c r="AT159" s="118"/>
      <c r="AU159" s="118"/>
      <c r="AV159" s="118"/>
      <c r="AW159" s="118"/>
      <c r="AX159" s="118"/>
      <c r="AY159" s="118"/>
      <c r="AZ159" s="118"/>
      <c r="BA159" s="118"/>
      <c r="BB159" s="118"/>
      <c r="BC159" s="118"/>
      <c r="BD159" s="118"/>
      <c r="BE159" s="118"/>
      <c r="BF159" s="118"/>
      <c r="BG159" s="118"/>
      <c r="BH159" s="118"/>
      <c r="BI159" s="118"/>
      <c r="BJ159" s="118"/>
      <c r="BK159" s="118"/>
      <c r="BL159" s="118"/>
      <c r="BM159" s="118"/>
      <c r="BN159" s="118"/>
      <c r="BO159" s="118"/>
      <c r="BP159" s="118"/>
      <c r="BQ159" s="118"/>
      <c r="BR159" s="118"/>
      <c r="BS159" s="118"/>
      <c r="BT159" s="118"/>
      <c r="BU159" s="118"/>
      <c r="BV159" s="118"/>
      <c r="BW159" s="118"/>
      <c r="BX159" s="118"/>
      <c r="BY159" s="118"/>
      <c r="BZ159" s="118"/>
      <c r="CA159" s="118"/>
      <c r="CB159" s="118"/>
      <c r="CC159" s="118"/>
      <c r="CD159" s="118"/>
      <c r="CE159" s="118"/>
      <c r="CF159" s="118"/>
      <c r="CG159" s="118"/>
      <c r="CH159" s="118"/>
      <c r="CI159" s="118"/>
      <c r="CJ159" s="118"/>
      <c r="CK159" s="118"/>
      <c r="CL159" s="118"/>
      <c r="CM159" s="118"/>
      <c r="CN159" s="118"/>
      <c r="CO159" s="118"/>
      <c r="CP159" s="118"/>
      <c r="CQ159" s="118"/>
      <c r="CR159" s="118"/>
      <c r="CS159" s="118"/>
      <c r="CT159" s="118"/>
      <c r="CU159" s="118"/>
      <c r="CV159" s="118"/>
      <c r="CW159" s="118"/>
      <c r="CX159" s="118"/>
      <c r="CY159" s="118"/>
      <c r="CZ159" s="118"/>
      <c r="DA159" s="118"/>
      <c r="DB159" s="118"/>
      <c r="DC159" s="118"/>
      <c r="DD159" s="118"/>
    </row>
    <row r="160" ht="10.5" customHeight="1">
      <c r="A160" s="12" t="str">
        <f t="shared" si="1"/>
        <v>242ML</v>
      </c>
      <c r="B160" s="12">
        <f t="shared" si="2"/>
        <v>2020</v>
      </c>
      <c r="C160" s="12">
        <f t="shared" si="3"/>
        <v>8</v>
      </c>
      <c r="D160" s="230">
        <f>'242MLInput'!B156</f>
        <v>44069</v>
      </c>
      <c r="E160" s="111" t="str">
        <f t="shared" si="4"/>
        <v>BUY</v>
      </c>
      <c r="F160" s="112" t="str">
        <f>'242MLInput'!H156</f>
        <v>SLN</v>
      </c>
      <c r="G160" s="111" t="str">
        <f>'242MLInput'!N156</f>
        <v>Steve Watkins</v>
      </c>
      <c r="H160" s="111" t="str">
        <f>'242MLInput'!O156</f>
        <v/>
      </c>
      <c r="I160" s="111" t="str">
        <f>'242MLInput'!Q156</f>
        <v>Cargo</v>
      </c>
      <c r="J160" s="112" t="str">
        <f>'242MLInput'!R156</f>
        <v>Vector Aeromedical</v>
      </c>
      <c r="K160" s="113" t="str">
        <f>'242MLInput'!AC156</f>
        <v/>
      </c>
      <c r="L160" s="114"/>
      <c r="M160" s="115">
        <f>'242MLInput'!L156</f>
        <v>3.1</v>
      </c>
      <c r="N160" s="111" t="str">
        <f>IF(F160="","",(IF(R160='242MLInput'!K156,"","ERROR!")))</f>
        <v/>
      </c>
      <c r="O160" s="64"/>
      <c r="P160" s="121">
        <v>1584.0</v>
      </c>
      <c r="Q160" s="133"/>
      <c r="R160" s="224">
        <f t="shared" si="8"/>
        <v>2653.8</v>
      </c>
      <c r="S160" s="225"/>
      <c r="T160" s="225">
        <v>1046.1</v>
      </c>
      <c r="U160" s="226"/>
      <c r="V160" s="226"/>
      <c r="W160" s="226"/>
      <c r="X160" s="226"/>
      <c r="Y160" s="226" t="str">
        <f t="shared" ref="Y160:Y162" si="37">IF(S160&lt;&gt;"",SUM(S158:X160),"")</f>
        <v/>
      </c>
      <c r="Z160" s="136"/>
      <c r="AA160" s="228"/>
      <c r="AB160" s="229"/>
      <c r="AC160" s="229"/>
      <c r="AD160" s="138"/>
      <c r="AE160" s="139">
        <v>0.0</v>
      </c>
      <c r="AF160" s="140" t="str">
        <f t="shared" si="6"/>
        <v/>
      </c>
      <c r="AG160" s="231">
        <v>2.75</v>
      </c>
      <c r="AH160" s="142">
        <f t="shared" si="7"/>
        <v>0</v>
      </c>
      <c r="AI160" s="235" t="str">
        <f>HYPERLINK('242MLInput'!AD156)</f>
        <v/>
      </c>
      <c r="AJ160" s="236" t="str">
        <f>HYPERLINK('242MLInput'!AE156)</f>
        <v/>
      </c>
      <c r="AK160" s="237" t="str">
        <f>HYPERLINK('242MLInput'!AF156)</f>
        <v/>
      </c>
      <c r="AL160" s="237" t="str">
        <f>HYPERLINK('242MLInput'!AG156)</f>
        <v/>
      </c>
      <c r="AM160" s="237" t="str">
        <f>HYPERLINK('242MLInput'!AH156)</f>
        <v/>
      </c>
      <c r="AN160" s="237" t="str">
        <f>HYPERLINK('242MLInput'!AI156)</f>
        <v/>
      </c>
      <c r="AO160" s="237" t="str">
        <f>HYPERLINK('242MLInput'!AJ156)</f>
        <v/>
      </c>
      <c r="AP160" s="237" t="str">
        <f>HYPERLINK('242MLInput'!AK156)</f>
        <v/>
      </c>
      <c r="AQ160" s="238"/>
      <c r="AR160" s="238"/>
      <c r="AS160" s="238"/>
      <c r="AT160" s="238"/>
      <c r="AU160" s="238"/>
      <c r="AV160" s="238"/>
      <c r="AW160" s="238"/>
      <c r="AX160" s="238"/>
      <c r="AY160" s="238"/>
      <c r="AZ160" s="238"/>
      <c r="BA160" s="238"/>
      <c r="BB160" s="238"/>
      <c r="BC160" s="238"/>
      <c r="BD160" s="238"/>
      <c r="BE160" s="238"/>
      <c r="BF160" s="238"/>
      <c r="BG160" s="238"/>
      <c r="BH160" s="238"/>
      <c r="BI160" s="238"/>
      <c r="BJ160" s="238"/>
      <c r="BK160" s="238"/>
      <c r="BL160" s="238"/>
      <c r="BM160" s="238"/>
      <c r="BN160" s="238"/>
      <c r="BO160" s="238"/>
      <c r="BP160" s="238"/>
      <c r="BQ160" s="238"/>
      <c r="BR160" s="238"/>
      <c r="BS160" s="238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8"/>
      <c r="CJ160" s="238"/>
      <c r="CK160" s="238"/>
      <c r="CL160" s="238"/>
      <c r="CM160" s="238"/>
      <c r="CN160" s="238"/>
      <c r="CO160" s="238"/>
      <c r="CP160" s="238"/>
      <c r="CQ160" s="238"/>
      <c r="CR160" s="238"/>
      <c r="CS160" s="238"/>
      <c r="CT160" s="238"/>
      <c r="CU160" s="238"/>
      <c r="CV160" s="238"/>
      <c r="CW160" s="238"/>
      <c r="CX160" s="238"/>
      <c r="CY160" s="238"/>
      <c r="CZ160" s="238"/>
      <c r="DA160" s="238"/>
      <c r="DB160" s="238"/>
      <c r="DC160" s="238"/>
      <c r="DD160" s="238"/>
    </row>
    <row r="161" ht="10.5" customHeight="1">
      <c r="A161" s="12" t="str">
        <f t="shared" si="1"/>
        <v>242ML</v>
      </c>
      <c r="B161" s="12">
        <f t="shared" si="2"/>
        <v>2020</v>
      </c>
      <c r="C161" s="12">
        <f t="shared" si="3"/>
        <v>8</v>
      </c>
      <c r="D161" s="230">
        <f>'242MLInput'!B157</f>
        <v>44069</v>
      </c>
      <c r="E161" s="111" t="str">
        <f t="shared" si="4"/>
        <v>SLN</v>
      </c>
      <c r="F161" s="112" t="str">
        <f>'242MLInput'!H157</f>
        <v>APA</v>
      </c>
      <c r="G161" s="111" t="str">
        <f>'242MLInput'!N157</f>
        <v>Steve Watkins</v>
      </c>
      <c r="H161" s="111" t="str">
        <f>'242MLInput'!O157</f>
        <v/>
      </c>
      <c r="I161" s="111" t="str">
        <f>'242MLInput'!Q157</f>
        <v>Cargo</v>
      </c>
      <c r="J161" s="112" t="str">
        <f>'242MLInput'!R157</f>
        <v>Vector Aeromedical</v>
      </c>
      <c r="K161" s="113" t="str">
        <f>'242MLInput'!AC157</f>
        <v/>
      </c>
      <c r="L161" s="114"/>
      <c r="M161" s="115">
        <f>'242MLInput'!L157</f>
        <v>1.5</v>
      </c>
      <c r="N161" s="111" t="str">
        <f>IF(F161="","",(IF(R161='242MLInput'!K157,"","ERROR!")))</f>
        <v/>
      </c>
      <c r="O161" s="64"/>
      <c r="P161" s="121">
        <v>1585.0</v>
      </c>
      <c r="Q161" s="133"/>
      <c r="R161" s="224">
        <f t="shared" si="8"/>
        <v>2655.3</v>
      </c>
      <c r="S161" s="225"/>
      <c r="T161" s="225">
        <v>387.2</v>
      </c>
      <c r="U161" s="226"/>
      <c r="V161" s="226"/>
      <c r="W161" s="226"/>
      <c r="X161" s="226"/>
      <c r="Y161" s="226" t="str">
        <f t="shared" si="37"/>
        <v/>
      </c>
      <c r="Z161" s="136"/>
      <c r="AA161" s="228"/>
      <c r="AB161" s="229"/>
      <c r="AC161" s="229"/>
      <c r="AD161" s="138"/>
      <c r="AE161" s="139">
        <v>0.0</v>
      </c>
      <c r="AF161" s="140" t="str">
        <f t="shared" si="6"/>
        <v/>
      </c>
      <c r="AG161" s="231">
        <v>2.75</v>
      </c>
      <c r="AH161" s="142">
        <f t="shared" si="7"/>
        <v>0</v>
      </c>
      <c r="AI161" s="235" t="str">
        <f>HYPERLINK('242MLInput'!AD157)</f>
        <v/>
      </c>
      <c r="AJ161" s="236" t="str">
        <f>HYPERLINK('242MLInput'!AE157)</f>
        <v/>
      </c>
      <c r="AK161" s="237" t="str">
        <f>HYPERLINK('242MLInput'!AF157)</f>
        <v/>
      </c>
      <c r="AL161" s="237" t="str">
        <f>HYPERLINK('242MLInput'!AG157)</f>
        <v/>
      </c>
      <c r="AM161" s="237" t="str">
        <f>HYPERLINK('242MLInput'!AH157)</f>
        <v/>
      </c>
      <c r="AN161" s="237" t="str">
        <f>HYPERLINK('242MLInput'!AI157)</f>
        <v/>
      </c>
      <c r="AO161" s="237" t="str">
        <f>HYPERLINK('242MLInput'!AJ157)</f>
        <v/>
      </c>
      <c r="AP161" s="237" t="str">
        <f>HYPERLINK('242MLInput'!AK157)</f>
        <v/>
      </c>
      <c r="AQ161" s="238"/>
      <c r="AR161" s="238"/>
      <c r="AS161" s="238"/>
      <c r="AT161" s="238"/>
      <c r="AU161" s="238"/>
      <c r="AV161" s="238"/>
      <c r="AW161" s="238"/>
      <c r="AX161" s="238"/>
      <c r="AY161" s="238"/>
      <c r="AZ161" s="238"/>
      <c r="BA161" s="238"/>
      <c r="BB161" s="238"/>
      <c r="BC161" s="238"/>
      <c r="BD161" s="238"/>
      <c r="BE161" s="238"/>
      <c r="BF161" s="238"/>
      <c r="BG161" s="238"/>
      <c r="BH161" s="238"/>
      <c r="BI161" s="238"/>
      <c r="BJ161" s="238"/>
      <c r="BK161" s="238"/>
      <c r="BL161" s="238"/>
      <c r="BM161" s="238"/>
      <c r="BN161" s="238"/>
      <c r="BO161" s="238"/>
      <c r="BP161" s="238"/>
      <c r="BQ161" s="238"/>
      <c r="BR161" s="238"/>
      <c r="BS161" s="238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8"/>
      <c r="CJ161" s="238"/>
      <c r="CK161" s="238"/>
      <c r="CL161" s="238"/>
      <c r="CM161" s="238"/>
      <c r="CN161" s="238"/>
      <c r="CO161" s="238"/>
      <c r="CP161" s="238"/>
      <c r="CQ161" s="238"/>
      <c r="CR161" s="238"/>
      <c r="CS161" s="238"/>
      <c r="CT161" s="238"/>
      <c r="CU161" s="238"/>
      <c r="CV161" s="238"/>
      <c r="CW161" s="238"/>
      <c r="CX161" s="238"/>
      <c r="CY161" s="238"/>
      <c r="CZ161" s="238"/>
      <c r="DA161" s="238"/>
      <c r="DB161" s="238"/>
      <c r="DC161" s="238"/>
      <c r="DD161" s="238"/>
    </row>
    <row r="162" ht="10.5" customHeight="1">
      <c r="A162" s="12" t="str">
        <f t="shared" si="1"/>
        <v>242ML</v>
      </c>
      <c r="B162" s="12">
        <f t="shared" si="2"/>
        <v>2020</v>
      </c>
      <c r="C162" s="12">
        <f t="shared" si="3"/>
        <v>8</v>
      </c>
      <c r="D162" s="230">
        <f>'242MLInput'!B158</f>
        <v>44069</v>
      </c>
      <c r="E162" s="111" t="str">
        <f t="shared" si="4"/>
        <v>APA</v>
      </c>
      <c r="F162" s="112" t="str">
        <f>'242MLInput'!H158</f>
        <v>HNZ</v>
      </c>
      <c r="G162" s="111" t="str">
        <f>'242MLInput'!N158</f>
        <v>Steve Watkins</v>
      </c>
      <c r="H162" s="111" t="str">
        <f>'242MLInput'!O158</f>
        <v/>
      </c>
      <c r="I162" s="111" t="str">
        <f>'242MLInput'!Q158</f>
        <v>Cargo</v>
      </c>
      <c r="J162" s="112" t="str">
        <f>'242MLInput'!R158</f>
        <v>Vector Aeromedical</v>
      </c>
      <c r="K162" s="113" t="str">
        <f>'242MLInput'!AC158</f>
        <v/>
      </c>
      <c r="L162" s="114"/>
      <c r="M162" s="115">
        <f>'242MLInput'!L158</f>
        <v>3.7</v>
      </c>
      <c r="N162" s="111" t="str">
        <f>IF(F162="","",(IF(R162='242MLInput'!K158,"","ERROR!")))</f>
        <v/>
      </c>
      <c r="O162" s="64"/>
      <c r="P162" s="121">
        <v>1586.0</v>
      </c>
      <c r="Q162" s="133"/>
      <c r="R162" s="224">
        <f t="shared" si="8"/>
        <v>2659</v>
      </c>
      <c r="S162" s="225"/>
      <c r="T162" s="225"/>
      <c r="U162" s="226"/>
      <c r="V162" s="226"/>
      <c r="W162" s="226"/>
      <c r="X162" s="226"/>
      <c r="Y162" s="226" t="str">
        <f t="shared" si="37"/>
        <v/>
      </c>
      <c r="Z162" s="136"/>
      <c r="AA162" s="228"/>
      <c r="AB162" s="229"/>
      <c r="AC162" s="229"/>
      <c r="AD162" s="138"/>
      <c r="AE162" s="139">
        <v>0.0</v>
      </c>
      <c r="AF162" s="140" t="str">
        <f t="shared" si="6"/>
        <v/>
      </c>
      <c r="AG162" s="231">
        <v>2.75</v>
      </c>
      <c r="AH162" s="142">
        <f t="shared" si="7"/>
        <v>0</v>
      </c>
      <c r="AI162" s="235" t="str">
        <f>HYPERLINK('242MLInput'!AD158)</f>
        <v/>
      </c>
      <c r="AJ162" s="236" t="str">
        <f>HYPERLINK('242MLInput'!AE158)</f>
        <v/>
      </c>
      <c r="AK162" s="237" t="str">
        <f>HYPERLINK('242MLInput'!AF158)</f>
        <v/>
      </c>
      <c r="AL162" s="237" t="str">
        <f>HYPERLINK('242MLInput'!AG158)</f>
        <v/>
      </c>
      <c r="AM162" s="237" t="str">
        <f>HYPERLINK('242MLInput'!AH158)</f>
        <v/>
      </c>
      <c r="AN162" s="237" t="str">
        <f>HYPERLINK('242MLInput'!AI158)</f>
        <v/>
      </c>
      <c r="AO162" s="237" t="str">
        <f>HYPERLINK('242MLInput'!AJ158)</f>
        <v/>
      </c>
      <c r="AP162" s="237" t="str">
        <f>HYPERLINK('242MLInput'!AK158)</f>
        <v/>
      </c>
      <c r="AQ162" s="238"/>
      <c r="AR162" s="238"/>
      <c r="AS162" s="238"/>
      <c r="AT162" s="238"/>
      <c r="AU162" s="238"/>
      <c r="AV162" s="238"/>
      <c r="AW162" s="238"/>
      <c r="AX162" s="238"/>
      <c r="AY162" s="238"/>
      <c r="AZ162" s="238"/>
      <c r="BA162" s="238"/>
      <c r="BB162" s="238"/>
      <c r="BC162" s="238"/>
      <c r="BD162" s="238"/>
      <c r="BE162" s="238"/>
      <c r="BF162" s="238"/>
      <c r="BG162" s="238"/>
      <c r="BH162" s="238"/>
      <c r="BI162" s="238"/>
      <c r="BJ162" s="238"/>
      <c r="BK162" s="238"/>
      <c r="BL162" s="238"/>
      <c r="BM162" s="238"/>
      <c r="BN162" s="238"/>
      <c r="BO162" s="238"/>
      <c r="BP162" s="238"/>
      <c r="BQ162" s="238"/>
      <c r="BR162" s="238"/>
      <c r="BS162" s="238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8"/>
      <c r="CJ162" s="238"/>
      <c r="CK162" s="238"/>
      <c r="CL162" s="238"/>
      <c r="CM162" s="238"/>
      <c r="CN162" s="238"/>
      <c r="CO162" s="238"/>
      <c r="CP162" s="238"/>
      <c r="CQ162" s="238"/>
      <c r="CR162" s="238"/>
      <c r="CS162" s="238"/>
      <c r="CT162" s="238"/>
      <c r="CU162" s="238"/>
      <c r="CV162" s="238"/>
      <c r="CW162" s="238"/>
      <c r="CX162" s="238"/>
      <c r="CY162" s="238"/>
      <c r="CZ162" s="238"/>
      <c r="DA162" s="238"/>
      <c r="DB162" s="238"/>
      <c r="DC162" s="238"/>
      <c r="DD162" s="238"/>
    </row>
    <row r="163" ht="10.5" customHeight="1">
      <c r="A163" s="12" t="str">
        <f t="shared" si="1"/>
        <v>242ML</v>
      </c>
      <c r="B163" s="12">
        <f t="shared" si="2"/>
        <v>2020</v>
      </c>
      <c r="C163" s="12">
        <f t="shared" si="3"/>
        <v>8</v>
      </c>
      <c r="D163" s="230">
        <f>'242MLInput'!B159</f>
        <v>44070</v>
      </c>
      <c r="E163" s="111" t="str">
        <f t="shared" si="4"/>
        <v>HNZ</v>
      </c>
      <c r="F163" s="112" t="str">
        <f>'242MLInput'!H159</f>
        <v>BUY</v>
      </c>
      <c r="G163" s="111" t="str">
        <f>'242MLInput'!N159</f>
        <v>Steve Watkins</v>
      </c>
      <c r="H163" s="111" t="str">
        <f>'242MLInput'!O159</f>
        <v/>
      </c>
      <c r="I163" s="111" t="str">
        <f>'242MLInput'!Q159</f>
        <v>Cargo</v>
      </c>
      <c r="J163" s="112" t="str">
        <f>'242MLInput'!R159</f>
        <v>Vector Aeromedical</v>
      </c>
      <c r="K163" s="113" t="str">
        <f>'242MLInput'!AC159</f>
        <v/>
      </c>
      <c r="L163" s="114"/>
      <c r="M163" s="115">
        <f>'242MLInput'!L159</f>
        <v>0.3</v>
      </c>
      <c r="N163" s="111" t="str">
        <f>IF(F163="","",(IF(R163='242MLInput'!K159,"","ERROR!")))</f>
        <v/>
      </c>
      <c r="O163" s="64"/>
      <c r="P163" s="121">
        <v>1587.0</v>
      </c>
      <c r="Q163" s="133">
        <v>4356.0</v>
      </c>
      <c r="R163" s="224">
        <f t="shared" si="8"/>
        <v>2659.3</v>
      </c>
      <c r="S163" s="225"/>
      <c r="T163" s="225"/>
      <c r="U163" s="226"/>
      <c r="V163" s="226"/>
      <c r="W163" s="226"/>
      <c r="X163" s="226"/>
      <c r="Y163" s="226">
        <v>15083.0</v>
      </c>
      <c r="Z163" s="136" t="s">
        <v>318</v>
      </c>
      <c r="AA163" s="228" t="s">
        <v>94</v>
      </c>
      <c r="AB163" s="229">
        <v>850.0</v>
      </c>
      <c r="AC163" s="229" t="s">
        <v>325</v>
      </c>
      <c r="AD163" s="138"/>
      <c r="AE163" s="139">
        <v>0.0</v>
      </c>
      <c r="AF163" s="140" t="str">
        <f t="shared" si="6"/>
        <v/>
      </c>
      <c r="AG163" s="231">
        <v>2.75</v>
      </c>
      <c r="AH163" s="142">
        <f t="shared" si="7"/>
        <v>0</v>
      </c>
      <c r="AI163" s="235" t="str">
        <f>HYPERLINK('242MLInput'!AD159)</f>
        <v/>
      </c>
      <c r="AJ163" s="236" t="str">
        <f>HYPERLINK('242MLInput'!AE159)</f>
        <v/>
      </c>
      <c r="AK163" s="237" t="str">
        <f>HYPERLINK('242MLInput'!AF159)</f>
        <v/>
      </c>
      <c r="AL163" s="237" t="str">
        <f>HYPERLINK('242MLInput'!AG159)</f>
        <v/>
      </c>
      <c r="AM163" s="237" t="str">
        <f>HYPERLINK('242MLInput'!AH159)</f>
        <v/>
      </c>
      <c r="AN163" s="237" t="str">
        <f>HYPERLINK('242MLInput'!AI159)</f>
        <v/>
      </c>
      <c r="AO163" s="237" t="str">
        <f>HYPERLINK('242MLInput'!AJ159)</f>
        <v/>
      </c>
      <c r="AP163" s="237" t="str">
        <f>HYPERLINK('242MLInput'!AK159)</f>
        <v/>
      </c>
      <c r="AQ163" s="238"/>
      <c r="AR163" s="238"/>
      <c r="AS163" s="238"/>
      <c r="AT163" s="238"/>
      <c r="AU163" s="238"/>
      <c r="AV163" s="238"/>
      <c r="AW163" s="238"/>
      <c r="AX163" s="238"/>
      <c r="AY163" s="238"/>
      <c r="AZ163" s="238"/>
      <c r="BA163" s="238"/>
      <c r="BB163" s="238"/>
      <c r="BC163" s="238"/>
      <c r="BD163" s="238"/>
      <c r="BE163" s="238"/>
      <c r="BF163" s="238"/>
      <c r="BG163" s="238"/>
      <c r="BH163" s="238"/>
      <c r="BI163" s="238"/>
      <c r="BJ163" s="238"/>
      <c r="BK163" s="238"/>
      <c r="BL163" s="238"/>
      <c r="BM163" s="238"/>
      <c r="BN163" s="238"/>
      <c r="BO163" s="238"/>
      <c r="BP163" s="238"/>
      <c r="BQ163" s="238"/>
      <c r="BR163" s="238"/>
      <c r="BS163" s="238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8"/>
      <c r="CJ163" s="238"/>
      <c r="CK163" s="238"/>
      <c r="CL163" s="238"/>
      <c r="CM163" s="238"/>
      <c r="CN163" s="238"/>
      <c r="CO163" s="238"/>
      <c r="CP163" s="238"/>
      <c r="CQ163" s="238"/>
      <c r="CR163" s="238"/>
      <c r="CS163" s="238"/>
      <c r="CT163" s="238"/>
      <c r="CU163" s="238"/>
      <c r="CV163" s="238"/>
      <c r="CW163" s="238"/>
      <c r="CX163" s="238"/>
      <c r="CY163" s="238"/>
      <c r="CZ163" s="238"/>
      <c r="DA163" s="238"/>
      <c r="DB163" s="238"/>
      <c r="DC163" s="238"/>
      <c r="DD163" s="238"/>
    </row>
    <row r="164" ht="10.5" customHeight="1">
      <c r="A164" s="118" t="str">
        <f t="shared" si="1"/>
        <v>242ML</v>
      </c>
      <c r="B164" s="118">
        <f t="shared" si="2"/>
        <v>2020</v>
      </c>
      <c r="C164" s="118">
        <f t="shared" si="3"/>
        <v>8</v>
      </c>
      <c r="D164" s="119">
        <f>'242MLInput'!B160</f>
        <v>44070</v>
      </c>
      <c r="E164" s="120" t="str">
        <f t="shared" si="4"/>
        <v>BUY</v>
      </c>
      <c r="F164" s="121" t="str">
        <f>'242MLInput'!H160</f>
        <v>GSO</v>
      </c>
      <c r="G164" s="120" t="str">
        <f>'242MLInput'!N160</f>
        <v>Kevin Mock</v>
      </c>
      <c r="H164" s="120" t="str">
        <f>'242MLInput'!O160</f>
        <v/>
      </c>
      <c r="I164" s="120" t="str">
        <f>'242MLInput'!Q160</f>
        <v>Non-Rev</v>
      </c>
      <c r="J164" s="121" t="str">
        <f>'242MLInput'!R160</f>
        <v>Mx</v>
      </c>
      <c r="K164" s="122" t="str">
        <f>'242MLInput'!AC160</f>
        <v/>
      </c>
      <c r="L164" s="123"/>
      <c r="M164" s="124">
        <f>'242MLInput'!L160</f>
        <v>0.3</v>
      </c>
      <c r="N164" s="120" t="str">
        <f>IF(F164="","",(IF(R164='242MLInput'!K160,"","ERROR!")))</f>
        <v/>
      </c>
      <c r="O164" s="120"/>
      <c r="P164" s="121">
        <v>1588.0</v>
      </c>
      <c r="Q164" s="121"/>
      <c r="R164" s="124">
        <f t="shared" si="8"/>
        <v>2659.6</v>
      </c>
      <c r="S164" s="125"/>
      <c r="T164" s="125"/>
      <c r="U164" s="125"/>
      <c r="V164" s="126"/>
      <c r="W164" s="125"/>
      <c r="X164" s="125"/>
      <c r="Y164" s="125" t="str">
        <f t="shared" ref="Y164:Y166" si="38">IF(S164&lt;&gt;"",SUM(S162:X164),"")</f>
        <v/>
      </c>
      <c r="Z164" s="121"/>
      <c r="AA164" s="234"/>
      <c r="AB164" s="128"/>
      <c r="AC164" s="128"/>
      <c r="AD164" s="143"/>
      <c r="AE164" s="144">
        <v>0.0</v>
      </c>
      <c r="AF164" s="125" t="str">
        <f t="shared" si="6"/>
        <v/>
      </c>
      <c r="AG164" s="131">
        <v>2.75</v>
      </c>
      <c r="AH164" s="120">
        <f t="shared" si="7"/>
        <v>0</v>
      </c>
      <c r="AI164" s="132" t="str">
        <f>HYPERLINK('242MLInput'!AD160)</f>
        <v/>
      </c>
      <c r="AJ164" s="132" t="str">
        <f>HYPERLINK('242MLInput'!AE160)</f>
        <v/>
      </c>
      <c r="AK164" s="132" t="str">
        <f>HYPERLINK('242MLInput'!AF160)</f>
        <v/>
      </c>
      <c r="AL164" s="132" t="str">
        <f>HYPERLINK('242MLInput'!AG160)</f>
        <v/>
      </c>
      <c r="AM164" s="132" t="str">
        <f>HYPERLINK('242MLInput'!AH160)</f>
        <v/>
      </c>
      <c r="AN164" s="132" t="str">
        <f>HYPERLINK('242MLInput'!AI160)</f>
        <v/>
      </c>
      <c r="AO164" s="132" t="str">
        <f>HYPERLINK('242MLInput'!AJ160)</f>
        <v/>
      </c>
      <c r="AP164" s="132" t="str">
        <f>HYPERLINK('242MLInput'!AK160)</f>
        <v/>
      </c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8"/>
      <c r="CE164" s="118"/>
      <c r="CF164" s="118"/>
      <c r="CG164" s="118"/>
      <c r="CH164" s="118"/>
      <c r="CI164" s="118"/>
      <c r="CJ164" s="118"/>
      <c r="CK164" s="118"/>
      <c r="CL164" s="118"/>
      <c r="CM164" s="118"/>
      <c r="CN164" s="118"/>
      <c r="CO164" s="118"/>
      <c r="CP164" s="118"/>
      <c r="CQ164" s="118"/>
      <c r="CR164" s="118"/>
      <c r="CS164" s="118"/>
      <c r="CT164" s="118"/>
      <c r="CU164" s="118"/>
      <c r="CV164" s="118"/>
      <c r="CW164" s="118"/>
      <c r="CX164" s="118"/>
      <c r="CY164" s="118"/>
      <c r="CZ164" s="118"/>
      <c r="DA164" s="118"/>
      <c r="DB164" s="118"/>
      <c r="DC164" s="118"/>
      <c r="DD164" s="118"/>
    </row>
    <row r="165" ht="10.5" customHeight="1">
      <c r="A165" s="12" t="str">
        <f t="shared" si="1"/>
        <v>242ML</v>
      </c>
      <c r="B165" s="12">
        <f t="shared" si="2"/>
        <v>2020</v>
      </c>
      <c r="C165" s="12">
        <f t="shared" si="3"/>
        <v>8</v>
      </c>
      <c r="D165" s="230">
        <f>'242MLInput'!B161</f>
        <v>44073</v>
      </c>
      <c r="E165" s="111" t="str">
        <f t="shared" si="4"/>
        <v>GSO</v>
      </c>
      <c r="F165" s="112" t="str">
        <f>'242MLInput'!H161</f>
        <v>SLN</v>
      </c>
      <c r="G165" s="111" t="str">
        <f>'242MLInput'!N161</f>
        <v>Kevin Mock</v>
      </c>
      <c r="H165" s="111" t="str">
        <f>'242MLInput'!O161</f>
        <v/>
      </c>
      <c r="I165" s="111" t="str">
        <f>'242MLInput'!Q161</f>
        <v>Cargo</v>
      </c>
      <c r="J165" s="112" t="str">
        <f>'242MLInput'!R161</f>
        <v>Vector Aeromedical</v>
      </c>
      <c r="K165" s="113" t="str">
        <f>'242MLInput'!AC161</f>
        <v/>
      </c>
      <c r="L165" s="114"/>
      <c r="M165" s="115">
        <f>'242MLInput'!L161</f>
        <v>3.2</v>
      </c>
      <c r="N165" s="111" t="str">
        <f>IF(F165="","",(IF(R165='242MLInput'!K161,"","ERROR!")))</f>
        <v/>
      </c>
      <c r="O165" s="64"/>
      <c r="P165" s="121">
        <v>1589.0</v>
      </c>
      <c r="Q165" s="133"/>
      <c r="R165" s="224">
        <f t="shared" si="8"/>
        <v>2662.8</v>
      </c>
      <c r="S165" s="225"/>
      <c r="T165" s="225">
        <v>697.4</v>
      </c>
      <c r="U165" s="226"/>
      <c r="V165" s="226"/>
      <c r="W165" s="226"/>
      <c r="X165" s="226"/>
      <c r="Y165" s="226" t="str">
        <f t="shared" si="38"/>
        <v/>
      </c>
      <c r="Z165" s="136"/>
      <c r="AA165" s="228"/>
      <c r="AB165" s="229"/>
      <c r="AC165" s="229"/>
      <c r="AD165" s="138"/>
      <c r="AE165" s="139">
        <v>0.0</v>
      </c>
      <c r="AF165" s="140" t="str">
        <f t="shared" si="6"/>
        <v/>
      </c>
      <c r="AG165" s="231">
        <v>2.75</v>
      </c>
      <c r="AH165" s="142">
        <f t="shared" si="7"/>
        <v>0</v>
      </c>
      <c r="AI165" s="235" t="str">
        <f>HYPERLINK('242MLInput'!AD161)</f>
        <v/>
      </c>
      <c r="AJ165" s="236" t="str">
        <f>HYPERLINK('242MLInput'!AE161)</f>
        <v/>
      </c>
      <c r="AK165" s="237" t="str">
        <f>HYPERLINK('242MLInput'!AF161)</f>
        <v/>
      </c>
      <c r="AL165" s="237" t="str">
        <f>HYPERLINK('242MLInput'!AG161)</f>
        <v/>
      </c>
      <c r="AM165" s="237" t="str">
        <f>HYPERLINK('242MLInput'!AH161)</f>
        <v/>
      </c>
      <c r="AN165" s="237" t="str">
        <f>HYPERLINK('242MLInput'!AI161)</f>
        <v/>
      </c>
      <c r="AO165" s="237" t="str">
        <f>HYPERLINK('242MLInput'!AJ161)</f>
        <v/>
      </c>
      <c r="AP165" s="237" t="str">
        <f>HYPERLINK('242MLInput'!AK161)</f>
        <v/>
      </c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38"/>
      <c r="BB165" s="238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38"/>
      <c r="BS165" s="238"/>
      <c r="BT165" s="238"/>
      <c r="BU165" s="238"/>
      <c r="BV165" s="238"/>
      <c r="BW165" s="238"/>
      <c r="BX165" s="238"/>
      <c r="BY165" s="238"/>
      <c r="BZ165" s="238"/>
      <c r="CA165" s="238"/>
      <c r="CB165" s="238"/>
      <c r="CC165" s="238"/>
      <c r="CD165" s="238"/>
      <c r="CE165" s="238"/>
      <c r="CF165" s="238"/>
      <c r="CG165" s="238"/>
      <c r="CH165" s="238"/>
      <c r="CI165" s="238"/>
      <c r="CJ165" s="238"/>
      <c r="CK165" s="238"/>
      <c r="CL165" s="238"/>
      <c r="CM165" s="238"/>
      <c r="CN165" s="238"/>
      <c r="CO165" s="238"/>
      <c r="CP165" s="238"/>
      <c r="CQ165" s="238"/>
      <c r="CR165" s="238"/>
      <c r="CS165" s="238"/>
      <c r="CT165" s="238"/>
      <c r="CU165" s="238"/>
      <c r="CV165" s="238"/>
      <c r="CW165" s="238"/>
      <c r="CX165" s="238"/>
      <c r="CY165" s="238"/>
      <c r="CZ165" s="238"/>
      <c r="DA165" s="238"/>
      <c r="DB165" s="238"/>
      <c r="DC165" s="238"/>
      <c r="DD165" s="238"/>
    </row>
    <row r="166" ht="10.5" customHeight="1">
      <c r="A166" s="12" t="str">
        <f t="shared" si="1"/>
        <v>242ML</v>
      </c>
      <c r="B166" s="12">
        <f t="shared" si="2"/>
        <v>2020</v>
      </c>
      <c r="C166" s="12">
        <f t="shared" si="3"/>
        <v>8</v>
      </c>
      <c r="D166" s="230">
        <f>'242MLInput'!B162</f>
        <v>44073</v>
      </c>
      <c r="E166" s="111" t="str">
        <f t="shared" si="4"/>
        <v>SLN</v>
      </c>
      <c r="F166" s="112" t="str">
        <f>'242MLInput'!H162</f>
        <v>APA</v>
      </c>
      <c r="G166" s="111" t="str">
        <f>'242MLInput'!N162</f>
        <v>Kevin Mock</v>
      </c>
      <c r="H166" s="111" t="str">
        <f>'242MLInput'!O162</f>
        <v/>
      </c>
      <c r="I166" s="111" t="str">
        <f>'242MLInput'!Q162</f>
        <v>Cargo</v>
      </c>
      <c r="J166" s="112" t="str">
        <f>'242MLInput'!R162</f>
        <v>Vector Aeromedical</v>
      </c>
      <c r="K166" s="113" t="str">
        <f>'242MLInput'!AC162</f>
        <v/>
      </c>
      <c r="L166" s="114"/>
      <c r="M166" s="115">
        <f>'242MLInput'!L162</f>
        <v>1</v>
      </c>
      <c r="N166" s="111" t="str">
        <f>IF(F166="","",(IF(R166='242MLInput'!K162,"","ERROR!")))</f>
        <v/>
      </c>
      <c r="O166" s="64"/>
      <c r="P166" s="121">
        <v>1590.0</v>
      </c>
      <c r="Q166" s="133"/>
      <c r="R166" s="224">
        <f t="shared" si="8"/>
        <v>2663.8</v>
      </c>
      <c r="S166" s="225"/>
      <c r="T166" s="225">
        <v>853.58</v>
      </c>
      <c r="U166" s="226"/>
      <c r="V166" s="226"/>
      <c r="W166" s="226"/>
      <c r="X166" s="226"/>
      <c r="Y166" s="226" t="str">
        <f t="shared" si="38"/>
        <v/>
      </c>
      <c r="Z166" s="136"/>
      <c r="AA166" s="228"/>
      <c r="AB166" s="229"/>
      <c r="AC166" s="229"/>
      <c r="AD166" s="138"/>
      <c r="AE166" s="139">
        <v>0.0</v>
      </c>
      <c r="AF166" s="140" t="str">
        <f t="shared" si="6"/>
        <v/>
      </c>
      <c r="AG166" s="231">
        <v>2.75</v>
      </c>
      <c r="AH166" s="142">
        <f t="shared" si="7"/>
        <v>0</v>
      </c>
      <c r="AI166" s="235" t="str">
        <f>HYPERLINK('242MLInput'!AD162)</f>
        <v/>
      </c>
      <c r="AJ166" s="236" t="str">
        <f>HYPERLINK('242MLInput'!AE162)</f>
        <v/>
      </c>
      <c r="AK166" s="237" t="str">
        <f>HYPERLINK('242MLInput'!AF162)</f>
        <v/>
      </c>
      <c r="AL166" s="237" t="str">
        <f>HYPERLINK('242MLInput'!AG162)</f>
        <v/>
      </c>
      <c r="AM166" s="237" t="str">
        <f>HYPERLINK('242MLInput'!AH162)</f>
        <v/>
      </c>
      <c r="AN166" s="237" t="str">
        <f>HYPERLINK('242MLInput'!AI162)</f>
        <v/>
      </c>
      <c r="AO166" s="237" t="str">
        <f>HYPERLINK('242MLInput'!AJ162)</f>
        <v/>
      </c>
      <c r="AP166" s="237" t="str">
        <f>HYPERLINK('242MLInput'!AK162)</f>
        <v/>
      </c>
      <c r="AQ166" s="238"/>
      <c r="AR166" s="238"/>
      <c r="AS166" s="238"/>
      <c r="AT166" s="238"/>
      <c r="AU166" s="238"/>
      <c r="AV166" s="238"/>
      <c r="AW166" s="238"/>
      <c r="AX166" s="238"/>
      <c r="AY166" s="238"/>
      <c r="AZ166" s="238"/>
      <c r="BA166" s="238"/>
      <c r="BB166" s="238"/>
      <c r="BC166" s="238"/>
      <c r="BD166" s="238"/>
      <c r="BE166" s="238"/>
      <c r="BF166" s="238"/>
      <c r="BG166" s="238"/>
      <c r="BH166" s="238"/>
      <c r="BI166" s="238"/>
      <c r="BJ166" s="238"/>
      <c r="BK166" s="238"/>
      <c r="BL166" s="238"/>
      <c r="BM166" s="238"/>
      <c r="BN166" s="238"/>
      <c r="BO166" s="238"/>
      <c r="BP166" s="238"/>
      <c r="BQ166" s="238"/>
      <c r="BR166" s="238"/>
      <c r="BS166" s="238"/>
      <c r="BT166" s="238"/>
      <c r="BU166" s="238"/>
      <c r="BV166" s="238"/>
      <c r="BW166" s="238"/>
      <c r="BX166" s="238"/>
      <c r="BY166" s="238"/>
      <c r="BZ166" s="238"/>
      <c r="CA166" s="238"/>
      <c r="CB166" s="238"/>
      <c r="CC166" s="238"/>
      <c r="CD166" s="238"/>
      <c r="CE166" s="238"/>
      <c r="CF166" s="238"/>
      <c r="CG166" s="238"/>
      <c r="CH166" s="238"/>
      <c r="CI166" s="238"/>
      <c r="CJ166" s="238"/>
      <c r="CK166" s="238"/>
      <c r="CL166" s="238"/>
      <c r="CM166" s="238"/>
      <c r="CN166" s="238"/>
      <c r="CO166" s="238"/>
      <c r="CP166" s="238"/>
      <c r="CQ166" s="238"/>
      <c r="CR166" s="238"/>
      <c r="CS166" s="238"/>
      <c r="CT166" s="238"/>
      <c r="CU166" s="238"/>
      <c r="CV166" s="238"/>
      <c r="CW166" s="238"/>
      <c r="CX166" s="238"/>
      <c r="CY166" s="238"/>
      <c r="CZ166" s="238"/>
      <c r="DA166" s="238"/>
      <c r="DB166" s="238"/>
      <c r="DC166" s="238"/>
      <c r="DD166" s="238"/>
    </row>
    <row r="167" ht="10.5" customHeight="1">
      <c r="A167" s="12" t="str">
        <f t="shared" si="1"/>
        <v>242ML</v>
      </c>
      <c r="B167" s="12">
        <f t="shared" si="2"/>
        <v>2020</v>
      </c>
      <c r="C167" s="12">
        <f t="shared" si="3"/>
        <v>8</v>
      </c>
      <c r="D167" s="230">
        <f>'242MLInput'!B163</f>
        <v>44073</v>
      </c>
      <c r="E167" s="111" t="str">
        <f t="shared" si="4"/>
        <v>APA</v>
      </c>
      <c r="F167" s="112" t="str">
        <f>'242MLInput'!H163</f>
        <v>BUY</v>
      </c>
      <c r="G167" s="111" t="str">
        <f>'242MLInput'!N163</f>
        <v>Kevin Mock</v>
      </c>
      <c r="H167" s="111" t="str">
        <f>'242MLInput'!O163</f>
        <v/>
      </c>
      <c r="I167" s="111" t="str">
        <f>'242MLInput'!Q163</f>
        <v>Cargo</v>
      </c>
      <c r="J167" s="112" t="str">
        <f>'242MLInput'!R163</f>
        <v>Vector Aeromedical</v>
      </c>
      <c r="K167" s="113" t="str">
        <f>'242MLInput'!AC163</f>
        <v/>
      </c>
      <c r="L167" s="114"/>
      <c r="M167" s="115">
        <f>'242MLInput'!L163</f>
        <v>3.4</v>
      </c>
      <c r="N167" s="111" t="str">
        <f>IF(F167="","",(IF(R167='242MLInput'!K163,"","ERROR!")))</f>
        <v/>
      </c>
      <c r="O167" s="64"/>
      <c r="P167" s="121">
        <v>1591.0</v>
      </c>
      <c r="Q167" s="133">
        <v>4359.0</v>
      </c>
      <c r="R167" s="224">
        <f t="shared" si="8"/>
        <v>2667.2</v>
      </c>
      <c r="S167" s="225"/>
      <c r="T167" s="225">
        <v>20.0</v>
      </c>
      <c r="U167" s="226"/>
      <c r="V167" s="226"/>
      <c r="W167" s="226"/>
      <c r="X167" s="226"/>
      <c r="Y167" s="226">
        <v>15083.0</v>
      </c>
      <c r="Z167" s="136" t="s">
        <v>318</v>
      </c>
      <c r="AA167" s="228" t="s">
        <v>102</v>
      </c>
      <c r="AB167" s="229">
        <v>850.0</v>
      </c>
      <c r="AC167" s="229" t="s">
        <v>326</v>
      </c>
      <c r="AD167" s="138"/>
      <c r="AE167" s="139">
        <v>0.0</v>
      </c>
      <c r="AF167" s="140" t="str">
        <f t="shared" si="6"/>
        <v/>
      </c>
      <c r="AG167" s="231">
        <v>2.75</v>
      </c>
      <c r="AH167" s="142">
        <f t="shared" si="7"/>
        <v>0</v>
      </c>
      <c r="AI167" s="235" t="str">
        <f>HYPERLINK('242MLInput'!AD163)</f>
        <v/>
      </c>
      <c r="AJ167" s="236" t="str">
        <f>HYPERLINK('242MLInput'!AE163)</f>
        <v/>
      </c>
      <c r="AK167" s="237" t="str">
        <f>HYPERLINK('242MLInput'!AF163)</f>
        <v/>
      </c>
      <c r="AL167" s="237" t="str">
        <f>HYPERLINK('242MLInput'!AG163)</f>
        <v/>
      </c>
      <c r="AM167" s="237" t="str">
        <f>HYPERLINK('242MLInput'!AH163)</f>
        <v/>
      </c>
      <c r="AN167" s="237" t="str">
        <f>HYPERLINK('242MLInput'!AI163)</f>
        <v/>
      </c>
      <c r="AO167" s="237" t="str">
        <f>HYPERLINK('242MLInput'!AJ163)</f>
        <v/>
      </c>
      <c r="AP167" s="237" t="str">
        <f>HYPERLINK('242MLInput'!AK163)</f>
        <v/>
      </c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8"/>
      <c r="BB167" s="238"/>
      <c r="BC167" s="238"/>
      <c r="BD167" s="238"/>
      <c r="BE167" s="238"/>
      <c r="BF167" s="238"/>
      <c r="BG167" s="238"/>
      <c r="BH167" s="238"/>
      <c r="BI167" s="238"/>
      <c r="BJ167" s="238"/>
      <c r="BK167" s="238"/>
      <c r="BL167" s="238"/>
      <c r="BM167" s="238"/>
      <c r="BN167" s="238"/>
      <c r="BO167" s="238"/>
      <c r="BP167" s="238"/>
      <c r="BQ167" s="238"/>
      <c r="BR167" s="238"/>
      <c r="BS167" s="238"/>
      <c r="BT167" s="238"/>
      <c r="BU167" s="238"/>
      <c r="BV167" s="238"/>
      <c r="BW167" s="238"/>
      <c r="BX167" s="238"/>
      <c r="BY167" s="238"/>
      <c r="BZ167" s="238"/>
      <c r="CA167" s="238"/>
      <c r="CB167" s="238"/>
      <c r="CC167" s="238"/>
      <c r="CD167" s="238"/>
      <c r="CE167" s="238"/>
      <c r="CF167" s="238"/>
      <c r="CG167" s="238"/>
      <c r="CH167" s="238"/>
      <c r="CI167" s="238"/>
      <c r="CJ167" s="238"/>
      <c r="CK167" s="238"/>
      <c r="CL167" s="238"/>
      <c r="CM167" s="238"/>
      <c r="CN167" s="238"/>
      <c r="CO167" s="238"/>
      <c r="CP167" s="238"/>
      <c r="CQ167" s="238"/>
      <c r="CR167" s="238"/>
      <c r="CS167" s="238"/>
      <c r="CT167" s="238"/>
      <c r="CU167" s="238"/>
      <c r="CV167" s="238"/>
      <c r="CW167" s="238"/>
      <c r="CX167" s="238"/>
      <c r="CY167" s="238"/>
      <c r="CZ167" s="238"/>
      <c r="DA167" s="238"/>
      <c r="DB167" s="238"/>
      <c r="DC167" s="238"/>
      <c r="DD167" s="238"/>
    </row>
    <row r="168" ht="10.5" customHeight="1">
      <c r="A168" s="118" t="str">
        <f t="shared" si="1"/>
        <v>242ML</v>
      </c>
      <c r="B168" s="118">
        <f t="shared" si="2"/>
        <v>2020</v>
      </c>
      <c r="C168" s="118">
        <f t="shared" si="3"/>
        <v>8</v>
      </c>
      <c r="D168" s="119">
        <f>'242MLInput'!B164</f>
        <v>44074</v>
      </c>
      <c r="E168" s="120" t="str">
        <f t="shared" si="4"/>
        <v>BUY</v>
      </c>
      <c r="F168" s="121" t="str">
        <f>'242MLInput'!H164</f>
        <v>SLN</v>
      </c>
      <c r="G168" s="120" t="str">
        <f>'242MLInput'!N164</f>
        <v>Steve Watkins</v>
      </c>
      <c r="H168" s="120" t="str">
        <f>'242MLInput'!O164</f>
        <v/>
      </c>
      <c r="I168" s="120" t="str">
        <f>'242MLInput'!Q164</f>
        <v>Cargo</v>
      </c>
      <c r="J168" s="121" t="str">
        <f>'242MLInput'!R164</f>
        <v>Vector Aeromedical</v>
      </c>
      <c r="K168" s="122" t="str">
        <f>'242MLInput'!AC164</f>
        <v/>
      </c>
      <c r="L168" s="123"/>
      <c r="M168" s="124">
        <f>'242MLInput'!L164</f>
        <v>3.1</v>
      </c>
      <c r="N168" s="120" t="str">
        <f>IF(F168="","",(IF(R168='242MLInput'!K164,"","ERROR!")))</f>
        <v/>
      </c>
      <c r="O168" s="120"/>
      <c r="P168" s="121">
        <v>1592.0</v>
      </c>
      <c r="Q168" s="121"/>
      <c r="R168" s="124">
        <f t="shared" si="8"/>
        <v>2670.3</v>
      </c>
      <c r="S168" s="125"/>
      <c r="T168" s="125">
        <v>869.5</v>
      </c>
      <c r="U168" s="125"/>
      <c r="V168" s="126"/>
      <c r="W168" s="125"/>
      <c r="X168" s="125"/>
      <c r="Y168" s="125" t="str">
        <f t="shared" ref="Y168:Y169" si="39">IF(S168&lt;&gt;"",SUM(S166:X168),"")</f>
        <v/>
      </c>
      <c r="Z168" s="121"/>
      <c r="AA168" s="234"/>
      <c r="AB168" s="128"/>
      <c r="AC168" s="128"/>
      <c r="AD168" s="143"/>
      <c r="AE168" s="144">
        <v>0.0</v>
      </c>
      <c r="AF168" s="125" t="str">
        <f t="shared" si="6"/>
        <v/>
      </c>
      <c r="AG168" s="131">
        <v>2.75</v>
      </c>
      <c r="AH168" s="120">
        <f t="shared" si="7"/>
        <v>0</v>
      </c>
      <c r="AI168" s="132" t="str">
        <f>HYPERLINK('242MLInput'!AD164)</f>
        <v/>
      </c>
      <c r="AJ168" s="132" t="str">
        <f>HYPERLINK('242MLInput'!AE164)</f>
        <v/>
      </c>
      <c r="AK168" s="132" t="str">
        <f>HYPERLINK('242MLInput'!AF164)</f>
        <v/>
      </c>
      <c r="AL168" s="132" t="str">
        <f>HYPERLINK('242MLInput'!AG164)</f>
        <v/>
      </c>
      <c r="AM168" s="132" t="str">
        <f>HYPERLINK('242MLInput'!AH164)</f>
        <v/>
      </c>
      <c r="AN168" s="132" t="str">
        <f>HYPERLINK('242MLInput'!AI164)</f>
        <v/>
      </c>
      <c r="AO168" s="132" t="str">
        <f>HYPERLINK('242MLInput'!AJ164)</f>
        <v/>
      </c>
      <c r="AP168" s="132" t="str">
        <f>HYPERLINK('242MLInput'!AK164)</f>
        <v/>
      </c>
      <c r="AQ168" s="118"/>
      <c r="AR168" s="118"/>
      <c r="AS168" s="118"/>
      <c r="AT168" s="118"/>
      <c r="AU168" s="118"/>
      <c r="AV168" s="118"/>
      <c r="AW168" s="118"/>
      <c r="AX168" s="118"/>
      <c r="AY168" s="118"/>
      <c r="AZ168" s="118"/>
      <c r="BA168" s="118"/>
      <c r="BB168" s="118"/>
      <c r="BC168" s="118"/>
      <c r="BD168" s="118"/>
      <c r="BE168" s="118"/>
      <c r="BF168" s="118"/>
      <c r="BG168" s="118"/>
      <c r="BH168" s="118"/>
      <c r="BI168" s="118"/>
      <c r="BJ168" s="118"/>
      <c r="BK168" s="118"/>
      <c r="BL168" s="118"/>
      <c r="BM168" s="118"/>
      <c r="BN168" s="118"/>
      <c r="BO168" s="118"/>
      <c r="BP168" s="118"/>
      <c r="BQ168" s="118"/>
      <c r="BR168" s="118"/>
      <c r="BS168" s="118"/>
      <c r="BT168" s="118"/>
      <c r="BU168" s="118"/>
      <c r="BV168" s="118"/>
      <c r="BW168" s="118"/>
      <c r="BX168" s="118"/>
      <c r="BY168" s="118"/>
      <c r="BZ168" s="118"/>
      <c r="CA168" s="118"/>
      <c r="CB168" s="118"/>
      <c r="CC168" s="118"/>
      <c r="CD168" s="118"/>
      <c r="CE168" s="118"/>
      <c r="CF168" s="118"/>
      <c r="CG168" s="118"/>
      <c r="CH168" s="118"/>
      <c r="CI168" s="118"/>
      <c r="CJ168" s="118"/>
      <c r="CK168" s="118"/>
      <c r="CL168" s="118"/>
      <c r="CM168" s="118"/>
      <c r="CN168" s="118"/>
      <c r="CO168" s="118"/>
      <c r="CP168" s="118"/>
      <c r="CQ168" s="118"/>
      <c r="CR168" s="118"/>
      <c r="CS168" s="118"/>
      <c r="CT168" s="118"/>
      <c r="CU168" s="118"/>
      <c r="CV168" s="118"/>
      <c r="CW168" s="118"/>
      <c r="CX168" s="118"/>
      <c r="CY168" s="118"/>
      <c r="CZ168" s="118"/>
      <c r="DA168" s="118"/>
      <c r="DB168" s="118"/>
      <c r="DC168" s="118"/>
      <c r="DD168" s="118"/>
    </row>
    <row r="169" ht="10.5" customHeight="1">
      <c r="A169" s="118" t="str">
        <f t="shared" si="1"/>
        <v>242ML</v>
      </c>
      <c r="B169" s="118">
        <f t="shared" si="2"/>
        <v>2020</v>
      </c>
      <c r="C169" s="118">
        <f t="shared" si="3"/>
        <v>8</v>
      </c>
      <c r="D169" s="119">
        <f>'242MLInput'!B165</f>
        <v>44074</v>
      </c>
      <c r="E169" s="120" t="str">
        <f t="shared" si="4"/>
        <v>SLN</v>
      </c>
      <c r="F169" s="121" t="str">
        <f>'242MLInput'!H165</f>
        <v>APA</v>
      </c>
      <c r="G169" s="120" t="str">
        <f>'242MLInput'!N165</f>
        <v>Steve Watkins</v>
      </c>
      <c r="H169" s="120" t="str">
        <f>'242MLInput'!O165</f>
        <v/>
      </c>
      <c r="I169" s="120" t="str">
        <f>'242MLInput'!Q165</f>
        <v>Cargo</v>
      </c>
      <c r="J169" s="121" t="str">
        <f>'242MLInput'!R165</f>
        <v>Vector Aeromedical</v>
      </c>
      <c r="K169" s="122" t="str">
        <f>'242MLInput'!AC165</f>
        <v/>
      </c>
      <c r="L169" s="123"/>
      <c r="M169" s="124">
        <f>'242MLInput'!L165</f>
        <v>1.3</v>
      </c>
      <c r="N169" s="120" t="str">
        <f>IF(F169="","",(IF(R169='242MLInput'!K165,"","ERROR!")))</f>
        <v/>
      </c>
      <c r="O169" s="120"/>
      <c r="P169" s="121">
        <v>1593.0</v>
      </c>
      <c r="Q169" s="121"/>
      <c r="R169" s="124">
        <f t="shared" si="8"/>
        <v>2671.6</v>
      </c>
      <c r="S169" s="125"/>
      <c r="T169" s="125"/>
      <c r="U169" s="125"/>
      <c r="V169" s="126"/>
      <c r="W169" s="125"/>
      <c r="X169" s="125"/>
      <c r="Y169" s="125" t="str">
        <f t="shared" si="39"/>
        <v/>
      </c>
      <c r="Z169" s="121"/>
      <c r="AA169" s="234"/>
      <c r="AB169" s="128"/>
      <c r="AC169" s="128"/>
      <c r="AD169" s="143"/>
      <c r="AE169" s="144">
        <v>0.0</v>
      </c>
      <c r="AF169" s="125" t="str">
        <f t="shared" si="6"/>
        <v/>
      </c>
      <c r="AG169" s="131">
        <v>2.75</v>
      </c>
      <c r="AH169" s="120">
        <f t="shared" si="7"/>
        <v>0</v>
      </c>
      <c r="AI169" s="132" t="str">
        <f>HYPERLINK('242MLInput'!AD165)</f>
        <v/>
      </c>
      <c r="AJ169" s="132" t="str">
        <f>HYPERLINK('242MLInput'!AE165)</f>
        <v/>
      </c>
      <c r="AK169" s="132" t="str">
        <f>HYPERLINK('242MLInput'!AF165)</f>
        <v/>
      </c>
      <c r="AL169" s="132" t="str">
        <f>HYPERLINK('242MLInput'!AG165)</f>
        <v/>
      </c>
      <c r="AM169" s="132" t="str">
        <f>HYPERLINK('242MLInput'!AH165)</f>
        <v/>
      </c>
      <c r="AN169" s="132" t="str">
        <f>HYPERLINK('242MLInput'!AI165)</f>
        <v/>
      </c>
      <c r="AO169" s="132" t="str">
        <f>HYPERLINK('242MLInput'!AJ165)</f>
        <v/>
      </c>
      <c r="AP169" s="132" t="str">
        <f>HYPERLINK('242MLInput'!AK165)</f>
        <v/>
      </c>
      <c r="AQ169" s="118"/>
      <c r="AR169" s="118"/>
      <c r="AS169" s="118"/>
      <c r="AT169" s="118"/>
      <c r="AU169" s="118"/>
      <c r="AV169" s="118"/>
      <c r="AW169" s="118"/>
      <c r="AX169" s="118"/>
      <c r="AY169" s="118"/>
      <c r="AZ169" s="118"/>
      <c r="BA169" s="118"/>
      <c r="BB169" s="118"/>
      <c r="BC169" s="118"/>
      <c r="BD169" s="118"/>
      <c r="BE169" s="118"/>
      <c r="BF169" s="118"/>
      <c r="BG169" s="118"/>
      <c r="BH169" s="118"/>
      <c r="BI169" s="118"/>
      <c r="BJ169" s="118"/>
      <c r="BK169" s="118"/>
      <c r="BL169" s="118"/>
      <c r="BM169" s="118"/>
      <c r="BN169" s="118"/>
      <c r="BO169" s="118"/>
      <c r="BP169" s="118"/>
      <c r="BQ169" s="118"/>
      <c r="BR169" s="118"/>
      <c r="BS169" s="118"/>
      <c r="BT169" s="118"/>
      <c r="BU169" s="118"/>
      <c r="BV169" s="118"/>
      <c r="BW169" s="118"/>
      <c r="BX169" s="118"/>
      <c r="BY169" s="118"/>
      <c r="BZ169" s="118"/>
      <c r="CA169" s="118"/>
      <c r="CB169" s="118"/>
      <c r="CC169" s="118"/>
      <c r="CD169" s="118"/>
      <c r="CE169" s="118"/>
      <c r="CF169" s="118"/>
      <c r="CG169" s="118"/>
      <c r="CH169" s="118"/>
      <c r="CI169" s="118"/>
      <c r="CJ169" s="118"/>
      <c r="CK169" s="118"/>
      <c r="CL169" s="118"/>
      <c r="CM169" s="118"/>
      <c r="CN169" s="118"/>
      <c r="CO169" s="118"/>
      <c r="CP169" s="118"/>
      <c r="CQ169" s="118"/>
      <c r="CR169" s="118"/>
      <c r="CS169" s="118"/>
      <c r="CT169" s="118"/>
      <c r="CU169" s="118"/>
      <c r="CV169" s="118"/>
      <c r="CW169" s="118"/>
      <c r="CX169" s="118"/>
      <c r="CY169" s="118"/>
      <c r="CZ169" s="118"/>
      <c r="DA169" s="118"/>
      <c r="DB169" s="118"/>
      <c r="DC169" s="118"/>
      <c r="DD169" s="118"/>
    </row>
    <row r="170" ht="10.5" customHeight="1">
      <c r="A170" s="118" t="str">
        <f t="shared" si="1"/>
        <v>242ML</v>
      </c>
      <c r="B170" s="118">
        <f t="shared" si="2"/>
        <v>2020</v>
      </c>
      <c r="C170" s="118">
        <f t="shared" si="3"/>
        <v>8</v>
      </c>
      <c r="D170" s="119">
        <f>'242MLInput'!B166</f>
        <v>44074</v>
      </c>
      <c r="E170" s="120" t="str">
        <f t="shared" si="4"/>
        <v>APA</v>
      </c>
      <c r="F170" s="121" t="str">
        <f>'242MLInput'!H166</f>
        <v>BUY</v>
      </c>
      <c r="G170" s="120" t="str">
        <f>'242MLInput'!N166</f>
        <v>Steve Watkins</v>
      </c>
      <c r="H170" s="120" t="str">
        <f>'242MLInput'!O166</f>
        <v/>
      </c>
      <c r="I170" s="120" t="str">
        <f>'242MLInput'!Q166</f>
        <v>Cargo</v>
      </c>
      <c r="J170" s="121" t="str">
        <f>'242MLInput'!R166</f>
        <v>Vector Aeromedical</v>
      </c>
      <c r="K170" s="122" t="str">
        <f>'242MLInput'!AC166</f>
        <v/>
      </c>
      <c r="L170" s="123"/>
      <c r="M170" s="124">
        <f>'242MLInput'!L166</f>
        <v>3.2</v>
      </c>
      <c r="N170" s="120" t="str">
        <f>IF(F170="","",(IF(R170='242MLInput'!K166,"","ERROR!")))</f>
        <v/>
      </c>
      <c r="O170" s="120"/>
      <c r="P170" s="121">
        <v>1594.0</v>
      </c>
      <c r="Q170" s="121">
        <v>4364.0</v>
      </c>
      <c r="R170" s="124">
        <f t="shared" si="8"/>
        <v>2674.8</v>
      </c>
      <c r="S170" s="125"/>
      <c r="T170" s="125"/>
      <c r="U170" s="125"/>
      <c r="V170" s="126"/>
      <c r="W170" s="125"/>
      <c r="X170" s="125"/>
      <c r="Y170" s="125">
        <v>15083.0</v>
      </c>
      <c r="Z170" s="121"/>
      <c r="AA170" s="234" t="s">
        <v>94</v>
      </c>
      <c r="AB170" s="128">
        <v>850.0</v>
      </c>
      <c r="AC170" s="128" t="s">
        <v>327</v>
      </c>
      <c r="AD170" s="143"/>
      <c r="AE170" s="144">
        <v>0.0</v>
      </c>
      <c r="AF170" s="125" t="str">
        <f t="shared" si="6"/>
        <v/>
      </c>
      <c r="AG170" s="131">
        <v>2.75</v>
      </c>
      <c r="AH170" s="120">
        <f t="shared" si="7"/>
        <v>0</v>
      </c>
      <c r="AI170" s="132" t="str">
        <f>HYPERLINK('242MLInput'!AD166)</f>
        <v/>
      </c>
      <c r="AJ170" s="132" t="str">
        <f>HYPERLINK('242MLInput'!AE166)</f>
        <v/>
      </c>
      <c r="AK170" s="132" t="str">
        <f>HYPERLINK('242MLInput'!AF166)</f>
        <v/>
      </c>
      <c r="AL170" s="132" t="str">
        <f>HYPERLINK('242MLInput'!AG166)</f>
        <v/>
      </c>
      <c r="AM170" s="132" t="str">
        <f>HYPERLINK('242MLInput'!AH166)</f>
        <v/>
      </c>
      <c r="AN170" s="132" t="str">
        <f>HYPERLINK('242MLInput'!AI166)</f>
        <v/>
      </c>
      <c r="AO170" s="132" t="str">
        <f>HYPERLINK('242MLInput'!AJ166)</f>
        <v/>
      </c>
      <c r="AP170" s="132" t="str">
        <f>HYPERLINK('242MLInput'!AK166)</f>
        <v/>
      </c>
      <c r="AQ170" s="118"/>
      <c r="AR170" s="118"/>
      <c r="AS170" s="118"/>
      <c r="AT170" s="118"/>
      <c r="AU170" s="118"/>
      <c r="AV170" s="118"/>
      <c r="AW170" s="118"/>
      <c r="AX170" s="118"/>
      <c r="AY170" s="118"/>
      <c r="AZ170" s="118"/>
      <c r="BA170" s="118"/>
      <c r="BB170" s="118"/>
      <c r="BC170" s="118"/>
      <c r="BD170" s="118"/>
      <c r="BE170" s="118"/>
      <c r="BF170" s="118"/>
      <c r="BG170" s="118"/>
      <c r="BH170" s="118"/>
      <c r="BI170" s="118"/>
      <c r="BJ170" s="118"/>
      <c r="BK170" s="118"/>
      <c r="BL170" s="118"/>
      <c r="BM170" s="118"/>
      <c r="BN170" s="118"/>
      <c r="BO170" s="118"/>
      <c r="BP170" s="118"/>
      <c r="BQ170" s="118"/>
      <c r="BR170" s="118"/>
      <c r="BS170" s="118"/>
      <c r="BT170" s="118"/>
      <c r="BU170" s="118"/>
      <c r="BV170" s="118"/>
      <c r="BW170" s="118"/>
      <c r="BX170" s="118"/>
      <c r="BY170" s="118"/>
      <c r="BZ170" s="118"/>
      <c r="CA170" s="118"/>
      <c r="CB170" s="118"/>
      <c r="CC170" s="118"/>
      <c r="CD170" s="118"/>
      <c r="CE170" s="118"/>
      <c r="CF170" s="118"/>
      <c r="CG170" s="118"/>
      <c r="CH170" s="118"/>
      <c r="CI170" s="118"/>
      <c r="CJ170" s="118"/>
      <c r="CK170" s="118"/>
      <c r="CL170" s="118"/>
      <c r="CM170" s="118"/>
      <c r="CN170" s="118"/>
      <c r="CO170" s="118"/>
      <c r="CP170" s="118"/>
      <c r="CQ170" s="118"/>
      <c r="CR170" s="118"/>
      <c r="CS170" s="118"/>
      <c r="CT170" s="118"/>
      <c r="CU170" s="118"/>
      <c r="CV170" s="118"/>
      <c r="CW170" s="118"/>
      <c r="CX170" s="118"/>
      <c r="CY170" s="118"/>
      <c r="CZ170" s="118"/>
      <c r="DA170" s="118"/>
      <c r="DB170" s="118"/>
      <c r="DC170" s="118"/>
      <c r="DD170" s="118"/>
    </row>
    <row r="171" ht="10.5" customHeight="1">
      <c r="A171" s="12" t="str">
        <f t="shared" si="1"/>
        <v>242ML</v>
      </c>
      <c r="B171" s="12">
        <f t="shared" si="2"/>
        <v>2020</v>
      </c>
      <c r="C171" s="12">
        <f t="shared" si="3"/>
        <v>9</v>
      </c>
      <c r="D171" s="230">
        <f>'242MLInput'!B167</f>
        <v>44075</v>
      </c>
      <c r="E171" s="111" t="str">
        <f t="shared" si="4"/>
        <v>BUY</v>
      </c>
      <c r="F171" s="112" t="str">
        <f>'242MLInput'!H167</f>
        <v>SLN</v>
      </c>
      <c r="G171" s="111" t="str">
        <f>'242MLInput'!N167</f>
        <v>Steve Watkins</v>
      </c>
      <c r="H171" s="111" t="str">
        <f>'242MLInput'!O167</f>
        <v/>
      </c>
      <c r="I171" s="111" t="str">
        <f>'242MLInput'!Q167</f>
        <v>Cargo</v>
      </c>
      <c r="J171" s="112" t="str">
        <f>'242MLInput'!R167</f>
        <v>Vector Aeromedical</v>
      </c>
      <c r="K171" s="113" t="str">
        <f>'242MLInput'!AC167</f>
        <v/>
      </c>
      <c r="L171" s="114"/>
      <c r="M171" s="115">
        <f>'242MLInput'!L167</f>
        <v>3.3</v>
      </c>
      <c r="N171" s="111" t="str">
        <f>IF(F171="","",(IF(R171='242MLInput'!K167,"","ERROR!")))</f>
        <v/>
      </c>
      <c r="O171" s="64"/>
      <c r="P171" s="121">
        <v>1595.0</v>
      </c>
      <c r="Q171" s="133"/>
      <c r="R171" s="224">
        <f t="shared" si="8"/>
        <v>2678.1</v>
      </c>
      <c r="S171" s="225"/>
      <c r="T171" s="225">
        <v>767.14</v>
      </c>
      <c r="U171" s="226"/>
      <c r="V171" s="226"/>
      <c r="W171" s="226"/>
      <c r="X171" s="226"/>
      <c r="Y171" s="226" t="str">
        <f t="shared" ref="Y171:Y172" si="40">IF(S171&lt;&gt;"",SUM(S169:X171),"")</f>
        <v/>
      </c>
      <c r="Z171" s="136"/>
      <c r="AA171" s="228"/>
      <c r="AB171" s="229"/>
      <c r="AC171" s="229"/>
      <c r="AD171" s="138"/>
      <c r="AE171" s="139">
        <v>0.0</v>
      </c>
      <c r="AF171" s="140" t="str">
        <f t="shared" si="6"/>
        <v/>
      </c>
      <c r="AG171" s="231">
        <v>2.75</v>
      </c>
      <c r="AH171" s="142">
        <f t="shared" si="7"/>
        <v>0</v>
      </c>
      <c r="AI171" s="235" t="str">
        <f>HYPERLINK('242MLInput'!AD167)</f>
        <v/>
      </c>
      <c r="AJ171" s="236" t="str">
        <f>HYPERLINK('242MLInput'!AE167)</f>
        <v/>
      </c>
      <c r="AK171" s="237" t="str">
        <f>HYPERLINK('242MLInput'!AF167)</f>
        <v/>
      </c>
      <c r="AL171" s="237" t="str">
        <f>HYPERLINK('242MLInput'!AG167)</f>
        <v/>
      </c>
      <c r="AM171" s="237" t="str">
        <f>HYPERLINK('242MLInput'!AH167)</f>
        <v/>
      </c>
      <c r="AN171" s="237" t="str">
        <f>HYPERLINK('242MLInput'!AI167)</f>
        <v/>
      </c>
      <c r="AO171" s="237" t="str">
        <f>HYPERLINK('242MLInput'!AJ167)</f>
        <v/>
      </c>
      <c r="AP171" s="237" t="str">
        <f>HYPERLINK('242MLInput'!AK167)</f>
        <v/>
      </c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8"/>
      <c r="BB171" s="238"/>
      <c r="BC171" s="238"/>
      <c r="BD171" s="238"/>
      <c r="BE171" s="238"/>
      <c r="BF171" s="238"/>
      <c r="BG171" s="238"/>
      <c r="BH171" s="238"/>
      <c r="BI171" s="238"/>
      <c r="BJ171" s="238"/>
      <c r="BK171" s="238"/>
      <c r="BL171" s="238"/>
      <c r="BM171" s="238"/>
      <c r="BN171" s="238"/>
      <c r="BO171" s="238"/>
      <c r="BP171" s="238"/>
      <c r="BQ171" s="238"/>
      <c r="BR171" s="238"/>
      <c r="BS171" s="238"/>
      <c r="BT171" s="238"/>
      <c r="BU171" s="238"/>
      <c r="BV171" s="238"/>
      <c r="BW171" s="238"/>
      <c r="BX171" s="238"/>
      <c r="BY171" s="238"/>
      <c r="BZ171" s="238"/>
      <c r="CA171" s="238"/>
      <c r="CB171" s="238"/>
      <c r="CC171" s="238"/>
      <c r="CD171" s="238"/>
      <c r="CE171" s="238"/>
      <c r="CF171" s="238"/>
      <c r="CG171" s="238"/>
      <c r="CH171" s="238"/>
      <c r="CI171" s="238"/>
      <c r="CJ171" s="238"/>
      <c r="CK171" s="238"/>
      <c r="CL171" s="238"/>
      <c r="CM171" s="238"/>
      <c r="CN171" s="238"/>
      <c r="CO171" s="238"/>
      <c r="CP171" s="238"/>
      <c r="CQ171" s="238"/>
      <c r="CR171" s="238"/>
      <c r="CS171" s="238"/>
      <c r="CT171" s="238"/>
      <c r="CU171" s="238"/>
      <c r="CV171" s="238"/>
      <c r="CW171" s="238"/>
      <c r="CX171" s="238"/>
      <c r="CY171" s="238"/>
      <c r="CZ171" s="238"/>
      <c r="DA171" s="238"/>
      <c r="DB171" s="238"/>
      <c r="DC171" s="238"/>
      <c r="DD171" s="238"/>
    </row>
    <row r="172" ht="10.5" customHeight="1">
      <c r="A172" s="12" t="str">
        <f t="shared" si="1"/>
        <v>242ML</v>
      </c>
      <c r="B172" s="12">
        <f t="shared" si="2"/>
        <v>2020</v>
      </c>
      <c r="C172" s="12">
        <f t="shared" si="3"/>
        <v>9</v>
      </c>
      <c r="D172" s="230">
        <f>'242MLInput'!B168</f>
        <v>44075</v>
      </c>
      <c r="E172" s="111" t="str">
        <f t="shared" si="4"/>
        <v>SLN</v>
      </c>
      <c r="F172" s="112" t="str">
        <f>'242MLInput'!H168</f>
        <v>APA</v>
      </c>
      <c r="G172" s="111" t="str">
        <f>'242MLInput'!N168</f>
        <v>Steve Watkins</v>
      </c>
      <c r="H172" s="111" t="str">
        <f>'242MLInput'!O168</f>
        <v/>
      </c>
      <c r="I172" s="111" t="str">
        <f>'242MLInput'!Q168</f>
        <v>Cargo</v>
      </c>
      <c r="J172" s="112" t="str">
        <f>'242MLInput'!R168</f>
        <v>Vector Aeromedical</v>
      </c>
      <c r="K172" s="113" t="str">
        <f>'242MLInput'!AC168</f>
        <v/>
      </c>
      <c r="L172" s="114"/>
      <c r="M172" s="115">
        <f>'242MLInput'!L168</f>
        <v>1.1</v>
      </c>
      <c r="N172" s="111" t="str">
        <f>IF(F172="","",(IF(R172='242MLInput'!K168,"","ERROR!")))</f>
        <v/>
      </c>
      <c r="O172" s="64"/>
      <c r="P172" s="121">
        <v>1596.0</v>
      </c>
      <c r="Q172" s="133"/>
      <c r="R172" s="224">
        <f t="shared" si="8"/>
        <v>2679.2</v>
      </c>
      <c r="S172" s="225"/>
      <c r="T172" s="225"/>
      <c r="U172" s="226"/>
      <c r="V172" s="226"/>
      <c r="W172" s="226"/>
      <c r="X172" s="226"/>
      <c r="Y172" s="226" t="str">
        <f t="shared" si="40"/>
        <v/>
      </c>
      <c r="Z172" s="136"/>
      <c r="AA172" s="228"/>
      <c r="AB172" s="229"/>
      <c r="AC172" s="229"/>
      <c r="AD172" s="138"/>
      <c r="AE172" s="139">
        <v>0.0</v>
      </c>
      <c r="AF172" s="140" t="str">
        <f t="shared" si="6"/>
        <v/>
      </c>
      <c r="AG172" s="231">
        <v>2.75</v>
      </c>
      <c r="AH172" s="142">
        <f t="shared" si="7"/>
        <v>0</v>
      </c>
      <c r="AI172" s="235" t="str">
        <f>HYPERLINK('242MLInput'!AD168)</f>
        <v/>
      </c>
      <c r="AJ172" s="236" t="str">
        <f>HYPERLINK('242MLInput'!AE168)</f>
        <v/>
      </c>
      <c r="AK172" s="237" t="str">
        <f>HYPERLINK('242MLInput'!AF168)</f>
        <v/>
      </c>
      <c r="AL172" s="237" t="str">
        <f>HYPERLINK('242MLInput'!AG168)</f>
        <v/>
      </c>
      <c r="AM172" s="237" t="str">
        <f>HYPERLINK('242MLInput'!AH168)</f>
        <v/>
      </c>
      <c r="AN172" s="237" t="str">
        <f>HYPERLINK('242MLInput'!AI168)</f>
        <v/>
      </c>
      <c r="AO172" s="237" t="str">
        <f>HYPERLINK('242MLInput'!AJ168)</f>
        <v/>
      </c>
      <c r="AP172" s="237" t="str">
        <f>HYPERLINK('242MLInput'!AK168)</f>
        <v/>
      </c>
      <c r="AQ172" s="238"/>
      <c r="AR172" s="238"/>
      <c r="AS172" s="238"/>
      <c r="AT172" s="238"/>
      <c r="AU172" s="238"/>
      <c r="AV172" s="238"/>
      <c r="AW172" s="238"/>
      <c r="AX172" s="238"/>
      <c r="AY172" s="238"/>
      <c r="AZ172" s="238"/>
      <c r="BA172" s="238"/>
      <c r="BB172" s="238"/>
      <c r="BC172" s="238"/>
      <c r="BD172" s="238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8"/>
      <c r="BS172" s="238"/>
      <c r="BT172" s="238"/>
      <c r="BU172" s="238"/>
      <c r="BV172" s="238"/>
      <c r="BW172" s="238"/>
      <c r="BX172" s="238"/>
      <c r="BY172" s="238"/>
      <c r="BZ172" s="238"/>
      <c r="CA172" s="238"/>
      <c r="CB172" s="238"/>
      <c r="CC172" s="238"/>
      <c r="CD172" s="238"/>
      <c r="CE172" s="238"/>
      <c r="CF172" s="238"/>
      <c r="CG172" s="238"/>
      <c r="CH172" s="238"/>
      <c r="CI172" s="238"/>
      <c r="CJ172" s="238"/>
      <c r="CK172" s="238"/>
      <c r="CL172" s="238"/>
      <c r="CM172" s="238"/>
      <c r="CN172" s="238"/>
      <c r="CO172" s="238"/>
      <c r="CP172" s="238"/>
      <c r="CQ172" s="238"/>
      <c r="CR172" s="238"/>
      <c r="CS172" s="238"/>
      <c r="CT172" s="238"/>
      <c r="CU172" s="238"/>
      <c r="CV172" s="238"/>
      <c r="CW172" s="238"/>
      <c r="CX172" s="238"/>
      <c r="CY172" s="238"/>
      <c r="CZ172" s="238"/>
      <c r="DA172" s="238"/>
      <c r="DB172" s="238"/>
      <c r="DC172" s="238"/>
      <c r="DD172" s="238"/>
    </row>
    <row r="173" ht="10.5" customHeight="1">
      <c r="A173" s="12" t="str">
        <f t="shared" si="1"/>
        <v>242ML</v>
      </c>
      <c r="B173" s="12">
        <f t="shared" si="2"/>
        <v>2020</v>
      </c>
      <c r="C173" s="12">
        <f t="shared" si="3"/>
        <v>9</v>
      </c>
      <c r="D173" s="230">
        <f>'242MLInput'!B169</f>
        <v>44076</v>
      </c>
      <c r="E173" s="111" t="str">
        <f t="shared" si="4"/>
        <v>APA</v>
      </c>
      <c r="F173" s="112" t="str">
        <f>'242MLInput'!H169</f>
        <v>SLN</v>
      </c>
      <c r="G173" s="111" t="str">
        <f>'242MLInput'!N169</f>
        <v>Steve Watkins</v>
      </c>
      <c r="H173" s="111" t="str">
        <f>'242MLInput'!O169</f>
        <v/>
      </c>
      <c r="I173" s="111" t="str">
        <f>'242MLInput'!Q169</f>
        <v>Cargo</v>
      </c>
      <c r="J173" s="112" t="str">
        <f>'242MLInput'!R169</f>
        <v>Vector Aeromedical</v>
      </c>
      <c r="K173" s="113" t="str">
        <f>'242MLInput'!AC169</f>
        <v/>
      </c>
      <c r="L173" s="114"/>
      <c r="M173" s="115">
        <f>'242MLInput'!L169</f>
        <v>3.7</v>
      </c>
      <c r="N173" s="111" t="str">
        <f>IF(F173="","",(IF(R173='242MLInput'!K169,"","ERROR!")))</f>
        <v/>
      </c>
      <c r="O173" s="64"/>
      <c r="P173" s="121">
        <v>1597.0</v>
      </c>
      <c r="Q173" s="133">
        <v>4365.0</v>
      </c>
      <c r="R173" s="224">
        <f t="shared" si="8"/>
        <v>2682.9</v>
      </c>
      <c r="S173" s="225"/>
      <c r="T173" s="225"/>
      <c r="U173" s="226"/>
      <c r="V173" s="226"/>
      <c r="W173" s="226"/>
      <c r="X173" s="226"/>
      <c r="Y173" s="226">
        <v>15083.0</v>
      </c>
      <c r="Z173" s="136" t="s">
        <v>318</v>
      </c>
      <c r="AA173" s="228" t="s">
        <v>94</v>
      </c>
      <c r="AB173" s="229">
        <v>850.0</v>
      </c>
      <c r="AC173" s="229" t="s">
        <v>328</v>
      </c>
      <c r="AD173" s="138"/>
      <c r="AE173" s="139">
        <v>0.0</v>
      </c>
      <c r="AF173" s="140" t="str">
        <f t="shared" si="6"/>
        <v/>
      </c>
      <c r="AG173" s="231">
        <v>2.75</v>
      </c>
      <c r="AH173" s="142">
        <f t="shared" si="7"/>
        <v>0</v>
      </c>
      <c r="AI173" s="235" t="str">
        <f>HYPERLINK('242MLInput'!AD169)</f>
        <v/>
      </c>
      <c r="AJ173" s="236" t="str">
        <f>HYPERLINK('242MLInput'!AE169)</f>
        <v/>
      </c>
      <c r="AK173" s="237" t="str">
        <f>HYPERLINK('242MLInput'!AF169)</f>
        <v/>
      </c>
      <c r="AL173" s="237" t="str">
        <f>HYPERLINK('242MLInput'!AG169)</f>
        <v/>
      </c>
      <c r="AM173" s="237" t="str">
        <f>HYPERLINK('242MLInput'!AH169)</f>
        <v/>
      </c>
      <c r="AN173" s="237" t="str">
        <f>HYPERLINK('242MLInput'!AI169)</f>
        <v/>
      </c>
      <c r="AO173" s="237" t="str">
        <f>HYPERLINK('242MLInput'!AJ169)</f>
        <v/>
      </c>
      <c r="AP173" s="237" t="str">
        <f>HYPERLINK('242MLInput'!AK169)</f>
        <v/>
      </c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38"/>
      <c r="BB173" s="238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8"/>
      <c r="BS173" s="238"/>
      <c r="BT173" s="238"/>
      <c r="BU173" s="238"/>
      <c r="BV173" s="238"/>
      <c r="BW173" s="238"/>
      <c r="BX173" s="238"/>
      <c r="BY173" s="238"/>
      <c r="BZ173" s="238"/>
      <c r="CA173" s="238"/>
      <c r="CB173" s="238"/>
      <c r="CC173" s="238"/>
      <c r="CD173" s="238"/>
      <c r="CE173" s="238"/>
      <c r="CF173" s="238"/>
      <c r="CG173" s="238"/>
      <c r="CH173" s="238"/>
      <c r="CI173" s="238"/>
      <c r="CJ173" s="238"/>
      <c r="CK173" s="238"/>
      <c r="CL173" s="238"/>
      <c r="CM173" s="238"/>
      <c r="CN173" s="238"/>
      <c r="CO173" s="238"/>
      <c r="CP173" s="238"/>
      <c r="CQ173" s="238"/>
      <c r="CR173" s="238"/>
      <c r="CS173" s="238"/>
      <c r="CT173" s="238"/>
      <c r="CU173" s="238"/>
      <c r="CV173" s="238"/>
      <c r="CW173" s="238"/>
      <c r="CX173" s="238"/>
      <c r="CY173" s="238"/>
      <c r="CZ173" s="238"/>
      <c r="DA173" s="238"/>
      <c r="DB173" s="238"/>
      <c r="DC173" s="238"/>
      <c r="DD173" s="238"/>
    </row>
    <row r="174" ht="10.5" customHeight="1">
      <c r="A174" s="118" t="str">
        <f t="shared" si="1"/>
        <v>242ML</v>
      </c>
      <c r="B174" s="118">
        <f t="shared" si="2"/>
        <v>2020</v>
      </c>
      <c r="C174" s="118">
        <f t="shared" si="3"/>
        <v>9</v>
      </c>
      <c r="D174" s="119">
        <f>'242MLInput'!B170</f>
        <v>44076</v>
      </c>
      <c r="E174" s="120" t="str">
        <f t="shared" si="4"/>
        <v>SLN</v>
      </c>
      <c r="F174" s="121" t="str">
        <f>'242MLInput'!H170</f>
        <v>MKC</v>
      </c>
      <c r="G174" s="120" t="str">
        <f>'242MLInput'!N170</f>
        <v>Kevin Mock</v>
      </c>
      <c r="H174" s="120" t="str">
        <f>'242MLInput'!O170</f>
        <v/>
      </c>
      <c r="I174" s="120" t="str">
        <f>'242MLInput'!Q170</f>
        <v>Passenger</v>
      </c>
      <c r="J174" s="121" t="str">
        <f>'242MLInput'!R170</f>
        <v>Boteler</v>
      </c>
      <c r="K174" s="122" t="str">
        <f>'242MLInput'!AC170</f>
        <v/>
      </c>
      <c r="L174" s="123"/>
      <c r="M174" s="124">
        <f>'242MLInput'!L170</f>
        <v>2.5</v>
      </c>
      <c r="N174" s="120" t="str">
        <f>IF(F174="","",(IF(R174='242MLInput'!K170,"","ERROR!")))</f>
        <v/>
      </c>
      <c r="O174" s="120"/>
      <c r="P174" s="121">
        <v>1598.0</v>
      </c>
      <c r="Q174" s="121"/>
      <c r="R174" s="124">
        <f t="shared" si="8"/>
        <v>2685.4</v>
      </c>
      <c r="S174" s="125"/>
      <c r="T174" s="125"/>
      <c r="U174" s="125"/>
      <c r="V174" s="126"/>
      <c r="W174" s="125"/>
      <c r="X174" s="125"/>
      <c r="Y174" s="125" t="str">
        <f t="shared" ref="Y174:Y175" si="41">IF(S174&lt;&gt;"",SUM(S172:X174),"")</f>
        <v/>
      </c>
      <c r="Z174" s="121"/>
      <c r="AA174" s="234"/>
      <c r="AB174" s="128"/>
      <c r="AC174" s="128"/>
      <c r="AD174" s="143"/>
      <c r="AE174" s="144">
        <v>0.0</v>
      </c>
      <c r="AF174" s="125" t="str">
        <f t="shared" si="6"/>
        <v/>
      </c>
      <c r="AG174" s="131">
        <v>2.75</v>
      </c>
      <c r="AH174" s="120">
        <f t="shared" si="7"/>
        <v>0</v>
      </c>
      <c r="AI174" s="132" t="str">
        <f>HYPERLINK('242MLInput'!AD170)</f>
        <v/>
      </c>
      <c r="AJ174" s="132" t="str">
        <f>HYPERLINK('242MLInput'!AE170)</f>
        <v/>
      </c>
      <c r="AK174" s="132" t="str">
        <f>HYPERLINK('242MLInput'!AF170)</f>
        <v/>
      </c>
      <c r="AL174" s="132" t="str">
        <f>HYPERLINK('242MLInput'!AG170)</f>
        <v/>
      </c>
      <c r="AM174" s="132" t="str">
        <f>HYPERLINK('242MLInput'!AH170)</f>
        <v/>
      </c>
      <c r="AN174" s="132" t="str">
        <f>HYPERLINK('242MLInput'!AI170)</f>
        <v/>
      </c>
      <c r="AO174" s="132" t="str">
        <f>HYPERLINK('242MLInput'!AJ170)</f>
        <v/>
      </c>
      <c r="AP174" s="132" t="str">
        <f>HYPERLINK('242MLInput'!AK170)</f>
        <v/>
      </c>
      <c r="AQ174" s="118"/>
      <c r="AR174" s="118"/>
      <c r="AS174" s="118"/>
      <c r="AT174" s="118"/>
      <c r="AU174" s="118"/>
      <c r="AV174" s="118"/>
      <c r="AW174" s="118"/>
      <c r="AX174" s="118"/>
      <c r="AY174" s="118"/>
      <c r="AZ174" s="118"/>
      <c r="BA174" s="118"/>
      <c r="BB174" s="118"/>
      <c r="BC174" s="118"/>
      <c r="BD174" s="118"/>
      <c r="BE174" s="118"/>
      <c r="BF174" s="118"/>
      <c r="BG174" s="118"/>
      <c r="BH174" s="118"/>
      <c r="BI174" s="118"/>
      <c r="BJ174" s="118"/>
      <c r="BK174" s="118"/>
      <c r="BL174" s="118"/>
      <c r="BM174" s="118"/>
      <c r="BN174" s="118"/>
      <c r="BO174" s="118"/>
      <c r="BP174" s="118"/>
      <c r="BQ174" s="118"/>
      <c r="BR174" s="118"/>
      <c r="BS174" s="118"/>
      <c r="BT174" s="118"/>
      <c r="BU174" s="118"/>
      <c r="BV174" s="118"/>
      <c r="BW174" s="118"/>
      <c r="BX174" s="118"/>
      <c r="BY174" s="118"/>
      <c r="BZ174" s="118"/>
      <c r="CA174" s="118"/>
      <c r="CB174" s="118"/>
      <c r="CC174" s="118"/>
      <c r="CD174" s="118"/>
      <c r="CE174" s="118"/>
      <c r="CF174" s="118"/>
      <c r="CG174" s="118"/>
      <c r="CH174" s="118"/>
      <c r="CI174" s="118"/>
      <c r="CJ174" s="118"/>
      <c r="CK174" s="118"/>
      <c r="CL174" s="118"/>
      <c r="CM174" s="118"/>
      <c r="CN174" s="118"/>
      <c r="CO174" s="118"/>
      <c r="CP174" s="118"/>
      <c r="CQ174" s="118"/>
      <c r="CR174" s="118"/>
      <c r="CS174" s="118"/>
      <c r="CT174" s="118"/>
      <c r="CU174" s="118"/>
      <c r="CV174" s="118"/>
      <c r="CW174" s="118"/>
      <c r="CX174" s="118"/>
      <c r="CY174" s="118"/>
      <c r="CZ174" s="118"/>
      <c r="DA174" s="118"/>
      <c r="DB174" s="118"/>
      <c r="DC174" s="118"/>
      <c r="DD174" s="118"/>
    </row>
    <row r="175" ht="10.5" customHeight="1">
      <c r="A175" s="12" t="str">
        <f t="shared" si="1"/>
        <v>242ML</v>
      </c>
      <c r="B175" s="12">
        <f t="shared" si="2"/>
        <v>2020</v>
      </c>
      <c r="C175" s="12">
        <f t="shared" si="3"/>
        <v>9</v>
      </c>
      <c r="D175" s="230">
        <f>'242MLInput'!B171</f>
        <v>44076</v>
      </c>
      <c r="E175" s="111" t="str">
        <f t="shared" si="4"/>
        <v>MKC</v>
      </c>
      <c r="F175" s="112" t="str">
        <f>'242MLInput'!H171</f>
        <v>APA</v>
      </c>
      <c r="G175" s="111" t="str">
        <f>'242MLInput'!N171</f>
        <v>Kevin Mock</v>
      </c>
      <c r="H175" s="111" t="str">
        <f>'242MLInput'!O171</f>
        <v/>
      </c>
      <c r="I175" s="111" t="str">
        <f>'242MLInput'!Q171</f>
        <v>Cargo</v>
      </c>
      <c r="J175" s="112" t="str">
        <f>'242MLInput'!R171</f>
        <v>Vector Aeromedical</v>
      </c>
      <c r="K175" s="113" t="str">
        <f>'242MLInput'!AC171</f>
        <v/>
      </c>
      <c r="L175" s="114"/>
      <c r="M175" s="115">
        <f>'242MLInput'!L171</f>
        <v>1.7</v>
      </c>
      <c r="N175" s="111" t="str">
        <f>IF(F175="","",(IF(R175='242MLInput'!K171,"","ERROR!")))</f>
        <v/>
      </c>
      <c r="O175" s="64"/>
      <c r="P175" s="121">
        <v>1599.0</v>
      </c>
      <c r="Q175" s="133"/>
      <c r="R175" s="224">
        <f t="shared" si="8"/>
        <v>2687.1</v>
      </c>
      <c r="S175" s="225"/>
      <c r="T175" s="225"/>
      <c r="U175" s="226"/>
      <c r="V175" s="226"/>
      <c r="W175" s="226"/>
      <c r="X175" s="226"/>
      <c r="Y175" s="226" t="str">
        <f t="shared" si="41"/>
        <v/>
      </c>
      <c r="Z175" s="136" t="s">
        <v>329</v>
      </c>
      <c r="AA175" s="228"/>
      <c r="AB175" s="229"/>
      <c r="AC175" s="229"/>
      <c r="AD175" s="138"/>
      <c r="AE175" s="139">
        <v>0.0</v>
      </c>
      <c r="AF175" s="140" t="str">
        <f t="shared" si="6"/>
        <v/>
      </c>
      <c r="AG175" s="231">
        <v>2.75</v>
      </c>
      <c r="AH175" s="142">
        <f t="shared" si="7"/>
        <v>0</v>
      </c>
      <c r="AI175" s="235" t="str">
        <f>HYPERLINK('242MLInput'!AD171)</f>
        <v/>
      </c>
      <c r="AJ175" s="236" t="str">
        <f>HYPERLINK('242MLInput'!AE171)</f>
        <v/>
      </c>
      <c r="AK175" s="237" t="str">
        <f>HYPERLINK('242MLInput'!AF171)</f>
        <v/>
      </c>
      <c r="AL175" s="237" t="str">
        <f>HYPERLINK('242MLInput'!AG171)</f>
        <v/>
      </c>
      <c r="AM175" s="237" t="str">
        <f>HYPERLINK('242MLInput'!AH171)</f>
        <v/>
      </c>
      <c r="AN175" s="237" t="str">
        <f>HYPERLINK('242MLInput'!AI171)</f>
        <v/>
      </c>
      <c r="AO175" s="237" t="str">
        <f>HYPERLINK('242MLInput'!AJ171)</f>
        <v/>
      </c>
      <c r="AP175" s="237" t="str">
        <f>HYPERLINK('242MLInput'!AK171)</f>
        <v/>
      </c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8"/>
      <c r="BB175" s="238"/>
      <c r="BC175" s="238"/>
      <c r="BD175" s="238"/>
      <c r="BE175" s="238"/>
      <c r="BF175" s="238"/>
      <c r="BG175" s="238"/>
      <c r="BH175" s="238"/>
      <c r="BI175" s="238"/>
      <c r="BJ175" s="238"/>
      <c r="BK175" s="238"/>
      <c r="BL175" s="238"/>
      <c r="BM175" s="238"/>
      <c r="BN175" s="238"/>
      <c r="BO175" s="238"/>
      <c r="BP175" s="238"/>
      <c r="BQ175" s="238"/>
      <c r="BR175" s="238"/>
      <c r="BS175" s="238"/>
      <c r="BT175" s="238"/>
      <c r="BU175" s="238"/>
      <c r="BV175" s="238"/>
      <c r="BW175" s="238"/>
      <c r="BX175" s="238"/>
      <c r="BY175" s="238"/>
      <c r="BZ175" s="238"/>
      <c r="CA175" s="238"/>
      <c r="CB175" s="238"/>
      <c r="CC175" s="238"/>
      <c r="CD175" s="238"/>
      <c r="CE175" s="238"/>
      <c r="CF175" s="238"/>
      <c r="CG175" s="238"/>
      <c r="CH175" s="238"/>
      <c r="CI175" s="238"/>
      <c r="CJ175" s="238"/>
      <c r="CK175" s="238"/>
      <c r="CL175" s="238"/>
      <c r="CM175" s="238"/>
      <c r="CN175" s="238"/>
      <c r="CO175" s="238"/>
      <c r="CP175" s="238"/>
      <c r="CQ175" s="238"/>
      <c r="CR175" s="238"/>
      <c r="CS175" s="238"/>
      <c r="CT175" s="238"/>
      <c r="CU175" s="238"/>
      <c r="CV175" s="238"/>
      <c r="CW175" s="238"/>
      <c r="CX175" s="238"/>
      <c r="CY175" s="238"/>
      <c r="CZ175" s="238"/>
      <c r="DA175" s="238"/>
      <c r="DB175" s="238"/>
      <c r="DC175" s="238"/>
      <c r="DD175" s="238"/>
    </row>
    <row r="176" ht="10.5" customHeight="1">
      <c r="A176" s="12" t="str">
        <f t="shared" si="1"/>
        <v>242ML</v>
      </c>
      <c r="B176" s="12">
        <f t="shared" si="2"/>
        <v>2020</v>
      </c>
      <c r="C176" s="12">
        <f t="shared" si="3"/>
        <v>9</v>
      </c>
      <c r="D176" s="230">
        <f>'242MLInput'!B172</f>
        <v>44076</v>
      </c>
      <c r="E176" s="111" t="str">
        <f t="shared" si="4"/>
        <v>APA</v>
      </c>
      <c r="F176" s="112" t="str">
        <f>'242MLInput'!H172</f>
        <v>MKC</v>
      </c>
      <c r="G176" s="111" t="str">
        <f>'242MLInput'!N172</f>
        <v>Kevin Mock</v>
      </c>
      <c r="H176" s="111" t="str">
        <f>'242MLInput'!O172</f>
        <v/>
      </c>
      <c r="I176" s="111" t="str">
        <f>'242MLInput'!Q172</f>
        <v>Cargo</v>
      </c>
      <c r="J176" s="112" t="str">
        <f>'242MLInput'!R172</f>
        <v>Vector Aeromedical</v>
      </c>
      <c r="K176" s="113" t="str">
        <f>'242MLInput'!AC172</f>
        <v/>
      </c>
      <c r="L176" s="114"/>
      <c r="M176" s="115">
        <f>'242MLInput'!L172</f>
        <v>1.5</v>
      </c>
      <c r="N176" s="111" t="str">
        <f>IF(F176="","",(IF(R176='242MLInput'!K172,"","ERROR!")))</f>
        <v/>
      </c>
      <c r="O176" s="64"/>
      <c r="P176" s="121">
        <v>1600.0</v>
      </c>
      <c r="Q176" s="133">
        <v>4366.0</v>
      </c>
      <c r="R176" s="224">
        <f t="shared" si="8"/>
        <v>2688.6</v>
      </c>
      <c r="S176" s="225"/>
      <c r="T176" s="225"/>
      <c r="U176" s="226"/>
      <c r="V176" s="226"/>
      <c r="W176" s="226"/>
      <c r="X176" s="226"/>
      <c r="Y176" s="226">
        <v>15083.0</v>
      </c>
      <c r="Z176" s="136"/>
      <c r="AA176" s="228" t="s">
        <v>102</v>
      </c>
      <c r="AB176" s="229">
        <v>850.0</v>
      </c>
      <c r="AC176" s="229" t="s">
        <v>330</v>
      </c>
      <c r="AD176" s="138"/>
      <c r="AE176" s="139">
        <v>0.0</v>
      </c>
      <c r="AF176" s="140" t="str">
        <f t="shared" si="6"/>
        <v/>
      </c>
      <c r="AG176" s="231">
        <v>2.75</v>
      </c>
      <c r="AH176" s="142">
        <f t="shared" si="7"/>
        <v>0</v>
      </c>
      <c r="AI176" s="235" t="str">
        <f>HYPERLINK('242MLInput'!AD172)</f>
        <v/>
      </c>
      <c r="AJ176" s="236" t="str">
        <f>HYPERLINK('242MLInput'!AE172)</f>
        <v/>
      </c>
      <c r="AK176" s="237" t="str">
        <f>HYPERLINK('242MLInput'!AF172)</f>
        <v/>
      </c>
      <c r="AL176" s="237" t="str">
        <f>HYPERLINK('242MLInput'!AG172)</f>
        <v/>
      </c>
      <c r="AM176" s="237" t="str">
        <f>HYPERLINK('242MLInput'!AH172)</f>
        <v/>
      </c>
      <c r="AN176" s="237" t="str">
        <f>HYPERLINK('242MLInput'!AI172)</f>
        <v/>
      </c>
      <c r="AO176" s="237" t="str">
        <f>HYPERLINK('242MLInput'!AJ172)</f>
        <v/>
      </c>
      <c r="AP176" s="237" t="str">
        <f>HYPERLINK('242MLInput'!AK172)</f>
        <v/>
      </c>
      <c r="AQ176" s="238"/>
      <c r="AR176" s="238"/>
      <c r="AS176" s="238"/>
      <c r="AT176" s="238"/>
      <c r="AU176" s="238"/>
      <c r="AV176" s="238"/>
      <c r="AW176" s="238"/>
      <c r="AX176" s="238"/>
      <c r="AY176" s="238"/>
      <c r="AZ176" s="238"/>
      <c r="BA176" s="238"/>
      <c r="BB176" s="238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8"/>
      <c r="BS176" s="238"/>
      <c r="BT176" s="238"/>
      <c r="BU176" s="238"/>
      <c r="BV176" s="238"/>
      <c r="BW176" s="238"/>
      <c r="BX176" s="238"/>
      <c r="BY176" s="238"/>
      <c r="BZ176" s="238"/>
      <c r="CA176" s="238"/>
      <c r="CB176" s="238"/>
      <c r="CC176" s="238"/>
      <c r="CD176" s="238"/>
      <c r="CE176" s="238"/>
      <c r="CF176" s="238"/>
      <c r="CG176" s="238"/>
      <c r="CH176" s="238"/>
      <c r="CI176" s="238"/>
      <c r="CJ176" s="238"/>
      <c r="CK176" s="238"/>
      <c r="CL176" s="238"/>
      <c r="CM176" s="238"/>
      <c r="CN176" s="238"/>
      <c r="CO176" s="238"/>
      <c r="CP176" s="238"/>
      <c r="CQ176" s="238"/>
      <c r="CR176" s="238"/>
      <c r="CS176" s="238"/>
      <c r="CT176" s="238"/>
      <c r="CU176" s="238"/>
      <c r="CV176" s="238"/>
      <c r="CW176" s="238"/>
      <c r="CX176" s="238"/>
      <c r="CY176" s="238"/>
      <c r="CZ176" s="238"/>
      <c r="DA176" s="238"/>
      <c r="DB176" s="238"/>
      <c r="DC176" s="238"/>
      <c r="DD176" s="238"/>
    </row>
    <row r="177" ht="10.5" customHeight="1">
      <c r="A177" s="118" t="str">
        <f t="shared" si="1"/>
        <v>242ML</v>
      </c>
      <c r="B177" s="118">
        <f t="shared" si="2"/>
        <v>2020</v>
      </c>
      <c r="C177" s="118">
        <f t="shared" si="3"/>
        <v>9</v>
      </c>
      <c r="D177" s="119">
        <f>'242MLInput'!B173</f>
        <v>44077</v>
      </c>
      <c r="E177" s="120" t="str">
        <f t="shared" si="4"/>
        <v>MKC</v>
      </c>
      <c r="F177" s="121" t="str">
        <f>'242MLInput'!H173</f>
        <v>BUY</v>
      </c>
      <c r="G177" s="120" t="str">
        <f>'242MLInput'!N173</f>
        <v>Kevin Mock</v>
      </c>
      <c r="H177" s="120" t="str">
        <f>'242MLInput'!O173</f>
        <v/>
      </c>
      <c r="I177" s="120" t="str">
        <f>'242MLInput'!Q173</f>
        <v>Passenger</v>
      </c>
      <c r="J177" s="121" t="str">
        <f>'242MLInput'!R173</f>
        <v>Boteler</v>
      </c>
      <c r="K177" s="122" t="str">
        <f>'242MLInput'!AC173</f>
        <v/>
      </c>
      <c r="L177" s="123"/>
      <c r="M177" s="124">
        <f>'242MLInput'!L173</f>
        <v>2.2</v>
      </c>
      <c r="N177" s="120" t="str">
        <f>IF(F177="","",(IF(R177='242MLInput'!K173,"","ERROR!")))</f>
        <v/>
      </c>
      <c r="O177" s="120"/>
      <c r="P177" s="121">
        <v>1601.0</v>
      </c>
      <c r="Q177" s="121">
        <v>4363.0</v>
      </c>
      <c r="R177" s="124">
        <f t="shared" si="8"/>
        <v>2690.8</v>
      </c>
      <c r="S177" s="125"/>
      <c r="T177" s="125"/>
      <c r="U177" s="125"/>
      <c r="V177" s="126"/>
      <c r="W177" s="125"/>
      <c r="X177" s="125"/>
      <c r="Y177" s="125" t="str">
        <f t="shared" ref="Y177:Y179" si="42">IF(S177&lt;&gt;"",SUM(S175:X177),"")</f>
        <v/>
      </c>
      <c r="Z177" s="121"/>
      <c r="AA177" s="234"/>
      <c r="AB177" s="128"/>
      <c r="AC177" s="128"/>
      <c r="AD177" s="143"/>
      <c r="AE177" s="144">
        <v>0.0</v>
      </c>
      <c r="AF177" s="125" t="str">
        <f t="shared" si="6"/>
        <v/>
      </c>
      <c r="AG177" s="131">
        <v>2.75</v>
      </c>
      <c r="AH177" s="120">
        <f t="shared" si="7"/>
        <v>0</v>
      </c>
      <c r="AI177" s="132" t="str">
        <f>HYPERLINK('242MLInput'!AD173)</f>
        <v/>
      </c>
      <c r="AJ177" s="132" t="str">
        <f>HYPERLINK('242MLInput'!AE173)</f>
        <v/>
      </c>
      <c r="AK177" s="132" t="str">
        <f>HYPERLINK('242MLInput'!AF173)</f>
        <v/>
      </c>
      <c r="AL177" s="132" t="str">
        <f>HYPERLINK('242MLInput'!AG173)</f>
        <v/>
      </c>
      <c r="AM177" s="132" t="str">
        <f>HYPERLINK('242MLInput'!AH173)</f>
        <v/>
      </c>
      <c r="AN177" s="132" t="str">
        <f>HYPERLINK('242MLInput'!AI173)</f>
        <v/>
      </c>
      <c r="AO177" s="132" t="str">
        <f>HYPERLINK('242MLInput'!AJ173)</f>
        <v/>
      </c>
      <c r="AP177" s="132" t="str">
        <f>HYPERLINK('242MLInput'!AK173)</f>
        <v/>
      </c>
      <c r="AQ177" s="118"/>
      <c r="AR177" s="118"/>
      <c r="AS177" s="118"/>
      <c r="AT177" s="118"/>
      <c r="AU177" s="118"/>
      <c r="AV177" s="118"/>
      <c r="AW177" s="118"/>
      <c r="AX177" s="118"/>
      <c r="AY177" s="118"/>
      <c r="AZ177" s="118"/>
      <c r="BA177" s="118"/>
      <c r="BB177" s="118"/>
      <c r="BC177" s="118"/>
      <c r="BD177" s="118"/>
      <c r="BE177" s="118"/>
      <c r="BF177" s="118"/>
      <c r="BG177" s="118"/>
      <c r="BH177" s="118"/>
      <c r="BI177" s="118"/>
      <c r="BJ177" s="118"/>
      <c r="BK177" s="118"/>
      <c r="BL177" s="118"/>
      <c r="BM177" s="118"/>
      <c r="BN177" s="118"/>
      <c r="BO177" s="118"/>
      <c r="BP177" s="118"/>
      <c r="BQ177" s="118"/>
      <c r="BR177" s="118"/>
      <c r="BS177" s="118"/>
      <c r="BT177" s="118"/>
      <c r="BU177" s="118"/>
      <c r="BV177" s="118"/>
      <c r="BW177" s="118"/>
      <c r="BX177" s="118"/>
      <c r="BY177" s="118"/>
      <c r="BZ177" s="118"/>
      <c r="CA177" s="118"/>
      <c r="CB177" s="118"/>
      <c r="CC177" s="118"/>
      <c r="CD177" s="118"/>
      <c r="CE177" s="118"/>
      <c r="CF177" s="118"/>
      <c r="CG177" s="118"/>
      <c r="CH177" s="118"/>
      <c r="CI177" s="118"/>
      <c r="CJ177" s="118"/>
      <c r="CK177" s="118"/>
      <c r="CL177" s="118"/>
      <c r="CM177" s="118"/>
      <c r="CN177" s="118"/>
      <c r="CO177" s="118"/>
      <c r="CP177" s="118"/>
      <c r="CQ177" s="118"/>
      <c r="CR177" s="118"/>
      <c r="CS177" s="118"/>
      <c r="CT177" s="118"/>
      <c r="CU177" s="118"/>
      <c r="CV177" s="118"/>
      <c r="CW177" s="118"/>
      <c r="CX177" s="118"/>
      <c r="CY177" s="118"/>
      <c r="CZ177" s="118"/>
      <c r="DA177" s="118"/>
      <c r="DB177" s="118"/>
      <c r="DC177" s="118"/>
      <c r="DD177" s="118"/>
    </row>
    <row r="178" ht="10.5" customHeight="1">
      <c r="A178" s="12" t="str">
        <f t="shared" si="1"/>
        <v>242ML</v>
      </c>
      <c r="B178" s="12">
        <f t="shared" si="2"/>
        <v>2020</v>
      </c>
      <c r="C178" s="12">
        <f t="shared" si="3"/>
        <v>9</v>
      </c>
      <c r="D178" s="230">
        <f>'242MLInput'!B174</f>
        <v>44077</v>
      </c>
      <c r="E178" s="111" t="str">
        <f t="shared" si="4"/>
        <v>BUY</v>
      </c>
      <c r="F178" s="112" t="str">
        <f>'242MLInput'!H174</f>
        <v>RDU</v>
      </c>
      <c r="G178" s="111" t="str">
        <f>'242MLInput'!N174</f>
        <v>Steve Watkins</v>
      </c>
      <c r="H178" s="111" t="str">
        <f>'242MLInput'!O174</f>
        <v/>
      </c>
      <c r="I178" s="111" t="str">
        <f>'242MLInput'!Q174</f>
        <v>Passenger</v>
      </c>
      <c r="J178" s="112" t="str">
        <f>'242MLInput'!R174</f>
        <v>Schneider</v>
      </c>
      <c r="K178" s="113" t="str">
        <f>'242MLInput'!AC174</f>
        <v/>
      </c>
      <c r="L178" s="114"/>
      <c r="M178" s="115">
        <f>'242MLInput'!L174</f>
        <v>0.4</v>
      </c>
      <c r="N178" s="111" t="str">
        <f>IF(F178="","",(IF(R178='242MLInput'!K174,"","ERROR!")))</f>
        <v/>
      </c>
      <c r="O178" s="64"/>
      <c r="P178" s="121">
        <v>1602.0</v>
      </c>
      <c r="Q178" s="133"/>
      <c r="R178" s="224">
        <f t="shared" si="8"/>
        <v>2691.2</v>
      </c>
      <c r="S178" s="225"/>
      <c r="T178" s="225"/>
      <c r="U178" s="226"/>
      <c r="V178" s="226"/>
      <c r="W178" s="226"/>
      <c r="X178" s="226"/>
      <c r="Y178" s="226" t="str">
        <f t="shared" si="42"/>
        <v/>
      </c>
      <c r="Z178" s="136"/>
      <c r="AA178" s="228"/>
      <c r="AB178" s="229"/>
      <c r="AC178" s="229"/>
      <c r="AD178" s="138"/>
      <c r="AE178" s="139">
        <v>0.0</v>
      </c>
      <c r="AF178" s="140" t="str">
        <f t="shared" si="6"/>
        <v/>
      </c>
      <c r="AG178" s="231">
        <v>2.75</v>
      </c>
      <c r="AH178" s="142">
        <f t="shared" si="7"/>
        <v>0</v>
      </c>
      <c r="AI178" s="235" t="str">
        <f>HYPERLINK('242MLInput'!AD174)</f>
        <v/>
      </c>
      <c r="AJ178" s="236" t="str">
        <f>HYPERLINK('242MLInput'!AE174)</f>
        <v/>
      </c>
      <c r="AK178" s="237" t="str">
        <f>HYPERLINK('242MLInput'!AF174)</f>
        <v/>
      </c>
      <c r="AL178" s="237" t="str">
        <f>HYPERLINK('242MLInput'!AG174)</f>
        <v/>
      </c>
      <c r="AM178" s="237" t="str">
        <f>HYPERLINK('242MLInput'!AH174)</f>
        <v/>
      </c>
      <c r="AN178" s="237" t="str">
        <f>HYPERLINK('242MLInput'!AI174)</f>
        <v/>
      </c>
      <c r="AO178" s="237" t="str">
        <f>HYPERLINK('242MLInput'!AJ174)</f>
        <v/>
      </c>
      <c r="AP178" s="237" t="str">
        <f>HYPERLINK('242MLInput'!AK174)</f>
        <v/>
      </c>
      <c r="AQ178" s="238"/>
      <c r="AR178" s="238"/>
      <c r="AS178" s="238"/>
      <c r="AT178" s="238"/>
      <c r="AU178" s="238"/>
      <c r="AV178" s="238"/>
      <c r="AW178" s="238"/>
      <c r="AX178" s="238"/>
      <c r="AY178" s="238"/>
      <c r="AZ178" s="238"/>
      <c r="BA178" s="238"/>
      <c r="BB178" s="238"/>
      <c r="BC178" s="238"/>
      <c r="BD178" s="238"/>
      <c r="BE178" s="238"/>
      <c r="BF178" s="238"/>
      <c r="BG178" s="238"/>
      <c r="BH178" s="238"/>
      <c r="BI178" s="238"/>
      <c r="BJ178" s="238"/>
      <c r="BK178" s="238"/>
      <c r="BL178" s="238"/>
      <c r="BM178" s="238"/>
      <c r="BN178" s="238"/>
      <c r="BO178" s="238"/>
      <c r="BP178" s="238"/>
      <c r="BQ178" s="238"/>
      <c r="BR178" s="238"/>
      <c r="BS178" s="238"/>
      <c r="BT178" s="238"/>
      <c r="BU178" s="238"/>
      <c r="BV178" s="238"/>
      <c r="BW178" s="238"/>
      <c r="BX178" s="238"/>
      <c r="BY178" s="238"/>
      <c r="BZ178" s="238"/>
      <c r="CA178" s="238"/>
      <c r="CB178" s="238"/>
      <c r="CC178" s="238"/>
      <c r="CD178" s="238"/>
      <c r="CE178" s="238"/>
      <c r="CF178" s="238"/>
      <c r="CG178" s="238"/>
      <c r="CH178" s="238"/>
      <c r="CI178" s="238"/>
      <c r="CJ178" s="238"/>
      <c r="CK178" s="238"/>
      <c r="CL178" s="238"/>
      <c r="CM178" s="238"/>
      <c r="CN178" s="238"/>
      <c r="CO178" s="238"/>
      <c r="CP178" s="238"/>
      <c r="CQ178" s="238"/>
      <c r="CR178" s="238"/>
      <c r="CS178" s="238"/>
      <c r="CT178" s="238"/>
      <c r="CU178" s="238"/>
      <c r="CV178" s="238"/>
      <c r="CW178" s="238"/>
      <c r="CX178" s="238"/>
      <c r="CY178" s="238"/>
      <c r="CZ178" s="238"/>
      <c r="DA178" s="238"/>
      <c r="DB178" s="238"/>
      <c r="DC178" s="238"/>
      <c r="DD178" s="238"/>
    </row>
    <row r="179" ht="10.5" customHeight="1">
      <c r="A179" s="12" t="str">
        <f t="shared" si="1"/>
        <v>242ML</v>
      </c>
      <c r="B179" s="12">
        <f t="shared" si="2"/>
        <v>2020</v>
      </c>
      <c r="C179" s="12">
        <f t="shared" si="3"/>
        <v>9</v>
      </c>
      <c r="D179" s="230">
        <f>'242MLInput'!B175</f>
        <v>44077</v>
      </c>
      <c r="E179" s="111" t="str">
        <f t="shared" si="4"/>
        <v>RDU</v>
      </c>
      <c r="F179" s="112" t="str">
        <f>'242MLInput'!H175</f>
        <v>TRI</v>
      </c>
      <c r="G179" s="111" t="str">
        <f>'242MLInput'!N175</f>
        <v>Steve Watkins</v>
      </c>
      <c r="H179" s="111" t="str">
        <f>'242MLInput'!O175</f>
        <v/>
      </c>
      <c r="I179" s="111" t="str">
        <f>'242MLInput'!Q175</f>
        <v>Passenger</v>
      </c>
      <c r="J179" s="112" t="str">
        <f>'242MLInput'!R175</f>
        <v>Schneider</v>
      </c>
      <c r="K179" s="113" t="str">
        <f>'242MLInput'!AC175</f>
        <v/>
      </c>
      <c r="L179" s="114"/>
      <c r="M179" s="115">
        <f>'242MLInput'!L175</f>
        <v>0.8</v>
      </c>
      <c r="N179" s="111" t="str">
        <f>IF(F179="","",(IF(R179='242MLInput'!K175,"","ERROR!")))</f>
        <v/>
      </c>
      <c r="O179" s="64"/>
      <c r="P179" s="121">
        <v>1603.0</v>
      </c>
      <c r="Q179" s="133"/>
      <c r="R179" s="224">
        <f t="shared" si="8"/>
        <v>2692</v>
      </c>
      <c r="S179" s="225"/>
      <c r="T179" s="225"/>
      <c r="U179" s="226"/>
      <c r="V179" s="226"/>
      <c r="W179" s="226"/>
      <c r="X179" s="226"/>
      <c r="Y179" s="226" t="str">
        <f t="shared" si="42"/>
        <v/>
      </c>
      <c r="Z179" s="136"/>
      <c r="AA179" s="228"/>
      <c r="AB179" s="229"/>
      <c r="AC179" s="229"/>
      <c r="AD179" s="138"/>
      <c r="AE179" s="139">
        <v>0.0</v>
      </c>
      <c r="AF179" s="140" t="str">
        <f t="shared" si="6"/>
        <v/>
      </c>
      <c r="AG179" s="231">
        <v>2.75</v>
      </c>
      <c r="AH179" s="142">
        <f t="shared" si="7"/>
        <v>0</v>
      </c>
      <c r="AI179" s="235" t="str">
        <f>HYPERLINK('242MLInput'!AD175)</f>
        <v/>
      </c>
      <c r="AJ179" s="236" t="str">
        <f>HYPERLINK('242MLInput'!AE175)</f>
        <v/>
      </c>
      <c r="AK179" s="237" t="str">
        <f>HYPERLINK('242MLInput'!AF175)</f>
        <v/>
      </c>
      <c r="AL179" s="237" t="str">
        <f>HYPERLINK('242MLInput'!AG175)</f>
        <v/>
      </c>
      <c r="AM179" s="237" t="str">
        <f>HYPERLINK('242MLInput'!AH175)</f>
        <v/>
      </c>
      <c r="AN179" s="237" t="str">
        <f>HYPERLINK('242MLInput'!AI175)</f>
        <v/>
      </c>
      <c r="AO179" s="237" t="str">
        <f>HYPERLINK('242MLInput'!AJ175)</f>
        <v/>
      </c>
      <c r="AP179" s="237" t="str">
        <f>HYPERLINK('242MLInput'!AK175)</f>
        <v/>
      </c>
      <c r="AQ179" s="238"/>
      <c r="AR179" s="238"/>
      <c r="AS179" s="238"/>
      <c r="AT179" s="238"/>
      <c r="AU179" s="238"/>
      <c r="AV179" s="238"/>
      <c r="AW179" s="238"/>
      <c r="AX179" s="238"/>
      <c r="AY179" s="238"/>
      <c r="AZ179" s="238"/>
      <c r="BA179" s="238"/>
      <c r="BB179" s="238"/>
      <c r="BC179" s="238"/>
      <c r="BD179" s="238"/>
      <c r="BE179" s="238"/>
      <c r="BF179" s="238"/>
      <c r="BG179" s="238"/>
      <c r="BH179" s="238"/>
      <c r="BI179" s="238"/>
      <c r="BJ179" s="238"/>
      <c r="BK179" s="238"/>
      <c r="BL179" s="238"/>
      <c r="BM179" s="238"/>
      <c r="BN179" s="238"/>
      <c r="BO179" s="238"/>
      <c r="BP179" s="238"/>
      <c r="BQ179" s="238"/>
      <c r="BR179" s="238"/>
      <c r="BS179" s="238"/>
      <c r="BT179" s="238"/>
      <c r="BU179" s="238"/>
      <c r="BV179" s="238"/>
      <c r="BW179" s="238"/>
      <c r="BX179" s="238"/>
      <c r="BY179" s="238"/>
      <c r="BZ179" s="238"/>
      <c r="CA179" s="238"/>
      <c r="CB179" s="238"/>
      <c r="CC179" s="238"/>
      <c r="CD179" s="238"/>
      <c r="CE179" s="238"/>
      <c r="CF179" s="238"/>
      <c r="CG179" s="238"/>
      <c r="CH179" s="238"/>
      <c r="CI179" s="238"/>
      <c r="CJ179" s="238"/>
      <c r="CK179" s="238"/>
      <c r="CL179" s="238"/>
      <c r="CM179" s="238"/>
      <c r="CN179" s="238"/>
      <c r="CO179" s="238"/>
      <c r="CP179" s="238"/>
      <c r="CQ179" s="238"/>
      <c r="CR179" s="238"/>
      <c r="CS179" s="238"/>
      <c r="CT179" s="238"/>
      <c r="CU179" s="238"/>
      <c r="CV179" s="238"/>
      <c r="CW179" s="238"/>
      <c r="CX179" s="238"/>
      <c r="CY179" s="238"/>
      <c r="CZ179" s="238"/>
      <c r="DA179" s="238"/>
      <c r="DB179" s="238"/>
      <c r="DC179" s="238"/>
      <c r="DD179" s="238"/>
    </row>
    <row r="180" ht="10.5" customHeight="1">
      <c r="A180" s="12" t="str">
        <f t="shared" si="1"/>
        <v>242ML</v>
      </c>
      <c r="B180" s="12">
        <f t="shared" si="2"/>
        <v>2020</v>
      </c>
      <c r="C180" s="12">
        <f t="shared" si="3"/>
        <v>9</v>
      </c>
      <c r="D180" s="230">
        <f>'242MLInput'!B176</f>
        <v>44077</v>
      </c>
      <c r="E180" s="111" t="str">
        <f t="shared" si="4"/>
        <v>TRI</v>
      </c>
      <c r="F180" s="112" t="str">
        <f>'242MLInput'!H176</f>
        <v>BUY</v>
      </c>
      <c r="G180" s="111" t="str">
        <f>'242MLInput'!N176</f>
        <v>Steve Watkins</v>
      </c>
      <c r="H180" s="111" t="str">
        <f>'242MLInput'!O176</f>
        <v/>
      </c>
      <c r="I180" s="111" t="str">
        <f>'242MLInput'!Q176</f>
        <v>Passenger</v>
      </c>
      <c r="J180" s="112" t="str">
        <f>'242MLInput'!R176</f>
        <v>Schneider</v>
      </c>
      <c r="K180" s="113" t="str">
        <f>'242MLInput'!AC176</f>
        <v/>
      </c>
      <c r="L180" s="114"/>
      <c r="M180" s="115">
        <f>'242MLInput'!L176</f>
        <v>0.6</v>
      </c>
      <c r="N180" s="111" t="str">
        <f>IF(F180="","",(IF(R180='242MLInput'!K176,"","ERROR!")))</f>
        <v/>
      </c>
      <c r="O180" s="64"/>
      <c r="P180" s="121">
        <v>1604.0</v>
      </c>
      <c r="Q180" s="133">
        <v>4370.0</v>
      </c>
      <c r="R180" s="224">
        <f t="shared" si="8"/>
        <v>2692.6</v>
      </c>
      <c r="S180" s="225"/>
      <c r="T180" s="225"/>
      <c r="U180" s="226"/>
      <c r="V180" s="226">
        <v>75.0</v>
      </c>
      <c r="W180" s="226"/>
      <c r="X180" s="226"/>
      <c r="Y180" s="226">
        <v>3500.0</v>
      </c>
      <c r="Z180" s="136" t="s">
        <v>331</v>
      </c>
      <c r="AA180" s="228" t="s">
        <v>94</v>
      </c>
      <c r="AB180" s="229">
        <v>500.0</v>
      </c>
      <c r="AC180" s="229" t="s">
        <v>332</v>
      </c>
      <c r="AD180" s="138"/>
      <c r="AE180" s="139">
        <v>0.0</v>
      </c>
      <c r="AF180" s="140" t="str">
        <f t="shared" si="6"/>
        <v/>
      </c>
      <c r="AG180" s="231">
        <v>2.75</v>
      </c>
      <c r="AH180" s="142">
        <f t="shared" si="7"/>
        <v>0</v>
      </c>
      <c r="AI180" s="235" t="str">
        <f>HYPERLINK('242MLInput'!AD176)</f>
        <v/>
      </c>
      <c r="AJ180" s="236" t="str">
        <f>HYPERLINK('242MLInput'!AE176)</f>
        <v/>
      </c>
      <c r="AK180" s="237" t="str">
        <f>HYPERLINK('242MLInput'!AF176)</f>
        <v/>
      </c>
      <c r="AL180" s="237" t="str">
        <f>HYPERLINK('242MLInput'!AG176)</f>
        <v/>
      </c>
      <c r="AM180" s="237" t="str">
        <f>HYPERLINK('242MLInput'!AH176)</f>
        <v/>
      </c>
      <c r="AN180" s="237" t="str">
        <f>HYPERLINK('242MLInput'!AI176)</f>
        <v/>
      </c>
      <c r="AO180" s="237" t="str">
        <f>HYPERLINK('242MLInput'!AJ176)</f>
        <v/>
      </c>
      <c r="AP180" s="237" t="str">
        <f>HYPERLINK('242MLInput'!AK176)</f>
        <v/>
      </c>
      <c r="AQ180" s="238"/>
      <c r="AR180" s="238"/>
      <c r="AS180" s="238"/>
      <c r="AT180" s="238"/>
      <c r="AU180" s="238"/>
      <c r="AV180" s="238"/>
      <c r="AW180" s="238"/>
      <c r="AX180" s="238"/>
      <c r="AY180" s="238"/>
      <c r="AZ180" s="238"/>
      <c r="BA180" s="238"/>
      <c r="BB180" s="238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8"/>
      <c r="BS180" s="238"/>
      <c r="BT180" s="238"/>
      <c r="BU180" s="238"/>
      <c r="BV180" s="238"/>
      <c r="BW180" s="238"/>
      <c r="BX180" s="238"/>
      <c r="BY180" s="238"/>
      <c r="BZ180" s="238"/>
      <c r="CA180" s="238"/>
      <c r="CB180" s="238"/>
      <c r="CC180" s="238"/>
      <c r="CD180" s="238"/>
      <c r="CE180" s="238"/>
      <c r="CF180" s="238"/>
      <c r="CG180" s="238"/>
      <c r="CH180" s="238"/>
      <c r="CI180" s="238"/>
      <c r="CJ180" s="238"/>
      <c r="CK180" s="238"/>
      <c r="CL180" s="238"/>
      <c r="CM180" s="238"/>
      <c r="CN180" s="238"/>
      <c r="CO180" s="238"/>
      <c r="CP180" s="238"/>
      <c r="CQ180" s="238"/>
      <c r="CR180" s="238"/>
      <c r="CS180" s="238"/>
      <c r="CT180" s="238"/>
      <c r="CU180" s="238"/>
      <c r="CV180" s="238"/>
      <c r="CW180" s="238"/>
      <c r="CX180" s="238"/>
      <c r="CY180" s="238"/>
      <c r="CZ180" s="238"/>
      <c r="DA180" s="238"/>
      <c r="DB180" s="238"/>
      <c r="DC180" s="238"/>
      <c r="DD180" s="238"/>
    </row>
    <row r="181" ht="10.5" customHeight="1">
      <c r="A181" s="118" t="str">
        <f t="shared" si="1"/>
        <v>242ML</v>
      </c>
      <c r="B181" s="118">
        <f t="shared" si="2"/>
        <v>2020</v>
      </c>
      <c r="C181" s="118">
        <f t="shared" si="3"/>
        <v>9</v>
      </c>
      <c r="D181" s="119">
        <f>'242MLInput'!B177</f>
        <v>44078</v>
      </c>
      <c r="E181" s="120" t="str">
        <f t="shared" si="4"/>
        <v>BUY</v>
      </c>
      <c r="F181" s="121" t="str">
        <f>'242MLInput'!H177</f>
        <v>IXD</v>
      </c>
      <c r="G181" s="120" t="str">
        <f>'242MLInput'!N177</f>
        <v>Kevin Mock</v>
      </c>
      <c r="H181" s="120" t="str">
        <f>'242MLInput'!O177</f>
        <v/>
      </c>
      <c r="I181" s="120" t="str">
        <f>'242MLInput'!Q177</f>
        <v>Cargo</v>
      </c>
      <c r="J181" s="121" t="str">
        <f>'242MLInput'!R177</f>
        <v>Vector Aeromedical</v>
      </c>
      <c r="K181" s="122" t="str">
        <f>'242MLInput'!AC177</f>
        <v/>
      </c>
      <c r="L181" s="123"/>
      <c r="M181" s="124">
        <f>'242MLInput'!L177</f>
        <v>2.6</v>
      </c>
      <c r="N181" s="120" t="str">
        <f>IF(F181="","",(IF(R181='242MLInput'!K177,"","ERROR!")))</f>
        <v/>
      </c>
      <c r="O181" s="120"/>
      <c r="P181" s="121">
        <v>1605.0</v>
      </c>
      <c r="Q181" s="121"/>
      <c r="R181" s="124">
        <f t="shared" si="8"/>
        <v>2695.2</v>
      </c>
      <c r="S181" s="125"/>
      <c r="T181" s="125"/>
      <c r="U181" s="125"/>
      <c r="V181" s="126"/>
      <c r="W181" s="125"/>
      <c r="X181" s="125"/>
      <c r="Y181" s="125" t="str">
        <f t="shared" ref="Y181:Y182" si="43">IF(S181&lt;&gt;"",SUM(S179:X181),"")</f>
        <v/>
      </c>
      <c r="Z181" s="121" t="s">
        <v>329</v>
      </c>
      <c r="AA181" s="234"/>
      <c r="AB181" s="128"/>
      <c r="AC181" s="128"/>
      <c r="AD181" s="143"/>
      <c r="AE181" s="144">
        <v>0.0</v>
      </c>
      <c r="AF181" s="125" t="str">
        <f t="shared" si="6"/>
        <v/>
      </c>
      <c r="AG181" s="131">
        <v>2.75</v>
      </c>
      <c r="AH181" s="120">
        <f t="shared" si="7"/>
        <v>0</v>
      </c>
      <c r="AI181" s="132" t="str">
        <f>HYPERLINK('242MLInput'!AD177)</f>
        <v/>
      </c>
      <c r="AJ181" s="132" t="str">
        <f>HYPERLINK('242MLInput'!AE177)</f>
        <v/>
      </c>
      <c r="AK181" s="132" t="str">
        <f>HYPERLINK('242MLInput'!AF177)</f>
        <v/>
      </c>
      <c r="AL181" s="132" t="str">
        <f>HYPERLINK('242MLInput'!AG177)</f>
        <v/>
      </c>
      <c r="AM181" s="132" t="str">
        <f>HYPERLINK('242MLInput'!AH177)</f>
        <v/>
      </c>
      <c r="AN181" s="132" t="str">
        <f>HYPERLINK('242MLInput'!AI177)</f>
        <v/>
      </c>
      <c r="AO181" s="132" t="str">
        <f>HYPERLINK('242MLInput'!AJ177)</f>
        <v/>
      </c>
      <c r="AP181" s="132" t="str">
        <f>HYPERLINK('242MLInput'!AK177)</f>
        <v/>
      </c>
      <c r="AQ181" s="118"/>
      <c r="AR181" s="118"/>
      <c r="AS181" s="118"/>
      <c r="AT181" s="118"/>
      <c r="AU181" s="118"/>
      <c r="AV181" s="118"/>
      <c r="AW181" s="118"/>
      <c r="AX181" s="118"/>
      <c r="AY181" s="118"/>
      <c r="AZ181" s="118"/>
      <c r="BA181" s="118"/>
      <c r="BB181" s="118"/>
      <c r="BC181" s="118"/>
      <c r="BD181" s="118"/>
      <c r="BE181" s="118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  <c r="BP181" s="118"/>
      <c r="BQ181" s="118"/>
      <c r="BR181" s="118"/>
      <c r="BS181" s="118"/>
      <c r="BT181" s="118"/>
      <c r="BU181" s="118"/>
      <c r="BV181" s="118"/>
      <c r="BW181" s="118"/>
      <c r="BX181" s="118"/>
      <c r="BY181" s="118"/>
      <c r="BZ181" s="118"/>
      <c r="CA181" s="118"/>
      <c r="CB181" s="118"/>
      <c r="CC181" s="118"/>
      <c r="CD181" s="118"/>
      <c r="CE181" s="118"/>
      <c r="CF181" s="118"/>
      <c r="CG181" s="118"/>
      <c r="CH181" s="118"/>
      <c r="CI181" s="118"/>
      <c r="CJ181" s="118"/>
      <c r="CK181" s="118"/>
      <c r="CL181" s="118"/>
      <c r="CM181" s="118"/>
      <c r="CN181" s="118"/>
      <c r="CO181" s="118"/>
      <c r="CP181" s="118"/>
      <c r="CQ181" s="118"/>
      <c r="CR181" s="118"/>
      <c r="CS181" s="118"/>
      <c r="CT181" s="118"/>
      <c r="CU181" s="118"/>
      <c r="CV181" s="118"/>
      <c r="CW181" s="118"/>
      <c r="CX181" s="118"/>
      <c r="CY181" s="118"/>
      <c r="CZ181" s="118"/>
      <c r="DA181" s="118"/>
      <c r="DB181" s="118"/>
      <c r="DC181" s="118"/>
      <c r="DD181" s="118"/>
    </row>
    <row r="182" ht="10.5" customHeight="1">
      <c r="A182" s="118" t="str">
        <f t="shared" si="1"/>
        <v>242ML</v>
      </c>
      <c r="B182" s="118">
        <f t="shared" si="2"/>
        <v>2020</v>
      </c>
      <c r="C182" s="118">
        <f t="shared" si="3"/>
        <v>9</v>
      </c>
      <c r="D182" s="119">
        <f>'242MLInput'!B178</f>
        <v>44078</v>
      </c>
      <c r="E182" s="120" t="str">
        <f t="shared" si="4"/>
        <v>IXD</v>
      </c>
      <c r="F182" s="121" t="str">
        <f>'242MLInput'!H178</f>
        <v>APA</v>
      </c>
      <c r="G182" s="120" t="str">
        <f>'242MLInput'!N178</f>
        <v>Kevin Mock</v>
      </c>
      <c r="H182" s="120" t="str">
        <f>'242MLInput'!O178</f>
        <v/>
      </c>
      <c r="I182" s="120" t="str">
        <f>'242MLInput'!Q178</f>
        <v>Cargo</v>
      </c>
      <c r="J182" s="121" t="str">
        <f>'242MLInput'!R178</f>
        <v>Vector Aeromedical</v>
      </c>
      <c r="K182" s="122" t="str">
        <f>'242MLInput'!AC178</f>
        <v/>
      </c>
      <c r="L182" s="123"/>
      <c r="M182" s="124">
        <f>'242MLInput'!L178</f>
        <v>1.7</v>
      </c>
      <c r="N182" s="120" t="str">
        <f>IF(F182="","",(IF(R182='242MLInput'!K178,"","ERROR!")))</f>
        <v/>
      </c>
      <c r="O182" s="120"/>
      <c r="P182" s="121">
        <v>1606.0</v>
      </c>
      <c r="Q182" s="121"/>
      <c r="R182" s="124">
        <f t="shared" si="8"/>
        <v>2696.9</v>
      </c>
      <c r="S182" s="125"/>
      <c r="T182" s="125">
        <v>1100.0</v>
      </c>
      <c r="U182" s="125"/>
      <c r="V182" s="126"/>
      <c r="W182" s="125"/>
      <c r="X182" s="125"/>
      <c r="Y182" s="125" t="str">
        <f t="shared" si="43"/>
        <v/>
      </c>
      <c r="Z182" s="121"/>
      <c r="AA182" s="234"/>
      <c r="AB182" s="128"/>
      <c r="AC182" s="128"/>
      <c r="AD182" s="143"/>
      <c r="AE182" s="144">
        <v>0.0</v>
      </c>
      <c r="AF182" s="125" t="str">
        <f t="shared" si="6"/>
        <v/>
      </c>
      <c r="AG182" s="131">
        <v>2.75</v>
      </c>
      <c r="AH182" s="120">
        <f t="shared" si="7"/>
        <v>0</v>
      </c>
      <c r="AI182" s="132" t="str">
        <f>HYPERLINK('242MLInput'!AD178)</f>
        <v/>
      </c>
      <c r="AJ182" s="132" t="str">
        <f>HYPERLINK('242MLInput'!AE178)</f>
        <v/>
      </c>
      <c r="AK182" s="132" t="str">
        <f>HYPERLINK('242MLInput'!AF178)</f>
        <v/>
      </c>
      <c r="AL182" s="132" t="str">
        <f>HYPERLINK('242MLInput'!AG178)</f>
        <v/>
      </c>
      <c r="AM182" s="132" t="str">
        <f>HYPERLINK('242MLInput'!AH178)</f>
        <v/>
      </c>
      <c r="AN182" s="132" t="str">
        <f>HYPERLINK('242MLInput'!AI178)</f>
        <v/>
      </c>
      <c r="AO182" s="132" t="str">
        <f>HYPERLINK('242MLInput'!AJ178)</f>
        <v/>
      </c>
      <c r="AP182" s="132" t="str">
        <f>HYPERLINK('242MLInput'!AK178)</f>
        <v/>
      </c>
      <c r="AQ182" s="118"/>
      <c r="AR182" s="118"/>
      <c r="AS182" s="118"/>
      <c r="AT182" s="118"/>
      <c r="AU182" s="118"/>
      <c r="AV182" s="118"/>
      <c r="AW182" s="118"/>
      <c r="AX182" s="118"/>
      <c r="AY182" s="118"/>
      <c r="AZ182" s="118"/>
      <c r="BA182" s="118"/>
      <c r="BB182" s="118"/>
      <c r="BC182" s="118"/>
      <c r="BD182" s="118"/>
      <c r="BE182" s="118"/>
      <c r="BF182" s="118"/>
      <c r="BG182" s="118"/>
      <c r="BH182" s="118"/>
      <c r="BI182" s="118"/>
      <c r="BJ182" s="118"/>
      <c r="BK182" s="118"/>
      <c r="BL182" s="118"/>
      <c r="BM182" s="118"/>
      <c r="BN182" s="118"/>
      <c r="BO182" s="118"/>
      <c r="BP182" s="118"/>
      <c r="BQ182" s="118"/>
      <c r="BR182" s="118"/>
      <c r="BS182" s="118"/>
      <c r="BT182" s="118"/>
      <c r="BU182" s="118"/>
      <c r="BV182" s="118"/>
      <c r="BW182" s="118"/>
      <c r="BX182" s="118"/>
      <c r="BY182" s="118"/>
      <c r="BZ182" s="118"/>
      <c r="CA182" s="118"/>
      <c r="CB182" s="118"/>
      <c r="CC182" s="118"/>
      <c r="CD182" s="118"/>
      <c r="CE182" s="118"/>
      <c r="CF182" s="118"/>
      <c r="CG182" s="118"/>
      <c r="CH182" s="118"/>
      <c r="CI182" s="118"/>
      <c r="CJ182" s="118"/>
      <c r="CK182" s="118"/>
      <c r="CL182" s="118"/>
      <c r="CM182" s="118"/>
      <c r="CN182" s="118"/>
      <c r="CO182" s="118"/>
      <c r="CP182" s="118"/>
      <c r="CQ182" s="118"/>
      <c r="CR182" s="118"/>
      <c r="CS182" s="118"/>
      <c r="CT182" s="118"/>
      <c r="CU182" s="118"/>
      <c r="CV182" s="118"/>
      <c r="CW182" s="118"/>
      <c r="CX182" s="118"/>
      <c r="CY182" s="118"/>
      <c r="CZ182" s="118"/>
      <c r="DA182" s="118"/>
      <c r="DB182" s="118"/>
      <c r="DC182" s="118"/>
      <c r="DD182" s="118"/>
    </row>
    <row r="183" ht="10.5" customHeight="1">
      <c r="A183" s="118" t="str">
        <f t="shared" si="1"/>
        <v>242ML</v>
      </c>
      <c r="B183" s="118">
        <f t="shared" si="2"/>
        <v>2020</v>
      </c>
      <c r="C183" s="118">
        <f t="shared" si="3"/>
        <v>9</v>
      </c>
      <c r="D183" s="119">
        <f>'242MLInput'!B179</f>
        <v>44078</v>
      </c>
      <c r="E183" s="120" t="str">
        <f t="shared" si="4"/>
        <v>APA</v>
      </c>
      <c r="F183" s="121" t="str">
        <f>'242MLInput'!H179</f>
        <v>BUY</v>
      </c>
      <c r="G183" s="120" t="str">
        <f>'242MLInput'!N179</f>
        <v>Kevin Mock</v>
      </c>
      <c r="H183" s="120" t="str">
        <f>'242MLInput'!O179</f>
        <v/>
      </c>
      <c r="I183" s="120" t="str">
        <f>'242MLInput'!Q179</f>
        <v>Cargo</v>
      </c>
      <c r="J183" s="121" t="str">
        <f>'242MLInput'!R179</f>
        <v>Vector Aeromedical</v>
      </c>
      <c r="K183" s="122" t="str">
        <f>'242MLInput'!AC179</f>
        <v/>
      </c>
      <c r="L183" s="123"/>
      <c r="M183" s="124">
        <f>'242MLInput'!L179</f>
        <v>3.4</v>
      </c>
      <c r="N183" s="120" t="str">
        <f>IF(F183="","",(IF(R183='242MLInput'!K179,"","ERROR!")))</f>
        <v/>
      </c>
      <c r="O183" s="120"/>
      <c r="P183" s="121">
        <v>1607.0</v>
      </c>
      <c r="Q183" s="121">
        <v>4367.0</v>
      </c>
      <c r="R183" s="124">
        <f t="shared" si="8"/>
        <v>2700.3</v>
      </c>
      <c r="S183" s="125"/>
      <c r="T183" s="125">
        <v>543.36</v>
      </c>
      <c r="U183" s="125"/>
      <c r="V183" s="126"/>
      <c r="W183" s="125"/>
      <c r="X183" s="125"/>
      <c r="Y183" s="125">
        <v>15083.0</v>
      </c>
      <c r="Z183" s="121"/>
      <c r="AA183" s="234" t="s">
        <v>102</v>
      </c>
      <c r="AB183" s="128">
        <v>850.0</v>
      </c>
      <c r="AC183" s="128" t="s">
        <v>333</v>
      </c>
      <c r="AD183" s="143"/>
      <c r="AE183" s="144">
        <v>0.0</v>
      </c>
      <c r="AF183" s="125" t="str">
        <f t="shared" si="6"/>
        <v/>
      </c>
      <c r="AG183" s="131">
        <v>2.75</v>
      </c>
      <c r="AH183" s="120">
        <f t="shared" si="7"/>
        <v>0</v>
      </c>
      <c r="AI183" s="132" t="str">
        <f>HYPERLINK('242MLInput'!AD179)</f>
        <v/>
      </c>
      <c r="AJ183" s="132" t="str">
        <f>HYPERLINK('242MLInput'!AE179)</f>
        <v/>
      </c>
      <c r="AK183" s="132" t="str">
        <f>HYPERLINK('242MLInput'!AF179)</f>
        <v/>
      </c>
      <c r="AL183" s="132" t="str">
        <f>HYPERLINK('242MLInput'!AG179)</f>
        <v/>
      </c>
      <c r="AM183" s="132" t="str">
        <f>HYPERLINK('242MLInput'!AH179)</f>
        <v/>
      </c>
      <c r="AN183" s="132" t="str">
        <f>HYPERLINK('242MLInput'!AI179)</f>
        <v/>
      </c>
      <c r="AO183" s="132" t="str">
        <f>HYPERLINK('242MLInput'!AJ179)</f>
        <v/>
      </c>
      <c r="AP183" s="132" t="str">
        <f>HYPERLINK('242MLInput'!AK179)</f>
        <v/>
      </c>
      <c r="AQ183" s="118"/>
      <c r="AR183" s="118"/>
      <c r="AS183" s="118"/>
      <c r="AT183" s="118"/>
      <c r="AU183" s="118"/>
      <c r="AV183" s="118"/>
      <c r="AW183" s="118"/>
      <c r="AX183" s="118"/>
      <c r="AY183" s="118"/>
      <c r="AZ183" s="118"/>
      <c r="BA183" s="118"/>
      <c r="BB183" s="118"/>
      <c r="BC183" s="118"/>
      <c r="BD183" s="118"/>
      <c r="BE183" s="118"/>
      <c r="BF183" s="118"/>
      <c r="BG183" s="118"/>
      <c r="BH183" s="118"/>
      <c r="BI183" s="118"/>
      <c r="BJ183" s="118"/>
      <c r="BK183" s="118"/>
      <c r="BL183" s="118"/>
      <c r="BM183" s="118"/>
      <c r="BN183" s="118"/>
      <c r="BO183" s="118"/>
      <c r="BP183" s="118"/>
      <c r="BQ183" s="118"/>
      <c r="BR183" s="118"/>
      <c r="BS183" s="118"/>
      <c r="BT183" s="118"/>
      <c r="BU183" s="118"/>
      <c r="BV183" s="118"/>
      <c r="BW183" s="118"/>
      <c r="BX183" s="118"/>
      <c r="BY183" s="118"/>
      <c r="BZ183" s="118"/>
      <c r="CA183" s="118"/>
      <c r="CB183" s="118"/>
      <c r="CC183" s="118"/>
      <c r="CD183" s="118"/>
      <c r="CE183" s="118"/>
      <c r="CF183" s="118"/>
      <c r="CG183" s="118"/>
      <c r="CH183" s="118"/>
      <c r="CI183" s="118"/>
      <c r="CJ183" s="118"/>
      <c r="CK183" s="118"/>
      <c r="CL183" s="118"/>
      <c r="CM183" s="118"/>
      <c r="CN183" s="118"/>
      <c r="CO183" s="118"/>
      <c r="CP183" s="118"/>
      <c r="CQ183" s="118"/>
      <c r="CR183" s="118"/>
      <c r="CS183" s="118"/>
      <c r="CT183" s="118"/>
      <c r="CU183" s="118"/>
      <c r="CV183" s="118"/>
      <c r="CW183" s="118"/>
      <c r="CX183" s="118"/>
      <c r="CY183" s="118"/>
      <c r="CZ183" s="118"/>
      <c r="DA183" s="118"/>
      <c r="DB183" s="118"/>
      <c r="DC183" s="118"/>
      <c r="DD183" s="118"/>
    </row>
    <row r="184" ht="10.5" customHeight="1">
      <c r="A184" s="12" t="str">
        <f t="shared" si="1"/>
        <v>242ML</v>
      </c>
      <c r="B184" s="12">
        <f t="shared" si="2"/>
        <v>2020</v>
      </c>
      <c r="C184" s="12">
        <f t="shared" si="3"/>
        <v>9</v>
      </c>
      <c r="D184" s="230">
        <f>'242MLInput'!B180</f>
        <v>44079</v>
      </c>
      <c r="E184" s="111" t="str">
        <f t="shared" si="4"/>
        <v>BUY</v>
      </c>
      <c r="F184" s="112" t="str">
        <f>'242MLInput'!H180</f>
        <v>GCK</v>
      </c>
      <c r="G184" s="111" t="str">
        <f>'242MLInput'!N180</f>
        <v>Kevin Mock</v>
      </c>
      <c r="H184" s="111" t="str">
        <f>'242MLInput'!O180</f>
        <v/>
      </c>
      <c r="I184" s="111" t="str">
        <f>'242MLInput'!Q180</f>
        <v>Cargo</v>
      </c>
      <c r="J184" s="112" t="str">
        <f>'242MLInput'!R180</f>
        <v>Vector Aeromedical</v>
      </c>
      <c r="K184" s="113" t="str">
        <f>'242MLInput'!AC180</f>
        <v/>
      </c>
      <c r="L184" s="114"/>
      <c r="M184" s="115">
        <f>'242MLInput'!L180</f>
        <v>3.8</v>
      </c>
      <c r="N184" s="111" t="str">
        <f>IF(F184="","",(IF(R184='242MLInput'!K180,"","ERROR!")))</f>
        <v/>
      </c>
      <c r="O184" s="64"/>
      <c r="P184" s="121">
        <v>1608.0</v>
      </c>
      <c r="Q184" s="133"/>
      <c r="R184" s="224">
        <f t="shared" si="8"/>
        <v>2704.1</v>
      </c>
      <c r="S184" s="225"/>
      <c r="T184" s="225"/>
      <c r="U184" s="226"/>
      <c r="V184" s="226"/>
      <c r="W184" s="226"/>
      <c r="X184" s="226"/>
      <c r="Y184" s="226" t="str">
        <f t="shared" ref="Y184:Y185" si="44">IF(S184&lt;&gt;"",SUM(S182:X184),"")</f>
        <v/>
      </c>
      <c r="Z184" s="136" t="s">
        <v>329</v>
      </c>
      <c r="AA184" s="228"/>
      <c r="AB184" s="229"/>
      <c r="AC184" s="229"/>
      <c r="AD184" s="138"/>
      <c r="AE184" s="139">
        <v>0.0</v>
      </c>
      <c r="AF184" s="140" t="str">
        <f t="shared" si="6"/>
        <v/>
      </c>
      <c r="AG184" s="231">
        <v>2.75</v>
      </c>
      <c r="AH184" s="142">
        <f t="shared" si="7"/>
        <v>0</v>
      </c>
      <c r="AI184" s="235" t="str">
        <f>HYPERLINK('242MLInput'!AD180)</f>
        <v/>
      </c>
      <c r="AJ184" s="236" t="str">
        <f>HYPERLINK('242MLInput'!AE180)</f>
        <v/>
      </c>
      <c r="AK184" s="237" t="str">
        <f>HYPERLINK('242MLInput'!AF180)</f>
        <v/>
      </c>
      <c r="AL184" s="237" t="str">
        <f>HYPERLINK('242MLInput'!AG180)</f>
        <v/>
      </c>
      <c r="AM184" s="237" t="str">
        <f>HYPERLINK('242MLInput'!AH180)</f>
        <v/>
      </c>
      <c r="AN184" s="237" t="str">
        <f>HYPERLINK('242MLInput'!AI180)</f>
        <v/>
      </c>
      <c r="AO184" s="237" t="str">
        <f>HYPERLINK('242MLInput'!AJ180)</f>
        <v/>
      </c>
      <c r="AP184" s="237" t="str">
        <f>HYPERLINK('242MLInput'!AK180)</f>
        <v/>
      </c>
      <c r="AQ184" s="238"/>
      <c r="AR184" s="238"/>
      <c r="AS184" s="238"/>
      <c r="AT184" s="238"/>
      <c r="AU184" s="238"/>
      <c r="AV184" s="238"/>
      <c r="AW184" s="238"/>
      <c r="AX184" s="238"/>
      <c r="AY184" s="238"/>
      <c r="AZ184" s="238"/>
      <c r="BA184" s="238"/>
      <c r="BB184" s="238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8"/>
      <c r="BS184" s="238"/>
      <c r="BT184" s="238"/>
      <c r="BU184" s="238"/>
      <c r="BV184" s="238"/>
      <c r="BW184" s="238"/>
      <c r="BX184" s="238"/>
      <c r="BY184" s="238"/>
      <c r="BZ184" s="238"/>
      <c r="CA184" s="238"/>
      <c r="CB184" s="238"/>
      <c r="CC184" s="238"/>
      <c r="CD184" s="238"/>
      <c r="CE184" s="238"/>
      <c r="CF184" s="238"/>
      <c r="CG184" s="238"/>
      <c r="CH184" s="238"/>
      <c r="CI184" s="238"/>
      <c r="CJ184" s="238"/>
      <c r="CK184" s="238"/>
      <c r="CL184" s="238"/>
      <c r="CM184" s="238"/>
      <c r="CN184" s="238"/>
      <c r="CO184" s="238"/>
      <c r="CP184" s="238"/>
      <c r="CQ184" s="238"/>
      <c r="CR184" s="238"/>
      <c r="CS184" s="238"/>
      <c r="CT184" s="238"/>
      <c r="CU184" s="238"/>
      <c r="CV184" s="238"/>
      <c r="CW184" s="238"/>
      <c r="CX184" s="238"/>
      <c r="CY184" s="238"/>
      <c r="CZ184" s="238"/>
      <c r="DA184" s="238"/>
      <c r="DB184" s="238"/>
      <c r="DC184" s="238"/>
      <c r="DD184" s="238"/>
    </row>
    <row r="185" ht="10.5" customHeight="1">
      <c r="A185" s="12" t="str">
        <f t="shared" si="1"/>
        <v>242ML</v>
      </c>
      <c r="B185" s="12">
        <f t="shared" si="2"/>
        <v>2020</v>
      </c>
      <c r="C185" s="12">
        <f t="shared" si="3"/>
        <v>9</v>
      </c>
      <c r="D185" s="230">
        <f>'242MLInput'!B181</f>
        <v>44079</v>
      </c>
      <c r="E185" s="111" t="str">
        <f t="shared" si="4"/>
        <v>GCK</v>
      </c>
      <c r="F185" s="112" t="str">
        <f>'242MLInput'!H181</f>
        <v>APA</v>
      </c>
      <c r="G185" s="111" t="str">
        <f>'242MLInput'!N181</f>
        <v>Kevin Mock</v>
      </c>
      <c r="H185" s="111" t="str">
        <f>'242MLInput'!O181</f>
        <v/>
      </c>
      <c r="I185" s="111" t="str">
        <f>'242MLInput'!Q181</f>
        <v>Cargo</v>
      </c>
      <c r="J185" s="112" t="str">
        <f>'242MLInput'!R181</f>
        <v>Vector Aeromedical</v>
      </c>
      <c r="K185" s="113" t="str">
        <f>'242MLInput'!AC181</f>
        <v/>
      </c>
      <c r="L185" s="114"/>
      <c r="M185" s="115">
        <f>'242MLInput'!L181</f>
        <v>0.8</v>
      </c>
      <c r="N185" s="111" t="str">
        <f>IF(F185="","",(IF(R185='242MLInput'!K181,"","ERROR!")))</f>
        <v/>
      </c>
      <c r="O185" s="64"/>
      <c r="P185" s="121">
        <v>1609.0</v>
      </c>
      <c r="Q185" s="133"/>
      <c r="R185" s="224">
        <f t="shared" si="8"/>
        <v>2704.9</v>
      </c>
      <c r="S185" s="225"/>
      <c r="T185" s="225">
        <v>1092.0</v>
      </c>
      <c r="U185" s="226"/>
      <c r="V185" s="226"/>
      <c r="W185" s="226"/>
      <c r="X185" s="226"/>
      <c r="Y185" s="226" t="str">
        <f t="shared" si="44"/>
        <v/>
      </c>
      <c r="Z185" s="136"/>
      <c r="AA185" s="228"/>
      <c r="AB185" s="229"/>
      <c r="AC185" s="229"/>
      <c r="AD185" s="138"/>
      <c r="AE185" s="139">
        <v>0.0</v>
      </c>
      <c r="AF185" s="140" t="str">
        <f t="shared" si="6"/>
        <v/>
      </c>
      <c r="AG185" s="231">
        <v>2.75</v>
      </c>
      <c r="AH185" s="142">
        <f t="shared" si="7"/>
        <v>0</v>
      </c>
      <c r="AI185" s="235" t="str">
        <f>HYPERLINK('242MLInput'!AD181)</f>
        <v/>
      </c>
      <c r="AJ185" s="236" t="str">
        <f>HYPERLINK('242MLInput'!AE181)</f>
        <v/>
      </c>
      <c r="AK185" s="237" t="str">
        <f>HYPERLINK('242MLInput'!AF181)</f>
        <v/>
      </c>
      <c r="AL185" s="237" t="str">
        <f>HYPERLINK('242MLInput'!AG181)</f>
        <v/>
      </c>
      <c r="AM185" s="237" t="str">
        <f>HYPERLINK('242MLInput'!AH181)</f>
        <v/>
      </c>
      <c r="AN185" s="237" t="str">
        <f>HYPERLINK('242MLInput'!AI181)</f>
        <v/>
      </c>
      <c r="AO185" s="237" t="str">
        <f>HYPERLINK('242MLInput'!AJ181)</f>
        <v/>
      </c>
      <c r="AP185" s="237" t="str">
        <f>HYPERLINK('242MLInput'!AK181)</f>
        <v/>
      </c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38"/>
      <c r="BB185" s="238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38"/>
      <c r="BS185" s="238"/>
      <c r="BT185" s="238"/>
      <c r="BU185" s="238"/>
      <c r="BV185" s="238"/>
      <c r="BW185" s="238"/>
      <c r="BX185" s="238"/>
      <c r="BY185" s="238"/>
      <c r="BZ185" s="238"/>
      <c r="CA185" s="238"/>
      <c r="CB185" s="238"/>
      <c r="CC185" s="238"/>
      <c r="CD185" s="238"/>
      <c r="CE185" s="238"/>
      <c r="CF185" s="238"/>
      <c r="CG185" s="238"/>
      <c r="CH185" s="238"/>
      <c r="CI185" s="238"/>
      <c r="CJ185" s="238"/>
      <c r="CK185" s="238"/>
      <c r="CL185" s="238"/>
      <c r="CM185" s="238"/>
      <c r="CN185" s="238"/>
      <c r="CO185" s="238"/>
      <c r="CP185" s="238"/>
      <c r="CQ185" s="238"/>
      <c r="CR185" s="238"/>
      <c r="CS185" s="238"/>
      <c r="CT185" s="238"/>
      <c r="CU185" s="238"/>
      <c r="CV185" s="238"/>
      <c r="CW185" s="238"/>
      <c r="CX185" s="238"/>
      <c r="CY185" s="238"/>
      <c r="CZ185" s="238"/>
      <c r="DA185" s="238"/>
      <c r="DB185" s="238"/>
      <c r="DC185" s="238"/>
      <c r="DD185" s="238"/>
    </row>
    <row r="186" ht="10.5" customHeight="1">
      <c r="A186" s="12" t="str">
        <f t="shared" si="1"/>
        <v>242ML</v>
      </c>
      <c r="B186" s="12">
        <f t="shared" si="2"/>
        <v>2020</v>
      </c>
      <c r="C186" s="12">
        <f t="shared" si="3"/>
        <v>9</v>
      </c>
      <c r="D186" s="230">
        <f>'242MLInput'!B182</f>
        <v>44079</v>
      </c>
      <c r="E186" s="111" t="str">
        <f t="shared" si="4"/>
        <v>APA</v>
      </c>
      <c r="F186" s="112" t="str">
        <f>'242MLInput'!H182</f>
        <v>BUY</v>
      </c>
      <c r="G186" s="111" t="str">
        <f>'242MLInput'!N182</f>
        <v>Kevin Mock</v>
      </c>
      <c r="H186" s="111" t="str">
        <f>'242MLInput'!O182</f>
        <v/>
      </c>
      <c r="I186" s="111" t="str">
        <f>'242MLInput'!Q182</f>
        <v>Cargo</v>
      </c>
      <c r="J186" s="112" t="str">
        <f>'242MLInput'!R182</f>
        <v>Vector Aeromedical</v>
      </c>
      <c r="K186" s="113" t="str">
        <f>'242MLInput'!AC182</f>
        <v/>
      </c>
      <c r="L186" s="114"/>
      <c r="M186" s="115">
        <f>'242MLInput'!L182</f>
        <v>3.4</v>
      </c>
      <c r="N186" s="111" t="str">
        <f>IF(F186="","",(IF(R186='242MLInput'!K182,"","ERROR!")))</f>
        <v/>
      </c>
      <c r="O186" s="64"/>
      <c r="P186" s="121">
        <v>1610.0</v>
      </c>
      <c r="Q186" s="133">
        <v>4368.0</v>
      </c>
      <c r="R186" s="224">
        <f t="shared" si="8"/>
        <v>2708.3</v>
      </c>
      <c r="S186" s="225"/>
      <c r="T186" s="225">
        <v>420.0</v>
      </c>
      <c r="U186" s="226"/>
      <c r="V186" s="226"/>
      <c r="W186" s="226"/>
      <c r="X186" s="226"/>
      <c r="Y186" s="226">
        <v>15083.0</v>
      </c>
      <c r="Z186" s="136"/>
      <c r="AA186" s="228" t="s">
        <v>102</v>
      </c>
      <c r="AB186" s="229">
        <v>850.0</v>
      </c>
      <c r="AC186" s="229" t="s">
        <v>334</v>
      </c>
      <c r="AD186" s="138"/>
      <c r="AE186" s="139">
        <v>0.0</v>
      </c>
      <c r="AF186" s="140" t="str">
        <f t="shared" si="6"/>
        <v/>
      </c>
      <c r="AG186" s="231">
        <v>2.75</v>
      </c>
      <c r="AH186" s="142">
        <f t="shared" si="7"/>
        <v>0</v>
      </c>
      <c r="AI186" s="235" t="str">
        <f>HYPERLINK('242MLInput'!AD182)</f>
        <v/>
      </c>
      <c r="AJ186" s="236" t="str">
        <f>HYPERLINK('242MLInput'!AE182)</f>
        <v/>
      </c>
      <c r="AK186" s="237" t="str">
        <f>HYPERLINK('242MLInput'!AF182)</f>
        <v/>
      </c>
      <c r="AL186" s="237" t="str">
        <f>HYPERLINK('242MLInput'!AG182)</f>
        <v/>
      </c>
      <c r="AM186" s="237" t="str">
        <f>HYPERLINK('242MLInput'!AH182)</f>
        <v/>
      </c>
      <c r="AN186" s="237" t="str">
        <f>HYPERLINK('242MLInput'!AI182)</f>
        <v/>
      </c>
      <c r="AO186" s="237" t="str">
        <f>HYPERLINK('242MLInput'!AJ182)</f>
        <v/>
      </c>
      <c r="AP186" s="237" t="str">
        <f>HYPERLINK('242MLInput'!AK182)</f>
        <v/>
      </c>
      <c r="AQ186" s="238"/>
      <c r="AR186" s="238"/>
      <c r="AS186" s="238"/>
      <c r="AT186" s="238"/>
      <c r="AU186" s="238"/>
      <c r="AV186" s="238"/>
      <c r="AW186" s="238"/>
      <c r="AX186" s="238"/>
      <c r="AY186" s="238"/>
      <c r="AZ186" s="238"/>
      <c r="BA186" s="238"/>
      <c r="BB186" s="238"/>
      <c r="BC186" s="238"/>
      <c r="BD186" s="238"/>
      <c r="BE186" s="238"/>
      <c r="BF186" s="238"/>
      <c r="BG186" s="238"/>
      <c r="BH186" s="238"/>
      <c r="BI186" s="238"/>
      <c r="BJ186" s="238"/>
      <c r="BK186" s="238"/>
      <c r="BL186" s="238"/>
      <c r="BM186" s="238"/>
      <c r="BN186" s="238"/>
      <c r="BO186" s="238"/>
      <c r="BP186" s="238"/>
      <c r="BQ186" s="238"/>
      <c r="BR186" s="238"/>
      <c r="BS186" s="238"/>
      <c r="BT186" s="238"/>
      <c r="BU186" s="238"/>
      <c r="BV186" s="238"/>
      <c r="BW186" s="238"/>
      <c r="BX186" s="238"/>
      <c r="BY186" s="238"/>
      <c r="BZ186" s="238"/>
      <c r="CA186" s="238"/>
      <c r="CB186" s="238"/>
      <c r="CC186" s="238"/>
      <c r="CD186" s="238"/>
      <c r="CE186" s="238"/>
      <c r="CF186" s="238"/>
      <c r="CG186" s="238"/>
      <c r="CH186" s="238"/>
      <c r="CI186" s="238"/>
      <c r="CJ186" s="238"/>
      <c r="CK186" s="238"/>
      <c r="CL186" s="238"/>
      <c r="CM186" s="238"/>
      <c r="CN186" s="238"/>
      <c r="CO186" s="238"/>
      <c r="CP186" s="238"/>
      <c r="CQ186" s="238"/>
      <c r="CR186" s="238"/>
      <c r="CS186" s="238"/>
      <c r="CT186" s="238"/>
      <c r="CU186" s="238"/>
      <c r="CV186" s="238"/>
      <c r="CW186" s="238"/>
      <c r="CX186" s="238"/>
      <c r="CY186" s="238"/>
      <c r="CZ186" s="238"/>
      <c r="DA186" s="238"/>
      <c r="DB186" s="238"/>
      <c r="DC186" s="238"/>
      <c r="DD186" s="238"/>
    </row>
    <row r="187" ht="10.5" customHeight="1">
      <c r="A187" s="118" t="str">
        <f t="shared" si="1"/>
        <v>242ML</v>
      </c>
      <c r="B187" s="118">
        <f t="shared" si="2"/>
        <v>2020</v>
      </c>
      <c r="C187" s="118">
        <f t="shared" si="3"/>
        <v>9</v>
      </c>
      <c r="D187" s="119">
        <f>'242MLInput'!B183</f>
        <v>44080</v>
      </c>
      <c r="E187" s="120" t="str">
        <f t="shared" si="4"/>
        <v>BUY</v>
      </c>
      <c r="F187" s="121" t="str">
        <f>'242MLInput'!H183</f>
        <v>GSO</v>
      </c>
      <c r="G187" s="120" t="str">
        <f>'242MLInput'!N183</f>
        <v>Kevin Mock</v>
      </c>
      <c r="H187" s="120" t="str">
        <f>'242MLInput'!O183</f>
        <v/>
      </c>
      <c r="I187" s="120" t="str">
        <f>'242MLInput'!Q183</f>
        <v>Non-Rev</v>
      </c>
      <c r="J187" s="121" t="str">
        <f>'242MLInput'!R183</f>
        <v>Mx</v>
      </c>
      <c r="K187" s="122" t="str">
        <f>'242MLInput'!AC183</f>
        <v/>
      </c>
      <c r="L187" s="123"/>
      <c r="M187" s="124">
        <f>'242MLInput'!L183</f>
        <v>0.1</v>
      </c>
      <c r="N187" s="120" t="str">
        <f>IF(F187="","",(IF(R187='242MLInput'!K183,"","ERROR!")))</f>
        <v/>
      </c>
      <c r="O187" s="120"/>
      <c r="P187" s="121">
        <v>1611.0</v>
      </c>
      <c r="Q187" s="121"/>
      <c r="R187" s="124">
        <f t="shared" si="8"/>
        <v>2708.4</v>
      </c>
      <c r="S187" s="125"/>
      <c r="T187" s="125"/>
      <c r="U187" s="125"/>
      <c r="V187" s="126"/>
      <c r="W187" s="125"/>
      <c r="X187" s="125"/>
      <c r="Y187" s="125" t="str">
        <f t="shared" ref="Y187:Y189" si="45">IF(S187&lt;&gt;"",SUM(S185:X187),"")</f>
        <v/>
      </c>
      <c r="Z187" s="121"/>
      <c r="AA187" s="234"/>
      <c r="AB187" s="128"/>
      <c r="AC187" s="128"/>
      <c r="AD187" s="143"/>
      <c r="AE187" s="144">
        <v>0.0</v>
      </c>
      <c r="AF187" s="125" t="str">
        <f t="shared" si="6"/>
        <v/>
      </c>
      <c r="AG187" s="131">
        <v>2.75</v>
      </c>
      <c r="AH187" s="120">
        <f t="shared" si="7"/>
        <v>0</v>
      </c>
      <c r="AI187" s="132" t="str">
        <f>HYPERLINK('242MLInput'!AD183)</f>
        <v/>
      </c>
      <c r="AJ187" s="132" t="str">
        <f>HYPERLINK('242MLInput'!AE183)</f>
        <v/>
      </c>
      <c r="AK187" s="132" t="str">
        <f>HYPERLINK('242MLInput'!AF183)</f>
        <v/>
      </c>
      <c r="AL187" s="132" t="str">
        <f>HYPERLINK('242MLInput'!AG183)</f>
        <v/>
      </c>
      <c r="AM187" s="132" t="str">
        <f>HYPERLINK('242MLInput'!AH183)</f>
        <v/>
      </c>
      <c r="AN187" s="132" t="str">
        <f>HYPERLINK('242MLInput'!AI183)</f>
        <v/>
      </c>
      <c r="AO187" s="132" t="str">
        <f>HYPERLINK('242MLInput'!AJ183)</f>
        <v/>
      </c>
      <c r="AP187" s="132" t="str">
        <f>HYPERLINK('242MLInput'!AK183)</f>
        <v/>
      </c>
      <c r="AQ187" s="118"/>
      <c r="AR187" s="118"/>
      <c r="AS187" s="118"/>
      <c r="AT187" s="118"/>
      <c r="AU187" s="118"/>
      <c r="AV187" s="118"/>
      <c r="AW187" s="118"/>
      <c r="AX187" s="118"/>
      <c r="AY187" s="118"/>
      <c r="AZ187" s="118"/>
      <c r="BA187" s="118"/>
      <c r="BB187" s="118"/>
      <c r="BC187" s="118"/>
      <c r="BD187" s="118"/>
      <c r="BE187" s="118"/>
      <c r="BF187" s="118"/>
      <c r="BG187" s="118"/>
      <c r="BH187" s="118"/>
      <c r="BI187" s="118"/>
      <c r="BJ187" s="118"/>
      <c r="BK187" s="118"/>
      <c r="BL187" s="118"/>
      <c r="BM187" s="118"/>
      <c r="BN187" s="118"/>
      <c r="BO187" s="118"/>
      <c r="BP187" s="118"/>
      <c r="BQ187" s="118"/>
      <c r="BR187" s="118"/>
      <c r="BS187" s="118"/>
      <c r="BT187" s="118"/>
      <c r="BU187" s="118"/>
      <c r="BV187" s="118"/>
      <c r="BW187" s="118"/>
      <c r="BX187" s="118"/>
      <c r="BY187" s="118"/>
      <c r="BZ187" s="118"/>
      <c r="CA187" s="118"/>
      <c r="CB187" s="118"/>
      <c r="CC187" s="118"/>
      <c r="CD187" s="118"/>
      <c r="CE187" s="118"/>
      <c r="CF187" s="118"/>
      <c r="CG187" s="118"/>
      <c r="CH187" s="118"/>
      <c r="CI187" s="118"/>
      <c r="CJ187" s="118"/>
      <c r="CK187" s="118"/>
      <c r="CL187" s="118"/>
      <c r="CM187" s="118"/>
      <c r="CN187" s="118"/>
      <c r="CO187" s="118"/>
      <c r="CP187" s="118"/>
      <c r="CQ187" s="118"/>
      <c r="CR187" s="118"/>
      <c r="CS187" s="118"/>
      <c r="CT187" s="118"/>
      <c r="CU187" s="118"/>
      <c r="CV187" s="118"/>
      <c r="CW187" s="118"/>
      <c r="CX187" s="118"/>
      <c r="CY187" s="118"/>
      <c r="CZ187" s="118"/>
      <c r="DA187" s="118"/>
      <c r="DB187" s="118"/>
      <c r="DC187" s="118"/>
      <c r="DD187" s="118"/>
    </row>
    <row r="188" ht="10.5" customHeight="1">
      <c r="A188" s="12" t="str">
        <f t="shared" si="1"/>
        <v>242ML</v>
      </c>
      <c r="B188" s="12">
        <f t="shared" si="2"/>
        <v>2020</v>
      </c>
      <c r="C188" s="12">
        <f t="shared" si="3"/>
        <v>9</v>
      </c>
      <c r="D188" s="230">
        <f>'242MLInput'!B184</f>
        <v>44080</v>
      </c>
      <c r="E188" s="111" t="str">
        <f t="shared" si="4"/>
        <v>GSO</v>
      </c>
      <c r="F188" s="112" t="str">
        <f>'242MLInput'!H184</f>
        <v>SLN</v>
      </c>
      <c r="G188" s="111" t="str">
        <f>'242MLInput'!N184</f>
        <v>Steve Watkins</v>
      </c>
      <c r="H188" s="111" t="str">
        <f>'242MLInput'!O184</f>
        <v/>
      </c>
      <c r="I188" s="111" t="str">
        <f>'242MLInput'!Q184</f>
        <v>Cargo</v>
      </c>
      <c r="J188" s="112" t="str">
        <f>'242MLInput'!R184</f>
        <v>Vector Aeromedical</v>
      </c>
      <c r="K188" s="113" t="str">
        <f>'242MLInput'!AC184</f>
        <v/>
      </c>
      <c r="L188" s="114"/>
      <c r="M188" s="115">
        <f>'242MLInput'!L184</f>
        <v>3</v>
      </c>
      <c r="N188" s="111" t="str">
        <f>IF(F188="","",(IF(R188='242MLInput'!K184,"","ERROR!")))</f>
        <v/>
      </c>
      <c r="O188" s="64"/>
      <c r="P188" s="121">
        <v>1612.0</v>
      </c>
      <c r="Q188" s="133"/>
      <c r="R188" s="224">
        <f t="shared" si="8"/>
        <v>2711.4</v>
      </c>
      <c r="S188" s="225"/>
      <c r="T188" s="225"/>
      <c r="U188" s="226"/>
      <c r="V188" s="226"/>
      <c r="W188" s="226"/>
      <c r="X188" s="226"/>
      <c r="Y188" s="226" t="str">
        <f t="shared" si="45"/>
        <v/>
      </c>
      <c r="Z188" s="136"/>
      <c r="AA188" s="228"/>
      <c r="AB188" s="229"/>
      <c r="AC188" s="229"/>
      <c r="AD188" s="138"/>
      <c r="AE188" s="139">
        <v>0.0</v>
      </c>
      <c r="AF188" s="140" t="str">
        <f t="shared" si="6"/>
        <v/>
      </c>
      <c r="AG188" s="231">
        <v>2.75</v>
      </c>
      <c r="AH188" s="142">
        <f t="shared" si="7"/>
        <v>0</v>
      </c>
      <c r="AI188" s="235" t="str">
        <f>HYPERLINK('242MLInput'!AD184)</f>
        <v/>
      </c>
      <c r="AJ188" s="236" t="str">
        <f>HYPERLINK('242MLInput'!AE184)</f>
        <v/>
      </c>
      <c r="AK188" s="237" t="str">
        <f>HYPERLINK('242MLInput'!AF184)</f>
        <v/>
      </c>
      <c r="AL188" s="237" t="str">
        <f>HYPERLINK('242MLInput'!AG184)</f>
        <v/>
      </c>
      <c r="AM188" s="237" t="str">
        <f>HYPERLINK('242MLInput'!AH184)</f>
        <v/>
      </c>
      <c r="AN188" s="237" t="str">
        <f>HYPERLINK('242MLInput'!AI184)</f>
        <v/>
      </c>
      <c r="AO188" s="237" t="str">
        <f>HYPERLINK('242MLInput'!AJ184)</f>
        <v/>
      </c>
      <c r="AP188" s="237" t="str">
        <f>HYPERLINK('242MLInput'!AK184)</f>
        <v/>
      </c>
      <c r="AQ188" s="238"/>
      <c r="AR188" s="238"/>
      <c r="AS188" s="238"/>
      <c r="AT188" s="238"/>
      <c r="AU188" s="238"/>
      <c r="AV188" s="238"/>
      <c r="AW188" s="238"/>
      <c r="AX188" s="238"/>
      <c r="AY188" s="238"/>
      <c r="AZ188" s="238"/>
      <c r="BA188" s="238"/>
      <c r="BB188" s="238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/>
      <c r="BU188" s="238"/>
      <c r="BV188" s="238"/>
      <c r="BW188" s="238"/>
      <c r="BX188" s="238"/>
      <c r="BY188" s="238"/>
      <c r="BZ188" s="238"/>
      <c r="CA188" s="238"/>
      <c r="CB188" s="238"/>
      <c r="CC188" s="238"/>
      <c r="CD188" s="238"/>
      <c r="CE188" s="238"/>
      <c r="CF188" s="238"/>
      <c r="CG188" s="238"/>
      <c r="CH188" s="238"/>
      <c r="CI188" s="238"/>
      <c r="CJ188" s="238"/>
      <c r="CK188" s="238"/>
      <c r="CL188" s="238"/>
      <c r="CM188" s="238"/>
      <c r="CN188" s="238"/>
      <c r="CO188" s="238"/>
      <c r="CP188" s="238"/>
      <c r="CQ188" s="238"/>
      <c r="CR188" s="238"/>
      <c r="CS188" s="238"/>
      <c r="CT188" s="238"/>
      <c r="CU188" s="238"/>
      <c r="CV188" s="238"/>
      <c r="CW188" s="238"/>
      <c r="CX188" s="238"/>
      <c r="CY188" s="238"/>
      <c r="CZ188" s="238"/>
      <c r="DA188" s="238"/>
      <c r="DB188" s="238"/>
      <c r="DC188" s="238"/>
      <c r="DD188" s="238"/>
    </row>
    <row r="189" ht="10.5" customHeight="1">
      <c r="A189" s="12" t="str">
        <f t="shared" si="1"/>
        <v>242ML</v>
      </c>
      <c r="B189" s="12">
        <f t="shared" si="2"/>
        <v>2020</v>
      </c>
      <c r="C189" s="12">
        <f t="shared" si="3"/>
        <v>9</v>
      </c>
      <c r="D189" s="230">
        <f>'242MLInput'!B185</f>
        <v>44080</v>
      </c>
      <c r="E189" s="111" t="str">
        <f t="shared" si="4"/>
        <v>SLN</v>
      </c>
      <c r="F189" s="112" t="str">
        <f>'242MLInput'!H185</f>
        <v>APA</v>
      </c>
      <c r="G189" s="111" t="str">
        <f>'242MLInput'!N185</f>
        <v>Steve Watkins</v>
      </c>
      <c r="H189" s="111" t="str">
        <f>'242MLInput'!O185</f>
        <v/>
      </c>
      <c r="I189" s="111" t="str">
        <f>'242MLInput'!Q185</f>
        <v>Cargo</v>
      </c>
      <c r="J189" s="112" t="str">
        <f>'242MLInput'!R185</f>
        <v>Vector Aeromedical</v>
      </c>
      <c r="K189" s="113" t="str">
        <f>'242MLInput'!AC185</f>
        <v/>
      </c>
      <c r="L189" s="114"/>
      <c r="M189" s="115">
        <f>'242MLInput'!L185</f>
        <v>1.2</v>
      </c>
      <c r="N189" s="111" t="str">
        <f>IF(F189="","",(IF(R189='242MLInput'!K185,"","ERROR!")))</f>
        <v/>
      </c>
      <c r="O189" s="64"/>
      <c r="P189" s="121">
        <v>1613.0</v>
      </c>
      <c r="Q189" s="133"/>
      <c r="R189" s="224">
        <f t="shared" si="8"/>
        <v>2712.6</v>
      </c>
      <c r="S189" s="225"/>
      <c r="T189" s="225"/>
      <c r="U189" s="226"/>
      <c r="V189" s="226"/>
      <c r="W189" s="226"/>
      <c r="X189" s="226"/>
      <c r="Y189" s="226" t="str">
        <f t="shared" si="45"/>
        <v/>
      </c>
      <c r="Z189" s="136"/>
      <c r="AA189" s="228"/>
      <c r="AB189" s="229"/>
      <c r="AC189" s="229"/>
      <c r="AD189" s="138"/>
      <c r="AE189" s="139">
        <v>0.0</v>
      </c>
      <c r="AF189" s="140" t="str">
        <f t="shared" si="6"/>
        <v/>
      </c>
      <c r="AG189" s="231">
        <v>2.75</v>
      </c>
      <c r="AH189" s="142">
        <f t="shared" si="7"/>
        <v>0</v>
      </c>
      <c r="AI189" s="235" t="str">
        <f>HYPERLINK('242MLInput'!AD185)</f>
        <v/>
      </c>
      <c r="AJ189" s="236" t="str">
        <f>HYPERLINK('242MLInput'!AE185)</f>
        <v/>
      </c>
      <c r="AK189" s="237" t="str">
        <f>HYPERLINK('242MLInput'!AF185)</f>
        <v/>
      </c>
      <c r="AL189" s="237" t="str">
        <f>HYPERLINK('242MLInput'!AG185)</f>
        <v/>
      </c>
      <c r="AM189" s="237" t="str">
        <f>HYPERLINK('242MLInput'!AH185)</f>
        <v/>
      </c>
      <c r="AN189" s="237" t="str">
        <f>HYPERLINK('242MLInput'!AI185)</f>
        <v/>
      </c>
      <c r="AO189" s="237" t="str">
        <f>HYPERLINK('242MLInput'!AJ185)</f>
        <v/>
      </c>
      <c r="AP189" s="237" t="str">
        <f>HYPERLINK('242MLInput'!AK185)</f>
        <v/>
      </c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38"/>
      <c r="BB189" s="238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38"/>
      <c r="BS189" s="238"/>
      <c r="BT189" s="238"/>
      <c r="BU189" s="238"/>
      <c r="BV189" s="238"/>
      <c r="BW189" s="238"/>
      <c r="BX189" s="238"/>
      <c r="BY189" s="238"/>
      <c r="BZ189" s="238"/>
      <c r="CA189" s="238"/>
      <c r="CB189" s="238"/>
      <c r="CC189" s="238"/>
      <c r="CD189" s="238"/>
      <c r="CE189" s="238"/>
      <c r="CF189" s="238"/>
      <c r="CG189" s="238"/>
      <c r="CH189" s="238"/>
      <c r="CI189" s="238"/>
      <c r="CJ189" s="238"/>
      <c r="CK189" s="238"/>
      <c r="CL189" s="238"/>
      <c r="CM189" s="238"/>
      <c r="CN189" s="238"/>
      <c r="CO189" s="238"/>
      <c r="CP189" s="238"/>
      <c r="CQ189" s="238"/>
      <c r="CR189" s="238"/>
      <c r="CS189" s="238"/>
      <c r="CT189" s="238"/>
      <c r="CU189" s="238"/>
      <c r="CV189" s="238"/>
      <c r="CW189" s="238"/>
      <c r="CX189" s="238"/>
      <c r="CY189" s="238"/>
      <c r="CZ189" s="238"/>
      <c r="DA189" s="238"/>
      <c r="DB189" s="238"/>
      <c r="DC189" s="238"/>
      <c r="DD189" s="238"/>
    </row>
    <row r="190" ht="10.5" customHeight="1">
      <c r="A190" s="12" t="str">
        <f t="shared" si="1"/>
        <v>242ML</v>
      </c>
      <c r="B190" s="12">
        <f t="shared" si="2"/>
        <v>2020</v>
      </c>
      <c r="C190" s="12">
        <f t="shared" si="3"/>
        <v>9</v>
      </c>
      <c r="D190" s="230">
        <f>'242MLInput'!B186</f>
        <v>44080</v>
      </c>
      <c r="E190" s="111" t="str">
        <f t="shared" si="4"/>
        <v>APA</v>
      </c>
      <c r="F190" s="112" t="str">
        <f>'242MLInput'!H186</f>
        <v>BUY</v>
      </c>
      <c r="G190" s="111" t="str">
        <f>'242MLInput'!N186</f>
        <v>Steve Watkins</v>
      </c>
      <c r="H190" s="111" t="str">
        <f>'242MLInput'!O186</f>
        <v/>
      </c>
      <c r="I190" s="111" t="str">
        <f>'242MLInput'!Q186</f>
        <v>Cargo</v>
      </c>
      <c r="J190" s="112" t="str">
        <f>'242MLInput'!R186</f>
        <v>Vector Aeromedical</v>
      </c>
      <c r="K190" s="113" t="str">
        <f>'242MLInput'!AC186</f>
        <v/>
      </c>
      <c r="L190" s="114"/>
      <c r="M190" s="115">
        <f>'242MLInput'!L186</f>
        <v>2.5</v>
      </c>
      <c r="N190" s="111" t="str">
        <f>IF(F190="","",(IF(R190='242MLInput'!K186,"","ERROR!")))</f>
        <v/>
      </c>
      <c r="O190" s="64"/>
      <c r="P190" s="121">
        <v>1614.0</v>
      </c>
      <c r="Q190" s="133">
        <v>4369.0</v>
      </c>
      <c r="R190" s="224">
        <f t="shared" si="8"/>
        <v>2715.1</v>
      </c>
      <c r="S190" s="225"/>
      <c r="T190" s="225"/>
      <c r="U190" s="226"/>
      <c r="V190" s="226"/>
      <c r="W190" s="226"/>
      <c r="X190" s="226"/>
      <c r="Y190" s="226">
        <v>15083.0</v>
      </c>
      <c r="Z190" s="136"/>
      <c r="AA190" s="228" t="s">
        <v>94</v>
      </c>
      <c r="AB190" s="229">
        <v>850.0</v>
      </c>
      <c r="AC190" s="229" t="s">
        <v>335</v>
      </c>
      <c r="AD190" s="138"/>
      <c r="AE190" s="139">
        <v>0.0</v>
      </c>
      <c r="AF190" s="140" t="str">
        <f t="shared" si="6"/>
        <v/>
      </c>
      <c r="AG190" s="231">
        <v>2.75</v>
      </c>
      <c r="AH190" s="142">
        <f t="shared" si="7"/>
        <v>0</v>
      </c>
      <c r="AI190" s="235" t="str">
        <f>HYPERLINK('242MLInput'!AD186)</f>
        <v/>
      </c>
      <c r="AJ190" s="236" t="str">
        <f>HYPERLINK('242MLInput'!AE186)</f>
        <v/>
      </c>
      <c r="AK190" s="237" t="str">
        <f>HYPERLINK('242MLInput'!AF186)</f>
        <v/>
      </c>
      <c r="AL190" s="237" t="str">
        <f>HYPERLINK('242MLInput'!AG186)</f>
        <v/>
      </c>
      <c r="AM190" s="237" t="str">
        <f>HYPERLINK('242MLInput'!AH186)</f>
        <v/>
      </c>
      <c r="AN190" s="237" t="str">
        <f>HYPERLINK('242MLInput'!AI186)</f>
        <v/>
      </c>
      <c r="AO190" s="237" t="str">
        <f>HYPERLINK('242MLInput'!AJ186)</f>
        <v/>
      </c>
      <c r="AP190" s="237" t="str">
        <f>HYPERLINK('242MLInput'!AK186)</f>
        <v/>
      </c>
      <c r="AQ190" s="238"/>
      <c r="AR190" s="238"/>
      <c r="AS190" s="238"/>
      <c r="AT190" s="238"/>
      <c r="AU190" s="238"/>
      <c r="AV190" s="238"/>
      <c r="AW190" s="238"/>
      <c r="AX190" s="238"/>
      <c r="AY190" s="238"/>
      <c r="AZ190" s="238"/>
      <c r="BA190" s="238"/>
      <c r="BB190" s="238"/>
      <c r="BC190" s="238"/>
      <c r="BD190" s="238"/>
      <c r="BE190" s="238"/>
      <c r="BF190" s="238"/>
      <c r="BG190" s="238"/>
      <c r="BH190" s="238"/>
      <c r="BI190" s="238"/>
      <c r="BJ190" s="238"/>
      <c r="BK190" s="238"/>
      <c r="BL190" s="238"/>
      <c r="BM190" s="238"/>
      <c r="BN190" s="238"/>
      <c r="BO190" s="238"/>
      <c r="BP190" s="238"/>
      <c r="BQ190" s="238"/>
      <c r="BR190" s="238"/>
      <c r="BS190" s="238"/>
      <c r="BT190" s="238"/>
      <c r="BU190" s="238"/>
      <c r="BV190" s="238"/>
      <c r="BW190" s="238"/>
      <c r="BX190" s="238"/>
      <c r="BY190" s="238"/>
      <c r="BZ190" s="238"/>
      <c r="CA190" s="238"/>
      <c r="CB190" s="238"/>
      <c r="CC190" s="238"/>
      <c r="CD190" s="238"/>
      <c r="CE190" s="238"/>
      <c r="CF190" s="238"/>
      <c r="CG190" s="238"/>
      <c r="CH190" s="238"/>
      <c r="CI190" s="238"/>
      <c r="CJ190" s="238"/>
      <c r="CK190" s="238"/>
      <c r="CL190" s="238"/>
      <c r="CM190" s="238"/>
      <c r="CN190" s="238"/>
      <c r="CO190" s="238"/>
      <c r="CP190" s="238"/>
      <c r="CQ190" s="238"/>
      <c r="CR190" s="238"/>
      <c r="CS190" s="238"/>
      <c r="CT190" s="238"/>
      <c r="CU190" s="238"/>
      <c r="CV190" s="238"/>
      <c r="CW190" s="238"/>
      <c r="CX190" s="238"/>
      <c r="CY190" s="238"/>
      <c r="CZ190" s="238"/>
      <c r="DA190" s="238"/>
      <c r="DB190" s="238"/>
      <c r="DC190" s="238"/>
      <c r="DD190" s="238"/>
    </row>
    <row r="191" ht="10.5" customHeight="1">
      <c r="A191" s="118" t="str">
        <f t="shared" si="1"/>
        <v>242ML</v>
      </c>
      <c r="B191" s="118">
        <f t="shared" si="2"/>
        <v>2020</v>
      </c>
      <c r="C191" s="118">
        <f t="shared" si="3"/>
        <v>9</v>
      </c>
      <c r="D191" s="119">
        <f>'242MLInput'!B187</f>
        <v>44081</v>
      </c>
      <c r="E191" s="120" t="str">
        <f t="shared" si="4"/>
        <v>BUY</v>
      </c>
      <c r="F191" s="121" t="str">
        <f>'242MLInput'!H187</f>
        <v>SLN</v>
      </c>
      <c r="G191" s="120" t="str">
        <f>'242MLInput'!N187</f>
        <v>Steve Watkins</v>
      </c>
      <c r="H191" s="120" t="str">
        <f>'242MLInput'!O187</f>
        <v/>
      </c>
      <c r="I191" s="120" t="str">
        <f>'242MLInput'!Q187</f>
        <v>Cargo</v>
      </c>
      <c r="J191" s="121" t="str">
        <f>'242MLInput'!R187</f>
        <v>Vector Aeromedical</v>
      </c>
      <c r="K191" s="122" t="str">
        <f>'242MLInput'!AC187</f>
        <v/>
      </c>
      <c r="L191" s="123"/>
      <c r="M191" s="124">
        <f>'242MLInput'!L187</f>
        <v>3.5</v>
      </c>
      <c r="N191" s="120" t="str">
        <f>IF(F191="","",(IF(R191='242MLInput'!K187,"","ERROR!")))</f>
        <v/>
      </c>
      <c r="O191" s="120"/>
      <c r="P191" s="121">
        <v>1615.0</v>
      </c>
      <c r="Q191" s="121"/>
      <c r="R191" s="124">
        <f t="shared" si="8"/>
        <v>2718.6</v>
      </c>
      <c r="S191" s="125"/>
      <c r="T191" s="125"/>
      <c r="U191" s="125"/>
      <c r="V191" s="126"/>
      <c r="W191" s="125"/>
      <c r="X191" s="125"/>
      <c r="Y191" s="125" t="str">
        <f t="shared" ref="Y191:Y192" si="46">IF(S191&lt;&gt;"",SUM(S189:X191),"")</f>
        <v/>
      </c>
      <c r="Z191" s="121"/>
      <c r="AA191" s="234"/>
      <c r="AB191" s="128"/>
      <c r="AC191" s="128"/>
      <c r="AD191" s="143"/>
      <c r="AE191" s="144">
        <v>0.0</v>
      </c>
      <c r="AF191" s="125" t="str">
        <f t="shared" si="6"/>
        <v/>
      </c>
      <c r="AG191" s="131">
        <v>2.75</v>
      </c>
      <c r="AH191" s="120">
        <f t="shared" si="7"/>
        <v>0</v>
      </c>
      <c r="AI191" s="132" t="str">
        <f>HYPERLINK('242MLInput'!AD187)</f>
        <v/>
      </c>
      <c r="AJ191" s="132" t="str">
        <f>HYPERLINK('242MLInput'!AE187)</f>
        <v/>
      </c>
      <c r="AK191" s="132" t="str">
        <f>HYPERLINK('242MLInput'!AF187)</f>
        <v/>
      </c>
      <c r="AL191" s="132" t="str">
        <f>HYPERLINK('242MLInput'!AG187)</f>
        <v/>
      </c>
      <c r="AM191" s="132" t="str">
        <f>HYPERLINK('242MLInput'!AH187)</f>
        <v/>
      </c>
      <c r="AN191" s="132" t="str">
        <f>HYPERLINK('242MLInput'!AI187)</f>
        <v/>
      </c>
      <c r="AO191" s="132" t="str">
        <f>HYPERLINK('242MLInput'!AJ187)</f>
        <v/>
      </c>
      <c r="AP191" s="132" t="str">
        <f>HYPERLINK('242MLInput'!AK187)</f>
        <v/>
      </c>
      <c r="AQ191" s="118"/>
      <c r="AR191" s="118"/>
      <c r="AS191" s="118"/>
      <c r="AT191" s="118"/>
      <c r="AU191" s="118"/>
      <c r="AV191" s="118"/>
      <c r="AW191" s="118"/>
      <c r="AX191" s="118"/>
      <c r="AY191" s="118"/>
      <c r="AZ191" s="118"/>
      <c r="BA191" s="118"/>
      <c r="BB191" s="118"/>
      <c r="BC191" s="118"/>
      <c r="BD191" s="118"/>
      <c r="BE191" s="118"/>
      <c r="BF191" s="118"/>
      <c r="BG191" s="118"/>
      <c r="BH191" s="118"/>
      <c r="BI191" s="118"/>
      <c r="BJ191" s="118"/>
      <c r="BK191" s="118"/>
      <c r="BL191" s="118"/>
      <c r="BM191" s="118"/>
      <c r="BN191" s="118"/>
      <c r="BO191" s="118"/>
      <c r="BP191" s="118"/>
      <c r="BQ191" s="118"/>
      <c r="BR191" s="118"/>
      <c r="BS191" s="118"/>
      <c r="BT191" s="118"/>
      <c r="BU191" s="118"/>
      <c r="BV191" s="118"/>
      <c r="BW191" s="118"/>
      <c r="BX191" s="118"/>
      <c r="BY191" s="118"/>
      <c r="BZ191" s="118"/>
      <c r="CA191" s="118"/>
      <c r="CB191" s="118"/>
      <c r="CC191" s="118"/>
      <c r="CD191" s="118"/>
      <c r="CE191" s="118"/>
      <c r="CF191" s="118"/>
      <c r="CG191" s="118"/>
      <c r="CH191" s="118"/>
      <c r="CI191" s="118"/>
      <c r="CJ191" s="118"/>
      <c r="CK191" s="118"/>
      <c r="CL191" s="118"/>
      <c r="CM191" s="118"/>
      <c r="CN191" s="118"/>
      <c r="CO191" s="118"/>
      <c r="CP191" s="118"/>
      <c r="CQ191" s="118"/>
      <c r="CR191" s="118"/>
      <c r="CS191" s="118"/>
      <c r="CT191" s="118"/>
      <c r="CU191" s="118"/>
      <c r="CV191" s="118"/>
      <c r="CW191" s="118"/>
      <c r="CX191" s="118"/>
      <c r="CY191" s="118"/>
      <c r="CZ191" s="118"/>
      <c r="DA191" s="118"/>
      <c r="DB191" s="118"/>
      <c r="DC191" s="118"/>
      <c r="DD191" s="118"/>
    </row>
    <row r="192" ht="10.5" customHeight="1">
      <c r="A192" s="118" t="str">
        <f t="shared" si="1"/>
        <v>242ML</v>
      </c>
      <c r="B192" s="118">
        <f t="shared" si="2"/>
        <v>2020</v>
      </c>
      <c r="C192" s="118">
        <f t="shared" si="3"/>
        <v>9</v>
      </c>
      <c r="D192" s="119">
        <f>'242MLInput'!B188</f>
        <v>44081</v>
      </c>
      <c r="E192" s="120" t="str">
        <f t="shared" si="4"/>
        <v>SLN</v>
      </c>
      <c r="F192" s="121" t="str">
        <f>'242MLInput'!H188</f>
        <v>APA</v>
      </c>
      <c r="G192" s="120" t="str">
        <f>'242MLInput'!N188</f>
        <v>Steve Watkins</v>
      </c>
      <c r="H192" s="120" t="str">
        <f>'242MLInput'!O188</f>
        <v/>
      </c>
      <c r="I192" s="120" t="str">
        <f>'242MLInput'!Q188</f>
        <v>Cargo</v>
      </c>
      <c r="J192" s="121" t="str">
        <f>'242MLInput'!R188</f>
        <v>Vector Aeromedical</v>
      </c>
      <c r="K192" s="122" t="str">
        <f>'242MLInput'!AC188</f>
        <v/>
      </c>
      <c r="L192" s="123"/>
      <c r="M192" s="124">
        <f>'242MLInput'!L188</f>
        <v>1.5</v>
      </c>
      <c r="N192" s="120" t="str">
        <f>IF(F192="","",(IF(R192='242MLInput'!K188,"","ERROR!")))</f>
        <v/>
      </c>
      <c r="O192" s="120"/>
      <c r="P192" s="121">
        <v>1616.0</v>
      </c>
      <c r="Q192" s="121"/>
      <c r="R192" s="124">
        <f t="shared" si="8"/>
        <v>2720.1</v>
      </c>
      <c r="S192" s="125"/>
      <c r="T192" s="125"/>
      <c r="U192" s="125"/>
      <c r="V192" s="126"/>
      <c r="W192" s="125"/>
      <c r="X192" s="125"/>
      <c r="Y192" s="125" t="str">
        <f t="shared" si="46"/>
        <v/>
      </c>
      <c r="Z192" s="121"/>
      <c r="AA192" s="234"/>
      <c r="AB192" s="128"/>
      <c r="AC192" s="128"/>
      <c r="AD192" s="143"/>
      <c r="AE192" s="144">
        <v>0.0</v>
      </c>
      <c r="AF192" s="125" t="str">
        <f t="shared" si="6"/>
        <v/>
      </c>
      <c r="AG192" s="131">
        <v>2.75</v>
      </c>
      <c r="AH192" s="120">
        <f t="shared" si="7"/>
        <v>0</v>
      </c>
      <c r="AI192" s="132" t="str">
        <f>HYPERLINK('242MLInput'!AD188)</f>
        <v/>
      </c>
      <c r="AJ192" s="132" t="str">
        <f>HYPERLINK('242MLInput'!AE188)</f>
        <v/>
      </c>
      <c r="AK192" s="132" t="str">
        <f>HYPERLINK('242MLInput'!AF188)</f>
        <v/>
      </c>
      <c r="AL192" s="132" t="str">
        <f>HYPERLINK('242MLInput'!AG188)</f>
        <v/>
      </c>
      <c r="AM192" s="132" t="str">
        <f>HYPERLINK('242MLInput'!AH188)</f>
        <v/>
      </c>
      <c r="AN192" s="132" t="str">
        <f>HYPERLINK('242MLInput'!AI188)</f>
        <v/>
      </c>
      <c r="AO192" s="132" t="str">
        <f>HYPERLINK('242MLInput'!AJ188)</f>
        <v/>
      </c>
      <c r="AP192" s="132" t="str">
        <f>HYPERLINK('242MLInput'!AK188)</f>
        <v/>
      </c>
      <c r="AQ192" s="118"/>
      <c r="AR192" s="118"/>
      <c r="AS192" s="118"/>
      <c r="AT192" s="118"/>
      <c r="AU192" s="118"/>
      <c r="AV192" s="118"/>
      <c r="AW192" s="118"/>
      <c r="AX192" s="118"/>
      <c r="AY192" s="118"/>
      <c r="AZ192" s="118"/>
      <c r="BA192" s="118"/>
      <c r="BB192" s="118"/>
      <c r="BC192" s="118"/>
      <c r="BD192" s="118"/>
      <c r="BE192" s="118"/>
      <c r="BF192" s="118"/>
      <c r="BG192" s="118"/>
      <c r="BH192" s="118"/>
      <c r="BI192" s="118"/>
      <c r="BJ192" s="118"/>
      <c r="BK192" s="118"/>
      <c r="BL192" s="118"/>
      <c r="BM192" s="118"/>
      <c r="BN192" s="118"/>
      <c r="BO192" s="118"/>
      <c r="BP192" s="118"/>
      <c r="BQ192" s="118"/>
      <c r="BR192" s="118"/>
      <c r="BS192" s="118"/>
      <c r="BT192" s="118"/>
      <c r="BU192" s="118"/>
      <c r="BV192" s="118"/>
      <c r="BW192" s="118"/>
      <c r="BX192" s="118"/>
      <c r="BY192" s="118"/>
      <c r="BZ192" s="118"/>
      <c r="CA192" s="118"/>
      <c r="CB192" s="118"/>
      <c r="CC192" s="118"/>
      <c r="CD192" s="118"/>
      <c r="CE192" s="118"/>
      <c r="CF192" s="118"/>
      <c r="CG192" s="118"/>
      <c r="CH192" s="118"/>
      <c r="CI192" s="118"/>
      <c r="CJ192" s="118"/>
      <c r="CK192" s="118"/>
      <c r="CL192" s="118"/>
      <c r="CM192" s="118"/>
      <c r="CN192" s="118"/>
      <c r="CO192" s="118"/>
      <c r="CP192" s="118"/>
      <c r="CQ192" s="118"/>
      <c r="CR192" s="118"/>
      <c r="CS192" s="118"/>
      <c r="CT192" s="118"/>
      <c r="CU192" s="118"/>
      <c r="CV192" s="118"/>
      <c r="CW192" s="118"/>
      <c r="CX192" s="118"/>
      <c r="CY192" s="118"/>
      <c r="CZ192" s="118"/>
      <c r="DA192" s="118"/>
      <c r="DB192" s="118"/>
      <c r="DC192" s="118"/>
      <c r="DD192" s="118"/>
    </row>
    <row r="193" ht="10.5" customHeight="1">
      <c r="A193" s="118" t="str">
        <f t="shared" si="1"/>
        <v>242ML</v>
      </c>
      <c r="B193" s="118">
        <f t="shared" si="2"/>
        <v>2020</v>
      </c>
      <c r="C193" s="118">
        <f t="shared" si="3"/>
        <v>9</v>
      </c>
      <c r="D193" s="119">
        <f>'242MLInput'!B189</f>
        <v>44082</v>
      </c>
      <c r="E193" s="120" t="str">
        <f t="shared" si="4"/>
        <v>APA</v>
      </c>
      <c r="F193" s="121" t="str">
        <f>'242MLInput'!H189</f>
        <v>BUY</v>
      </c>
      <c r="G193" s="120" t="str">
        <f>'242MLInput'!N189</f>
        <v>Steve Watkins</v>
      </c>
      <c r="H193" s="120" t="str">
        <f>'242MLInput'!O189</f>
        <v/>
      </c>
      <c r="I193" s="120" t="str">
        <f>'242MLInput'!Q189</f>
        <v>Cargo</v>
      </c>
      <c r="J193" s="121" t="str">
        <f>'242MLInput'!R189</f>
        <v>Vector Aeromedical</v>
      </c>
      <c r="K193" s="122" t="str">
        <f>'242MLInput'!AC189</f>
        <v/>
      </c>
      <c r="L193" s="123"/>
      <c r="M193" s="124">
        <f>'242MLInput'!L189</f>
        <v>3.6</v>
      </c>
      <c r="N193" s="120" t="str">
        <f>IF(F193="","",(IF(R193='242MLInput'!K189,"","ERROR!")))</f>
        <v/>
      </c>
      <c r="O193" s="120"/>
      <c r="P193" s="121">
        <v>1617.0</v>
      </c>
      <c r="Q193" s="121">
        <v>4372.0</v>
      </c>
      <c r="R193" s="124">
        <f t="shared" si="8"/>
        <v>2723.7</v>
      </c>
      <c r="S193" s="125"/>
      <c r="T193" s="125"/>
      <c r="U193" s="125"/>
      <c r="V193" s="126"/>
      <c r="W193" s="125"/>
      <c r="X193" s="125"/>
      <c r="Y193" s="125">
        <v>14083.0</v>
      </c>
      <c r="Z193" s="121" t="s">
        <v>336</v>
      </c>
      <c r="AA193" s="234" t="s">
        <v>94</v>
      </c>
      <c r="AB193" s="128">
        <v>850.0</v>
      </c>
      <c r="AC193" s="128" t="s">
        <v>337</v>
      </c>
      <c r="AD193" s="143"/>
      <c r="AE193" s="144">
        <v>0.0</v>
      </c>
      <c r="AF193" s="125" t="str">
        <f t="shared" si="6"/>
        <v/>
      </c>
      <c r="AG193" s="131">
        <v>2.75</v>
      </c>
      <c r="AH193" s="120">
        <f t="shared" si="7"/>
        <v>0</v>
      </c>
      <c r="AI193" s="132" t="str">
        <f>HYPERLINK('242MLInput'!AD189)</f>
        <v/>
      </c>
      <c r="AJ193" s="132" t="str">
        <f>HYPERLINK('242MLInput'!AE189)</f>
        <v/>
      </c>
      <c r="AK193" s="132" t="str">
        <f>HYPERLINK('242MLInput'!AF189)</f>
        <v/>
      </c>
      <c r="AL193" s="132" t="str">
        <f>HYPERLINK('242MLInput'!AG189)</f>
        <v/>
      </c>
      <c r="AM193" s="132" t="str">
        <f>HYPERLINK('242MLInput'!AH189)</f>
        <v/>
      </c>
      <c r="AN193" s="132" t="str">
        <f>HYPERLINK('242MLInput'!AI189)</f>
        <v/>
      </c>
      <c r="AO193" s="132" t="str">
        <f>HYPERLINK('242MLInput'!AJ189)</f>
        <v/>
      </c>
      <c r="AP193" s="132" t="str">
        <f>HYPERLINK('242MLInput'!AK189)</f>
        <v/>
      </c>
      <c r="AQ193" s="118"/>
      <c r="AR193" s="118"/>
      <c r="AS193" s="118"/>
      <c r="AT193" s="118"/>
      <c r="AU193" s="118"/>
      <c r="AV193" s="118"/>
      <c r="AW193" s="118"/>
      <c r="AX193" s="118"/>
      <c r="AY193" s="118"/>
      <c r="AZ193" s="118"/>
      <c r="BA193" s="118"/>
      <c r="BB193" s="118"/>
      <c r="BC193" s="118"/>
      <c r="BD193" s="118"/>
      <c r="BE193" s="118"/>
      <c r="BF193" s="118"/>
      <c r="BG193" s="118"/>
      <c r="BH193" s="118"/>
      <c r="BI193" s="118"/>
      <c r="BJ193" s="118"/>
      <c r="BK193" s="118"/>
      <c r="BL193" s="118"/>
      <c r="BM193" s="118"/>
      <c r="BN193" s="118"/>
      <c r="BO193" s="118"/>
      <c r="BP193" s="118"/>
      <c r="BQ193" s="118"/>
      <c r="BR193" s="118"/>
      <c r="BS193" s="118"/>
      <c r="BT193" s="118"/>
      <c r="BU193" s="118"/>
      <c r="BV193" s="118"/>
      <c r="BW193" s="118"/>
      <c r="BX193" s="118"/>
      <c r="BY193" s="118"/>
      <c r="BZ193" s="118"/>
      <c r="CA193" s="118"/>
      <c r="CB193" s="118"/>
      <c r="CC193" s="118"/>
      <c r="CD193" s="118"/>
      <c r="CE193" s="118"/>
      <c r="CF193" s="118"/>
      <c r="CG193" s="118"/>
      <c r="CH193" s="118"/>
      <c r="CI193" s="118"/>
      <c r="CJ193" s="118"/>
      <c r="CK193" s="118"/>
      <c r="CL193" s="118"/>
      <c r="CM193" s="118"/>
      <c r="CN193" s="118"/>
      <c r="CO193" s="118"/>
      <c r="CP193" s="118"/>
      <c r="CQ193" s="118"/>
      <c r="CR193" s="118"/>
      <c r="CS193" s="118"/>
      <c r="CT193" s="118"/>
      <c r="CU193" s="118"/>
      <c r="CV193" s="118"/>
      <c r="CW193" s="118"/>
      <c r="CX193" s="118"/>
      <c r="CY193" s="118"/>
      <c r="CZ193" s="118"/>
      <c r="DA193" s="118"/>
      <c r="DB193" s="118"/>
      <c r="DC193" s="118"/>
      <c r="DD193" s="118"/>
    </row>
    <row r="194" ht="10.5" customHeight="1">
      <c r="A194" s="12" t="str">
        <f t="shared" si="1"/>
        <v>242ML</v>
      </c>
      <c r="B194" s="12">
        <f t="shared" si="2"/>
        <v>2020</v>
      </c>
      <c r="C194" s="12">
        <f t="shared" si="3"/>
        <v>9</v>
      </c>
      <c r="D194" s="230">
        <f>'242MLInput'!B190</f>
        <v>44082</v>
      </c>
      <c r="E194" s="111" t="str">
        <f t="shared" si="4"/>
        <v>BUY</v>
      </c>
      <c r="F194" s="112" t="str">
        <f>'242MLInput'!H190</f>
        <v>ABE</v>
      </c>
      <c r="G194" s="111" t="str">
        <f>'242MLInput'!N190</f>
        <v>Kevin Mock</v>
      </c>
      <c r="H194" s="111" t="str">
        <f>'242MLInput'!O190</f>
        <v/>
      </c>
      <c r="I194" s="111" t="str">
        <f>'242MLInput'!Q190</f>
        <v>Non-Rev</v>
      </c>
      <c r="J194" s="112" t="str">
        <f>'242MLInput'!R190</f>
        <v>Personal </v>
      </c>
      <c r="K194" s="113" t="str">
        <f>'242MLInput'!AC190</f>
        <v/>
      </c>
      <c r="L194" s="114"/>
      <c r="M194" s="115">
        <f>'242MLInput'!L190</f>
        <v>1.3</v>
      </c>
      <c r="N194" s="111" t="str">
        <f>IF(F194="","",(IF(R194='242MLInput'!K190,"","ERROR!")))</f>
        <v/>
      </c>
      <c r="O194" s="64"/>
      <c r="P194" s="121">
        <v>1618.0</v>
      </c>
      <c r="Q194" s="133"/>
      <c r="R194" s="224">
        <f t="shared" si="8"/>
        <v>2725</v>
      </c>
      <c r="S194" s="225"/>
      <c r="T194" s="225"/>
      <c r="U194" s="226"/>
      <c r="V194" s="226"/>
      <c r="W194" s="226"/>
      <c r="X194" s="226"/>
      <c r="Y194" s="226" t="str">
        <f t="shared" ref="Y194:Y198" si="47">IF(S194&lt;&gt;"",SUM(S192:X194),"")</f>
        <v/>
      </c>
      <c r="Z194" s="136"/>
      <c r="AA194" s="228"/>
      <c r="AB194" s="229"/>
      <c r="AC194" s="229"/>
      <c r="AD194" s="138"/>
      <c r="AE194" s="139">
        <v>0.0</v>
      </c>
      <c r="AF194" s="140" t="str">
        <f t="shared" si="6"/>
        <v/>
      </c>
      <c r="AG194" s="231">
        <v>2.75</v>
      </c>
      <c r="AH194" s="142">
        <f t="shared" si="7"/>
        <v>0</v>
      </c>
      <c r="AI194" s="235" t="str">
        <f>HYPERLINK('242MLInput'!AD190)</f>
        <v/>
      </c>
      <c r="AJ194" s="236" t="str">
        <f>HYPERLINK('242MLInput'!AE190)</f>
        <v/>
      </c>
      <c r="AK194" s="237" t="str">
        <f>HYPERLINK('242MLInput'!AF190)</f>
        <v/>
      </c>
      <c r="AL194" s="237" t="str">
        <f>HYPERLINK('242MLInput'!AG190)</f>
        <v/>
      </c>
      <c r="AM194" s="237" t="str">
        <f>HYPERLINK('242MLInput'!AH190)</f>
        <v/>
      </c>
      <c r="AN194" s="237" t="str">
        <f>HYPERLINK('242MLInput'!AI190)</f>
        <v/>
      </c>
      <c r="AO194" s="237" t="str">
        <f>HYPERLINK('242MLInput'!AJ190)</f>
        <v/>
      </c>
      <c r="AP194" s="237" t="str">
        <f>HYPERLINK('242MLInput'!AK190)</f>
        <v/>
      </c>
      <c r="AQ194" s="238"/>
      <c r="AR194" s="238"/>
      <c r="AS194" s="238"/>
      <c r="AT194" s="238"/>
      <c r="AU194" s="238"/>
      <c r="AV194" s="238"/>
      <c r="AW194" s="238"/>
      <c r="AX194" s="238"/>
      <c r="AY194" s="238"/>
      <c r="AZ194" s="238"/>
      <c r="BA194" s="238"/>
      <c r="BB194" s="238"/>
      <c r="BC194" s="238"/>
      <c r="BD194" s="238"/>
      <c r="BE194" s="238"/>
      <c r="BF194" s="238"/>
      <c r="BG194" s="238"/>
      <c r="BH194" s="238"/>
      <c r="BI194" s="238"/>
      <c r="BJ194" s="238"/>
      <c r="BK194" s="238"/>
      <c r="BL194" s="238"/>
      <c r="BM194" s="238"/>
      <c r="BN194" s="238"/>
      <c r="BO194" s="238"/>
      <c r="BP194" s="238"/>
      <c r="BQ194" s="238"/>
      <c r="BR194" s="238"/>
      <c r="BS194" s="238"/>
      <c r="BT194" s="238"/>
      <c r="BU194" s="238"/>
      <c r="BV194" s="238"/>
      <c r="BW194" s="238"/>
      <c r="BX194" s="238"/>
      <c r="BY194" s="238"/>
      <c r="BZ194" s="238"/>
      <c r="CA194" s="238"/>
      <c r="CB194" s="238"/>
      <c r="CC194" s="238"/>
      <c r="CD194" s="238"/>
      <c r="CE194" s="238"/>
      <c r="CF194" s="238"/>
      <c r="CG194" s="238"/>
      <c r="CH194" s="238"/>
      <c r="CI194" s="238"/>
      <c r="CJ194" s="238"/>
      <c r="CK194" s="238"/>
      <c r="CL194" s="238"/>
      <c r="CM194" s="238"/>
      <c r="CN194" s="238"/>
      <c r="CO194" s="238"/>
      <c r="CP194" s="238"/>
      <c r="CQ194" s="238"/>
      <c r="CR194" s="238"/>
      <c r="CS194" s="238"/>
      <c r="CT194" s="238"/>
      <c r="CU194" s="238"/>
      <c r="CV194" s="238"/>
      <c r="CW194" s="238"/>
      <c r="CX194" s="238"/>
      <c r="CY194" s="238"/>
      <c r="CZ194" s="238"/>
      <c r="DA194" s="238"/>
      <c r="DB194" s="238"/>
      <c r="DC194" s="238"/>
      <c r="DD194" s="238"/>
    </row>
    <row r="195" ht="10.5" customHeight="1">
      <c r="A195" s="12" t="str">
        <f t="shared" si="1"/>
        <v>242ML</v>
      </c>
      <c r="B195" s="12">
        <f t="shared" si="2"/>
        <v>2020</v>
      </c>
      <c r="C195" s="12">
        <f t="shared" si="3"/>
        <v>9</v>
      </c>
      <c r="D195" s="230">
        <f>'242MLInput'!B191</f>
        <v>44082</v>
      </c>
      <c r="E195" s="111" t="str">
        <f t="shared" si="4"/>
        <v>ABE</v>
      </c>
      <c r="F195" s="112" t="str">
        <f>'242MLInput'!H191</f>
        <v>RDU</v>
      </c>
      <c r="G195" s="111" t="str">
        <f>'242MLInput'!N191</f>
        <v>Kevin Mock</v>
      </c>
      <c r="H195" s="111" t="str">
        <f>'242MLInput'!O191</f>
        <v/>
      </c>
      <c r="I195" s="111" t="str">
        <f>'242MLInput'!Q191</f>
        <v>Non-Rev</v>
      </c>
      <c r="J195" s="112" t="str">
        <f>'242MLInput'!R191</f>
        <v>Personal </v>
      </c>
      <c r="K195" s="113" t="str">
        <f>'242MLInput'!AC191</f>
        <v/>
      </c>
      <c r="L195" s="114"/>
      <c r="M195" s="115">
        <f>'242MLInput'!L191</f>
        <v>1.2</v>
      </c>
      <c r="N195" s="111" t="str">
        <f>IF(F195="","",(IF(R195='242MLInput'!K191,"","ERROR!")))</f>
        <v/>
      </c>
      <c r="O195" s="64"/>
      <c r="P195" s="121">
        <v>1619.0</v>
      </c>
      <c r="Q195" s="133"/>
      <c r="R195" s="224">
        <f t="shared" si="8"/>
        <v>2726.2</v>
      </c>
      <c r="S195" s="225"/>
      <c r="T195" s="225"/>
      <c r="U195" s="226"/>
      <c r="V195" s="226"/>
      <c r="W195" s="226"/>
      <c r="X195" s="226"/>
      <c r="Y195" s="226" t="str">
        <f t="shared" si="47"/>
        <v/>
      </c>
      <c r="Z195" s="136"/>
      <c r="AA195" s="228"/>
      <c r="AB195" s="229"/>
      <c r="AC195" s="229"/>
      <c r="AD195" s="138"/>
      <c r="AE195" s="139">
        <v>0.0</v>
      </c>
      <c r="AF195" s="140" t="str">
        <f t="shared" si="6"/>
        <v/>
      </c>
      <c r="AG195" s="231">
        <v>2.75</v>
      </c>
      <c r="AH195" s="142">
        <f t="shared" si="7"/>
        <v>0</v>
      </c>
      <c r="AI195" s="235" t="str">
        <f>HYPERLINK('242MLInput'!AD191)</f>
        <v/>
      </c>
      <c r="AJ195" s="236" t="str">
        <f>HYPERLINK('242MLInput'!AE191)</f>
        <v/>
      </c>
      <c r="AK195" s="237" t="str">
        <f>HYPERLINK('242MLInput'!AF191)</f>
        <v/>
      </c>
      <c r="AL195" s="237" t="str">
        <f>HYPERLINK('242MLInput'!AG191)</f>
        <v/>
      </c>
      <c r="AM195" s="237" t="str">
        <f>HYPERLINK('242MLInput'!AH191)</f>
        <v/>
      </c>
      <c r="AN195" s="237" t="str">
        <f>HYPERLINK('242MLInput'!AI191)</f>
        <v/>
      </c>
      <c r="AO195" s="237" t="str">
        <f>HYPERLINK('242MLInput'!AJ191)</f>
        <v/>
      </c>
      <c r="AP195" s="237" t="str">
        <f>HYPERLINK('242MLInput'!AK191)</f>
        <v/>
      </c>
      <c r="AQ195" s="238"/>
      <c r="AR195" s="238"/>
      <c r="AS195" s="238"/>
      <c r="AT195" s="238"/>
      <c r="AU195" s="238"/>
      <c r="AV195" s="238"/>
      <c r="AW195" s="238"/>
      <c r="AX195" s="238"/>
      <c r="AY195" s="238"/>
      <c r="AZ195" s="238"/>
      <c r="BA195" s="238"/>
      <c r="BB195" s="238"/>
      <c r="BC195" s="238"/>
      <c r="BD195" s="238"/>
      <c r="BE195" s="238"/>
      <c r="BF195" s="238"/>
      <c r="BG195" s="238"/>
      <c r="BH195" s="238"/>
      <c r="BI195" s="238"/>
      <c r="BJ195" s="238"/>
      <c r="BK195" s="238"/>
      <c r="BL195" s="238"/>
      <c r="BM195" s="238"/>
      <c r="BN195" s="238"/>
      <c r="BO195" s="238"/>
      <c r="BP195" s="238"/>
      <c r="BQ195" s="238"/>
      <c r="BR195" s="238"/>
      <c r="BS195" s="238"/>
      <c r="BT195" s="238"/>
      <c r="BU195" s="238"/>
      <c r="BV195" s="238"/>
      <c r="BW195" s="238"/>
      <c r="BX195" s="238"/>
      <c r="BY195" s="238"/>
      <c r="BZ195" s="238"/>
      <c r="CA195" s="238"/>
      <c r="CB195" s="238"/>
      <c r="CC195" s="238"/>
      <c r="CD195" s="238"/>
      <c r="CE195" s="238"/>
      <c r="CF195" s="238"/>
      <c r="CG195" s="238"/>
      <c r="CH195" s="238"/>
      <c r="CI195" s="238"/>
      <c r="CJ195" s="238"/>
      <c r="CK195" s="238"/>
      <c r="CL195" s="238"/>
      <c r="CM195" s="238"/>
      <c r="CN195" s="238"/>
      <c r="CO195" s="238"/>
      <c r="CP195" s="238"/>
      <c r="CQ195" s="238"/>
      <c r="CR195" s="238"/>
      <c r="CS195" s="238"/>
      <c r="CT195" s="238"/>
      <c r="CU195" s="238"/>
      <c r="CV195" s="238"/>
      <c r="CW195" s="238"/>
      <c r="CX195" s="238"/>
      <c r="CY195" s="238"/>
      <c r="CZ195" s="238"/>
      <c r="DA195" s="238"/>
      <c r="DB195" s="238"/>
      <c r="DC195" s="238"/>
      <c r="DD195" s="238"/>
    </row>
    <row r="196" ht="10.5" customHeight="1">
      <c r="A196" s="12" t="str">
        <f t="shared" si="1"/>
        <v>242ML</v>
      </c>
      <c r="B196" s="12">
        <f t="shared" si="2"/>
        <v>2020</v>
      </c>
      <c r="C196" s="12">
        <f t="shared" si="3"/>
        <v>9</v>
      </c>
      <c r="D196" s="230">
        <f>'242MLInput'!B192</f>
        <v>44082</v>
      </c>
      <c r="E196" s="111" t="str">
        <f t="shared" si="4"/>
        <v>RDU</v>
      </c>
      <c r="F196" s="112" t="str">
        <f>'242MLInput'!H192</f>
        <v>BUY</v>
      </c>
      <c r="G196" s="111" t="str">
        <f>'242MLInput'!N192</f>
        <v>Kevin Mock</v>
      </c>
      <c r="H196" s="111" t="str">
        <f>'242MLInput'!O192</f>
        <v/>
      </c>
      <c r="I196" s="111" t="str">
        <f>'242MLInput'!Q192</f>
        <v>Non-Rev</v>
      </c>
      <c r="J196" s="112" t="str">
        <f>'242MLInput'!R192</f>
        <v>Personal </v>
      </c>
      <c r="K196" s="113" t="str">
        <f>'242MLInput'!AC192</f>
        <v/>
      </c>
      <c r="L196" s="114"/>
      <c r="M196" s="115">
        <f>'242MLInput'!L192</f>
        <v>0.2</v>
      </c>
      <c r="N196" s="111" t="str">
        <f>IF(F196="","",(IF(R196='242MLInput'!K192,"","ERROR!")))</f>
        <v/>
      </c>
      <c r="O196" s="64"/>
      <c r="P196" s="121">
        <v>1620.0</v>
      </c>
      <c r="Q196" s="133"/>
      <c r="R196" s="224">
        <f t="shared" si="8"/>
        <v>2726.4</v>
      </c>
      <c r="S196" s="225"/>
      <c r="T196" s="225"/>
      <c r="U196" s="226"/>
      <c r="V196" s="226"/>
      <c r="W196" s="226"/>
      <c r="X196" s="226"/>
      <c r="Y196" s="226" t="str">
        <f t="shared" si="47"/>
        <v/>
      </c>
      <c r="Z196" s="136"/>
      <c r="AA196" s="228"/>
      <c r="AB196" s="229"/>
      <c r="AC196" s="229"/>
      <c r="AD196" s="138"/>
      <c r="AE196" s="139">
        <v>0.0</v>
      </c>
      <c r="AF196" s="140" t="str">
        <f t="shared" si="6"/>
        <v/>
      </c>
      <c r="AG196" s="231">
        <v>2.75</v>
      </c>
      <c r="AH196" s="142">
        <f t="shared" si="7"/>
        <v>0</v>
      </c>
      <c r="AI196" s="235" t="str">
        <f>HYPERLINK('242MLInput'!AD192)</f>
        <v/>
      </c>
      <c r="AJ196" s="236" t="str">
        <f>HYPERLINK('242MLInput'!AE192)</f>
        <v/>
      </c>
      <c r="AK196" s="237" t="str">
        <f>HYPERLINK('242MLInput'!AF192)</f>
        <v/>
      </c>
      <c r="AL196" s="237" t="str">
        <f>HYPERLINK('242MLInput'!AG192)</f>
        <v/>
      </c>
      <c r="AM196" s="237" t="str">
        <f>HYPERLINK('242MLInput'!AH192)</f>
        <v/>
      </c>
      <c r="AN196" s="237" t="str">
        <f>HYPERLINK('242MLInput'!AI192)</f>
        <v/>
      </c>
      <c r="AO196" s="237" t="str">
        <f>HYPERLINK('242MLInput'!AJ192)</f>
        <v/>
      </c>
      <c r="AP196" s="237" t="str">
        <f>HYPERLINK('242MLInput'!AK192)</f>
        <v/>
      </c>
      <c r="AQ196" s="238"/>
      <c r="AR196" s="238"/>
      <c r="AS196" s="238"/>
      <c r="AT196" s="238"/>
      <c r="AU196" s="238"/>
      <c r="AV196" s="238"/>
      <c r="AW196" s="238"/>
      <c r="AX196" s="238"/>
      <c r="AY196" s="238"/>
      <c r="AZ196" s="238"/>
      <c r="BA196" s="238"/>
      <c r="BB196" s="238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8"/>
      <c r="BS196" s="238"/>
      <c r="BT196" s="238"/>
      <c r="BU196" s="238"/>
      <c r="BV196" s="238"/>
      <c r="BW196" s="238"/>
      <c r="BX196" s="238"/>
      <c r="BY196" s="238"/>
      <c r="BZ196" s="238"/>
      <c r="CA196" s="238"/>
      <c r="CB196" s="238"/>
      <c r="CC196" s="238"/>
      <c r="CD196" s="238"/>
      <c r="CE196" s="238"/>
      <c r="CF196" s="238"/>
      <c r="CG196" s="238"/>
      <c r="CH196" s="238"/>
      <c r="CI196" s="238"/>
      <c r="CJ196" s="238"/>
      <c r="CK196" s="238"/>
      <c r="CL196" s="238"/>
      <c r="CM196" s="238"/>
      <c r="CN196" s="238"/>
      <c r="CO196" s="238"/>
      <c r="CP196" s="238"/>
      <c r="CQ196" s="238"/>
      <c r="CR196" s="238"/>
      <c r="CS196" s="238"/>
      <c r="CT196" s="238"/>
      <c r="CU196" s="238"/>
      <c r="CV196" s="238"/>
      <c r="CW196" s="238"/>
      <c r="CX196" s="238"/>
      <c r="CY196" s="238"/>
      <c r="CZ196" s="238"/>
      <c r="DA196" s="238"/>
      <c r="DB196" s="238"/>
      <c r="DC196" s="238"/>
      <c r="DD196" s="238"/>
    </row>
    <row r="197" ht="10.5" customHeight="1">
      <c r="A197" s="118" t="str">
        <f t="shared" si="1"/>
        <v>242ML</v>
      </c>
      <c r="B197" s="118">
        <f t="shared" si="2"/>
        <v>2020</v>
      </c>
      <c r="C197" s="118">
        <f t="shared" si="3"/>
        <v>9</v>
      </c>
      <c r="D197" s="119">
        <f>'242MLInput'!B193</f>
        <v>44082</v>
      </c>
      <c r="E197" s="120" t="str">
        <f t="shared" si="4"/>
        <v>BUY</v>
      </c>
      <c r="F197" s="121" t="str">
        <f>'242MLInput'!H193</f>
        <v>SLN</v>
      </c>
      <c r="G197" s="120" t="str">
        <f>'242MLInput'!N193</f>
        <v>Steve Watkins</v>
      </c>
      <c r="H197" s="120" t="str">
        <f>'242MLInput'!O193</f>
        <v/>
      </c>
      <c r="I197" s="120" t="str">
        <f>'242MLInput'!Q193</f>
        <v>Cargo</v>
      </c>
      <c r="J197" s="121" t="str">
        <f>'242MLInput'!R193</f>
        <v>Vector Aeromedical</v>
      </c>
      <c r="K197" s="122" t="str">
        <f>'242MLInput'!AC193</f>
        <v/>
      </c>
      <c r="L197" s="123"/>
      <c r="M197" s="124">
        <f>'242MLInput'!L193</f>
        <v>2.9</v>
      </c>
      <c r="N197" s="120" t="str">
        <f>IF(F197="","",(IF(R197='242MLInput'!K193,"","ERROR!")))</f>
        <v/>
      </c>
      <c r="O197" s="120"/>
      <c r="P197" s="121">
        <v>1621.0</v>
      </c>
      <c r="Q197" s="121"/>
      <c r="R197" s="124">
        <f t="shared" si="8"/>
        <v>2729.3</v>
      </c>
      <c r="S197" s="125"/>
      <c r="T197" s="125"/>
      <c r="U197" s="125"/>
      <c r="V197" s="126"/>
      <c r="W197" s="125"/>
      <c r="X197" s="125"/>
      <c r="Y197" s="125" t="str">
        <f t="shared" si="47"/>
        <v/>
      </c>
      <c r="Z197" s="121"/>
      <c r="AA197" s="234"/>
      <c r="AB197" s="128"/>
      <c r="AC197" s="128"/>
      <c r="AD197" s="143"/>
      <c r="AE197" s="144">
        <v>0.0</v>
      </c>
      <c r="AF197" s="125" t="str">
        <f t="shared" si="6"/>
        <v/>
      </c>
      <c r="AG197" s="131">
        <v>2.75</v>
      </c>
      <c r="AH197" s="120">
        <f t="shared" si="7"/>
        <v>0</v>
      </c>
      <c r="AI197" s="132" t="str">
        <f>HYPERLINK('242MLInput'!AD193)</f>
        <v/>
      </c>
      <c r="AJ197" s="132" t="str">
        <f>HYPERLINK('242MLInput'!AE193)</f>
        <v/>
      </c>
      <c r="AK197" s="132" t="str">
        <f>HYPERLINK('242MLInput'!AF193)</f>
        <v/>
      </c>
      <c r="AL197" s="132" t="str">
        <f>HYPERLINK('242MLInput'!AG193)</f>
        <v/>
      </c>
      <c r="AM197" s="132" t="str">
        <f>HYPERLINK('242MLInput'!AH193)</f>
        <v/>
      </c>
      <c r="AN197" s="132" t="str">
        <f>HYPERLINK('242MLInput'!AI193)</f>
        <v/>
      </c>
      <c r="AO197" s="132" t="str">
        <f>HYPERLINK('242MLInput'!AJ193)</f>
        <v/>
      </c>
      <c r="AP197" s="132" t="str">
        <f>HYPERLINK('242MLInput'!AK193)</f>
        <v/>
      </c>
      <c r="AQ197" s="118"/>
      <c r="AR197" s="118"/>
      <c r="AS197" s="118"/>
      <c r="AT197" s="118"/>
      <c r="AU197" s="118"/>
      <c r="AV197" s="118"/>
      <c r="AW197" s="118"/>
      <c r="AX197" s="118"/>
      <c r="AY197" s="118"/>
      <c r="AZ197" s="118"/>
      <c r="BA197" s="118"/>
      <c r="BB197" s="118"/>
      <c r="BC197" s="118"/>
      <c r="BD197" s="118"/>
      <c r="BE197" s="118"/>
      <c r="BF197" s="118"/>
      <c r="BG197" s="118"/>
      <c r="BH197" s="118"/>
      <c r="BI197" s="118"/>
      <c r="BJ197" s="118"/>
      <c r="BK197" s="118"/>
      <c r="BL197" s="118"/>
      <c r="BM197" s="118"/>
      <c r="BN197" s="118"/>
      <c r="BO197" s="118"/>
      <c r="BP197" s="118"/>
      <c r="BQ197" s="118"/>
      <c r="BR197" s="118"/>
      <c r="BS197" s="118"/>
      <c r="BT197" s="118"/>
      <c r="BU197" s="118"/>
      <c r="BV197" s="118"/>
      <c r="BW197" s="118"/>
      <c r="BX197" s="118"/>
      <c r="BY197" s="118"/>
      <c r="BZ197" s="118"/>
      <c r="CA197" s="118"/>
      <c r="CB197" s="118"/>
      <c r="CC197" s="118"/>
      <c r="CD197" s="118"/>
      <c r="CE197" s="118"/>
      <c r="CF197" s="118"/>
      <c r="CG197" s="118"/>
      <c r="CH197" s="118"/>
      <c r="CI197" s="118"/>
      <c r="CJ197" s="118"/>
      <c r="CK197" s="118"/>
      <c r="CL197" s="118"/>
      <c r="CM197" s="118"/>
      <c r="CN197" s="118"/>
      <c r="CO197" s="118"/>
      <c r="CP197" s="118"/>
      <c r="CQ197" s="118"/>
      <c r="CR197" s="118"/>
      <c r="CS197" s="118"/>
      <c r="CT197" s="118"/>
      <c r="CU197" s="118"/>
      <c r="CV197" s="118"/>
      <c r="CW197" s="118"/>
      <c r="CX197" s="118"/>
      <c r="CY197" s="118"/>
      <c r="CZ197" s="118"/>
      <c r="DA197" s="118"/>
      <c r="DB197" s="118"/>
      <c r="DC197" s="118"/>
      <c r="DD197" s="118"/>
    </row>
    <row r="198" ht="10.5" customHeight="1">
      <c r="A198" s="118" t="str">
        <f t="shared" si="1"/>
        <v>242ML</v>
      </c>
      <c r="B198" s="118">
        <f t="shared" si="2"/>
        <v>2020</v>
      </c>
      <c r="C198" s="118">
        <f t="shared" si="3"/>
        <v>9</v>
      </c>
      <c r="D198" s="119">
        <f>'242MLInput'!B194</f>
        <v>44082</v>
      </c>
      <c r="E198" s="120" t="str">
        <f t="shared" si="4"/>
        <v>SLN</v>
      </c>
      <c r="F198" s="121" t="str">
        <f>'242MLInput'!H194</f>
        <v>APA</v>
      </c>
      <c r="G198" s="120" t="str">
        <f>'242MLInput'!N194</f>
        <v>Steve Watkins</v>
      </c>
      <c r="H198" s="120" t="str">
        <f>'242MLInput'!O194</f>
        <v/>
      </c>
      <c r="I198" s="120" t="str">
        <f>'242MLInput'!Q194</f>
        <v>Cargo</v>
      </c>
      <c r="J198" s="121" t="str">
        <f>'242MLInput'!R194</f>
        <v>Vector Aeromedical</v>
      </c>
      <c r="K198" s="122" t="str">
        <f>'242MLInput'!AC194</f>
        <v/>
      </c>
      <c r="L198" s="123"/>
      <c r="M198" s="124">
        <f>'242MLInput'!L194</f>
        <v>1.3</v>
      </c>
      <c r="N198" s="120" t="str">
        <f>IF(F198="","",(IF(R198='242MLInput'!K194,"","ERROR!")))</f>
        <v/>
      </c>
      <c r="O198" s="120"/>
      <c r="P198" s="121">
        <v>1622.0</v>
      </c>
      <c r="Q198" s="121"/>
      <c r="R198" s="124">
        <f t="shared" si="8"/>
        <v>2730.6</v>
      </c>
      <c r="S198" s="125"/>
      <c r="T198" s="125"/>
      <c r="U198" s="125"/>
      <c r="V198" s="126"/>
      <c r="W198" s="125"/>
      <c r="X198" s="125"/>
      <c r="Y198" s="125" t="str">
        <f t="shared" si="47"/>
        <v/>
      </c>
      <c r="Z198" s="121"/>
      <c r="AA198" s="234"/>
      <c r="AB198" s="128"/>
      <c r="AC198" s="128"/>
      <c r="AD198" s="143"/>
      <c r="AE198" s="144">
        <v>0.0</v>
      </c>
      <c r="AF198" s="125" t="str">
        <f t="shared" si="6"/>
        <v/>
      </c>
      <c r="AG198" s="131">
        <v>2.75</v>
      </c>
      <c r="AH198" s="120">
        <f t="shared" si="7"/>
        <v>0</v>
      </c>
      <c r="AI198" s="132" t="str">
        <f>HYPERLINK('242MLInput'!AD194)</f>
        <v/>
      </c>
      <c r="AJ198" s="132" t="str">
        <f>HYPERLINK('242MLInput'!AE194)</f>
        <v/>
      </c>
      <c r="AK198" s="132" t="str">
        <f>HYPERLINK('242MLInput'!AF194)</f>
        <v/>
      </c>
      <c r="AL198" s="132" t="str">
        <f>HYPERLINK('242MLInput'!AG194)</f>
        <v/>
      </c>
      <c r="AM198" s="132" t="str">
        <f>HYPERLINK('242MLInput'!AH194)</f>
        <v/>
      </c>
      <c r="AN198" s="132" t="str">
        <f>HYPERLINK('242MLInput'!AI194)</f>
        <v/>
      </c>
      <c r="AO198" s="132" t="str">
        <f>HYPERLINK('242MLInput'!AJ194)</f>
        <v/>
      </c>
      <c r="AP198" s="132" t="str">
        <f>HYPERLINK('242MLInput'!AK194)</f>
        <v/>
      </c>
      <c r="AQ198" s="118"/>
      <c r="AR198" s="118"/>
      <c r="AS198" s="118"/>
      <c r="AT198" s="118"/>
      <c r="AU198" s="118"/>
      <c r="AV198" s="118"/>
      <c r="AW198" s="118"/>
      <c r="AX198" s="118"/>
      <c r="AY198" s="118"/>
      <c r="AZ198" s="118"/>
      <c r="BA198" s="118"/>
      <c r="BB198" s="118"/>
      <c r="BC198" s="118"/>
      <c r="BD198" s="118"/>
      <c r="BE198" s="118"/>
      <c r="BF198" s="118"/>
      <c r="BG198" s="118"/>
      <c r="BH198" s="118"/>
      <c r="BI198" s="118"/>
      <c r="BJ198" s="118"/>
      <c r="BK198" s="118"/>
      <c r="BL198" s="118"/>
      <c r="BM198" s="118"/>
      <c r="BN198" s="118"/>
      <c r="BO198" s="118"/>
      <c r="BP198" s="118"/>
      <c r="BQ198" s="118"/>
      <c r="BR198" s="118"/>
      <c r="BS198" s="118"/>
      <c r="BT198" s="118"/>
      <c r="BU198" s="118"/>
      <c r="BV198" s="118"/>
      <c r="BW198" s="118"/>
      <c r="BX198" s="118"/>
      <c r="BY198" s="118"/>
      <c r="BZ198" s="118"/>
      <c r="CA198" s="118"/>
      <c r="CB198" s="118"/>
      <c r="CC198" s="118"/>
      <c r="CD198" s="118"/>
      <c r="CE198" s="118"/>
      <c r="CF198" s="118"/>
      <c r="CG198" s="118"/>
      <c r="CH198" s="118"/>
      <c r="CI198" s="118"/>
      <c r="CJ198" s="118"/>
      <c r="CK198" s="118"/>
      <c r="CL198" s="118"/>
      <c r="CM198" s="118"/>
      <c r="CN198" s="118"/>
      <c r="CO198" s="118"/>
      <c r="CP198" s="118"/>
      <c r="CQ198" s="118"/>
      <c r="CR198" s="118"/>
      <c r="CS198" s="118"/>
      <c r="CT198" s="118"/>
      <c r="CU198" s="118"/>
      <c r="CV198" s="118"/>
      <c r="CW198" s="118"/>
      <c r="CX198" s="118"/>
      <c r="CY198" s="118"/>
      <c r="CZ198" s="118"/>
      <c r="DA198" s="118"/>
      <c r="DB198" s="118"/>
      <c r="DC198" s="118"/>
      <c r="DD198" s="118"/>
    </row>
    <row r="199" ht="10.5" customHeight="1">
      <c r="A199" s="118" t="str">
        <f t="shared" si="1"/>
        <v>242ML</v>
      </c>
      <c r="B199" s="118">
        <f t="shared" si="2"/>
        <v>2020</v>
      </c>
      <c r="C199" s="118">
        <f t="shared" si="3"/>
        <v>9</v>
      </c>
      <c r="D199" s="119">
        <f>'242MLInput'!B195</f>
        <v>44082</v>
      </c>
      <c r="E199" s="120" t="str">
        <f t="shared" si="4"/>
        <v>APA</v>
      </c>
      <c r="F199" s="121" t="str">
        <f>'242MLInput'!H195</f>
        <v>BUY</v>
      </c>
      <c r="G199" s="120" t="str">
        <f>'242MLInput'!N195</f>
        <v>Steve Watkins</v>
      </c>
      <c r="H199" s="120" t="str">
        <f>'242MLInput'!O195</f>
        <v/>
      </c>
      <c r="I199" s="120" t="str">
        <f>'242MLInput'!Q195</f>
        <v>Cargo</v>
      </c>
      <c r="J199" s="121" t="str">
        <f>'242MLInput'!R195</f>
        <v>Vector Aeromedical</v>
      </c>
      <c r="K199" s="122" t="str">
        <f>'242MLInput'!AC195</f>
        <v/>
      </c>
      <c r="L199" s="123"/>
      <c r="M199" s="124">
        <f>'242MLInput'!L195</f>
        <v>3.5</v>
      </c>
      <c r="N199" s="120" t="str">
        <f>IF(F199="","",(IF(R199='242MLInput'!K195,"","ERROR!")))</f>
        <v/>
      </c>
      <c r="O199" s="120"/>
      <c r="P199" s="121">
        <v>1623.0</v>
      </c>
      <c r="Q199" s="121">
        <v>4373.0</v>
      </c>
      <c r="R199" s="124">
        <f t="shared" si="8"/>
        <v>2734.1</v>
      </c>
      <c r="S199" s="125"/>
      <c r="T199" s="125"/>
      <c r="U199" s="125"/>
      <c r="V199" s="126"/>
      <c r="W199" s="125"/>
      <c r="X199" s="125"/>
      <c r="Y199" s="125">
        <v>14083.0</v>
      </c>
      <c r="Z199" s="121" t="s">
        <v>338</v>
      </c>
      <c r="AA199" s="234" t="s">
        <v>94</v>
      </c>
      <c r="AB199" s="128">
        <v>850.0</v>
      </c>
      <c r="AC199" s="128" t="s">
        <v>339</v>
      </c>
      <c r="AD199" s="143"/>
      <c r="AE199" s="144">
        <v>0.0</v>
      </c>
      <c r="AF199" s="125" t="str">
        <f t="shared" si="6"/>
        <v/>
      </c>
      <c r="AG199" s="131">
        <v>2.75</v>
      </c>
      <c r="AH199" s="120">
        <f t="shared" si="7"/>
        <v>0</v>
      </c>
      <c r="AI199" s="132" t="str">
        <f>HYPERLINK('242MLInput'!AD195)</f>
        <v/>
      </c>
      <c r="AJ199" s="132" t="str">
        <f>HYPERLINK('242MLInput'!AE195)</f>
        <v/>
      </c>
      <c r="AK199" s="132" t="str">
        <f>HYPERLINK('242MLInput'!AF195)</f>
        <v/>
      </c>
      <c r="AL199" s="132" t="str">
        <f>HYPERLINK('242MLInput'!AG195)</f>
        <v/>
      </c>
      <c r="AM199" s="132" t="str">
        <f>HYPERLINK('242MLInput'!AH195)</f>
        <v/>
      </c>
      <c r="AN199" s="132" t="str">
        <f>HYPERLINK('242MLInput'!AI195)</f>
        <v/>
      </c>
      <c r="AO199" s="132" t="str">
        <f>HYPERLINK('242MLInput'!AJ195)</f>
        <v/>
      </c>
      <c r="AP199" s="132" t="str">
        <f>HYPERLINK('242MLInput'!AK195)</f>
        <v/>
      </c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8"/>
      <c r="CE199" s="118"/>
      <c r="CF199" s="118"/>
      <c r="CG199" s="118"/>
      <c r="CH199" s="118"/>
      <c r="CI199" s="118"/>
      <c r="CJ199" s="118"/>
      <c r="CK199" s="118"/>
      <c r="CL199" s="118"/>
      <c r="CM199" s="118"/>
      <c r="CN199" s="118"/>
      <c r="CO199" s="118"/>
      <c r="CP199" s="118"/>
      <c r="CQ199" s="118"/>
      <c r="CR199" s="118"/>
      <c r="CS199" s="118"/>
      <c r="CT199" s="118"/>
      <c r="CU199" s="118"/>
      <c r="CV199" s="118"/>
      <c r="CW199" s="118"/>
      <c r="CX199" s="118"/>
      <c r="CY199" s="118"/>
      <c r="CZ199" s="118"/>
      <c r="DA199" s="118"/>
      <c r="DB199" s="118"/>
      <c r="DC199" s="118"/>
      <c r="DD199" s="118"/>
    </row>
    <row r="200" ht="10.5" customHeight="1">
      <c r="A200" s="12" t="str">
        <f t="shared" si="1"/>
        <v>242ML</v>
      </c>
      <c r="B200" s="12">
        <f t="shared" si="2"/>
        <v>2020</v>
      </c>
      <c r="C200" s="12">
        <f t="shared" si="3"/>
        <v>9</v>
      </c>
      <c r="D200" s="230">
        <f>'242MLInput'!B196</f>
        <v>44083</v>
      </c>
      <c r="E200" s="111" t="str">
        <f t="shared" si="4"/>
        <v>BUY</v>
      </c>
      <c r="F200" s="112" t="str">
        <f>'242MLInput'!H196</f>
        <v>APA</v>
      </c>
      <c r="G200" s="111" t="str">
        <f>'242MLInput'!N196</f>
        <v>Steve Watkins</v>
      </c>
      <c r="H200" s="111" t="str">
        <f>'242MLInput'!O196</f>
        <v/>
      </c>
      <c r="I200" s="111" t="str">
        <f>'242MLInput'!Q196</f>
        <v>Cargo</v>
      </c>
      <c r="J200" s="112" t="str">
        <f>'242MLInput'!R196</f>
        <v>Vector Aeromedical</v>
      </c>
      <c r="K200" s="113" t="str">
        <f>'242MLInput'!AC196</f>
        <v/>
      </c>
      <c r="L200" s="114"/>
      <c r="M200" s="115">
        <f>'242MLInput'!L196</f>
        <v>4.2</v>
      </c>
      <c r="N200" s="111" t="str">
        <f>IF(F200="","",(IF(R200='242MLInput'!K196,"","ERROR!")))</f>
        <v/>
      </c>
      <c r="O200" s="64"/>
      <c r="P200" s="121">
        <v>1624.0</v>
      </c>
      <c r="Q200" s="133"/>
      <c r="R200" s="224">
        <f t="shared" si="8"/>
        <v>2738.3</v>
      </c>
      <c r="S200" s="225"/>
      <c r="T200" s="225"/>
      <c r="U200" s="226"/>
      <c r="V200" s="226"/>
      <c r="W200" s="226"/>
      <c r="X200" s="226"/>
      <c r="Y200" s="226" t="str">
        <f>IF(S200&lt;&gt;"",SUM(S198:X200),"")</f>
        <v/>
      </c>
      <c r="Z200" s="136"/>
      <c r="AA200" s="228"/>
      <c r="AB200" s="229"/>
      <c r="AC200" s="229"/>
      <c r="AD200" s="138"/>
      <c r="AE200" s="139">
        <v>0.0</v>
      </c>
      <c r="AF200" s="140" t="str">
        <f t="shared" si="6"/>
        <v/>
      </c>
      <c r="AG200" s="231">
        <v>2.75</v>
      </c>
      <c r="AH200" s="142">
        <f t="shared" si="7"/>
        <v>0</v>
      </c>
      <c r="AI200" s="235" t="str">
        <f>HYPERLINK('242MLInput'!AD196)</f>
        <v/>
      </c>
      <c r="AJ200" s="236" t="str">
        <f>HYPERLINK('242MLInput'!AE196)</f>
        <v/>
      </c>
      <c r="AK200" s="237" t="str">
        <f>HYPERLINK('242MLInput'!AF196)</f>
        <v/>
      </c>
      <c r="AL200" s="237" t="str">
        <f>HYPERLINK('242MLInput'!AG196)</f>
        <v/>
      </c>
      <c r="AM200" s="237" t="str">
        <f>HYPERLINK('242MLInput'!AH196)</f>
        <v/>
      </c>
      <c r="AN200" s="237" t="str">
        <f>HYPERLINK('242MLInput'!AI196)</f>
        <v/>
      </c>
      <c r="AO200" s="237" t="str">
        <f>HYPERLINK('242MLInput'!AJ196)</f>
        <v/>
      </c>
      <c r="AP200" s="237" t="str">
        <f>HYPERLINK('242MLInput'!AK196)</f>
        <v/>
      </c>
      <c r="AQ200" s="238"/>
      <c r="AR200" s="238"/>
      <c r="AS200" s="238"/>
      <c r="AT200" s="238"/>
      <c r="AU200" s="238"/>
      <c r="AV200" s="238"/>
      <c r="AW200" s="238"/>
      <c r="AX200" s="238"/>
      <c r="AY200" s="238"/>
      <c r="AZ200" s="238"/>
      <c r="BA200" s="238"/>
      <c r="BB200" s="238"/>
      <c r="BC200" s="238"/>
      <c r="BD200" s="238"/>
      <c r="BE200" s="238"/>
      <c r="BF200" s="238"/>
      <c r="BG200" s="238"/>
      <c r="BH200" s="238"/>
      <c r="BI200" s="238"/>
      <c r="BJ200" s="238"/>
      <c r="BK200" s="238"/>
      <c r="BL200" s="238"/>
      <c r="BM200" s="238"/>
      <c r="BN200" s="238"/>
      <c r="BO200" s="238"/>
      <c r="BP200" s="238"/>
      <c r="BQ200" s="238"/>
      <c r="BR200" s="238"/>
      <c r="BS200" s="238"/>
      <c r="BT200" s="238"/>
      <c r="BU200" s="238"/>
      <c r="BV200" s="238"/>
      <c r="BW200" s="238"/>
      <c r="BX200" s="238"/>
      <c r="BY200" s="238"/>
      <c r="BZ200" s="238"/>
      <c r="CA200" s="238"/>
      <c r="CB200" s="238"/>
      <c r="CC200" s="238"/>
      <c r="CD200" s="238"/>
      <c r="CE200" s="238"/>
      <c r="CF200" s="238"/>
      <c r="CG200" s="238"/>
      <c r="CH200" s="238"/>
      <c r="CI200" s="238"/>
      <c r="CJ200" s="238"/>
      <c r="CK200" s="238"/>
      <c r="CL200" s="238"/>
      <c r="CM200" s="238"/>
      <c r="CN200" s="238"/>
      <c r="CO200" s="238"/>
      <c r="CP200" s="238"/>
      <c r="CQ200" s="238"/>
      <c r="CR200" s="238"/>
      <c r="CS200" s="238"/>
      <c r="CT200" s="238"/>
      <c r="CU200" s="238"/>
      <c r="CV200" s="238"/>
      <c r="CW200" s="238"/>
      <c r="CX200" s="238"/>
      <c r="CY200" s="238"/>
      <c r="CZ200" s="238"/>
      <c r="DA200" s="238"/>
      <c r="DB200" s="238"/>
      <c r="DC200" s="238"/>
      <c r="DD200" s="238"/>
    </row>
    <row r="201" ht="10.5" customHeight="1">
      <c r="A201" s="12" t="str">
        <f t="shared" si="1"/>
        <v>242ML</v>
      </c>
      <c r="B201" s="12">
        <f t="shared" si="2"/>
        <v>2020</v>
      </c>
      <c r="C201" s="12">
        <f t="shared" si="3"/>
        <v>9</v>
      </c>
      <c r="D201" s="230">
        <f>'242MLInput'!B197</f>
        <v>44083</v>
      </c>
      <c r="E201" s="111" t="str">
        <f t="shared" si="4"/>
        <v>APA</v>
      </c>
      <c r="F201" s="112" t="str">
        <f>'242MLInput'!H197</f>
        <v>BUY</v>
      </c>
      <c r="G201" s="111" t="str">
        <f>'242MLInput'!N197</f>
        <v>Steve Watkins</v>
      </c>
      <c r="H201" s="111" t="str">
        <f>'242MLInput'!O197</f>
        <v/>
      </c>
      <c r="I201" s="111" t="str">
        <f>'242MLInput'!Q197</f>
        <v>Cargo</v>
      </c>
      <c r="J201" s="112" t="str">
        <f>'242MLInput'!R197</f>
        <v>Vector Aeromedical</v>
      </c>
      <c r="K201" s="113" t="str">
        <f>'242MLInput'!AC197</f>
        <v/>
      </c>
      <c r="L201" s="114"/>
      <c r="M201" s="115">
        <f>'242MLInput'!L197</f>
        <v>3.6</v>
      </c>
      <c r="N201" s="111" t="str">
        <f>IF(F201="","",(IF(R201='242MLInput'!K197,"","ERROR!")))</f>
        <v/>
      </c>
      <c r="O201" s="64"/>
      <c r="P201" s="121">
        <v>1625.0</v>
      </c>
      <c r="Q201" s="133">
        <v>4374.0</v>
      </c>
      <c r="R201" s="224">
        <f t="shared" si="8"/>
        <v>2741.9</v>
      </c>
      <c r="S201" s="225"/>
      <c r="T201" s="225"/>
      <c r="U201" s="226"/>
      <c r="V201" s="226"/>
      <c r="W201" s="226"/>
      <c r="X201" s="226"/>
      <c r="Y201" s="226">
        <v>14083.0</v>
      </c>
      <c r="Z201" s="136" t="s">
        <v>340</v>
      </c>
      <c r="AA201" s="228" t="s">
        <v>94</v>
      </c>
      <c r="AB201" s="229">
        <v>850.0</v>
      </c>
      <c r="AC201" s="229" t="s">
        <v>341</v>
      </c>
      <c r="AD201" s="138"/>
      <c r="AE201" s="139">
        <v>0.0</v>
      </c>
      <c r="AF201" s="140" t="str">
        <f t="shared" si="6"/>
        <v/>
      </c>
      <c r="AG201" s="231">
        <v>2.75</v>
      </c>
      <c r="AH201" s="142">
        <f t="shared" si="7"/>
        <v>0</v>
      </c>
      <c r="AI201" s="235" t="str">
        <f>HYPERLINK('242MLInput'!AD197)</f>
        <v/>
      </c>
      <c r="AJ201" s="236" t="str">
        <f>HYPERLINK('242MLInput'!AE197)</f>
        <v/>
      </c>
      <c r="AK201" s="237" t="str">
        <f>HYPERLINK('242MLInput'!AF197)</f>
        <v/>
      </c>
      <c r="AL201" s="237" t="str">
        <f>HYPERLINK('242MLInput'!AG197)</f>
        <v/>
      </c>
      <c r="AM201" s="237" t="str">
        <f>HYPERLINK('242MLInput'!AH197)</f>
        <v/>
      </c>
      <c r="AN201" s="237" t="str">
        <f>HYPERLINK('242MLInput'!AI197)</f>
        <v/>
      </c>
      <c r="AO201" s="237" t="str">
        <f>HYPERLINK('242MLInput'!AJ197)</f>
        <v/>
      </c>
      <c r="AP201" s="237" t="str">
        <f>HYPERLINK('242MLInput'!AK197)</f>
        <v/>
      </c>
      <c r="AQ201" s="238"/>
      <c r="AR201" s="238"/>
      <c r="AS201" s="238"/>
      <c r="AT201" s="238"/>
      <c r="AU201" s="238"/>
      <c r="AV201" s="238"/>
      <c r="AW201" s="238"/>
      <c r="AX201" s="238"/>
      <c r="AY201" s="238"/>
      <c r="AZ201" s="238"/>
      <c r="BA201" s="238"/>
      <c r="BB201" s="238"/>
      <c r="BC201" s="238"/>
      <c r="BD201" s="238"/>
      <c r="BE201" s="238"/>
      <c r="BF201" s="238"/>
      <c r="BG201" s="238"/>
      <c r="BH201" s="238"/>
      <c r="BI201" s="238"/>
      <c r="BJ201" s="238"/>
      <c r="BK201" s="238"/>
      <c r="BL201" s="238"/>
      <c r="BM201" s="238"/>
      <c r="BN201" s="238"/>
      <c r="BO201" s="238"/>
      <c r="BP201" s="238"/>
      <c r="BQ201" s="238"/>
      <c r="BR201" s="238"/>
      <c r="BS201" s="238"/>
      <c r="BT201" s="238"/>
      <c r="BU201" s="238"/>
      <c r="BV201" s="238"/>
      <c r="BW201" s="238"/>
      <c r="BX201" s="238"/>
      <c r="BY201" s="238"/>
      <c r="BZ201" s="238"/>
      <c r="CA201" s="238"/>
      <c r="CB201" s="238"/>
      <c r="CC201" s="238"/>
      <c r="CD201" s="238"/>
      <c r="CE201" s="238"/>
      <c r="CF201" s="238"/>
      <c r="CG201" s="238"/>
      <c r="CH201" s="238"/>
      <c r="CI201" s="238"/>
      <c r="CJ201" s="238"/>
      <c r="CK201" s="238"/>
      <c r="CL201" s="238"/>
      <c r="CM201" s="238"/>
      <c r="CN201" s="238"/>
      <c r="CO201" s="238"/>
      <c r="CP201" s="238"/>
      <c r="CQ201" s="238"/>
      <c r="CR201" s="238"/>
      <c r="CS201" s="238"/>
      <c r="CT201" s="238"/>
      <c r="CU201" s="238"/>
      <c r="CV201" s="238"/>
      <c r="CW201" s="238"/>
      <c r="CX201" s="238"/>
      <c r="CY201" s="238"/>
      <c r="CZ201" s="238"/>
      <c r="DA201" s="238"/>
      <c r="DB201" s="238"/>
      <c r="DC201" s="238"/>
      <c r="DD201" s="238"/>
    </row>
    <row r="202" ht="10.5" customHeight="1">
      <c r="A202" s="118" t="str">
        <f t="shared" si="1"/>
        <v>242ML</v>
      </c>
      <c r="B202" s="118">
        <f t="shared" si="2"/>
        <v>2020</v>
      </c>
      <c r="C202" s="118">
        <f t="shared" si="3"/>
        <v>9</v>
      </c>
      <c r="D202" s="119">
        <f>'242MLInput'!B198</f>
        <v>44084</v>
      </c>
      <c r="E202" s="120" t="str">
        <f t="shared" si="4"/>
        <v>BUY</v>
      </c>
      <c r="F202" s="121" t="str">
        <f>'242MLInput'!H198</f>
        <v>TRI</v>
      </c>
      <c r="G202" s="120" t="str">
        <f>'242MLInput'!N198</f>
        <v>Kevin Mock</v>
      </c>
      <c r="H202" s="120" t="str">
        <f>'242MLInput'!O198</f>
        <v/>
      </c>
      <c r="I202" s="120" t="str">
        <f>'242MLInput'!Q198</f>
        <v>Passenger</v>
      </c>
      <c r="J202" s="121" t="str">
        <f>'242MLInput'!R198</f>
        <v>Crowell</v>
      </c>
      <c r="K202" s="122" t="str">
        <f>'242MLInput'!AC198</f>
        <v/>
      </c>
      <c r="L202" s="123"/>
      <c r="M202" s="124">
        <f>'242MLInput'!L198</f>
        <v>0.7</v>
      </c>
      <c r="N202" s="120" t="str">
        <f>IF(F202="","",(IF(R202='242MLInput'!K198,"","ERROR!")))</f>
        <v/>
      </c>
      <c r="O202" s="120"/>
      <c r="P202" s="121">
        <v>1626.0</v>
      </c>
      <c r="Q202" s="121"/>
      <c r="R202" s="124">
        <f t="shared" si="8"/>
        <v>2742.6</v>
      </c>
      <c r="S202" s="125"/>
      <c r="T202" s="125"/>
      <c r="U202" s="125"/>
      <c r="V202" s="126"/>
      <c r="W202" s="125"/>
      <c r="X202" s="125"/>
      <c r="Y202" s="125" t="str">
        <f t="shared" ref="Y202:Y205" si="48">IF(S202&lt;&gt;"",SUM(S200:X202),"")</f>
        <v/>
      </c>
      <c r="Z202" s="121"/>
      <c r="AA202" s="234"/>
      <c r="AB202" s="128"/>
      <c r="AC202" s="128"/>
      <c r="AD202" s="143"/>
      <c r="AE202" s="144">
        <v>0.0</v>
      </c>
      <c r="AF202" s="125" t="str">
        <f t="shared" si="6"/>
        <v/>
      </c>
      <c r="AG202" s="131">
        <v>2.75</v>
      </c>
      <c r="AH202" s="120">
        <f t="shared" si="7"/>
        <v>0</v>
      </c>
      <c r="AI202" s="132" t="str">
        <f>HYPERLINK('242MLInput'!AD198)</f>
        <v/>
      </c>
      <c r="AJ202" s="132" t="str">
        <f>HYPERLINK('242MLInput'!AE198)</f>
        <v/>
      </c>
      <c r="AK202" s="132" t="str">
        <f>HYPERLINK('242MLInput'!AF198)</f>
        <v/>
      </c>
      <c r="AL202" s="132" t="str">
        <f>HYPERLINK('242MLInput'!AG198)</f>
        <v/>
      </c>
      <c r="AM202" s="132" t="str">
        <f>HYPERLINK('242MLInput'!AH198)</f>
        <v/>
      </c>
      <c r="AN202" s="132" t="str">
        <f>HYPERLINK('242MLInput'!AI198)</f>
        <v/>
      </c>
      <c r="AO202" s="132" t="str">
        <f>HYPERLINK('242MLInput'!AJ198)</f>
        <v/>
      </c>
      <c r="AP202" s="132" t="str">
        <f>HYPERLINK('242MLInput'!AK198)</f>
        <v/>
      </c>
      <c r="AQ202" s="118"/>
      <c r="AR202" s="118"/>
      <c r="AS202" s="118"/>
      <c r="AT202" s="118"/>
      <c r="AU202" s="118"/>
      <c r="AV202" s="118"/>
      <c r="AW202" s="118"/>
      <c r="AX202" s="118"/>
      <c r="AY202" s="118"/>
      <c r="AZ202" s="118"/>
      <c r="BA202" s="118"/>
      <c r="BB202" s="118"/>
      <c r="BC202" s="118"/>
      <c r="BD202" s="118"/>
      <c r="BE202" s="118"/>
      <c r="BF202" s="118"/>
      <c r="BG202" s="118"/>
      <c r="BH202" s="118"/>
      <c r="BI202" s="118"/>
      <c r="BJ202" s="118"/>
      <c r="BK202" s="118"/>
      <c r="BL202" s="118"/>
      <c r="BM202" s="118"/>
      <c r="BN202" s="118"/>
      <c r="BO202" s="118"/>
      <c r="BP202" s="118"/>
      <c r="BQ202" s="118"/>
      <c r="BR202" s="118"/>
      <c r="BS202" s="118"/>
      <c r="BT202" s="118"/>
      <c r="BU202" s="118"/>
      <c r="BV202" s="118"/>
      <c r="BW202" s="118"/>
      <c r="BX202" s="118"/>
      <c r="BY202" s="118"/>
      <c r="BZ202" s="118"/>
      <c r="CA202" s="118"/>
      <c r="CB202" s="118"/>
      <c r="CC202" s="118"/>
      <c r="CD202" s="118"/>
      <c r="CE202" s="118"/>
      <c r="CF202" s="118"/>
      <c r="CG202" s="118"/>
      <c r="CH202" s="118"/>
      <c r="CI202" s="118"/>
      <c r="CJ202" s="118"/>
      <c r="CK202" s="118"/>
      <c r="CL202" s="118"/>
      <c r="CM202" s="118"/>
      <c r="CN202" s="118"/>
      <c r="CO202" s="118"/>
      <c r="CP202" s="118"/>
      <c r="CQ202" s="118"/>
      <c r="CR202" s="118"/>
      <c r="CS202" s="118"/>
      <c r="CT202" s="118"/>
      <c r="CU202" s="118"/>
      <c r="CV202" s="118"/>
      <c r="CW202" s="118"/>
      <c r="CX202" s="118"/>
      <c r="CY202" s="118"/>
      <c r="CZ202" s="118"/>
      <c r="DA202" s="118"/>
      <c r="DB202" s="118"/>
      <c r="DC202" s="118"/>
      <c r="DD202" s="118"/>
    </row>
    <row r="203" ht="10.5" customHeight="1">
      <c r="A203" s="118" t="str">
        <f t="shared" si="1"/>
        <v>242ML</v>
      </c>
      <c r="B203" s="118">
        <f t="shared" si="2"/>
        <v>2020</v>
      </c>
      <c r="C203" s="118">
        <f t="shared" si="3"/>
        <v>9</v>
      </c>
      <c r="D203" s="119">
        <f>'242MLInput'!B199</f>
        <v>44084</v>
      </c>
      <c r="E203" s="120" t="str">
        <f t="shared" si="4"/>
        <v>TRI</v>
      </c>
      <c r="F203" s="121" t="str">
        <f>'242MLInput'!H199</f>
        <v>BUY</v>
      </c>
      <c r="G203" s="120" t="str">
        <f>'242MLInput'!N199</f>
        <v>Kevin Mock</v>
      </c>
      <c r="H203" s="120" t="str">
        <f>'242MLInput'!O199</f>
        <v/>
      </c>
      <c r="I203" s="120" t="str">
        <f>'242MLInput'!Q199</f>
        <v>Passenger</v>
      </c>
      <c r="J203" s="121" t="str">
        <f>'242MLInput'!R199</f>
        <v>Crowell</v>
      </c>
      <c r="K203" s="122" t="str">
        <f>'242MLInput'!AC199</f>
        <v/>
      </c>
      <c r="L203" s="123"/>
      <c r="M203" s="124">
        <f>'242MLInput'!L199</f>
        <v>0.5</v>
      </c>
      <c r="N203" s="120" t="str">
        <f>IF(F203="","",(IF(R203='242MLInput'!K199,"","ERROR!")))</f>
        <v/>
      </c>
      <c r="O203" s="120"/>
      <c r="P203" s="121">
        <v>1627.0</v>
      </c>
      <c r="Q203" s="121"/>
      <c r="R203" s="124">
        <f t="shared" si="8"/>
        <v>2743.1</v>
      </c>
      <c r="S203" s="125"/>
      <c r="T203" s="125"/>
      <c r="U203" s="125"/>
      <c r="V203" s="126"/>
      <c r="W203" s="125"/>
      <c r="X203" s="125"/>
      <c r="Y203" s="125" t="str">
        <f t="shared" si="48"/>
        <v/>
      </c>
      <c r="Z203" s="121"/>
      <c r="AA203" s="234" t="s">
        <v>102</v>
      </c>
      <c r="AB203" s="128">
        <v>500.0</v>
      </c>
      <c r="AC203" s="128" t="s">
        <v>342</v>
      </c>
      <c r="AD203" s="143"/>
      <c r="AE203" s="144">
        <v>0.0</v>
      </c>
      <c r="AF203" s="125" t="str">
        <f t="shared" si="6"/>
        <v/>
      </c>
      <c r="AG203" s="131">
        <v>2.75</v>
      </c>
      <c r="AH203" s="120">
        <f t="shared" si="7"/>
        <v>0</v>
      </c>
      <c r="AI203" s="132" t="str">
        <f>HYPERLINK('242MLInput'!AD199)</f>
        <v/>
      </c>
      <c r="AJ203" s="132" t="str">
        <f>HYPERLINK('242MLInput'!AE199)</f>
        <v/>
      </c>
      <c r="AK203" s="132" t="str">
        <f>HYPERLINK('242MLInput'!AF199)</f>
        <v/>
      </c>
      <c r="AL203" s="132" t="str">
        <f>HYPERLINK('242MLInput'!AG199)</f>
        <v/>
      </c>
      <c r="AM203" s="132" t="str">
        <f>HYPERLINK('242MLInput'!AH199)</f>
        <v/>
      </c>
      <c r="AN203" s="132" t="str">
        <f>HYPERLINK('242MLInput'!AI199)</f>
        <v/>
      </c>
      <c r="AO203" s="132" t="str">
        <f>HYPERLINK('242MLInput'!AJ199)</f>
        <v/>
      </c>
      <c r="AP203" s="132" t="str">
        <f>HYPERLINK('242MLInput'!AK199)</f>
        <v/>
      </c>
      <c r="AQ203" s="118"/>
      <c r="AR203" s="118"/>
      <c r="AS203" s="118"/>
      <c r="AT203" s="118"/>
      <c r="AU203" s="118"/>
      <c r="AV203" s="118"/>
      <c r="AW203" s="118"/>
      <c r="AX203" s="118"/>
      <c r="AY203" s="118"/>
      <c r="AZ203" s="118"/>
      <c r="BA203" s="118"/>
      <c r="BB203" s="118"/>
      <c r="BC203" s="118"/>
      <c r="BD203" s="118"/>
      <c r="BE203" s="118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  <c r="BP203" s="118"/>
      <c r="BQ203" s="118"/>
      <c r="BR203" s="118"/>
      <c r="BS203" s="118"/>
      <c r="BT203" s="118"/>
      <c r="BU203" s="118"/>
      <c r="BV203" s="118"/>
      <c r="BW203" s="118"/>
      <c r="BX203" s="118"/>
      <c r="BY203" s="118"/>
      <c r="BZ203" s="118"/>
      <c r="CA203" s="118"/>
      <c r="CB203" s="118"/>
      <c r="CC203" s="118"/>
      <c r="CD203" s="118"/>
      <c r="CE203" s="118"/>
      <c r="CF203" s="118"/>
      <c r="CG203" s="118"/>
      <c r="CH203" s="118"/>
      <c r="CI203" s="118"/>
      <c r="CJ203" s="118"/>
      <c r="CK203" s="118"/>
      <c r="CL203" s="118"/>
      <c r="CM203" s="118"/>
      <c r="CN203" s="118"/>
      <c r="CO203" s="118"/>
      <c r="CP203" s="118"/>
      <c r="CQ203" s="118"/>
      <c r="CR203" s="118"/>
      <c r="CS203" s="118"/>
      <c r="CT203" s="118"/>
      <c r="CU203" s="118"/>
      <c r="CV203" s="118"/>
      <c r="CW203" s="118"/>
      <c r="CX203" s="118"/>
      <c r="CY203" s="118"/>
      <c r="CZ203" s="118"/>
      <c r="DA203" s="118"/>
      <c r="DB203" s="118"/>
      <c r="DC203" s="118"/>
      <c r="DD203" s="118"/>
    </row>
    <row r="204" ht="10.5" customHeight="1">
      <c r="A204" s="12" t="str">
        <f t="shared" si="1"/>
        <v>242ML</v>
      </c>
      <c r="B204" s="12">
        <f t="shared" si="2"/>
        <v>2020</v>
      </c>
      <c r="C204" s="12">
        <f t="shared" si="3"/>
        <v>9</v>
      </c>
      <c r="D204" s="230">
        <f>'242MLInput'!B200</f>
        <v>44084</v>
      </c>
      <c r="E204" s="111" t="str">
        <f t="shared" si="4"/>
        <v>BUY</v>
      </c>
      <c r="F204" s="112" t="str">
        <f>'242MLInput'!H200</f>
        <v>SLN</v>
      </c>
      <c r="G204" s="111" t="str">
        <f>'242MLInput'!N200</f>
        <v>Steve Watkins</v>
      </c>
      <c r="H204" s="111" t="str">
        <f>'242MLInput'!O200</f>
        <v/>
      </c>
      <c r="I204" s="111" t="str">
        <f>'242MLInput'!Q200</f>
        <v>Cargo</v>
      </c>
      <c r="J204" s="112" t="str">
        <f>'242MLInput'!R200</f>
        <v>Vector Aeromedical</v>
      </c>
      <c r="K204" s="113" t="str">
        <f>'242MLInput'!AC200</f>
        <v/>
      </c>
      <c r="L204" s="114"/>
      <c r="M204" s="115">
        <f>'242MLInput'!L200</f>
        <v>2.9</v>
      </c>
      <c r="N204" s="111" t="str">
        <f>IF(F204="","",(IF(R204='242MLInput'!K200,"","ERROR!")))</f>
        <v/>
      </c>
      <c r="O204" s="64"/>
      <c r="P204" s="121">
        <v>1628.0</v>
      </c>
      <c r="Q204" s="133"/>
      <c r="R204" s="224">
        <f t="shared" si="8"/>
        <v>2746</v>
      </c>
      <c r="S204" s="225"/>
      <c r="T204" s="225"/>
      <c r="U204" s="226"/>
      <c r="V204" s="226"/>
      <c r="W204" s="226"/>
      <c r="X204" s="226"/>
      <c r="Y204" s="226" t="str">
        <f t="shared" si="48"/>
        <v/>
      </c>
      <c r="Z204" s="136"/>
      <c r="AA204" s="228"/>
      <c r="AB204" s="229"/>
      <c r="AC204" s="229"/>
      <c r="AD204" s="138"/>
      <c r="AE204" s="139">
        <v>0.0</v>
      </c>
      <c r="AF204" s="140" t="str">
        <f t="shared" si="6"/>
        <v/>
      </c>
      <c r="AG204" s="231">
        <v>2.75</v>
      </c>
      <c r="AH204" s="142">
        <f t="shared" si="7"/>
        <v>0</v>
      </c>
      <c r="AI204" s="235" t="str">
        <f>HYPERLINK('242MLInput'!AD200)</f>
        <v/>
      </c>
      <c r="AJ204" s="236" t="str">
        <f>HYPERLINK('242MLInput'!AE200)</f>
        <v/>
      </c>
      <c r="AK204" s="237" t="str">
        <f>HYPERLINK('242MLInput'!AF200)</f>
        <v/>
      </c>
      <c r="AL204" s="237" t="str">
        <f>HYPERLINK('242MLInput'!AG200)</f>
        <v/>
      </c>
      <c r="AM204" s="237" t="str">
        <f>HYPERLINK('242MLInput'!AH200)</f>
        <v/>
      </c>
      <c r="AN204" s="237" t="str">
        <f>HYPERLINK('242MLInput'!AI200)</f>
        <v/>
      </c>
      <c r="AO204" s="237" t="str">
        <f>HYPERLINK('242MLInput'!AJ200)</f>
        <v/>
      </c>
      <c r="AP204" s="237" t="str">
        <f>HYPERLINK('242MLInput'!AK200)</f>
        <v/>
      </c>
      <c r="AQ204" s="238"/>
      <c r="AR204" s="238"/>
      <c r="AS204" s="238"/>
      <c r="AT204" s="238"/>
      <c r="AU204" s="238"/>
      <c r="AV204" s="238"/>
      <c r="AW204" s="238"/>
      <c r="AX204" s="238"/>
      <c r="AY204" s="238"/>
      <c r="AZ204" s="238"/>
      <c r="BA204" s="238"/>
      <c r="BB204" s="238"/>
      <c r="BC204" s="238"/>
      <c r="BD204" s="238"/>
      <c r="BE204" s="238"/>
      <c r="BF204" s="238"/>
      <c r="BG204" s="238"/>
      <c r="BH204" s="238"/>
      <c r="BI204" s="238"/>
      <c r="BJ204" s="238"/>
      <c r="BK204" s="238"/>
      <c r="BL204" s="238"/>
      <c r="BM204" s="238"/>
      <c r="BN204" s="238"/>
      <c r="BO204" s="238"/>
      <c r="BP204" s="238"/>
      <c r="BQ204" s="238"/>
      <c r="BR204" s="238"/>
      <c r="BS204" s="238"/>
      <c r="BT204" s="238"/>
      <c r="BU204" s="238"/>
      <c r="BV204" s="238"/>
      <c r="BW204" s="238"/>
      <c r="BX204" s="238"/>
      <c r="BY204" s="238"/>
      <c r="BZ204" s="238"/>
      <c r="CA204" s="238"/>
      <c r="CB204" s="238"/>
      <c r="CC204" s="238"/>
      <c r="CD204" s="238"/>
      <c r="CE204" s="238"/>
      <c r="CF204" s="238"/>
      <c r="CG204" s="238"/>
      <c r="CH204" s="238"/>
      <c r="CI204" s="238"/>
      <c r="CJ204" s="238"/>
      <c r="CK204" s="238"/>
      <c r="CL204" s="238"/>
      <c r="CM204" s="238"/>
      <c r="CN204" s="238"/>
      <c r="CO204" s="238"/>
      <c r="CP204" s="238"/>
      <c r="CQ204" s="238"/>
      <c r="CR204" s="238"/>
      <c r="CS204" s="238"/>
      <c r="CT204" s="238"/>
      <c r="CU204" s="238"/>
      <c r="CV204" s="238"/>
      <c r="CW204" s="238"/>
      <c r="CX204" s="238"/>
      <c r="CY204" s="238"/>
      <c r="CZ204" s="238"/>
      <c r="DA204" s="238"/>
      <c r="DB204" s="238"/>
      <c r="DC204" s="238"/>
      <c r="DD204" s="238"/>
    </row>
    <row r="205" ht="10.5" customHeight="1">
      <c r="A205" s="12" t="str">
        <f t="shared" si="1"/>
        <v>242ML</v>
      </c>
      <c r="B205" s="12">
        <f t="shared" si="2"/>
        <v>2020</v>
      </c>
      <c r="C205" s="12">
        <f t="shared" si="3"/>
        <v>9</v>
      </c>
      <c r="D205" s="230">
        <f>'242MLInput'!B201</f>
        <v>44084</v>
      </c>
      <c r="E205" s="111" t="str">
        <f t="shared" si="4"/>
        <v>SLN</v>
      </c>
      <c r="F205" s="112" t="str">
        <f>'242MLInput'!H201</f>
        <v>APA</v>
      </c>
      <c r="G205" s="111" t="str">
        <f>'242MLInput'!N201</f>
        <v>Steve Watkins</v>
      </c>
      <c r="H205" s="111" t="str">
        <f>'242MLInput'!O201</f>
        <v/>
      </c>
      <c r="I205" s="111" t="str">
        <f>'242MLInput'!Q201</f>
        <v>Cargo</v>
      </c>
      <c r="J205" s="112" t="str">
        <f>'242MLInput'!R201</f>
        <v>Vector Aeromedical</v>
      </c>
      <c r="K205" s="113" t="str">
        <f>'242MLInput'!AC201</f>
        <v/>
      </c>
      <c r="L205" s="114"/>
      <c r="M205" s="115">
        <f>'242MLInput'!L201</f>
        <v>1.3</v>
      </c>
      <c r="N205" s="111" t="str">
        <f>IF(F205="","",(IF(R205='242MLInput'!K201,"","ERROR!")))</f>
        <v/>
      </c>
      <c r="O205" s="64"/>
      <c r="P205" s="121">
        <v>1629.0</v>
      </c>
      <c r="Q205" s="133"/>
      <c r="R205" s="224">
        <f t="shared" si="8"/>
        <v>2747.3</v>
      </c>
      <c r="S205" s="225"/>
      <c r="T205" s="225"/>
      <c r="U205" s="226"/>
      <c r="V205" s="226"/>
      <c r="W205" s="226"/>
      <c r="X205" s="226"/>
      <c r="Y205" s="226" t="str">
        <f t="shared" si="48"/>
        <v/>
      </c>
      <c r="Z205" s="136"/>
      <c r="AA205" s="228"/>
      <c r="AB205" s="229"/>
      <c r="AC205" s="229"/>
      <c r="AD205" s="138"/>
      <c r="AE205" s="139">
        <v>0.0</v>
      </c>
      <c r="AF205" s="140" t="str">
        <f t="shared" si="6"/>
        <v/>
      </c>
      <c r="AG205" s="231">
        <v>2.75</v>
      </c>
      <c r="AH205" s="142">
        <f t="shared" si="7"/>
        <v>0</v>
      </c>
      <c r="AI205" s="235" t="str">
        <f>HYPERLINK('242MLInput'!AD201)</f>
        <v/>
      </c>
      <c r="AJ205" s="236" t="str">
        <f>HYPERLINK('242MLInput'!AE201)</f>
        <v/>
      </c>
      <c r="AK205" s="237" t="str">
        <f>HYPERLINK('242MLInput'!AF201)</f>
        <v/>
      </c>
      <c r="AL205" s="237" t="str">
        <f>HYPERLINK('242MLInput'!AG201)</f>
        <v/>
      </c>
      <c r="AM205" s="237" t="str">
        <f>HYPERLINK('242MLInput'!AH201)</f>
        <v/>
      </c>
      <c r="AN205" s="237" t="str">
        <f>HYPERLINK('242MLInput'!AI201)</f>
        <v/>
      </c>
      <c r="AO205" s="237" t="str">
        <f>HYPERLINK('242MLInput'!AJ201)</f>
        <v/>
      </c>
      <c r="AP205" s="237" t="str">
        <f>HYPERLINK('242MLInput'!AK201)</f>
        <v/>
      </c>
      <c r="AQ205" s="238"/>
      <c r="AR205" s="238"/>
      <c r="AS205" s="238"/>
      <c r="AT205" s="238"/>
      <c r="AU205" s="238"/>
      <c r="AV205" s="238"/>
      <c r="AW205" s="238"/>
      <c r="AX205" s="238"/>
      <c r="AY205" s="238"/>
      <c r="AZ205" s="238"/>
      <c r="BA205" s="238"/>
      <c r="BB205" s="238"/>
      <c r="BC205" s="238"/>
      <c r="BD205" s="238"/>
      <c r="BE205" s="238"/>
      <c r="BF205" s="238"/>
      <c r="BG205" s="238"/>
      <c r="BH205" s="238"/>
      <c r="BI205" s="238"/>
      <c r="BJ205" s="238"/>
      <c r="BK205" s="238"/>
      <c r="BL205" s="238"/>
      <c r="BM205" s="238"/>
      <c r="BN205" s="238"/>
      <c r="BO205" s="238"/>
      <c r="BP205" s="238"/>
      <c r="BQ205" s="238"/>
      <c r="BR205" s="238"/>
      <c r="BS205" s="238"/>
      <c r="BT205" s="238"/>
      <c r="BU205" s="238"/>
      <c r="BV205" s="238"/>
      <c r="BW205" s="238"/>
      <c r="BX205" s="238"/>
      <c r="BY205" s="238"/>
      <c r="BZ205" s="238"/>
      <c r="CA205" s="238"/>
      <c r="CB205" s="238"/>
      <c r="CC205" s="238"/>
      <c r="CD205" s="238"/>
      <c r="CE205" s="238"/>
      <c r="CF205" s="238"/>
      <c r="CG205" s="238"/>
      <c r="CH205" s="238"/>
      <c r="CI205" s="238"/>
      <c r="CJ205" s="238"/>
      <c r="CK205" s="238"/>
      <c r="CL205" s="238"/>
      <c r="CM205" s="238"/>
      <c r="CN205" s="238"/>
      <c r="CO205" s="238"/>
      <c r="CP205" s="238"/>
      <c r="CQ205" s="238"/>
      <c r="CR205" s="238"/>
      <c r="CS205" s="238"/>
      <c r="CT205" s="238"/>
      <c r="CU205" s="238"/>
      <c r="CV205" s="238"/>
      <c r="CW205" s="238"/>
      <c r="CX205" s="238"/>
      <c r="CY205" s="238"/>
      <c r="CZ205" s="238"/>
      <c r="DA205" s="238"/>
      <c r="DB205" s="238"/>
      <c r="DC205" s="238"/>
      <c r="DD205" s="238"/>
    </row>
    <row r="206" ht="10.5" customHeight="1">
      <c r="A206" s="12" t="str">
        <f t="shared" si="1"/>
        <v>242ML</v>
      </c>
      <c r="B206" s="12">
        <f t="shared" si="2"/>
        <v>2020</v>
      </c>
      <c r="C206" s="12">
        <f t="shared" si="3"/>
        <v>9</v>
      </c>
      <c r="D206" s="230">
        <f>'242MLInput'!B202</f>
        <v>44084</v>
      </c>
      <c r="E206" s="111" t="str">
        <f t="shared" si="4"/>
        <v>APA</v>
      </c>
      <c r="F206" s="112" t="str">
        <f>'242MLInput'!H202</f>
        <v>BUY</v>
      </c>
      <c r="G206" s="111" t="str">
        <f>'242MLInput'!N202</f>
        <v>Steve Watkins</v>
      </c>
      <c r="H206" s="111" t="str">
        <f>'242MLInput'!O202</f>
        <v/>
      </c>
      <c r="I206" s="111" t="str">
        <f>'242MLInput'!Q202</f>
        <v>Cargo</v>
      </c>
      <c r="J206" s="112" t="str">
        <f>'242MLInput'!R202</f>
        <v>Vector Aeromedical</v>
      </c>
      <c r="K206" s="113" t="str">
        <f>'242MLInput'!AC202</f>
        <v/>
      </c>
      <c r="L206" s="114"/>
      <c r="M206" s="115">
        <f>'242MLInput'!L202</f>
        <v>2.7</v>
      </c>
      <c r="N206" s="111" t="str">
        <f>IF(F206="","",(IF(R206='242MLInput'!K202,"","ERROR!")))</f>
        <v/>
      </c>
      <c r="O206" s="64"/>
      <c r="P206" s="121">
        <v>1630.0</v>
      </c>
      <c r="Q206" s="133">
        <v>4375.0</v>
      </c>
      <c r="R206" s="224">
        <f t="shared" si="8"/>
        <v>2750</v>
      </c>
      <c r="S206" s="225"/>
      <c r="T206" s="225"/>
      <c r="U206" s="226"/>
      <c r="V206" s="226"/>
      <c r="W206" s="226"/>
      <c r="X206" s="226"/>
      <c r="Y206" s="226">
        <v>14083.0</v>
      </c>
      <c r="Z206" s="136" t="s">
        <v>340</v>
      </c>
      <c r="AA206" s="228" t="s">
        <v>94</v>
      </c>
      <c r="AB206" s="229">
        <v>850.0</v>
      </c>
      <c r="AC206" s="229" t="s">
        <v>343</v>
      </c>
      <c r="AD206" s="138"/>
      <c r="AE206" s="139">
        <v>0.0</v>
      </c>
      <c r="AF206" s="140" t="str">
        <f t="shared" si="6"/>
        <v/>
      </c>
      <c r="AG206" s="231">
        <v>2.75</v>
      </c>
      <c r="AH206" s="142">
        <f t="shared" si="7"/>
        <v>0</v>
      </c>
      <c r="AI206" s="235" t="str">
        <f>HYPERLINK('242MLInput'!AD202)</f>
        <v/>
      </c>
      <c r="AJ206" s="236" t="str">
        <f>HYPERLINK('242MLInput'!AE202)</f>
        <v/>
      </c>
      <c r="AK206" s="237" t="str">
        <f>HYPERLINK('242MLInput'!AF202)</f>
        <v/>
      </c>
      <c r="AL206" s="237" t="str">
        <f>HYPERLINK('242MLInput'!AG202)</f>
        <v/>
      </c>
      <c r="AM206" s="237" t="str">
        <f>HYPERLINK('242MLInput'!AH202)</f>
        <v/>
      </c>
      <c r="AN206" s="237" t="str">
        <f>HYPERLINK('242MLInput'!AI202)</f>
        <v/>
      </c>
      <c r="AO206" s="237" t="str">
        <f>HYPERLINK('242MLInput'!AJ202)</f>
        <v/>
      </c>
      <c r="AP206" s="237" t="str">
        <f>HYPERLINK('242MLInput'!AK202)</f>
        <v/>
      </c>
      <c r="AQ206" s="238"/>
      <c r="AR206" s="238"/>
      <c r="AS206" s="238"/>
      <c r="AT206" s="238"/>
      <c r="AU206" s="238"/>
      <c r="AV206" s="238"/>
      <c r="AW206" s="238"/>
      <c r="AX206" s="238"/>
      <c r="AY206" s="238"/>
      <c r="AZ206" s="238"/>
      <c r="BA206" s="238"/>
      <c r="BB206" s="238"/>
      <c r="BC206" s="238"/>
      <c r="BD206" s="238"/>
      <c r="BE206" s="238"/>
      <c r="BF206" s="238"/>
      <c r="BG206" s="238"/>
      <c r="BH206" s="238"/>
      <c r="BI206" s="238"/>
      <c r="BJ206" s="238"/>
      <c r="BK206" s="238"/>
      <c r="BL206" s="238"/>
      <c r="BM206" s="238"/>
      <c r="BN206" s="238"/>
      <c r="BO206" s="238"/>
      <c r="BP206" s="238"/>
      <c r="BQ206" s="238"/>
      <c r="BR206" s="238"/>
      <c r="BS206" s="238"/>
      <c r="BT206" s="238"/>
      <c r="BU206" s="238"/>
      <c r="BV206" s="238"/>
      <c r="BW206" s="238"/>
      <c r="BX206" s="238"/>
      <c r="BY206" s="238"/>
      <c r="BZ206" s="238"/>
      <c r="CA206" s="238"/>
      <c r="CB206" s="238"/>
      <c r="CC206" s="238"/>
      <c r="CD206" s="238"/>
      <c r="CE206" s="238"/>
      <c r="CF206" s="238"/>
      <c r="CG206" s="238"/>
      <c r="CH206" s="238"/>
      <c r="CI206" s="238"/>
      <c r="CJ206" s="238"/>
      <c r="CK206" s="238"/>
      <c r="CL206" s="238"/>
      <c r="CM206" s="238"/>
      <c r="CN206" s="238"/>
      <c r="CO206" s="238"/>
      <c r="CP206" s="238"/>
      <c r="CQ206" s="238"/>
      <c r="CR206" s="238"/>
      <c r="CS206" s="238"/>
      <c r="CT206" s="238"/>
      <c r="CU206" s="238"/>
      <c r="CV206" s="238"/>
      <c r="CW206" s="238"/>
      <c r="CX206" s="238"/>
      <c r="CY206" s="238"/>
      <c r="CZ206" s="238"/>
      <c r="DA206" s="238"/>
      <c r="DB206" s="238"/>
      <c r="DC206" s="238"/>
      <c r="DD206" s="238"/>
    </row>
    <row r="207" ht="10.5" customHeight="1">
      <c r="A207" s="118" t="str">
        <f t="shared" si="1"/>
        <v>242ML</v>
      </c>
      <c r="B207" s="118">
        <f t="shared" si="2"/>
        <v>2020</v>
      </c>
      <c r="C207" s="118">
        <f t="shared" si="3"/>
        <v>9</v>
      </c>
      <c r="D207" s="119">
        <f>'242MLInput'!B203</f>
        <v>44085</v>
      </c>
      <c r="E207" s="120" t="str">
        <f t="shared" si="4"/>
        <v>BUY</v>
      </c>
      <c r="F207" s="121" t="str">
        <f>'242MLInput'!H203</f>
        <v>GLD</v>
      </c>
      <c r="G207" s="120" t="str">
        <f>'242MLInput'!N203</f>
        <v>Kevin Mock</v>
      </c>
      <c r="H207" s="120" t="str">
        <f>'242MLInput'!O203</f>
        <v/>
      </c>
      <c r="I207" s="120" t="str">
        <f>'242MLInput'!Q203</f>
        <v>Cargo</v>
      </c>
      <c r="J207" s="121" t="str">
        <f>'242MLInput'!R203</f>
        <v>Vector Aeromedical</v>
      </c>
      <c r="K207" s="122" t="str">
        <f>'242MLInput'!AC203</f>
        <v/>
      </c>
      <c r="L207" s="123"/>
      <c r="M207" s="124">
        <f>'242MLInput'!L203</f>
        <v>4.1</v>
      </c>
      <c r="N207" s="120" t="str">
        <f>IF(F207="","",(IF(R207='242MLInput'!K203,"","ERROR!")))</f>
        <v/>
      </c>
      <c r="O207" s="120"/>
      <c r="P207" s="121">
        <v>1631.0</v>
      </c>
      <c r="Q207" s="121"/>
      <c r="R207" s="124">
        <f t="shared" si="8"/>
        <v>2754.1</v>
      </c>
      <c r="S207" s="125"/>
      <c r="T207" s="125"/>
      <c r="U207" s="125"/>
      <c r="V207" s="126"/>
      <c r="W207" s="125"/>
      <c r="X207" s="125"/>
      <c r="Y207" s="125" t="str">
        <f t="shared" ref="Y207:Y208" si="49">IF(S207&lt;&gt;"",SUM(S205:X207),"")</f>
        <v/>
      </c>
      <c r="Z207" s="121"/>
      <c r="AA207" s="234"/>
      <c r="AB207" s="128"/>
      <c r="AC207" s="128"/>
      <c r="AD207" s="143"/>
      <c r="AE207" s="144">
        <v>0.0</v>
      </c>
      <c r="AF207" s="125" t="str">
        <f t="shared" si="6"/>
        <v/>
      </c>
      <c r="AG207" s="131">
        <v>2.75</v>
      </c>
      <c r="AH207" s="120">
        <f t="shared" si="7"/>
        <v>0</v>
      </c>
      <c r="AI207" s="132" t="str">
        <f>HYPERLINK('242MLInput'!AD203)</f>
        <v/>
      </c>
      <c r="AJ207" s="132" t="str">
        <f>HYPERLINK('242MLInput'!AE203)</f>
        <v/>
      </c>
      <c r="AK207" s="132" t="str">
        <f>HYPERLINK('242MLInput'!AF203)</f>
        <v/>
      </c>
      <c r="AL207" s="132" t="str">
        <f>HYPERLINK('242MLInput'!AG203)</f>
        <v/>
      </c>
      <c r="AM207" s="132" t="str">
        <f>HYPERLINK('242MLInput'!AH203)</f>
        <v/>
      </c>
      <c r="AN207" s="132" t="str">
        <f>HYPERLINK('242MLInput'!AI203)</f>
        <v/>
      </c>
      <c r="AO207" s="132" t="str">
        <f>HYPERLINK('242MLInput'!AJ203)</f>
        <v/>
      </c>
      <c r="AP207" s="132" t="str">
        <f>HYPERLINK('242MLInput'!AK203)</f>
        <v/>
      </c>
      <c r="AQ207" s="118"/>
      <c r="AR207" s="118"/>
      <c r="AS207" s="118"/>
      <c r="AT207" s="118"/>
      <c r="AU207" s="118"/>
      <c r="AV207" s="118"/>
      <c r="AW207" s="118"/>
      <c r="AX207" s="118"/>
      <c r="AY207" s="118"/>
      <c r="AZ207" s="118"/>
      <c r="BA207" s="118"/>
      <c r="BB207" s="118"/>
      <c r="BC207" s="118"/>
      <c r="BD207" s="118"/>
      <c r="BE207" s="118"/>
      <c r="BF207" s="118"/>
      <c r="BG207" s="118"/>
      <c r="BH207" s="118"/>
      <c r="BI207" s="118"/>
      <c r="BJ207" s="118"/>
      <c r="BK207" s="118"/>
      <c r="BL207" s="118"/>
      <c r="BM207" s="118"/>
      <c r="BN207" s="118"/>
      <c r="BO207" s="118"/>
      <c r="BP207" s="118"/>
      <c r="BQ207" s="118"/>
      <c r="BR207" s="118"/>
      <c r="BS207" s="118"/>
      <c r="BT207" s="118"/>
      <c r="BU207" s="118"/>
      <c r="BV207" s="118"/>
      <c r="BW207" s="118"/>
      <c r="BX207" s="118"/>
      <c r="BY207" s="118"/>
      <c r="BZ207" s="118"/>
      <c r="CA207" s="118"/>
      <c r="CB207" s="118"/>
      <c r="CC207" s="118"/>
      <c r="CD207" s="118"/>
      <c r="CE207" s="118"/>
      <c r="CF207" s="118"/>
      <c r="CG207" s="118"/>
      <c r="CH207" s="118"/>
      <c r="CI207" s="118"/>
      <c r="CJ207" s="118"/>
      <c r="CK207" s="118"/>
      <c r="CL207" s="118"/>
      <c r="CM207" s="118"/>
      <c r="CN207" s="118"/>
      <c r="CO207" s="118"/>
      <c r="CP207" s="118"/>
      <c r="CQ207" s="118"/>
      <c r="CR207" s="118"/>
      <c r="CS207" s="118"/>
      <c r="CT207" s="118"/>
      <c r="CU207" s="118"/>
      <c r="CV207" s="118"/>
      <c r="CW207" s="118"/>
      <c r="CX207" s="118"/>
      <c r="CY207" s="118"/>
      <c r="CZ207" s="118"/>
      <c r="DA207" s="118"/>
      <c r="DB207" s="118"/>
      <c r="DC207" s="118"/>
      <c r="DD207" s="118"/>
    </row>
    <row r="208" ht="10.5" customHeight="1">
      <c r="A208" s="118" t="str">
        <f t="shared" si="1"/>
        <v>242ML</v>
      </c>
      <c r="B208" s="118">
        <f t="shared" si="2"/>
        <v>2020</v>
      </c>
      <c r="C208" s="118">
        <f t="shared" si="3"/>
        <v>9</v>
      </c>
      <c r="D208" s="119">
        <f>'242MLInput'!B204</f>
        <v>44085</v>
      </c>
      <c r="E208" s="120" t="str">
        <f t="shared" si="4"/>
        <v>GLD</v>
      </c>
      <c r="F208" s="121" t="str">
        <f>'242MLInput'!H204</f>
        <v>APA</v>
      </c>
      <c r="G208" s="120" t="str">
        <f>'242MLInput'!N204</f>
        <v>Kevin Mock</v>
      </c>
      <c r="H208" s="120" t="str">
        <f>'242MLInput'!O204</f>
        <v/>
      </c>
      <c r="I208" s="120" t="str">
        <f>'242MLInput'!Q204</f>
        <v>Cargo</v>
      </c>
      <c r="J208" s="121" t="str">
        <f>'242MLInput'!R204</f>
        <v>Vector Aeromedical</v>
      </c>
      <c r="K208" s="122" t="str">
        <f>'242MLInput'!AC204</f>
        <v/>
      </c>
      <c r="L208" s="123"/>
      <c r="M208" s="124">
        <f>'242MLInput'!L204</f>
        <v>1</v>
      </c>
      <c r="N208" s="120" t="str">
        <f>IF(F208="","",(IF(R208='242MLInput'!K204,"","ERROR!")))</f>
        <v/>
      </c>
      <c r="O208" s="120"/>
      <c r="P208" s="121">
        <v>1632.0</v>
      </c>
      <c r="Q208" s="121"/>
      <c r="R208" s="124">
        <f t="shared" si="8"/>
        <v>2755.1</v>
      </c>
      <c r="S208" s="125"/>
      <c r="T208" s="125"/>
      <c r="U208" s="125"/>
      <c r="V208" s="126"/>
      <c r="W208" s="125"/>
      <c r="X208" s="125"/>
      <c r="Y208" s="125" t="str">
        <f t="shared" si="49"/>
        <v/>
      </c>
      <c r="Z208" s="121"/>
      <c r="AA208" s="234" t="s">
        <v>75</v>
      </c>
      <c r="AB208" s="128">
        <v>1000.0</v>
      </c>
      <c r="AC208" s="128" t="s">
        <v>344</v>
      </c>
      <c r="AD208" s="143"/>
      <c r="AE208" s="144">
        <v>0.0</v>
      </c>
      <c r="AF208" s="125" t="str">
        <f t="shared" si="6"/>
        <v/>
      </c>
      <c r="AG208" s="131">
        <v>2.75</v>
      </c>
      <c r="AH208" s="120">
        <f t="shared" si="7"/>
        <v>0</v>
      </c>
      <c r="AI208" s="132" t="str">
        <f>HYPERLINK('242MLInput'!AD204)</f>
        <v/>
      </c>
      <c r="AJ208" s="132" t="str">
        <f>HYPERLINK('242MLInput'!AE204)</f>
        <v/>
      </c>
      <c r="AK208" s="132" t="str">
        <f>HYPERLINK('242MLInput'!AF204)</f>
        <v/>
      </c>
      <c r="AL208" s="132" t="str">
        <f>HYPERLINK('242MLInput'!AG204)</f>
        <v/>
      </c>
      <c r="AM208" s="132" t="str">
        <f>HYPERLINK('242MLInput'!AH204)</f>
        <v/>
      </c>
      <c r="AN208" s="132" t="str">
        <f>HYPERLINK('242MLInput'!AI204)</f>
        <v/>
      </c>
      <c r="AO208" s="132" t="str">
        <f>HYPERLINK('242MLInput'!AJ204)</f>
        <v/>
      </c>
      <c r="AP208" s="132" t="str">
        <f>HYPERLINK('242MLInput'!AK204)</f>
        <v/>
      </c>
      <c r="AQ208" s="118"/>
      <c r="AR208" s="118"/>
      <c r="AS208" s="118"/>
      <c r="AT208" s="118"/>
      <c r="AU208" s="118"/>
      <c r="AV208" s="118"/>
      <c r="AW208" s="118"/>
      <c r="AX208" s="118"/>
      <c r="AY208" s="118"/>
      <c r="AZ208" s="118"/>
      <c r="BA208" s="118"/>
      <c r="BB208" s="118"/>
      <c r="BC208" s="118"/>
      <c r="BD208" s="118"/>
      <c r="BE208" s="118"/>
      <c r="BF208" s="118"/>
      <c r="BG208" s="118"/>
      <c r="BH208" s="118"/>
      <c r="BI208" s="118"/>
      <c r="BJ208" s="118"/>
      <c r="BK208" s="118"/>
      <c r="BL208" s="118"/>
      <c r="BM208" s="118"/>
      <c r="BN208" s="118"/>
      <c r="BO208" s="118"/>
      <c r="BP208" s="118"/>
      <c r="BQ208" s="118"/>
      <c r="BR208" s="118"/>
      <c r="BS208" s="118"/>
      <c r="BT208" s="118"/>
      <c r="BU208" s="118"/>
      <c r="BV208" s="118"/>
      <c r="BW208" s="118"/>
      <c r="BX208" s="118"/>
      <c r="BY208" s="118"/>
      <c r="BZ208" s="118"/>
      <c r="CA208" s="118"/>
      <c r="CB208" s="118"/>
      <c r="CC208" s="118"/>
      <c r="CD208" s="118"/>
      <c r="CE208" s="118"/>
      <c r="CF208" s="118"/>
      <c r="CG208" s="118"/>
      <c r="CH208" s="118"/>
      <c r="CI208" s="118"/>
      <c r="CJ208" s="118"/>
      <c r="CK208" s="118"/>
      <c r="CL208" s="118"/>
      <c r="CM208" s="118"/>
      <c r="CN208" s="118"/>
      <c r="CO208" s="118"/>
      <c r="CP208" s="118"/>
      <c r="CQ208" s="118"/>
      <c r="CR208" s="118"/>
      <c r="CS208" s="118"/>
      <c r="CT208" s="118"/>
      <c r="CU208" s="118"/>
      <c r="CV208" s="118"/>
      <c r="CW208" s="118"/>
      <c r="CX208" s="118"/>
      <c r="CY208" s="118"/>
      <c r="CZ208" s="118"/>
      <c r="DA208" s="118"/>
      <c r="DB208" s="118"/>
      <c r="DC208" s="118"/>
      <c r="DD208" s="118"/>
    </row>
    <row r="209" ht="10.5" customHeight="1">
      <c r="A209" s="118" t="str">
        <f t="shared" si="1"/>
        <v>242ML</v>
      </c>
      <c r="B209" s="118">
        <f t="shared" si="2"/>
        <v>2020</v>
      </c>
      <c r="C209" s="118">
        <f t="shared" si="3"/>
        <v>9</v>
      </c>
      <c r="D209" s="119">
        <f>'242MLInput'!B205</f>
        <v>44085</v>
      </c>
      <c r="E209" s="120" t="str">
        <f t="shared" si="4"/>
        <v>APA</v>
      </c>
      <c r="F209" s="121" t="str">
        <f>'242MLInput'!H205</f>
        <v>BUY</v>
      </c>
      <c r="G209" s="120" t="str">
        <f>'242MLInput'!N205</f>
        <v>Kevin Mock</v>
      </c>
      <c r="H209" s="120" t="str">
        <f>'242MLInput'!O205</f>
        <v/>
      </c>
      <c r="I209" s="120" t="str">
        <f>'242MLInput'!Q205</f>
        <v>Cargo</v>
      </c>
      <c r="J209" s="121" t="str">
        <f>'242MLInput'!R205</f>
        <v>Vector Aeromedical</v>
      </c>
      <c r="K209" s="122" t="str">
        <f>'242MLInput'!AC205</f>
        <v/>
      </c>
      <c r="L209" s="123"/>
      <c r="M209" s="124">
        <f>'242MLInput'!L205</f>
        <v>3.6</v>
      </c>
      <c r="N209" s="120" t="str">
        <f>IF(F209="","",(IF(R209='242MLInput'!K205,"","ERROR!")))</f>
        <v/>
      </c>
      <c r="O209" s="120"/>
      <c r="P209" s="121">
        <v>1633.0</v>
      </c>
      <c r="Q209" s="121">
        <v>4376.0</v>
      </c>
      <c r="R209" s="124">
        <f t="shared" si="8"/>
        <v>2758.7</v>
      </c>
      <c r="S209" s="125"/>
      <c r="T209" s="125"/>
      <c r="U209" s="125"/>
      <c r="V209" s="126"/>
      <c r="W209" s="125"/>
      <c r="X209" s="125"/>
      <c r="Y209" s="125">
        <v>14083.0</v>
      </c>
      <c r="Z209" s="121" t="s">
        <v>345</v>
      </c>
      <c r="AA209" s="234" t="s">
        <v>102</v>
      </c>
      <c r="AB209" s="128">
        <v>850.0</v>
      </c>
      <c r="AC209" s="128" t="s">
        <v>346</v>
      </c>
      <c r="AD209" s="143"/>
      <c r="AE209" s="144">
        <v>0.0</v>
      </c>
      <c r="AF209" s="125" t="str">
        <f t="shared" si="6"/>
        <v/>
      </c>
      <c r="AG209" s="131">
        <v>2.75</v>
      </c>
      <c r="AH209" s="120">
        <f t="shared" si="7"/>
        <v>0</v>
      </c>
      <c r="AI209" s="132" t="str">
        <f>HYPERLINK('242MLInput'!AD205)</f>
        <v/>
      </c>
      <c r="AJ209" s="132" t="str">
        <f>HYPERLINK('242MLInput'!AE205)</f>
        <v/>
      </c>
      <c r="AK209" s="132" t="str">
        <f>HYPERLINK('242MLInput'!AF205)</f>
        <v/>
      </c>
      <c r="AL209" s="132" t="str">
        <f>HYPERLINK('242MLInput'!AG205)</f>
        <v/>
      </c>
      <c r="AM209" s="132" t="str">
        <f>HYPERLINK('242MLInput'!AH205)</f>
        <v/>
      </c>
      <c r="AN209" s="132" t="str">
        <f>HYPERLINK('242MLInput'!AI205)</f>
        <v/>
      </c>
      <c r="AO209" s="132" t="str">
        <f>HYPERLINK('242MLInput'!AJ205)</f>
        <v/>
      </c>
      <c r="AP209" s="132" t="str">
        <f>HYPERLINK('242MLInput'!AK205)</f>
        <v/>
      </c>
      <c r="AQ209" s="118"/>
      <c r="AR209" s="118"/>
      <c r="AS209" s="118"/>
      <c r="AT209" s="118"/>
      <c r="AU209" s="118"/>
      <c r="AV209" s="118"/>
      <c r="AW209" s="118"/>
      <c r="AX209" s="118"/>
      <c r="AY209" s="118"/>
      <c r="AZ209" s="118"/>
      <c r="BA209" s="118"/>
      <c r="BB209" s="118"/>
      <c r="BC209" s="118"/>
      <c r="BD209" s="118"/>
      <c r="BE209" s="118"/>
      <c r="BF209" s="118"/>
      <c r="BG209" s="118"/>
      <c r="BH209" s="118"/>
      <c r="BI209" s="118"/>
      <c r="BJ209" s="118"/>
      <c r="BK209" s="118"/>
      <c r="BL209" s="118"/>
      <c r="BM209" s="118"/>
      <c r="BN209" s="118"/>
      <c r="BO209" s="118"/>
      <c r="BP209" s="118"/>
      <c r="BQ209" s="118"/>
      <c r="BR209" s="118"/>
      <c r="BS209" s="118"/>
      <c r="BT209" s="118"/>
      <c r="BU209" s="118"/>
      <c r="BV209" s="118"/>
      <c r="BW209" s="118"/>
      <c r="BX209" s="118"/>
      <c r="BY209" s="118"/>
      <c r="BZ209" s="118"/>
      <c r="CA209" s="118"/>
      <c r="CB209" s="118"/>
      <c r="CC209" s="118"/>
      <c r="CD209" s="118"/>
      <c r="CE209" s="118"/>
      <c r="CF209" s="118"/>
      <c r="CG209" s="118"/>
      <c r="CH209" s="118"/>
      <c r="CI209" s="118"/>
      <c r="CJ209" s="118"/>
      <c r="CK209" s="118"/>
      <c r="CL209" s="118"/>
      <c r="CM209" s="118"/>
      <c r="CN209" s="118"/>
      <c r="CO209" s="118"/>
      <c r="CP209" s="118"/>
      <c r="CQ209" s="118"/>
      <c r="CR209" s="118"/>
      <c r="CS209" s="118"/>
      <c r="CT209" s="118"/>
      <c r="CU209" s="118"/>
      <c r="CV209" s="118"/>
      <c r="CW209" s="118"/>
      <c r="CX209" s="118"/>
      <c r="CY209" s="118"/>
      <c r="CZ209" s="118"/>
      <c r="DA209" s="118"/>
      <c r="DB209" s="118"/>
      <c r="DC209" s="118"/>
      <c r="DD209" s="118"/>
    </row>
    <row r="210" ht="10.5" customHeight="1">
      <c r="A210" s="12" t="str">
        <f t="shared" si="1"/>
        <v>242ML</v>
      </c>
      <c r="B210" s="12">
        <f t="shared" si="2"/>
        <v>2020</v>
      </c>
      <c r="C210" s="12">
        <f t="shared" si="3"/>
        <v>9</v>
      </c>
      <c r="D210" s="230">
        <f>'242MLInput'!B206</f>
        <v>44086</v>
      </c>
      <c r="E210" s="111" t="str">
        <f t="shared" si="4"/>
        <v>BUY</v>
      </c>
      <c r="F210" s="112" t="str">
        <f>'242MLInput'!H206</f>
        <v>GSO</v>
      </c>
      <c r="G210" s="111" t="str">
        <f>'242MLInput'!N206</f>
        <v>Kevin Mock</v>
      </c>
      <c r="H210" s="111" t="str">
        <f>'242MLInput'!O206</f>
        <v/>
      </c>
      <c r="I210" s="111" t="str">
        <f>'242MLInput'!Q206</f>
        <v>Non-Rev</v>
      </c>
      <c r="J210" s="112" t="str">
        <f>'242MLInput'!R206</f>
        <v>Mx</v>
      </c>
      <c r="K210" s="113" t="str">
        <f>'242MLInput'!AC206</f>
        <v/>
      </c>
      <c r="L210" s="114"/>
      <c r="M210" s="115">
        <f>'242MLInput'!L206</f>
        <v>0.3</v>
      </c>
      <c r="N210" s="111" t="str">
        <f>IF(F210="","",(IF(R210='242MLInput'!K206,"","ERROR!")))</f>
        <v/>
      </c>
      <c r="O210" s="64"/>
      <c r="P210" s="121">
        <v>1634.0</v>
      </c>
      <c r="Q210" s="133"/>
      <c r="R210" s="224">
        <f t="shared" si="8"/>
        <v>2759</v>
      </c>
      <c r="S210" s="225"/>
      <c r="T210" s="225"/>
      <c r="U210" s="226"/>
      <c r="V210" s="226"/>
      <c r="W210" s="226"/>
      <c r="X210" s="226"/>
      <c r="Y210" s="226" t="str">
        <f t="shared" ref="Y210:Y211" si="50">IF(S210&lt;&gt;"",SUM(S208:X210),"")</f>
        <v/>
      </c>
      <c r="Z210" s="136"/>
      <c r="AA210" s="228"/>
      <c r="AB210" s="229"/>
      <c r="AC210" s="229"/>
      <c r="AD210" s="138"/>
      <c r="AE210" s="139">
        <v>0.0</v>
      </c>
      <c r="AF210" s="140" t="str">
        <f t="shared" si="6"/>
        <v/>
      </c>
      <c r="AG210" s="231">
        <v>2.75</v>
      </c>
      <c r="AH210" s="142">
        <f t="shared" si="7"/>
        <v>0</v>
      </c>
      <c r="AI210" s="235" t="str">
        <f>HYPERLINK('242MLInput'!AD206)</f>
        <v/>
      </c>
      <c r="AJ210" s="236" t="str">
        <f>HYPERLINK('242MLInput'!AE206)</f>
        <v/>
      </c>
      <c r="AK210" s="237" t="str">
        <f>HYPERLINK('242MLInput'!AF206)</f>
        <v/>
      </c>
      <c r="AL210" s="237" t="str">
        <f>HYPERLINK('242MLInput'!AG206)</f>
        <v/>
      </c>
      <c r="AM210" s="237" t="str">
        <f>HYPERLINK('242MLInput'!AH206)</f>
        <v/>
      </c>
      <c r="AN210" s="237" t="str">
        <f>HYPERLINK('242MLInput'!AI206)</f>
        <v/>
      </c>
      <c r="AO210" s="237" t="str">
        <f>HYPERLINK('242MLInput'!AJ206)</f>
        <v/>
      </c>
      <c r="AP210" s="237" t="str">
        <f>HYPERLINK('242MLInput'!AK206)</f>
        <v/>
      </c>
      <c r="AQ210" s="238"/>
      <c r="AR210" s="238"/>
      <c r="AS210" s="238"/>
      <c r="AT210" s="238"/>
      <c r="AU210" s="238"/>
      <c r="AV210" s="238"/>
      <c r="AW210" s="238"/>
      <c r="AX210" s="238"/>
      <c r="AY210" s="238"/>
      <c r="AZ210" s="238"/>
      <c r="BA210" s="238"/>
      <c r="BB210" s="238"/>
      <c r="BC210" s="238"/>
      <c r="BD210" s="238"/>
      <c r="BE210" s="238"/>
      <c r="BF210" s="238"/>
      <c r="BG210" s="238"/>
      <c r="BH210" s="238"/>
      <c r="BI210" s="238"/>
      <c r="BJ210" s="238"/>
      <c r="BK210" s="238"/>
      <c r="BL210" s="238"/>
      <c r="BM210" s="238"/>
      <c r="BN210" s="238"/>
      <c r="BO210" s="238"/>
      <c r="BP210" s="238"/>
      <c r="BQ210" s="238"/>
      <c r="BR210" s="238"/>
      <c r="BS210" s="238"/>
      <c r="BT210" s="238"/>
      <c r="BU210" s="238"/>
      <c r="BV210" s="238"/>
      <c r="BW210" s="238"/>
      <c r="BX210" s="238"/>
      <c r="BY210" s="238"/>
      <c r="BZ210" s="238"/>
      <c r="CA210" s="238"/>
      <c r="CB210" s="238"/>
      <c r="CC210" s="238"/>
      <c r="CD210" s="238"/>
      <c r="CE210" s="238"/>
      <c r="CF210" s="238"/>
      <c r="CG210" s="238"/>
      <c r="CH210" s="238"/>
      <c r="CI210" s="238"/>
      <c r="CJ210" s="238"/>
      <c r="CK210" s="238"/>
      <c r="CL210" s="238"/>
      <c r="CM210" s="238"/>
      <c r="CN210" s="238"/>
      <c r="CO210" s="238"/>
      <c r="CP210" s="238"/>
      <c r="CQ210" s="238"/>
      <c r="CR210" s="238"/>
      <c r="CS210" s="238"/>
      <c r="CT210" s="238"/>
      <c r="CU210" s="238"/>
      <c r="CV210" s="238"/>
      <c r="CW210" s="238"/>
      <c r="CX210" s="238"/>
      <c r="CY210" s="238"/>
      <c r="CZ210" s="238"/>
      <c r="DA210" s="238"/>
      <c r="DB210" s="238"/>
      <c r="DC210" s="238"/>
      <c r="DD210" s="238"/>
    </row>
    <row r="211" ht="10.5" customHeight="1">
      <c r="A211" s="118" t="str">
        <f t="shared" si="1"/>
        <v>242ML</v>
      </c>
      <c r="B211" s="118">
        <f t="shared" si="2"/>
        <v>2020</v>
      </c>
      <c r="C211" s="118">
        <f t="shared" si="3"/>
        <v>9</v>
      </c>
      <c r="D211" s="119">
        <f>'242MLInput'!B207</f>
        <v>44086</v>
      </c>
      <c r="E211" s="120" t="str">
        <f t="shared" si="4"/>
        <v>GSO</v>
      </c>
      <c r="F211" s="121" t="str">
        <f>'242MLInput'!H207</f>
        <v>APA</v>
      </c>
      <c r="G211" s="120" t="str">
        <f>'242MLInput'!N207</f>
        <v>Kevin Mock</v>
      </c>
      <c r="H211" s="120" t="str">
        <f>'242MLInput'!O207</f>
        <v/>
      </c>
      <c r="I211" s="120" t="str">
        <f>'242MLInput'!Q207</f>
        <v>Cargo</v>
      </c>
      <c r="J211" s="121" t="str">
        <f>'242MLInput'!R207</f>
        <v>Vector Aeromedical</v>
      </c>
      <c r="K211" s="122" t="str">
        <f>'242MLInput'!AC207</f>
        <v/>
      </c>
      <c r="L211" s="123"/>
      <c r="M211" s="124">
        <f>'242MLInput'!L207</f>
        <v>4.3</v>
      </c>
      <c r="N211" s="120" t="str">
        <f>IF(F211="","",(IF(R211='242MLInput'!K207,"","ERROR!")))</f>
        <v/>
      </c>
      <c r="O211" s="120"/>
      <c r="P211" s="121">
        <v>1635.0</v>
      </c>
      <c r="Q211" s="121"/>
      <c r="R211" s="124">
        <f t="shared" si="8"/>
        <v>2763.3</v>
      </c>
      <c r="S211" s="125"/>
      <c r="T211" s="125"/>
      <c r="U211" s="125"/>
      <c r="V211" s="126"/>
      <c r="W211" s="125"/>
      <c r="X211" s="125"/>
      <c r="Y211" s="125" t="str">
        <f t="shared" si="50"/>
        <v/>
      </c>
      <c r="Z211" s="121"/>
      <c r="AA211" s="234"/>
      <c r="AB211" s="128"/>
      <c r="AC211" s="128"/>
      <c r="AD211" s="143"/>
      <c r="AE211" s="144">
        <v>0.0</v>
      </c>
      <c r="AF211" s="125" t="str">
        <f t="shared" si="6"/>
        <v/>
      </c>
      <c r="AG211" s="131">
        <v>2.75</v>
      </c>
      <c r="AH211" s="120">
        <f t="shared" si="7"/>
        <v>0</v>
      </c>
      <c r="AI211" s="132" t="str">
        <f>HYPERLINK('242MLInput'!AD207)</f>
        <v/>
      </c>
      <c r="AJ211" s="132" t="str">
        <f>HYPERLINK('242MLInput'!AE207)</f>
        <v/>
      </c>
      <c r="AK211" s="132" t="str">
        <f>HYPERLINK('242MLInput'!AF207)</f>
        <v/>
      </c>
      <c r="AL211" s="132" t="str">
        <f>HYPERLINK('242MLInput'!AG207)</f>
        <v/>
      </c>
      <c r="AM211" s="132" t="str">
        <f>HYPERLINK('242MLInput'!AH207)</f>
        <v/>
      </c>
      <c r="AN211" s="132" t="str">
        <f>HYPERLINK('242MLInput'!AI207)</f>
        <v/>
      </c>
      <c r="AO211" s="132" t="str">
        <f>HYPERLINK('242MLInput'!AJ207)</f>
        <v/>
      </c>
      <c r="AP211" s="132" t="str">
        <f>HYPERLINK('242MLInput'!AK207)</f>
        <v/>
      </c>
      <c r="AQ211" s="118"/>
      <c r="AR211" s="118"/>
      <c r="AS211" s="118"/>
      <c r="AT211" s="118"/>
      <c r="AU211" s="118"/>
      <c r="AV211" s="118"/>
      <c r="AW211" s="118"/>
      <c r="AX211" s="118"/>
      <c r="AY211" s="118"/>
      <c r="AZ211" s="118"/>
      <c r="BA211" s="118"/>
      <c r="BB211" s="118"/>
      <c r="BC211" s="118"/>
      <c r="BD211" s="118"/>
      <c r="BE211" s="118"/>
      <c r="BF211" s="118"/>
      <c r="BG211" s="118"/>
      <c r="BH211" s="118"/>
      <c r="BI211" s="118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18"/>
      <c r="CE211" s="118"/>
      <c r="CF211" s="118"/>
      <c r="CG211" s="118"/>
      <c r="CH211" s="118"/>
      <c r="CI211" s="118"/>
      <c r="CJ211" s="118"/>
      <c r="CK211" s="118"/>
      <c r="CL211" s="118"/>
      <c r="CM211" s="118"/>
      <c r="CN211" s="118"/>
      <c r="CO211" s="118"/>
      <c r="CP211" s="118"/>
      <c r="CQ211" s="118"/>
      <c r="CR211" s="118"/>
      <c r="CS211" s="118"/>
      <c r="CT211" s="118"/>
      <c r="CU211" s="118"/>
      <c r="CV211" s="118"/>
      <c r="CW211" s="118"/>
      <c r="CX211" s="118"/>
      <c r="CY211" s="118"/>
      <c r="CZ211" s="118"/>
      <c r="DA211" s="118"/>
      <c r="DB211" s="118"/>
      <c r="DC211" s="118"/>
      <c r="DD211" s="118"/>
    </row>
    <row r="212" ht="10.5" customHeight="1">
      <c r="A212" s="118" t="str">
        <f t="shared" si="1"/>
        <v>242ML</v>
      </c>
      <c r="B212" s="118">
        <f t="shared" si="2"/>
        <v>2020</v>
      </c>
      <c r="C212" s="118">
        <f t="shared" si="3"/>
        <v>9</v>
      </c>
      <c r="D212" s="119">
        <f>'242MLInput'!B208</f>
        <v>44086</v>
      </c>
      <c r="E212" s="120" t="str">
        <f t="shared" si="4"/>
        <v>APA</v>
      </c>
      <c r="F212" s="121" t="str">
        <f>'242MLInput'!H208</f>
        <v>BUY</v>
      </c>
      <c r="G212" s="120" t="str">
        <f>'242MLInput'!N208</f>
        <v>Kevin Mock</v>
      </c>
      <c r="H212" s="120" t="str">
        <f>'242MLInput'!O208</f>
        <v/>
      </c>
      <c r="I212" s="120" t="str">
        <f>'242MLInput'!Q208</f>
        <v>Cargo</v>
      </c>
      <c r="J212" s="121" t="str">
        <f>'242MLInput'!R208</f>
        <v>Vector Aeromedical</v>
      </c>
      <c r="K212" s="122" t="str">
        <f>'242MLInput'!AC208</f>
        <v/>
      </c>
      <c r="L212" s="123"/>
      <c r="M212" s="124">
        <f>'242MLInput'!L208</f>
        <v>3.6</v>
      </c>
      <c r="N212" s="120" t="str">
        <f>IF(F212="","",(IF(R212='242MLInput'!K208,"","ERROR!")))</f>
        <v/>
      </c>
      <c r="O212" s="120"/>
      <c r="P212" s="121">
        <v>1636.0</v>
      </c>
      <c r="Q212" s="121">
        <v>4377.0</v>
      </c>
      <c r="R212" s="124">
        <f t="shared" si="8"/>
        <v>2766.9</v>
      </c>
      <c r="S212" s="125"/>
      <c r="T212" s="125"/>
      <c r="U212" s="125"/>
      <c r="V212" s="126"/>
      <c r="W212" s="125"/>
      <c r="X212" s="125"/>
      <c r="Y212" s="125">
        <v>14083.0</v>
      </c>
      <c r="Z212" s="121" t="s">
        <v>347</v>
      </c>
      <c r="AA212" s="234" t="s">
        <v>102</v>
      </c>
      <c r="AB212" s="128">
        <v>850.0</v>
      </c>
      <c r="AC212" s="128" t="s">
        <v>348</v>
      </c>
      <c r="AD212" s="143"/>
      <c r="AE212" s="144">
        <v>0.0</v>
      </c>
      <c r="AF212" s="125" t="str">
        <f t="shared" si="6"/>
        <v/>
      </c>
      <c r="AG212" s="131">
        <v>2.75</v>
      </c>
      <c r="AH212" s="120">
        <f t="shared" si="7"/>
        <v>0</v>
      </c>
      <c r="AI212" s="132" t="str">
        <f>HYPERLINK('242MLInput'!AD208)</f>
        <v/>
      </c>
      <c r="AJ212" s="132" t="str">
        <f>HYPERLINK('242MLInput'!AE208)</f>
        <v/>
      </c>
      <c r="AK212" s="132" t="str">
        <f>HYPERLINK('242MLInput'!AF208)</f>
        <v/>
      </c>
      <c r="AL212" s="132" t="str">
        <f>HYPERLINK('242MLInput'!AG208)</f>
        <v/>
      </c>
      <c r="AM212" s="132" t="str">
        <f>HYPERLINK('242MLInput'!AH208)</f>
        <v/>
      </c>
      <c r="AN212" s="132" t="str">
        <f>HYPERLINK('242MLInput'!AI208)</f>
        <v/>
      </c>
      <c r="AO212" s="132" t="str">
        <f>HYPERLINK('242MLInput'!AJ208)</f>
        <v/>
      </c>
      <c r="AP212" s="132" t="str">
        <f>HYPERLINK('242MLInput'!AK208)</f>
        <v/>
      </c>
      <c r="AQ212" s="118"/>
      <c r="AR212" s="118"/>
      <c r="AS212" s="118"/>
      <c r="AT212" s="118"/>
      <c r="AU212" s="118"/>
      <c r="AV212" s="118"/>
      <c r="AW212" s="118"/>
      <c r="AX212" s="118"/>
      <c r="AY212" s="118"/>
      <c r="AZ212" s="118"/>
      <c r="BA212" s="118"/>
      <c r="BB212" s="118"/>
      <c r="BC212" s="118"/>
      <c r="BD212" s="118"/>
      <c r="BE212" s="118"/>
      <c r="BF212" s="118"/>
      <c r="BG212" s="118"/>
      <c r="BH212" s="118"/>
      <c r="BI212" s="118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18"/>
      <c r="CE212" s="118"/>
      <c r="CF212" s="118"/>
      <c r="CG212" s="118"/>
      <c r="CH212" s="118"/>
      <c r="CI212" s="118"/>
      <c r="CJ212" s="118"/>
      <c r="CK212" s="118"/>
      <c r="CL212" s="118"/>
      <c r="CM212" s="118"/>
      <c r="CN212" s="118"/>
      <c r="CO212" s="118"/>
      <c r="CP212" s="118"/>
      <c r="CQ212" s="118"/>
      <c r="CR212" s="118"/>
      <c r="CS212" s="118"/>
      <c r="CT212" s="118"/>
      <c r="CU212" s="118"/>
      <c r="CV212" s="118"/>
      <c r="CW212" s="118"/>
      <c r="CX212" s="118"/>
      <c r="CY212" s="118"/>
      <c r="CZ212" s="118"/>
      <c r="DA212" s="118"/>
      <c r="DB212" s="118"/>
      <c r="DC212" s="118"/>
      <c r="DD212" s="118"/>
    </row>
    <row r="213" ht="10.5" customHeight="1">
      <c r="A213" s="12" t="str">
        <f t="shared" si="1"/>
        <v>242ML</v>
      </c>
      <c r="B213" s="12">
        <f t="shared" si="2"/>
        <v>2020</v>
      </c>
      <c r="C213" s="12">
        <f t="shared" si="3"/>
        <v>9</v>
      </c>
      <c r="D213" s="230">
        <f>'242MLInput'!B209</f>
        <v>44087</v>
      </c>
      <c r="E213" s="111" t="str">
        <f t="shared" si="4"/>
        <v>BUY</v>
      </c>
      <c r="F213" s="112" t="str">
        <f>'242MLInput'!H209</f>
        <v>SLN</v>
      </c>
      <c r="G213" s="111" t="str">
        <f>'242MLInput'!N209</f>
        <v>Steve Watkins</v>
      </c>
      <c r="H213" s="111" t="str">
        <f>'242MLInput'!O209</f>
        <v/>
      </c>
      <c r="I213" s="111" t="str">
        <f>'242MLInput'!Q209</f>
        <v>Cargo</v>
      </c>
      <c r="J213" s="112" t="str">
        <f>'242MLInput'!R209</f>
        <v>Vector Aeromedical</v>
      </c>
      <c r="K213" s="113" t="str">
        <f>'242MLInput'!AC209</f>
        <v/>
      </c>
      <c r="L213" s="114"/>
      <c r="M213" s="115">
        <f>'242MLInput'!L209</f>
        <v>2.8</v>
      </c>
      <c r="N213" s="111" t="str">
        <f>IF(F213="","",(IF(R213='242MLInput'!K209,"","ERROR!")))</f>
        <v/>
      </c>
      <c r="O213" s="64"/>
      <c r="P213" s="121">
        <v>1637.0</v>
      </c>
      <c r="Q213" s="133"/>
      <c r="R213" s="224">
        <f t="shared" si="8"/>
        <v>2769.7</v>
      </c>
      <c r="S213" s="225"/>
      <c r="T213" s="225"/>
      <c r="U213" s="226"/>
      <c r="V213" s="226"/>
      <c r="W213" s="226"/>
      <c r="X213" s="226"/>
      <c r="Y213" s="226" t="str">
        <f t="shared" ref="Y213:Y214" si="51">IF(S213&lt;&gt;"",SUM(S211:X213),"")</f>
        <v/>
      </c>
      <c r="Z213" s="136"/>
      <c r="AA213" s="228"/>
      <c r="AB213" s="229"/>
      <c r="AC213" s="229"/>
      <c r="AD213" s="138"/>
      <c r="AE213" s="139">
        <v>0.0</v>
      </c>
      <c r="AF213" s="140" t="str">
        <f t="shared" si="6"/>
        <v/>
      </c>
      <c r="AG213" s="231">
        <v>2.75</v>
      </c>
      <c r="AH213" s="142">
        <f t="shared" si="7"/>
        <v>0</v>
      </c>
      <c r="AI213" s="235" t="str">
        <f>HYPERLINK('242MLInput'!AD209)</f>
        <v/>
      </c>
      <c r="AJ213" s="236" t="str">
        <f>HYPERLINK('242MLInput'!AE209)</f>
        <v/>
      </c>
      <c r="AK213" s="237" t="str">
        <f>HYPERLINK('242MLInput'!AF209)</f>
        <v/>
      </c>
      <c r="AL213" s="237" t="str">
        <f>HYPERLINK('242MLInput'!AG209)</f>
        <v/>
      </c>
      <c r="AM213" s="237" t="str">
        <f>HYPERLINK('242MLInput'!AH209)</f>
        <v/>
      </c>
      <c r="AN213" s="237" t="str">
        <f>HYPERLINK('242MLInput'!AI209)</f>
        <v/>
      </c>
      <c r="AO213" s="237" t="str">
        <f>HYPERLINK('242MLInput'!AJ209)</f>
        <v/>
      </c>
      <c r="AP213" s="237" t="str">
        <f>HYPERLINK('242MLInput'!AK209)</f>
        <v/>
      </c>
      <c r="AQ213" s="238"/>
      <c r="AR213" s="238"/>
      <c r="AS213" s="238"/>
      <c r="AT213" s="238"/>
      <c r="AU213" s="238"/>
      <c r="AV213" s="238"/>
      <c r="AW213" s="238"/>
      <c r="AX213" s="238"/>
      <c r="AY213" s="238"/>
      <c r="AZ213" s="238"/>
      <c r="BA213" s="238"/>
      <c r="BB213" s="238"/>
      <c r="BC213" s="238"/>
      <c r="BD213" s="238"/>
      <c r="BE213" s="238"/>
      <c r="BF213" s="238"/>
      <c r="BG213" s="238"/>
      <c r="BH213" s="238"/>
      <c r="BI213" s="238"/>
      <c r="BJ213" s="238"/>
      <c r="BK213" s="238"/>
      <c r="BL213" s="238"/>
      <c r="BM213" s="238"/>
      <c r="BN213" s="238"/>
      <c r="BO213" s="238"/>
      <c r="BP213" s="238"/>
      <c r="BQ213" s="238"/>
      <c r="BR213" s="238"/>
      <c r="BS213" s="238"/>
      <c r="BT213" s="238"/>
      <c r="BU213" s="238"/>
      <c r="BV213" s="238"/>
      <c r="BW213" s="238"/>
      <c r="BX213" s="238"/>
      <c r="BY213" s="238"/>
      <c r="BZ213" s="238"/>
      <c r="CA213" s="238"/>
      <c r="CB213" s="238"/>
      <c r="CC213" s="238"/>
      <c r="CD213" s="238"/>
      <c r="CE213" s="238"/>
      <c r="CF213" s="238"/>
      <c r="CG213" s="238"/>
      <c r="CH213" s="238"/>
      <c r="CI213" s="238"/>
      <c r="CJ213" s="238"/>
      <c r="CK213" s="238"/>
      <c r="CL213" s="238"/>
      <c r="CM213" s="238"/>
      <c r="CN213" s="238"/>
      <c r="CO213" s="238"/>
      <c r="CP213" s="238"/>
      <c r="CQ213" s="238"/>
      <c r="CR213" s="238"/>
      <c r="CS213" s="238"/>
      <c r="CT213" s="238"/>
      <c r="CU213" s="238"/>
      <c r="CV213" s="238"/>
      <c r="CW213" s="238"/>
      <c r="CX213" s="238"/>
      <c r="CY213" s="238"/>
      <c r="CZ213" s="238"/>
      <c r="DA213" s="238"/>
      <c r="DB213" s="238"/>
      <c r="DC213" s="238"/>
      <c r="DD213" s="238"/>
    </row>
    <row r="214" ht="10.5" customHeight="1">
      <c r="A214" s="12" t="str">
        <f t="shared" si="1"/>
        <v>242ML</v>
      </c>
      <c r="B214" s="12">
        <f t="shared" si="2"/>
        <v>2020</v>
      </c>
      <c r="C214" s="12">
        <f t="shared" si="3"/>
        <v>9</v>
      </c>
      <c r="D214" s="230">
        <f>'242MLInput'!B210</f>
        <v>44087</v>
      </c>
      <c r="E214" s="111" t="str">
        <f t="shared" si="4"/>
        <v>SLN</v>
      </c>
      <c r="F214" s="112" t="str">
        <f>'242MLInput'!H210</f>
        <v>APA</v>
      </c>
      <c r="G214" s="111" t="str">
        <f>'242MLInput'!N210</f>
        <v>Steve Watkins</v>
      </c>
      <c r="H214" s="111" t="str">
        <f>'242MLInput'!O210</f>
        <v/>
      </c>
      <c r="I214" s="111" t="str">
        <f>'242MLInput'!Q210</f>
        <v>Cargo</v>
      </c>
      <c r="J214" s="112" t="str">
        <f>'242MLInput'!R210</f>
        <v>Vector Aeromedical</v>
      </c>
      <c r="K214" s="113" t="str">
        <f>'242MLInput'!AC210</f>
        <v/>
      </c>
      <c r="L214" s="114"/>
      <c r="M214" s="115">
        <f>'242MLInput'!L210</f>
        <v>1.4</v>
      </c>
      <c r="N214" s="111" t="str">
        <f>IF(F214="","",(IF(R214='242MLInput'!K210,"","ERROR!")))</f>
        <v/>
      </c>
      <c r="O214" s="64"/>
      <c r="P214" s="121">
        <v>1638.0</v>
      </c>
      <c r="Q214" s="133"/>
      <c r="R214" s="224">
        <f t="shared" si="8"/>
        <v>2771.1</v>
      </c>
      <c r="S214" s="225"/>
      <c r="T214" s="225"/>
      <c r="U214" s="226"/>
      <c r="V214" s="226"/>
      <c r="W214" s="226"/>
      <c r="X214" s="226"/>
      <c r="Y214" s="226" t="str">
        <f t="shared" si="51"/>
        <v/>
      </c>
      <c r="Z214" s="136"/>
      <c r="AA214" s="228"/>
      <c r="AB214" s="229"/>
      <c r="AC214" s="229"/>
      <c r="AD214" s="138"/>
      <c r="AE214" s="139">
        <v>0.0</v>
      </c>
      <c r="AF214" s="140" t="str">
        <f t="shared" si="6"/>
        <v/>
      </c>
      <c r="AG214" s="231">
        <v>2.75</v>
      </c>
      <c r="AH214" s="142">
        <f t="shared" si="7"/>
        <v>0</v>
      </c>
      <c r="AI214" s="235" t="str">
        <f>HYPERLINK('242MLInput'!AD210)</f>
        <v/>
      </c>
      <c r="AJ214" s="236" t="str">
        <f>HYPERLINK('242MLInput'!AE210)</f>
        <v/>
      </c>
      <c r="AK214" s="237" t="str">
        <f>HYPERLINK('242MLInput'!AF210)</f>
        <v/>
      </c>
      <c r="AL214" s="237" t="str">
        <f>HYPERLINK('242MLInput'!AG210)</f>
        <v/>
      </c>
      <c r="AM214" s="237" t="str">
        <f>HYPERLINK('242MLInput'!AH210)</f>
        <v/>
      </c>
      <c r="AN214" s="237" t="str">
        <f>HYPERLINK('242MLInput'!AI210)</f>
        <v/>
      </c>
      <c r="AO214" s="237" t="str">
        <f>HYPERLINK('242MLInput'!AJ210)</f>
        <v/>
      </c>
      <c r="AP214" s="237" t="str">
        <f>HYPERLINK('242MLInput'!AK210)</f>
        <v/>
      </c>
      <c r="AQ214" s="238"/>
      <c r="AR214" s="238"/>
      <c r="AS214" s="238"/>
      <c r="AT214" s="238"/>
      <c r="AU214" s="238"/>
      <c r="AV214" s="238"/>
      <c r="AW214" s="238"/>
      <c r="AX214" s="238"/>
      <c r="AY214" s="238"/>
      <c r="AZ214" s="238"/>
      <c r="BA214" s="238"/>
      <c r="BB214" s="238"/>
      <c r="BC214" s="238"/>
      <c r="BD214" s="238"/>
      <c r="BE214" s="238"/>
      <c r="BF214" s="238"/>
      <c r="BG214" s="238"/>
      <c r="BH214" s="238"/>
      <c r="BI214" s="238"/>
      <c r="BJ214" s="238"/>
      <c r="BK214" s="238"/>
      <c r="BL214" s="238"/>
      <c r="BM214" s="238"/>
      <c r="BN214" s="238"/>
      <c r="BO214" s="238"/>
      <c r="BP214" s="238"/>
      <c r="BQ214" s="238"/>
      <c r="BR214" s="238"/>
      <c r="BS214" s="238"/>
      <c r="BT214" s="238"/>
      <c r="BU214" s="238"/>
      <c r="BV214" s="238"/>
      <c r="BW214" s="238"/>
      <c r="BX214" s="238"/>
      <c r="BY214" s="238"/>
      <c r="BZ214" s="238"/>
      <c r="CA214" s="238"/>
      <c r="CB214" s="238"/>
      <c r="CC214" s="238"/>
      <c r="CD214" s="238"/>
      <c r="CE214" s="238"/>
      <c r="CF214" s="238"/>
      <c r="CG214" s="238"/>
      <c r="CH214" s="238"/>
      <c r="CI214" s="238"/>
      <c r="CJ214" s="238"/>
      <c r="CK214" s="238"/>
      <c r="CL214" s="238"/>
      <c r="CM214" s="238"/>
      <c r="CN214" s="238"/>
      <c r="CO214" s="238"/>
      <c r="CP214" s="238"/>
      <c r="CQ214" s="238"/>
      <c r="CR214" s="238"/>
      <c r="CS214" s="238"/>
      <c r="CT214" s="238"/>
      <c r="CU214" s="238"/>
      <c r="CV214" s="238"/>
      <c r="CW214" s="238"/>
      <c r="CX214" s="238"/>
      <c r="CY214" s="238"/>
      <c r="CZ214" s="238"/>
      <c r="DA214" s="238"/>
      <c r="DB214" s="238"/>
      <c r="DC214" s="238"/>
      <c r="DD214" s="238"/>
    </row>
    <row r="215" ht="10.5" customHeight="1">
      <c r="A215" s="12" t="str">
        <f t="shared" si="1"/>
        <v>242ML</v>
      </c>
      <c r="B215" s="12">
        <f t="shared" si="2"/>
        <v>2020</v>
      </c>
      <c r="C215" s="12">
        <f t="shared" si="3"/>
        <v>9</v>
      </c>
      <c r="D215" s="230">
        <f>'242MLInput'!B211</f>
        <v>44087</v>
      </c>
      <c r="E215" s="111" t="str">
        <f t="shared" si="4"/>
        <v>APA</v>
      </c>
      <c r="F215" s="112" t="str">
        <f>'242MLInput'!H211</f>
        <v>BUY</v>
      </c>
      <c r="G215" s="111" t="str">
        <f>'242MLInput'!N211</f>
        <v>Steve Watkins</v>
      </c>
      <c r="H215" s="111" t="str">
        <f>'242MLInput'!O211</f>
        <v/>
      </c>
      <c r="I215" s="111" t="str">
        <f>'242MLInput'!Q211</f>
        <v>Cargo</v>
      </c>
      <c r="J215" s="112" t="str">
        <f>'242MLInput'!R211</f>
        <v>Vector Aeromedical</v>
      </c>
      <c r="K215" s="113" t="str">
        <f>'242MLInput'!AC211</f>
        <v/>
      </c>
      <c r="L215" s="114"/>
      <c r="M215" s="115">
        <f>'242MLInput'!L211</f>
        <v>3.4</v>
      </c>
      <c r="N215" s="111" t="str">
        <f>IF(F215="","",(IF(R215='242MLInput'!K211,"","ERROR!")))</f>
        <v/>
      </c>
      <c r="O215" s="64"/>
      <c r="P215" s="121">
        <v>1639.0</v>
      </c>
      <c r="Q215" s="133">
        <v>4378.0</v>
      </c>
      <c r="R215" s="224">
        <f t="shared" si="8"/>
        <v>2774.5</v>
      </c>
      <c r="S215" s="225"/>
      <c r="T215" s="225"/>
      <c r="U215" s="226"/>
      <c r="V215" s="226"/>
      <c r="W215" s="226"/>
      <c r="X215" s="226"/>
      <c r="Y215" s="226">
        <v>14083.0</v>
      </c>
      <c r="Z215" s="136" t="s">
        <v>347</v>
      </c>
      <c r="AA215" s="228" t="s">
        <v>94</v>
      </c>
      <c r="AB215" s="229">
        <v>850.0</v>
      </c>
      <c r="AC215" s="229" t="s">
        <v>349</v>
      </c>
      <c r="AD215" s="138"/>
      <c r="AE215" s="139">
        <v>0.0</v>
      </c>
      <c r="AF215" s="140" t="str">
        <f t="shared" si="6"/>
        <v/>
      </c>
      <c r="AG215" s="231">
        <v>2.75</v>
      </c>
      <c r="AH215" s="142">
        <f t="shared" si="7"/>
        <v>0</v>
      </c>
      <c r="AI215" s="235" t="str">
        <f>HYPERLINK('242MLInput'!AD211)</f>
        <v/>
      </c>
      <c r="AJ215" s="236" t="str">
        <f>HYPERLINK('242MLInput'!AE211)</f>
        <v/>
      </c>
      <c r="AK215" s="237" t="str">
        <f>HYPERLINK('242MLInput'!AF211)</f>
        <v/>
      </c>
      <c r="AL215" s="237" t="str">
        <f>HYPERLINK('242MLInput'!AG211)</f>
        <v/>
      </c>
      <c r="AM215" s="237" t="str">
        <f>HYPERLINK('242MLInput'!AH211)</f>
        <v/>
      </c>
      <c r="AN215" s="237" t="str">
        <f>HYPERLINK('242MLInput'!AI211)</f>
        <v/>
      </c>
      <c r="AO215" s="237" t="str">
        <f>HYPERLINK('242MLInput'!AJ211)</f>
        <v/>
      </c>
      <c r="AP215" s="237" t="str">
        <f>HYPERLINK('242MLInput'!AK211)</f>
        <v/>
      </c>
      <c r="AQ215" s="238"/>
      <c r="AR215" s="238"/>
      <c r="AS215" s="238"/>
      <c r="AT215" s="238"/>
      <c r="AU215" s="238"/>
      <c r="AV215" s="238"/>
      <c r="AW215" s="238"/>
      <c r="AX215" s="238"/>
      <c r="AY215" s="238"/>
      <c r="AZ215" s="238"/>
      <c r="BA215" s="238"/>
      <c r="BB215" s="238"/>
      <c r="BC215" s="238"/>
      <c r="BD215" s="238"/>
      <c r="BE215" s="238"/>
      <c r="BF215" s="238"/>
      <c r="BG215" s="238"/>
      <c r="BH215" s="238"/>
      <c r="BI215" s="238"/>
      <c r="BJ215" s="238"/>
      <c r="BK215" s="238"/>
      <c r="BL215" s="238"/>
      <c r="BM215" s="238"/>
      <c r="BN215" s="238"/>
      <c r="BO215" s="238"/>
      <c r="BP215" s="238"/>
      <c r="BQ215" s="238"/>
      <c r="BR215" s="238"/>
      <c r="BS215" s="238"/>
      <c r="BT215" s="238"/>
      <c r="BU215" s="238"/>
      <c r="BV215" s="238"/>
      <c r="BW215" s="238"/>
      <c r="BX215" s="238"/>
      <c r="BY215" s="238"/>
      <c r="BZ215" s="238"/>
      <c r="CA215" s="238"/>
      <c r="CB215" s="238"/>
      <c r="CC215" s="238"/>
      <c r="CD215" s="238"/>
      <c r="CE215" s="238"/>
      <c r="CF215" s="238"/>
      <c r="CG215" s="238"/>
      <c r="CH215" s="238"/>
      <c r="CI215" s="238"/>
      <c r="CJ215" s="238"/>
      <c r="CK215" s="238"/>
      <c r="CL215" s="238"/>
      <c r="CM215" s="238"/>
      <c r="CN215" s="238"/>
      <c r="CO215" s="238"/>
      <c r="CP215" s="238"/>
      <c r="CQ215" s="238"/>
      <c r="CR215" s="238"/>
      <c r="CS215" s="238"/>
      <c r="CT215" s="238"/>
      <c r="CU215" s="238"/>
      <c r="CV215" s="238"/>
      <c r="CW215" s="238"/>
      <c r="CX215" s="238"/>
      <c r="CY215" s="238"/>
      <c r="CZ215" s="238"/>
      <c r="DA215" s="238"/>
      <c r="DB215" s="238"/>
      <c r="DC215" s="238"/>
      <c r="DD215" s="238"/>
    </row>
    <row r="216" ht="10.5" customHeight="1">
      <c r="A216" s="118" t="str">
        <f t="shared" si="1"/>
        <v>242ML</v>
      </c>
      <c r="B216" s="118">
        <f t="shared" si="2"/>
        <v>2020</v>
      </c>
      <c r="C216" s="118">
        <f t="shared" si="3"/>
        <v>9</v>
      </c>
      <c r="D216" s="119">
        <f>'242MLInput'!B212</f>
        <v>44088</v>
      </c>
      <c r="E216" s="120" t="str">
        <f t="shared" si="4"/>
        <v>BUY</v>
      </c>
      <c r="F216" s="121" t="str">
        <f>'242MLInput'!H212</f>
        <v>SLN</v>
      </c>
      <c r="G216" s="120" t="str">
        <f>'242MLInput'!N212</f>
        <v>Kevin Mock</v>
      </c>
      <c r="H216" s="120" t="str">
        <f>'242MLInput'!O212</f>
        <v/>
      </c>
      <c r="I216" s="120" t="str">
        <f>'242MLInput'!Q212</f>
        <v>Cargo</v>
      </c>
      <c r="J216" s="121" t="str">
        <f>'242MLInput'!R212</f>
        <v>Vector Aeromedical</v>
      </c>
      <c r="K216" s="122" t="str">
        <f>'242MLInput'!AC212</f>
        <v/>
      </c>
      <c r="L216" s="123"/>
      <c r="M216" s="124">
        <f>'242MLInput'!L212</f>
        <v>3.1</v>
      </c>
      <c r="N216" s="120" t="str">
        <f>IF(F216="","",(IF(R216='242MLInput'!K212,"","ERROR!")))</f>
        <v/>
      </c>
      <c r="O216" s="120"/>
      <c r="P216" s="121">
        <v>1640.0</v>
      </c>
      <c r="Q216" s="121"/>
      <c r="R216" s="124">
        <f t="shared" si="8"/>
        <v>2777.6</v>
      </c>
      <c r="S216" s="125"/>
      <c r="T216" s="125"/>
      <c r="U216" s="125"/>
      <c r="V216" s="126"/>
      <c r="W216" s="125"/>
      <c r="X216" s="125"/>
      <c r="Y216" s="125" t="str">
        <f t="shared" ref="Y216:Y217" si="52">IF(S216&lt;&gt;"",SUM(S214:X216),"")</f>
        <v/>
      </c>
      <c r="Z216" s="121"/>
      <c r="AA216" s="234"/>
      <c r="AB216" s="128"/>
      <c r="AC216" s="128"/>
      <c r="AD216" s="143"/>
      <c r="AE216" s="144">
        <v>0.0</v>
      </c>
      <c r="AF216" s="125" t="str">
        <f t="shared" si="6"/>
        <v/>
      </c>
      <c r="AG216" s="131">
        <v>2.75</v>
      </c>
      <c r="AH216" s="120">
        <f t="shared" si="7"/>
        <v>0</v>
      </c>
      <c r="AI216" s="132" t="str">
        <f>HYPERLINK('242MLInput'!AD212)</f>
        <v/>
      </c>
      <c r="AJ216" s="132" t="str">
        <f>HYPERLINK('242MLInput'!AE212)</f>
        <v/>
      </c>
      <c r="AK216" s="132" t="str">
        <f>HYPERLINK('242MLInput'!AF212)</f>
        <v/>
      </c>
      <c r="AL216" s="132" t="str">
        <f>HYPERLINK('242MLInput'!AG212)</f>
        <v/>
      </c>
      <c r="AM216" s="132" t="str">
        <f>HYPERLINK('242MLInput'!AH212)</f>
        <v/>
      </c>
      <c r="AN216" s="132" t="str">
        <f>HYPERLINK('242MLInput'!AI212)</f>
        <v/>
      </c>
      <c r="AO216" s="132" t="str">
        <f>HYPERLINK('242MLInput'!AJ212)</f>
        <v/>
      </c>
      <c r="AP216" s="132" t="str">
        <f>HYPERLINK('242MLInput'!AK212)</f>
        <v/>
      </c>
      <c r="AQ216" s="118"/>
      <c r="AR216" s="118"/>
      <c r="AS216" s="118"/>
      <c r="AT216" s="118"/>
      <c r="AU216" s="118"/>
      <c r="AV216" s="118"/>
      <c r="AW216" s="118"/>
      <c r="AX216" s="118"/>
      <c r="AY216" s="118"/>
      <c r="AZ216" s="118"/>
      <c r="BA216" s="118"/>
      <c r="BB216" s="118"/>
      <c r="BC216" s="118"/>
      <c r="BD216" s="118"/>
      <c r="BE216" s="118"/>
      <c r="BF216" s="118"/>
      <c r="BG216" s="118"/>
      <c r="BH216" s="118"/>
      <c r="BI216" s="118"/>
      <c r="BJ216" s="118"/>
      <c r="BK216" s="118"/>
      <c r="BL216" s="118"/>
      <c r="BM216" s="118"/>
      <c r="BN216" s="118"/>
      <c r="BO216" s="118"/>
      <c r="BP216" s="118"/>
      <c r="BQ216" s="118"/>
      <c r="BR216" s="118"/>
      <c r="BS216" s="118"/>
      <c r="BT216" s="118"/>
      <c r="BU216" s="118"/>
      <c r="BV216" s="118"/>
      <c r="BW216" s="118"/>
      <c r="BX216" s="118"/>
      <c r="BY216" s="118"/>
      <c r="BZ216" s="118"/>
      <c r="CA216" s="118"/>
      <c r="CB216" s="118"/>
      <c r="CC216" s="118"/>
      <c r="CD216" s="118"/>
      <c r="CE216" s="118"/>
      <c r="CF216" s="118"/>
      <c r="CG216" s="118"/>
      <c r="CH216" s="118"/>
      <c r="CI216" s="118"/>
      <c r="CJ216" s="118"/>
      <c r="CK216" s="118"/>
      <c r="CL216" s="118"/>
      <c r="CM216" s="118"/>
      <c r="CN216" s="118"/>
      <c r="CO216" s="118"/>
      <c r="CP216" s="118"/>
      <c r="CQ216" s="118"/>
      <c r="CR216" s="118"/>
      <c r="CS216" s="118"/>
      <c r="CT216" s="118"/>
      <c r="CU216" s="118"/>
      <c r="CV216" s="118"/>
      <c r="CW216" s="118"/>
      <c r="CX216" s="118"/>
      <c r="CY216" s="118"/>
      <c r="CZ216" s="118"/>
      <c r="DA216" s="118"/>
      <c r="DB216" s="118"/>
      <c r="DC216" s="118"/>
      <c r="DD216" s="118"/>
    </row>
    <row r="217" ht="10.5" customHeight="1">
      <c r="A217" s="118" t="str">
        <f t="shared" si="1"/>
        <v>242ML</v>
      </c>
      <c r="B217" s="118">
        <f t="shared" si="2"/>
        <v>2020</v>
      </c>
      <c r="C217" s="118">
        <f t="shared" si="3"/>
        <v>9</v>
      </c>
      <c r="D217" s="119">
        <f>'242MLInput'!B213</f>
        <v>44088</v>
      </c>
      <c r="E217" s="120" t="str">
        <f t="shared" si="4"/>
        <v>SLN</v>
      </c>
      <c r="F217" s="121" t="str">
        <f>'242MLInput'!H213</f>
        <v>APA</v>
      </c>
      <c r="G217" s="120" t="str">
        <f>'242MLInput'!N213</f>
        <v>Kevin Mock</v>
      </c>
      <c r="H217" s="120" t="str">
        <f>'242MLInput'!O213</f>
        <v/>
      </c>
      <c r="I217" s="120" t="str">
        <f>'242MLInput'!Q213</f>
        <v>Cargo</v>
      </c>
      <c r="J217" s="121" t="str">
        <f>'242MLInput'!R213</f>
        <v>Vector Aeromedical</v>
      </c>
      <c r="K217" s="122" t="str">
        <f>'242MLInput'!AC213</f>
        <v/>
      </c>
      <c r="L217" s="123"/>
      <c r="M217" s="124">
        <f>'242MLInput'!L213</f>
        <v>1.2</v>
      </c>
      <c r="N217" s="120" t="str">
        <f>IF(F217="","",(IF(R217='242MLInput'!K213,"","ERROR!")))</f>
        <v/>
      </c>
      <c r="O217" s="120"/>
      <c r="P217" s="121">
        <v>1641.0</v>
      </c>
      <c r="Q217" s="121"/>
      <c r="R217" s="124">
        <f t="shared" si="8"/>
        <v>2778.8</v>
      </c>
      <c r="S217" s="125"/>
      <c r="T217" s="125"/>
      <c r="U217" s="125"/>
      <c r="V217" s="126"/>
      <c r="W217" s="125"/>
      <c r="X217" s="125"/>
      <c r="Y217" s="125" t="str">
        <f t="shared" si="52"/>
        <v/>
      </c>
      <c r="Z217" s="121"/>
      <c r="AA217" s="234"/>
      <c r="AB217" s="128"/>
      <c r="AC217" s="128"/>
      <c r="AD217" s="143"/>
      <c r="AE217" s="144">
        <v>0.0</v>
      </c>
      <c r="AF217" s="125" t="str">
        <f t="shared" si="6"/>
        <v/>
      </c>
      <c r="AG217" s="131">
        <v>2.75</v>
      </c>
      <c r="AH217" s="120">
        <f t="shared" si="7"/>
        <v>0</v>
      </c>
      <c r="AI217" s="132" t="str">
        <f>HYPERLINK('242MLInput'!AD213)</f>
        <v/>
      </c>
      <c r="AJ217" s="132" t="str">
        <f>HYPERLINK('242MLInput'!AE213)</f>
        <v/>
      </c>
      <c r="AK217" s="132" t="str">
        <f>HYPERLINK('242MLInput'!AF213)</f>
        <v/>
      </c>
      <c r="AL217" s="132" t="str">
        <f>HYPERLINK('242MLInput'!AG213)</f>
        <v/>
      </c>
      <c r="AM217" s="132" t="str">
        <f>HYPERLINK('242MLInput'!AH213)</f>
        <v/>
      </c>
      <c r="AN217" s="132" t="str">
        <f>HYPERLINK('242MLInput'!AI213)</f>
        <v/>
      </c>
      <c r="AO217" s="132" t="str">
        <f>HYPERLINK('242MLInput'!AJ213)</f>
        <v/>
      </c>
      <c r="AP217" s="132" t="str">
        <f>HYPERLINK('242MLInput'!AK213)</f>
        <v/>
      </c>
      <c r="AQ217" s="118"/>
      <c r="AR217" s="118"/>
      <c r="AS217" s="118"/>
      <c r="AT217" s="118"/>
      <c r="AU217" s="118"/>
      <c r="AV217" s="118"/>
      <c r="AW217" s="118"/>
      <c r="AX217" s="118"/>
      <c r="AY217" s="118"/>
      <c r="AZ217" s="118"/>
      <c r="BA217" s="118"/>
      <c r="BB217" s="118"/>
      <c r="BC217" s="118"/>
      <c r="BD217" s="118"/>
      <c r="BE217" s="118"/>
      <c r="BF217" s="118"/>
      <c r="BG217" s="118"/>
      <c r="BH217" s="118"/>
      <c r="BI217" s="118"/>
      <c r="BJ217" s="118"/>
      <c r="BK217" s="118"/>
      <c r="BL217" s="118"/>
      <c r="BM217" s="118"/>
      <c r="BN217" s="118"/>
      <c r="BO217" s="118"/>
      <c r="BP217" s="118"/>
      <c r="BQ217" s="118"/>
      <c r="BR217" s="118"/>
      <c r="BS217" s="118"/>
      <c r="BT217" s="118"/>
      <c r="BU217" s="118"/>
      <c r="BV217" s="118"/>
      <c r="BW217" s="118"/>
      <c r="BX217" s="118"/>
      <c r="BY217" s="118"/>
      <c r="BZ217" s="118"/>
      <c r="CA217" s="118"/>
      <c r="CB217" s="118"/>
      <c r="CC217" s="118"/>
      <c r="CD217" s="118"/>
      <c r="CE217" s="118"/>
      <c r="CF217" s="118"/>
      <c r="CG217" s="118"/>
      <c r="CH217" s="118"/>
      <c r="CI217" s="118"/>
      <c r="CJ217" s="118"/>
      <c r="CK217" s="118"/>
      <c r="CL217" s="118"/>
      <c r="CM217" s="118"/>
      <c r="CN217" s="118"/>
      <c r="CO217" s="118"/>
      <c r="CP217" s="118"/>
      <c r="CQ217" s="118"/>
      <c r="CR217" s="118"/>
      <c r="CS217" s="118"/>
      <c r="CT217" s="118"/>
      <c r="CU217" s="118"/>
      <c r="CV217" s="118"/>
      <c r="CW217" s="118"/>
      <c r="CX217" s="118"/>
      <c r="CY217" s="118"/>
      <c r="CZ217" s="118"/>
      <c r="DA217" s="118"/>
      <c r="DB217" s="118"/>
      <c r="DC217" s="118"/>
      <c r="DD217" s="118"/>
    </row>
    <row r="218" ht="10.5" customHeight="1">
      <c r="A218" s="118" t="str">
        <f t="shared" si="1"/>
        <v>242ML</v>
      </c>
      <c r="B218" s="118">
        <f t="shared" si="2"/>
        <v>2020</v>
      </c>
      <c r="C218" s="118">
        <f t="shared" si="3"/>
        <v>9</v>
      </c>
      <c r="D218" s="119">
        <f>'242MLInput'!B214</f>
        <v>44088</v>
      </c>
      <c r="E218" s="120" t="str">
        <f t="shared" si="4"/>
        <v>APA</v>
      </c>
      <c r="F218" s="121" t="str">
        <f>'242MLInput'!H214</f>
        <v>BUY</v>
      </c>
      <c r="G218" s="120" t="str">
        <f>'242MLInput'!N214</f>
        <v>Kevin Mock</v>
      </c>
      <c r="H218" s="120" t="str">
        <f>'242MLInput'!O214</f>
        <v/>
      </c>
      <c r="I218" s="120" t="str">
        <f>'242MLInput'!Q214</f>
        <v>Cargo</v>
      </c>
      <c r="J218" s="121" t="str">
        <f>'242MLInput'!R214</f>
        <v>Vector Aeromedical</v>
      </c>
      <c r="K218" s="122" t="str">
        <f>'242MLInput'!AC214</f>
        <v/>
      </c>
      <c r="L218" s="123"/>
      <c r="M218" s="124">
        <f>'242MLInput'!L214</f>
        <v>3.5</v>
      </c>
      <c r="N218" s="120" t="str">
        <f>IF(F218="","",(IF(R218='242MLInput'!K214,"","ERROR!")))</f>
        <v/>
      </c>
      <c r="O218" s="120"/>
      <c r="P218" s="121">
        <v>1642.0</v>
      </c>
      <c r="Q218" s="121">
        <v>4384.0</v>
      </c>
      <c r="R218" s="124">
        <f t="shared" si="8"/>
        <v>2782.3</v>
      </c>
      <c r="S218" s="125"/>
      <c r="T218" s="125"/>
      <c r="U218" s="125"/>
      <c r="V218" s="126"/>
      <c r="W218" s="125"/>
      <c r="X218" s="125"/>
      <c r="Y218" s="125">
        <v>14083.0</v>
      </c>
      <c r="Z218" s="121"/>
      <c r="AA218" s="234" t="s">
        <v>102</v>
      </c>
      <c r="AB218" s="128">
        <v>850.0</v>
      </c>
      <c r="AC218" s="128" t="s">
        <v>350</v>
      </c>
      <c r="AD218" s="143"/>
      <c r="AE218" s="144">
        <v>0.0</v>
      </c>
      <c r="AF218" s="125" t="str">
        <f t="shared" si="6"/>
        <v/>
      </c>
      <c r="AG218" s="131">
        <v>2.75</v>
      </c>
      <c r="AH218" s="120">
        <f t="shared" si="7"/>
        <v>0</v>
      </c>
      <c r="AI218" s="132" t="str">
        <f>HYPERLINK('242MLInput'!AD214)</f>
        <v/>
      </c>
      <c r="AJ218" s="132" t="str">
        <f>HYPERLINK('242MLInput'!AE214)</f>
        <v/>
      </c>
      <c r="AK218" s="132" t="str">
        <f>HYPERLINK('242MLInput'!AF214)</f>
        <v/>
      </c>
      <c r="AL218" s="132" t="str">
        <f>HYPERLINK('242MLInput'!AG214)</f>
        <v/>
      </c>
      <c r="AM218" s="132" t="str">
        <f>HYPERLINK('242MLInput'!AH214)</f>
        <v/>
      </c>
      <c r="AN218" s="132" t="str">
        <f>HYPERLINK('242MLInput'!AI214)</f>
        <v/>
      </c>
      <c r="AO218" s="132" t="str">
        <f>HYPERLINK('242MLInput'!AJ214)</f>
        <v/>
      </c>
      <c r="AP218" s="132" t="str">
        <f>HYPERLINK('242MLInput'!AK214)</f>
        <v/>
      </c>
      <c r="AQ218" s="118"/>
      <c r="AR218" s="118"/>
      <c r="AS218" s="118"/>
      <c r="AT218" s="118"/>
      <c r="AU218" s="118"/>
      <c r="AV218" s="118"/>
      <c r="AW218" s="118"/>
      <c r="AX218" s="118"/>
      <c r="AY218" s="118"/>
      <c r="AZ218" s="118"/>
      <c r="BA218" s="118"/>
      <c r="BB218" s="118"/>
      <c r="BC218" s="118"/>
      <c r="BD218" s="118"/>
      <c r="BE218" s="118"/>
      <c r="BF218" s="118"/>
      <c r="BG218" s="118"/>
      <c r="BH218" s="118"/>
      <c r="BI218" s="118"/>
      <c r="BJ218" s="118"/>
      <c r="BK218" s="118"/>
      <c r="BL218" s="118"/>
      <c r="BM218" s="118"/>
      <c r="BN218" s="118"/>
      <c r="BO218" s="118"/>
      <c r="BP218" s="118"/>
      <c r="BQ218" s="118"/>
      <c r="BR218" s="118"/>
      <c r="BS218" s="118"/>
      <c r="BT218" s="118"/>
      <c r="BU218" s="118"/>
      <c r="BV218" s="118"/>
      <c r="BW218" s="118"/>
      <c r="BX218" s="118"/>
      <c r="BY218" s="118"/>
      <c r="BZ218" s="118"/>
      <c r="CA218" s="118"/>
      <c r="CB218" s="118"/>
      <c r="CC218" s="118"/>
      <c r="CD218" s="118"/>
      <c r="CE218" s="118"/>
      <c r="CF218" s="118"/>
      <c r="CG218" s="118"/>
      <c r="CH218" s="118"/>
      <c r="CI218" s="118"/>
      <c r="CJ218" s="118"/>
      <c r="CK218" s="118"/>
      <c r="CL218" s="118"/>
      <c r="CM218" s="118"/>
      <c r="CN218" s="118"/>
      <c r="CO218" s="118"/>
      <c r="CP218" s="118"/>
      <c r="CQ218" s="118"/>
      <c r="CR218" s="118"/>
      <c r="CS218" s="118"/>
      <c r="CT218" s="118"/>
      <c r="CU218" s="118"/>
      <c r="CV218" s="118"/>
      <c r="CW218" s="118"/>
      <c r="CX218" s="118"/>
      <c r="CY218" s="118"/>
      <c r="CZ218" s="118"/>
      <c r="DA218" s="118"/>
      <c r="DB218" s="118"/>
      <c r="DC218" s="118"/>
      <c r="DD218" s="118"/>
    </row>
    <row r="219" ht="10.5" customHeight="1">
      <c r="A219" s="12" t="str">
        <f t="shared" si="1"/>
        <v>242ML</v>
      </c>
      <c r="B219" s="12">
        <f t="shared" si="2"/>
        <v>2020</v>
      </c>
      <c r="C219" s="12">
        <f t="shared" si="3"/>
        <v>9</v>
      </c>
      <c r="D219" s="230">
        <f>'242MLInput'!B215</f>
        <v>44089</v>
      </c>
      <c r="E219" s="111" t="str">
        <f t="shared" si="4"/>
        <v>BUY</v>
      </c>
      <c r="F219" s="112" t="str">
        <f>'242MLInput'!H215</f>
        <v>SLN</v>
      </c>
      <c r="G219" s="111" t="str">
        <f>'242MLInput'!N215</f>
        <v>Kevin Mock</v>
      </c>
      <c r="H219" s="111" t="str">
        <f>'242MLInput'!O215</f>
        <v/>
      </c>
      <c r="I219" s="111" t="str">
        <f>'242MLInput'!Q215</f>
        <v>Cargo</v>
      </c>
      <c r="J219" s="112" t="str">
        <f>'242MLInput'!R215</f>
        <v>Vector Aeromedical</v>
      </c>
      <c r="K219" s="113" t="str">
        <f>'242MLInput'!AC215</f>
        <v/>
      </c>
      <c r="L219" s="114"/>
      <c r="M219" s="115">
        <f>'242MLInput'!L215</f>
        <v>3.1</v>
      </c>
      <c r="N219" s="111" t="str">
        <f>IF(F219="","",(IF(R219='242MLInput'!K215,"","ERROR!")))</f>
        <v/>
      </c>
      <c r="O219" s="64"/>
      <c r="P219" s="121">
        <v>1643.0</v>
      </c>
      <c r="Q219" s="133"/>
      <c r="R219" s="224">
        <f t="shared" si="8"/>
        <v>2785.4</v>
      </c>
      <c r="S219" s="225"/>
      <c r="T219" s="225"/>
      <c r="U219" s="226"/>
      <c r="V219" s="226"/>
      <c r="W219" s="226"/>
      <c r="X219" s="226"/>
      <c r="Y219" s="226" t="str">
        <f t="shared" ref="Y219:Y220" si="53">IF(S219&lt;&gt;"",SUM(S217:X219),"")</f>
        <v/>
      </c>
      <c r="Z219" s="136"/>
      <c r="AA219" s="228"/>
      <c r="AB219" s="229"/>
      <c r="AC219" s="229"/>
      <c r="AD219" s="138"/>
      <c r="AE219" s="139">
        <v>0.0</v>
      </c>
      <c r="AF219" s="140" t="str">
        <f t="shared" si="6"/>
        <v/>
      </c>
      <c r="AG219" s="231">
        <v>2.75</v>
      </c>
      <c r="AH219" s="142">
        <f t="shared" si="7"/>
        <v>0</v>
      </c>
      <c r="AI219" s="235" t="str">
        <f>HYPERLINK('242MLInput'!AD215)</f>
        <v/>
      </c>
      <c r="AJ219" s="236" t="str">
        <f>HYPERLINK('242MLInput'!AE215)</f>
        <v/>
      </c>
      <c r="AK219" s="237" t="str">
        <f>HYPERLINK('242MLInput'!AF215)</f>
        <v/>
      </c>
      <c r="AL219" s="237" t="str">
        <f>HYPERLINK('242MLInput'!AG215)</f>
        <v/>
      </c>
      <c r="AM219" s="237" t="str">
        <f>HYPERLINK('242MLInput'!AH215)</f>
        <v/>
      </c>
      <c r="AN219" s="237" t="str">
        <f>HYPERLINK('242MLInput'!AI215)</f>
        <v/>
      </c>
      <c r="AO219" s="237" t="str">
        <f>HYPERLINK('242MLInput'!AJ215)</f>
        <v/>
      </c>
      <c r="AP219" s="237" t="str">
        <f>HYPERLINK('242MLInput'!AK215)</f>
        <v/>
      </c>
      <c r="AQ219" s="238"/>
      <c r="AR219" s="238"/>
      <c r="AS219" s="238"/>
      <c r="AT219" s="238"/>
      <c r="AU219" s="238"/>
      <c r="AV219" s="238"/>
      <c r="AW219" s="238"/>
      <c r="AX219" s="238"/>
      <c r="AY219" s="238"/>
      <c r="AZ219" s="238"/>
      <c r="BA219" s="238"/>
      <c r="BB219" s="238"/>
      <c r="BC219" s="238"/>
      <c r="BD219" s="238"/>
      <c r="BE219" s="238"/>
      <c r="BF219" s="238"/>
      <c r="BG219" s="238"/>
      <c r="BH219" s="238"/>
      <c r="BI219" s="238"/>
      <c r="BJ219" s="238"/>
      <c r="BK219" s="238"/>
      <c r="BL219" s="238"/>
      <c r="BM219" s="238"/>
      <c r="BN219" s="238"/>
      <c r="BO219" s="238"/>
      <c r="BP219" s="238"/>
      <c r="BQ219" s="238"/>
      <c r="BR219" s="238"/>
      <c r="BS219" s="238"/>
      <c r="BT219" s="238"/>
      <c r="BU219" s="238"/>
      <c r="BV219" s="238"/>
      <c r="BW219" s="238"/>
      <c r="BX219" s="238"/>
      <c r="BY219" s="238"/>
      <c r="BZ219" s="238"/>
      <c r="CA219" s="238"/>
      <c r="CB219" s="238"/>
      <c r="CC219" s="238"/>
      <c r="CD219" s="238"/>
      <c r="CE219" s="238"/>
      <c r="CF219" s="238"/>
      <c r="CG219" s="238"/>
      <c r="CH219" s="238"/>
      <c r="CI219" s="238"/>
      <c r="CJ219" s="238"/>
      <c r="CK219" s="238"/>
      <c r="CL219" s="238"/>
      <c r="CM219" s="238"/>
      <c r="CN219" s="238"/>
      <c r="CO219" s="238"/>
      <c r="CP219" s="238"/>
      <c r="CQ219" s="238"/>
      <c r="CR219" s="238"/>
      <c r="CS219" s="238"/>
      <c r="CT219" s="238"/>
      <c r="CU219" s="238"/>
      <c r="CV219" s="238"/>
      <c r="CW219" s="238"/>
      <c r="CX219" s="238"/>
      <c r="CY219" s="238"/>
      <c r="CZ219" s="238"/>
      <c r="DA219" s="238"/>
      <c r="DB219" s="238"/>
      <c r="DC219" s="238"/>
      <c r="DD219" s="238"/>
    </row>
    <row r="220" ht="10.5" customHeight="1">
      <c r="A220" s="12" t="str">
        <f t="shared" si="1"/>
        <v>242ML</v>
      </c>
      <c r="B220" s="12">
        <f t="shared" si="2"/>
        <v>2020</v>
      </c>
      <c r="C220" s="12">
        <f t="shared" si="3"/>
        <v>9</v>
      </c>
      <c r="D220" s="230">
        <f>'242MLInput'!B216</f>
        <v>44089</v>
      </c>
      <c r="E220" s="111" t="str">
        <f t="shared" si="4"/>
        <v>SLN</v>
      </c>
      <c r="F220" s="112" t="str">
        <f>'242MLInput'!H216</f>
        <v>APA</v>
      </c>
      <c r="G220" s="111" t="str">
        <f>'242MLInput'!N216</f>
        <v>Kevin Mock</v>
      </c>
      <c r="H220" s="111" t="str">
        <f>'242MLInput'!O216</f>
        <v/>
      </c>
      <c r="I220" s="111" t="str">
        <f>'242MLInput'!Q216</f>
        <v>Cargo</v>
      </c>
      <c r="J220" s="112" t="str">
        <f>'242MLInput'!R216</f>
        <v>Vector Aeromedical</v>
      </c>
      <c r="K220" s="113" t="str">
        <f>'242MLInput'!AC216</f>
        <v/>
      </c>
      <c r="L220" s="114"/>
      <c r="M220" s="115">
        <f>'242MLInput'!L216</f>
        <v>1</v>
      </c>
      <c r="N220" s="111" t="str">
        <f>IF(F220="","",(IF(R220='242MLInput'!K216,"","ERROR!")))</f>
        <v/>
      </c>
      <c r="O220" s="64"/>
      <c r="P220" s="121">
        <v>1644.0</v>
      </c>
      <c r="Q220" s="133"/>
      <c r="R220" s="224">
        <f t="shared" si="8"/>
        <v>2786.4</v>
      </c>
      <c r="S220" s="225"/>
      <c r="T220" s="225"/>
      <c r="U220" s="226"/>
      <c r="V220" s="226"/>
      <c r="W220" s="226"/>
      <c r="X220" s="226"/>
      <c r="Y220" s="226" t="str">
        <f t="shared" si="53"/>
        <v/>
      </c>
      <c r="Z220" s="136"/>
      <c r="AA220" s="228"/>
      <c r="AB220" s="229"/>
      <c r="AC220" s="229"/>
      <c r="AD220" s="138"/>
      <c r="AE220" s="139">
        <v>0.0</v>
      </c>
      <c r="AF220" s="140" t="str">
        <f t="shared" si="6"/>
        <v/>
      </c>
      <c r="AG220" s="231">
        <v>2.75</v>
      </c>
      <c r="AH220" s="142">
        <f t="shared" si="7"/>
        <v>0</v>
      </c>
      <c r="AI220" s="235" t="str">
        <f>HYPERLINK('242MLInput'!AD216)</f>
        <v/>
      </c>
      <c r="AJ220" s="236" t="str">
        <f>HYPERLINK('242MLInput'!AE216)</f>
        <v/>
      </c>
      <c r="AK220" s="237" t="str">
        <f>HYPERLINK('242MLInput'!AF216)</f>
        <v/>
      </c>
      <c r="AL220" s="237" t="str">
        <f>HYPERLINK('242MLInput'!AG216)</f>
        <v/>
      </c>
      <c r="AM220" s="237" t="str">
        <f>HYPERLINK('242MLInput'!AH216)</f>
        <v/>
      </c>
      <c r="AN220" s="237" t="str">
        <f>HYPERLINK('242MLInput'!AI216)</f>
        <v/>
      </c>
      <c r="AO220" s="237" t="str">
        <f>HYPERLINK('242MLInput'!AJ216)</f>
        <v/>
      </c>
      <c r="AP220" s="237" t="str">
        <f>HYPERLINK('242MLInput'!AK216)</f>
        <v/>
      </c>
      <c r="AQ220" s="238"/>
      <c r="AR220" s="238"/>
      <c r="AS220" s="238"/>
      <c r="AT220" s="238"/>
      <c r="AU220" s="238"/>
      <c r="AV220" s="238"/>
      <c r="AW220" s="238"/>
      <c r="AX220" s="238"/>
      <c r="AY220" s="238"/>
      <c r="AZ220" s="238"/>
      <c r="BA220" s="238"/>
      <c r="BB220" s="238"/>
      <c r="BC220" s="238"/>
      <c r="BD220" s="238"/>
      <c r="BE220" s="238"/>
      <c r="BF220" s="238"/>
      <c r="BG220" s="238"/>
      <c r="BH220" s="238"/>
      <c r="BI220" s="238"/>
      <c r="BJ220" s="238"/>
      <c r="BK220" s="238"/>
      <c r="BL220" s="238"/>
      <c r="BM220" s="238"/>
      <c r="BN220" s="238"/>
      <c r="BO220" s="238"/>
      <c r="BP220" s="238"/>
      <c r="BQ220" s="238"/>
      <c r="BR220" s="238"/>
      <c r="BS220" s="238"/>
      <c r="BT220" s="238"/>
      <c r="BU220" s="238"/>
      <c r="BV220" s="238"/>
      <c r="BW220" s="238"/>
      <c r="BX220" s="238"/>
      <c r="BY220" s="238"/>
      <c r="BZ220" s="238"/>
      <c r="CA220" s="238"/>
      <c r="CB220" s="238"/>
      <c r="CC220" s="238"/>
      <c r="CD220" s="238"/>
      <c r="CE220" s="238"/>
      <c r="CF220" s="238"/>
      <c r="CG220" s="238"/>
      <c r="CH220" s="238"/>
      <c r="CI220" s="238"/>
      <c r="CJ220" s="238"/>
      <c r="CK220" s="238"/>
      <c r="CL220" s="238"/>
      <c r="CM220" s="238"/>
      <c r="CN220" s="238"/>
      <c r="CO220" s="238"/>
      <c r="CP220" s="238"/>
      <c r="CQ220" s="238"/>
      <c r="CR220" s="238"/>
      <c r="CS220" s="238"/>
      <c r="CT220" s="238"/>
      <c r="CU220" s="238"/>
      <c r="CV220" s="238"/>
      <c r="CW220" s="238"/>
      <c r="CX220" s="238"/>
      <c r="CY220" s="238"/>
      <c r="CZ220" s="238"/>
      <c r="DA220" s="238"/>
      <c r="DB220" s="238"/>
      <c r="DC220" s="238"/>
      <c r="DD220" s="238"/>
    </row>
    <row r="221" ht="10.5" customHeight="1">
      <c r="A221" s="12" t="str">
        <f t="shared" si="1"/>
        <v>242ML</v>
      </c>
      <c r="B221" s="12">
        <f t="shared" si="2"/>
        <v>2020</v>
      </c>
      <c r="C221" s="12">
        <f t="shared" si="3"/>
        <v>9</v>
      </c>
      <c r="D221" s="230">
        <f>'242MLInput'!B217</f>
        <v>44089</v>
      </c>
      <c r="E221" s="111" t="str">
        <f t="shared" si="4"/>
        <v>APA</v>
      </c>
      <c r="F221" s="112" t="str">
        <f>'242MLInput'!H217</f>
        <v>BUY</v>
      </c>
      <c r="G221" s="111" t="str">
        <f>'242MLInput'!N217</f>
        <v>Kevin Mock</v>
      </c>
      <c r="H221" s="111" t="str">
        <f>'242MLInput'!O217</f>
        <v/>
      </c>
      <c r="I221" s="111" t="str">
        <f>'242MLInput'!Q217</f>
        <v>Cargo</v>
      </c>
      <c r="J221" s="112" t="str">
        <f>'242MLInput'!R217</f>
        <v>Vector Aeromedical</v>
      </c>
      <c r="K221" s="113" t="str">
        <f>'242MLInput'!AC217</f>
        <v/>
      </c>
      <c r="L221" s="114"/>
      <c r="M221" s="115">
        <f>'242MLInput'!L217</f>
        <v>3.6</v>
      </c>
      <c r="N221" s="111" t="str">
        <f>IF(F221="","",(IF(R221='242MLInput'!K217,"","ERROR!")))</f>
        <v/>
      </c>
      <c r="O221" s="64"/>
      <c r="P221" s="121">
        <v>1645.0</v>
      </c>
      <c r="Q221" s="133">
        <v>4385.0</v>
      </c>
      <c r="R221" s="224">
        <f t="shared" si="8"/>
        <v>2790</v>
      </c>
      <c r="S221" s="225"/>
      <c r="T221" s="225"/>
      <c r="U221" s="226"/>
      <c r="V221" s="226"/>
      <c r="W221" s="226"/>
      <c r="X221" s="226"/>
      <c r="Y221" s="226">
        <v>14083.0</v>
      </c>
      <c r="Z221" s="136"/>
      <c r="AA221" s="228" t="s">
        <v>102</v>
      </c>
      <c r="AB221" s="229">
        <v>850.0</v>
      </c>
      <c r="AC221" s="229" t="s">
        <v>351</v>
      </c>
      <c r="AD221" s="138"/>
      <c r="AE221" s="139">
        <v>0.0</v>
      </c>
      <c r="AF221" s="140" t="str">
        <f t="shared" si="6"/>
        <v/>
      </c>
      <c r="AG221" s="231">
        <v>2.75</v>
      </c>
      <c r="AH221" s="142">
        <f t="shared" si="7"/>
        <v>0</v>
      </c>
      <c r="AI221" s="235" t="str">
        <f>HYPERLINK('242MLInput'!AD217)</f>
        <v/>
      </c>
      <c r="AJ221" s="236" t="str">
        <f>HYPERLINK('242MLInput'!AE217)</f>
        <v/>
      </c>
      <c r="AK221" s="237" t="str">
        <f>HYPERLINK('242MLInput'!AF217)</f>
        <v/>
      </c>
      <c r="AL221" s="237" t="str">
        <f>HYPERLINK('242MLInput'!AG217)</f>
        <v/>
      </c>
      <c r="AM221" s="237" t="str">
        <f>HYPERLINK('242MLInput'!AH217)</f>
        <v/>
      </c>
      <c r="AN221" s="237" t="str">
        <f>HYPERLINK('242MLInput'!AI217)</f>
        <v/>
      </c>
      <c r="AO221" s="237" t="str">
        <f>HYPERLINK('242MLInput'!AJ217)</f>
        <v/>
      </c>
      <c r="AP221" s="237" t="str">
        <f>HYPERLINK('242MLInput'!AK217)</f>
        <v/>
      </c>
      <c r="AQ221" s="238"/>
      <c r="AR221" s="238"/>
      <c r="AS221" s="238"/>
      <c r="AT221" s="238"/>
      <c r="AU221" s="238"/>
      <c r="AV221" s="238"/>
      <c r="AW221" s="238"/>
      <c r="AX221" s="238"/>
      <c r="AY221" s="238"/>
      <c r="AZ221" s="238"/>
      <c r="BA221" s="238"/>
      <c r="BB221" s="238"/>
      <c r="BC221" s="238"/>
      <c r="BD221" s="238"/>
      <c r="BE221" s="238"/>
      <c r="BF221" s="238"/>
      <c r="BG221" s="238"/>
      <c r="BH221" s="238"/>
      <c r="BI221" s="238"/>
      <c r="BJ221" s="238"/>
      <c r="BK221" s="238"/>
      <c r="BL221" s="238"/>
      <c r="BM221" s="238"/>
      <c r="BN221" s="238"/>
      <c r="BO221" s="238"/>
      <c r="BP221" s="238"/>
      <c r="BQ221" s="238"/>
      <c r="BR221" s="238"/>
      <c r="BS221" s="238"/>
      <c r="BT221" s="238"/>
      <c r="BU221" s="238"/>
      <c r="BV221" s="238"/>
      <c r="BW221" s="238"/>
      <c r="BX221" s="238"/>
      <c r="BY221" s="238"/>
      <c r="BZ221" s="238"/>
      <c r="CA221" s="238"/>
      <c r="CB221" s="238"/>
      <c r="CC221" s="238"/>
      <c r="CD221" s="238"/>
      <c r="CE221" s="238"/>
      <c r="CF221" s="238"/>
      <c r="CG221" s="238"/>
      <c r="CH221" s="238"/>
      <c r="CI221" s="238"/>
      <c r="CJ221" s="238"/>
      <c r="CK221" s="238"/>
      <c r="CL221" s="238"/>
      <c r="CM221" s="238"/>
      <c r="CN221" s="238"/>
      <c r="CO221" s="238"/>
      <c r="CP221" s="238"/>
      <c r="CQ221" s="238"/>
      <c r="CR221" s="238"/>
      <c r="CS221" s="238"/>
      <c r="CT221" s="238"/>
      <c r="CU221" s="238"/>
      <c r="CV221" s="238"/>
      <c r="CW221" s="238"/>
      <c r="CX221" s="238"/>
      <c r="CY221" s="238"/>
      <c r="CZ221" s="238"/>
      <c r="DA221" s="238"/>
      <c r="DB221" s="238"/>
      <c r="DC221" s="238"/>
      <c r="DD221" s="238"/>
    </row>
    <row r="222" ht="10.5" customHeight="1">
      <c r="A222" s="118" t="str">
        <f t="shared" si="1"/>
        <v>242ML</v>
      </c>
      <c r="B222" s="118">
        <f t="shared" si="2"/>
        <v>2020</v>
      </c>
      <c r="C222" s="118">
        <f t="shared" si="3"/>
        <v>9</v>
      </c>
      <c r="D222" s="119">
        <f>'242MLInput'!B218</f>
        <v>44090</v>
      </c>
      <c r="E222" s="120" t="str">
        <f t="shared" si="4"/>
        <v>BUY</v>
      </c>
      <c r="F222" s="121" t="str">
        <f>'242MLInput'!H218</f>
        <v>SLN</v>
      </c>
      <c r="G222" s="120" t="str">
        <f>'242MLInput'!N218</f>
        <v>Steve Watkins</v>
      </c>
      <c r="H222" s="120" t="str">
        <f>'242MLInput'!O218</f>
        <v/>
      </c>
      <c r="I222" s="120" t="str">
        <f>'242MLInput'!Q218</f>
        <v>Cargo</v>
      </c>
      <c r="J222" s="121" t="str">
        <f>'242MLInput'!R218</f>
        <v>Vector Aeromedical</v>
      </c>
      <c r="K222" s="122" t="str">
        <f>'242MLInput'!AC218</f>
        <v/>
      </c>
      <c r="L222" s="123"/>
      <c r="M222" s="124">
        <f>'242MLInput'!L218</f>
        <v>2.9</v>
      </c>
      <c r="N222" s="120" t="str">
        <f>IF(F222="","",(IF(R222='242MLInput'!K218,"","ERROR!")))</f>
        <v/>
      </c>
      <c r="O222" s="120"/>
      <c r="P222" s="121">
        <v>1646.0</v>
      </c>
      <c r="Q222" s="121"/>
      <c r="R222" s="124">
        <f t="shared" si="8"/>
        <v>2792.9</v>
      </c>
      <c r="S222" s="125"/>
      <c r="T222" s="125"/>
      <c r="U222" s="125"/>
      <c r="V222" s="126"/>
      <c r="W222" s="125"/>
      <c r="X222" s="125"/>
      <c r="Y222" s="125" t="str">
        <f t="shared" ref="Y222:Y223" si="54">IF(S222&lt;&gt;"",SUM(S220:X222),"")</f>
        <v/>
      </c>
      <c r="Z222" s="121"/>
      <c r="AA222" s="234"/>
      <c r="AB222" s="128"/>
      <c r="AC222" s="128"/>
      <c r="AD222" s="143"/>
      <c r="AE222" s="144">
        <v>0.0</v>
      </c>
      <c r="AF222" s="125" t="str">
        <f t="shared" si="6"/>
        <v/>
      </c>
      <c r="AG222" s="131">
        <v>2.75</v>
      </c>
      <c r="AH222" s="120">
        <f t="shared" si="7"/>
        <v>0</v>
      </c>
      <c r="AI222" s="132" t="str">
        <f>HYPERLINK('242MLInput'!AD218)</f>
        <v/>
      </c>
      <c r="AJ222" s="132" t="str">
        <f>HYPERLINK('242MLInput'!AE218)</f>
        <v/>
      </c>
      <c r="AK222" s="132" t="str">
        <f>HYPERLINK('242MLInput'!AF218)</f>
        <v/>
      </c>
      <c r="AL222" s="132" t="str">
        <f>HYPERLINK('242MLInput'!AG218)</f>
        <v/>
      </c>
      <c r="AM222" s="132" t="str">
        <f>HYPERLINK('242MLInput'!AH218)</f>
        <v/>
      </c>
      <c r="AN222" s="132" t="str">
        <f>HYPERLINK('242MLInput'!AI218)</f>
        <v/>
      </c>
      <c r="AO222" s="132" t="str">
        <f>HYPERLINK('242MLInput'!AJ218)</f>
        <v/>
      </c>
      <c r="AP222" s="132" t="str">
        <f>HYPERLINK('242MLInput'!AK218)</f>
        <v/>
      </c>
      <c r="AQ222" s="118"/>
      <c r="AR222" s="118"/>
      <c r="AS222" s="118"/>
      <c r="AT222" s="118"/>
      <c r="AU222" s="118"/>
      <c r="AV222" s="118"/>
      <c r="AW222" s="118"/>
      <c r="AX222" s="118"/>
      <c r="AY222" s="118"/>
      <c r="AZ222" s="118"/>
      <c r="BA222" s="118"/>
      <c r="BB222" s="118"/>
      <c r="BC222" s="118"/>
      <c r="BD222" s="118"/>
      <c r="BE222" s="118"/>
      <c r="BF222" s="118"/>
      <c r="BG222" s="118"/>
      <c r="BH222" s="118"/>
      <c r="BI222" s="118"/>
      <c r="BJ222" s="118"/>
      <c r="BK222" s="118"/>
      <c r="BL222" s="118"/>
      <c r="BM222" s="118"/>
      <c r="BN222" s="118"/>
      <c r="BO222" s="118"/>
      <c r="BP222" s="118"/>
      <c r="BQ222" s="118"/>
      <c r="BR222" s="118"/>
      <c r="BS222" s="118"/>
      <c r="BT222" s="118"/>
      <c r="BU222" s="118"/>
      <c r="BV222" s="118"/>
      <c r="BW222" s="118"/>
      <c r="BX222" s="118"/>
      <c r="BY222" s="118"/>
      <c r="BZ222" s="118"/>
      <c r="CA222" s="118"/>
      <c r="CB222" s="118"/>
      <c r="CC222" s="118"/>
      <c r="CD222" s="118"/>
      <c r="CE222" s="118"/>
      <c r="CF222" s="118"/>
      <c r="CG222" s="118"/>
      <c r="CH222" s="118"/>
      <c r="CI222" s="118"/>
      <c r="CJ222" s="118"/>
      <c r="CK222" s="118"/>
      <c r="CL222" s="118"/>
      <c r="CM222" s="118"/>
      <c r="CN222" s="118"/>
      <c r="CO222" s="118"/>
      <c r="CP222" s="118"/>
      <c r="CQ222" s="118"/>
      <c r="CR222" s="118"/>
      <c r="CS222" s="118"/>
      <c r="CT222" s="118"/>
      <c r="CU222" s="118"/>
      <c r="CV222" s="118"/>
      <c r="CW222" s="118"/>
      <c r="CX222" s="118"/>
      <c r="CY222" s="118"/>
      <c r="CZ222" s="118"/>
      <c r="DA222" s="118"/>
      <c r="DB222" s="118"/>
      <c r="DC222" s="118"/>
      <c r="DD222" s="118"/>
    </row>
    <row r="223" ht="10.5" customHeight="1">
      <c r="A223" s="118" t="str">
        <f t="shared" si="1"/>
        <v>242ML</v>
      </c>
      <c r="B223" s="118">
        <f t="shared" si="2"/>
        <v>2020</v>
      </c>
      <c r="C223" s="118">
        <f t="shared" si="3"/>
        <v>9</v>
      </c>
      <c r="D223" s="119">
        <f>'242MLInput'!B219</f>
        <v>44090</v>
      </c>
      <c r="E223" s="120" t="str">
        <f t="shared" si="4"/>
        <v>SLN</v>
      </c>
      <c r="F223" s="121" t="str">
        <f>'242MLInput'!H219</f>
        <v>APA</v>
      </c>
      <c r="G223" s="120" t="str">
        <f>'242MLInput'!N219</f>
        <v>Steve Watkins</v>
      </c>
      <c r="H223" s="120" t="str">
        <f>'242MLInput'!O219</f>
        <v/>
      </c>
      <c r="I223" s="120" t="str">
        <f>'242MLInput'!Q219</f>
        <v>Cargo</v>
      </c>
      <c r="J223" s="121" t="str">
        <f>'242MLInput'!R219</f>
        <v>Vector Aeromedical</v>
      </c>
      <c r="K223" s="122" t="str">
        <f>'242MLInput'!AC219</f>
        <v/>
      </c>
      <c r="L223" s="123"/>
      <c r="M223" s="124">
        <f>'242MLInput'!L219</f>
        <v>1.2</v>
      </c>
      <c r="N223" s="120" t="str">
        <f>IF(F223="","",(IF(R223='242MLInput'!K219,"","ERROR!")))</f>
        <v/>
      </c>
      <c r="O223" s="120"/>
      <c r="P223" s="121">
        <v>1647.0</v>
      </c>
      <c r="Q223" s="121"/>
      <c r="R223" s="124">
        <f t="shared" si="8"/>
        <v>2794.1</v>
      </c>
      <c r="S223" s="125"/>
      <c r="T223" s="125"/>
      <c r="U223" s="125"/>
      <c r="V223" s="126"/>
      <c r="W223" s="125"/>
      <c r="X223" s="125"/>
      <c r="Y223" s="125" t="str">
        <f t="shared" si="54"/>
        <v/>
      </c>
      <c r="Z223" s="121"/>
      <c r="AA223" s="234"/>
      <c r="AB223" s="128"/>
      <c r="AC223" s="128"/>
      <c r="AD223" s="143"/>
      <c r="AE223" s="144">
        <v>0.0</v>
      </c>
      <c r="AF223" s="125" t="str">
        <f t="shared" si="6"/>
        <v/>
      </c>
      <c r="AG223" s="131">
        <v>2.75</v>
      </c>
      <c r="AH223" s="120">
        <f t="shared" si="7"/>
        <v>0</v>
      </c>
      <c r="AI223" s="132" t="str">
        <f>HYPERLINK('242MLInput'!AD219)</f>
        <v/>
      </c>
      <c r="AJ223" s="132" t="str">
        <f>HYPERLINK('242MLInput'!AE219)</f>
        <v/>
      </c>
      <c r="AK223" s="132" t="str">
        <f>HYPERLINK('242MLInput'!AF219)</f>
        <v/>
      </c>
      <c r="AL223" s="132" t="str">
        <f>HYPERLINK('242MLInput'!AG219)</f>
        <v/>
      </c>
      <c r="AM223" s="132" t="str">
        <f>HYPERLINK('242MLInput'!AH219)</f>
        <v/>
      </c>
      <c r="AN223" s="132" t="str">
        <f>HYPERLINK('242MLInput'!AI219)</f>
        <v/>
      </c>
      <c r="AO223" s="132" t="str">
        <f>HYPERLINK('242MLInput'!AJ219)</f>
        <v/>
      </c>
      <c r="AP223" s="132" t="str">
        <f>HYPERLINK('242MLInput'!AK219)</f>
        <v/>
      </c>
      <c r="AQ223" s="118"/>
      <c r="AR223" s="118"/>
      <c r="AS223" s="118"/>
      <c r="AT223" s="118"/>
      <c r="AU223" s="118"/>
      <c r="AV223" s="118"/>
      <c r="AW223" s="118"/>
      <c r="AX223" s="118"/>
      <c r="AY223" s="118"/>
      <c r="AZ223" s="118"/>
      <c r="BA223" s="118"/>
      <c r="BB223" s="118"/>
      <c r="BC223" s="118"/>
      <c r="BD223" s="118"/>
      <c r="BE223" s="118"/>
      <c r="BF223" s="118"/>
      <c r="BG223" s="118"/>
      <c r="BH223" s="118"/>
      <c r="BI223" s="118"/>
      <c r="BJ223" s="118"/>
      <c r="BK223" s="118"/>
      <c r="BL223" s="118"/>
      <c r="BM223" s="118"/>
      <c r="BN223" s="118"/>
      <c r="BO223" s="118"/>
      <c r="BP223" s="118"/>
      <c r="BQ223" s="118"/>
      <c r="BR223" s="118"/>
      <c r="BS223" s="118"/>
      <c r="BT223" s="118"/>
      <c r="BU223" s="118"/>
      <c r="BV223" s="118"/>
      <c r="BW223" s="118"/>
      <c r="BX223" s="118"/>
      <c r="BY223" s="118"/>
      <c r="BZ223" s="118"/>
      <c r="CA223" s="118"/>
      <c r="CB223" s="118"/>
      <c r="CC223" s="118"/>
      <c r="CD223" s="118"/>
      <c r="CE223" s="118"/>
      <c r="CF223" s="118"/>
      <c r="CG223" s="118"/>
      <c r="CH223" s="118"/>
      <c r="CI223" s="118"/>
      <c r="CJ223" s="118"/>
      <c r="CK223" s="118"/>
      <c r="CL223" s="118"/>
      <c r="CM223" s="118"/>
      <c r="CN223" s="118"/>
      <c r="CO223" s="118"/>
      <c r="CP223" s="118"/>
      <c r="CQ223" s="118"/>
      <c r="CR223" s="118"/>
      <c r="CS223" s="118"/>
      <c r="CT223" s="118"/>
      <c r="CU223" s="118"/>
      <c r="CV223" s="118"/>
      <c r="CW223" s="118"/>
      <c r="CX223" s="118"/>
      <c r="CY223" s="118"/>
      <c r="CZ223" s="118"/>
      <c r="DA223" s="118"/>
      <c r="DB223" s="118"/>
      <c r="DC223" s="118"/>
      <c r="DD223" s="118"/>
    </row>
    <row r="224" ht="10.5" customHeight="1">
      <c r="A224" s="118" t="str">
        <f t="shared" si="1"/>
        <v>242ML</v>
      </c>
      <c r="B224" s="118">
        <f t="shared" si="2"/>
        <v>2020</v>
      </c>
      <c r="C224" s="118">
        <f t="shared" si="3"/>
        <v>9</v>
      </c>
      <c r="D224" s="119">
        <f>'242MLInput'!B220</f>
        <v>44090</v>
      </c>
      <c r="E224" s="120" t="str">
        <f t="shared" si="4"/>
        <v>APA</v>
      </c>
      <c r="F224" s="121" t="str">
        <f>'242MLInput'!H220</f>
        <v>BUY</v>
      </c>
      <c r="G224" s="120" t="str">
        <f>'242MLInput'!N220</f>
        <v>Steve Watkins</v>
      </c>
      <c r="H224" s="120" t="str">
        <f>'242MLInput'!O220</f>
        <v/>
      </c>
      <c r="I224" s="120" t="str">
        <f>'242MLInput'!Q220</f>
        <v>Cargo</v>
      </c>
      <c r="J224" s="121" t="str">
        <f>'242MLInput'!R220</f>
        <v>Vector Aeromedical</v>
      </c>
      <c r="K224" s="122" t="str">
        <f>'242MLInput'!AC220</f>
        <v/>
      </c>
      <c r="L224" s="123"/>
      <c r="M224" s="124">
        <f>'242MLInput'!L220</f>
        <v>3.7</v>
      </c>
      <c r="N224" s="120" t="str">
        <f>IF(F224="","",(IF(R224='242MLInput'!K220,"","ERROR!")))</f>
        <v/>
      </c>
      <c r="O224" s="120"/>
      <c r="P224" s="121">
        <v>1648.0</v>
      </c>
      <c r="Q224" s="121">
        <v>4386.0</v>
      </c>
      <c r="R224" s="124">
        <f t="shared" si="8"/>
        <v>2797.8</v>
      </c>
      <c r="S224" s="125"/>
      <c r="T224" s="125"/>
      <c r="U224" s="125"/>
      <c r="V224" s="126"/>
      <c r="W224" s="125"/>
      <c r="X224" s="125"/>
      <c r="Y224" s="125">
        <v>14083.0</v>
      </c>
      <c r="Z224" s="121"/>
      <c r="AA224" s="234" t="s">
        <v>94</v>
      </c>
      <c r="AB224" s="128">
        <v>850.0</v>
      </c>
      <c r="AC224" s="128" t="s">
        <v>352</v>
      </c>
      <c r="AD224" s="143"/>
      <c r="AE224" s="144">
        <v>0.0</v>
      </c>
      <c r="AF224" s="125" t="str">
        <f t="shared" si="6"/>
        <v/>
      </c>
      <c r="AG224" s="131">
        <v>2.75</v>
      </c>
      <c r="AH224" s="120">
        <f t="shared" si="7"/>
        <v>0</v>
      </c>
      <c r="AI224" s="132" t="str">
        <f>HYPERLINK('242MLInput'!AD220)</f>
        <v/>
      </c>
      <c r="AJ224" s="132" t="str">
        <f>HYPERLINK('242MLInput'!AE220)</f>
        <v/>
      </c>
      <c r="AK224" s="132" t="str">
        <f>HYPERLINK('242MLInput'!AF220)</f>
        <v/>
      </c>
      <c r="AL224" s="132" t="str">
        <f>HYPERLINK('242MLInput'!AG220)</f>
        <v/>
      </c>
      <c r="AM224" s="132" t="str">
        <f>HYPERLINK('242MLInput'!AH220)</f>
        <v/>
      </c>
      <c r="AN224" s="132" t="str">
        <f>HYPERLINK('242MLInput'!AI220)</f>
        <v/>
      </c>
      <c r="AO224" s="132" t="str">
        <f>HYPERLINK('242MLInput'!AJ220)</f>
        <v/>
      </c>
      <c r="AP224" s="132" t="str">
        <f>HYPERLINK('242MLInput'!AK220)</f>
        <v/>
      </c>
      <c r="AQ224" s="118"/>
      <c r="AR224" s="118"/>
      <c r="AS224" s="118"/>
      <c r="AT224" s="118"/>
      <c r="AU224" s="118"/>
      <c r="AV224" s="118"/>
      <c r="AW224" s="118"/>
      <c r="AX224" s="118"/>
      <c r="AY224" s="118"/>
      <c r="AZ224" s="118"/>
      <c r="BA224" s="118"/>
      <c r="BB224" s="118"/>
      <c r="BC224" s="118"/>
      <c r="BD224" s="118"/>
      <c r="BE224" s="118"/>
      <c r="BF224" s="118"/>
      <c r="BG224" s="118"/>
      <c r="BH224" s="118"/>
      <c r="BI224" s="118"/>
      <c r="BJ224" s="118"/>
      <c r="BK224" s="118"/>
      <c r="BL224" s="118"/>
      <c r="BM224" s="118"/>
      <c r="BN224" s="118"/>
      <c r="BO224" s="118"/>
      <c r="BP224" s="118"/>
      <c r="BQ224" s="118"/>
      <c r="BR224" s="118"/>
      <c r="BS224" s="118"/>
      <c r="BT224" s="118"/>
      <c r="BU224" s="118"/>
      <c r="BV224" s="118"/>
      <c r="BW224" s="118"/>
      <c r="BX224" s="118"/>
      <c r="BY224" s="118"/>
      <c r="BZ224" s="118"/>
      <c r="CA224" s="118"/>
      <c r="CB224" s="118"/>
      <c r="CC224" s="118"/>
      <c r="CD224" s="118"/>
      <c r="CE224" s="118"/>
      <c r="CF224" s="118"/>
      <c r="CG224" s="118"/>
      <c r="CH224" s="118"/>
      <c r="CI224" s="118"/>
      <c r="CJ224" s="118"/>
      <c r="CK224" s="118"/>
      <c r="CL224" s="118"/>
      <c r="CM224" s="118"/>
      <c r="CN224" s="118"/>
      <c r="CO224" s="118"/>
      <c r="CP224" s="118"/>
      <c r="CQ224" s="118"/>
      <c r="CR224" s="118"/>
      <c r="CS224" s="118"/>
      <c r="CT224" s="118"/>
      <c r="CU224" s="118"/>
      <c r="CV224" s="118"/>
      <c r="CW224" s="118"/>
      <c r="CX224" s="118"/>
      <c r="CY224" s="118"/>
      <c r="CZ224" s="118"/>
      <c r="DA224" s="118"/>
      <c r="DB224" s="118"/>
      <c r="DC224" s="118"/>
      <c r="DD224" s="118"/>
    </row>
    <row r="225" ht="10.5" customHeight="1">
      <c r="A225" s="12" t="str">
        <f t="shared" si="1"/>
        <v>242ML</v>
      </c>
      <c r="B225" s="12">
        <f t="shared" si="2"/>
        <v>2020</v>
      </c>
      <c r="C225" s="12">
        <f t="shared" si="3"/>
        <v>9</v>
      </c>
      <c r="D225" s="230">
        <f>'242MLInput'!B221</f>
        <v>44091</v>
      </c>
      <c r="E225" s="111" t="str">
        <f t="shared" si="4"/>
        <v>BUY</v>
      </c>
      <c r="F225" s="112" t="str">
        <f>'242MLInput'!H221</f>
        <v>SGJ</v>
      </c>
      <c r="G225" s="111" t="str">
        <f>'242MLInput'!N221</f>
        <v>Kevin Mock</v>
      </c>
      <c r="H225" s="111" t="str">
        <f>'242MLInput'!O221</f>
        <v/>
      </c>
      <c r="I225" s="111" t="str">
        <f>'242MLInput'!Q221</f>
        <v>Passenger</v>
      </c>
      <c r="J225" s="112" t="str">
        <f>'242MLInput'!R221</f>
        <v>Barbee</v>
      </c>
      <c r="K225" s="113" t="str">
        <f>'242MLInput'!AC221</f>
        <v/>
      </c>
      <c r="L225" s="114"/>
      <c r="M225" s="115">
        <f>'242MLInput'!L221</f>
        <v>1.4</v>
      </c>
      <c r="N225" s="111" t="str">
        <f>IF(F225="","",(IF(R225='242MLInput'!K221,"","ERROR!")))</f>
        <v/>
      </c>
      <c r="O225" s="64"/>
      <c r="P225" s="121">
        <v>1649.0</v>
      </c>
      <c r="Q225" s="133"/>
      <c r="R225" s="224">
        <f t="shared" si="8"/>
        <v>2799.2</v>
      </c>
      <c r="S225" s="225"/>
      <c r="T225" s="225"/>
      <c r="U225" s="226"/>
      <c r="V225" s="226"/>
      <c r="W225" s="226"/>
      <c r="X225" s="226"/>
      <c r="Y225" s="226" t="str">
        <f>IF(S225&lt;&gt;"",SUM(S223:X225),"")</f>
        <v/>
      </c>
      <c r="Z225" s="136"/>
      <c r="AA225" s="228"/>
      <c r="AB225" s="229"/>
      <c r="AC225" s="229"/>
      <c r="AD225" s="138"/>
      <c r="AE225" s="139">
        <v>0.0</v>
      </c>
      <c r="AF225" s="140" t="str">
        <f t="shared" si="6"/>
        <v/>
      </c>
      <c r="AG225" s="231">
        <v>2.75</v>
      </c>
      <c r="AH225" s="142">
        <f t="shared" si="7"/>
        <v>0</v>
      </c>
      <c r="AI225" s="235" t="str">
        <f>HYPERLINK('242MLInput'!AD221)</f>
        <v/>
      </c>
      <c r="AJ225" s="236" t="str">
        <f>HYPERLINK('242MLInput'!AE221)</f>
        <v/>
      </c>
      <c r="AK225" s="237" t="str">
        <f>HYPERLINK('242MLInput'!AF221)</f>
        <v/>
      </c>
      <c r="AL225" s="237" t="str">
        <f>HYPERLINK('242MLInput'!AG221)</f>
        <v/>
      </c>
      <c r="AM225" s="237" t="str">
        <f>HYPERLINK('242MLInput'!AH221)</f>
        <v/>
      </c>
      <c r="AN225" s="237" t="str">
        <f>HYPERLINK('242MLInput'!AI221)</f>
        <v/>
      </c>
      <c r="AO225" s="237" t="str">
        <f>HYPERLINK('242MLInput'!AJ221)</f>
        <v/>
      </c>
      <c r="AP225" s="237" t="str">
        <f>HYPERLINK('242MLInput'!AK221)</f>
        <v/>
      </c>
      <c r="AQ225" s="238"/>
      <c r="AR225" s="238"/>
      <c r="AS225" s="238"/>
      <c r="AT225" s="238"/>
      <c r="AU225" s="238"/>
      <c r="AV225" s="238"/>
      <c r="AW225" s="238"/>
      <c r="AX225" s="238"/>
      <c r="AY225" s="238"/>
      <c r="AZ225" s="238"/>
      <c r="BA225" s="238"/>
      <c r="BB225" s="238"/>
      <c r="BC225" s="238"/>
      <c r="BD225" s="238"/>
      <c r="BE225" s="238"/>
      <c r="BF225" s="238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/>
      <c r="BS225" s="238"/>
      <c r="BT225" s="238"/>
      <c r="BU225" s="238"/>
      <c r="BV225" s="238"/>
      <c r="BW225" s="238"/>
      <c r="BX225" s="238"/>
      <c r="BY225" s="238"/>
      <c r="BZ225" s="238"/>
      <c r="CA225" s="238"/>
      <c r="CB225" s="238"/>
      <c r="CC225" s="238"/>
      <c r="CD225" s="238"/>
      <c r="CE225" s="238"/>
      <c r="CF225" s="238"/>
      <c r="CG225" s="238"/>
      <c r="CH225" s="238"/>
      <c r="CI225" s="238"/>
      <c r="CJ225" s="238"/>
      <c r="CK225" s="238"/>
      <c r="CL225" s="238"/>
      <c r="CM225" s="238"/>
      <c r="CN225" s="238"/>
      <c r="CO225" s="238"/>
      <c r="CP225" s="238"/>
      <c r="CQ225" s="238"/>
      <c r="CR225" s="238"/>
      <c r="CS225" s="238"/>
      <c r="CT225" s="238"/>
      <c r="CU225" s="238"/>
      <c r="CV225" s="238"/>
      <c r="CW225" s="238"/>
      <c r="CX225" s="238"/>
      <c r="CY225" s="238"/>
      <c r="CZ225" s="238"/>
      <c r="DA225" s="238"/>
      <c r="DB225" s="238"/>
      <c r="DC225" s="238"/>
      <c r="DD225" s="238"/>
    </row>
    <row r="226" ht="10.5" customHeight="1">
      <c r="A226" s="12" t="str">
        <f t="shared" si="1"/>
        <v>242ML</v>
      </c>
      <c r="B226" s="12">
        <f t="shared" si="2"/>
        <v>2020</v>
      </c>
      <c r="C226" s="12">
        <f t="shared" si="3"/>
        <v>9</v>
      </c>
      <c r="D226" s="230">
        <f>'242MLInput'!B222</f>
        <v>44091</v>
      </c>
      <c r="E226" s="111" t="str">
        <f t="shared" si="4"/>
        <v>SGJ</v>
      </c>
      <c r="F226" s="112" t="str">
        <f>'242MLInput'!H222</f>
        <v>BUY</v>
      </c>
      <c r="G226" s="111" t="str">
        <f>'242MLInput'!N222</f>
        <v>Kevin Mock</v>
      </c>
      <c r="H226" s="111" t="str">
        <f>'242MLInput'!O222</f>
        <v/>
      </c>
      <c r="I226" s="111" t="str">
        <f>'242MLInput'!Q222</f>
        <v>Passenger</v>
      </c>
      <c r="J226" s="112" t="str">
        <f>'242MLInput'!R222</f>
        <v>Barbee</v>
      </c>
      <c r="K226" s="113" t="str">
        <f>'242MLInput'!AC222</f>
        <v/>
      </c>
      <c r="L226" s="114"/>
      <c r="M226" s="115">
        <f>'242MLInput'!L222</f>
        <v>1.3</v>
      </c>
      <c r="N226" s="111" t="str">
        <f>IF(F226="","",(IF(R226='242MLInput'!K222,"","ERROR!")))</f>
        <v/>
      </c>
      <c r="O226" s="64"/>
      <c r="P226" s="121">
        <v>1650.0</v>
      </c>
      <c r="Q226" s="133">
        <v>4390.0</v>
      </c>
      <c r="R226" s="224">
        <f t="shared" si="8"/>
        <v>2800.5</v>
      </c>
      <c r="S226" s="225"/>
      <c r="T226" s="225"/>
      <c r="U226" s="226"/>
      <c r="V226" s="226"/>
      <c r="W226" s="226"/>
      <c r="X226" s="226"/>
      <c r="Y226" s="226">
        <v>10083.0</v>
      </c>
      <c r="Z226" s="136"/>
      <c r="AA226" s="228" t="s">
        <v>102</v>
      </c>
      <c r="AB226" s="229">
        <v>500.0</v>
      </c>
      <c r="AC226" s="229" t="s">
        <v>353</v>
      </c>
      <c r="AD226" s="138"/>
      <c r="AE226" s="139">
        <v>0.0</v>
      </c>
      <c r="AF226" s="140" t="str">
        <f t="shared" si="6"/>
        <v/>
      </c>
      <c r="AG226" s="231">
        <v>2.75</v>
      </c>
      <c r="AH226" s="142">
        <f t="shared" si="7"/>
        <v>0</v>
      </c>
      <c r="AI226" s="235" t="str">
        <f>HYPERLINK('242MLInput'!AD222)</f>
        <v/>
      </c>
      <c r="AJ226" s="236" t="str">
        <f>HYPERLINK('242MLInput'!AE222)</f>
        <v/>
      </c>
      <c r="AK226" s="237" t="str">
        <f>HYPERLINK('242MLInput'!AF222)</f>
        <v/>
      </c>
      <c r="AL226" s="237" t="str">
        <f>HYPERLINK('242MLInput'!AG222)</f>
        <v/>
      </c>
      <c r="AM226" s="237" t="str">
        <f>HYPERLINK('242MLInput'!AH222)</f>
        <v/>
      </c>
      <c r="AN226" s="237" t="str">
        <f>HYPERLINK('242MLInput'!AI222)</f>
        <v/>
      </c>
      <c r="AO226" s="237" t="str">
        <f>HYPERLINK('242MLInput'!AJ222)</f>
        <v/>
      </c>
      <c r="AP226" s="237" t="str">
        <f>HYPERLINK('242MLInput'!AK222)</f>
        <v/>
      </c>
      <c r="AQ226" s="238"/>
      <c r="AR226" s="238"/>
      <c r="AS226" s="238"/>
      <c r="AT226" s="238"/>
      <c r="AU226" s="238"/>
      <c r="AV226" s="238"/>
      <c r="AW226" s="238"/>
      <c r="AX226" s="238"/>
      <c r="AY226" s="238"/>
      <c r="AZ226" s="238"/>
      <c r="BA226" s="238"/>
      <c r="BB226" s="238"/>
      <c r="BC226" s="238"/>
      <c r="BD226" s="238"/>
      <c r="BE226" s="238"/>
      <c r="BF226" s="238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/>
      <c r="CE226" s="238"/>
      <c r="CF226" s="238"/>
      <c r="CG226" s="238"/>
      <c r="CH226" s="238"/>
      <c r="CI226" s="238"/>
      <c r="CJ226" s="238"/>
      <c r="CK226" s="238"/>
      <c r="CL226" s="238"/>
      <c r="CM226" s="238"/>
      <c r="CN226" s="238"/>
      <c r="CO226" s="238"/>
      <c r="CP226" s="238"/>
      <c r="CQ226" s="238"/>
      <c r="CR226" s="238"/>
      <c r="CS226" s="238"/>
      <c r="CT226" s="238"/>
      <c r="CU226" s="238"/>
      <c r="CV226" s="238"/>
      <c r="CW226" s="238"/>
      <c r="CX226" s="238"/>
      <c r="CY226" s="238"/>
      <c r="CZ226" s="238"/>
      <c r="DA226" s="238"/>
      <c r="DB226" s="238"/>
      <c r="DC226" s="238"/>
      <c r="DD226" s="238"/>
    </row>
    <row r="227" ht="10.5" customHeight="1">
      <c r="A227" s="118" t="str">
        <f t="shared" si="1"/>
        <v>242ML</v>
      </c>
      <c r="B227" s="118">
        <f t="shared" si="2"/>
        <v>2020</v>
      </c>
      <c r="C227" s="118">
        <f t="shared" si="3"/>
        <v>9</v>
      </c>
      <c r="D227" s="119">
        <f>'242MLInput'!B223</f>
        <v>44091</v>
      </c>
      <c r="E227" s="120" t="str">
        <f t="shared" si="4"/>
        <v>BUY</v>
      </c>
      <c r="F227" s="121" t="str">
        <f>'242MLInput'!H223</f>
        <v>IXD</v>
      </c>
      <c r="G227" s="120" t="str">
        <f>'242MLInput'!N223</f>
        <v>Steve Watkins</v>
      </c>
      <c r="H227" s="120" t="str">
        <f>'242MLInput'!O223</f>
        <v/>
      </c>
      <c r="I227" s="120" t="str">
        <f>'242MLInput'!Q223</f>
        <v>Cargo</v>
      </c>
      <c r="J227" s="121" t="str">
        <f>'242MLInput'!R223</f>
        <v>Vector Aeromedical</v>
      </c>
      <c r="K227" s="122" t="str">
        <f>'242MLInput'!AC223</f>
        <v/>
      </c>
      <c r="L227" s="123"/>
      <c r="M227" s="124">
        <f>'242MLInput'!L223</f>
        <v>2.7</v>
      </c>
      <c r="N227" s="120" t="str">
        <f>IF(F227="","",(IF(R227='242MLInput'!K223,"","ERROR!")))</f>
        <v/>
      </c>
      <c r="O227" s="120"/>
      <c r="P227" s="121">
        <v>1651.0</v>
      </c>
      <c r="Q227" s="121"/>
      <c r="R227" s="124">
        <f t="shared" si="8"/>
        <v>2803.2</v>
      </c>
      <c r="S227" s="125"/>
      <c r="T227" s="125"/>
      <c r="U227" s="125"/>
      <c r="V227" s="126"/>
      <c r="W227" s="125"/>
      <c r="X227" s="125"/>
      <c r="Y227" s="125" t="str">
        <f t="shared" ref="Y227:Y228" si="55">IF(S227&lt;&gt;"",SUM(S225:X227),"")</f>
        <v/>
      </c>
      <c r="Z227" s="121"/>
      <c r="AA227" s="234"/>
      <c r="AB227" s="128"/>
      <c r="AC227" s="128"/>
      <c r="AD227" s="143"/>
      <c r="AE227" s="144">
        <v>0.0</v>
      </c>
      <c r="AF227" s="125" t="str">
        <f t="shared" si="6"/>
        <v/>
      </c>
      <c r="AG227" s="131">
        <v>2.75</v>
      </c>
      <c r="AH227" s="120">
        <f t="shared" si="7"/>
        <v>0</v>
      </c>
      <c r="AI227" s="132" t="str">
        <f>HYPERLINK('242MLInput'!AD223)</f>
        <v/>
      </c>
      <c r="AJ227" s="132" t="str">
        <f>HYPERLINK('242MLInput'!AE223)</f>
        <v/>
      </c>
      <c r="AK227" s="132" t="str">
        <f>HYPERLINK('242MLInput'!AF223)</f>
        <v/>
      </c>
      <c r="AL227" s="132" t="str">
        <f>HYPERLINK('242MLInput'!AG223)</f>
        <v/>
      </c>
      <c r="AM227" s="132" t="str">
        <f>HYPERLINK('242MLInput'!AH223)</f>
        <v/>
      </c>
      <c r="AN227" s="132" t="str">
        <f>HYPERLINK('242MLInput'!AI223)</f>
        <v/>
      </c>
      <c r="AO227" s="132" t="str">
        <f>HYPERLINK('242MLInput'!AJ223)</f>
        <v/>
      </c>
      <c r="AP227" s="132" t="str">
        <f>HYPERLINK('242MLInput'!AK223)</f>
        <v/>
      </c>
      <c r="AQ227" s="118"/>
      <c r="AR227" s="118"/>
      <c r="AS227" s="118"/>
      <c r="AT227" s="118"/>
      <c r="AU227" s="118"/>
      <c r="AV227" s="118"/>
      <c r="AW227" s="118"/>
      <c r="AX227" s="118"/>
      <c r="AY227" s="118"/>
      <c r="AZ227" s="118"/>
      <c r="BA227" s="118"/>
      <c r="BB227" s="118"/>
      <c r="BC227" s="118"/>
      <c r="BD227" s="118"/>
      <c r="BE227" s="118"/>
      <c r="BF227" s="118"/>
      <c r="BG227" s="118"/>
      <c r="BH227" s="118"/>
      <c r="BI227" s="118"/>
      <c r="BJ227" s="118"/>
      <c r="BK227" s="118"/>
      <c r="BL227" s="118"/>
      <c r="BM227" s="118"/>
      <c r="BN227" s="118"/>
      <c r="BO227" s="118"/>
      <c r="BP227" s="118"/>
      <c r="BQ227" s="118"/>
      <c r="BR227" s="118"/>
      <c r="BS227" s="118"/>
      <c r="BT227" s="118"/>
      <c r="BU227" s="118"/>
      <c r="BV227" s="118"/>
      <c r="BW227" s="118"/>
      <c r="BX227" s="118"/>
      <c r="BY227" s="118"/>
      <c r="BZ227" s="118"/>
      <c r="CA227" s="118"/>
      <c r="CB227" s="118"/>
      <c r="CC227" s="118"/>
      <c r="CD227" s="118"/>
      <c r="CE227" s="118"/>
      <c r="CF227" s="118"/>
      <c r="CG227" s="118"/>
      <c r="CH227" s="118"/>
      <c r="CI227" s="118"/>
      <c r="CJ227" s="118"/>
      <c r="CK227" s="118"/>
      <c r="CL227" s="118"/>
      <c r="CM227" s="118"/>
      <c r="CN227" s="118"/>
      <c r="CO227" s="118"/>
      <c r="CP227" s="118"/>
      <c r="CQ227" s="118"/>
      <c r="CR227" s="118"/>
      <c r="CS227" s="118"/>
      <c r="CT227" s="118"/>
      <c r="CU227" s="118"/>
      <c r="CV227" s="118"/>
      <c r="CW227" s="118"/>
      <c r="CX227" s="118"/>
      <c r="CY227" s="118"/>
      <c r="CZ227" s="118"/>
      <c r="DA227" s="118"/>
      <c r="DB227" s="118"/>
      <c r="DC227" s="118"/>
      <c r="DD227" s="118"/>
    </row>
    <row r="228" ht="10.5" customHeight="1">
      <c r="A228" s="118" t="str">
        <f t="shared" si="1"/>
        <v>242ML</v>
      </c>
      <c r="B228" s="118">
        <f t="shared" si="2"/>
        <v>2020</v>
      </c>
      <c r="C228" s="118">
        <f t="shared" si="3"/>
        <v>9</v>
      </c>
      <c r="D228" s="119">
        <f>'242MLInput'!B224</f>
        <v>44091</v>
      </c>
      <c r="E228" s="120" t="str">
        <f t="shared" si="4"/>
        <v>IXD</v>
      </c>
      <c r="F228" s="121" t="str">
        <f>'242MLInput'!H224</f>
        <v>APA</v>
      </c>
      <c r="G228" s="120" t="str">
        <f>'242MLInput'!N224</f>
        <v>Steve Watkins</v>
      </c>
      <c r="H228" s="120" t="str">
        <f>'242MLInput'!O224</f>
        <v/>
      </c>
      <c r="I228" s="120" t="str">
        <f>'242MLInput'!Q224</f>
        <v>Cargo</v>
      </c>
      <c r="J228" s="121" t="str">
        <f>'242MLInput'!R224</f>
        <v>Vector Aeromedical</v>
      </c>
      <c r="K228" s="122" t="str">
        <f>'242MLInput'!AC224</f>
        <v/>
      </c>
      <c r="L228" s="123"/>
      <c r="M228" s="124">
        <f>'242MLInput'!L224</f>
        <v>1.7</v>
      </c>
      <c r="N228" s="120" t="str">
        <f>IF(F228="","",(IF(R228='242MLInput'!K224,"","ERROR!")))</f>
        <v/>
      </c>
      <c r="O228" s="120"/>
      <c r="P228" s="121">
        <v>1652.0</v>
      </c>
      <c r="Q228" s="121"/>
      <c r="R228" s="124">
        <f t="shared" si="8"/>
        <v>2804.9</v>
      </c>
      <c r="S228" s="125"/>
      <c r="T228" s="125"/>
      <c r="U228" s="125"/>
      <c r="V228" s="126"/>
      <c r="W228" s="125"/>
      <c r="X228" s="125"/>
      <c r="Y228" s="125" t="str">
        <f t="shared" si="55"/>
        <v/>
      </c>
      <c r="Z228" s="121"/>
      <c r="AA228" s="234"/>
      <c r="AB228" s="128"/>
      <c r="AC228" s="128"/>
      <c r="AD228" s="143"/>
      <c r="AE228" s="144">
        <v>0.0</v>
      </c>
      <c r="AF228" s="125" t="str">
        <f t="shared" si="6"/>
        <v/>
      </c>
      <c r="AG228" s="131">
        <v>2.75</v>
      </c>
      <c r="AH228" s="120">
        <f t="shared" si="7"/>
        <v>0</v>
      </c>
      <c r="AI228" s="132" t="str">
        <f>HYPERLINK('242MLInput'!AD224)</f>
        <v/>
      </c>
      <c r="AJ228" s="132" t="str">
        <f>HYPERLINK('242MLInput'!AE224)</f>
        <v/>
      </c>
      <c r="AK228" s="132" t="str">
        <f>HYPERLINK('242MLInput'!AF224)</f>
        <v/>
      </c>
      <c r="AL228" s="132" t="str">
        <f>HYPERLINK('242MLInput'!AG224)</f>
        <v/>
      </c>
      <c r="AM228" s="132" t="str">
        <f>HYPERLINK('242MLInput'!AH224)</f>
        <v/>
      </c>
      <c r="AN228" s="132" t="str">
        <f>HYPERLINK('242MLInput'!AI224)</f>
        <v/>
      </c>
      <c r="AO228" s="132" t="str">
        <f>HYPERLINK('242MLInput'!AJ224)</f>
        <v/>
      </c>
      <c r="AP228" s="132" t="str">
        <f>HYPERLINK('242MLInput'!AK224)</f>
        <v/>
      </c>
      <c r="AQ228" s="118"/>
      <c r="AR228" s="118"/>
      <c r="AS228" s="118"/>
      <c r="AT228" s="118"/>
      <c r="AU228" s="118"/>
      <c r="AV228" s="118"/>
      <c r="AW228" s="118"/>
      <c r="AX228" s="118"/>
      <c r="AY228" s="118"/>
      <c r="AZ228" s="118"/>
      <c r="BA228" s="118"/>
      <c r="BB228" s="118"/>
      <c r="BC228" s="118"/>
      <c r="BD228" s="118"/>
      <c r="BE228" s="118"/>
      <c r="BF228" s="118"/>
      <c r="BG228" s="118"/>
      <c r="BH228" s="118"/>
      <c r="BI228" s="118"/>
      <c r="BJ228" s="118"/>
      <c r="BK228" s="118"/>
      <c r="BL228" s="118"/>
      <c r="BM228" s="118"/>
      <c r="BN228" s="118"/>
      <c r="BO228" s="118"/>
      <c r="BP228" s="118"/>
      <c r="BQ228" s="118"/>
      <c r="BR228" s="118"/>
      <c r="BS228" s="118"/>
      <c r="BT228" s="118"/>
      <c r="BU228" s="118"/>
      <c r="BV228" s="118"/>
      <c r="BW228" s="118"/>
      <c r="BX228" s="118"/>
      <c r="BY228" s="118"/>
      <c r="BZ228" s="118"/>
      <c r="CA228" s="118"/>
      <c r="CB228" s="118"/>
      <c r="CC228" s="118"/>
      <c r="CD228" s="118"/>
      <c r="CE228" s="118"/>
      <c r="CF228" s="118"/>
      <c r="CG228" s="118"/>
      <c r="CH228" s="118"/>
      <c r="CI228" s="118"/>
      <c r="CJ228" s="118"/>
      <c r="CK228" s="118"/>
      <c r="CL228" s="118"/>
      <c r="CM228" s="118"/>
      <c r="CN228" s="118"/>
      <c r="CO228" s="118"/>
      <c r="CP228" s="118"/>
      <c r="CQ228" s="118"/>
      <c r="CR228" s="118"/>
      <c r="CS228" s="118"/>
      <c r="CT228" s="118"/>
      <c r="CU228" s="118"/>
      <c r="CV228" s="118"/>
      <c r="CW228" s="118"/>
      <c r="CX228" s="118"/>
      <c r="CY228" s="118"/>
      <c r="CZ228" s="118"/>
      <c r="DA228" s="118"/>
      <c r="DB228" s="118"/>
      <c r="DC228" s="118"/>
      <c r="DD228" s="118"/>
    </row>
    <row r="229" ht="10.5" customHeight="1">
      <c r="A229" s="118" t="str">
        <f t="shared" si="1"/>
        <v>242ML</v>
      </c>
      <c r="B229" s="118">
        <f t="shared" si="2"/>
        <v>2020</v>
      </c>
      <c r="C229" s="118">
        <f t="shared" si="3"/>
        <v>9</v>
      </c>
      <c r="D229" s="119">
        <f>'242MLInput'!B225</f>
        <v>44091</v>
      </c>
      <c r="E229" s="120" t="str">
        <f t="shared" si="4"/>
        <v>APA</v>
      </c>
      <c r="F229" s="121" t="str">
        <f>'242MLInput'!H225</f>
        <v>BUY</v>
      </c>
      <c r="G229" s="120" t="str">
        <f>'242MLInput'!N225</f>
        <v>Steve Watkins</v>
      </c>
      <c r="H229" s="120" t="str">
        <f>'242MLInput'!O225</f>
        <v/>
      </c>
      <c r="I229" s="120" t="str">
        <f>'242MLInput'!Q225</f>
        <v>Cargo</v>
      </c>
      <c r="J229" s="121" t="str">
        <f>'242MLInput'!R225</f>
        <v>Vector Aeromedical</v>
      </c>
      <c r="K229" s="122" t="str">
        <f>'242MLInput'!AC225</f>
        <v/>
      </c>
      <c r="L229" s="123"/>
      <c r="M229" s="124">
        <f>'242MLInput'!L225</f>
        <v>3.5</v>
      </c>
      <c r="N229" s="120" t="str">
        <f>IF(F229="","",(IF(R229='242MLInput'!K225,"","ERROR!")))</f>
        <v/>
      </c>
      <c r="O229" s="120"/>
      <c r="P229" s="121">
        <v>1653.0</v>
      </c>
      <c r="Q229" s="121">
        <v>4387.0</v>
      </c>
      <c r="R229" s="124">
        <f t="shared" si="8"/>
        <v>2808.4</v>
      </c>
      <c r="S229" s="125"/>
      <c r="T229" s="125"/>
      <c r="U229" s="125"/>
      <c r="V229" s="126"/>
      <c r="W229" s="125"/>
      <c r="X229" s="125"/>
      <c r="Y229" s="125">
        <v>14083.0</v>
      </c>
      <c r="Z229" s="121"/>
      <c r="AA229" s="234" t="s">
        <v>94</v>
      </c>
      <c r="AB229" s="128">
        <v>850.0</v>
      </c>
      <c r="AC229" s="128" t="s">
        <v>354</v>
      </c>
      <c r="AD229" s="143"/>
      <c r="AE229" s="144">
        <v>0.0</v>
      </c>
      <c r="AF229" s="125" t="str">
        <f t="shared" si="6"/>
        <v/>
      </c>
      <c r="AG229" s="131">
        <v>2.75</v>
      </c>
      <c r="AH229" s="120">
        <f t="shared" si="7"/>
        <v>0</v>
      </c>
      <c r="AI229" s="132" t="str">
        <f>HYPERLINK('242MLInput'!AD225)</f>
        <v/>
      </c>
      <c r="AJ229" s="132" t="str">
        <f>HYPERLINK('242MLInput'!AE225)</f>
        <v/>
      </c>
      <c r="AK229" s="132" t="str">
        <f>HYPERLINK('242MLInput'!AF225)</f>
        <v/>
      </c>
      <c r="AL229" s="132" t="str">
        <f>HYPERLINK('242MLInput'!AG225)</f>
        <v/>
      </c>
      <c r="AM229" s="132" t="str">
        <f>HYPERLINK('242MLInput'!AH225)</f>
        <v/>
      </c>
      <c r="AN229" s="132" t="str">
        <f>HYPERLINK('242MLInput'!AI225)</f>
        <v/>
      </c>
      <c r="AO229" s="132" t="str">
        <f>HYPERLINK('242MLInput'!AJ225)</f>
        <v/>
      </c>
      <c r="AP229" s="132" t="str">
        <f>HYPERLINK('242MLInput'!AK225)</f>
        <v/>
      </c>
      <c r="AQ229" s="118"/>
      <c r="AR229" s="118"/>
      <c r="AS229" s="118"/>
      <c r="AT229" s="118"/>
      <c r="AU229" s="118"/>
      <c r="AV229" s="118"/>
      <c r="AW229" s="118"/>
      <c r="AX229" s="118"/>
      <c r="AY229" s="118"/>
      <c r="AZ229" s="118"/>
      <c r="BA229" s="118"/>
      <c r="BB229" s="118"/>
      <c r="BC229" s="118"/>
      <c r="BD229" s="118"/>
      <c r="BE229" s="118"/>
      <c r="BF229" s="118"/>
      <c r="BG229" s="118"/>
      <c r="BH229" s="118"/>
      <c r="BI229" s="118"/>
      <c r="BJ229" s="118"/>
      <c r="BK229" s="118"/>
      <c r="BL229" s="118"/>
      <c r="BM229" s="118"/>
      <c r="BN229" s="118"/>
      <c r="BO229" s="118"/>
      <c r="BP229" s="118"/>
      <c r="BQ229" s="118"/>
      <c r="BR229" s="118"/>
      <c r="BS229" s="118"/>
      <c r="BT229" s="118"/>
      <c r="BU229" s="118"/>
      <c r="BV229" s="118"/>
      <c r="BW229" s="118"/>
      <c r="BX229" s="118"/>
      <c r="BY229" s="118"/>
      <c r="BZ229" s="118"/>
      <c r="CA229" s="118"/>
      <c r="CB229" s="118"/>
      <c r="CC229" s="118"/>
      <c r="CD229" s="118"/>
      <c r="CE229" s="118"/>
      <c r="CF229" s="118"/>
      <c r="CG229" s="118"/>
      <c r="CH229" s="118"/>
      <c r="CI229" s="118"/>
      <c r="CJ229" s="118"/>
      <c r="CK229" s="118"/>
      <c r="CL229" s="118"/>
      <c r="CM229" s="118"/>
      <c r="CN229" s="118"/>
      <c r="CO229" s="118"/>
      <c r="CP229" s="118"/>
      <c r="CQ229" s="118"/>
      <c r="CR229" s="118"/>
      <c r="CS229" s="118"/>
      <c r="CT229" s="118"/>
      <c r="CU229" s="118"/>
      <c r="CV229" s="118"/>
      <c r="CW229" s="118"/>
      <c r="CX229" s="118"/>
      <c r="CY229" s="118"/>
      <c r="CZ229" s="118"/>
      <c r="DA229" s="118"/>
      <c r="DB229" s="118"/>
      <c r="DC229" s="118"/>
      <c r="DD229" s="118"/>
    </row>
    <row r="230" ht="10.5" customHeight="1">
      <c r="A230" s="12" t="str">
        <f t="shared" si="1"/>
        <v>242ML</v>
      </c>
      <c r="B230" s="12">
        <f t="shared" si="2"/>
        <v>2020</v>
      </c>
      <c r="C230" s="12">
        <f t="shared" si="3"/>
        <v>9</v>
      </c>
      <c r="D230" s="230">
        <f>'242MLInput'!B226</f>
        <v>44092</v>
      </c>
      <c r="E230" s="111" t="str">
        <f t="shared" si="4"/>
        <v>BUY</v>
      </c>
      <c r="F230" s="112" t="str">
        <f>'242MLInput'!H226</f>
        <v>HSP</v>
      </c>
      <c r="G230" s="111" t="str">
        <f>'242MLInput'!N226</f>
        <v>Kevin Mock</v>
      </c>
      <c r="H230" s="111" t="str">
        <f>'242MLInput'!O226</f>
        <v/>
      </c>
      <c r="I230" s="111" t="str">
        <f>'242MLInput'!Q226</f>
        <v>Passenger</v>
      </c>
      <c r="J230" s="112" t="str">
        <f>'242MLInput'!R226</f>
        <v>Pierce</v>
      </c>
      <c r="K230" s="113" t="str">
        <f>'242MLInput'!AC226</f>
        <v/>
      </c>
      <c r="L230" s="114"/>
      <c r="M230" s="115">
        <f>'242MLInput'!L226</f>
        <v>0.6</v>
      </c>
      <c r="N230" s="111" t="str">
        <f>IF(F230="","",(IF(R230='242MLInput'!K226,"","ERROR!")))</f>
        <v/>
      </c>
      <c r="O230" s="64"/>
      <c r="P230" s="121">
        <v>1654.0</v>
      </c>
      <c r="Q230" s="133"/>
      <c r="R230" s="224">
        <f t="shared" si="8"/>
        <v>2809</v>
      </c>
      <c r="S230" s="225"/>
      <c r="T230" s="225"/>
      <c r="U230" s="226"/>
      <c r="V230" s="226"/>
      <c r="W230" s="226"/>
      <c r="X230" s="226"/>
      <c r="Y230" s="226" t="str">
        <f>IF(S230&lt;&gt;"",SUM(S228:X230),"")</f>
        <v/>
      </c>
      <c r="Z230" s="136"/>
      <c r="AA230" s="228"/>
      <c r="AB230" s="229"/>
      <c r="AC230" s="229"/>
      <c r="AD230" s="138"/>
      <c r="AE230" s="139">
        <v>0.0</v>
      </c>
      <c r="AF230" s="140" t="str">
        <f t="shared" si="6"/>
        <v/>
      </c>
      <c r="AG230" s="231">
        <v>2.75</v>
      </c>
      <c r="AH230" s="142">
        <f t="shared" si="7"/>
        <v>0</v>
      </c>
      <c r="AI230" s="235" t="str">
        <f>HYPERLINK('242MLInput'!AD226)</f>
        <v/>
      </c>
      <c r="AJ230" s="236" t="str">
        <f>HYPERLINK('242MLInput'!AE226)</f>
        <v/>
      </c>
      <c r="AK230" s="237" t="str">
        <f>HYPERLINK('242MLInput'!AF226)</f>
        <v/>
      </c>
      <c r="AL230" s="237" t="str">
        <f>HYPERLINK('242MLInput'!AG226)</f>
        <v/>
      </c>
      <c r="AM230" s="237" t="str">
        <f>HYPERLINK('242MLInput'!AH226)</f>
        <v/>
      </c>
      <c r="AN230" s="237" t="str">
        <f>HYPERLINK('242MLInput'!AI226)</f>
        <v/>
      </c>
      <c r="AO230" s="237" t="str">
        <f>HYPERLINK('242MLInput'!AJ226)</f>
        <v/>
      </c>
      <c r="AP230" s="237" t="str">
        <f>HYPERLINK('242MLInput'!AK226)</f>
        <v/>
      </c>
      <c r="AQ230" s="238"/>
      <c r="AR230" s="238"/>
      <c r="AS230" s="238"/>
      <c r="AT230" s="238"/>
      <c r="AU230" s="238"/>
      <c r="AV230" s="238"/>
      <c r="AW230" s="238"/>
      <c r="AX230" s="238"/>
      <c r="AY230" s="238"/>
      <c r="AZ230" s="238"/>
      <c r="BA230" s="238"/>
      <c r="BB230" s="238"/>
      <c r="BC230" s="238"/>
      <c r="BD230" s="238"/>
      <c r="BE230" s="238"/>
      <c r="BF230" s="238"/>
      <c r="BG230" s="238"/>
      <c r="BH230" s="238"/>
      <c r="BI230" s="238"/>
      <c r="BJ230" s="238"/>
      <c r="BK230" s="238"/>
      <c r="BL230" s="238"/>
      <c r="BM230" s="238"/>
      <c r="BN230" s="238"/>
      <c r="BO230" s="238"/>
      <c r="BP230" s="238"/>
      <c r="BQ230" s="238"/>
      <c r="BR230" s="238"/>
      <c r="BS230" s="238"/>
      <c r="BT230" s="238"/>
      <c r="BU230" s="238"/>
      <c r="BV230" s="238"/>
      <c r="BW230" s="238"/>
      <c r="BX230" s="238"/>
      <c r="BY230" s="238"/>
      <c r="BZ230" s="238"/>
      <c r="CA230" s="238"/>
      <c r="CB230" s="238"/>
      <c r="CC230" s="238"/>
      <c r="CD230" s="238"/>
      <c r="CE230" s="238"/>
      <c r="CF230" s="238"/>
      <c r="CG230" s="238"/>
      <c r="CH230" s="238"/>
      <c r="CI230" s="238"/>
      <c r="CJ230" s="238"/>
      <c r="CK230" s="238"/>
      <c r="CL230" s="238"/>
      <c r="CM230" s="238"/>
      <c r="CN230" s="238"/>
      <c r="CO230" s="238"/>
      <c r="CP230" s="238"/>
      <c r="CQ230" s="238"/>
      <c r="CR230" s="238"/>
      <c r="CS230" s="238"/>
      <c r="CT230" s="238"/>
      <c r="CU230" s="238"/>
      <c r="CV230" s="238"/>
      <c r="CW230" s="238"/>
      <c r="CX230" s="238"/>
      <c r="CY230" s="238"/>
      <c r="CZ230" s="238"/>
      <c r="DA230" s="238"/>
      <c r="DB230" s="238"/>
      <c r="DC230" s="238"/>
      <c r="DD230" s="238"/>
    </row>
    <row r="231" ht="10.5" customHeight="1">
      <c r="A231" s="12" t="str">
        <f t="shared" si="1"/>
        <v>242ML</v>
      </c>
      <c r="B231" s="12">
        <f t="shared" si="2"/>
        <v>2020</v>
      </c>
      <c r="C231" s="12">
        <f t="shared" si="3"/>
        <v>9</v>
      </c>
      <c r="D231" s="230">
        <f>'242MLInput'!B227</f>
        <v>44092</v>
      </c>
      <c r="E231" s="111" t="str">
        <f t="shared" si="4"/>
        <v>HSP</v>
      </c>
      <c r="F231" s="112" t="str">
        <f>'242MLInput'!H227</f>
        <v>BUY</v>
      </c>
      <c r="G231" s="111" t="str">
        <f>'242MLInput'!N227</f>
        <v>Kevin Mock</v>
      </c>
      <c r="H231" s="111" t="str">
        <f>'242MLInput'!O227</f>
        <v/>
      </c>
      <c r="I231" s="111" t="str">
        <f>'242MLInput'!Q227</f>
        <v>Passenger</v>
      </c>
      <c r="J231" s="112" t="str">
        <f>'242MLInput'!R227</f>
        <v>Pierce</v>
      </c>
      <c r="K231" s="113" t="str">
        <f>'242MLInput'!AC227</f>
        <v/>
      </c>
      <c r="L231" s="114"/>
      <c r="M231" s="115">
        <f>'242MLInput'!L227</f>
        <v>0.4</v>
      </c>
      <c r="N231" s="111" t="str">
        <f>IF(F231="","",(IF(R231='242MLInput'!K227,"","ERROR!")))</f>
        <v/>
      </c>
      <c r="O231" s="64"/>
      <c r="P231" s="121">
        <v>1655.0</v>
      </c>
      <c r="Q231" s="133">
        <v>4381.0</v>
      </c>
      <c r="R231" s="224">
        <f t="shared" si="8"/>
        <v>2809.4</v>
      </c>
      <c r="S231" s="225"/>
      <c r="T231" s="225"/>
      <c r="U231" s="226"/>
      <c r="V231" s="226"/>
      <c r="W231" s="226"/>
      <c r="X231" s="226"/>
      <c r="Y231" s="226">
        <v>3709.0</v>
      </c>
      <c r="Z231" s="136" t="s">
        <v>355</v>
      </c>
      <c r="AA231" s="228" t="s">
        <v>102</v>
      </c>
      <c r="AB231" s="229">
        <v>500.0</v>
      </c>
      <c r="AC231" s="229" t="s">
        <v>356</v>
      </c>
      <c r="AD231" s="138"/>
      <c r="AE231" s="139">
        <v>0.0</v>
      </c>
      <c r="AF231" s="140" t="str">
        <f t="shared" si="6"/>
        <v/>
      </c>
      <c r="AG231" s="231">
        <v>2.75</v>
      </c>
      <c r="AH231" s="142">
        <f t="shared" si="7"/>
        <v>0</v>
      </c>
      <c r="AI231" s="235" t="str">
        <f>HYPERLINK('242MLInput'!AD227)</f>
        <v/>
      </c>
      <c r="AJ231" s="236" t="str">
        <f>HYPERLINK('242MLInput'!AE227)</f>
        <v/>
      </c>
      <c r="AK231" s="237" t="str">
        <f>HYPERLINK('242MLInput'!AF227)</f>
        <v/>
      </c>
      <c r="AL231" s="237" t="str">
        <f>HYPERLINK('242MLInput'!AG227)</f>
        <v/>
      </c>
      <c r="AM231" s="237" t="str">
        <f>HYPERLINK('242MLInput'!AH227)</f>
        <v/>
      </c>
      <c r="AN231" s="237" t="str">
        <f>HYPERLINK('242MLInput'!AI227)</f>
        <v/>
      </c>
      <c r="AO231" s="237" t="str">
        <f>HYPERLINK('242MLInput'!AJ227)</f>
        <v/>
      </c>
      <c r="AP231" s="237" t="str">
        <f>HYPERLINK('242MLInput'!AK227)</f>
        <v/>
      </c>
      <c r="AQ231" s="238"/>
      <c r="AR231" s="238"/>
      <c r="AS231" s="238"/>
      <c r="AT231" s="238"/>
      <c r="AU231" s="238"/>
      <c r="AV231" s="238"/>
      <c r="AW231" s="238"/>
      <c r="AX231" s="238"/>
      <c r="AY231" s="238"/>
      <c r="AZ231" s="238"/>
      <c r="BA231" s="238"/>
      <c r="BB231" s="238"/>
      <c r="BC231" s="238"/>
      <c r="BD231" s="238"/>
      <c r="BE231" s="238"/>
      <c r="BF231" s="238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/>
      <c r="BY231" s="238"/>
      <c r="BZ231" s="238"/>
      <c r="CA231" s="238"/>
      <c r="CB231" s="238"/>
      <c r="CC231" s="238"/>
      <c r="CD231" s="238"/>
      <c r="CE231" s="238"/>
      <c r="CF231" s="238"/>
      <c r="CG231" s="238"/>
      <c r="CH231" s="238"/>
      <c r="CI231" s="238"/>
      <c r="CJ231" s="238"/>
      <c r="CK231" s="238"/>
      <c r="CL231" s="238"/>
      <c r="CM231" s="238"/>
      <c r="CN231" s="238"/>
      <c r="CO231" s="238"/>
      <c r="CP231" s="238"/>
      <c r="CQ231" s="238"/>
      <c r="CR231" s="238"/>
      <c r="CS231" s="238"/>
      <c r="CT231" s="238"/>
      <c r="CU231" s="238"/>
      <c r="CV231" s="238"/>
      <c r="CW231" s="238"/>
      <c r="CX231" s="238"/>
      <c r="CY231" s="238"/>
      <c r="CZ231" s="238"/>
      <c r="DA231" s="238"/>
      <c r="DB231" s="238"/>
      <c r="DC231" s="238"/>
      <c r="DD231" s="238"/>
    </row>
    <row r="232" ht="10.5" customHeight="1">
      <c r="A232" s="118" t="str">
        <f t="shared" si="1"/>
        <v>242ML</v>
      </c>
      <c r="B232" s="118">
        <f t="shared" si="2"/>
        <v>2020</v>
      </c>
      <c r="C232" s="118">
        <f t="shared" si="3"/>
        <v>9</v>
      </c>
      <c r="D232" s="119">
        <f>'242MLInput'!B228</f>
        <v>44092</v>
      </c>
      <c r="E232" s="120" t="str">
        <f t="shared" si="4"/>
        <v>BUY</v>
      </c>
      <c r="F232" s="121" t="str">
        <f>'242MLInput'!H228</f>
        <v>SLN</v>
      </c>
      <c r="G232" s="120" t="str">
        <f>'242MLInput'!N228</f>
        <v>Steve Watkins</v>
      </c>
      <c r="H232" s="120" t="str">
        <f>'242MLInput'!O228</f>
        <v/>
      </c>
      <c r="I232" s="120" t="str">
        <f>'242MLInput'!Q228</f>
        <v>Cargo</v>
      </c>
      <c r="J232" s="121" t="str">
        <f>'242MLInput'!R228</f>
        <v>Vector Aeromedical</v>
      </c>
      <c r="K232" s="122" t="str">
        <f>'242MLInput'!AC228</f>
        <v/>
      </c>
      <c r="L232" s="123"/>
      <c r="M232" s="124">
        <f>'242MLInput'!L228</f>
        <v>3</v>
      </c>
      <c r="N232" s="120" t="str">
        <f>IF(F232="","",(IF(R232='242MLInput'!K228,"","ERROR!")))</f>
        <v/>
      </c>
      <c r="O232" s="120"/>
      <c r="P232" s="121">
        <v>1656.0</v>
      </c>
      <c r="Q232" s="121"/>
      <c r="R232" s="124">
        <f t="shared" si="8"/>
        <v>2812.4</v>
      </c>
      <c r="S232" s="125"/>
      <c r="T232" s="125"/>
      <c r="U232" s="125"/>
      <c r="V232" s="126"/>
      <c r="W232" s="125"/>
      <c r="X232" s="125"/>
      <c r="Y232" s="125" t="str">
        <f t="shared" ref="Y232:Y233" si="56">IF(S232&lt;&gt;"",SUM(S230:X232),"")</f>
        <v/>
      </c>
      <c r="Z232" s="121"/>
      <c r="AA232" s="234"/>
      <c r="AB232" s="128"/>
      <c r="AC232" s="128"/>
      <c r="AD232" s="143"/>
      <c r="AE232" s="144">
        <v>0.0</v>
      </c>
      <c r="AF232" s="125" t="str">
        <f t="shared" si="6"/>
        <v/>
      </c>
      <c r="AG232" s="131">
        <v>2.75</v>
      </c>
      <c r="AH232" s="120">
        <f t="shared" si="7"/>
        <v>0</v>
      </c>
      <c r="AI232" s="132" t="str">
        <f>HYPERLINK('242MLInput'!AD228)</f>
        <v/>
      </c>
      <c r="AJ232" s="132" t="str">
        <f>HYPERLINK('242MLInput'!AE228)</f>
        <v/>
      </c>
      <c r="AK232" s="132" t="str">
        <f>HYPERLINK('242MLInput'!AF228)</f>
        <v/>
      </c>
      <c r="AL232" s="132" t="str">
        <f>HYPERLINK('242MLInput'!AG228)</f>
        <v/>
      </c>
      <c r="AM232" s="132" t="str">
        <f>HYPERLINK('242MLInput'!AH228)</f>
        <v/>
      </c>
      <c r="AN232" s="132" t="str">
        <f>HYPERLINK('242MLInput'!AI228)</f>
        <v/>
      </c>
      <c r="AO232" s="132" t="str">
        <f>HYPERLINK('242MLInput'!AJ228)</f>
        <v/>
      </c>
      <c r="AP232" s="132" t="str">
        <f>HYPERLINK('242MLInput'!AK228)</f>
        <v/>
      </c>
      <c r="AQ232" s="118"/>
      <c r="AR232" s="118"/>
      <c r="AS232" s="118"/>
      <c r="AT232" s="118"/>
      <c r="AU232" s="118"/>
      <c r="AV232" s="118"/>
      <c r="AW232" s="118"/>
      <c r="AX232" s="118"/>
      <c r="AY232" s="118"/>
      <c r="AZ232" s="118"/>
      <c r="BA232" s="118"/>
      <c r="BB232" s="118"/>
      <c r="BC232" s="118"/>
      <c r="BD232" s="118"/>
      <c r="BE232" s="118"/>
      <c r="BF232" s="118"/>
      <c r="BG232" s="118"/>
      <c r="BH232" s="118"/>
      <c r="BI232" s="118"/>
      <c r="BJ232" s="118"/>
      <c r="BK232" s="118"/>
      <c r="BL232" s="118"/>
      <c r="BM232" s="118"/>
      <c r="BN232" s="118"/>
      <c r="BO232" s="118"/>
      <c r="BP232" s="118"/>
      <c r="BQ232" s="118"/>
      <c r="BR232" s="118"/>
      <c r="BS232" s="118"/>
      <c r="BT232" s="118"/>
      <c r="BU232" s="118"/>
      <c r="BV232" s="118"/>
      <c r="BW232" s="118"/>
      <c r="BX232" s="118"/>
      <c r="BY232" s="118"/>
      <c r="BZ232" s="118"/>
      <c r="CA232" s="118"/>
      <c r="CB232" s="118"/>
      <c r="CC232" s="118"/>
      <c r="CD232" s="118"/>
      <c r="CE232" s="118"/>
      <c r="CF232" s="118"/>
      <c r="CG232" s="118"/>
      <c r="CH232" s="118"/>
      <c r="CI232" s="118"/>
      <c r="CJ232" s="118"/>
      <c r="CK232" s="118"/>
      <c r="CL232" s="118"/>
      <c r="CM232" s="118"/>
      <c r="CN232" s="118"/>
      <c r="CO232" s="118"/>
      <c r="CP232" s="118"/>
      <c r="CQ232" s="118"/>
      <c r="CR232" s="118"/>
      <c r="CS232" s="118"/>
      <c r="CT232" s="118"/>
      <c r="CU232" s="118"/>
      <c r="CV232" s="118"/>
      <c r="CW232" s="118"/>
      <c r="CX232" s="118"/>
      <c r="CY232" s="118"/>
      <c r="CZ232" s="118"/>
      <c r="DA232" s="118"/>
      <c r="DB232" s="118"/>
      <c r="DC232" s="118"/>
      <c r="DD232" s="118"/>
    </row>
    <row r="233" ht="10.5" customHeight="1">
      <c r="A233" s="118" t="str">
        <f t="shared" si="1"/>
        <v>242ML</v>
      </c>
      <c r="B233" s="118">
        <f t="shared" si="2"/>
        <v>2020</v>
      </c>
      <c r="C233" s="118">
        <f t="shared" si="3"/>
        <v>9</v>
      </c>
      <c r="D233" s="119">
        <f>'242MLInput'!B229</f>
        <v>44092</v>
      </c>
      <c r="E233" s="120" t="str">
        <f t="shared" si="4"/>
        <v>SLN</v>
      </c>
      <c r="F233" s="121" t="str">
        <f>'242MLInput'!H229</f>
        <v>APA</v>
      </c>
      <c r="G233" s="120" t="str">
        <f>'242MLInput'!N229</f>
        <v>Steve Watkins</v>
      </c>
      <c r="H233" s="120" t="str">
        <f>'242MLInput'!O229</f>
        <v/>
      </c>
      <c r="I233" s="120" t="str">
        <f>'242MLInput'!Q229</f>
        <v>Cargo</v>
      </c>
      <c r="J233" s="121" t="str">
        <f>'242MLInput'!R229</f>
        <v>Vector Aeromedical</v>
      </c>
      <c r="K233" s="122" t="str">
        <f>'242MLInput'!AC229</f>
        <v/>
      </c>
      <c r="L233" s="123"/>
      <c r="M233" s="124">
        <f>'242MLInput'!L229</f>
        <v>1.3</v>
      </c>
      <c r="N233" s="120" t="str">
        <f>IF(F233="","",(IF(R233='242MLInput'!K229,"","ERROR!")))</f>
        <v/>
      </c>
      <c r="O233" s="120"/>
      <c r="P233" s="121">
        <v>1657.0</v>
      </c>
      <c r="Q233" s="121"/>
      <c r="R233" s="124">
        <f t="shared" si="8"/>
        <v>2813.7</v>
      </c>
      <c r="S233" s="125"/>
      <c r="T233" s="125"/>
      <c r="U233" s="125"/>
      <c r="V233" s="126"/>
      <c r="W233" s="125"/>
      <c r="X233" s="125"/>
      <c r="Y233" s="125" t="str">
        <f t="shared" si="56"/>
        <v/>
      </c>
      <c r="Z233" s="121"/>
      <c r="AA233" s="234"/>
      <c r="AB233" s="128"/>
      <c r="AC233" s="128"/>
      <c r="AD233" s="143"/>
      <c r="AE233" s="144">
        <v>0.0</v>
      </c>
      <c r="AF233" s="125" t="str">
        <f t="shared" si="6"/>
        <v/>
      </c>
      <c r="AG233" s="131">
        <v>2.75</v>
      </c>
      <c r="AH233" s="120">
        <f t="shared" si="7"/>
        <v>0</v>
      </c>
      <c r="AI233" s="132" t="str">
        <f>HYPERLINK('242MLInput'!AD229)</f>
        <v/>
      </c>
      <c r="AJ233" s="132" t="str">
        <f>HYPERLINK('242MLInput'!AE229)</f>
        <v/>
      </c>
      <c r="AK233" s="132" t="str">
        <f>HYPERLINK('242MLInput'!AF229)</f>
        <v/>
      </c>
      <c r="AL233" s="132" t="str">
        <f>HYPERLINK('242MLInput'!AG229)</f>
        <v/>
      </c>
      <c r="AM233" s="132" t="str">
        <f>HYPERLINK('242MLInput'!AH229)</f>
        <v/>
      </c>
      <c r="AN233" s="132" t="str">
        <f>HYPERLINK('242MLInput'!AI229)</f>
        <v/>
      </c>
      <c r="AO233" s="132" t="str">
        <f>HYPERLINK('242MLInput'!AJ229)</f>
        <v/>
      </c>
      <c r="AP233" s="132" t="str">
        <f>HYPERLINK('242MLInput'!AK229)</f>
        <v/>
      </c>
      <c r="AQ233" s="118"/>
      <c r="AR233" s="118"/>
      <c r="AS233" s="118"/>
      <c r="AT233" s="118"/>
      <c r="AU233" s="118"/>
      <c r="AV233" s="118"/>
      <c r="AW233" s="118"/>
      <c r="AX233" s="118"/>
      <c r="AY233" s="118"/>
      <c r="AZ233" s="118"/>
      <c r="BA233" s="118"/>
      <c r="BB233" s="118"/>
      <c r="BC233" s="118"/>
      <c r="BD233" s="118"/>
      <c r="BE233" s="118"/>
      <c r="BF233" s="118"/>
      <c r="BG233" s="118"/>
      <c r="BH233" s="118"/>
      <c r="BI233" s="118"/>
      <c r="BJ233" s="118"/>
      <c r="BK233" s="118"/>
      <c r="BL233" s="118"/>
      <c r="BM233" s="118"/>
      <c r="BN233" s="118"/>
      <c r="BO233" s="118"/>
      <c r="BP233" s="118"/>
      <c r="BQ233" s="118"/>
      <c r="BR233" s="118"/>
      <c r="BS233" s="118"/>
      <c r="BT233" s="118"/>
      <c r="BU233" s="118"/>
      <c r="BV233" s="118"/>
      <c r="BW233" s="118"/>
      <c r="BX233" s="118"/>
      <c r="BY233" s="118"/>
      <c r="BZ233" s="118"/>
      <c r="CA233" s="118"/>
      <c r="CB233" s="118"/>
      <c r="CC233" s="118"/>
      <c r="CD233" s="118"/>
      <c r="CE233" s="118"/>
      <c r="CF233" s="118"/>
      <c r="CG233" s="118"/>
      <c r="CH233" s="118"/>
      <c r="CI233" s="118"/>
      <c r="CJ233" s="118"/>
      <c r="CK233" s="118"/>
      <c r="CL233" s="118"/>
      <c r="CM233" s="118"/>
      <c r="CN233" s="118"/>
      <c r="CO233" s="118"/>
      <c r="CP233" s="118"/>
      <c r="CQ233" s="118"/>
      <c r="CR233" s="118"/>
      <c r="CS233" s="118"/>
      <c r="CT233" s="118"/>
      <c r="CU233" s="118"/>
      <c r="CV233" s="118"/>
      <c r="CW233" s="118"/>
      <c r="CX233" s="118"/>
      <c r="CY233" s="118"/>
      <c r="CZ233" s="118"/>
      <c r="DA233" s="118"/>
      <c r="DB233" s="118"/>
      <c r="DC233" s="118"/>
      <c r="DD233" s="118"/>
    </row>
    <row r="234" ht="10.5" customHeight="1">
      <c r="A234" s="118" t="str">
        <f t="shared" si="1"/>
        <v>242ML</v>
      </c>
      <c r="B234" s="118">
        <f t="shared" si="2"/>
        <v>2020</v>
      </c>
      <c r="C234" s="118">
        <f t="shared" si="3"/>
        <v>9</v>
      </c>
      <c r="D234" s="119">
        <f>'242MLInput'!B230</f>
        <v>44093</v>
      </c>
      <c r="E234" s="120" t="str">
        <f t="shared" si="4"/>
        <v>APA</v>
      </c>
      <c r="F234" s="121" t="str">
        <f>'242MLInput'!H230</f>
        <v>BUY</v>
      </c>
      <c r="G234" s="120" t="str">
        <f>'242MLInput'!N230</f>
        <v>Steve Watkins</v>
      </c>
      <c r="H234" s="120" t="str">
        <f>'242MLInput'!O230</f>
        <v/>
      </c>
      <c r="I234" s="120" t="str">
        <f>'242MLInput'!Q230</f>
        <v>Cargo</v>
      </c>
      <c r="J234" s="121" t="str">
        <f>'242MLInput'!R230</f>
        <v>Vector Aeromedical</v>
      </c>
      <c r="K234" s="122" t="str">
        <f>'242MLInput'!AC230</f>
        <v/>
      </c>
      <c r="L234" s="123"/>
      <c r="M234" s="124">
        <f>'242MLInput'!L230</f>
        <v>3.4</v>
      </c>
      <c r="N234" s="120" t="str">
        <f>IF(F234="","",(IF(R234='242MLInput'!K230,"","ERROR!")))</f>
        <v/>
      </c>
      <c r="O234" s="120"/>
      <c r="P234" s="121">
        <v>1658.0</v>
      </c>
      <c r="Q234" s="121">
        <v>4388.0</v>
      </c>
      <c r="R234" s="124">
        <f t="shared" si="8"/>
        <v>2817.1</v>
      </c>
      <c r="S234" s="125"/>
      <c r="T234" s="125"/>
      <c r="U234" s="125"/>
      <c r="V234" s="126"/>
      <c r="W234" s="125"/>
      <c r="X234" s="125"/>
      <c r="Y234" s="125">
        <v>14083.0</v>
      </c>
      <c r="Z234" s="121"/>
      <c r="AA234" s="234" t="s">
        <v>94</v>
      </c>
      <c r="AB234" s="128">
        <v>850.0</v>
      </c>
      <c r="AC234" s="128" t="s">
        <v>357</v>
      </c>
      <c r="AD234" s="143"/>
      <c r="AE234" s="144">
        <v>0.0</v>
      </c>
      <c r="AF234" s="125" t="str">
        <f t="shared" si="6"/>
        <v/>
      </c>
      <c r="AG234" s="131">
        <v>2.75</v>
      </c>
      <c r="AH234" s="120">
        <f t="shared" si="7"/>
        <v>0</v>
      </c>
      <c r="AI234" s="132" t="str">
        <f>HYPERLINK('242MLInput'!AD230)</f>
        <v/>
      </c>
      <c r="AJ234" s="132" t="str">
        <f>HYPERLINK('242MLInput'!AE230)</f>
        <v/>
      </c>
      <c r="AK234" s="132" t="str">
        <f>HYPERLINK('242MLInput'!AF230)</f>
        <v/>
      </c>
      <c r="AL234" s="132" t="str">
        <f>HYPERLINK('242MLInput'!AG230)</f>
        <v/>
      </c>
      <c r="AM234" s="132" t="str">
        <f>HYPERLINK('242MLInput'!AH230)</f>
        <v/>
      </c>
      <c r="AN234" s="132" t="str">
        <f>HYPERLINK('242MLInput'!AI230)</f>
        <v/>
      </c>
      <c r="AO234" s="132" t="str">
        <f>HYPERLINK('242MLInput'!AJ230)</f>
        <v/>
      </c>
      <c r="AP234" s="132" t="str">
        <f>HYPERLINK('242MLInput'!AK230)</f>
        <v/>
      </c>
      <c r="AQ234" s="118"/>
      <c r="AR234" s="118"/>
      <c r="AS234" s="118"/>
      <c r="AT234" s="118"/>
      <c r="AU234" s="118"/>
      <c r="AV234" s="118"/>
      <c r="AW234" s="118"/>
      <c r="AX234" s="118"/>
      <c r="AY234" s="118"/>
      <c r="AZ234" s="118"/>
      <c r="BA234" s="118"/>
      <c r="BB234" s="118"/>
      <c r="BC234" s="118"/>
      <c r="BD234" s="118"/>
      <c r="BE234" s="118"/>
      <c r="BF234" s="118"/>
      <c r="BG234" s="118"/>
      <c r="BH234" s="118"/>
      <c r="BI234" s="118"/>
      <c r="BJ234" s="118"/>
      <c r="BK234" s="118"/>
      <c r="BL234" s="118"/>
      <c r="BM234" s="118"/>
      <c r="BN234" s="118"/>
      <c r="BO234" s="118"/>
      <c r="BP234" s="118"/>
      <c r="BQ234" s="118"/>
      <c r="BR234" s="118"/>
      <c r="BS234" s="118"/>
      <c r="BT234" s="118"/>
      <c r="BU234" s="118"/>
      <c r="BV234" s="118"/>
      <c r="BW234" s="118"/>
      <c r="BX234" s="118"/>
      <c r="BY234" s="118"/>
      <c r="BZ234" s="118"/>
      <c r="CA234" s="118"/>
      <c r="CB234" s="118"/>
      <c r="CC234" s="118"/>
      <c r="CD234" s="118"/>
      <c r="CE234" s="118"/>
      <c r="CF234" s="118"/>
      <c r="CG234" s="118"/>
      <c r="CH234" s="118"/>
      <c r="CI234" s="118"/>
      <c r="CJ234" s="118"/>
      <c r="CK234" s="118"/>
      <c r="CL234" s="118"/>
      <c r="CM234" s="118"/>
      <c r="CN234" s="118"/>
      <c r="CO234" s="118"/>
      <c r="CP234" s="118"/>
      <c r="CQ234" s="118"/>
      <c r="CR234" s="118"/>
      <c r="CS234" s="118"/>
      <c r="CT234" s="118"/>
      <c r="CU234" s="118"/>
      <c r="CV234" s="118"/>
      <c r="CW234" s="118"/>
      <c r="CX234" s="118"/>
      <c r="CY234" s="118"/>
      <c r="CZ234" s="118"/>
      <c r="DA234" s="118"/>
      <c r="DB234" s="118"/>
      <c r="DC234" s="118"/>
      <c r="DD234" s="118"/>
    </row>
    <row r="235" ht="10.5" customHeight="1">
      <c r="A235" s="12" t="str">
        <f t="shared" si="1"/>
        <v>242ML</v>
      </c>
      <c r="B235" s="12">
        <f t="shared" si="2"/>
        <v>2020</v>
      </c>
      <c r="C235" s="12">
        <f t="shared" si="3"/>
        <v>9</v>
      </c>
      <c r="D235" s="230">
        <f>'242MLInput'!B231</f>
        <v>44093</v>
      </c>
      <c r="E235" s="111" t="str">
        <f t="shared" si="4"/>
        <v>BUY</v>
      </c>
      <c r="F235" s="112" t="str">
        <f>'242MLInput'!H231</f>
        <v>SLN</v>
      </c>
      <c r="G235" s="111" t="str">
        <f>'242MLInput'!N231</f>
        <v>Kevin Mock</v>
      </c>
      <c r="H235" s="111" t="str">
        <f>'242MLInput'!O231</f>
        <v/>
      </c>
      <c r="I235" s="111" t="str">
        <f>'242MLInput'!Q231</f>
        <v>Cargo</v>
      </c>
      <c r="J235" s="112" t="str">
        <f>'242MLInput'!R231</f>
        <v>Vector Aeromedical</v>
      </c>
      <c r="K235" s="113" t="str">
        <f>'242MLInput'!AC231</f>
        <v/>
      </c>
      <c r="L235" s="114"/>
      <c r="M235" s="115">
        <f>'242MLInput'!L231</f>
        <v>3.1</v>
      </c>
      <c r="N235" s="111" t="str">
        <f>IF(F235="","",(IF(R235='242MLInput'!K231,"","ERROR!")))</f>
        <v/>
      </c>
      <c r="O235" s="64"/>
      <c r="P235" s="121">
        <v>1659.0</v>
      </c>
      <c r="Q235" s="133"/>
      <c r="R235" s="224">
        <f t="shared" si="8"/>
        <v>2820.2</v>
      </c>
      <c r="S235" s="225"/>
      <c r="T235" s="225"/>
      <c r="U235" s="226"/>
      <c r="V235" s="226"/>
      <c r="W235" s="226"/>
      <c r="X235" s="226"/>
      <c r="Y235" s="226" t="str">
        <f t="shared" ref="Y235:Y236" si="57">IF(S235&lt;&gt;"",SUM(S233:X235),"")</f>
        <v/>
      </c>
      <c r="Z235" s="136"/>
      <c r="AA235" s="228"/>
      <c r="AB235" s="229"/>
      <c r="AC235" s="229"/>
      <c r="AD235" s="138"/>
      <c r="AE235" s="139">
        <v>0.0</v>
      </c>
      <c r="AF235" s="140" t="str">
        <f t="shared" si="6"/>
        <v/>
      </c>
      <c r="AG235" s="231">
        <v>2.75</v>
      </c>
      <c r="AH235" s="142">
        <f t="shared" si="7"/>
        <v>0</v>
      </c>
      <c r="AI235" s="235" t="str">
        <f>HYPERLINK('242MLInput'!AD231)</f>
        <v/>
      </c>
      <c r="AJ235" s="236" t="str">
        <f>HYPERLINK('242MLInput'!AE231)</f>
        <v/>
      </c>
      <c r="AK235" s="237" t="str">
        <f>HYPERLINK('242MLInput'!AF231)</f>
        <v/>
      </c>
      <c r="AL235" s="237" t="str">
        <f>HYPERLINK('242MLInput'!AG231)</f>
        <v/>
      </c>
      <c r="AM235" s="237" t="str">
        <f>HYPERLINK('242MLInput'!AH231)</f>
        <v/>
      </c>
      <c r="AN235" s="237" t="str">
        <f>HYPERLINK('242MLInput'!AI231)</f>
        <v/>
      </c>
      <c r="AO235" s="237" t="str">
        <f>HYPERLINK('242MLInput'!AJ231)</f>
        <v/>
      </c>
      <c r="AP235" s="237" t="str">
        <f>HYPERLINK('242MLInput'!AK231)</f>
        <v/>
      </c>
      <c r="AQ235" s="238"/>
      <c r="AR235" s="238"/>
      <c r="AS235" s="238"/>
      <c r="AT235" s="238"/>
      <c r="AU235" s="238"/>
      <c r="AV235" s="238"/>
      <c r="AW235" s="238"/>
      <c r="AX235" s="238"/>
      <c r="AY235" s="238"/>
      <c r="AZ235" s="238"/>
      <c r="BA235" s="238"/>
      <c r="BB235" s="238"/>
      <c r="BC235" s="238"/>
      <c r="BD235" s="238"/>
      <c r="BE235" s="238"/>
      <c r="BF235" s="238"/>
      <c r="BG235" s="238"/>
      <c r="BH235" s="238"/>
      <c r="BI235" s="238"/>
      <c r="BJ235" s="238"/>
      <c r="BK235" s="238"/>
      <c r="BL235" s="238"/>
      <c r="BM235" s="238"/>
      <c r="BN235" s="238"/>
      <c r="BO235" s="238"/>
      <c r="BP235" s="238"/>
      <c r="BQ235" s="238"/>
      <c r="BR235" s="238"/>
      <c r="BS235" s="238"/>
      <c r="BT235" s="238"/>
      <c r="BU235" s="238"/>
      <c r="BV235" s="238"/>
      <c r="BW235" s="238"/>
      <c r="BX235" s="238"/>
      <c r="BY235" s="238"/>
      <c r="BZ235" s="238"/>
      <c r="CA235" s="238"/>
      <c r="CB235" s="238"/>
      <c r="CC235" s="238"/>
      <c r="CD235" s="238"/>
      <c r="CE235" s="238"/>
      <c r="CF235" s="238"/>
      <c r="CG235" s="238"/>
      <c r="CH235" s="238"/>
      <c r="CI235" s="238"/>
      <c r="CJ235" s="238"/>
      <c r="CK235" s="238"/>
      <c r="CL235" s="238"/>
      <c r="CM235" s="238"/>
      <c r="CN235" s="238"/>
      <c r="CO235" s="238"/>
      <c r="CP235" s="238"/>
      <c r="CQ235" s="238"/>
      <c r="CR235" s="238"/>
      <c r="CS235" s="238"/>
      <c r="CT235" s="238"/>
      <c r="CU235" s="238"/>
      <c r="CV235" s="238"/>
      <c r="CW235" s="238"/>
      <c r="CX235" s="238"/>
      <c r="CY235" s="238"/>
      <c r="CZ235" s="238"/>
      <c r="DA235" s="238"/>
      <c r="DB235" s="238"/>
      <c r="DC235" s="238"/>
      <c r="DD235" s="238"/>
    </row>
    <row r="236" ht="10.5" customHeight="1">
      <c r="A236" s="12" t="str">
        <f t="shared" si="1"/>
        <v>242ML</v>
      </c>
      <c r="B236" s="12">
        <f t="shared" si="2"/>
        <v>2020</v>
      </c>
      <c r="C236" s="12">
        <f t="shared" si="3"/>
        <v>9</v>
      </c>
      <c r="D236" s="230">
        <f>'242MLInput'!B232</f>
        <v>44093</v>
      </c>
      <c r="E236" s="111" t="str">
        <f t="shared" si="4"/>
        <v>SLN</v>
      </c>
      <c r="F236" s="112" t="str">
        <f>'242MLInput'!H232</f>
        <v>APA</v>
      </c>
      <c r="G236" s="111" t="str">
        <f>'242MLInput'!N232</f>
        <v>Kevin Mock</v>
      </c>
      <c r="H236" s="111" t="str">
        <f>'242MLInput'!O232</f>
        <v/>
      </c>
      <c r="I236" s="111" t="str">
        <f>'242MLInput'!Q232</f>
        <v>Cargo</v>
      </c>
      <c r="J236" s="112" t="str">
        <f>'242MLInput'!R232</f>
        <v>Vector Aeromedical</v>
      </c>
      <c r="K236" s="113" t="str">
        <f>'242MLInput'!AC232</f>
        <v/>
      </c>
      <c r="L236" s="114"/>
      <c r="M236" s="115">
        <f>'242MLInput'!L232</f>
        <v>1.3</v>
      </c>
      <c r="N236" s="111" t="str">
        <f>IF(F236="","",(IF(R236='242MLInput'!K232,"","ERROR!")))</f>
        <v/>
      </c>
      <c r="O236" s="64"/>
      <c r="P236" s="121">
        <v>1660.0</v>
      </c>
      <c r="Q236" s="133"/>
      <c r="R236" s="224">
        <f t="shared" si="8"/>
        <v>2821.5</v>
      </c>
      <c r="S236" s="225"/>
      <c r="T236" s="225"/>
      <c r="U236" s="226"/>
      <c r="V236" s="226"/>
      <c r="W236" s="226"/>
      <c r="X236" s="226"/>
      <c r="Y236" s="226" t="str">
        <f t="shared" si="57"/>
        <v/>
      </c>
      <c r="Z236" s="136"/>
      <c r="AA236" s="228"/>
      <c r="AB236" s="229"/>
      <c r="AC236" s="229"/>
      <c r="AD236" s="138"/>
      <c r="AE236" s="139">
        <v>0.0</v>
      </c>
      <c r="AF236" s="140" t="str">
        <f t="shared" si="6"/>
        <v/>
      </c>
      <c r="AG236" s="231">
        <v>2.75</v>
      </c>
      <c r="AH236" s="142">
        <f t="shared" si="7"/>
        <v>0</v>
      </c>
      <c r="AI236" s="235" t="str">
        <f>HYPERLINK('242MLInput'!AD232)</f>
        <v/>
      </c>
      <c r="AJ236" s="236" t="str">
        <f>HYPERLINK('242MLInput'!AE232)</f>
        <v/>
      </c>
      <c r="AK236" s="237" t="str">
        <f>HYPERLINK('242MLInput'!AF232)</f>
        <v/>
      </c>
      <c r="AL236" s="237" t="str">
        <f>HYPERLINK('242MLInput'!AG232)</f>
        <v/>
      </c>
      <c r="AM236" s="237" t="str">
        <f>HYPERLINK('242MLInput'!AH232)</f>
        <v/>
      </c>
      <c r="AN236" s="237" t="str">
        <f>HYPERLINK('242MLInput'!AI232)</f>
        <v/>
      </c>
      <c r="AO236" s="237" t="str">
        <f>HYPERLINK('242MLInput'!AJ232)</f>
        <v/>
      </c>
      <c r="AP236" s="237" t="str">
        <f>HYPERLINK('242MLInput'!AK232)</f>
        <v/>
      </c>
      <c r="AQ236" s="238"/>
      <c r="AR236" s="238"/>
      <c r="AS236" s="238"/>
      <c r="AT236" s="238"/>
      <c r="AU236" s="238"/>
      <c r="AV236" s="238"/>
      <c r="AW236" s="238"/>
      <c r="AX236" s="238"/>
      <c r="AY236" s="238"/>
      <c r="AZ236" s="238"/>
      <c r="BA236" s="238"/>
      <c r="BB236" s="238"/>
      <c r="BC236" s="238"/>
      <c r="BD236" s="238"/>
      <c r="BE236" s="238"/>
      <c r="BF236" s="238"/>
      <c r="BG236" s="238"/>
      <c r="BH236" s="238"/>
      <c r="BI236" s="238"/>
      <c r="BJ236" s="238"/>
      <c r="BK236" s="238"/>
      <c r="BL236" s="238"/>
      <c r="BM236" s="238"/>
      <c r="BN236" s="238"/>
      <c r="BO236" s="238"/>
      <c r="BP236" s="238"/>
      <c r="BQ236" s="238"/>
      <c r="BR236" s="238"/>
      <c r="BS236" s="238"/>
      <c r="BT236" s="238"/>
      <c r="BU236" s="238"/>
      <c r="BV236" s="238"/>
      <c r="BW236" s="238"/>
      <c r="BX236" s="238"/>
      <c r="BY236" s="238"/>
      <c r="BZ236" s="238"/>
      <c r="CA236" s="238"/>
      <c r="CB236" s="238"/>
      <c r="CC236" s="238"/>
      <c r="CD236" s="238"/>
      <c r="CE236" s="238"/>
      <c r="CF236" s="238"/>
      <c r="CG236" s="238"/>
      <c r="CH236" s="238"/>
      <c r="CI236" s="238"/>
      <c r="CJ236" s="238"/>
      <c r="CK236" s="238"/>
      <c r="CL236" s="238"/>
      <c r="CM236" s="238"/>
      <c r="CN236" s="238"/>
      <c r="CO236" s="238"/>
      <c r="CP236" s="238"/>
      <c r="CQ236" s="238"/>
      <c r="CR236" s="238"/>
      <c r="CS236" s="238"/>
      <c r="CT236" s="238"/>
      <c r="CU236" s="238"/>
      <c r="CV236" s="238"/>
      <c r="CW236" s="238"/>
      <c r="CX236" s="238"/>
      <c r="CY236" s="238"/>
      <c r="CZ236" s="238"/>
      <c r="DA236" s="238"/>
      <c r="DB236" s="238"/>
      <c r="DC236" s="238"/>
      <c r="DD236" s="238"/>
    </row>
    <row r="237" ht="10.5" customHeight="1">
      <c r="A237" s="12" t="str">
        <f t="shared" si="1"/>
        <v>242ML</v>
      </c>
      <c r="B237" s="12">
        <f t="shared" si="2"/>
        <v>2020</v>
      </c>
      <c r="C237" s="12">
        <f t="shared" si="3"/>
        <v>9</v>
      </c>
      <c r="D237" s="230">
        <f>'242MLInput'!B233</f>
        <v>44093</v>
      </c>
      <c r="E237" s="111" t="str">
        <f t="shared" si="4"/>
        <v>APA</v>
      </c>
      <c r="F237" s="112" t="str">
        <f>'242MLInput'!H233</f>
        <v>BUY</v>
      </c>
      <c r="G237" s="111" t="str">
        <f>'242MLInput'!N233</f>
        <v>Kevin Mock</v>
      </c>
      <c r="H237" s="111" t="str">
        <f>'242MLInput'!O233</f>
        <v/>
      </c>
      <c r="I237" s="111" t="str">
        <f>'242MLInput'!Q233</f>
        <v>Cargo</v>
      </c>
      <c r="J237" s="112" t="str">
        <f>'242MLInput'!R233</f>
        <v>Vector Aeromedical</v>
      </c>
      <c r="K237" s="113" t="str">
        <f>'242MLInput'!AC233</f>
        <v/>
      </c>
      <c r="L237" s="114"/>
      <c r="M237" s="115">
        <f>'242MLInput'!L233</f>
        <v>3.1</v>
      </c>
      <c r="N237" s="111" t="str">
        <f>IF(F237="","",(IF(R237='242MLInput'!K233,"","ERROR!")))</f>
        <v/>
      </c>
      <c r="O237" s="64"/>
      <c r="P237" s="121">
        <v>1661.0</v>
      </c>
      <c r="Q237" s="133">
        <v>4391.0</v>
      </c>
      <c r="R237" s="224">
        <f t="shared" si="8"/>
        <v>2824.6</v>
      </c>
      <c r="S237" s="225"/>
      <c r="T237" s="225"/>
      <c r="U237" s="226"/>
      <c r="V237" s="226"/>
      <c r="W237" s="226"/>
      <c r="X237" s="226"/>
      <c r="Y237" s="226">
        <v>14083.0</v>
      </c>
      <c r="Z237" s="136"/>
      <c r="AA237" s="228" t="s">
        <v>102</v>
      </c>
      <c r="AB237" s="229">
        <v>1000.0</v>
      </c>
      <c r="AC237" s="229" t="s">
        <v>356</v>
      </c>
      <c r="AD237" s="138"/>
      <c r="AE237" s="139">
        <v>0.0</v>
      </c>
      <c r="AF237" s="140" t="str">
        <f t="shared" si="6"/>
        <v/>
      </c>
      <c r="AG237" s="231">
        <v>2.75</v>
      </c>
      <c r="AH237" s="142">
        <f t="shared" si="7"/>
        <v>0</v>
      </c>
      <c r="AI237" s="235" t="str">
        <f>HYPERLINK('242MLInput'!AD233)</f>
        <v/>
      </c>
      <c r="AJ237" s="236" t="str">
        <f>HYPERLINK('242MLInput'!AE233)</f>
        <v/>
      </c>
      <c r="AK237" s="237" t="str">
        <f>HYPERLINK('242MLInput'!AF233)</f>
        <v/>
      </c>
      <c r="AL237" s="237" t="str">
        <f>HYPERLINK('242MLInput'!AG233)</f>
        <v/>
      </c>
      <c r="AM237" s="237" t="str">
        <f>HYPERLINK('242MLInput'!AH233)</f>
        <v/>
      </c>
      <c r="AN237" s="237" t="str">
        <f>HYPERLINK('242MLInput'!AI233)</f>
        <v/>
      </c>
      <c r="AO237" s="237" t="str">
        <f>HYPERLINK('242MLInput'!AJ233)</f>
        <v/>
      </c>
      <c r="AP237" s="237" t="str">
        <f>HYPERLINK('242MLInput'!AK233)</f>
        <v/>
      </c>
      <c r="AQ237" s="238"/>
      <c r="AR237" s="238"/>
      <c r="AS237" s="238"/>
      <c r="AT237" s="238"/>
      <c r="AU237" s="238"/>
      <c r="AV237" s="238"/>
      <c r="AW237" s="238"/>
      <c r="AX237" s="238"/>
      <c r="AY237" s="238"/>
      <c r="AZ237" s="238"/>
      <c r="BA237" s="238"/>
      <c r="BB237" s="238"/>
      <c r="BC237" s="238"/>
      <c r="BD237" s="238"/>
      <c r="BE237" s="238"/>
      <c r="BF237" s="238"/>
      <c r="BG237" s="238"/>
      <c r="BH237" s="238"/>
      <c r="BI237" s="238"/>
      <c r="BJ237" s="238"/>
      <c r="BK237" s="238"/>
      <c r="BL237" s="238"/>
      <c r="BM237" s="238"/>
      <c r="BN237" s="238"/>
      <c r="BO237" s="238"/>
      <c r="BP237" s="238"/>
      <c r="BQ237" s="238"/>
      <c r="BR237" s="238"/>
      <c r="BS237" s="238"/>
      <c r="BT237" s="238"/>
      <c r="BU237" s="238"/>
      <c r="BV237" s="238"/>
      <c r="BW237" s="238"/>
      <c r="BX237" s="238"/>
      <c r="BY237" s="238"/>
      <c r="BZ237" s="238"/>
      <c r="CA237" s="238"/>
      <c r="CB237" s="238"/>
      <c r="CC237" s="238"/>
      <c r="CD237" s="238"/>
      <c r="CE237" s="238"/>
      <c r="CF237" s="238"/>
      <c r="CG237" s="238"/>
      <c r="CH237" s="238"/>
      <c r="CI237" s="238"/>
      <c r="CJ237" s="238"/>
      <c r="CK237" s="238"/>
      <c r="CL237" s="238"/>
      <c r="CM237" s="238"/>
      <c r="CN237" s="238"/>
      <c r="CO237" s="238"/>
      <c r="CP237" s="238"/>
      <c r="CQ237" s="238"/>
      <c r="CR237" s="238"/>
      <c r="CS237" s="238"/>
      <c r="CT237" s="238"/>
      <c r="CU237" s="238"/>
      <c r="CV237" s="238"/>
      <c r="CW237" s="238"/>
      <c r="CX237" s="238"/>
      <c r="CY237" s="238"/>
      <c r="CZ237" s="238"/>
      <c r="DA237" s="238"/>
      <c r="DB237" s="238"/>
      <c r="DC237" s="238"/>
      <c r="DD237" s="238"/>
    </row>
    <row r="238" ht="10.5" customHeight="1">
      <c r="A238" s="118" t="str">
        <f t="shared" si="1"/>
        <v>242ML</v>
      </c>
      <c r="B238" s="118">
        <f t="shared" si="2"/>
        <v>2020</v>
      </c>
      <c r="C238" s="118">
        <f t="shared" si="3"/>
        <v>9</v>
      </c>
      <c r="D238" s="119">
        <f>'242MLInput'!B234</f>
        <v>44094</v>
      </c>
      <c r="E238" s="120" t="str">
        <f t="shared" si="4"/>
        <v>BUY</v>
      </c>
      <c r="F238" s="121" t="str">
        <f>'242MLInput'!H234</f>
        <v>GSO</v>
      </c>
      <c r="G238" s="120" t="str">
        <f>'242MLInput'!N234</f>
        <v>Kevin Mock</v>
      </c>
      <c r="H238" s="120" t="str">
        <f>'242MLInput'!O234</f>
        <v/>
      </c>
      <c r="I238" s="120" t="str">
        <f>'242MLInput'!Q234</f>
        <v>Non-Rev</v>
      </c>
      <c r="J238" s="121" t="str">
        <f>'242MLInput'!R234</f>
        <v>MX</v>
      </c>
      <c r="K238" s="122" t="str">
        <f>'242MLInput'!AC234</f>
        <v/>
      </c>
      <c r="L238" s="123"/>
      <c r="M238" s="124">
        <f>'242MLInput'!L234</f>
        <v>0.2</v>
      </c>
      <c r="N238" s="120" t="str">
        <f>IF(F238="","",(IF(R238='242MLInput'!K234,"","ERROR!")))</f>
        <v/>
      </c>
      <c r="O238" s="120"/>
      <c r="P238" s="121">
        <v>1662.0</v>
      </c>
      <c r="Q238" s="121"/>
      <c r="R238" s="124">
        <f t="shared" si="8"/>
        <v>2824.8</v>
      </c>
      <c r="S238" s="125"/>
      <c r="T238" s="125"/>
      <c r="U238" s="125"/>
      <c r="V238" s="126"/>
      <c r="W238" s="125"/>
      <c r="X238" s="125"/>
      <c r="Y238" s="125" t="str">
        <f t="shared" ref="Y238:Y240" si="58">IF(S238&lt;&gt;"",SUM(S236:X238),"")</f>
        <v/>
      </c>
      <c r="Z238" s="121"/>
      <c r="AA238" s="234"/>
      <c r="AB238" s="128"/>
      <c r="AC238" s="128"/>
      <c r="AD238" s="143"/>
      <c r="AE238" s="144">
        <v>0.0</v>
      </c>
      <c r="AF238" s="125" t="str">
        <f t="shared" si="6"/>
        <v/>
      </c>
      <c r="AG238" s="131">
        <v>2.75</v>
      </c>
      <c r="AH238" s="120">
        <f t="shared" si="7"/>
        <v>0</v>
      </c>
      <c r="AI238" s="132" t="str">
        <f>HYPERLINK('242MLInput'!AD234)</f>
        <v/>
      </c>
      <c r="AJ238" s="132" t="str">
        <f>HYPERLINK('242MLInput'!AE234)</f>
        <v/>
      </c>
      <c r="AK238" s="132" t="str">
        <f>HYPERLINK('242MLInput'!AF234)</f>
        <v/>
      </c>
      <c r="AL238" s="132" t="str">
        <f>HYPERLINK('242MLInput'!AG234)</f>
        <v/>
      </c>
      <c r="AM238" s="132" t="str">
        <f>HYPERLINK('242MLInput'!AH234)</f>
        <v/>
      </c>
      <c r="AN238" s="132" t="str">
        <f>HYPERLINK('242MLInput'!AI234)</f>
        <v/>
      </c>
      <c r="AO238" s="132" t="str">
        <f>HYPERLINK('242MLInput'!AJ234)</f>
        <v/>
      </c>
      <c r="AP238" s="132" t="str">
        <f>HYPERLINK('242MLInput'!AK234)</f>
        <v/>
      </c>
      <c r="AQ238" s="118"/>
      <c r="AR238" s="118"/>
      <c r="AS238" s="118"/>
      <c r="AT238" s="118"/>
      <c r="AU238" s="118"/>
      <c r="AV238" s="118"/>
      <c r="AW238" s="118"/>
      <c r="AX238" s="118"/>
      <c r="AY238" s="118"/>
      <c r="AZ238" s="118"/>
      <c r="BA238" s="118"/>
      <c r="BB238" s="118"/>
      <c r="BC238" s="118"/>
      <c r="BD238" s="118"/>
      <c r="BE238" s="118"/>
      <c r="BF238" s="118"/>
      <c r="BG238" s="118"/>
      <c r="BH238" s="118"/>
      <c r="BI238" s="118"/>
      <c r="BJ238" s="118"/>
      <c r="BK238" s="118"/>
      <c r="BL238" s="118"/>
      <c r="BM238" s="118"/>
      <c r="BN238" s="118"/>
      <c r="BO238" s="118"/>
      <c r="BP238" s="118"/>
      <c r="BQ238" s="118"/>
      <c r="BR238" s="118"/>
      <c r="BS238" s="118"/>
      <c r="BT238" s="118"/>
      <c r="BU238" s="118"/>
      <c r="BV238" s="118"/>
      <c r="BW238" s="118"/>
      <c r="BX238" s="118"/>
      <c r="BY238" s="118"/>
      <c r="BZ238" s="118"/>
      <c r="CA238" s="118"/>
      <c r="CB238" s="118"/>
      <c r="CC238" s="118"/>
      <c r="CD238" s="118"/>
      <c r="CE238" s="118"/>
      <c r="CF238" s="118"/>
      <c r="CG238" s="118"/>
      <c r="CH238" s="118"/>
      <c r="CI238" s="118"/>
      <c r="CJ238" s="118"/>
      <c r="CK238" s="118"/>
      <c r="CL238" s="118"/>
      <c r="CM238" s="118"/>
      <c r="CN238" s="118"/>
      <c r="CO238" s="118"/>
      <c r="CP238" s="118"/>
      <c r="CQ238" s="118"/>
      <c r="CR238" s="118"/>
      <c r="CS238" s="118"/>
      <c r="CT238" s="118"/>
      <c r="CU238" s="118"/>
      <c r="CV238" s="118"/>
      <c r="CW238" s="118"/>
      <c r="CX238" s="118"/>
      <c r="CY238" s="118"/>
      <c r="CZ238" s="118"/>
      <c r="DA238" s="118"/>
      <c r="DB238" s="118"/>
      <c r="DC238" s="118"/>
      <c r="DD238" s="118"/>
    </row>
    <row r="239" ht="10.5" customHeight="1">
      <c r="A239" s="12" t="str">
        <f t="shared" si="1"/>
        <v>242ML</v>
      </c>
      <c r="B239" s="12">
        <f t="shared" si="2"/>
        <v>2020</v>
      </c>
      <c r="C239" s="12">
        <f t="shared" si="3"/>
        <v>9</v>
      </c>
      <c r="D239" s="230">
        <f>'242MLInput'!B235</f>
        <v>44094</v>
      </c>
      <c r="E239" s="111" t="str">
        <f t="shared" si="4"/>
        <v>GSO</v>
      </c>
      <c r="F239" s="112" t="str">
        <f>'242MLInput'!H235</f>
        <v>SLN</v>
      </c>
      <c r="G239" s="111" t="str">
        <f>'242MLInput'!N235</f>
        <v>Kevin Mock</v>
      </c>
      <c r="H239" s="111" t="str">
        <f>'242MLInput'!O235</f>
        <v/>
      </c>
      <c r="I239" s="111" t="str">
        <f>'242MLInput'!Q235</f>
        <v>Cargo</v>
      </c>
      <c r="J239" s="112" t="str">
        <f>'242MLInput'!R235</f>
        <v>Vector Aeromedical</v>
      </c>
      <c r="K239" s="113" t="str">
        <f>'242MLInput'!AC235</f>
        <v/>
      </c>
      <c r="L239" s="114"/>
      <c r="M239" s="115">
        <f>'242MLInput'!L235</f>
        <v>3</v>
      </c>
      <c r="N239" s="111" t="str">
        <f>IF(F239="","",(IF(R239='242MLInput'!K235,"","ERROR!")))</f>
        <v/>
      </c>
      <c r="O239" s="64"/>
      <c r="P239" s="121">
        <v>1663.0</v>
      </c>
      <c r="Q239" s="133"/>
      <c r="R239" s="224">
        <f t="shared" si="8"/>
        <v>2827.8</v>
      </c>
      <c r="S239" s="225"/>
      <c r="T239" s="225"/>
      <c r="U239" s="226"/>
      <c r="V239" s="226"/>
      <c r="W239" s="226"/>
      <c r="X239" s="226"/>
      <c r="Y239" s="226" t="str">
        <f t="shared" si="58"/>
        <v/>
      </c>
      <c r="Z239" s="136"/>
      <c r="AA239" s="228"/>
      <c r="AB239" s="229"/>
      <c r="AC239" s="229"/>
      <c r="AD239" s="138"/>
      <c r="AE239" s="139">
        <v>0.0</v>
      </c>
      <c r="AF239" s="140" t="str">
        <f t="shared" si="6"/>
        <v/>
      </c>
      <c r="AG239" s="231">
        <v>2.75</v>
      </c>
      <c r="AH239" s="142">
        <f t="shared" si="7"/>
        <v>0</v>
      </c>
      <c r="AI239" s="235" t="str">
        <f>HYPERLINK('242MLInput'!AD235)</f>
        <v/>
      </c>
      <c r="AJ239" s="236" t="str">
        <f>HYPERLINK('242MLInput'!AE235)</f>
        <v/>
      </c>
      <c r="AK239" s="237" t="str">
        <f>HYPERLINK('242MLInput'!AF235)</f>
        <v/>
      </c>
      <c r="AL239" s="237" t="str">
        <f>HYPERLINK('242MLInput'!AG235)</f>
        <v/>
      </c>
      <c r="AM239" s="237" t="str">
        <f>HYPERLINK('242MLInput'!AH235)</f>
        <v/>
      </c>
      <c r="AN239" s="237" t="str">
        <f>HYPERLINK('242MLInput'!AI235)</f>
        <v/>
      </c>
      <c r="AO239" s="237" t="str">
        <f>HYPERLINK('242MLInput'!AJ235)</f>
        <v/>
      </c>
      <c r="AP239" s="237" t="str">
        <f>HYPERLINK('242MLInput'!AK235)</f>
        <v/>
      </c>
      <c r="AQ239" s="238"/>
      <c r="AR239" s="238"/>
      <c r="AS239" s="238"/>
      <c r="AT239" s="238"/>
      <c r="AU239" s="238"/>
      <c r="AV239" s="238"/>
      <c r="AW239" s="238"/>
      <c r="AX239" s="238"/>
      <c r="AY239" s="238"/>
      <c r="AZ239" s="238"/>
      <c r="BA239" s="238"/>
      <c r="BB239" s="238"/>
      <c r="BC239" s="238"/>
      <c r="BD239" s="238"/>
      <c r="BE239" s="238"/>
      <c r="BF239" s="238"/>
      <c r="BG239" s="238"/>
      <c r="BH239" s="238"/>
      <c r="BI239" s="238"/>
      <c r="BJ239" s="238"/>
      <c r="BK239" s="238"/>
      <c r="BL239" s="238"/>
      <c r="BM239" s="238"/>
      <c r="BN239" s="238"/>
      <c r="BO239" s="238"/>
      <c r="BP239" s="238"/>
      <c r="BQ239" s="238"/>
      <c r="BR239" s="238"/>
      <c r="BS239" s="238"/>
      <c r="BT239" s="238"/>
      <c r="BU239" s="238"/>
      <c r="BV239" s="238"/>
      <c r="BW239" s="238"/>
      <c r="BX239" s="238"/>
      <c r="BY239" s="238"/>
      <c r="BZ239" s="238"/>
      <c r="CA239" s="238"/>
      <c r="CB239" s="238"/>
      <c r="CC239" s="238"/>
      <c r="CD239" s="238"/>
      <c r="CE239" s="238"/>
      <c r="CF239" s="238"/>
      <c r="CG239" s="238"/>
      <c r="CH239" s="238"/>
      <c r="CI239" s="238"/>
      <c r="CJ239" s="238"/>
      <c r="CK239" s="238"/>
      <c r="CL239" s="238"/>
      <c r="CM239" s="238"/>
      <c r="CN239" s="238"/>
      <c r="CO239" s="238"/>
      <c r="CP239" s="238"/>
      <c r="CQ239" s="238"/>
      <c r="CR239" s="238"/>
      <c r="CS239" s="238"/>
      <c r="CT239" s="238"/>
      <c r="CU239" s="238"/>
      <c r="CV239" s="238"/>
      <c r="CW239" s="238"/>
      <c r="CX239" s="238"/>
      <c r="CY239" s="238"/>
      <c r="CZ239" s="238"/>
      <c r="DA239" s="238"/>
      <c r="DB239" s="238"/>
      <c r="DC239" s="238"/>
      <c r="DD239" s="238"/>
    </row>
    <row r="240" ht="10.5" customHeight="1">
      <c r="A240" s="12" t="str">
        <f t="shared" si="1"/>
        <v>242ML</v>
      </c>
      <c r="B240" s="12">
        <f t="shared" si="2"/>
        <v>2020</v>
      </c>
      <c r="C240" s="12">
        <f t="shared" si="3"/>
        <v>9</v>
      </c>
      <c r="D240" s="230">
        <f>'242MLInput'!B236</f>
        <v>44094</v>
      </c>
      <c r="E240" s="111" t="str">
        <f t="shared" si="4"/>
        <v>SLN</v>
      </c>
      <c r="F240" s="112" t="str">
        <f>'242MLInput'!H236</f>
        <v>APA</v>
      </c>
      <c r="G240" s="111" t="str">
        <f>'242MLInput'!N236</f>
        <v>Kevin Mock</v>
      </c>
      <c r="H240" s="111" t="str">
        <f>'242MLInput'!O236</f>
        <v/>
      </c>
      <c r="I240" s="111" t="str">
        <f>'242MLInput'!Q236</f>
        <v>Cargo</v>
      </c>
      <c r="J240" s="112" t="str">
        <f>'242MLInput'!R236</f>
        <v>Vector Aeromedical</v>
      </c>
      <c r="K240" s="113" t="str">
        <f>'242MLInput'!AC236</f>
        <v/>
      </c>
      <c r="L240" s="114"/>
      <c r="M240" s="115">
        <f>'242MLInput'!L236</f>
        <v>1.2</v>
      </c>
      <c r="N240" s="111" t="str">
        <f>IF(F240="","",(IF(R240='242MLInput'!K236,"","ERROR!")))</f>
        <v/>
      </c>
      <c r="O240" s="64"/>
      <c r="P240" s="121">
        <v>1664.0</v>
      </c>
      <c r="Q240" s="133"/>
      <c r="R240" s="224">
        <f t="shared" si="8"/>
        <v>2829</v>
      </c>
      <c r="S240" s="225"/>
      <c r="T240" s="225"/>
      <c r="U240" s="226"/>
      <c r="V240" s="226"/>
      <c r="W240" s="226"/>
      <c r="X240" s="226"/>
      <c r="Y240" s="226" t="str">
        <f t="shared" si="58"/>
        <v/>
      </c>
      <c r="Z240" s="136"/>
      <c r="AA240" s="228"/>
      <c r="AB240" s="229"/>
      <c r="AC240" s="229"/>
      <c r="AD240" s="138"/>
      <c r="AE240" s="139">
        <v>0.0</v>
      </c>
      <c r="AF240" s="140" t="str">
        <f t="shared" si="6"/>
        <v/>
      </c>
      <c r="AG240" s="231">
        <v>2.75</v>
      </c>
      <c r="AH240" s="142">
        <f t="shared" si="7"/>
        <v>0</v>
      </c>
      <c r="AI240" s="235" t="str">
        <f>HYPERLINK('242MLInput'!AD236)</f>
        <v/>
      </c>
      <c r="AJ240" s="236" t="str">
        <f>HYPERLINK('242MLInput'!AE236)</f>
        <v/>
      </c>
      <c r="AK240" s="237" t="str">
        <f>HYPERLINK('242MLInput'!AF236)</f>
        <v/>
      </c>
      <c r="AL240" s="237" t="str">
        <f>HYPERLINK('242MLInput'!AG236)</f>
        <v/>
      </c>
      <c r="AM240" s="237" t="str">
        <f>HYPERLINK('242MLInput'!AH236)</f>
        <v/>
      </c>
      <c r="AN240" s="237" t="str">
        <f>HYPERLINK('242MLInput'!AI236)</f>
        <v/>
      </c>
      <c r="AO240" s="237" t="str">
        <f>HYPERLINK('242MLInput'!AJ236)</f>
        <v/>
      </c>
      <c r="AP240" s="237" t="str">
        <f>HYPERLINK('242MLInput'!AK236)</f>
        <v/>
      </c>
      <c r="AQ240" s="238"/>
      <c r="AR240" s="238"/>
      <c r="AS240" s="238"/>
      <c r="AT240" s="238"/>
      <c r="AU240" s="238"/>
      <c r="AV240" s="238"/>
      <c r="AW240" s="238"/>
      <c r="AX240" s="238"/>
      <c r="AY240" s="238"/>
      <c r="AZ240" s="238"/>
      <c r="BA240" s="238"/>
      <c r="BB240" s="238"/>
      <c r="BC240" s="238"/>
      <c r="BD240" s="238"/>
      <c r="BE240" s="238"/>
      <c r="BF240" s="238"/>
      <c r="BG240" s="238"/>
      <c r="BH240" s="238"/>
      <c r="BI240" s="238"/>
      <c r="BJ240" s="238"/>
      <c r="BK240" s="238"/>
      <c r="BL240" s="238"/>
      <c r="BM240" s="238"/>
      <c r="BN240" s="238"/>
      <c r="BO240" s="238"/>
      <c r="BP240" s="238"/>
      <c r="BQ240" s="238"/>
      <c r="BR240" s="238"/>
      <c r="BS240" s="238"/>
      <c r="BT240" s="238"/>
      <c r="BU240" s="238"/>
      <c r="BV240" s="238"/>
      <c r="BW240" s="238"/>
      <c r="BX240" s="238"/>
      <c r="BY240" s="238"/>
      <c r="BZ240" s="238"/>
      <c r="CA240" s="238"/>
      <c r="CB240" s="238"/>
      <c r="CC240" s="238"/>
      <c r="CD240" s="238"/>
      <c r="CE240" s="238"/>
      <c r="CF240" s="238"/>
      <c r="CG240" s="238"/>
      <c r="CH240" s="238"/>
      <c r="CI240" s="238"/>
      <c r="CJ240" s="238"/>
      <c r="CK240" s="238"/>
      <c r="CL240" s="238"/>
      <c r="CM240" s="238"/>
      <c r="CN240" s="238"/>
      <c r="CO240" s="238"/>
      <c r="CP240" s="238"/>
      <c r="CQ240" s="238"/>
      <c r="CR240" s="238"/>
      <c r="CS240" s="238"/>
      <c r="CT240" s="238"/>
      <c r="CU240" s="238"/>
      <c r="CV240" s="238"/>
      <c r="CW240" s="238"/>
      <c r="CX240" s="238"/>
      <c r="CY240" s="238"/>
      <c r="CZ240" s="238"/>
      <c r="DA240" s="238"/>
      <c r="DB240" s="238"/>
      <c r="DC240" s="238"/>
      <c r="DD240" s="238"/>
    </row>
    <row r="241" ht="10.5" customHeight="1">
      <c r="A241" s="12" t="str">
        <f t="shared" si="1"/>
        <v>242ML</v>
      </c>
      <c r="B241" s="12">
        <f t="shared" si="2"/>
        <v>2020</v>
      </c>
      <c r="C241" s="12">
        <f t="shared" si="3"/>
        <v>9</v>
      </c>
      <c r="D241" s="230">
        <f>'242MLInput'!B237</f>
        <v>44095</v>
      </c>
      <c r="E241" s="111" t="str">
        <f t="shared" si="4"/>
        <v>APA</v>
      </c>
      <c r="F241" s="112" t="str">
        <f>'242MLInput'!H237</f>
        <v>BUY</v>
      </c>
      <c r="G241" s="111" t="str">
        <f>'242MLInput'!N237</f>
        <v>Kevin Mock</v>
      </c>
      <c r="H241" s="111" t="str">
        <f>'242MLInput'!O237</f>
        <v/>
      </c>
      <c r="I241" s="111" t="str">
        <f>'242MLInput'!Q237</f>
        <v>Cargo</v>
      </c>
      <c r="J241" s="112" t="str">
        <f>'242MLInput'!R237</f>
        <v>Vector Aeromedical</v>
      </c>
      <c r="K241" s="113" t="str">
        <f>'242MLInput'!AC237</f>
        <v/>
      </c>
      <c r="L241" s="114"/>
      <c r="M241" s="115">
        <f>'242MLInput'!L237</f>
        <v>3.3</v>
      </c>
      <c r="N241" s="111" t="str">
        <f>IF(F241="","",(IF(R241='242MLInput'!K237,"","ERROR!")))</f>
        <v/>
      </c>
      <c r="O241" s="64"/>
      <c r="P241" s="121">
        <v>1665.0</v>
      </c>
      <c r="Q241" s="133">
        <v>4392.0</v>
      </c>
      <c r="R241" s="224">
        <f t="shared" si="8"/>
        <v>2832.3</v>
      </c>
      <c r="S241" s="225"/>
      <c r="T241" s="225"/>
      <c r="U241" s="226"/>
      <c r="V241" s="226"/>
      <c r="W241" s="226"/>
      <c r="X241" s="226"/>
      <c r="Y241" s="226">
        <v>14083.0</v>
      </c>
      <c r="Z241" s="136"/>
      <c r="AA241" s="228" t="s">
        <v>102</v>
      </c>
      <c r="AB241" s="229">
        <v>1000.0</v>
      </c>
      <c r="AC241" s="229" t="s">
        <v>358</v>
      </c>
      <c r="AD241" s="138"/>
      <c r="AE241" s="139">
        <v>0.0</v>
      </c>
      <c r="AF241" s="140" t="str">
        <f t="shared" si="6"/>
        <v/>
      </c>
      <c r="AG241" s="231">
        <v>2.75</v>
      </c>
      <c r="AH241" s="142">
        <f t="shared" si="7"/>
        <v>0</v>
      </c>
      <c r="AI241" s="235" t="str">
        <f>HYPERLINK('242MLInput'!AD237)</f>
        <v/>
      </c>
      <c r="AJ241" s="236" t="str">
        <f>HYPERLINK('242MLInput'!AE237)</f>
        <v/>
      </c>
      <c r="AK241" s="237" t="str">
        <f>HYPERLINK('242MLInput'!AF237)</f>
        <v/>
      </c>
      <c r="AL241" s="237" t="str">
        <f>HYPERLINK('242MLInput'!AG237)</f>
        <v/>
      </c>
      <c r="AM241" s="237" t="str">
        <f>HYPERLINK('242MLInput'!AH237)</f>
        <v/>
      </c>
      <c r="AN241" s="237" t="str">
        <f>HYPERLINK('242MLInput'!AI237)</f>
        <v/>
      </c>
      <c r="AO241" s="237" t="str">
        <f>HYPERLINK('242MLInput'!AJ237)</f>
        <v/>
      </c>
      <c r="AP241" s="237" t="str">
        <f>HYPERLINK('242MLInput'!AK237)</f>
        <v/>
      </c>
      <c r="AQ241" s="238"/>
      <c r="AR241" s="238"/>
      <c r="AS241" s="238"/>
      <c r="AT241" s="238"/>
      <c r="AU241" s="238"/>
      <c r="AV241" s="238"/>
      <c r="AW241" s="238"/>
      <c r="AX241" s="238"/>
      <c r="AY241" s="238"/>
      <c r="AZ241" s="238"/>
      <c r="BA241" s="238"/>
      <c r="BB241" s="238"/>
      <c r="BC241" s="238"/>
      <c r="BD241" s="238"/>
      <c r="BE241" s="238"/>
      <c r="BF241" s="238"/>
      <c r="BG241" s="238"/>
      <c r="BH241" s="238"/>
      <c r="BI241" s="238"/>
      <c r="BJ241" s="238"/>
      <c r="BK241" s="238"/>
      <c r="BL241" s="238"/>
      <c r="BM241" s="238"/>
      <c r="BN241" s="238"/>
      <c r="BO241" s="238"/>
      <c r="BP241" s="238"/>
      <c r="BQ241" s="238"/>
      <c r="BR241" s="238"/>
      <c r="BS241" s="238"/>
      <c r="BT241" s="238"/>
      <c r="BU241" s="238"/>
      <c r="BV241" s="238"/>
      <c r="BW241" s="238"/>
      <c r="BX241" s="238"/>
      <c r="BY241" s="238"/>
      <c r="BZ241" s="238"/>
      <c r="CA241" s="238"/>
      <c r="CB241" s="238"/>
      <c r="CC241" s="238"/>
      <c r="CD241" s="238"/>
      <c r="CE241" s="238"/>
      <c r="CF241" s="238"/>
      <c r="CG241" s="238"/>
      <c r="CH241" s="238"/>
      <c r="CI241" s="238"/>
      <c r="CJ241" s="238"/>
      <c r="CK241" s="238"/>
      <c r="CL241" s="238"/>
      <c r="CM241" s="238"/>
      <c r="CN241" s="238"/>
      <c r="CO241" s="238"/>
      <c r="CP241" s="238"/>
      <c r="CQ241" s="238"/>
      <c r="CR241" s="238"/>
      <c r="CS241" s="238"/>
      <c r="CT241" s="238"/>
      <c r="CU241" s="238"/>
      <c r="CV241" s="238"/>
      <c r="CW241" s="238"/>
      <c r="CX241" s="238"/>
      <c r="CY241" s="238"/>
      <c r="CZ241" s="238"/>
      <c r="DA241" s="238"/>
      <c r="DB241" s="238"/>
      <c r="DC241" s="238"/>
      <c r="DD241" s="238"/>
    </row>
    <row r="242" ht="10.5" customHeight="1">
      <c r="A242" s="118" t="str">
        <f t="shared" si="1"/>
        <v>242ML</v>
      </c>
      <c r="B242" s="118">
        <f t="shared" si="2"/>
        <v>2020</v>
      </c>
      <c r="C242" s="118">
        <f t="shared" si="3"/>
        <v>9</v>
      </c>
      <c r="D242" s="119">
        <f>'242MLInput'!B238</f>
        <v>44096</v>
      </c>
      <c r="E242" s="120" t="str">
        <f t="shared" si="4"/>
        <v>BUY</v>
      </c>
      <c r="F242" s="121" t="str">
        <f>'242MLInput'!H238</f>
        <v>SLN</v>
      </c>
      <c r="G242" s="120" t="str">
        <f>'242MLInput'!N238</f>
        <v>Steve Watkins</v>
      </c>
      <c r="H242" s="120" t="str">
        <f>'242MLInput'!O238</f>
        <v/>
      </c>
      <c r="I242" s="120" t="str">
        <f>'242MLInput'!Q238</f>
        <v>Cargo</v>
      </c>
      <c r="J242" s="121" t="str">
        <f>'242MLInput'!R238</f>
        <v>Vector Aeromedical</v>
      </c>
      <c r="K242" s="122" t="str">
        <f>'242MLInput'!AC238</f>
        <v/>
      </c>
      <c r="L242" s="123"/>
      <c r="M242" s="124">
        <f>'242MLInput'!L238</f>
        <v>3</v>
      </c>
      <c r="N242" s="120" t="str">
        <f>IF(F242="","",(IF(R242='242MLInput'!K238,"","ERROR!")))</f>
        <v/>
      </c>
      <c r="O242" s="120"/>
      <c r="P242" s="121">
        <v>1666.0</v>
      </c>
      <c r="Q242" s="121"/>
      <c r="R242" s="124">
        <f t="shared" si="8"/>
        <v>2835.3</v>
      </c>
      <c r="S242" s="125"/>
      <c r="T242" s="125"/>
      <c r="U242" s="125"/>
      <c r="V242" s="126"/>
      <c r="W242" s="125"/>
      <c r="X242" s="125"/>
      <c r="Y242" s="125" t="str">
        <f t="shared" ref="Y242:Y243" si="59">IF(S242&lt;&gt;"",SUM(S240:X242),"")</f>
        <v/>
      </c>
      <c r="Z242" s="121"/>
      <c r="AA242" s="234"/>
      <c r="AB242" s="128"/>
      <c r="AC242" s="128"/>
      <c r="AD242" s="143"/>
      <c r="AE242" s="144">
        <v>0.0</v>
      </c>
      <c r="AF242" s="125" t="str">
        <f t="shared" si="6"/>
        <v/>
      </c>
      <c r="AG242" s="131">
        <v>2.75</v>
      </c>
      <c r="AH242" s="120">
        <f t="shared" si="7"/>
        <v>0</v>
      </c>
      <c r="AI242" s="132" t="str">
        <f>HYPERLINK('242MLInput'!AD238)</f>
        <v/>
      </c>
      <c r="AJ242" s="132" t="str">
        <f>HYPERLINK('242MLInput'!AE238)</f>
        <v/>
      </c>
      <c r="AK242" s="132" t="str">
        <f>HYPERLINK('242MLInput'!AF238)</f>
        <v/>
      </c>
      <c r="AL242" s="132" t="str">
        <f>HYPERLINK('242MLInput'!AG238)</f>
        <v/>
      </c>
      <c r="AM242" s="132" t="str">
        <f>HYPERLINK('242MLInput'!AH238)</f>
        <v/>
      </c>
      <c r="AN242" s="132" t="str">
        <f>HYPERLINK('242MLInput'!AI238)</f>
        <v/>
      </c>
      <c r="AO242" s="132" t="str">
        <f>HYPERLINK('242MLInput'!AJ238)</f>
        <v/>
      </c>
      <c r="AP242" s="132" t="str">
        <f>HYPERLINK('242MLInput'!AK238)</f>
        <v/>
      </c>
      <c r="AQ242" s="118"/>
      <c r="AR242" s="118"/>
      <c r="AS242" s="118"/>
      <c r="AT242" s="118"/>
      <c r="AU242" s="118"/>
      <c r="AV242" s="118"/>
      <c r="AW242" s="118"/>
      <c r="AX242" s="118"/>
      <c r="AY242" s="118"/>
      <c r="AZ242" s="118"/>
      <c r="BA242" s="118"/>
      <c r="BB242" s="118"/>
      <c r="BC242" s="118"/>
      <c r="BD242" s="118"/>
      <c r="BE242" s="118"/>
      <c r="BF242" s="118"/>
      <c r="BG242" s="118"/>
      <c r="BH242" s="118"/>
      <c r="BI242" s="118"/>
      <c r="BJ242" s="118"/>
      <c r="BK242" s="118"/>
      <c r="BL242" s="118"/>
      <c r="BM242" s="118"/>
      <c r="BN242" s="118"/>
      <c r="BO242" s="118"/>
      <c r="BP242" s="118"/>
      <c r="BQ242" s="118"/>
      <c r="BR242" s="118"/>
      <c r="BS242" s="118"/>
      <c r="BT242" s="118"/>
      <c r="BU242" s="118"/>
      <c r="BV242" s="118"/>
      <c r="BW242" s="118"/>
      <c r="BX242" s="118"/>
      <c r="BY242" s="118"/>
      <c r="BZ242" s="118"/>
      <c r="CA242" s="118"/>
      <c r="CB242" s="118"/>
      <c r="CC242" s="118"/>
      <c r="CD242" s="118"/>
      <c r="CE242" s="118"/>
      <c r="CF242" s="118"/>
      <c r="CG242" s="118"/>
      <c r="CH242" s="118"/>
      <c r="CI242" s="118"/>
      <c r="CJ242" s="118"/>
      <c r="CK242" s="118"/>
      <c r="CL242" s="118"/>
      <c r="CM242" s="118"/>
      <c r="CN242" s="118"/>
      <c r="CO242" s="118"/>
      <c r="CP242" s="118"/>
      <c r="CQ242" s="118"/>
      <c r="CR242" s="118"/>
      <c r="CS242" s="118"/>
      <c r="CT242" s="118"/>
      <c r="CU242" s="118"/>
      <c r="CV242" s="118"/>
      <c r="CW242" s="118"/>
      <c r="CX242" s="118"/>
      <c r="CY242" s="118"/>
      <c r="CZ242" s="118"/>
      <c r="DA242" s="118"/>
      <c r="DB242" s="118"/>
      <c r="DC242" s="118"/>
      <c r="DD242" s="118"/>
    </row>
    <row r="243" ht="10.5" customHeight="1">
      <c r="A243" s="118" t="str">
        <f t="shared" si="1"/>
        <v>242ML</v>
      </c>
      <c r="B243" s="118">
        <f t="shared" si="2"/>
        <v>2020</v>
      </c>
      <c r="C243" s="118">
        <f t="shared" si="3"/>
        <v>9</v>
      </c>
      <c r="D243" s="119">
        <f>'242MLInput'!B239</f>
        <v>44096</v>
      </c>
      <c r="E243" s="120" t="str">
        <f t="shared" si="4"/>
        <v>SLN</v>
      </c>
      <c r="F243" s="121" t="str">
        <f>'242MLInput'!H239</f>
        <v>APA</v>
      </c>
      <c r="G243" s="120" t="str">
        <f>'242MLInput'!N239</f>
        <v>Steve Watkins</v>
      </c>
      <c r="H243" s="120" t="str">
        <f>'242MLInput'!O239</f>
        <v/>
      </c>
      <c r="I243" s="120" t="str">
        <f>'242MLInput'!Q239</f>
        <v>Cargo</v>
      </c>
      <c r="J243" s="121" t="str">
        <f>'242MLInput'!R239</f>
        <v>Vector Aeromedical</v>
      </c>
      <c r="K243" s="122" t="str">
        <f>'242MLInput'!AC239</f>
        <v/>
      </c>
      <c r="L243" s="123"/>
      <c r="M243" s="124">
        <f>'242MLInput'!L239</f>
        <v>1.2</v>
      </c>
      <c r="N243" s="120" t="str">
        <f>IF(F243="","",(IF(R243='242MLInput'!K239,"","ERROR!")))</f>
        <v/>
      </c>
      <c r="O243" s="120"/>
      <c r="P243" s="121">
        <v>1667.0</v>
      </c>
      <c r="Q243" s="121"/>
      <c r="R243" s="124">
        <f t="shared" si="8"/>
        <v>2836.5</v>
      </c>
      <c r="S243" s="125"/>
      <c r="T243" s="125"/>
      <c r="U243" s="125"/>
      <c r="V243" s="126"/>
      <c r="W243" s="125"/>
      <c r="X243" s="125"/>
      <c r="Y243" s="125" t="str">
        <f t="shared" si="59"/>
        <v/>
      </c>
      <c r="Z243" s="121"/>
      <c r="AA243" s="234"/>
      <c r="AB243" s="128"/>
      <c r="AC243" s="128"/>
      <c r="AD243" s="143"/>
      <c r="AE243" s="144">
        <v>0.0</v>
      </c>
      <c r="AF243" s="125" t="str">
        <f t="shared" si="6"/>
        <v/>
      </c>
      <c r="AG243" s="131">
        <v>2.75</v>
      </c>
      <c r="AH243" s="120">
        <f t="shared" si="7"/>
        <v>0</v>
      </c>
      <c r="AI243" s="132" t="str">
        <f>HYPERLINK('242MLInput'!AD239)</f>
        <v/>
      </c>
      <c r="AJ243" s="132" t="str">
        <f>HYPERLINK('242MLInput'!AE239)</f>
        <v/>
      </c>
      <c r="AK243" s="132" t="str">
        <f>HYPERLINK('242MLInput'!AF239)</f>
        <v/>
      </c>
      <c r="AL243" s="132" t="str">
        <f>HYPERLINK('242MLInput'!AG239)</f>
        <v/>
      </c>
      <c r="AM243" s="132" t="str">
        <f>HYPERLINK('242MLInput'!AH239)</f>
        <v/>
      </c>
      <c r="AN243" s="132" t="str">
        <f>HYPERLINK('242MLInput'!AI239)</f>
        <v/>
      </c>
      <c r="AO243" s="132" t="str">
        <f>HYPERLINK('242MLInput'!AJ239)</f>
        <v/>
      </c>
      <c r="AP243" s="132" t="str">
        <f>HYPERLINK('242MLInput'!AK239)</f>
        <v/>
      </c>
      <c r="AQ243" s="118"/>
      <c r="AR243" s="118"/>
      <c r="AS243" s="118"/>
      <c r="AT243" s="118"/>
      <c r="AU243" s="118"/>
      <c r="AV243" s="118"/>
      <c r="AW243" s="118"/>
      <c r="AX243" s="118"/>
      <c r="AY243" s="118"/>
      <c r="AZ243" s="118"/>
      <c r="BA243" s="118"/>
      <c r="BB243" s="118"/>
      <c r="BC243" s="118"/>
      <c r="BD243" s="118"/>
      <c r="BE243" s="118"/>
      <c r="BF243" s="118"/>
      <c r="BG243" s="118"/>
      <c r="BH243" s="118"/>
      <c r="BI243" s="118"/>
      <c r="BJ243" s="118"/>
      <c r="BK243" s="118"/>
      <c r="BL243" s="118"/>
      <c r="BM243" s="118"/>
      <c r="BN243" s="118"/>
      <c r="BO243" s="118"/>
      <c r="BP243" s="118"/>
      <c r="BQ243" s="118"/>
      <c r="BR243" s="118"/>
      <c r="BS243" s="118"/>
      <c r="BT243" s="118"/>
      <c r="BU243" s="118"/>
      <c r="BV243" s="118"/>
      <c r="BW243" s="118"/>
      <c r="BX243" s="118"/>
      <c r="BY243" s="118"/>
      <c r="BZ243" s="118"/>
      <c r="CA243" s="118"/>
      <c r="CB243" s="118"/>
      <c r="CC243" s="118"/>
      <c r="CD243" s="118"/>
      <c r="CE243" s="118"/>
      <c r="CF243" s="118"/>
      <c r="CG243" s="118"/>
      <c r="CH243" s="118"/>
      <c r="CI243" s="118"/>
      <c r="CJ243" s="118"/>
      <c r="CK243" s="118"/>
      <c r="CL243" s="118"/>
      <c r="CM243" s="118"/>
      <c r="CN243" s="118"/>
      <c r="CO243" s="118"/>
      <c r="CP243" s="118"/>
      <c r="CQ243" s="118"/>
      <c r="CR243" s="118"/>
      <c r="CS243" s="118"/>
      <c r="CT243" s="118"/>
      <c r="CU243" s="118"/>
      <c r="CV243" s="118"/>
      <c r="CW243" s="118"/>
      <c r="CX243" s="118"/>
      <c r="CY243" s="118"/>
      <c r="CZ243" s="118"/>
      <c r="DA243" s="118"/>
      <c r="DB243" s="118"/>
      <c r="DC243" s="118"/>
      <c r="DD243" s="118"/>
    </row>
    <row r="244" ht="10.5" customHeight="1">
      <c r="A244" s="118" t="str">
        <f t="shared" si="1"/>
        <v>242ML</v>
      </c>
      <c r="B244" s="118">
        <f t="shared" si="2"/>
        <v>2020</v>
      </c>
      <c r="C244" s="118">
        <f t="shared" si="3"/>
        <v>9</v>
      </c>
      <c r="D244" s="119">
        <f>'242MLInput'!B240</f>
        <v>44096</v>
      </c>
      <c r="E244" s="120" t="str">
        <f t="shared" si="4"/>
        <v>APA</v>
      </c>
      <c r="F244" s="121" t="str">
        <f>'242MLInput'!H240</f>
        <v>BUY</v>
      </c>
      <c r="G244" s="120" t="str">
        <f>'242MLInput'!N240</f>
        <v>Steve Watkins</v>
      </c>
      <c r="H244" s="120" t="str">
        <f>'242MLInput'!O240</f>
        <v/>
      </c>
      <c r="I244" s="120" t="str">
        <f>'242MLInput'!Q240</f>
        <v>Cargo</v>
      </c>
      <c r="J244" s="121" t="str">
        <f>'242MLInput'!R240</f>
        <v>Vector Aeromedical</v>
      </c>
      <c r="K244" s="122" t="str">
        <f>'242MLInput'!AC240</f>
        <v/>
      </c>
      <c r="L244" s="123"/>
      <c r="M244" s="124">
        <f>'242MLInput'!L240</f>
        <v>3.3</v>
      </c>
      <c r="N244" s="120" t="str">
        <f>IF(F244="","",(IF(R244='242MLInput'!K240,"","ERROR!")))</f>
        <v/>
      </c>
      <c r="O244" s="120"/>
      <c r="P244" s="121">
        <v>1668.0</v>
      </c>
      <c r="Q244" s="121">
        <v>4393.0</v>
      </c>
      <c r="R244" s="124">
        <f t="shared" si="8"/>
        <v>2839.8</v>
      </c>
      <c r="S244" s="125"/>
      <c r="T244" s="125"/>
      <c r="U244" s="125"/>
      <c r="V244" s="126"/>
      <c r="W244" s="125"/>
      <c r="X244" s="125"/>
      <c r="Y244" s="125">
        <v>14083.0</v>
      </c>
      <c r="Z244" s="121"/>
      <c r="AA244" s="234" t="s">
        <v>94</v>
      </c>
      <c r="AB244" s="128">
        <v>1000.0</v>
      </c>
      <c r="AC244" s="128" t="s">
        <v>359</v>
      </c>
      <c r="AD244" s="143"/>
      <c r="AE244" s="144">
        <v>0.0</v>
      </c>
      <c r="AF244" s="125" t="str">
        <f t="shared" si="6"/>
        <v/>
      </c>
      <c r="AG244" s="131">
        <v>2.75</v>
      </c>
      <c r="AH244" s="120">
        <f t="shared" si="7"/>
        <v>0</v>
      </c>
      <c r="AI244" s="132" t="str">
        <f>HYPERLINK('242MLInput'!AD240)</f>
        <v/>
      </c>
      <c r="AJ244" s="132" t="str">
        <f>HYPERLINK('242MLInput'!AE240)</f>
        <v/>
      </c>
      <c r="AK244" s="132" t="str">
        <f>HYPERLINK('242MLInput'!AF240)</f>
        <v/>
      </c>
      <c r="AL244" s="132" t="str">
        <f>HYPERLINK('242MLInput'!AG240)</f>
        <v/>
      </c>
      <c r="AM244" s="132" t="str">
        <f>HYPERLINK('242MLInput'!AH240)</f>
        <v/>
      </c>
      <c r="AN244" s="132" t="str">
        <f>HYPERLINK('242MLInput'!AI240)</f>
        <v/>
      </c>
      <c r="AO244" s="132" t="str">
        <f>HYPERLINK('242MLInput'!AJ240)</f>
        <v/>
      </c>
      <c r="AP244" s="132" t="str">
        <f>HYPERLINK('242MLInput'!AK240)</f>
        <v/>
      </c>
      <c r="AQ244" s="118"/>
      <c r="AR244" s="118"/>
      <c r="AS244" s="118"/>
      <c r="AT244" s="118"/>
      <c r="AU244" s="118"/>
      <c r="AV244" s="118"/>
      <c r="AW244" s="118"/>
      <c r="AX244" s="118"/>
      <c r="AY244" s="118"/>
      <c r="AZ244" s="118"/>
      <c r="BA244" s="118"/>
      <c r="BB244" s="118"/>
      <c r="BC244" s="118"/>
      <c r="BD244" s="118"/>
      <c r="BE244" s="118"/>
      <c r="BF244" s="118"/>
      <c r="BG244" s="118"/>
      <c r="BH244" s="118"/>
      <c r="BI244" s="118"/>
      <c r="BJ244" s="118"/>
      <c r="BK244" s="118"/>
      <c r="BL244" s="118"/>
      <c r="BM244" s="118"/>
      <c r="BN244" s="118"/>
      <c r="BO244" s="118"/>
      <c r="BP244" s="118"/>
      <c r="BQ244" s="118"/>
      <c r="BR244" s="118"/>
      <c r="BS244" s="118"/>
      <c r="BT244" s="118"/>
      <c r="BU244" s="118"/>
      <c r="BV244" s="118"/>
      <c r="BW244" s="118"/>
      <c r="BX244" s="118"/>
      <c r="BY244" s="118"/>
      <c r="BZ244" s="118"/>
      <c r="CA244" s="118"/>
      <c r="CB244" s="118"/>
      <c r="CC244" s="118"/>
      <c r="CD244" s="118"/>
      <c r="CE244" s="118"/>
      <c r="CF244" s="118"/>
      <c r="CG244" s="118"/>
      <c r="CH244" s="118"/>
      <c r="CI244" s="118"/>
      <c r="CJ244" s="118"/>
      <c r="CK244" s="118"/>
      <c r="CL244" s="118"/>
      <c r="CM244" s="118"/>
      <c r="CN244" s="118"/>
      <c r="CO244" s="118"/>
      <c r="CP244" s="118"/>
      <c r="CQ244" s="118"/>
      <c r="CR244" s="118"/>
      <c r="CS244" s="118"/>
      <c r="CT244" s="118"/>
      <c r="CU244" s="118"/>
      <c r="CV244" s="118"/>
      <c r="CW244" s="118"/>
      <c r="CX244" s="118"/>
      <c r="CY244" s="118"/>
      <c r="CZ244" s="118"/>
      <c r="DA244" s="118"/>
      <c r="DB244" s="118"/>
      <c r="DC244" s="118"/>
      <c r="DD244" s="118"/>
    </row>
    <row r="245" ht="10.5" customHeight="1">
      <c r="A245" s="12" t="str">
        <f t="shared" si="1"/>
        <v>242ML</v>
      </c>
      <c r="B245" s="12">
        <f t="shared" si="2"/>
        <v>2020</v>
      </c>
      <c r="C245" s="12">
        <f t="shared" si="3"/>
        <v>9</v>
      </c>
      <c r="D245" s="230">
        <f>'242MLInput'!B241</f>
        <v>44097</v>
      </c>
      <c r="E245" s="111" t="str">
        <f t="shared" si="4"/>
        <v>BUY</v>
      </c>
      <c r="F245" s="112" t="str">
        <f>'242MLInput'!H241</f>
        <v>SGJ</v>
      </c>
      <c r="G245" s="111" t="str">
        <f>'242MLInput'!N241</f>
        <v>Kevin Mock</v>
      </c>
      <c r="H245" s="111" t="str">
        <f>'242MLInput'!O241</f>
        <v/>
      </c>
      <c r="I245" s="111" t="str">
        <f>'242MLInput'!Q241</f>
        <v>Passenger</v>
      </c>
      <c r="J245" s="112" t="str">
        <f>'242MLInput'!R241</f>
        <v>Barbee</v>
      </c>
      <c r="K245" s="113" t="str">
        <f>'242MLInput'!AC241</f>
        <v/>
      </c>
      <c r="L245" s="114"/>
      <c r="M245" s="115">
        <f>'242MLInput'!L241</f>
        <v>1.3</v>
      </c>
      <c r="N245" s="111" t="str">
        <f>IF(F245="","",(IF(R245='242MLInput'!K241,"","ERROR!")))</f>
        <v/>
      </c>
      <c r="O245" s="64"/>
      <c r="P245" s="121">
        <v>1669.0</v>
      </c>
      <c r="Q245" s="133"/>
      <c r="R245" s="224">
        <f t="shared" si="8"/>
        <v>2841.1</v>
      </c>
      <c r="S245" s="225"/>
      <c r="T245" s="225"/>
      <c r="U245" s="226"/>
      <c r="V245" s="226"/>
      <c r="W245" s="226"/>
      <c r="X245" s="226"/>
      <c r="Y245" s="226" t="str">
        <f>IF(S245&lt;&gt;"",SUM(S243:X245),"")</f>
        <v/>
      </c>
      <c r="Z245" s="136"/>
      <c r="AA245" s="228"/>
      <c r="AB245" s="229"/>
      <c r="AC245" s="229"/>
      <c r="AD245" s="138"/>
      <c r="AE245" s="139">
        <v>0.0</v>
      </c>
      <c r="AF245" s="140" t="str">
        <f t="shared" si="6"/>
        <v/>
      </c>
      <c r="AG245" s="231">
        <v>2.75</v>
      </c>
      <c r="AH245" s="142">
        <f t="shared" si="7"/>
        <v>0</v>
      </c>
      <c r="AI245" s="235" t="str">
        <f>HYPERLINK('242MLInput'!AD241)</f>
        <v/>
      </c>
      <c r="AJ245" s="236" t="str">
        <f>HYPERLINK('242MLInput'!AE241)</f>
        <v/>
      </c>
      <c r="AK245" s="237" t="str">
        <f>HYPERLINK('242MLInput'!AF241)</f>
        <v/>
      </c>
      <c r="AL245" s="237" t="str">
        <f>HYPERLINK('242MLInput'!AG241)</f>
        <v/>
      </c>
      <c r="AM245" s="237" t="str">
        <f>HYPERLINK('242MLInput'!AH241)</f>
        <v/>
      </c>
      <c r="AN245" s="237" t="str">
        <f>HYPERLINK('242MLInput'!AI241)</f>
        <v/>
      </c>
      <c r="AO245" s="237" t="str">
        <f>HYPERLINK('242MLInput'!AJ241)</f>
        <v/>
      </c>
      <c r="AP245" s="237" t="str">
        <f>HYPERLINK('242MLInput'!AK241)</f>
        <v/>
      </c>
      <c r="AQ245" s="238"/>
      <c r="AR245" s="238"/>
      <c r="AS245" s="238"/>
      <c r="AT245" s="238"/>
      <c r="AU245" s="238"/>
      <c r="AV245" s="238"/>
      <c r="AW245" s="238"/>
      <c r="AX245" s="238"/>
      <c r="AY245" s="238"/>
      <c r="AZ245" s="238"/>
      <c r="BA245" s="238"/>
      <c r="BB245" s="238"/>
      <c r="BC245" s="238"/>
      <c r="BD245" s="238"/>
      <c r="BE245" s="238"/>
      <c r="BF245" s="238"/>
      <c r="BG245" s="238"/>
      <c r="BH245" s="238"/>
      <c r="BI245" s="238"/>
      <c r="BJ245" s="238"/>
      <c r="BK245" s="238"/>
      <c r="BL245" s="238"/>
      <c r="BM245" s="238"/>
      <c r="BN245" s="238"/>
      <c r="BO245" s="238"/>
      <c r="BP245" s="238"/>
      <c r="BQ245" s="238"/>
      <c r="BR245" s="238"/>
      <c r="BS245" s="238"/>
      <c r="BT245" s="238"/>
      <c r="BU245" s="238"/>
      <c r="BV245" s="238"/>
      <c r="BW245" s="238"/>
      <c r="BX245" s="238"/>
      <c r="BY245" s="238"/>
      <c r="BZ245" s="238"/>
      <c r="CA245" s="238"/>
      <c r="CB245" s="238"/>
      <c r="CC245" s="238"/>
      <c r="CD245" s="238"/>
      <c r="CE245" s="238"/>
      <c r="CF245" s="238"/>
      <c r="CG245" s="238"/>
      <c r="CH245" s="238"/>
      <c r="CI245" s="238"/>
      <c r="CJ245" s="238"/>
      <c r="CK245" s="238"/>
      <c r="CL245" s="238"/>
      <c r="CM245" s="238"/>
      <c r="CN245" s="238"/>
      <c r="CO245" s="238"/>
      <c r="CP245" s="238"/>
      <c r="CQ245" s="238"/>
      <c r="CR245" s="238"/>
      <c r="CS245" s="238"/>
      <c r="CT245" s="238"/>
      <c r="CU245" s="238"/>
      <c r="CV245" s="238"/>
      <c r="CW245" s="238"/>
      <c r="CX245" s="238"/>
      <c r="CY245" s="238"/>
      <c r="CZ245" s="238"/>
      <c r="DA245" s="238"/>
      <c r="DB245" s="238"/>
      <c r="DC245" s="238"/>
      <c r="DD245" s="238"/>
    </row>
    <row r="246" ht="10.5" customHeight="1">
      <c r="A246" s="12" t="str">
        <f t="shared" si="1"/>
        <v>242ML</v>
      </c>
      <c r="B246" s="12">
        <f t="shared" si="2"/>
        <v>2020</v>
      </c>
      <c r="C246" s="12">
        <f t="shared" si="3"/>
        <v>9</v>
      </c>
      <c r="D246" s="230">
        <f>'242MLInput'!B242</f>
        <v>44097</v>
      </c>
      <c r="E246" s="111" t="str">
        <f t="shared" si="4"/>
        <v>SGJ</v>
      </c>
      <c r="F246" s="112" t="str">
        <f>'242MLInput'!H242</f>
        <v>BUY</v>
      </c>
      <c r="G246" s="111" t="str">
        <f>'242MLInput'!N242</f>
        <v>Kevin Mock</v>
      </c>
      <c r="H246" s="111" t="str">
        <f>'242MLInput'!O242</f>
        <v/>
      </c>
      <c r="I246" s="111" t="str">
        <f>'242MLInput'!Q242</f>
        <v>Passenger</v>
      </c>
      <c r="J246" s="112" t="str">
        <f>'242MLInput'!R242</f>
        <v>Barbee</v>
      </c>
      <c r="K246" s="113" t="str">
        <f>'242MLInput'!AC242</f>
        <v/>
      </c>
      <c r="L246" s="114"/>
      <c r="M246" s="115">
        <f>'242MLInput'!L242</f>
        <v>1.3</v>
      </c>
      <c r="N246" s="111" t="str">
        <f>IF(F246="","",(IF(R246='242MLInput'!K242,"","ERROR!")))</f>
        <v/>
      </c>
      <c r="O246" s="64"/>
      <c r="P246" s="121">
        <v>1670.0</v>
      </c>
      <c r="Q246" s="133">
        <v>4390.0</v>
      </c>
      <c r="R246" s="224">
        <f t="shared" si="8"/>
        <v>2842.4</v>
      </c>
      <c r="S246" s="225"/>
      <c r="T246" s="225"/>
      <c r="U246" s="226"/>
      <c r="V246" s="226"/>
      <c r="W246" s="226"/>
      <c r="X246" s="226"/>
      <c r="Y246" s="226" t="s">
        <v>246</v>
      </c>
      <c r="Z246" s="136"/>
      <c r="AA246" s="228" t="s">
        <v>102</v>
      </c>
      <c r="AB246" s="229">
        <v>500.0</v>
      </c>
      <c r="AC246" s="229" t="s">
        <v>360</v>
      </c>
      <c r="AD246" s="138"/>
      <c r="AE246" s="139">
        <v>0.0</v>
      </c>
      <c r="AF246" s="140" t="str">
        <f t="shared" si="6"/>
        <v/>
      </c>
      <c r="AG246" s="231">
        <v>2.75</v>
      </c>
      <c r="AH246" s="142">
        <f t="shared" si="7"/>
        <v>0</v>
      </c>
      <c r="AI246" s="235" t="str">
        <f>HYPERLINK('242MLInput'!AD242)</f>
        <v/>
      </c>
      <c r="AJ246" s="236" t="str">
        <f>HYPERLINK('242MLInput'!AE242)</f>
        <v/>
      </c>
      <c r="AK246" s="237" t="str">
        <f>HYPERLINK('242MLInput'!AF242)</f>
        <v/>
      </c>
      <c r="AL246" s="237" t="str">
        <f>HYPERLINK('242MLInput'!AG242)</f>
        <v/>
      </c>
      <c r="AM246" s="237" t="str">
        <f>HYPERLINK('242MLInput'!AH242)</f>
        <v/>
      </c>
      <c r="AN246" s="237" t="str">
        <f>HYPERLINK('242MLInput'!AI242)</f>
        <v/>
      </c>
      <c r="AO246" s="237" t="str">
        <f>HYPERLINK('242MLInput'!AJ242)</f>
        <v/>
      </c>
      <c r="AP246" s="237" t="str">
        <f>HYPERLINK('242MLInput'!AK242)</f>
        <v/>
      </c>
      <c r="AQ246" s="238"/>
      <c r="AR246" s="238"/>
      <c r="AS246" s="238"/>
      <c r="AT246" s="238"/>
      <c r="AU246" s="238"/>
      <c r="AV246" s="238"/>
      <c r="AW246" s="238"/>
      <c r="AX246" s="238"/>
      <c r="AY246" s="238"/>
      <c r="AZ246" s="238"/>
      <c r="BA246" s="238"/>
      <c r="BB246" s="238"/>
      <c r="BC246" s="238"/>
      <c r="BD246" s="238"/>
      <c r="BE246" s="238"/>
      <c r="BF246" s="238"/>
      <c r="BG246" s="238"/>
      <c r="BH246" s="238"/>
      <c r="BI246" s="238"/>
      <c r="BJ246" s="238"/>
      <c r="BK246" s="238"/>
      <c r="BL246" s="238"/>
      <c r="BM246" s="238"/>
      <c r="BN246" s="238"/>
      <c r="BO246" s="238"/>
      <c r="BP246" s="238"/>
      <c r="BQ246" s="238"/>
      <c r="BR246" s="238"/>
      <c r="BS246" s="238"/>
      <c r="BT246" s="238"/>
      <c r="BU246" s="238"/>
      <c r="BV246" s="238"/>
      <c r="BW246" s="238"/>
      <c r="BX246" s="238"/>
      <c r="BY246" s="238"/>
      <c r="BZ246" s="238"/>
      <c r="CA246" s="238"/>
      <c r="CB246" s="238"/>
      <c r="CC246" s="238"/>
      <c r="CD246" s="238"/>
      <c r="CE246" s="238"/>
      <c r="CF246" s="238"/>
      <c r="CG246" s="238"/>
      <c r="CH246" s="238"/>
      <c r="CI246" s="238"/>
      <c r="CJ246" s="238"/>
      <c r="CK246" s="238"/>
      <c r="CL246" s="238"/>
      <c r="CM246" s="238"/>
      <c r="CN246" s="238"/>
      <c r="CO246" s="238"/>
      <c r="CP246" s="238"/>
      <c r="CQ246" s="238"/>
      <c r="CR246" s="238"/>
      <c r="CS246" s="238"/>
      <c r="CT246" s="238"/>
      <c r="CU246" s="238"/>
      <c r="CV246" s="238"/>
      <c r="CW246" s="238"/>
      <c r="CX246" s="238"/>
      <c r="CY246" s="238"/>
      <c r="CZ246" s="238"/>
      <c r="DA246" s="238"/>
      <c r="DB246" s="238"/>
      <c r="DC246" s="238"/>
      <c r="DD246" s="238"/>
    </row>
    <row r="247" ht="10.5" customHeight="1">
      <c r="A247" s="118" t="str">
        <f t="shared" si="1"/>
        <v>242ML</v>
      </c>
      <c r="B247" s="118">
        <f t="shared" si="2"/>
        <v>2020</v>
      </c>
      <c r="C247" s="118">
        <f t="shared" si="3"/>
        <v>9</v>
      </c>
      <c r="D247" s="119">
        <f>'242MLInput'!B243</f>
        <v>44097</v>
      </c>
      <c r="E247" s="120" t="str">
        <f t="shared" si="4"/>
        <v>BUY</v>
      </c>
      <c r="F247" s="121" t="str">
        <f>'242MLInput'!H243</f>
        <v>SLN</v>
      </c>
      <c r="G247" s="120" t="str">
        <f>'242MLInput'!N243</f>
        <v>Steve Watkins</v>
      </c>
      <c r="H247" s="120" t="str">
        <f>'242MLInput'!O243</f>
        <v/>
      </c>
      <c r="I247" s="120" t="str">
        <f>'242MLInput'!Q243</f>
        <v>Cargo</v>
      </c>
      <c r="J247" s="121" t="str">
        <f>'242MLInput'!R243</f>
        <v>Vector Aeromedical</v>
      </c>
      <c r="K247" s="122" t="str">
        <f>'242MLInput'!AC243</f>
        <v/>
      </c>
      <c r="L247" s="123"/>
      <c r="M247" s="124">
        <f>'242MLInput'!L243</f>
        <v>3</v>
      </c>
      <c r="N247" s="120" t="str">
        <f>IF(F247="","",(IF(R247='242MLInput'!K243,"","ERROR!")))</f>
        <v/>
      </c>
      <c r="O247" s="120"/>
      <c r="P247" s="121">
        <v>1671.0</v>
      </c>
      <c r="Q247" s="121"/>
      <c r="R247" s="124">
        <f t="shared" si="8"/>
        <v>2845.4</v>
      </c>
      <c r="S247" s="125"/>
      <c r="T247" s="125"/>
      <c r="U247" s="125"/>
      <c r="V247" s="126"/>
      <c r="W247" s="125"/>
      <c r="X247" s="125"/>
      <c r="Y247" s="125" t="str">
        <f t="shared" ref="Y247:Y248" si="60">IF(S247&lt;&gt;"",SUM(S245:X247),"")</f>
        <v/>
      </c>
      <c r="Z247" s="121"/>
      <c r="AA247" s="234"/>
      <c r="AB247" s="128"/>
      <c r="AC247" s="128"/>
      <c r="AD247" s="143"/>
      <c r="AE247" s="144">
        <v>0.0</v>
      </c>
      <c r="AF247" s="125" t="str">
        <f t="shared" si="6"/>
        <v/>
      </c>
      <c r="AG247" s="131">
        <v>2.75</v>
      </c>
      <c r="AH247" s="120">
        <f t="shared" si="7"/>
        <v>0</v>
      </c>
      <c r="AI247" s="132" t="str">
        <f>HYPERLINK('242MLInput'!AD243)</f>
        <v/>
      </c>
      <c r="AJ247" s="132" t="str">
        <f>HYPERLINK('242MLInput'!AE243)</f>
        <v/>
      </c>
      <c r="AK247" s="132" t="str">
        <f>HYPERLINK('242MLInput'!AF243)</f>
        <v/>
      </c>
      <c r="AL247" s="132" t="str">
        <f>HYPERLINK('242MLInput'!AG243)</f>
        <v/>
      </c>
      <c r="AM247" s="132" t="str">
        <f>HYPERLINK('242MLInput'!AH243)</f>
        <v/>
      </c>
      <c r="AN247" s="132" t="str">
        <f>HYPERLINK('242MLInput'!AI243)</f>
        <v/>
      </c>
      <c r="AO247" s="132" t="str">
        <f>HYPERLINK('242MLInput'!AJ243)</f>
        <v/>
      </c>
      <c r="AP247" s="132" t="str">
        <f>HYPERLINK('242MLInput'!AK243)</f>
        <v/>
      </c>
      <c r="AQ247" s="118"/>
      <c r="AR247" s="118"/>
      <c r="AS247" s="118"/>
      <c r="AT247" s="118"/>
      <c r="AU247" s="118"/>
      <c r="AV247" s="118"/>
      <c r="AW247" s="118"/>
      <c r="AX247" s="118"/>
      <c r="AY247" s="118"/>
      <c r="AZ247" s="118"/>
      <c r="BA247" s="118"/>
      <c r="BB247" s="118"/>
      <c r="BC247" s="118"/>
      <c r="BD247" s="118"/>
      <c r="BE247" s="118"/>
      <c r="BF247" s="118"/>
      <c r="BG247" s="118"/>
      <c r="BH247" s="118"/>
      <c r="BI247" s="118"/>
      <c r="BJ247" s="118"/>
      <c r="BK247" s="118"/>
      <c r="BL247" s="118"/>
      <c r="BM247" s="118"/>
      <c r="BN247" s="118"/>
      <c r="BO247" s="118"/>
      <c r="BP247" s="118"/>
      <c r="BQ247" s="118"/>
      <c r="BR247" s="118"/>
      <c r="BS247" s="118"/>
      <c r="BT247" s="118"/>
      <c r="BU247" s="118"/>
      <c r="BV247" s="118"/>
      <c r="BW247" s="118"/>
      <c r="BX247" s="118"/>
      <c r="BY247" s="118"/>
      <c r="BZ247" s="118"/>
      <c r="CA247" s="118"/>
      <c r="CB247" s="118"/>
      <c r="CC247" s="118"/>
      <c r="CD247" s="118"/>
      <c r="CE247" s="118"/>
      <c r="CF247" s="118"/>
      <c r="CG247" s="118"/>
      <c r="CH247" s="118"/>
      <c r="CI247" s="118"/>
      <c r="CJ247" s="118"/>
      <c r="CK247" s="118"/>
      <c r="CL247" s="118"/>
      <c r="CM247" s="118"/>
      <c r="CN247" s="118"/>
      <c r="CO247" s="118"/>
      <c r="CP247" s="118"/>
      <c r="CQ247" s="118"/>
      <c r="CR247" s="118"/>
      <c r="CS247" s="118"/>
      <c r="CT247" s="118"/>
      <c r="CU247" s="118"/>
      <c r="CV247" s="118"/>
      <c r="CW247" s="118"/>
      <c r="CX247" s="118"/>
      <c r="CY247" s="118"/>
      <c r="CZ247" s="118"/>
      <c r="DA247" s="118"/>
      <c r="DB247" s="118"/>
      <c r="DC247" s="118"/>
      <c r="DD247" s="118"/>
    </row>
    <row r="248" ht="10.5" customHeight="1">
      <c r="A248" s="118" t="str">
        <f t="shared" si="1"/>
        <v>242ML</v>
      </c>
      <c r="B248" s="118">
        <f t="shared" si="2"/>
        <v>2020</v>
      </c>
      <c r="C248" s="118">
        <f t="shared" si="3"/>
        <v>9</v>
      </c>
      <c r="D248" s="119">
        <f>'242MLInput'!B244</f>
        <v>44097</v>
      </c>
      <c r="E248" s="120" t="str">
        <f t="shared" si="4"/>
        <v>SLN</v>
      </c>
      <c r="F248" s="121" t="str">
        <f>'242MLInput'!H244</f>
        <v>APA</v>
      </c>
      <c r="G248" s="120" t="str">
        <f>'242MLInput'!N244</f>
        <v>Steve Watkins</v>
      </c>
      <c r="H248" s="120" t="str">
        <f>'242MLInput'!O244</f>
        <v/>
      </c>
      <c r="I248" s="120" t="str">
        <f>'242MLInput'!Q244</f>
        <v>Cargo</v>
      </c>
      <c r="J248" s="121" t="str">
        <f>'242MLInput'!R244</f>
        <v>Vector Aeromedical</v>
      </c>
      <c r="K248" s="122" t="str">
        <f>'242MLInput'!AC244</f>
        <v/>
      </c>
      <c r="L248" s="123"/>
      <c r="M248" s="124">
        <f>'242MLInput'!L244</f>
        <v>1.3</v>
      </c>
      <c r="N248" s="120" t="str">
        <f>IF(F248="","",(IF(R248='242MLInput'!K244,"","ERROR!")))</f>
        <v/>
      </c>
      <c r="O248" s="120"/>
      <c r="P248" s="121">
        <v>1672.0</v>
      </c>
      <c r="Q248" s="121"/>
      <c r="R248" s="124">
        <f t="shared" si="8"/>
        <v>2846.7</v>
      </c>
      <c r="S248" s="125"/>
      <c r="T248" s="125"/>
      <c r="U248" s="125"/>
      <c r="V248" s="126"/>
      <c r="W248" s="125"/>
      <c r="X248" s="125"/>
      <c r="Y248" s="125" t="str">
        <f t="shared" si="60"/>
        <v/>
      </c>
      <c r="Z248" s="121"/>
      <c r="AA248" s="234"/>
      <c r="AB248" s="128"/>
      <c r="AC248" s="128"/>
      <c r="AD248" s="143"/>
      <c r="AE248" s="144">
        <v>0.0</v>
      </c>
      <c r="AF248" s="125" t="str">
        <f t="shared" si="6"/>
        <v/>
      </c>
      <c r="AG248" s="131">
        <v>2.75</v>
      </c>
      <c r="AH248" s="120">
        <f t="shared" si="7"/>
        <v>0</v>
      </c>
      <c r="AI248" s="132" t="str">
        <f>HYPERLINK('242MLInput'!AD244)</f>
        <v/>
      </c>
      <c r="AJ248" s="132" t="str">
        <f>HYPERLINK('242MLInput'!AE244)</f>
        <v/>
      </c>
      <c r="AK248" s="132" t="str">
        <f>HYPERLINK('242MLInput'!AF244)</f>
        <v/>
      </c>
      <c r="AL248" s="132" t="str">
        <f>HYPERLINK('242MLInput'!AG244)</f>
        <v/>
      </c>
      <c r="AM248" s="132" t="str">
        <f>HYPERLINK('242MLInput'!AH244)</f>
        <v/>
      </c>
      <c r="AN248" s="132" t="str">
        <f>HYPERLINK('242MLInput'!AI244)</f>
        <v/>
      </c>
      <c r="AO248" s="132" t="str">
        <f>HYPERLINK('242MLInput'!AJ244)</f>
        <v/>
      </c>
      <c r="AP248" s="132" t="str">
        <f>HYPERLINK('242MLInput'!AK244)</f>
        <v/>
      </c>
      <c r="AQ248" s="118"/>
      <c r="AR248" s="118"/>
      <c r="AS248" s="118"/>
      <c r="AT248" s="118"/>
      <c r="AU248" s="118"/>
      <c r="AV248" s="118"/>
      <c r="AW248" s="118"/>
      <c r="AX248" s="118"/>
      <c r="AY248" s="118"/>
      <c r="AZ248" s="118"/>
      <c r="BA248" s="118"/>
      <c r="BB248" s="118"/>
      <c r="BC248" s="118"/>
      <c r="BD248" s="118"/>
      <c r="BE248" s="118"/>
      <c r="BF248" s="118"/>
      <c r="BG248" s="118"/>
      <c r="BH248" s="118"/>
      <c r="BI248" s="118"/>
      <c r="BJ248" s="118"/>
      <c r="BK248" s="118"/>
      <c r="BL248" s="118"/>
      <c r="BM248" s="118"/>
      <c r="BN248" s="118"/>
      <c r="BO248" s="118"/>
      <c r="BP248" s="118"/>
      <c r="BQ248" s="118"/>
      <c r="BR248" s="118"/>
      <c r="BS248" s="118"/>
      <c r="BT248" s="118"/>
      <c r="BU248" s="118"/>
      <c r="BV248" s="118"/>
      <c r="BW248" s="118"/>
      <c r="BX248" s="118"/>
      <c r="BY248" s="118"/>
      <c r="BZ248" s="118"/>
      <c r="CA248" s="118"/>
      <c r="CB248" s="118"/>
      <c r="CC248" s="118"/>
      <c r="CD248" s="118"/>
      <c r="CE248" s="118"/>
      <c r="CF248" s="118"/>
      <c r="CG248" s="118"/>
      <c r="CH248" s="118"/>
      <c r="CI248" s="118"/>
      <c r="CJ248" s="118"/>
      <c r="CK248" s="118"/>
      <c r="CL248" s="118"/>
      <c r="CM248" s="118"/>
      <c r="CN248" s="118"/>
      <c r="CO248" s="118"/>
      <c r="CP248" s="118"/>
      <c r="CQ248" s="118"/>
      <c r="CR248" s="118"/>
      <c r="CS248" s="118"/>
      <c r="CT248" s="118"/>
      <c r="CU248" s="118"/>
      <c r="CV248" s="118"/>
      <c r="CW248" s="118"/>
      <c r="CX248" s="118"/>
      <c r="CY248" s="118"/>
      <c r="CZ248" s="118"/>
      <c r="DA248" s="118"/>
      <c r="DB248" s="118"/>
      <c r="DC248" s="118"/>
      <c r="DD248" s="118"/>
    </row>
    <row r="249" ht="10.5" customHeight="1">
      <c r="A249" s="118" t="str">
        <f t="shared" si="1"/>
        <v>242ML</v>
      </c>
      <c r="B249" s="118">
        <f t="shared" si="2"/>
        <v>2020</v>
      </c>
      <c r="C249" s="118">
        <f t="shared" si="3"/>
        <v>9</v>
      </c>
      <c r="D249" s="119">
        <f>'242MLInput'!B245</f>
        <v>44097</v>
      </c>
      <c r="E249" s="120" t="str">
        <f t="shared" si="4"/>
        <v>APA</v>
      </c>
      <c r="F249" s="121" t="str">
        <f>'242MLInput'!H245</f>
        <v>BUY</v>
      </c>
      <c r="G249" s="120" t="str">
        <f>'242MLInput'!N245</f>
        <v>Steve Watkins</v>
      </c>
      <c r="H249" s="120" t="str">
        <f>'242MLInput'!O245</f>
        <v/>
      </c>
      <c r="I249" s="120" t="str">
        <f>'242MLInput'!Q245</f>
        <v>Cargo</v>
      </c>
      <c r="J249" s="121" t="str">
        <f>'242MLInput'!R245</f>
        <v>Vector Aeromedical</v>
      </c>
      <c r="K249" s="122" t="str">
        <f>'242MLInput'!AC245</f>
        <v/>
      </c>
      <c r="L249" s="123"/>
      <c r="M249" s="124">
        <f>'242MLInput'!L245</f>
        <v>3.4</v>
      </c>
      <c r="N249" s="120" t="str">
        <f>IF(F249="","",(IF(R249='242MLInput'!K245,"","ERROR!")))</f>
        <v/>
      </c>
      <c r="O249" s="120"/>
      <c r="P249" s="121">
        <v>1673.0</v>
      </c>
      <c r="Q249" s="121">
        <v>4394.0</v>
      </c>
      <c r="R249" s="124">
        <f t="shared" si="8"/>
        <v>2850.1</v>
      </c>
      <c r="S249" s="125"/>
      <c r="T249" s="125"/>
      <c r="U249" s="125"/>
      <c r="V249" s="126"/>
      <c r="W249" s="125"/>
      <c r="X249" s="125"/>
      <c r="Y249" s="125">
        <v>14083.0</v>
      </c>
      <c r="Z249" s="121"/>
      <c r="AA249" s="234" t="s">
        <v>94</v>
      </c>
      <c r="AB249" s="128">
        <v>1000.0</v>
      </c>
      <c r="AC249" s="128" t="s">
        <v>361</v>
      </c>
      <c r="AD249" s="143"/>
      <c r="AE249" s="144">
        <v>0.0</v>
      </c>
      <c r="AF249" s="125" t="str">
        <f t="shared" si="6"/>
        <v/>
      </c>
      <c r="AG249" s="131">
        <v>2.75</v>
      </c>
      <c r="AH249" s="120">
        <f t="shared" si="7"/>
        <v>0</v>
      </c>
      <c r="AI249" s="132" t="str">
        <f>HYPERLINK('242MLInput'!AD245)</f>
        <v/>
      </c>
      <c r="AJ249" s="132" t="str">
        <f>HYPERLINK('242MLInput'!AE245)</f>
        <v/>
      </c>
      <c r="AK249" s="132" t="str">
        <f>HYPERLINK('242MLInput'!AF245)</f>
        <v/>
      </c>
      <c r="AL249" s="132" t="str">
        <f>HYPERLINK('242MLInput'!AG245)</f>
        <v/>
      </c>
      <c r="AM249" s="132" t="str">
        <f>HYPERLINK('242MLInput'!AH245)</f>
        <v/>
      </c>
      <c r="AN249" s="132" t="str">
        <f>HYPERLINK('242MLInput'!AI245)</f>
        <v/>
      </c>
      <c r="AO249" s="132" t="str">
        <f>HYPERLINK('242MLInput'!AJ245)</f>
        <v/>
      </c>
      <c r="AP249" s="132" t="str">
        <f>HYPERLINK('242MLInput'!AK245)</f>
        <v/>
      </c>
      <c r="AQ249" s="118"/>
      <c r="AR249" s="118"/>
      <c r="AS249" s="118"/>
      <c r="AT249" s="118"/>
      <c r="AU249" s="118"/>
      <c r="AV249" s="118"/>
      <c r="AW249" s="118"/>
      <c r="AX249" s="118"/>
      <c r="AY249" s="118"/>
      <c r="AZ249" s="118"/>
      <c r="BA249" s="118"/>
      <c r="BB249" s="118"/>
      <c r="BC249" s="118"/>
      <c r="BD249" s="118"/>
      <c r="BE249" s="118"/>
      <c r="BF249" s="118"/>
      <c r="BG249" s="118"/>
      <c r="BH249" s="118"/>
      <c r="BI249" s="118"/>
      <c r="BJ249" s="118"/>
      <c r="BK249" s="118"/>
      <c r="BL249" s="118"/>
      <c r="BM249" s="118"/>
      <c r="BN249" s="118"/>
      <c r="BO249" s="118"/>
      <c r="BP249" s="118"/>
      <c r="BQ249" s="118"/>
      <c r="BR249" s="118"/>
      <c r="BS249" s="118"/>
      <c r="BT249" s="118"/>
      <c r="BU249" s="118"/>
      <c r="BV249" s="118"/>
      <c r="BW249" s="118"/>
      <c r="BX249" s="118"/>
      <c r="BY249" s="118"/>
      <c r="BZ249" s="118"/>
      <c r="CA249" s="118"/>
      <c r="CB249" s="118"/>
      <c r="CC249" s="118"/>
      <c r="CD249" s="118"/>
      <c r="CE249" s="118"/>
      <c r="CF249" s="118"/>
      <c r="CG249" s="118"/>
      <c r="CH249" s="118"/>
      <c r="CI249" s="118"/>
      <c r="CJ249" s="118"/>
      <c r="CK249" s="118"/>
      <c r="CL249" s="118"/>
      <c r="CM249" s="118"/>
      <c r="CN249" s="118"/>
      <c r="CO249" s="118"/>
      <c r="CP249" s="118"/>
      <c r="CQ249" s="118"/>
      <c r="CR249" s="118"/>
      <c r="CS249" s="118"/>
      <c r="CT249" s="118"/>
      <c r="CU249" s="118"/>
      <c r="CV249" s="118"/>
      <c r="CW249" s="118"/>
      <c r="CX249" s="118"/>
      <c r="CY249" s="118"/>
      <c r="CZ249" s="118"/>
      <c r="DA249" s="118"/>
      <c r="DB249" s="118"/>
      <c r="DC249" s="118"/>
      <c r="DD249" s="118"/>
    </row>
    <row r="250" ht="10.5" customHeight="1">
      <c r="A250" s="12" t="str">
        <f t="shared" si="1"/>
        <v>242ML</v>
      </c>
      <c r="B250" s="12">
        <f t="shared" si="2"/>
        <v>2020</v>
      </c>
      <c r="C250" s="12">
        <f t="shared" si="3"/>
        <v>9</v>
      </c>
      <c r="D250" s="230">
        <f>'242MLInput'!B246</f>
        <v>44099</v>
      </c>
      <c r="E250" s="111" t="str">
        <f t="shared" si="4"/>
        <v>BUY</v>
      </c>
      <c r="F250" s="112" t="str">
        <f>'242MLInput'!H246</f>
        <v>SLN</v>
      </c>
      <c r="G250" s="111" t="str">
        <f>'242MLInput'!N246</f>
        <v>Steve Watkins</v>
      </c>
      <c r="H250" s="111" t="str">
        <f>'242MLInput'!O246</f>
        <v/>
      </c>
      <c r="I250" s="111" t="str">
        <f>'242MLInput'!Q246</f>
        <v>Cargo</v>
      </c>
      <c r="J250" s="112" t="str">
        <f>'242MLInput'!R246</f>
        <v>Vector Aeromedical</v>
      </c>
      <c r="K250" s="113" t="str">
        <f>'242MLInput'!AC246</f>
        <v/>
      </c>
      <c r="L250" s="114"/>
      <c r="M250" s="115">
        <f>'242MLInput'!L246</f>
        <v>2.9</v>
      </c>
      <c r="N250" s="111" t="str">
        <f>IF(F250="","",(IF(R250='242MLInput'!K246,"","ERROR!")))</f>
        <v/>
      </c>
      <c r="O250" s="64"/>
      <c r="P250" s="121">
        <v>1674.0</v>
      </c>
      <c r="Q250" s="133"/>
      <c r="R250" s="224">
        <f t="shared" si="8"/>
        <v>2853</v>
      </c>
      <c r="S250" s="225"/>
      <c r="T250" s="225"/>
      <c r="U250" s="226"/>
      <c r="V250" s="226"/>
      <c r="W250" s="226"/>
      <c r="X250" s="226"/>
      <c r="Y250" s="226" t="str">
        <f t="shared" ref="Y250:Y251" si="61">IF(S250&lt;&gt;"",SUM(S248:X250),"")</f>
        <v/>
      </c>
      <c r="Z250" s="136"/>
      <c r="AA250" s="228"/>
      <c r="AB250" s="229"/>
      <c r="AC250" s="229"/>
      <c r="AD250" s="138"/>
      <c r="AE250" s="139">
        <v>0.0</v>
      </c>
      <c r="AF250" s="140" t="str">
        <f t="shared" si="6"/>
        <v/>
      </c>
      <c r="AG250" s="231">
        <v>2.75</v>
      </c>
      <c r="AH250" s="142">
        <f t="shared" si="7"/>
        <v>0</v>
      </c>
      <c r="AI250" s="235" t="str">
        <f>HYPERLINK('242MLInput'!AD246)</f>
        <v/>
      </c>
      <c r="AJ250" s="236" t="str">
        <f>HYPERLINK('242MLInput'!AE246)</f>
        <v/>
      </c>
      <c r="AK250" s="237" t="str">
        <f>HYPERLINK('242MLInput'!AF246)</f>
        <v/>
      </c>
      <c r="AL250" s="237" t="str">
        <f>HYPERLINK('242MLInput'!AG246)</f>
        <v/>
      </c>
      <c r="AM250" s="237" t="str">
        <f>HYPERLINK('242MLInput'!AH246)</f>
        <v/>
      </c>
      <c r="AN250" s="237" t="str">
        <f>HYPERLINK('242MLInput'!AI246)</f>
        <v/>
      </c>
      <c r="AO250" s="237" t="str">
        <f>HYPERLINK('242MLInput'!AJ246)</f>
        <v/>
      </c>
      <c r="AP250" s="237" t="str">
        <f>HYPERLINK('242MLInput'!AK246)</f>
        <v/>
      </c>
      <c r="AQ250" s="238"/>
      <c r="AR250" s="238"/>
      <c r="AS250" s="238"/>
      <c r="AT250" s="238"/>
      <c r="AU250" s="238"/>
      <c r="AV250" s="238"/>
      <c r="AW250" s="238"/>
      <c r="AX250" s="238"/>
      <c r="AY250" s="238"/>
      <c r="AZ250" s="238"/>
      <c r="BA250" s="238"/>
      <c r="BB250" s="238"/>
      <c r="BC250" s="238"/>
      <c r="BD250" s="238"/>
      <c r="BE250" s="238"/>
      <c r="BF250" s="238"/>
      <c r="BG250" s="238"/>
      <c r="BH250" s="238"/>
      <c r="BI250" s="238"/>
      <c r="BJ250" s="238"/>
      <c r="BK250" s="238"/>
      <c r="BL250" s="238"/>
      <c r="BM250" s="238"/>
      <c r="BN250" s="238"/>
      <c r="BO250" s="238"/>
      <c r="BP250" s="238"/>
      <c r="BQ250" s="238"/>
      <c r="BR250" s="238"/>
      <c r="BS250" s="238"/>
      <c r="BT250" s="238"/>
      <c r="BU250" s="238"/>
      <c r="BV250" s="238"/>
      <c r="BW250" s="238"/>
      <c r="BX250" s="238"/>
      <c r="BY250" s="238"/>
      <c r="BZ250" s="238"/>
      <c r="CA250" s="238"/>
      <c r="CB250" s="238"/>
      <c r="CC250" s="238"/>
      <c r="CD250" s="238"/>
      <c r="CE250" s="238"/>
      <c r="CF250" s="238"/>
      <c r="CG250" s="238"/>
      <c r="CH250" s="238"/>
      <c r="CI250" s="238"/>
      <c r="CJ250" s="238"/>
      <c r="CK250" s="238"/>
      <c r="CL250" s="238"/>
      <c r="CM250" s="238"/>
      <c r="CN250" s="238"/>
      <c r="CO250" s="238"/>
      <c r="CP250" s="238"/>
      <c r="CQ250" s="238"/>
      <c r="CR250" s="238"/>
      <c r="CS250" s="238"/>
      <c r="CT250" s="238"/>
      <c r="CU250" s="238"/>
      <c r="CV250" s="238"/>
      <c r="CW250" s="238"/>
      <c r="CX250" s="238"/>
      <c r="CY250" s="238"/>
      <c r="CZ250" s="238"/>
      <c r="DA250" s="238"/>
      <c r="DB250" s="238"/>
      <c r="DC250" s="238"/>
      <c r="DD250" s="238"/>
    </row>
    <row r="251" ht="10.5" customHeight="1">
      <c r="A251" s="12" t="str">
        <f t="shared" si="1"/>
        <v>242ML</v>
      </c>
      <c r="B251" s="12">
        <f t="shared" si="2"/>
        <v>2020</v>
      </c>
      <c r="C251" s="12">
        <f t="shared" si="3"/>
        <v>9</v>
      </c>
      <c r="D251" s="230">
        <f>'242MLInput'!B247</f>
        <v>44099</v>
      </c>
      <c r="E251" s="111" t="str">
        <f t="shared" si="4"/>
        <v>SLN</v>
      </c>
      <c r="F251" s="112" t="str">
        <f>'242MLInput'!H247</f>
        <v>APA</v>
      </c>
      <c r="G251" s="111" t="str">
        <f>'242MLInput'!N247</f>
        <v>Steve Watkins</v>
      </c>
      <c r="H251" s="111" t="str">
        <f>'242MLInput'!O247</f>
        <v/>
      </c>
      <c r="I251" s="111" t="str">
        <f>'242MLInput'!Q247</f>
        <v>Cargo</v>
      </c>
      <c r="J251" s="112" t="str">
        <f>'242MLInput'!R247</f>
        <v>Vector Aeromedical</v>
      </c>
      <c r="K251" s="113" t="str">
        <f>'242MLInput'!AC247</f>
        <v/>
      </c>
      <c r="L251" s="114"/>
      <c r="M251" s="115">
        <f>'242MLInput'!L247</f>
        <v>1.2</v>
      </c>
      <c r="N251" s="111" t="str">
        <f>IF(F251="","",(IF(R251='242MLInput'!K247,"","ERROR!")))</f>
        <v/>
      </c>
      <c r="O251" s="64"/>
      <c r="P251" s="121">
        <v>1675.0</v>
      </c>
      <c r="Q251" s="133"/>
      <c r="R251" s="224">
        <f t="shared" si="8"/>
        <v>2854.2</v>
      </c>
      <c r="S251" s="225"/>
      <c r="T251" s="225"/>
      <c r="U251" s="226"/>
      <c r="V251" s="226"/>
      <c r="W251" s="226"/>
      <c r="X251" s="226"/>
      <c r="Y251" s="226" t="str">
        <f t="shared" si="61"/>
        <v/>
      </c>
      <c r="Z251" s="136"/>
      <c r="AA251" s="228"/>
      <c r="AB251" s="229"/>
      <c r="AC251" s="229"/>
      <c r="AD251" s="138"/>
      <c r="AE251" s="139">
        <v>0.0</v>
      </c>
      <c r="AF251" s="140" t="str">
        <f t="shared" si="6"/>
        <v/>
      </c>
      <c r="AG251" s="231">
        <v>2.75</v>
      </c>
      <c r="AH251" s="142">
        <f t="shared" si="7"/>
        <v>0</v>
      </c>
      <c r="AI251" s="235" t="str">
        <f>HYPERLINK('242MLInput'!AD247)</f>
        <v/>
      </c>
      <c r="AJ251" s="236" t="str">
        <f>HYPERLINK('242MLInput'!AE247)</f>
        <v/>
      </c>
      <c r="AK251" s="237" t="str">
        <f>HYPERLINK('242MLInput'!AF247)</f>
        <v/>
      </c>
      <c r="AL251" s="237" t="str">
        <f>HYPERLINK('242MLInput'!AG247)</f>
        <v/>
      </c>
      <c r="AM251" s="237" t="str">
        <f>HYPERLINK('242MLInput'!AH247)</f>
        <v/>
      </c>
      <c r="AN251" s="237" t="str">
        <f>HYPERLINK('242MLInput'!AI247)</f>
        <v/>
      </c>
      <c r="AO251" s="237" t="str">
        <f>HYPERLINK('242MLInput'!AJ247)</f>
        <v/>
      </c>
      <c r="AP251" s="237" t="str">
        <f>HYPERLINK('242MLInput'!AK247)</f>
        <v/>
      </c>
      <c r="AQ251" s="238"/>
      <c r="AR251" s="238"/>
      <c r="AS251" s="238"/>
      <c r="AT251" s="238"/>
      <c r="AU251" s="238"/>
      <c r="AV251" s="238"/>
      <c r="AW251" s="238"/>
      <c r="AX251" s="238"/>
      <c r="AY251" s="238"/>
      <c r="AZ251" s="238"/>
      <c r="BA251" s="238"/>
      <c r="BB251" s="238"/>
      <c r="BC251" s="238"/>
      <c r="BD251" s="238"/>
      <c r="BE251" s="238"/>
      <c r="BF251" s="238"/>
      <c r="BG251" s="238"/>
      <c r="BH251" s="238"/>
      <c r="BI251" s="238"/>
      <c r="BJ251" s="238"/>
      <c r="BK251" s="238"/>
      <c r="BL251" s="238"/>
      <c r="BM251" s="238"/>
      <c r="BN251" s="238"/>
      <c r="BO251" s="238"/>
      <c r="BP251" s="238"/>
      <c r="BQ251" s="238"/>
      <c r="BR251" s="238"/>
      <c r="BS251" s="238"/>
      <c r="BT251" s="238"/>
      <c r="BU251" s="238"/>
      <c r="BV251" s="238"/>
      <c r="BW251" s="238"/>
      <c r="BX251" s="238"/>
      <c r="BY251" s="238"/>
      <c r="BZ251" s="238"/>
      <c r="CA251" s="238"/>
      <c r="CB251" s="238"/>
      <c r="CC251" s="238"/>
      <c r="CD251" s="238"/>
      <c r="CE251" s="238"/>
      <c r="CF251" s="238"/>
      <c r="CG251" s="238"/>
      <c r="CH251" s="238"/>
      <c r="CI251" s="238"/>
      <c r="CJ251" s="238"/>
      <c r="CK251" s="238"/>
      <c r="CL251" s="238"/>
      <c r="CM251" s="238"/>
      <c r="CN251" s="238"/>
      <c r="CO251" s="238"/>
      <c r="CP251" s="238"/>
      <c r="CQ251" s="238"/>
      <c r="CR251" s="238"/>
      <c r="CS251" s="238"/>
      <c r="CT251" s="238"/>
      <c r="CU251" s="238"/>
      <c r="CV251" s="238"/>
      <c r="CW251" s="238"/>
      <c r="CX251" s="238"/>
      <c r="CY251" s="238"/>
      <c r="CZ251" s="238"/>
      <c r="DA251" s="238"/>
      <c r="DB251" s="238"/>
      <c r="DC251" s="238"/>
      <c r="DD251" s="238"/>
    </row>
    <row r="252" ht="10.5" customHeight="1">
      <c r="A252" s="12" t="str">
        <f t="shared" si="1"/>
        <v>242ML</v>
      </c>
      <c r="B252" s="12">
        <f t="shared" si="2"/>
        <v>2020</v>
      </c>
      <c r="C252" s="12">
        <f t="shared" si="3"/>
        <v>9</v>
      </c>
      <c r="D252" s="230">
        <f>'242MLInput'!B248</f>
        <v>44099</v>
      </c>
      <c r="E252" s="111" t="str">
        <f t="shared" si="4"/>
        <v>APA</v>
      </c>
      <c r="F252" s="112" t="str">
        <f>'242MLInput'!H248</f>
        <v>BUY</v>
      </c>
      <c r="G252" s="111" t="str">
        <f>'242MLInput'!N248</f>
        <v>Steve Watkins</v>
      </c>
      <c r="H252" s="111" t="str">
        <f>'242MLInput'!O248</f>
        <v/>
      </c>
      <c r="I252" s="111" t="str">
        <f>'242MLInput'!Q248</f>
        <v>Cargo</v>
      </c>
      <c r="J252" s="112" t="str">
        <f>'242MLInput'!R248</f>
        <v>Vector Aeromedical</v>
      </c>
      <c r="K252" s="113" t="str">
        <f>'242MLInput'!AC248</f>
        <v/>
      </c>
      <c r="L252" s="114"/>
      <c r="M252" s="115">
        <f>'242MLInput'!L248</f>
        <v>3.6</v>
      </c>
      <c r="N252" s="111" t="str">
        <f>IF(F252="","",(IF(R252='242MLInput'!K248,"","ERROR!")))</f>
        <v/>
      </c>
      <c r="O252" s="64"/>
      <c r="P252" s="121">
        <v>1676.0</v>
      </c>
      <c r="Q252" s="133">
        <v>4395.0</v>
      </c>
      <c r="R252" s="224">
        <f t="shared" si="8"/>
        <v>2857.8</v>
      </c>
      <c r="S252" s="225"/>
      <c r="T252" s="225"/>
      <c r="U252" s="226"/>
      <c r="V252" s="226"/>
      <c r="W252" s="226"/>
      <c r="X252" s="226"/>
      <c r="Y252" s="226">
        <v>14083.0</v>
      </c>
      <c r="Z252" s="136"/>
      <c r="AA252" s="228" t="s">
        <v>94</v>
      </c>
      <c r="AB252" s="229">
        <v>1000.0</v>
      </c>
      <c r="AC252" s="229" t="s">
        <v>362</v>
      </c>
      <c r="AD252" s="138"/>
      <c r="AE252" s="139">
        <v>0.0</v>
      </c>
      <c r="AF252" s="140" t="str">
        <f t="shared" si="6"/>
        <v/>
      </c>
      <c r="AG252" s="231">
        <v>2.75</v>
      </c>
      <c r="AH252" s="142">
        <f t="shared" si="7"/>
        <v>0</v>
      </c>
      <c r="AI252" s="235" t="str">
        <f>HYPERLINK('242MLInput'!AD248)</f>
        <v/>
      </c>
      <c r="AJ252" s="236" t="str">
        <f>HYPERLINK('242MLInput'!AE248)</f>
        <v/>
      </c>
      <c r="AK252" s="237" t="str">
        <f>HYPERLINK('242MLInput'!AF248)</f>
        <v/>
      </c>
      <c r="AL252" s="237" t="str">
        <f>HYPERLINK('242MLInput'!AG248)</f>
        <v/>
      </c>
      <c r="AM252" s="237" t="str">
        <f>HYPERLINK('242MLInput'!AH248)</f>
        <v/>
      </c>
      <c r="AN252" s="237" t="str">
        <f>HYPERLINK('242MLInput'!AI248)</f>
        <v/>
      </c>
      <c r="AO252" s="237" t="str">
        <f>HYPERLINK('242MLInput'!AJ248)</f>
        <v/>
      </c>
      <c r="AP252" s="237" t="str">
        <f>HYPERLINK('242MLInput'!AK248)</f>
        <v/>
      </c>
      <c r="AQ252" s="238"/>
      <c r="AR252" s="238"/>
      <c r="AS252" s="238"/>
      <c r="AT252" s="238"/>
      <c r="AU252" s="238"/>
      <c r="AV252" s="238"/>
      <c r="AW252" s="238"/>
      <c r="AX252" s="238"/>
      <c r="AY252" s="238"/>
      <c r="AZ252" s="238"/>
      <c r="BA252" s="238"/>
      <c r="BB252" s="238"/>
      <c r="BC252" s="238"/>
      <c r="BD252" s="238"/>
      <c r="BE252" s="238"/>
      <c r="BF252" s="238"/>
      <c r="BG252" s="238"/>
      <c r="BH252" s="238"/>
      <c r="BI252" s="238"/>
      <c r="BJ252" s="238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/>
      <c r="BW252" s="238"/>
      <c r="BX252" s="238"/>
      <c r="BY252" s="238"/>
      <c r="BZ252" s="238"/>
      <c r="CA252" s="238"/>
      <c r="CB252" s="238"/>
      <c r="CC252" s="238"/>
      <c r="CD252" s="238"/>
      <c r="CE252" s="238"/>
      <c r="CF252" s="238"/>
      <c r="CG252" s="238"/>
      <c r="CH252" s="238"/>
      <c r="CI252" s="238"/>
      <c r="CJ252" s="238"/>
      <c r="CK252" s="238"/>
      <c r="CL252" s="238"/>
      <c r="CM252" s="238"/>
      <c r="CN252" s="238"/>
      <c r="CO252" s="238"/>
      <c r="CP252" s="238"/>
      <c r="CQ252" s="238"/>
      <c r="CR252" s="238"/>
      <c r="CS252" s="238"/>
      <c r="CT252" s="238"/>
      <c r="CU252" s="238"/>
      <c r="CV252" s="238"/>
      <c r="CW252" s="238"/>
      <c r="CX252" s="238"/>
      <c r="CY252" s="238"/>
      <c r="CZ252" s="238"/>
      <c r="DA252" s="238"/>
      <c r="DB252" s="238"/>
      <c r="DC252" s="238"/>
      <c r="DD252" s="238"/>
    </row>
    <row r="253" ht="10.5" customHeight="1">
      <c r="A253" s="118" t="str">
        <f t="shared" si="1"/>
        <v>242ML</v>
      </c>
      <c r="B253" s="118">
        <f t="shared" si="2"/>
        <v>2020</v>
      </c>
      <c r="C253" s="118">
        <f t="shared" si="3"/>
        <v>9</v>
      </c>
      <c r="D253" s="119">
        <f>'242MLInput'!B249</f>
        <v>44100</v>
      </c>
      <c r="E253" s="120" t="str">
        <f t="shared" si="4"/>
        <v>BUY</v>
      </c>
      <c r="F253" s="121" t="str">
        <f>'242MLInput'!H249</f>
        <v>SLN</v>
      </c>
      <c r="G253" s="120" t="str">
        <f>'242MLInput'!N249</f>
        <v>Steve Watkins</v>
      </c>
      <c r="H253" s="120" t="str">
        <f>'242MLInput'!O249</f>
        <v/>
      </c>
      <c r="I253" s="120" t="str">
        <f>'242MLInput'!Q249</f>
        <v>Cargo</v>
      </c>
      <c r="J253" s="121" t="str">
        <f>'242MLInput'!R249</f>
        <v>Vector Aeromedical</v>
      </c>
      <c r="K253" s="122" t="str">
        <f>'242MLInput'!AC249</f>
        <v/>
      </c>
      <c r="L253" s="123"/>
      <c r="M253" s="124">
        <f>'242MLInput'!L249</f>
        <v>2.7</v>
      </c>
      <c r="N253" s="120" t="str">
        <f>IF(F253="","",(IF(R253='242MLInput'!K249,"","ERROR!")))</f>
        <v/>
      </c>
      <c r="O253" s="120"/>
      <c r="P253" s="121">
        <v>1677.0</v>
      </c>
      <c r="Q253" s="121"/>
      <c r="R253" s="124">
        <f t="shared" si="8"/>
        <v>2860.5</v>
      </c>
      <c r="S253" s="125"/>
      <c r="T253" s="125"/>
      <c r="U253" s="125"/>
      <c r="V253" s="126"/>
      <c r="W253" s="125"/>
      <c r="X253" s="125"/>
      <c r="Y253" s="125" t="str">
        <f t="shared" ref="Y253:Y254" si="62">IF(S253&lt;&gt;"",SUM(S251:X253),"")</f>
        <v/>
      </c>
      <c r="Z253" s="121"/>
      <c r="AA253" s="234"/>
      <c r="AB253" s="128"/>
      <c r="AC253" s="128"/>
      <c r="AD253" s="143"/>
      <c r="AE253" s="144">
        <v>0.0</v>
      </c>
      <c r="AF253" s="125" t="str">
        <f t="shared" si="6"/>
        <v/>
      </c>
      <c r="AG253" s="131">
        <v>2.75</v>
      </c>
      <c r="AH253" s="120">
        <f t="shared" si="7"/>
        <v>0</v>
      </c>
      <c r="AI253" s="132" t="str">
        <f>HYPERLINK('242MLInput'!AD249)</f>
        <v/>
      </c>
      <c r="AJ253" s="132" t="str">
        <f>HYPERLINK('242MLInput'!AE249)</f>
        <v/>
      </c>
      <c r="AK253" s="132" t="str">
        <f>HYPERLINK('242MLInput'!AF249)</f>
        <v/>
      </c>
      <c r="AL253" s="132" t="str">
        <f>HYPERLINK('242MLInput'!AG249)</f>
        <v/>
      </c>
      <c r="AM253" s="132" t="str">
        <f>HYPERLINK('242MLInput'!AH249)</f>
        <v/>
      </c>
      <c r="AN253" s="132" t="str">
        <f>HYPERLINK('242MLInput'!AI249)</f>
        <v/>
      </c>
      <c r="AO253" s="132" t="str">
        <f>HYPERLINK('242MLInput'!AJ249)</f>
        <v/>
      </c>
      <c r="AP253" s="132" t="str">
        <f>HYPERLINK('242MLInput'!AK249)</f>
        <v/>
      </c>
      <c r="AQ253" s="118"/>
      <c r="AR253" s="118"/>
      <c r="AS253" s="118"/>
      <c r="AT253" s="118"/>
      <c r="AU253" s="118"/>
      <c r="AV253" s="118"/>
      <c r="AW253" s="118"/>
      <c r="AX253" s="118"/>
      <c r="AY253" s="118"/>
      <c r="AZ253" s="118"/>
      <c r="BA253" s="118"/>
      <c r="BB253" s="118"/>
      <c r="BC253" s="118"/>
      <c r="BD253" s="118"/>
      <c r="BE253" s="118"/>
      <c r="BF253" s="118"/>
      <c r="BG253" s="118"/>
      <c r="BH253" s="118"/>
      <c r="BI253" s="118"/>
      <c r="BJ253" s="118"/>
      <c r="BK253" s="118"/>
      <c r="BL253" s="118"/>
      <c r="BM253" s="118"/>
      <c r="BN253" s="118"/>
      <c r="BO253" s="118"/>
      <c r="BP253" s="118"/>
      <c r="BQ253" s="118"/>
      <c r="BR253" s="118"/>
      <c r="BS253" s="118"/>
      <c r="BT253" s="118"/>
      <c r="BU253" s="118"/>
      <c r="BV253" s="118"/>
      <c r="BW253" s="118"/>
      <c r="BX253" s="118"/>
      <c r="BY253" s="118"/>
      <c r="BZ253" s="118"/>
      <c r="CA253" s="118"/>
      <c r="CB253" s="118"/>
      <c r="CC253" s="118"/>
      <c r="CD253" s="118"/>
      <c r="CE253" s="118"/>
      <c r="CF253" s="118"/>
      <c r="CG253" s="118"/>
      <c r="CH253" s="118"/>
      <c r="CI253" s="118"/>
      <c r="CJ253" s="118"/>
      <c r="CK253" s="118"/>
      <c r="CL253" s="118"/>
      <c r="CM253" s="118"/>
      <c r="CN253" s="118"/>
      <c r="CO253" s="118"/>
      <c r="CP253" s="118"/>
      <c r="CQ253" s="118"/>
      <c r="CR253" s="118"/>
      <c r="CS253" s="118"/>
      <c r="CT253" s="118"/>
      <c r="CU253" s="118"/>
      <c r="CV253" s="118"/>
      <c r="CW253" s="118"/>
      <c r="CX253" s="118"/>
      <c r="CY253" s="118"/>
      <c r="CZ253" s="118"/>
      <c r="DA253" s="118"/>
      <c r="DB253" s="118"/>
      <c r="DC253" s="118"/>
      <c r="DD253" s="118"/>
    </row>
    <row r="254" ht="10.5" customHeight="1">
      <c r="A254" s="118" t="str">
        <f t="shared" si="1"/>
        <v>242ML</v>
      </c>
      <c r="B254" s="118">
        <f t="shared" si="2"/>
        <v>2020</v>
      </c>
      <c r="C254" s="118">
        <f t="shared" si="3"/>
        <v>9</v>
      </c>
      <c r="D254" s="119">
        <f>'242MLInput'!B250</f>
        <v>44100</v>
      </c>
      <c r="E254" s="120" t="str">
        <f t="shared" si="4"/>
        <v>SLN</v>
      </c>
      <c r="F254" s="121" t="str">
        <f>'242MLInput'!H250</f>
        <v>APA</v>
      </c>
      <c r="G254" s="120" t="str">
        <f>'242MLInput'!N250</f>
        <v>Steve Watkins</v>
      </c>
      <c r="H254" s="120" t="str">
        <f>'242MLInput'!O250</f>
        <v/>
      </c>
      <c r="I254" s="120" t="str">
        <f>'242MLInput'!Q250</f>
        <v>Cargo</v>
      </c>
      <c r="J254" s="121" t="str">
        <f>'242MLInput'!R250</f>
        <v>Vector Aeromedical</v>
      </c>
      <c r="K254" s="122" t="str">
        <f>'242MLInput'!AC250</f>
        <v/>
      </c>
      <c r="L254" s="123"/>
      <c r="M254" s="124">
        <f>'242MLInput'!L250</f>
        <v>1.3</v>
      </c>
      <c r="N254" s="120" t="str">
        <f>IF(F254="","",(IF(R254='242MLInput'!K250,"","ERROR!")))</f>
        <v/>
      </c>
      <c r="O254" s="120"/>
      <c r="P254" s="121">
        <v>1678.0</v>
      </c>
      <c r="Q254" s="121"/>
      <c r="R254" s="124">
        <f t="shared" si="8"/>
        <v>2861.8</v>
      </c>
      <c r="S254" s="125"/>
      <c r="T254" s="125"/>
      <c r="U254" s="125"/>
      <c r="V254" s="126"/>
      <c r="W254" s="125"/>
      <c r="X254" s="125"/>
      <c r="Y254" s="125" t="str">
        <f t="shared" si="62"/>
        <v/>
      </c>
      <c r="Z254" s="121"/>
      <c r="AA254" s="234"/>
      <c r="AB254" s="128"/>
      <c r="AC254" s="128"/>
      <c r="AD254" s="143"/>
      <c r="AE254" s="144">
        <v>0.0</v>
      </c>
      <c r="AF254" s="125" t="str">
        <f t="shared" si="6"/>
        <v/>
      </c>
      <c r="AG254" s="131">
        <v>2.75</v>
      </c>
      <c r="AH254" s="120">
        <f t="shared" si="7"/>
        <v>0</v>
      </c>
      <c r="AI254" s="132" t="str">
        <f>HYPERLINK('242MLInput'!AD250)</f>
        <v/>
      </c>
      <c r="AJ254" s="132" t="str">
        <f>HYPERLINK('242MLInput'!AE250)</f>
        <v/>
      </c>
      <c r="AK254" s="132" t="str">
        <f>HYPERLINK('242MLInput'!AF250)</f>
        <v/>
      </c>
      <c r="AL254" s="132" t="str">
        <f>HYPERLINK('242MLInput'!AG250)</f>
        <v/>
      </c>
      <c r="AM254" s="132" t="str">
        <f>HYPERLINK('242MLInput'!AH250)</f>
        <v/>
      </c>
      <c r="AN254" s="132" t="str">
        <f>HYPERLINK('242MLInput'!AI250)</f>
        <v/>
      </c>
      <c r="AO254" s="132" t="str">
        <f>HYPERLINK('242MLInput'!AJ250)</f>
        <v/>
      </c>
      <c r="AP254" s="132" t="str">
        <f>HYPERLINK('242MLInput'!AK250)</f>
        <v/>
      </c>
      <c r="AQ254" s="118"/>
      <c r="AR254" s="118"/>
      <c r="AS254" s="118"/>
      <c r="AT254" s="118"/>
      <c r="AU254" s="118"/>
      <c r="AV254" s="118"/>
      <c r="AW254" s="118"/>
      <c r="AX254" s="118"/>
      <c r="AY254" s="118"/>
      <c r="AZ254" s="118"/>
      <c r="BA254" s="118"/>
      <c r="BB254" s="118"/>
      <c r="BC254" s="118"/>
      <c r="BD254" s="118"/>
      <c r="BE254" s="118"/>
      <c r="BF254" s="118"/>
      <c r="BG254" s="118"/>
      <c r="BH254" s="118"/>
      <c r="BI254" s="118"/>
      <c r="BJ254" s="118"/>
      <c r="BK254" s="118"/>
      <c r="BL254" s="118"/>
      <c r="BM254" s="118"/>
      <c r="BN254" s="118"/>
      <c r="BO254" s="118"/>
      <c r="BP254" s="118"/>
      <c r="BQ254" s="118"/>
      <c r="BR254" s="118"/>
      <c r="BS254" s="118"/>
      <c r="BT254" s="118"/>
      <c r="BU254" s="118"/>
      <c r="BV254" s="118"/>
      <c r="BW254" s="118"/>
      <c r="BX254" s="118"/>
      <c r="BY254" s="118"/>
      <c r="BZ254" s="118"/>
      <c r="CA254" s="118"/>
      <c r="CB254" s="118"/>
      <c r="CC254" s="118"/>
      <c r="CD254" s="118"/>
      <c r="CE254" s="118"/>
      <c r="CF254" s="118"/>
      <c r="CG254" s="118"/>
      <c r="CH254" s="118"/>
      <c r="CI254" s="118"/>
      <c r="CJ254" s="118"/>
      <c r="CK254" s="118"/>
      <c r="CL254" s="118"/>
      <c r="CM254" s="118"/>
      <c r="CN254" s="118"/>
      <c r="CO254" s="118"/>
      <c r="CP254" s="118"/>
      <c r="CQ254" s="118"/>
      <c r="CR254" s="118"/>
      <c r="CS254" s="118"/>
      <c r="CT254" s="118"/>
      <c r="CU254" s="118"/>
      <c r="CV254" s="118"/>
      <c r="CW254" s="118"/>
      <c r="CX254" s="118"/>
      <c r="CY254" s="118"/>
      <c r="CZ254" s="118"/>
      <c r="DA254" s="118"/>
      <c r="DB254" s="118"/>
      <c r="DC254" s="118"/>
      <c r="DD254" s="118"/>
    </row>
    <row r="255" ht="10.5" customHeight="1">
      <c r="A255" s="118" t="str">
        <f t="shared" si="1"/>
        <v>242ML</v>
      </c>
      <c r="B255" s="118">
        <f t="shared" si="2"/>
        <v>2020</v>
      </c>
      <c r="C255" s="118">
        <f t="shared" si="3"/>
        <v>9</v>
      </c>
      <c r="D255" s="119">
        <f>'242MLInput'!B251</f>
        <v>44100</v>
      </c>
      <c r="E255" s="120" t="str">
        <f t="shared" si="4"/>
        <v>APA</v>
      </c>
      <c r="F255" s="121" t="str">
        <f>'242MLInput'!H251</f>
        <v>BUY</v>
      </c>
      <c r="G255" s="120" t="str">
        <f>'242MLInput'!N251</f>
        <v>Steve Watkins</v>
      </c>
      <c r="H255" s="120" t="str">
        <f>'242MLInput'!O251</f>
        <v/>
      </c>
      <c r="I255" s="120" t="str">
        <f>'242MLInput'!Q251</f>
        <v>Cargo</v>
      </c>
      <c r="J255" s="121" t="str">
        <f>'242MLInput'!R251</f>
        <v>Vector Aeromedical</v>
      </c>
      <c r="K255" s="122" t="str">
        <f>'242MLInput'!AC251</f>
        <v/>
      </c>
      <c r="L255" s="123"/>
      <c r="M255" s="124">
        <f>'242MLInput'!L251</f>
        <v>3.5</v>
      </c>
      <c r="N255" s="120" t="str">
        <f>IF(F255="","",(IF(R255='242MLInput'!K251,"","ERROR!")))</f>
        <v/>
      </c>
      <c r="O255" s="120"/>
      <c r="P255" s="121">
        <v>1679.0</v>
      </c>
      <c r="Q255" s="121">
        <v>4397.0</v>
      </c>
      <c r="R255" s="124">
        <f t="shared" si="8"/>
        <v>2865.3</v>
      </c>
      <c r="S255" s="125"/>
      <c r="T255" s="125"/>
      <c r="U255" s="125"/>
      <c r="V255" s="126"/>
      <c r="W255" s="125"/>
      <c r="X255" s="125"/>
      <c r="Y255" s="125">
        <v>14083.0</v>
      </c>
      <c r="Z255" s="121"/>
      <c r="AA255" s="234" t="s">
        <v>94</v>
      </c>
      <c r="AB255" s="128">
        <v>1000.0</v>
      </c>
      <c r="AC255" s="128" t="s">
        <v>363</v>
      </c>
      <c r="AD255" s="143"/>
      <c r="AE255" s="144">
        <v>0.0</v>
      </c>
      <c r="AF255" s="125" t="str">
        <f t="shared" si="6"/>
        <v/>
      </c>
      <c r="AG255" s="131">
        <v>2.75</v>
      </c>
      <c r="AH255" s="120">
        <f t="shared" si="7"/>
        <v>0</v>
      </c>
      <c r="AI255" s="132" t="str">
        <f>HYPERLINK('242MLInput'!AD251)</f>
        <v/>
      </c>
      <c r="AJ255" s="132" t="str">
        <f>HYPERLINK('242MLInput'!AE251)</f>
        <v/>
      </c>
      <c r="AK255" s="132" t="str">
        <f>HYPERLINK('242MLInput'!AF251)</f>
        <v/>
      </c>
      <c r="AL255" s="132" t="str">
        <f>HYPERLINK('242MLInput'!AG251)</f>
        <v/>
      </c>
      <c r="AM255" s="132" t="str">
        <f>HYPERLINK('242MLInput'!AH251)</f>
        <v/>
      </c>
      <c r="AN255" s="132" t="str">
        <f>HYPERLINK('242MLInput'!AI251)</f>
        <v/>
      </c>
      <c r="AO255" s="132" t="str">
        <f>HYPERLINK('242MLInput'!AJ251)</f>
        <v/>
      </c>
      <c r="AP255" s="132" t="str">
        <f>HYPERLINK('242MLInput'!AK251)</f>
        <v/>
      </c>
      <c r="AQ255" s="118"/>
      <c r="AR255" s="118"/>
      <c r="AS255" s="118"/>
      <c r="AT255" s="118"/>
      <c r="AU255" s="118"/>
      <c r="AV255" s="118"/>
      <c r="AW255" s="118"/>
      <c r="AX255" s="118"/>
      <c r="AY255" s="118"/>
      <c r="AZ255" s="118"/>
      <c r="BA255" s="118"/>
      <c r="BB255" s="118"/>
      <c r="BC255" s="118"/>
      <c r="BD255" s="118"/>
      <c r="BE255" s="118"/>
      <c r="BF255" s="118"/>
      <c r="BG255" s="118"/>
      <c r="BH255" s="118"/>
      <c r="BI255" s="118"/>
      <c r="BJ255" s="118"/>
      <c r="BK255" s="118"/>
      <c r="BL255" s="118"/>
      <c r="BM255" s="118"/>
      <c r="BN255" s="118"/>
      <c r="BO255" s="118"/>
      <c r="BP255" s="118"/>
      <c r="BQ255" s="118"/>
      <c r="BR255" s="118"/>
      <c r="BS255" s="118"/>
      <c r="BT255" s="118"/>
      <c r="BU255" s="118"/>
      <c r="BV255" s="118"/>
      <c r="BW255" s="118"/>
      <c r="BX255" s="118"/>
      <c r="BY255" s="118"/>
      <c r="BZ255" s="118"/>
      <c r="CA255" s="118"/>
      <c r="CB255" s="118"/>
      <c r="CC255" s="118"/>
      <c r="CD255" s="118"/>
      <c r="CE255" s="118"/>
      <c r="CF255" s="118"/>
      <c r="CG255" s="118"/>
      <c r="CH255" s="118"/>
      <c r="CI255" s="118"/>
      <c r="CJ255" s="118"/>
      <c r="CK255" s="118"/>
      <c r="CL255" s="118"/>
      <c r="CM255" s="118"/>
      <c r="CN255" s="118"/>
      <c r="CO255" s="118"/>
      <c r="CP255" s="118"/>
      <c r="CQ255" s="118"/>
      <c r="CR255" s="118"/>
      <c r="CS255" s="118"/>
      <c r="CT255" s="118"/>
      <c r="CU255" s="118"/>
      <c r="CV255" s="118"/>
      <c r="CW255" s="118"/>
      <c r="CX255" s="118"/>
      <c r="CY255" s="118"/>
      <c r="CZ255" s="118"/>
      <c r="DA255" s="118"/>
      <c r="DB255" s="118"/>
      <c r="DC255" s="118"/>
      <c r="DD255" s="118"/>
    </row>
    <row r="256" ht="10.5" customHeight="1">
      <c r="A256" s="12" t="str">
        <f t="shared" si="1"/>
        <v>242ML</v>
      </c>
      <c r="B256" s="12">
        <f t="shared" si="2"/>
        <v>2020</v>
      </c>
      <c r="C256" s="12">
        <f t="shared" si="3"/>
        <v>9</v>
      </c>
      <c r="D256" s="230">
        <f>'242MLInput'!B252</f>
        <v>44101</v>
      </c>
      <c r="E256" s="111" t="str">
        <f t="shared" si="4"/>
        <v>BUY</v>
      </c>
      <c r="F256" s="112" t="str">
        <f>'242MLInput'!H252</f>
        <v>SLN</v>
      </c>
      <c r="G256" s="111" t="str">
        <f>'242MLInput'!N252</f>
        <v>Steve Watkins</v>
      </c>
      <c r="H256" s="111" t="str">
        <f>'242MLInput'!O252</f>
        <v/>
      </c>
      <c r="I256" s="111" t="str">
        <f>'242MLInput'!Q252</f>
        <v>Cargo</v>
      </c>
      <c r="J256" s="112" t="str">
        <f>'242MLInput'!R252</f>
        <v>Vector Aeromedical</v>
      </c>
      <c r="K256" s="113" t="str">
        <f>'242MLInput'!AC252</f>
        <v/>
      </c>
      <c r="L256" s="114"/>
      <c r="M256" s="115">
        <f>'242MLInput'!L252</f>
        <v>3</v>
      </c>
      <c r="N256" s="111" t="str">
        <f>IF(F256="","",(IF(R256='242MLInput'!K252,"","ERROR!")))</f>
        <v/>
      </c>
      <c r="O256" s="64"/>
      <c r="P256" s="121">
        <v>1680.0</v>
      </c>
      <c r="Q256" s="133"/>
      <c r="R256" s="224">
        <f t="shared" si="8"/>
        <v>2868.3</v>
      </c>
      <c r="S256" s="225"/>
      <c r="T256" s="225"/>
      <c r="U256" s="226"/>
      <c r="V256" s="226"/>
      <c r="W256" s="226"/>
      <c r="X256" s="226"/>
      <c r="Y256" s="226" t="str">
        <f t="shared" ref="Y256:Y257" si="63">IF(S256&lt;&gt;"",SUM(S254:X256),"")</f>
        <v/>
      </c>
      <c r="Z256" s="136"/>
      <c r="AA256" s="228"/>
      <c r="AB256" s="229"/>
      <c r="AC256" s="229"/>
      <c r="AD256" s="138"/>
      <c r="AE256" s="139">
        <v>0.0</v>
      </c>
      <c r="AF256" s="140" t="str">
        <f t="shared" si="6"/>
        <v/>
      </c>
      <c r="AG256" s="231">
        <v>2.75</v>
      </c>
      <c r="AH256" s="142">
        <f t="shared" si="7"/>
        <v>0</v>
      </c>
      <c r="AI256" s="235" t="str">
        <f>HYPERLINK('242MLInput'!AD252)</f>
        <v/>
      </c>
      <c r="AJ256" s="236" t="str">
        <f>HYPERLINK('242MLInput'!AE252)</f>
        <v/>
      </c>
      <c r="AK256" s="237" t="str">
        <f>HYPERLINK('242MLInput'!AF252)</f>
        <v/>
      </c>
      <c r="AL256" s="237" t="str">
        <f>HYPERLINK('242MLInput'!AG252)</f>
        <v/>
      </c>
      <c r="AM256" s="237" t="str">
        <f>HYPERLINK('242MLInput'!AH252)</f>
        <v/>
      </c>
      <c r="AN256" s="237" t="str">
        <f>HYPERLINK('242MLInput'!AI252)</f>
        <v/>
      </c>
      <c r="AO256" s="237" t="str">
        <f>HYPERLINK('242MLInput'!AJ252)</f>
        <v/>
      </c>
      <c r="AP256" s="237" t="str">
        <f>HYPERLINK('242MLInput'!AK252)</f>
        <v/>
      </c>
      <c r="AQ256" s="238"/>
      <c r="AR256" s="238"/>
      <c r="AS256" s="238"/>
      <c r="AT256" s="238"/>
      <c r="AU256" s="238"/>
      <c r="AV256" s="238"/>
      <c r="AW256" s="238"/>
      <c r="AX256" s="238"/>
      <c r="AY256" s="238"/>
      <c r="AZ256" s="238"/>
      <c r="BA256" s="238"/>
      <c r="BB256" s="238"/>
      <c r="BC256" s="238"/>
      <c r="BD256" s="238"/>
      <c r="BE256" s="238"/>
      <c r="BF256" s="238"/>
      <c r="BG256" s="238"/>
      <c r="BH256" s="238"/>
      <c r="BI256" s="238"/>
      <c r="BJ256" s="238"/>
      <c r="BK256" s="238"/>
      <c r="BL256" s="238"/>
      <c r="BM256" s="238"/>
      <c r="BN256" s="238"/>
      <c r="BO256" s="238"/>
      <c r="BP256" s="238"/>
      <c r="BQ256" s="238"/>
      <c r="BR256" s="238"/>
      <c r="BS256" s="238"/>
      <c r="BT256" s="238"/>
      <c r="BU256" s="238"/>
      <c r="BV256" s="238"/>
      <c r="BW256" s="238"/>
      <c r="BX256" s="238"/>
      <c r="BY256" s="238"/>
      <c r="BZ256" s="238"/>
      <c r="CA256" s="238"/>
      <c r="CB256" s="238"/>
      <c r="CC256" s="238"/>
      <c r="CD256" s="238"/>
      <c r="CE256" s="238"/>
      <c r="CF256" s="238"/>
      <c r="CG256" s="238"/>
      <c r="CH256" s="238"/>
      <c r="CI256" s="238"/>
      <c r="CJ256" s="238"/>
      <c r="CK256" s="238"/>
      <c r="CL256" s="238"/>
      <c r="CM256" s="238"/>
      <c r="CN256" s="238"/>
      <c r="CO256" s="238"/>
      <c r="CP256" s="238"/>
      <c r="CQ256" s="238"/>
      <c r="CR256" s="238"/>
      <c r="CS256" s="238"/>
      <c r="CT256" s="238"/>
      <c r="CU256" s="238"/>
      <c r="CV256" s="238"/>
      <c r="CW256" s="238"/>
      <c r="CX256" s="238"/>
      <c r="CY256" s="238"/>
      <c r="CZ256" s="238"/>
      <c r="DA256" s="238"/>
      <c r="DB256" s="238"/>
      <c r="DC256" s="238"/>
      <c r="DD256" s="238"/>
    </row>
    <row r="257" ht="10.5" customHeight="1">
      <c r="A257" s="12" t="str">
        <f t="shared" si="1"/>
        <v>242ML</v>
      </c>
      <c r="B257" s="12">
        <f t="shared" si="2"/>
        <v>2020</v>
      </c>
      <c r="C257" s="12">
        <f t="shared" si="3"/>
        <v>9</v>
      </c>
      <c r="D257" s="230">
        <f>'242MLInput'!B253</f>
        <v>44101</v>
      </c>
      <c r="E257" s="111" t="str">
        <f t="shared" si="4"/>
        <v>SLN</v>
      </c>
      <c r="F257" s="112" t="str">
        <f>'242MLInput'!H253</f>
        <v>APA</v>
      </c>
      <c r="G257" s="111" t="str">
        <f>'242MLInput'!N253</f>
        <v>Steve Watkins</v>
      </c>
      <c r="H257" s="111" t="str">
        <f>'242MLInput'!O253</f>
        <v/>
      </c>
      <c r="I257" s="111" t="str">
        <f>'242MLInput'!Q253</f>
        <v>Cargo</v>
      </c>
      <c r="J257" s="112" t="str">
        <f>'242MLInput'!R253</f>
        <v>Vector Aeromedical</v>
      </c>
      <c r="K257" s="113" t="str">
        <f>'242MLInput'!AC253</f>
        <v/>
      </c>
      <c r="L257" s="114"/>
      <c r="M257" s="115">
        <f>'242MLInput'!L253</f>
        <v>1.6</v>
      </c>
      <c r="N257" s="111" t="str">
        <f>IF(F257="","",(IF(R257='242MLInput'!K253,"","ERROR!")))</f>
        <v/>
      </c>
      <c r="O257" s="64"/>
      <c r="P257" s="121">
        <v>1681.0</v>
      </c>
      <c r="Q257" s="133"/>
      <c r="R257" s="224">
        <f t="shared" si="8"/>
        <v>2869.9</v>
      </c>
      <c r="S257" s="225"/>
      <c r="T257" s="225"/>
      <c r="U257" s="226"/>
      <c r="V257" s="226"/>
      <c r="W257" s="226"/>
      <c r="X257" s="226"/>
      <c r="Y257" s="226" t="str">
        <f t="shared" si="63"/>
        <v/>
      </c>
      <c r="Z257" s="136"/>
      <c r="AA257" s="228"/>
      <c r="AB257" s="229"/>
      <c r="AC257" s="229"/>
      <c r="AD257" s="138"/>
      <c r="AE257" s="139">
        <v>0.0</v>
      </c>
      <c r="AF257" s="140" t="str">
        <f t="shared" si="6"/>
        <v/>
      </c>
      <c r="AG257" s="231">
        <v>2.75</v>
      </c>
      <c r="AH257" s="142">
        <f t="shared" si="7"/>
        <v>0</v>
      </c>
      <c r="AI257" s="235" t="str">
        <f>HYPERLINK('242MLInput'!AD253)</f>
        <v/>
      </c>
      <c r="AJ257" s="236" t="str">
        <f>HYPERLINK('242MLInput'!AE253)</f>
        <v/>
      </c>
      <c r="AK257" s="237" t="str">
        <f>HYPERLINK('242MLInput'!AF253)</f>
        <v/>
      </c>
      <c r="AL257" s="237" t="str">
        <f>HYPERLINK('242MLInput'!AG253)</f>
        <v/>
      </c>
      <c r="AM257" s="237" t="str">
        <f>HYPERLINK('242MLInput'!AH253)</f>
        <v/>
      </c>
      <c r="AN257" s="237" t="str">
        <f>HYPERLINK('242MLInput'!AI253)</f>
        <v/>
      </c>
      <c r="AO257" s="237" t="str">
        <f>HYPERLINK('242MLInput'!AJ253)</f>
        <v/>
      </c>
      <c r="AP257" s="237" t="str">
        <f>HYPERLINK('242MLInput'!AK253)</f>
        <v/>
      </c>
      <c r="AQ257" s="238"/>
      <c r="AR257" s="238"/>
      <c r="AS257" s="238"/>
      <c r="AT257" s="238"/>
      <c r="AU257" s="238"/>
      <c r="AV257" s="238"/>
      <c r="AW257" s="238"/>
      <c r="AX257" s="238"/>
      <c r="AY257" s="238"/>
      <c r="AZ257" s="238"/>
      <c r="BA257" s="238"/>
      <c r="BB257" s="238"/>
      <c r="BC257" s="238"/>
      <c r="BD257" s="238"/>
      <c r="BE257" s="238"/>
      <c r="BF257" s="238"/>
      <c r="BG257" s="238"/>
      <c r="BH257" s="238"/>
      <c r="BI257" s="238"/>
      <c r="BJ257" s="238"/>
      <c r="BK257" s="238"/>
      <c r="BL257" s="238"/>
      <c r="BM257" s="238"/>
      <c r="BN257" s="238"/>
      <c r="BO257" s="238"/>
      <c r="BP257" s="238"/>
      <c r="BQ257" s="238"/>
      <c r="BR257" s="238"/>
      <c r="BS257" s="238"/>
      <c r="BT257" s="238"/>
      <c r="BU257" s="238"/>
      <c r="BV257" s="238"/>
      <c r="BW257" s="238"/>
      <c r="BX257" s="238"/>
      <c r="BY257" s="238"/>
      <c r="BZ257" s="238"/>
      <c r="CA257" s="238"/>
      <c r="CB257" s="238"/>
      <c r="CC257" s="238"/>
      <c r="CD257" s="238"/>
      <c r="CE257" s="238"/>
      <c r="CF257" s="238"/>
      <c r="CG257" s="238"/>
      <c r="CH257" s="238"/>
      <c r="CI257" s="238"/>
      <c r="CJ257" s="238"/>
      <c r="CK257" s="238"/>
      <c r="CL257" s="238"/>
      <c r="CM257" s="238"/>
      <c r="CN257" s="238"/>
      <c r="CO257" s="238"/>
      <c r="CP257" s="238"/>
      <c r="CQ257" s="238"/>
      <c r="CR257" s="238"/>
      <c r="CS257" s="238"/>
      <c r="CT257" s="238"/>
      <c r="CU257" s="238"/>
      <c r="CV257" s="238"/>
      <c r="CW257" s="238"/>
      <c r="CX257" s="238"/>
      <c r="CY257" s="238"/>
      <c r="CZ257" s="238"/>
      <c r="DA257" s="238"/>
      <c r="DB257" s="238"/>
      <c r="DC257" s="238"/>
      <c r="DD257" s="238"/>
    </row>
    <row r="258" ht="10.5" customHeight="1">
      <c r="A258" s="12" t="str">
        <f t="shared" si="1"/>
        <v>242ML</v>
      </c>
      <c r="B258" s="12">
        <f t="shared" si="2"/>
        <v>2020</v>
      </c>
      <c r="C258" s="12">
        <f t="shared" si="3"/>
        <v>9</v>
      </c>
      <c r="D258" s="230">
        <f>'242MLInput'!B254</f>
        <v>44101</v>
      </c>
      <c r="E258" s="111" t="str">
        <f t="shared" si="4"/>
        <v>APA</v>
      </c>
      <c r="F258" s="112" t="str">
        <f>'242MLInput'!H254</f>
        <v>BUY</v>
      </c>
      <c r="G258" s="111" t="str">
        <f>'242MLInput'!N254</f>
        <v>Steve Watkins</v>
      </c>
      <c r="H258" s="111" t="str">
        <f>'242MLInput'!O254</f>
        <v/>
      </c>
      <c r="I258" s="111" t="str">
        <f>'242MLInput'!Q254</f>
        <v>Cargo</v>
      </c>
      <c r="J258" s="112" t="str">
        <f>'242MLInput'!R254</f>
        <v>Vector Aeromedical</v>
      </c>
      <c r="K258" s="113" t="str">
        <f>'242MLInput'!AC254</f>
        <v/>
      </c>
      <c r="L258" s="114"/>
      <c r="M258" s="115">
        <f>'242MLInput'!L254</f>
        <v>3.3</v>
      </c>
      <c r="N258" s="111" t="str">
        <f>IF(F258="","",(IF(R258='242MLInput'!K254,"","ERROR!")))</f>
        <v/>
      </c>
      <c r="O258" s="64"/>
      <c r="P258" s="121">
        <v>1682.0</v>
      </c>
      <c r="Q258" s="133">
        <v>4398.0</v>
      </c>
      <c r="R258" s="224">
        <f t="shared" si="8"/>
        <v>2873.2</v>
      </c>
      <c r="S258" s="225"/>
      <c r="T258" s="225"/>
      <c r="U258" s="226"/>
      <c r="V258" s="226"/>
      <c r="W258" s="226"/>
      <c r="X258" s="226"/>
      <c r="Y258" s="226">
        <v>14083.0</v>
      </c>
      <c r="Z258" s="136"/>
      <c r="AA258" s="228" t="s">
        <v>94</v>
      </c>
      <c r="AB258" s="229">
        <v>1000.0</v>
      </c>
      <c r="AC258" s="229" t="s">
        <v>364</v>
      </c>
      <c r="AD258" s="138"/>
      <c r="AE258" s="139">
        <v>0.0</v>
      </c>
      <c r="AF258" s="140" t="str">
        <f t="shared" si="6"/>
        <v/>
      </c>
      <c r="AG258" s="231">
        <v>2.75</v>
      </c>
      <c r="AH258" s="142">
        <f t="shared" si="7"/>
        <v>0</v>
      </c>
      <c r="AI258" s="235" t="str">
        <f>HYPERLINK('242MLInput'!AD254)</f>
        <v/>
      </c>
      <c r="AJ258" s="236" t="str">
        <f>HYPERLINK('242MLInput'!AE254)</f>
        <v/>
      </c>
      <c r="AK258" s="237" t="str">
        <f>HYPERLINK('242MLInput'!AF254)</f>
        <v/>
      </c>
      <c r="AL258" s="237" t="str">
        <f>HYPERLINK('242MLInput'!AG254)</f>
        <v/>
      </c>
      <c r="AM258" s="237" t="str">
        <f>HYPERLINK('242MLInput'!AH254)</f>
        <v/>
      </c>
      <c r="AN258" s="237" t="str">
        <f>HYPERLINK('242MLInput'!AI254)</f>
        <v/>
      </c>
      <c r="AO258" s="237" t="str">
        <f>HYPERLINK('242MLInput'!AJ254)</f>
        <v/>
      </c>
      <c r="AP258" s="237" t="str">
        <f>HYPERLINK('242MLInput'!AK254)</f>
        <v/>
      </c>
      <c r="AQ258" s="238"/>
      <c r="AR258" s="238"/>
      <c r="AS258" s="238"/>
      <c r="AT258" s="238"/>
      <c r="AU258" s="238"/>
      <c r="AV258" s="238"/>
      <c r="AW258" s="238"/>
      <c r="AX258" s="238"/>
      <c r="AY258" s="238"/>
      <c r="AZ258" s="238"/>
      <c r="BA258" s="238"/>
      <c r="BB258" s="238"/>
      <c r="BC258" s="238"/>
      <c r="BD258" s="238"/>
      <c r="BE258" s="238"/>
      <c r="BF258" s="238"/>
      <c r="BG258" s="238"/>
      <c r="BH258" s="238"/>
      <c r="BI258" s="238"/>
      <c r="BJ258" s="238"/>
      <c r="BK258" s="238"/>
      <c r="BL258" s="238"/>
      <c r="BM258" s="238"/>
      <c r="BN258" s="238"/>
      <c r="BO258" s="238"/>
      <c r="BP258" s="238"/>
      <c r="BQ258" s="238"/>
      <c r="BR258" s="238"/>
      <c r="BS258" s="238"/>
      <c r="BT258" s="238"/>
      <c r="BU258" s="238"/>
      <c r="BV258" s="238"/>
      <c r="BW258" s="238"/>
      <c r="BX258" s="238"/>
      <c r="BY258" s="238"/>
      <c r="BZ258" s="238"/>
      <c r="CA258" s="238"/>
      <c r="CB258" s="238"/>
      <c r="CC258" s="238"/>
      <c r="CD258" s="238"/>
      <c r="CE258" s="238"/>
      <c r="CF258" s="238"/>
      <c r="CG258" s="238"/>
      <c r="CH258" s="238"/>
      <c r="CI258" s="238"/>
      <c r="CJ258" s="238"/>
      <c r="CK258" s="238"/>
      <c r="CL258" s="238"/>
      <c r="CM258" s="238"/>
      <c r="CN258" s="238"/>
      <c r="CO258" s="238"/>
      <c r="CP258" s="238"/>
      <c r="CQ258" s="238"/>
      <c r="CR258" s="238"/>
      <c r="CS258" s="238"/>
      <c r="CT258" s="238"/>
      <c r="CU258" s="238"/>
      <c r="CV258" s="238"/>
      <c r="CW258" s="238"/>
      <c r="CX258" s="238"/>
      <c r="CY258" s="238"/>
      <c r="CZ258" s="238"/>
      <c r="DA258" s="238"/>
      <c r="DB258" s="238"/>
      <c r="DC258" s="238"/>
      <c r="DD258" s="238"/>
    </row>
    <row r="259" ht="10.5" customHeight="1">
      <c r="A259" s="118" t="str">
        <f t="shared" si="1"/>
        <v>242ML</v>
      </c>
      <c r="B259" s="118">
        <f t="shared" si="2"/>
        <v>2020</v>
      </c>
      <c r="C259" s="118">
        <f t="shared" si="3"/>
        <v>9</v>
      </c>
      <c r="D259" s="119">
        <f>'242MLInput'!B255</f>
        <v>44102</v>
      </c>
      <c r="E259" s="120" t="str">
        <f t="shared" si="4"/>
        <v>BUY</v>
      </c>
      <c r="F259" s="121" t="str">
        <f>'242MLInput'!H255</f>
        <v>SLN</v>
      </c>
      <c r="G259" s="120" t="str">
        <f>'242MLInput'!N255</f>
        <v>Steve Watkins</v>
      </c>
      <c r="H259" s="120" t="str">
        <f>'242MLInput'!O255</f>
        <v/>
      </c>
      <c r="I259" s="120" t="str">
        <f>'242MLInput'!Q255</f>
        <v>Cargo</v>
      </c>
      <c r="J259" s="121" t="str">
        <f>'242MLInput'!R255</f>
        <v>Vector Aeromedical</v>
      </c>
      <c r="K259" s="122" t="str">
        <f>'242MLInput'!AC255</f>
        <v/>
      </c>
      <c r="L259" s="123"/>
      <c r="M259" s="124">
        <f>'242MLInput'!L255</f>
        <v>3.1</v>
      </c>
      <c r="N259" s="120" t="str">
        <f>IF(F259="","",(IF(R259='242MLInput'!K255,"","ERROR!")))</f>
        <v/>
      </c>
      <c r="O259" s="120"/>
      <c r="P259" s="121">
        <v>1683.0</v>
      </c>
      <c r="Q259" s="121"/>
      <c r="R259" s="124">
        <f t="shared" si="8"/>
        <v>2876.3</v>
      </c>
      <c r="S259" s="125"/>
      <c r="T259" s="125"/>
      <c r="U259" s="125"/>
      <c r="V259" s="126"/>
      <c r="W259" s="125"/>
      <c r="X259" s="125"/>
      <c r="Y259" s="125" t="str">
        <f t="shared" ref="Y259:Y260" si="64">IF(S259&lt;&gt;"",SUM(S257:X259),"")</f>
        <v/>
      </c>
      <c r="Z259" s="121"/>
      <c r="AA259" s="234"/>
      <c r="AB259" s="128"/>
      <c r="AC259" s="128"/>
      <c r="AD259" s="143"/>
      <c r="AE259" s="144">
        <v>0.0</v>
      </c>
      <c r="AF259" s="125" t="str">
        <f t="shared" si="6"/>
        <v/>
      </c>
      <c r="AG259" s="131">
        <v>2.75</v>
      </c>
      <c r="AH259" s="120">
        <f t="shared" si="7"/>
        <v>0</v>
      </c>
      <c r="AI259" s="132" t="str">
        <f>HYPERLINK('242MLInput'!AD255)</f>
        <v/>
      </c>
      <c r="AJ259" s="132" t="str">
        <f>HYPERLINK('242MLInput'!AE255)</f>
        <v/>
      </c>
      <c r="AK259" s="132" t="str">
        <f>HYPERLINK('242MLInput'!AF255)</f>
        <v/>
      </c>
      <c r="AL259" s="132" t="str">
        <f>HYPERLINK('242MLInput'!AG255)</f>
        <v/>
      </c>
      <c r="AM259" s="132" t="str">
        <f>HYPERLINK('242MLInput'!AH255)</f>
        <v/>
      </c>
      <c r="AN259" s="132" t="str">
        <f>HYPERLINK('242MLInput'!AI255)</f>
        <v/>
      </c>
      <c r="AO259" s="132" t="str">
        <f>HYPERLINK('242MLInput'!AJ255)</f>
        <v/>
      </c>
      <c r="AP259" s="132" t="str">
        <f>HYPERLINK('242MLInput'!AK255)</f>
        <v/>
      </c>
      <c r="AQ259" s="118"/>
      <c r="AR259" s="118"/>
      <c r="AS259" s="118"/>
      <c r="AT259" s="118"/>
      <c r="AU259" s="118"/>
      <c r="AV259" s="118"/>
      <c r="AW259" s="118"/>
      <c r="AX259" s="118"/>
      <c r="AY259" s="118"/>
      <c r="AZ259" s="118"/>
      <c r="BA259" s="118"/>
      <c r="BB259" s="118"/>
      <c r="BC259" s="118"/>
      <c r="BD259" s="118"/>
      <c r="BE259" s="118"/>
      <c r="BF259" s="118"/>
      <c r="BG259" s="118"/>
      <c r="BH259" s="118"/>
      <c r="BI259" s="118"/>
      <c r="BJ259" s="118"/>
      <c r="BK259" s="118"/>
      <c r="BL259" s="118"/>
      <c r="BM259" s="118"/>
      <c r="BN259" s="118"/>
      <c r="BO259" s="118"/>
      <c r="BP259" s="118"/>
      <c r="BQ259" s="118"/>
      <c r="BR259" s="118"/>
      <c r="BS259" s="118"/>
      <c r="BT259" s="118"/>
      <c r="BU259" s="118"/>
      <c r="BV259" s="118"/>
      <c r="BW259" s="118"/>
      <c r="BX259" s="118"/>
      <c r="BY259" s="118"/>
      <c r="BZ259" s="118"/>
      <c r="CA259" s="118"/>
      <c r="CB259" s="118"/>
      <c r="CC259" s="118"/>
      <c r="CD259" s="118"/>
      <c r="CE259" s="118"/>
      <c r="CF259" s="118"/>
      <c r="CG259" s="118"/>
      <c r="CH259" s="118"/>
      <c r="CI259" s="118"/>
      <c r="CJ259" s="118"/>
      <c r="CK259" s="118"/>
      <c r="CL259" s="118"/>
      <c r="CM259" s="118"/>
      <c r="CN259" s="118"/>
      <c r="CO259" s="118"/>
      <c r="CP259" s="118"/>
      <c r="CQ259" s="118"/>
      <c r="CR259" s="118"/>
      <c r="CS259" s="118"/>
      <c r="CT259" s="118"/>
      <c r="CU259" s="118"/>
      <c r="CV259" s="118"/>
      <c r="CW259" s="118"/>
      <c r="CX259" s="118"/>
      <c r="CY259" s="118"/>
      <c r="CZ259" s="118"/>
      <c r="DA259" s="118"/>
      <c r="DB259" s="118"/>
      <c r="DC259" s="118"/>
      <c r="DD259" s="118"/>
    </row>
    <row r="260" ht="10.5" customHeight="1">
      <c r="A260" s="118" t="str">
        <f t="shared" si="1"/>
        <v>242ML</v>
      </c>
      <c r="B260" s="118">
        <f t="shared" si="2"/>
        <v>2020</v>
      </c>
      <c r="C260" s="118">
        <f t="shared" si="3"/>
        <v>9</v>
      </c>
      <c r="D260" s="119">
        <f>'242MLInput'!B256</f>
        <v>44102</v>
      </c>
      <c r="E260" s="120" t="str">
        <f t="shared" si="4"/>
        <v>SLN</v>
      </c>
      <c r="F260" s="121" t="str">
        <f>'242MLInput'!H256</f>
        <v>APA</v>
      </c>
      <c r="G260" s="120" t="str">
        <f>'242MLInput'!N256</f>
        <v>Steve Watkins</v>
      </c>
      <c r="H260" s="120" t="str">
        <f>'242MLInput'!O256</f>
        <v/>
      </c>
      <c r="I260" s="120" t="str">
        <f>'242MLInput'!Q256</f>
        <v>Cargo</v>
      </c>
      <c r="J260" s="121" t="str">
        <f>'242MLInput'!R256</f>
        <v>Vector Aeromedical</v>
      </c>
      <c r="K260" s="122" t="str">
        <f>'242MLInput'!AC256</f>
        <v/>
      </c>
      <c r="L260" s="123"/>
      <c r="M260" s="124">
        <f>'242MLInput'!L256</f>
        <v>1.2</v>
      </c>
      <c r="N260" s="120" t="str">
        <f>IF(F260="","",(IF(R260='242MLInput'!K256,"","ERROR!")))</f>
        <v/>
      </c>
      <c r="O260" s="120"/>
      <c r="P260" s="121">
        <v>1684.0</v>
      </c>
      <c r="Q260" s="121"/>
      <c r="R260" s="124">
        <f t="shared" si="8"/>
        <v>2877.5</v>
      </c>
      <c r="S260" s="125"/>
      <c r="T260" s="125"/>
      <c r="U260" s="125"/>
      <c r="V260" s="126"/>
      <c r="W260" s="125"/>
      <c r="X260" s="125"/>
      <c r="Y260" s="125" t="str">
        <f t="shared" si="64"/>
        <v/>
      </c>
      <c r="Z260" s="121"/>
      <c r="AA260" s="234"/>
      <c r="AB260" s="128"/>
      <c r="AC260" s="128"/>
      <c r="AD260" s="143"/>
      <c r="AE260" s="144">
        <v>0.0</v>
      </c>
      <c r="AF260" s="125" t="str">
        <f t="shared" si="6"/>
        <v/>
      </c>
      <c r="AG260" s="131">
        <v>2.75</v>
      </c>
      <c r="AH260" s="120">
        <f t="shared" si="7"/>
        <v>0</v>
      </c>
      <c r="AI260" s="132" t="str">
        <f>HYPERLINK('242MLInput'!AD256)</f>
        <v/>
      </c>
      <c r="AJ260" s="132" t="str">
        <f>HYPERLINK('242MLInput'!AE256)</f>
        <v/>
      </c>
      <c r="AK260" s="132" t="str">
        <f>HYPERLINK('242MLInput'!AF256)</f>
        <v/>
      </c>
      <c r="AL260" s="132" t="str">
        <f>HYPERLINK('242MLInput'!AG256)</f>
        <v/>
      </c>
      <c r="AM260" s="132" t="str">
        <f>HYPERLINK('242MLInput'!AH256)</f>
        <v/>
      </c>
      <c r="AN260" s="132" t="str">
        <f>HYPERLINK('242MLInput'!AI256)</f>
        <v/>
      </c>
      <c r="AO260" s="132" t="str">
        <f>HYPERLINK('242MLInput'!AJ256)</f>
        <v/>
      </c>
      <c r="AP260" s="132" t="str">
        <f>HYPERLINK('242MLInput'!AK256)</f>
        <v/>
      </c>
      <c r="AQ260" s="118"/>
      <c r="AR260" s="118"/>
      <c r="AS260" s="118"/>
      <c r="AT260" s="118"/>
      <c r="AU260" s="118"/>
      <c r="AV260" s="118"/>
      <c r="AW260" s="118"/>
      <c r="AX260" s="118"/>
      <c r="AY260" s="118"/>
      <c r="AZ260" s="118"/>
      <c r="BA260" s="118"/>
      <c r="BB260" s="118"/>
      <c r="BC260" s="118"/>
      <c r="BD260" s="118"/>
      <c r="BE260" s="118"/>
      <c r="BF260" s="118"/>
      <c r="BG260" s="118"/>
      <c r="BH260" s="118"/>
      <c r="BI260" s="118"/>
      <c r="BJ260" s="118"/>
      <c r="BK260" s="118"/>
      <c r="BL260" s="118"/>
      <c r="BM260" s="118"/>
      <c r="BN260" s="118"/>
      <c r="BO260" s="118"/>
      <c r="BP260" s="118"/>
      <c r="BQ260" s="118"/>
      <c r="BR260" s="118"/>
      <c r="BS260" s="118"/>
      <c r="BT260" s="118"/>
      <c r="BU260" s="118"/>
      <c r="BV260" s="118"/>
      <c r="BW260" s="118"/>
      <c r="BX260" s="118"/>
      <c r="BY260" s="118"/>
      <c r="BZ260" s="118"/>
      <c r="CA260" s="118"/>
      <c r="CB260" s="118"/>
      <c r="CC260" s="118"/>
      <c r="CD260" s="118"/>
      <c r="CE260" s="118"/>
      <c r="CF260" s="118"/>
      <c r="CG260" s="118"/>
      <c r="CH260" s="118"/>
      <c r="CI260" s="118"/>
      <c r="CJ260" s="118"/>
      <c r="CK260" s="118"/>
      <c r="CL260" s="118"/>
      <c r="CM260" s="118"/>
      <c r="CN260" s="118"/>
      <c r="CO260" s="118"/>
      <c r="CP260" s="118"/>
      <c r="CQ260" s="118"/>
      <c r="CR260" s="118"/>
      <c r="CS260" s="118"/>
      <c r="CT260" s="118"/>
      <c r="CU260" s="118"/>
      <c r="CV260" s="118"/>
      <c r="CW260" s="118"/>
      <c r="CX260" s="118"/>
      <c r="CY260" s="118"/>
      <c r="CZ260" s="118"/>
      <c r="DA260" s="118"/>
      <c r="DB260" s="118"/>
      <c r="DC260" s="118"/>
      <c r="DD260" s="118"/>
    </row>
    <row r="261" ht="10.5" customHeight="1">
      <c r="A261" s="118" t="str">
        <f t="shared" si="1"/>
        <v>242ML</v>
      </c>
      <c r="B261" s="118">
        <f t="shared" si="2"/>
        <v>2020</v>
      </c>
      <c r="C261" s="118">
        <f t="shared" si="3"/>
        <v>9</v>
      </c>
      <c r="D261" s="119">
        <f>'242MLInput'!B257</f>
        <v>44102</v>
      </c>
      <c r="E261" s="120" t="str">
        <f t="shared" si="4"/>
        <v>APA</v>
      </c>
      <c r="F261" s="121" t="str">
        <f>'242MLInput'!H257</f>
        <v>BUY</v>
      </c>
      <c r="G261" s="120" t="str">
        <f>'242MLInput'!N257</f>
        <v>Steve Watkins</v>
      </c>
      <c r="H261" s="120" t="str">
        <f>'242MLInput'!O257</f>
        <v/>
      </c>
      <c r="I261" s="120" t="str">
        <f>'242MLInput'!Q257</f>
        <v>Cargo</v>
      </c>
      <c r="J261" s="121" t="str">
        <f>'242MLInput'!R257</f>
        <v>Vector Aeromedical</v>
      </c>
      <c r="K261" s="122" t="str">
        <f>'242MLInput'!AC257</f>
        <v/>
      </c>
      <c r="L261" s="123"/>
      <c r="M261" s="124">
        <f>'242MLInput'!L257</f>
        <v>3.7</v>
      </c>
      <c r="N261" s="120" t="str">
        <f>IF(F261="","",(IF(R261='242MLInput'!K257,"","ERROR!")))</f>
        <v/>
      </c>
      <c r="O261" s="120"/>
      <c r="P261" s="121">
        <v>1685.0</v>
      </c>
      <c r="Q261" s="121">
        <v>4399.0</v>
      </c>
      <c r="R261" s="124">
        <f t="shared" si="8"/>
        <v>2881.2</v>
      </c>
      <c r="S261" s="125"/>
      <c r="T261" s="125"/>
      <c r="U261" s="125"/>
      <c r="V261" s="126"/>
      <c r="W261" s="125"/>
      <c r="X261" s="125"/>
      <c r="Y261" s="125">
        <v>14083.0</v>
      </c>
      <c r="Z261" s="121"/>
      <c r="AA261" s="234" t="s">
        <v>94</v>
      </c>
      <c r="AB261" s="128">
        <v>1000.0</v>
      </c>
      <c r="AC261" s="128" t="s">
        <v>365</v>
      </c>
      <c r="AD261" s="143"/>
      <c r="AE261" s="144">
        <v>0.0</v>
      </c>
      <c r="AF261" s="125" t="str">
        <f t="shared" si="6"/>
        <v/>
      </c>
      <c r="AG261" s="131">
        <v>2.75</v>
      </c>
      <c r="AH261" s="120">
        <f t="shared" si="7"/>
        <v>0</v>
      </c>
      <c r="AI261" s="132" t="str">
        <f>HYPERLINK('242MLInput'!AD257)</f>
        <v/>
      </c>
      <c r="AJ261" s="132" t="str">
        <f>HYPERLINK('242MLInput'!AE257)</f>
        <v/>
      </c>
      <c r="AK261" s="132" t="str">
        <f>HYPERLINK('242MLInput'!AF257)</f>
        <v/>
      </c>
      <c r="AL261" s="132" t="str">
        <f>HYPERLINK('242MLInput'!AG257)</f>
        <v/>
      </c>
      <c r="AM261" s="132" t="str">
        <f>HYPERLINK('242MLInput'!AH257)</f>
        <v/>
      </c>
      <c r="AN261" s="132" t="str">
        <f>HYPERLINK('242MLInput'!AI257)</f>
        <v/>
      </c>
      <c r="AO261" s="132" t="str">
        <f>HYPERLINK('242MLInput'!AJ257)</f>
        <v/>
      </c>
      <c r="AP261" s="132" t="str">
        <f>HYPERLINK('242MLInput'!AK257)</f>
        <v/>
      </c>
      <c r="AQ261" s="118"/>
      <c r="AR261" s="118"/>
      <c r="AS261" s="118"/>
      <c r="AT261" s="118"/>
      <c r="AU261" s="118"/>
      <c r="AV261" s="118"/>
      <c r="AW261" s="118"/>
      <c r="AX261" s="118"/>
      <c r="AY261" s="118"/>
      <c r="AZ261" s="118"/>
      <c r="BA261" s="118"/>
      <c r="BB261" s="118"/>
      <c r="BC261" s="118"/>
      <c r="BD261" s="118"/>
      <c r="BE261" s="118"/>
      <c r="BF261" s="118"/>
      <c r="BG261" s="118"/>
      <c r="BH261" s="118"/>
      <c r="BI261" s="118"/>
      <c r="BJ261" s="118"/>
      <c r="BK261" s="118"/>
      <c r="BL261" s="118"/>
      <c r="BM261" s="118"/>
      <c r="BN261" s="118"/>
      <c r="BO261" s="118"/>
      <c r="BP261" s="118"/>
      <c r="BQ261" s="118"/>
      <c r="BR261" s="118"/>
      <c r="BS261" s="118"/>
      <c r="BT261" s="118"/>
      <c r="BU261" s="118"/>
      <c r="BV261" s="118"/>
      <c r="BW261" s="118"/>
      <c r="BX261" s="118"/>
      <c r="BY261" s="118"/>
      <c r="BZ261" s="118"/>
      <c r="CA261" s="118"/>
      <c r="CB261" s="118"/>
      <c r="CC261" s="118"/>
      <c r="CD261" s="118"/>
      <c r="CE261" s="118"/>
      <c r="CF261" s="118"/>
      <c r="CG261" s="118"/>
      <c r="CH261" s="118"/>
      <c r="CI261" s="118"/>
      <c r="CJ261" s="118"/>
      <c r="CK261" s="118"/>
      <c r="CL261" s="118"/>
      <c r="CM261" s="118"/>
      <c r="CN261" s="118"/>
      <c r="CO261" s="118"/>
      <c r="CP261" s="118"/>
      <c r="CQ261" s="118"/>
      <c r="CR261" s="118"/>
      <c r="CS261" s="118"/>
      <c r="CT261" s="118"/>
      <c r="CU261" s="118"/>
      <c r="CV261" s="118"/>
      <c r="CW261" s="118"/>
      <c r="CX261" s="118"/>
      <c r="CY261" s="118"/>
      <c r="CZ261" s="118"/>
      <c r="DA261" s="118"/>
      <c r="DB261" s="118"/>
      <c r="DC261" s="118"/>
      <c r="DD261" s="118"/>
    </row>
    <row r="262" ht="10.5" customHeight="1">
      <c r="A262" s="12" t="str">
        <f t="shared" si="1"/>
        <v>242ML</v>
      </c>
      <c r="B262" s="12">
        <f t="shared" si="2"/>
        <v>2020</v>
      </c>
      <c r="C262" s="12">
        <f t="shared" si="3"/>
        <v>9</v>
      </c>
      <c r="D262" s="230">
        <f>'242MLInput'!B258</f>
        <v>44103</v>
      </c>
      <c r="E262" s="111" t="str">
        <f t="shared" si="4"/>
        <v>BUY</v>
      </c>
      <c r="F262" s="112" t="str">
        <f>'242MLInput'!H258</f>
        <v>SLN</v>
      </c>
      <c r="G262" s="111" t="str">
        <f>'242MLInput'!N258</f>
        <v>Steve Watkins</v>
      </c>
      <c r="H262" s="111" t="str">
        <f>'242MLInput'!O258</f>
        <v/>
      </c>
      <c r="I262" s="111" t="str">
        <f>'242MLInput'!Q258</f>
        <v>Cargo</v>
      </c>
      <c r="J262" s="112" t="str">
        <f>'242MLInput'!R258</f>
        <v>Vector Aeromedical</v>
      </c>
      <c r="K262" s="113" t="str">
        <f>'242MLInput'!AC258</f>
        <v/>
      </c>
      <c r="L262" s="114"/>
      <c r="M262" s="115">
        <f>'242MLInput'!L258</f>
        <v>3.2</v>
      </c>
      <c r="N262" s="111" t="str">
        <f>IF(F262="","",(IF(R262='242MLInput'!K258,"","ERROR!")))</f>
        <v/>
      </c>
      <c r="O262" s="64"/>
      <c r="P262" s="121">
        <v>1686.0</v>
      </c>
      <c r="Q262" s="133"/>
      <c r="R262" s="224">
        <f t="shared" si="8"/>
        <v>2884.4</v>
      </c>
      <c r="S262" s="225"/>
      <c r="T262" s="225"/>
      <c r="U262" s="226"/>
      <c r="V262" s="226"/>
      <c r="W262" s="226"/>
      <c r="X262" s="226"/>
      <c r="Y262" s="226" t="str">
        <f t="shared" ref="Y262:Y263" si="65">IF(S262&lt;&gt;"",SUM(S260:X262),"")</f>
        <v/>
      </c>
      <c r="Z262" s="136"/>
      <c r="AA262" s="228"/>
      <c r="AB262" s="229"/>
      <c r="AC262" s="229"/>
      <c r="AD262" s="138"/>
      <c r="AE262" s="139">
        <v>0.0</v>
      </c>
      <c r="AF262" s="140" t="str">
        <f t="shared" si="6"/>
        <v/>
      </c>
      <c r="AG262" s="231">
        <v>2.75</v>
      </c>
      <c r="AH262" s="142">
        <f t="shared" si="7"/>
        <v>0</v>
      </c>
      <c r="AI262" s="235" t="str">
        <f>HYPERLINK('242MLInput'!AD258)</f>
        <v/>
      </c>
      <c r="AJ262" s="236" t="str">
        <f>HYPERLINK('242MLInput'!AE258)</f>
        <v/>
      </c>
      <c r="AK262" s="237" t="str">
        <f>HYPERLINK('242MLInput'!AF258)</f>
        <v/>
      </c>
      <c r="AL262" s="237" t="str">
        <f>HYPERLINK('242MLInput'!AG258)</f>
        <v/>
      </c>
      <c r="AM262" s="237" t="str">
        <f>HYPERLINK('242MLInput'!AH258)</f>
        <v/>
      </c>
      <c r="AN262" s="237" t="str">
        <f>HYPERLINK('242MLInput'!AI258)</f>
        <v/>
      </c>
      <c r="AO262" s="237" t="str">
        <f>HYPERLINK('242MLInput'!AJ258)</f>
        <v/>
      </c>
      <c r="AP262" s="237" t="str">
        <f>HYPERLINK('242MLInput'!AK258)</f>
        <v/>
      </c>
      <c r="AQ262" s="238"/>
      <c r="AR262" s="238"/>
      <c r="AS262" s="238"/>
      <c r="AT262" s="238"/>
      <c r="AU262" s="238"/>
      <c r="AV262" s="238"/>
      <c r="AW262" s="238"/>
      <c r="AX262" s="238"/>
      <c r="AY262" s="238"/>
      <c r="AZ262" s="238"/>
      <c r="BA262" s="238"/>
      <c r="BB262" s="238"/>
      <c r="BC262" s="238"/>
      <c r="BD262" s="238"/>
      <c r="BE262" s="238"/>
      <c r="BF262" s="238"/>
      <c r="BG262" s="238"/>
      <c r="BH262" s="238"/>
      <c r="BI262" s="238"/>
      <c r="BJ262" s="238"/>
      <c r="BK262" s="238"/>
      <c r="BL262" s="238"/>
      <c r="BM262" s="238"/>
      <c r="BN262" s="238"/>
      <c r="BO262" s="238"/>
      <c r="BP262" s="238"/>
      <c r="BQ262" s="238"/>
      <c r="BR262" s="238"/>
      <c r="BS262" s="238"/>
      <c r="BT262" s="238"/>
      <c r="BU262" s="238"/>
      <c r="BV262" s="238"/>
      <c r="BW262" s="238"/>
      <c r="BX262" s="238"/>
      <c r="BY262" s="238"/>
      <c r="BZ262" s="238"/>
      <c r="CA262" s="238"/>
      <c r="CB262" s="238"/>
      <c r="CC262" s="238"/>
      <c r="CD262" s="238"/>
      <c r="CE262" s="238"/>
      <c r="CF262" s="238"/>
      <c r="CG262" s="238"/>
      <c r="CH262" s="238"/>
      <c r="CI262" s="238"/>
      <c r="CJ262" s="238"/>
      <c r="CK262" s="238"/>
      <c r="CL262" s="238"/>
      <c r="CM262" s="238"/>
      <c r="CN262" s="238"/>
      <c r="CO262" s="238"/>
      <c r="CP262" s="238"/>
      <c r="CQ262" s="238"/>
      <c r="CR262" s="238"/>
      <c r="CS262" s="238"/>
      <c r="CT262" s="238"/>
      <c r="CU262" s="238"/>
      <c r="CV262" s="238"/>
      <c r="CW262" s="238"/>
      <c r="CX262" s="238"/>
      <c r="CY262" s="238"/>
      <c r="CZ262" s="238"/>
      <c r="DA262" s="238"/>
      <c r="DB262" s="238"/>
      <c r="DC262" s="238"/>
      <c r="DD262" s="238"/>
    </row>
    <row r="263" ht="10.5" customHeight="1">
      <c r="A263" s="12" t="str">
        <f t="shared" si="1"/>
        <v>242ML</v>
      </c>
      <c r="B263" s="12">
        <f t="shared" si="2"/>
        <v>2020</v>
      </c>
      <c r="C263" s="12">
        <f t="shared" si="3"/>
        <v>9</v>
      </c>
      <c r="D263" s="230">
        <f>'242MLInput'!B259</f>
        <v>44103</v>
      </c>
      <c r="E263" s="111" t="str">
        <f t="shared" si="4"/>
        <v>SLN</v>
      </c>
      <c r="F263" s="112" t="str">
        <f>'242MLInput'!H259</f>
        <v>APA</v>
      </c>
      <c r="G263" s="111" t="str">
        <f>'242MLInput'!N259</f>
        <v>Steve Watkins</v>
      </c>
      <c r="H263" s="111" t="str">
        <f>'242MLInput'!O259</f>
        <v/>
      </c>
      <c r="I263" s="111" t="str">
        <f>'242MLInput'!Q259</f>
        <v>Cargo</v>
      </c>
      <c r="J263" s="112" t="str">
        <f>'242MLInput'!R259</f>
        <v>Vector Aeromedical</v>
      </c>
      <c r="K263" s="113" t="str">
        <f>'242MLInput'!AC259</f>
        <v/>
      </c>
      <c r="L263" s="114"/>
      <c r="M263" s="115">
        <f>'242MLInput'!L259</f>
        <v>1.3</v>
      </c>
      <c r="N263" s="111" t="str">
        <f>IF(F263="","",(IF(R263='242MLInput'!K259,"","ERROR!")))</f>
        <v/>
      </c>
      <c r="O263" s="64"/>
      <c r="P263" s="121">
        <v>1687.0</v>
      </c>
      <c r="Q263" s="133"/>
      <c r="R263" s="224">
        <f t="shared" si="8"/>
        <v>2885.7</v>
      </c>
      <c r="S263" s="225"/>
      <c r="T263" s="225"/>
      <c r="U263" s="226"/>
      <c r="V263" s="226"/>
      <c r="W263" s="226"/>
      <c r="X263" s="226"/>
      <c r="Y263" s="226" t="str">
        <f t="shared" si="65"/>
        <v/>
      </c>
      <c r="Z263" s="136"/>
      <c r="AA263" s="228"/>
      <c r="AB263" s="229"/>
      <c r="AC263" s="229"/>
      <c r="AD263" s="138"/>
      <c r="AE263" s="139">
        <v>0.0</v>
      </c>
      <c r="AF263" s="140" t="str">
        <f t="shared" si="6"/>
        <v/>
      </c>
      <c r="AG263" s="231">
        <v>2.75</v>
      </c>
      <c r="AH263" s="142">
        <f t="shared" si="7"/>
        <v>0</v>
      </c>
      <c r="AI263" s="235" t="str">
        <f>HYPERLINK('242MLInput'!AD259)</f>
        <v/>
      </c>
      <c r="AJ263" s="236" t="str">
        <f>HYPERLINK('242MLInput'!AE259)</f>
        <v/>
      </c>
      <c r="AK263" s="237" t="str">
        <f>HYPERLINK('242MLInput'!AF259)</f>
        <v/>
      </c>
      <c r="AL263" s="237" t="str">
        <f>HYPERLINK('242MLInput'!AG259)</f>
        <v/>
      </c>
      <c r="AM263" s="237" t="str">
        <f>HYPERLINK('242MLInput'!AH259)</f>
        <v/>
      </c>
      <c r="AN263" s="237" t="str">
        <f>HYPERLINK('242MLInput'!AI259)</f>
        <v/>
      </c>
      <c r="AO263" s="237" t="str">
        <f>HYPERLINK('242MLInput'!AJ259)</f>
        <v/>
      </c>
      <c r="AP263" s="237" t="str">
        <f>HYPERLINK('242MLInput'!AK259)</f>
        <v/>
      </c>
      <c r="AQ263" s="238"/>
      <c r="AR263" s="238"/>
      <c r="AS263" s="238"/>
      <c r="AT263" s="238"/>
      <c r="AU263" s="238"/>
      <c r="AV263" s="238"/>
      <c r="AW263" s="238"/>
      <c r="AX263" s="238"/>
      <c r="AY263" s="238"/>
      <c r="AZ263" s="238"/>
      <c r="BA263" s="238"/>
      <c r="BB263" s="238"/>
      <c r="BC263" s="238"/>
      <c r="BD263" s="238"/>
      <c r="BE263" s="238"/>
      <c r="BF263" s="238"/>
      <c r="BG263" s="238"/>
      <c r="BH263" s="238"/>
      <c r="BI263" s="238"/>
      <c r="BJ263" s="238"/>
      <c r="BK263" s="238"/>
      <c r="BL263" s="238"/>
      <c r="BM263" s="238"/>
      <c r="BN263" s="238"/>
      <c r="BO263" s="238"/>
      <c r="BP263" s="238"/>
      <c r="BQ263" s="238"/>
      <c r="BR263" s="238"/>
      <c r="BS263" s="238"/>
      <c r="BT263" s="238"/>
      <c r="BU263" s="238"/>
      <c r="BV263" s="238"/>
      <c r="BW263" s="238"/>
      <c r="BX263" s="238"/>
      <c r="BY263" s="238"/>
      <c r="BZ263" s="238"/>
      <c r="CA263" s="238"/>
      <c r="CB263" s="238"/>
      <c r="CC263" s="238"/>
      <c r="CD263" s="238"/>
      <c r="CE263" s="238"/>
      <c r="CF263" s="238"/>
      <c r="CG263" s="238"/>
      <c r="CH263" s="238"/>
      <c r="CI263" s="238"/>
      <c r="CJ263" s="238"/>
      <c r="CK263" s="238"/>
      <c r="CL263" s="238"/>
      <c r="CM263" s="238"/>
      <c r="CN263" s="238"/>
      <c r="CO263" s="238"/>
      <c r="CP263" s="238"/>
      <c r="CQ263" s="238"/>
      <c r="CR263" s="238"/>
      <c r="CS263" s="238"/>
      <c r="CT263" s="238"/>
      <c r="CU263" s="238"/>
      <c r="CV263" s="238"/>
      <c r="CW263" s="238"/>
      <c r="CX263" s="238"/>
      <c r="CY263" s="238"/>
      <c r="CZ263" s="238"/>
      <c r="DA263" s="238"/>
      <c r="DB263" s="238"/>
      <c r="DC263" s="238"/>
      <c r="DD263" s="238"/>
    </row>
    <row r="264" ht="10.5" customHeight="1">
      <c r="A264" s="12" t="str">
        <f t="shared" si="1"/>
        <v>242ML</v>
      </c>
      <c r="B264" s="12">
        <f t="shared" si="2"/>
        <v>2020</v>
      </c>
      <c r="C264" s="12">
        <f t="shared" si="3"/>
        <v>9</v>
      </c>
      <c r="D264" s="230">
        <f>'242MLInput'!B260</f>
        <v>44103</v>
      </c>
      <c r="E264" s="111" t="str">
        <f t="shared" si="4"/>
        <v>APA</v>
      </c>
      <c r="F264" s="112" t="str">
        <f>'242MLInput'!H260</f>
        <v>BUY</v>
      </c>
      <c r="G264" s="111" t="str">
        <f>'242MLInput'!N260</f>
        <v>Steve Watkins</v>
      </c>
      <c r="H264" s="111" t="str">
        <f>'242MLInput'!O260</f>
        <v/>
      </c>
      <c r="I264" s="111" t="str">
        <f>'242MLInput'!Q260</f>
        <v>Cargo</v>
      </c>
      <c r="J264" s="112" t="str">
        <f>'242MLInput'!R260</f>
        <v>Vector Aeromedical</v>
      </c>
      <c r="K264" s="113" t="str">
        <f>'242MLInput'!AC260</f>
        <v/>
      </c>
      <c r="L264" s="114"/>
      <c r="M264" s="115">
        <f>'242MLInput'!L260</f>
        <v>3.5</v>
      </c>
      <c r="N264" s="111" t="str">
        <f>IF(F264="","",(IF(R264='242MLInput'!K260,"","ERROR!")))</f>
        <v/>
      </c>
      <c r="O264" s="64"/>
      <c r="P264" s="121">
        <v>1688.0</v>
      </c>
      <c r="Q264" s="133">
        <v>4400.0</v>
      </c>
      <c r="R264" s="224">
        <f t="shared" si="8"/>
        <v>2889.2</v>
      </c>
      <c r="S264" s="225"/>
      <c r="T264" s="225"/>
      <c r="U264" s="226"/>
      <c r="V264" s="226"/>
      <c r="W264" s="226"/>
      <c r="X264" s="226"/>
      <c r="Y264" s="226">
        <v>14083.0</v>
      </c>
      <c r="Z264" s="136"/>
      <c r="AA264" s="228" t="s">
        <v>94</v>
      </c>
      <c r="AB264" s="229">
        <v>1000.0</v>
      </c>
      <c r="AC264" s="229" t="s">
        <v>366</v>
      </c>
      <c r="AD264" s="138"/>
      <c r="AE264" s="139">
        <v>0.0</v>
      </c>
      <c r="AF264" s="140" t="str">
        <f t="shared" si="6"/>
        <v/>
      </c>
      <c r="AG264" s="231">
        <v>2.75</v>
      </c>
      <c r="AH264" s="142">
        <f t="shared" si="7"/>
        <v>0</v>
      </c>
      <c r="AI264" s="235" t="str">
        <f>HYPERLINK('242MLInput'!AD260)</f>
        <v/>
      </c>
      <c r="AJ264" s="236" t="str">
        <f>HYPERLINK('242MLInput'!AE260)</f>
        <v/>
      </c>
      <c r="AK264" s="237" t="str">
        <f>HYPERLINK('242MLInput'!AF260)</f>
        <v/>
      </c>
      <c r="AL264" s="237" t="str">
        <f>HYPERLINK('242MLInput'!AG260)</f>
        <v/>
      </c>
      <c r="AM264" s="237" t="str">
        <f>HYPERLINK('242MLInput'!AH260)</f>
        <v/>
      </c>
      <c r="AN264" s="237" t="str">
        <f>HYPERLINK('242MLInput'!AI260)</f>
        <v/>
      </c>
      <c r="AO264" s="237" t="str">
        <f>HYPERLINK('242MLInput'!AJ260)</f>
        <v/>
      </c>
      <c r="AP264" s="237" t="str">
        <f>HYPERLINK('242MLInput'!AK260)</f>
        <v/>
      </c>
      <c r="AQ264" s="238"/>
      <c r="AR264" s="238"/>
      <c r="AS264" s="238"/>
      <c r="AT264" s="238"/>
      <c r="AU264" s="238"/>
      <c r="AV264" s="238"/>
      <c r="AW264" s="238"/>
      <c r="AX264" s="238"/>
      <c r="AY264" s="238"/>
      <c r="AZ264" s="238"/>
      <c r="BA264" s="238"/>
      <c r="BB264" s="238"/>
      <c r="BC264" s="238"/>
      <c r="BD264" s="238"/>
      <c r="BE264" s="238"/>
      <c r="BF264" s="238"/>
      <c r="BG264" s="238"/>
      <c r="BH264" s="238"/>
      <c r="BI264" s="238"/>
      <c r="BJ264" s="238"/>
      <c r="BK264" s="238"/>
      <c r="BL264" s="238"/>
      <c r="BM264" s="238"/>
      <c r="BN264" s="238"/>
      <c r="BO264" s="238"/>
      <c r="BP264" s="238"/>
      <c r="BQ264" s="238"/>
      <c r="BR264" s="238"/>
      <c r="BS264" s="238"/>
      <c r="BT264" s="238"/>
      <c r="BU264" s="238"/>
      <c r="BV264" s="238"/>
      <c r="BW264" s="238"/>
      <c r="BX264" s="238"/>
      <c r="BY264" s="238"/>
      <c r="BZ264" s="238"/>
      <c r="CA264" s="238"/>
      <c r="CB264" s="238"/>
      <c r="CC264" s="238"/>
      <c r="CD264" s="238"/>
      <c r="CE264" s="238"/>
      <c r="CF264" s="238"/>
      <c r="CG264" s="238"/>
      <c r="CH264" s="238"/>
      <c r="CI264" s="238"/>
      <c r="CJ264" s="238"/>
      <c r="CK264" s="238"/>
      <c r="CL264" s="238"/>
      <c r="CM264" s="238"/>
      <c r="CN264" s="238"/>
      <c r="CO264" s="238"/>
      <c r="CP264" s="238"/>
      <c r="CQ264" s="238"/>
      <c r="CR264" s="238"/>
      <c r="CS264" s="238"/>
      <c r="CT264" s="238"/>
      <c r="CU264" s="238"/>
      <c r="CV264" s="238"/>
      <c r="CW264" s="238"/>
      <c r="CX264" s="238"/>
      <c r="CY264" s="238"/>
      <c r="CZ264" s="238"/>
      <c r="DA264" s="238"/>
      <c r="DB264" s="238"/>
      <c r="DC264" s="238"/>
      <c r="DD264" s="238"/>
    </row>
    <row r="265" ht="10.5" customHeight="1">
      <c r="A265" s="118" t="str">
        <f t="shared" si="1"/>
        <v>242ML</v>
      </c>
      <c r="B265" s="118">
        <f t="shared" si="2"/>
        <v>2020</v>
      </c>
      <c r="C265" s="118">
        <f t="shared" si="3"/>
        <v>9</v>
      </c>
      <c r="D265" s="119">
        <f>'242MLInput'!B261</f>
        <v>44104</v>
      </c>
      <c r="E265" s="120" t="str">
        <f t="shared" si="4"/>
        <v>BUY</v>
      </c>
      <c r="F265" s="121" t="str">
        <f>'242MLInput'!H261</f>
        <v>SLN</v>
      </c>
      <c r="G265" s="120" t="str">
        <f>'242MLInput'!N261</f>
        <v>Steve Watkins</v>
      </c>
      <c r="H265" s="120" t="str">
        <f>'242MLInput'!O261</f>
        <v/>
      </c>
      <c r="I265" s="120" t="str">
        <f>'242MLInput'!Q261</f>
        <v>Cargo</v>
      </c>
      <c r="J265" s="121" t="str">
        <f>'242MLInput'!R261</f>
        <v>Vector Aeromedical</v>
      </c>
      <c r="K265" s="122" t="str">
        <f>'242MLInput'!AC261</f>
        <v/>
      </c>
      <c r="L265" s="123"/>
      <c r="M265" s="124">
        <f>'242MLInput'!L261</f>
        <v>3</v>
      </c>
      <c r="N265" s="120" t="str">
        <f>IF(F265="","",(IF(R265='242MLInput'!K261,"","ERROR!")))</f>
        <v/>
      </c>
      <c r="O265" s="120"/>
      <c r="P265" s="121">
        <v>1689.0</v>
      </c>
      <c r="Q265" s="121"/>
      <c r="R265" s="124">
        <f t="shared" si="8"/>
        <v>2892.2</v>
      </c>
      <c r="S265" s="125"/>
      <c r="T265" s="125"/>
      <c r="U265" s="125"/>
      <c r="V265" s="126"/>
      <c r="W265" s="125"/>
      <c r="X265" s="125"/>
      <c r="Y265" s="125" t="str">
        <f t="shared" ref="Y265:Y266" si="66">IF(S265&lt;&gt;"",SUM(S263:X265),"")</f>
        <v/>
      </c>
      <c r="Z265" s="121"/>
      <c r="AA265" s="234"/>
      <c r="AB265" s="128"/>
      <c r="AC265" s="128"/>
      <c r="AD265" s="143"/>
      <c r="AE265" s="144">
        <v>0.0</v>
      </c>
      <c r="AF265" s="125" t="str">
        <f t="shared" si="6"/>
        <v/>
      </c>
      <c r="AG265" s="131">
        <v>2.75</v>
      </c>
      <c r="AH265" s="120">
        <f t="shared" si="7"/>
        <v>0</v>
      </c>
      <c r="AI265" s="132" t="str">
        <f>HYPERLINK('242MLInput'!AD261)</f>
        <v/>
      </c>
      <c r="AJ265" s="132" t="str">
        <f>HYPERLINK('242MLInput'!AE261)</f>
        <v/>
      </c>
      <c r="AK265" s="132" t="str">
        <f>HYPERLINK('242MLInput'!AF261)</f>
        <v/>
      </c>
      <c r="AL265" s="132" t="str">
        <f>HYPERLINK('242MLInput'!AG261)</f>
        <v/>
      </c>
      <c r="AM265" s="132" t="str">
        <f>HYPERLINK('242MLInput'!AH261)</f>
        <v/>
      </c>
      <c r="AN265" s="132" t="str">
        <f>HYPERLINK('242MLInput'!AI261)</f>
        <v/>
      </c>
      <c r="AO265" s="132" t="str">
        <f>HYPERLINK('242MLInput'!AJ261)</f>
        <v/>
      </c>
      <c r="AP265" s="132" t="str">
        <f>HYPERLINK('242MLInput'!AK261)</f>
        <v/>
      </c>
      <c r="AQ265" s="118"/>
      <c r="AR265" s="118"/>
      <c r="AS265" s="118"/>
      <c r="AT265" s="118"/>
      <c r="AU265" s="118"/>
      <c r="AV265" s="118"/>
      <c r="AW265" s="118"/>
      <c r="AX265" s="118"/>
      <c r="AY265" s="118"/>
      <c r="AZ265" s="118"/>
      <c r="BA265" s="118"/>
      <c r="BB265" s="118"/>
      <c r="BC265" s="118"/>
      <c r="BD265" s="118"/>
      <c r="BE265" s="118"/>
      <c r="BF265" s="118"/>
      <c r="BG265" s="118"/>
      <c r="BH265" s="118"/>
      <c r="BI265" s="118"/>
      <c r="BJ265" s="118"/>
      <c r="BK265" s="118"/>
      <c r="BL265" s="118"/>
      <c r="BM265" s="118"/>
      <c r="BN265" s="118"/>
      <c r="BO265" s="118"/>
      <c r="BP265" s="118"/>
      <c r="BQ265" s="118"/>
      <c r="BR265" s="118"/>
      <c r="BS265" s="118"/>
      <c r="BT265" s="118"/>
      <c r="BU265" s="118"/>
      <c r="BV265" s="118"/>
      <c r="BW265" s="118"/>
      <c r="BX265" s="118"/>
      <c r="BY265" s="118"/>
      <c r="BZ265" s="118"/>
      <c r="CA265" s="118"/>
      <c r="CB265" s="118"/>
      <c r="CC265" s="118"/>
      <c r="CD265" s="118"/>
      <c r="CE265" s="118"/>
      <c r="CF265" s="118"/>
      <c r="CG265" s="118"/>
      <c r="CH265" s="118"/>
      <c r="CI265" s="118"/>
      <c r="CJ265" s="118"/>
      <c r="CK265" s="118"/>
      <c r="CL265" s="118"/>
      <c r="CM265" s="118"/>
      <c r="CN265" s="118"/>
      <c r="CO265" s="118"/>
      <c r="CP265" s="118"/>
      <c r="CQ265" s="118"/>
      <c r="CR265" s="118"/>
      <c r="CS265" s="118"/>
      <c r="CT265" s="118"/>
      <c r="CU265" s="118"/>
      <c r="CV265" s="118"/>
      <c r="CW265" s="118"/>
      <c r="CX265" s="118"/>
      <c r="CY265" s="118"/>
      <c r="CZ265" s="118"/>
      <c r="DA265" s="118"/>
      <c r="DB265" s="118"/>
      <c r="DC265" s="118"/>
      <c r="DD265" s="118"/>
    </row>
    <row r="266" ht="10.5" customHeight="1">
      <c r="A266" s="118" t="str">
        <f t="shared" si="1"/>
        <v>242ML</v>
      </c>
      <c r="B266" s="118">
        <f t="shared" si="2"/>
        <v>2020</v>
      </c>
      <c r="C266" s="118">
        <f t="shared" si="3"/>
        <v>9</v>
      </c>
      <c r="D266" s="119">
        <f>'242MLInput'!B262</f>
        <v>44104</v>
      </c>
      <c r="E266" s="120" t="str">
        <f t="shared" si="4"/>
        <v>SLN</v>
      </c>
      <c r="F266" s="121" t="str">
        <f>'242MLInput'!H262</f>
        <v>APA</v>
      </c>
      <c r="G266" s="120" t="str">
        <f>'242MLInput'!N262</f>
        <v>Steve Watkins</v>
      </c>
      <c r="H266" s="120" t="str">
        <f>'242MLInput'!O262</f>
        <v/>
      </c>
      <c r="I266" s="120" t="str">
        <f>'242MLInput'!Q262</f>
        <v>Cargo</v>
      </c>
      <c r="J266" s="121" t="str">
        <f>'242MLInput'!R262</f>
        <v>Vector Aeromedical</v>
      </c>
      <c r="K266" s="122" t="str">
        <f>'242MLInput'!AC262</f>
        <v/>
      </c>
      <c r="L266" s="123"/>
      <c r="M266" s="124">
        <f>'242MLInput'!L262</f>
        <v>1.3</v>
      </c>
      <c r="N266" s="120" t="str">
        <f>IF(F266="","",(IF(R266='242MLInput'!K262,"","ERROR!")))</f>
        <v/>
      </c>
      <c r="O266" s="120"/>
      <c r="P266" s="121">
        <v>1690.0</v>
      </c>
      <c r="Q266" s="121"/>
      <c r="R266" s="124">
        <f t="shared" si="8"/>
        <v>2893.5</v>
      </c>
      <c r="S266" s="125"/>
      <c r="T266" s="125"/>
      <c r="U266" s="125"/>
      <c r="V266" s="126"/>
      <c r="W266" s="125"/>
      <c r="X266" s="125"/>
      <c r="Y266" s="125" t="str">
        <f t="shared" si="66"/>
        <v/>
      </c>
      <c r="Z266" s="121"/>
      <c r="AA266" s="234"/>
      <c r="AB266" s="128"/>
      <c r="AC266" s="128"/>
      <c r="AD266" s="143"/>
      <c r="AE266" s="144">
        <v>0.0</v>
      </c>
      <c r="AF266" s="125" t="str">
        <f t="shared" si="6"/>
        <v/>
      </c>
      <c r="AG266" s="131">
        <v>2.75</v>
      </c>
      <c r="AH266" s="120">
        <f t="shared" si="7"/>
        <v>0</v>
      </c>
      <c r="AI266" s="132" t="str">
        <f>HYPERLINK('242MLInput'!AD262)</f>
        <v/>
      </c>
      <c r="AJ266" s="132" t="str">
        <f>HYPERLINK('242MLInput'!AE262)</f>
        <v/>
      </c>
      <c r="AK266" s="132" t="str">
        <f>HYPERLINK('242MLInput'!AF262)</f>
        <v/>
      </c>
      <c r="AL266" s="132" t="str">
        <f>HYPERLINK('242MLInput'!AG262)</f>
        <v/>
      </c>
      <c r="AM266" s="132" t="str">
        <f>HYPERLINK('242MLInput'!AH262)</f>
        <v/>
      </c>
      <c r="AN266" s="132" t="str">
        <f>HYPERLINK('242MLInput'!AI262)</f>
        <v/>
      </c>
      <c r="AO266" s="132" t="str">
        <f>HYPERLINK('242MLInput'!AJ262)</f>
        <v/>
      </c>
      <c r="AP266" s="132" t="str">
        <f>HYPERLINK('242MLInput'!AK262)</f>
        <v/>
      </c>
      <c r="AQ266" s="118"/>
      <c r="AR266" s="118"/>
      <c r="AS266" s="118"/>
      <c r="AT266" s="118"/>
      <c r="AU266" s="118"/>
      <c r="AV266" s="118"/>
      <c r="AW266" s="118"/>
      <c r="AX266" s="118"/>
      <c r="AY266" s="118"/>
      <c r="AZ266" s="118"/>
      <c r="BA266" s="118"/>
      <c r="BB266" s="118"/>
      <c r="BC266" s="118"/>
      <c r="BD266" s="118"/>
      <c r="BE266" s="118"/>
      <c r="BF266" s="118"/>
      <c r="BG266" s="118"/>
      <c r="BH266" s="118"/>
      <c r="BI266" s="118"/>
      <c r="BJ266" s="118"/>
      <c r="BK266" s="118"/>
      <c r="BL266" s="118"/>
      <c r="BM266" s="118"/>
      <c r="BN266" s="118"/>
      <c r="BO266" s="118"/>
      <c r="BP266" s="118"/>
      <c r="BQ266" s="118"/>
      <c r="BR266" s="118"/>
      <c r="BS266" s="118"/>
      <c r="BT266" s="118"/>
      <c r="BU266" s="118"/>
      <c r="BV266" s="118"/>
      <c r="BW266" s="118"/>
      <c r="BX266" s="118"/>
      <c r="BY266" s="118"/>
      <c r="BZ266" s="118"/>
      <c r="CA266" s="118"/>
      <c r="CB266" s="118"/>
      <c r="CC266" s="118"/>
      <c r="CD266" s="118"/>
      <c r="CE266" s="118"/>
      <c r="CF266" s="118"/>
      <c r="CG266" s="118"/>
      <c r="CH266" s="118"/>
      <c r="CI266" s="118"/>
      <c r="CJ266" s="118"/>
      <c r="CK266" s="118"/>
      <c r="CL266" s="118"/>
      <c r="CM266" s="118"/>
      <c r="CN266" s="118"/>
      <c r="CO266" s="118"/>
      <c r="CP266" s="118"/>
      <c r="CQ266" s="118"/>
      <c r="CR266" s="118"/>
      <c r="CS266" s="118"/>
      <c r="CT266" s="118"/>
      <c r="CU266" s="118"/>
      <c r="CV266" s="118"/>
      <c r="CW266" s="118"/>
      <c r="CX266" s="118"/>
      <c r="CY266" s="118"/>
      <c r="CZ266" s="118"/>
      <c r="DA266" s="118"/>
      <c r="DB266" s="118"/>
      <c r="DC266" s="118"/>
      <c r="DD266" s="118"/>
    </row>
    <row r="267" ht="10.5" customHeight="1">
      <c r="A267" s="118" t="str">
        <f t="shared" si="1"/>
        <v>242ML</v>
      </c>
      <c r="B267" s="118">
        <f t="shared" si="2"/>
        <v>2020</v>
      </c>
      <c r="C267" s="118">
        <f t="shared" si="3"/>
        <v>9</v>
      </c>
      <c r="D267" s="119">
        <f>'242MLInput'!B263</f>
        <v>44104</v>
      </c>
      <c r="E267" s="120" t="str">
        <f t="shared" si="4"/>
        <v>APA</v>
      </c>
      <c r="F267" s="121" t="str">
        <f>'242MLInput'!H263</f>
        <v>BUY</v>
      </c>
      <c r="G267" s="120" t="str">
        <f>'242MLInput'!N263</f>
        <v>Steve Watkins</v>
      </c>
      <c r="H267" s="120" t="str">
        <f>'242MLInput'!O263</f>
        <v/>
      </c>
      <c r="I267" s="120" t="str">
        <f>'242MLInput'!Q263</f>
        <v>Cargo</v>
      </c>
      <c r="J267" s="121" t="str">
        <f>'242MLInput'!R263</f>
        <v>Vector Aeromedical</v>
      </c>
      <c r="K267" s="122" t="str">
        <f>'242MLInput'!AC263</f>
        <v/>
      </c>
      <c r="L267" s="123"/>
      <c r="M267" s="124">
        <f>'242MLInput'!L263</f>
        <v>3.3</v>
      </c>
      <c r="N267" s="120" t="str">
        <f>IF(F267="","",(IF(R267='242MLInput'!K263,"","ERROR!")))</f>
        <v/>
      </c>
      <c r="O267" s="120"/>
      <c r="P267" s="121">
        <v>1691.0</v>
      </c>
      <c r="Q267" s="121">
        <v>4401.0</v>
      </c>
      <c r="R267" s="124">
        <f t="shared" si="8"/>
        <v>2896.8</v>
      </c>
      <c r="S267" s="125"/>
      <c r="T267" s="125"/>
      <c r="U267" s="125"/>
      <c r="V267" s="126"/>
      <c r="W267" s="125"/>
      <c r="X267" s="125"/>
      <c r="Y267" s="125">
        <v>14083.0</v>
      </c>
      <c r="Z267" s="121"/>
      <c r="AA267" s="234" t="s">
        <v>94</v>
      </c>
      <c r="AB267" s="128">
        <v>1000.0</v>
      </c>
      <c r="AC267" s="128" t="s">
        <v>367</v>
      </c>
      <c r="AD267" s="143"/>
      <c r="AE267" s="144">
        <v>0.0</v>
      </c>
      <c r="AF267" s="125" t="str">
        <f t="shared" si="6"/>
        <v/>
      </c>
      <c r="AG267" s="131">
        <v>2.75</v>
      </c>
      <c r="AH267" s="120">
        <f t="shared" si="7"/>
        <v>0</v>
      </c>
      <c r="AI267" s="132" t="str">
        <f>HYPERLINK('242MLInput'!AD263)</f>
        <v/>
      </c>
      <c r="AJ267" s="132" t="str">
        <f>HYPERLINK('242MLInput'!AE263)</f>
        <v/>
      </c>
      <c r="AK267" s="132" t="str">
        <f>HYPERLINK('242MLInput'!AF263)</f>
        <v/>
      </c>
      <c r="AL267" s="132" t="str">
        <f>HYPERLINK('242MLInput'!AG263)</f>
        <v/>
      </c>
      <c r="AM267" s="132" t="str">
        <f>HYPERLINK('242MLInput'!AH263)</f>
        <v/>
      </c>
      <c r="AN267" s="132" t="str">
        <f>HYPERLINK('242MLInput'!AI263)</f>
        <v/>
      </c>
      <c r="AO267" s="132" t="str">
        <f>HYPERLINK('242MLInput'!AJ263)</f>
        <v/>
      </c>
      <c r="AP267" s="132" t="str">
        <f>HYPERLINK('242MLInput'!AK263)</f>
        <v/>
      </c>
      <c r="AQ267" s="118"/>
      <c r="AR267" s="118"/>
      <c r="AS267" s="118"/>
      <c r="AT267" s="118"/>
      <c r="AU267" s="118"/>
      <c r="AV267" s="118"/>
      <c r="AW267" s="118"/>
      <c r="AX267" s="118"/>
      <c r="AY267" s="118"/>
      <c r="AZ267" s="118"/>
      <c r="BA267" s="118"/>
      <c r="BB267" s="118"/>
      <c r="BC267" s="118"/>
      <c r="BD267" s="118"/>
      <c r="BE267" s="118"/>
      <c r="BF267" s="118"/>
      <c r="BG267" s="118"/>
      <c r="BH267" s="118"/>
      <c r="BI267" s="118"/>
      <c r="BJ267" s="118"/>
      <c r="BK267" s="118"/>
      <c r="BL267" s="118"/>
      <c r="BM267" s="118"/>
      <c r="BN267" s="118"/>
      <c r="BO267" s="118"/>
      <c r="BP267" s="118"/>
      <c r="BQ267" s="118"/>
      <c r="BR267" s="118"/>
      <c r="BS267" s="118"/>
      <c r="BT267" s="118"/>
      <c r="BU267" s="118"/>
      <c r="BV267" s="118"/>
      <c r="BW267" s="118"/>
      <c r="BX267" s="118"/>
      <c r="BY267" s="118"/>
      <c r="BZ267" s="118"/>
      <c r="CA267" s="118"/>
      <c r="CB267" s="118"/>
      <c r="CC267" s="118"/>
      <c r="CD267" s="118"/>
      <c r="CE267" s="118"/>
      <c r="CF267" s="118"/>
      <c r="CG267" s="118"/>
      <c r="CH267" s="118"/>
      <c r="CI267" s="118"/>
      <c r="CJ267" s="118"/>
      <c r="CK267" s="118"/>
      <c r="CL267" s="118"/>
      <c r="CM267" s="118"/>
      <c r="CN267" s="118"/>
      <c r="CO267" s="118"/>
      <c r="CP267" s="118"/>
      <c r="CQ267" s="118"/>
      <c r="CR267" s="118"/>
      <c r="CS267" s="118"/>
      <c r="CT267" s="118"/>
      <c r="CU267" s="118"/>
      <c r="CV267" s="118"/>
      <c r="CW267" s="118"/>
      <c r="CX267" s="118"/>
      <c r="CY267" s="118"/>
      <c r="CZ267" s="118"/>
      <c r="DA267" s="118"/>
      <c r="DB267" s="118"/>
      <c r="DC267" s="118"/>
      <c r="DD267" s="118"/>
    </row>
    <row r="268" ht="10.5" customHeight="1">
      <c r="A268" s="12" t="str">
        <f t="shared" si="1"/>
        <v>242ML</v>
      </c>
      <c r="B268" s="12">
        <f t="shared" si="2"/>
        <v>2020</v>
      </c>
      <c r="C268" s="12">
        <f t="shared" si="3"/>
        <v>10</v>
      </c>
      <c r="D268" s="230">
        <f>'242MLInput'!B264</f>
        <v>44105</v>
      </c>
      <c r="E268" s="111" t="str">
        <f t="shared" si="4"/>
        <v>BUY</v>
      </c>
      <c r="F268" s="112" t="str">
        <f>'242MLInput'!H264</f>
        <v>SLN</v>
      </c>
      <c r="G268" s="111" t="str">
        <f>'242MLInput'!N264</f>
        <v>Kevin Mock</v>
      </c>
      <c r="H268" s="111" t="str">
        <f>'242MLInput'!O264</f>
        <v/>
      </c>
      <c r="I268" s="111" t="str">
        <f>'242MLInput'!Q264</f>
        <v>Cargo</v>
      </c>
      <c r="J268" s="112" t="str">
        <f>'242MLInput'!R264</f>
        <v>Vector Aeromedical</v>
      </c>
      <c r="K268" s="113" t="str">
        <f>'242MLInput'!AC264</f>
        <v/>
      </c>
      <c r="L268" s="114"/>
      <c r="M268" s="115">
        <f>'242MLInput'!L264</f>
        <v>3.2</v>
      </c>
      <c r="N268" s="111" t="str">
        <f>IF(F268="","",(IF(R268='242MLInput'!K264,"","ERROR!")))</f>
        <v/>
      </c>
      <c r="O268" s="64"/>
      <c r="P268" s="121">
        <v>1692.0</v>
      </c>
      <c r="Q268" s="133"/>
      <c r="R268" s="224">
        <f t="shared" si="8"/>
        <v>2900</v>
      </c>
      <c r="S268" s="225"/>
      <c r="T268" s="225"/>
      <c r="U268" s="226"/>
      <c r="V268" s="226"/>
      <c r="W268" s="226"/>
      <c r="X268" s="226"/>
      <c r="Y268" s="226" t="str">
        <f t="shared" ref="Y268:Y269" si="67">IF(S268&lt;&gt;"",SUM(S266:X268),"")</f>
        <v/>
      </c>
      <c r="Z268" s="136"/>
      <c r="AA268" s="228"/>
      <c r="AB268" s="229"/>
      <c r="AC268" s="229"/>
      <c r="AD268" s="138"/>
      <c r="AE268" s="139">
        <v>0.0</v>
      </c>
      <c r="AF268" s="140" t="str">
        <f t="shared" si="6"/>
        <v/>
      </c>
      <c r="AG268" s="231">
        <v>2.75</v>
      </c>
      <c r="AH268" s="142">
        <f t="shared" si="7"/>
        <v>0</v>
      </c>
      <c r="AI268" s="235" t="str">
        <f>HYPERLINK('242MLInput'!AD264)</f>
        <v/>
      </c>
      <c r="AJ268" s="236" t="str">
        <f>HYPERLINK('242MLInput'!AE264)</f>
        <v/>
      </c>
      <c r="AK268" s="237" t="str">
        <f>HYPERLINK('242MLInput'!AF264)</f>
        <v/>
      </c>
      <c r="AL268" s="237" t="str">
        <f>HYPERLINK('242MLInput'!AG264)</f>
        <v/>
      </c>
      <c r="AM268" s="237" t="str">
        <f>HYPERLINK('242MLInput'!AH264)</f>
        <v/>
      </c>
      <c r="AN268" s="237" t="str">
        <f>HYPERLINK('242MLInput'!AI264)</f>
        <v/>
      </c>
      <c r="AO268" s="237" t="str">
        <f>HYPERLINK('242MLInput'!AJ264)</f>
        <v/>
      </c>
      <c r="AP268" s="237" t="str">
        <f>HYPERLINK('242MLInput'!AK264)</f>
        <v/>
      </c>
      <c r="AQ268" s="238"/>
      <c r="AR268" s="238"/>
      <c r="AS268" s="238"/>
      <c r="AT268" s="238"/>
      <c r="AU268" s="238"/>
      <c r="AV268" s="238"/>
      <c r="AW268" s="238"/>
      <c r="AX268" s="238"/>
      <c r="AY268" s="238"/>
      <c r="AZ268" s="238"/>
      <c r="BA268" s="238"/>
      <c r="BB268" s="238"/>
      <c r="BC268" s="238"/>
      <c r="BD268" s="238"/>
      <c r="BE268" s="238"/>
      <c r="BF268" s="238"/>
      <c r="BG268" s="238"/>
      <c r="BH268" s="238"/>
      <c r="BI268" s="238"/>
      <c r="BJ268" s="238"/>
      <c r="BK268" s="238"/>
      <c r="BL268" s="238"/>
      <c r="BM268" s="238"/>
      <c r="BN268" s="238"/>
      <c r="BO268" s="238"/>
      <c r="BP268" s="238"/>
      <c r="BQ268" s="238"/>
      <c r="BR268" s="238"/>
      <c r="BS268" s="238"/>
      <c r="BT268" s="238"/>
      <c r="BU268" s="238"/>
      <c r="BV268" s="238"/>
      <c r="BW268" s="238"/>
      <c r="BX268" s="238"/>
      <c r="BY268" s="238"/>
      <c r="BZ268" s="238"/>
      <c r="CA268" s="238"/>
      <c r="CB268" s="238"/>
      <c r="CC268" s="238"/>
      <c r="CD268" s="238"/>
      <c r="CE268" s="238"/>
      <c r="CF268" s="238"/>
      <c r="CG268" s="238"/>
      <c r="CH268" s="238"/>
      <c r="CI268" s="238"/>
      <c r="CJ268" s="238"/>
      <c r="CK268" s="238"/>
      <c r="CL268" s="238"/>
      <c r="CM268" s="238"/>
      <c r="CN268" s="238"/>
      <c r="CO268" s="238"/>
      <c r="CP268" s="238"/>
      <c r="CQ268" s="238"/>
      <c r="CR268" s="238"/>
      <c r="CS268" s="238"/>
      <c r="CT268" s="238"/>
      <c r="CU268" s="238"/>
      <c r="CV268" s="238"/>
      <c r="CW268" s="238"/>
      <c r="CX268" s="238"/>
      <c r="CY268" s="238"/>
      <c r="CZ268" s="238"/>
      <c r="DA268" s="238"/>
      <c r="DB268" s="238"/>
      <c r="DC268" s="238"/>
      <c r="DD268" s="238"/>
    </row>
    <row r="269" ht="10.5" customHeight="1">
      <c r="A269" s="12" t="str">
        <f t="shared" si="1"/>
        <v>242ML</v>
      </c>
      <c r="B269" s="12">
        <f t="shared" si="2"/>
        <v>2020</v>
      </c>
      <c r="C269" s="12">
        <f t="shared" si="3"/>
        <v>10</v>
      </c>
      <c r="D269" s="230">
        <f>'242MLInput'!B265</f>
        <v>44105</v>
      </c>
      <c r="E269" s="111" t="str">
        <f t="shared" si="4"/>
        <v>SLN</v>
      </c>
      <c r="F269" s="112" t="str">
        <f>'242MLInput'!H265</f>
        <v>APA</v>
      </c>
      <c r="G269" s="111" t="str">
        <f>'242MLInput'!N265</f>
        <v>Kevin Mock</v>
      </c>
      <c r="H269" s="111" t="str">
        <f>'242MLInput'!O265</f>
        <v/>
      </c>
      <c r="I269" s="111" t="str">
        <f>'242MLInput'!Q265</f>
        <v>Cargo</v>
      </c>
      <c r="J269" s="112" t="str">
        <f>'242MLInput'!R265</f>
        <v>Vector Aeromedical</v>
      </c>
      <c r="K269" s="113" t="str">
        <f>'242MLInput'!AC265</f>
        <v/>
      </c>
      <c r="L269" s="114"/>
      <c r="M269" s="115">
        <f>'242MLInput'!L265</f>
        <v>1.3</v>
      </c>
      <c r="N269" s="111" t="str">
        <f>IF(F269="","",(IF(R269='242MLInput'!K265,"","ERROR!")))</f>
        <v/>
      </c>
      <c r="O269" s="64"/>
      <c r="P269" s="121">
        <v>1693.0</v>
      </c>
      <c r="Q269" s="133"/>
      <c r="R269" s="224">
        <f t="shared" si="8"/>
        <v>2901.3</v>
      </c>
      <c r="S269" s="225"/>
      <c r="T269" s="225"/>
      <c r="U269" s="226"/>
      <c r="V269" s="226"/>
      <c r="W269" s="226"/>
      <c r="X269" s="226"/>
      <c r="Y269" s="226" t="str">
        <f t="shared" si="67"/>
        <v/>
      </c>
      <c r="Z269" s="136"/>
      <c r="AA269" s="228"/>
      <c r="AB269" s="229"/>
      <c r="AC269" s="229"/>
      <c r="AD269" s="138"/>
      <c r="AE269" s="139">
        <v>0.0</v>
      </c>
      <c r="AF269" s="140" t="str">
        <f t="shared" si="6"/>
        <v/>
      </c>
      <c r="AG269" s="231">
        <v>2.75</v>
      </c>
      <c r="AH269" s="142">
        <f t="shared" si="7"/>
        <v>0</v>
      </c>
      <c r="AI269" s="235" t="str">
        <f>HYPERLINK('242MLInput'!AD265)</f>
        <v/>
      </c>
      <c r="AJ269" s="236" t="str">
        <f>HYPERLINK('242MLInput'!AE265)</f>
        <v/>
      </c>
      <c r="AK269" s="237" t="str">
        <f>HYPERLINK('242MLInput'!AF265)</f>
        <v/>
      </c>
      <c r="AL269" s="237" t="str">
        <f>HYPERLINK('242MLInput'!AG265)</f>
        <v/>
      </c>
      <c r="AM269" s="237" t="str">
        <f>HYPERLINK('242MLInput'!AH265)</f>
        <v/>
      </c>
      <c r="AN269" s="237" t="str">
        <f>HYPERLINK('242MLInput'!AI265)</f>
        <v/>
      </c>
      <c r="AO269" s="237" t="str">
        <f>HYPERLINK('242MLInput'!AJ265)</f>
        <v/>
      </c>
      <c r="AP269" s="237" t="str">
        <f>HYPERLINK('242MLInput'!AK265)</f>
        <v/>
      </c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</row>
    <row r="270" ht="10.5" customHeight="1">
      <c r="A270" s="12" t="str">
        <f t="shared" si="1"/>
        <v>242ML</v>
      </c>
      <c r="B270" s="12">
        <f t="shared" si="2"/>
        <v>2020</v>
      </c>
      <c r="C270" s="12">
        <f t="shared" si="3"/>
        <v>10</v>
      </c>
      <c r="D270" s="230">
        <f>'242MLInput'!B266</f>
        <v>44105</v>
      </c>
      <c r="E270" s="111" t="str">
        <f t="shared" si="4"/>
        <v>APA</v>
      </c>
      <c r="F270" s="112" t="str">
        <f>'242MLInput'!H266</f>
        <v>BUY</v>
      </c>
      <c r="G270" s="111" t="str">
        <f>'242MLInput'!N266</f>
        <v>Kevin Mock</v>
      </c>
      <c r="H270" s="111" t="str">
        <f>'242MLInput'!O266</f>
        <v/>
      </c>
      <c r="I270" s="111" t="str">
        <f>'242MLInput'!Q266</f>
        <v>Cargo</v>
      </c>
      <c r="J270" s="112" t="str">
        <f>'242MLInput'!R266</f>
        <v>Vector Aeromedical</v>
      </c>
      <c r="K270" s="113" t="str">
        <f>'242MLInput'!AC266</f>
        <v/>
      </c>
      <c r="L270" s="114"/>
      <c r="M270" s="115">
        <f>'242MLInput'!L266</f>
        <v>3.2</v>
      </c>
      <c r="N270" s="111" t="str">
        <f>IF(F270="","",(IF(R270='242MLInput'!K266,"","ERROR!")))</f>
        <v/>
      </c>
      <c r="O270" s="64"/>
      <c r="P270" s="121">
        <v>1694.0</v>
      </c>
      <c r="Q270" s="133">
        <v>4402.0</v>
      </c>
      <c r="R270" s="224">
        <f t="shared" si="8"/>
        <v>2904.5</v>
      </c>
      <c r="S270" s="225"/>
      <c r="T270" s="225"/>
      <c r="U270" s="226"/>
      <c r="V270" s="226"/>
      <c r="W270" s="226"/>
      <c r="X270" s="226"/>
      <c r="Y270" s="226">
        <v>14083.0</v>
      </c>
      <c r="Z270" s="136"/>
      <c r="AA270" s="228" t="s">
        <v>102</v>
      </c>
      <c r="AB270" s="229">
        <v>1000.0</v>
      </c>
      <c r="AC270" s="229" t="s">
        <v>368</v>
      </c>
      <c r="AD270" s="138"/>
      <c r="AE270" s="139">
        <v>0.0</v>
      </c>
      <c r="AF270" s="140" t="str">
        <f t="shared" si="6"/>
        <v/>
      </c>
      <c r="AG270" s="231">
        <v>2.75</v>
      </c>
      <c r="AH270" s="142">
        <f t="shared" si="7"/>
        <v>0</v>
      </c>
      <c r="AI270" s="235" t="str">
        <f>HYPERLINK('242MLInput'!AD266)</f>
        <v/>
      </c>
      <c r="AJ270" s="236" t="str">
        <f>HYPERLINK('242MLInput'!AE266)</f>
        <v/>
      </c>
      <c r="AK270" s="237" t="str">
        <f>HYPERLINK('242MLInput'!AF266)</f>
        <v/>
      </c>
      <c r="AL270" s="237" t="str">
        <f>HYPERLINK('242MLInput'!AG266)</f>
        <v/>
      </c>
      <c r="AM270" s="237" t="str">
        <f>HYPERLINK('242MLInput'!AH266)</f>
        <v/>
      </c>
      <c r="AN270" s="237" t="str">
        <f>HYPERLINK('242MLInput'!AI266)</f>
        <v/>
      </c>
      <c r="AO270" s="237" t="str">
        <f>HYPERLINK('242MLInput'!AJ266)</f>
        <v/>
      </c>
      <c r="AP270" s="237" t="str">
        <f>HYPERLINK('242MLInput'!AK266)</f>
        <v/>
      </c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</row>
    <row r="271" ht="10.5" customHeight="1">
      <c r="A271" s="118" t="str">
        <f t="shared" si="1"/>
        <v>242ML</v>
      </c>
      <c r="B271" s="118">
        <f t="shared" si="2"/>
        <v>2020</v>
      </c>
      <c r="C271" s="118">
        <f t="shared" si="3"/>
        <v>10</v>
      </c>
      <c r="D271" s="119">
        <f>'242MLInput'!B267</f>
        <v>44106</v>
      </c>
      <c r="E271" s="120" t="str">
        <f t="shared" si="4"/>
        <v>BUY</v>
      </c>
      <c r="F271" s="121" t="str">
        <f>'242MLInput'!H267</f>
        <v>SLN</v>
      </c>
      <c r="G271" s="120" t="str">
        <f>'242MLInput'!N267</f>
        <v>Steve Watkins</v>
      </c>
      <c r="H271" s="120" t="str">
        <f>'242MLInput'!O267</f>
        <v/>
      </c>
      <c r="I271" s="120" t="str">
        <f>'242MLInput'!Q267</f>
        <v>Cargo</v>
      </c>
      <c r="J271" s="121" t="str">
        <f>'242MLInput'!R267</f>
        <v>Vector Aeromedical</v>
      </c>
      <c r="K271" s="122" t="str">
        <f>'242MLInput'!AC267</f>
        <v/>
      </c>
      <c r="L271" s="123"/>
      <c r="M271" s="124">
        <f>'242MLInput'!L267</f>
        <v>3.2</v>
      </c>
      <c r="N271" s="120" t="str">
        <f>IF(F271="","",(IF(R271='242MLInput'!K267,"","ERROR!")))</f>
        <v/>
      </c>
      <c r="O271" s="120"/>
      <c r="P271" s="121">
        <v>1695.0</v>
      </c>
      <c r="Q271" s="121"/>
      <c r="R271" s="124">
        <f t="shared" si="8"/>
        <v>2907.7</v>
      </c>
      <c r="S271" s="125"/>
      <c r="T271" s="125"/>
      <c r="U271" s="125"/>
      <c r="V271" s="126"/>
      <c r="W271" s="125"/>
      <c r="X271" s="125"/>
      <c r="Y271" s="125" t="str">
        <f t="shared" ref="Y271:Y272" si="68">IF(S271&lt;&gt;"",SUM(S269:X271),"")</f>
        <v/>
      </c>
      <c r="Z271" s="121"/>
      <c r="AA271" s="234"/>
      <c r="AB271" s="128"/>
      <c r="AC271" s="128"/>
      <c r="AD271" s="143"/>
      <c r="AE271" s="144">
        <v>0.0</v>
      </c>
      <c r="AF271" s="125" t="str">
        <f t="shared" si="6"/>
        <v/>
      </c>
      <c r="AG271" s="131">
        <v>2.75</v>
      </c>
      <c r="AH271" s="120">
        <f t="shared" si="7"/>
        <v>0</v>
      </c>
      <c r="AI271" s="132" t="str">
        <f>HYPERLINK('242MLInput'!AD267)</f>
        <v/>
      </c>
      <c r="AJ271" s="132" t="str">
        <f>HYPERLINK('242MLInput'!AE267)</f>
        <v/>
      </c>
      <c r="AK271" s="132" t="str">
        <f>HYPERLINK('242MLInput'!AF267)</f>
        <v/>
      </c>
      <c r="AL271" s="132" t="str">
        <f>HYPERLINK('242MLInput'!AG267)</f>
        <v/>
      </c>
      <c r="AM271" s="132" t="str">
        <f>HYPERLINK('242MLInput'!AH267)</f>
        <v/>
      </c>
      <c r="AN271" s="132" t="str">
        <f>HYPERLINK('242MLInput'!AI267)</f>
        <v/>
      </c>
      <c r="AO271" s="132" t="str">
        <f>HYPERLINK('242MLInput'!AJ267)</f>
        <v/>
      </c>
      <c r="AP271" s="132" t="str">
        <f>HYPERLINK('242MLInput'!AK267)</f>
        <v/>
      </c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8"/>
      <c r="CE271" s="118"/>
      <c r="CF271" s="118"/>
      <c r="CG271" s="118"/>
      <c r="CH271" s="118"/>
      <c r="CI271" s="118"/>
      <c r="CJ271" s="118"/>
      <c r="CK271" s="118"/>
      <c r="CL271" s="118"/>
      <c r="CM271" s="118"/>
      <c r="CN271" s="118"/>
      <c r="CO271" s="118"/>
      <c r="CP271" s="118"/>
      <c r="CQ271" s="118"/>
      <c r="CR271" s="118"/>
      <c r="CS271" s="118"/>
      <c r="CT271" s="118"/>
      <c r="CU271" s="118"/>
      <c r="CV271" s="118"/>
      <c r="CW271" s="118"/>
      <c r="CX271" s="118"/>
      <c r="CY271" s="118"/>
      <c r="CZ271" s="118"/>
      <c r="DA271" s="118"/>
      <c r="DB271" s="118"/>
      <c r="DC271" s="118"/>
      <c r="DD271" s="118"/>
    </row>
    <row r="272" ht="10.5" customHeight="1">
      <c r="A272" s="118" t="str">
        <f t="shared" si="1"/>
        <v>242ML</v>
      </c>
      <c r="B272" s="118">
        <f t="shared" si="2"/>
        <v>2020</v>
      </c>
      <c r="C272" s="118">
        <f t="shared" si="3"/>
        <v>10</v>
      </c>
      <c r="D272" s="119">
        <f>'242MLInput'!B268</f>
        <v>44106</v>
      </c>
      <c r="E272" s="120" t="str">
        <f t="shared" si="4"/>
        <v>SLN</v>
      </c>
      <c r="F272" s="121" t="str">
        <f>'242MLInput'!H268</f>
        <v>APA</v>
      </c>
      <c r="G272" s="120" t="str">
        <f>'242MLInput'!N268</f>
        <v>Steve Watkins</v>
      </c>
      <c r="H272" s="120" t="str">
        <f>'242MLInput'!O268</f>
        <v/>
      </c>
      <c r="I272" s="120" t="str">
        <f>'242MLInput'!Q268</f>
        <v>Cargo</v>
      </c>
      <c r="J272" s="121" t="str">
        <f>'242MLInput'!R268</f>
        <v>Vector Aeromedical</v>
      </c>
      <c r="K272" s="122" t="str">
        <f>'242MLInput'!AC268</f>
        <v/>
      </c>
      <c r="L272" s="123"/>
      <c r="M272" s="124">
        <f>'242MLInput'!L268</f>
        <v>1.3</v>
      </c>
      <c r="N272" s="120" t="str">
        <f>IF(F272="","",(IF(R272='242MLInput'!K268,"","ERROR!")))</f>
        <v/>
      </c>
      <c r="O272" s="120"/>
      <c r="P272" s="121">
        <v>1696.0</v>
      </c>
      <c r="Q272" s="121"/>
      <c r="R272" s="124">
        <f t="shared" si="8"/>
        <v>2909</v>
      </c>
      <c r="S272" s="125"/>
      <c r="T272" s="125"/>
      <c r="U272" s="125"/>
      <c r="V272" s="126"/>
      <c r="W272" s="125"/>
      <c r="X272" s="125"/>
      <c r="Y272" s="125" t="str">
        <f t="shared" si="68"/>
        <v/>
      </c>
      <c r="Z272" s="121"/>
      <c r="AA272" s="234"/>
      <c r="AB272" s="128"/>
      <c r="AC272" s="128"/>
      <c r="AD272" s="143"/>
      <c r="AE272" s="144">
        <v>0.0</v>
      </c>
      <c r="AF272" s="125" t="str">
        <f t="shared" si="6"/>
        <v/>
      </c>
      <c r="AG272" s="131">
        <v>2.75</v>
      </c>
      <c r="AH272" s="120">
        <f t="shared" si="7"/>
        <v>0</v>
      </c>
      <c r="AI272" s="132" t="str">
        <f>HYPERLINK('242MLInput'!AD268)</f>
        <v/>
      </c>
      <c r="AJ272" s="132" t="str">
        <f>HYPERLINK('242MLInput'!AE268)</f>
        <v/>
      </c>
      <c r="AK272" s="132" t="str">
        <f>HYPERLINK('242MLInput'!AF268)</f>
        <v/>
      </c>
      <c r="AL272" s="132" t="str">
        <f>HYPERLINK('242MLInput'!AG268)</f>
        <v/>
      </c>
      <c r="AM272" s="132" t="str">
        <f>HYPERLINK('242MLInput'!AH268)</f>
        <v/>
      </c>
      <c r="AN272" s="132" t="str">
        <f>HYPERLINK('242MLInput'!AI268)</f>
        <v/>
      </c>
      <c r="AO272" s="132" t="str">
        <f>HYPERLINK('242MLInput'!AJ268)</f>
        <v/>
      </c>
      <c r="AP272" s="132" t="str">
        <f>HYPERLINK('242MLInput'!AK268)</f>
        <v/>
      </c>
      <c r="AQ272" s="118"/>
      <c r="AR272" s="118"/>
      <c r="AS272" s="118"/>
      <c r="AT272" s="118"/>
      <c r="AU272" s="118"/>
      <c r="AV272" s="118"/>
      <c r="AW272" s="118"/>
      <c r="AX272" s="118"/>
      <c r="AY272" s="118"/>
      <c r="AZ272" s="118"/>
      <c r="BA272" s="118"/>
      <c r="BB272" s="118"/>
      <c r="BC272" s="118"/>
      <c r="BD272" s="118"/>
      <c r="BE272" s="118"/>
      <c r="BF272" s="118"/>
      <c r="BG272" s="118"/>
      <c r="BH272" s="118"/>
      <c r="BI272" s="118"/>
      <c r="BJ272" s="118"/>
      <c r="BK272" s="118"/>
      <c r="BL272" s="118"/>
      <c r="BM272" s="118"/>
      <c r="BN272" s="118"/>
      <c r="BO272" s="118"/>
      <c r="BP272" s="118"/>
      <c r="BQ272" s="118"/>
      <c r="BR272" s="118"/>
      <c r="BS272" s="118"/>
      <c r="BT272" s="118"/>
      <c r="BU272" s="118"/>
      <c r="BV272" s="118"/>
      <c r="BW272" s="118"/>
      <c r="BX272" s="118"/>
      <c r="BY272" s="118"/>
      <c r="BZ272" s="118"/>
      <c r="CA272" s="118"/>
      <c r="CB272" s="118"/>
      <c r="CC272" s="118"/>
      <c r="CD272" s="118"/>
      <c r="CE272" s="118"/>
      <c r="CF272" s="118"/>
      <c r="CG272" s="118"/>
      <c r="CH272" s="118"/>
      <c r="CI272" s="118"/>
      <c r="CJ272" s="118"/>
      <c r="CK272" s="118"/>
      <c r="CL272" s="118"/>
      <c r="CM272" s="118"/>
      <c r="CN272" s="118"/>
      <c r="CO272" s="118"/>
      <c r="CP272" s="118"/>
      <c r="CQ272" s="118"/>
      <c r="CR272" s="118"/>
      <c r="CS272" s="118"/>
      <c r="CT272" s="118"/>
      <c r="CU272" s="118"/>
      <c r="CV272" s="118"/>
      <c r="CW272" s="118"/>
      <c r="CX272" s="118"/>
      <c r="CY272" s="118"/>
      <c r="CZ272" s="118"/>
      <c r="DA272" s="118"/>
      <c r="DB272" s="118"/>
      <c r="DC272" s="118"/>
      <c r="DD272" s="118"/>
    </row>
    <row r="273" ht="10.5" customHeight="1">
      <c r="A273" s="118" t="str">
        <f t="shared" si="1"/>
        <v>242ML</v>
      </c>
      <c r="B273" s="118">
        <f t="shared" si="2"/>
        <v>2020</v>
      </c>
      <c r="C273" s="118">
        <f t="shared" si="3"/>
        <v>10</v>
      </c>
      <c r="D273" s="119">
        <f>'242MLInput'!B269</f>
        <v>44106</v>
      </c>
      <c r="E273" s="120" t="str">
        <f t="shared" si="4"/>
        <v>APA</v>
      </c>
      <c r="F273" s="121" t="str">
        <f>'242MLInput'!H269</f>
        <v>BUY</v>
      </c>
      <c r="G273" s="120" t="str">
        <f>'242MLInput'!N269</f>
        <v>Steve Watkins</v>
      </c>
      <c r="H273" s="120" t="str">
        <f>'242MLInput'!O269</f>
        <v/>
      </c>
      <c r="I273" s="120" t="str">
        <f>'242MLInput'!Q269</f>
        <v>Cargo</v>
      </c>
      <c r="J273" s="121" t="str">
        <f>'242MLInput'!R269</f>
        <v>Vector Aeromedical</v>
      </c>
      <c r="K273" s="122" t="str">
        <f>'242MLInput'!AC269</f>
        <v/>
      </c>
      <c r="L273" s="123"/>
      <c r="M273" s="124">
        <f>'242MLInput'!L269</f>
        <v>3.1</v>
      </c>
      <c r="N273" s="120" t="str">
        <f>IF(F273="","",(IF(R273='242MLInput'!K269,"","ERROR!")))</f>
        <v/>
      </c>
      <c r="O273" s="120"/>
      <c r="P273" s="121">
        <v>1697.0</v>
      </c>
      <c r="Q273" s="121">
        <v>4403.0</v>
      </c>
      <c r="R273" s="124">
        <f t="shared" si="8"/>
        <v>2912.1</v>
      </c>
      <c r="S273" s="125"/>
      <c r="T273" s="125"/>
      <c r="U273" s="125"/>
      <c r="V273" s="126"/>
      <c r="W273" s="125"/>
      <c r="X273" s="125"/>
      <c r="Y273" s="125">
        <v>14083.0</v>
      </c>
      <c r="Z273" s="121"/>
      <c r="AA273" s="234" t="s">
        <v>94</v>
      </c>
      <c r="AB273" s="128">
        <v>1000.0</v>
      </c>
      <c r="AC273" s="128" t="s">
        <v>369</v>
      </c>
      <c r="AD273" s="143"/>
      <c r="AE273" s="144">
        <v>0.0</v>
      </c>
      <c r="AF273" s="125" t="str">
        <f t="shared" si="6"/>
        <v/>
      </c>
      <c r="AG273" s="131">
        <v>2.75</v>
      </c>
      <c r="AH273" s="120">
        <f t="shared" si="7"/>
        <v>0</v>
      </c>
      <c r="AI273" s="132" t="str">
        <f>HYPERLINK('242MLInput'!AD269)</f>
        <v/>
      </c>
      <c r="AJ273" s="132" t="str">
        <f>HYPERLINK('242MLInput'!AE269)</f>
        <v/>
      </c>
      <c r="AK273" s="132" t="str">
        <f>HYPERLINK('242MLInput'!AF269)</f>
        <v/>
      </c>
      <c r="AL273" s="132" t="str">
        <f>HYPERLINK('242MLInput'!AG269)</f>
        <v/>
      </c>
      <c r="AM273" s="132" t="str">
        <f>HYPERLINK('242MLInput'!AH269)</f>
        <v/>
      </c>
      <c r="AN273" s="132" t="str">
        <f>HYPERLINK('242MLInput'!AI269)</f>
        <v/>
      </c>
      <c r="AO273" s="132" t="str">
        <f>HYPERLINK('242MLInput'!AJ269)</f>
        <v/>
      </c>
      <c r="AP273" s="132" t="str">
        <f>HYPERLINK('242MLInput'!AK269)</f>
        <v/>
      </c>
      <c r="AQ273" s="118"/>
      <c r="AR273" s="118"/>
      <c r="AS273" s="118"/>
      <c r="AT273" s="118"/>
      <c r="AU273" s="118"/>
      <c r="AV273" s="118"/>
      <c r="AW273" s="118"/>
      <c r="AX273" s="118"/>
      <c r="AY273" s="118"/>
      <c r="AZ273" s="118"/>
      <c r="BA273" s="118"/>
      <c r="BB273" s="118"/>
      <c r="BC273" s="118"/>
      <c r="BD273" s="118"/>
      <c r="BE273" s="118"/>
      <c r="BF273" s="118"/>
      <c r="BG273" s="118"/>
      <c r="BH273" s="118"/>
      <c r="BI273" s="118"/>
      <c r="BJ273" s="118"/>
      <c r="BK273" s="118"/>
      <c r="BL273" s="118"/>
      <c r="BM273" s="118"/>
      <c r="BN273" s="118"/>
      <c r="BO273" s="118"/>
      <c r="BP273" s="118"/>
      <c r="BQ273" s="118"/>
      <c r="BR273" s="118"/>
      <c r="BS273" s="118"/>
      <c r="BT273" s="118"/>
      <c r="BU273" s="118"/>
      <c r="BV273" s="118"/>
      <c r="BW273" s="118"/>
      <c r="BX273" s="118"/>
      <c r="BY273" s="118"/>
      <c r="BZ273" s="118"/>
      <c r="CA273" s="118"/>
      <c r="CB273" s="118"/>
      <c r="CC273" s="118"/>
      <c r="CD273" s="118"/>
      <c r="CE273" s="118"/>
      <c r="CF273" s="118"/>
      <c r="CG273" s="118"/>
      <c r="CH273" s="118"/>
      <c r="CI273" s="118"/>
      <c r="CJ273" s="118"/>
      <c r="CK273" s="118"/>
      <c r="CL273" s="118"/>
      <c r="CM273" s="118"/>
      <c r="CN273" s="118"/>
      <c r="CO273" s="118"/>
      <c r="CP273" s="118"/>
      <c r="CQ273" s="118"/>
      <c r="CR273" s="118"/>
      <c r="CS273" s="118"/>
      <c r="CT273" s="118"/>
      <c r="CU273" s="118"/>
      <c r="CV273" s="118"/>
      <c r="CW273" s="118"/>
      <c r="CX273" s="118"/>
      <c r="CY273" s="118"/>
      <c r="CZ273" s="118"/>
      <c r="DA273" s="118"/>
      <c r="DB273" s="118"/>
      <c r="DC273" s="118"/>
      <c r="DD273" s="118"/>
    </row>
    <row r="274" ht="10.5" customHeight="1">
      <c r="A274" s="12" t="str">
        <f t="shared" si="1"/>
        <v>242ML</v>
      </c>
      <c r="B274" s="12">
        <f t="shared" si="2"/>
        <v>2020</v>
      </c>
      <c r="C274" s="12">
        <f t="shared" si="3"/>
        <v>10</v>
      </c>
      <c r="D274" s="230">
        <f>'242MLInput'!B270</f>
        <v>44107</v>
      </c>
      <c r="E274" s="111" t="str">
        <f t="shared" si="4"/>
        <v>BUY</v>
      </c>
      <c r="F274" s="112" t="str">
        <f>'242MLInput'!H270</f>
        <v>SLN</v>
      </c>
      <c r="G274" s="111" t="str">
        <f>'242MLInput'!N270</f>
        <v>Steve Watkins</v>
      </c>
      <c r="H274" s="111" t="str">
        <f>'242MLInput'!O270</f>
        <v/>
      </c>
      <c r="I274" s="111" t="str">
        <f>'242MLInput'!Q270</f>
        <v>Cargo</v>
      </c>
      <c r="J274" s="112" t="str">
        <f>'242MLInput'!R270</f>
        <v>Vector Aeromedical</v>
      </c>
      <c r="K274" s="113" t="str">
        <f>'242MLInput'!AC270</f>
        <v/>
      </c>
      <c r="L274" s="114"/>
      <c r="M274" s="115">
        <f>'242MLInput'!L270</f>
        <v>3.3</v>
      </c>
      <c r="N274" s="111" t="str">
        <f>IF(F274="","",(IF(R274='242MLInput'!K270,"","ERROR!")))</f>
        <v/>
      </c>
      <c r="O274" s="64"/>
      <c r="P274" s="121">
        <v>1698.0</v>
      </c>
      <c r="Q274" s="133"/>
      <c r="R274" s="224">
        <f t="shared" si="8"/>
        <v>2915.4</v>
      </c>
      <c r="S274" s="225"/>
      <c r="T274" s="225"/>
      <c r="U274" s="226"/>
      <c r="V274" s="226"/>
      <c r="W274" s="226"/>
      <c r="X274" s="226"/>
      <c r="Y274" s="226" t="str">
        <f t="shared" ref="Y274:Y275" si="69">IF(S274&lt;&gt;"",SUM(S272:X274),"")</f>
        <v/>
      </c>
      <c r="Z274" s="136"/>
      <c r="AA274" s="228"/>
      <c r="AB274" s="229"/>
      <c r="AC274" s="229"/>
      <c r="AD274" s="138"/>
      <c r="AE274" s="139">
        <v>0.0</v>
      </c>
      <c r="AF274" s="140" t="str">
        <f t="shared" si="6"/>
        <v/>
      </c>
      <c r="AG274" s="231">
        <v>2.75</v>
      </c>
      <c r="AH274" s="142">
        <f t="shared" si="7"/>
        <v>0</v>
      </c>
      <c r="AI274" s="235" t="str">
        <f>HYPERLINK('242MLInput'!AD270)</f>
        <v/>
      </c>
      <c r="AJ274" s="236" t="str">
        <f>HYPERLINK('242MLInput'!AE270)</f>
        <v/>
      </c>
      <c r="AK274" s="237" t="str">
        <f>HYPERLINK('242MLInput'!AF270)</f>
        <v/>
      </c>
      <c r="AL274" s="237" t="str">
        <f>HYPERLINK('242MLInput'!AG270)</f>
        <v/>
      </c>
      <c r="AM274" s="237" t="str">
        <f>HYPERLINK('242MLInput'!AH270)</f>
        <v/>
      </c>
      <c r="AN274" s="237" t="str">
        <f>HYPERLINK('242MLInput'!AI270)</f>
        <v/>
      </c>
      <c r="AO274" s="237" t="str">
        <f>HYPERLINK('242MLInput'!AJ270)</f>
        <v/>
      </c>
      <c r="AP274" s="237" t="str">
        <f>HYPERLINK('242MLInput'!AK270)</f>
        <v/>
      </c>
      <c r="AQ274" s="238"/>
      <c r="AR274" s="238"/>
      <c r="AS274" s="238"/>
      <c r="AT274" s="238"/>
      <c r="AU274" s="238"/>
      <c r="AV274" s="238"/>
      <c r="AW274" s="238"/>
      <c r="AX274" s="238"/>
      <c r="AY274" s="238"/>
      <c r="AZ274" s="238"/>
      <c r="BA274" s="238"/>
      <c r="BB274" s="238"/>
      <c r="BC274" s="238"/>
      <c r="BD274" s="238"/>
      <c r="BE274" s="238"/>
      <c r="BF274" s="238"/>
      <c r="BG274" s="238"/>
      <c r="BH274" s="238"/>
      <c r="BI274" s="238"/>
      <c r="BJ274" s="238"/>
      <c r="BK274" s="238"/>
      <c r="BL274" s="238"/>
      <c r="BM274" s="238"/>
      <c r="BN274" s="238"/>
      <c r="BO274" s="238"/>
      <c r="BP274" s="238"/>
      <c r="BQ274" s="238"/>
      <c r="BR274" s="238"/>
      <c r="BS274" s="238"/>
      <c r="BT274" s="238"/>
      <c r="BU274" s="238"/>
      <c r="BV274" s="238"/>
      <c r="BW274" s="238"/>
      <c r="BX274" s="238"/>
      <c r="BY274" s="238"/>
      <c r="BZ274" s="238"/>
      <c r="CA274" s="238"/>
      <c r="CB274" s="238"/>
      <c r="CC274" s="238"/>
      <c r="CD274" s="238"/>
      <c r="CE274" s="238"/>
      <c r="CF274" s="238"/>
      <c r="CG274" s="238"/>
      <c r="CH274" s="238"/>
      <c r="CI274" s="238"/>
      <c r="CJ274" s="238"/>
      <c r="CK274" s="238"/>
      <c r="CL274" s="238"/>
      <c r="CM274" s="238"/>
      <c r="CN274" s="238"/>
      <c r="CO274" s="238"/>
      <c r="CP274" s="238"/>
      <c r="CQ274" s="238"/>
      <c r="CR274" s="238"/>
      <c r="CS274" s="238"/>
      <c r="CT274" s="238"/>
      <c r="CU274" s="238"/>
      <c r="CV274" s="238"/>
      <c r="CW274" s="238"/>
      <c r="CX274" s="238"/>
      <c r="CY274" s="238"/>
      <c r="CZ274" s="238"/>
      <c r="DA274" s="238"/>
      <c r="DB274" s="238"/>
      <c r="DC274" s="238"/>
      <c r="DD274" s="238"/>
    </row>
    <row r="275" ht="10.5" customHeight="1">
      <c r="A275" s="12" t="str">
        <f t="shared" si="1"/>
        <v>242ML</v>
      </c>
      <c r="B275" s="12">
        <f t="shared" si="2"/>
        <v>2020</v>
      </c>
      <c r="C275" s="12">
        <f t="shared" si="3"/>
        <v>10</v>
      </c>
      <c r="D275" s="230">
        <f>'242MLInput'!B271</f>
        <v>44107</v>
      </c>
      <c r="E275" s="111" t="str">
        <f t="shared" si="4"/>
        <v>SLN</v>
      </c>
      <c r="F275" s="112" t="str">
        <f>'242MLInput'!H271</f>
        <v>APA</v>
      </c>
      <c r="G275" s="111" t="str">
        <f>'242MLInput'!N271</f>
        <v>Steve Watkins</v>
      </c>
      <c r="H275" s="111" t="str">
        <f>'242MLInput'!O271</f>
        <v/>
      </c>
      <c r="I275" s="111" t="str">
        <f>'242MLInput'!Q271</f>
        <v>Cargo</v>
      </c>
      <c r="J275" s="112" t="str">
        <f>'242MLInput'!R271</f>
        <v>Vector Aeromedical</v>
      </c>
      <c r="K275" s="113" t="str">
        <f>'242MLInput'!AC271</f>
        <v/>
      </c>
      <c r="L275" s="114"/>
      <c r="M275" s="115">
        <f>'242MLInput'!L271</f>
        <v>1.3</v>
      </c>
      <c r="N275" s="111" t="str">
        <f>IF(F275="","",(IF(R275='242MLInput'!K271,"","ERROR!")))</f>
        <v/>
      </c>
      <c r="O275" s="64"/>
      <c r="P275" s="121">
        <v>1699.0</v>
      </c>
      <c r="Q275" s="133"/>
      <c r="R275" s="224">
        <f t="shared" si="8"/>
        <v>2916.7</v>
      </c>
      <c r="S275" s="225"/>
      <c r="T275" s="225"/>
      <c r="U275" s="226"/>
      <c r="V275" s="226"/>
      <c r="W275" s="226"/>
      <c r="X275" s="226"/>
      <c r="Y275" s="226" t="str">
        <f t="shared" si="69"/>
        <v/>
      </c>
      <c r="Z275" s="136"/>
      <c r="AA275" s="228"/>
      <c r="AB275" s="229"/>
      <c r="AC275" s="229"/>
      <c r="AD275" s="138"/>
      <c r="AE275" s="139">
        <v>0.0</v>
      </c>
      <c r="AF275" s="140" t="str">
        <f t="shared" si="6"/>
        <v/>
      </c>
      <c r="AG275" s="231">
        <v>2.75</v>
      </c>
      <c r="AH275" s="142">
        <f t="shared" si="7"/>
        <v>0</v>
      </c>
      <c r="AI275" s="235" t="str">
        <f>HYPERLINK('242MLInput'!AD271)</f>
        <v/>
      </c>
      <c r="AJ275" s="236" t="str">
        <f>HYPERLINK('242MLInput'!AE271)</f>
        <v/>
      </c>
      <c r="AK275" s="237" t="str">
        <f>HYPERLINK('242MLInput'!AF271)</f>
        <v/>
      </c>
      <c r="AL275" s="237" t="str">
        <f>HYPERLINK('242MLInput'!AG271)</f>
        <v/>
      </c>
      <c r="AM275" s="237" t="str">
        <f>HYPERLINK('242MLInput'!AH271)</f>
        <v/>
      </c>
      <c r="AN275" s="237" t="str">
        <f>HYPERLINK('242MLInput'!AI271)</f>
        <v/>
      </c>
      <c r="AO275" s="237" t="str">
        <f>HYPERLINK('242MLInput'!AJ271)</f>
        <v/>
      </c>
      <c r="AP275" s="237" t="str">
        <f>HYPERLINK('242MLInput'!AK271)</f>
        <v/>
      </c>
      <c r="AQ275" s="238"/>
      <c r="AR275" s="238"/>
      <c r="AS275" s="238"/>
      <c r="AT275" s="238"/>
      <c r="AU275" s="238"/>
      <c r="AV275" s="238"/>
      <c r="AW275" s="238"/>
      <c r="AX275" s="238"/>
      <c r="AY275" s="238"/>
      <c r="AZ275" s="238"/>
      <c r="BA275" s="238"/>
      <c r="BB275" s="238"/>
      <c r="BC275" s="238"/>
      <c r="BD275" s="238"/>
      <c r="BE275" s="238"/>
      <c r="BF275" s="238"/>
      <c r="BG275" s="238"/>
      <c r="BH275" s="238"/>
      <c r="BI275" s="238"/>
      <c r="BJ275" s="238"/>
      <c r="BK275" s="238"/>
      <c r="BL275" s="238"/>
      <c r="BM275" s="238"/>
      <c r="BN275" s="238"/>
      <c r="BO275" s="238"/>
      <c r="BP275" s="238"/>
      <c r="BQ275" s="238"/>
      <c r="BR275" s="238"/>
      <c r="BS275" s="238"/>
      <c r="BT275" s="238"/>
      <c r="BU275" s="238"/>
      <c r="BV275" s="238"/>
      <c r="BW275" s="238"/>
      <c r="BX275" s="238"/>
      <c r="BY275" s="238"/>
      <c r="BZ275" s="238"/>
      <c r="CA275" s="238"/>
      <c r="CB275" s="238"/>
      <c r="CC275" s="238"/>
      <c r="CD275" s="238"/>
      <c r="CE275" s="238"/>
      <c r="CF275" s="238"/>
      <c r="CG275" s="238"/>
      <c r="CH275" s="238"/>
      <c r="CI275" s="238"/>
      <c r="CJ275" s="238"/>
      <c r="CK275" s="238"/>
      <c r="CL275" s="238"/>
      <c r="CM275" s="238"/>
      <c r="CN275" s="238"/>
      <c r="CO275" s="238"/>
      <c r="CP275" s="238"/>
      <c r="CQ275" s="238"/>
      <c r="CR275" s="238"/>
      <c r="CS275" s="238"/>
      <c r="CT275" s="238"/>
      <c r="CU275" s="238"/>
      <c r="CV275" s="238"/>
      <c r="CW275" s="238"/>
      <c r="CX275" s="238"/>
      <c r="CY275" s="238"/>
      <c r="CZ275" s="238"/>
      <c r="DA275" s="238"/>
      <c r="DB275" s="238"/>
      <c r="DC275" s="238"/>
      <c r="DD275" s="238"/>
    </row>
    <row r="276" ht="10.5" customHeight="1">
      <c r="A276" s="12" t="str">
        <f t="shared" si="1"/>
        <v>242ML</v>
      </c>
      <c r="B276" s="12">
        <f t="shared" si="2"/>
        <v>2020</v>
      </c>
      <c r="C276" s="12">
        <f t="shared" si="3"/>
        <v>10</v>
      </c>
      <c r="D276" s="230">
        <f>'242MLInput'!B272</f>
        <v>44107</v>
      </c>
      <c r="E276" s="111" t="str">
        <f t="shared" si="4"/>
        <v>APA</v>
      </c>
      <c r="F276" s="112" t="str">
        <f>'242MLInput'!H272</f>
        <v>BUY</v>
      </c>
      <c r="G276" s="111" t="str">
        <f>'242MLInput'!N272</f>
        <v>Steve Watkins</v>
      </c>
      <c r="H276" s="111" t="str">
        <f>'242MLInput'!O272</f>
        <v/>
      </c>
      <c r="I276" s="111" t="str">
        <f>'242MLInput'!Q272</f>
        <v>Cargo</v>
      </c>
      <c r="J276" s="112" t="str">
        <f>'242MLInput'!R272</f>
        <v>Vector Aeromedical</v>
      </c>
      <c r="K276" s="113" t="str">
        <f>'242MLInput'!AC272</f>
        <v/>
      </c>
      <c r="L276" s="114"/>
      <c r="M276" s="115">
        <f>'242MLInput'!L272</f>
        <v>3.5</v>
      </c>
      <c r="N276" s="111" t="str">
        <f>IF(F276="","",(IF(R276='242MLInput'!K272,"","ERROR!")))</f>
        <v/>
      </c>
      <c r="O276" s="64"/>
      <c r="P276" s="121">
        <v>1700.0</v>
      </c>
      <c r="Q276" s="133">
        <v>4404.0</v>
      </c>
      <c r="R276" s="224">
        <f t="shared" si="8"/>
        <v>2920.2</v>
      </c>
      <c r="S276" s="225"/>
      <c r="T276" s="225"/>
      <c r="U276" s="226"/>
      <c r="V276" s="226"/>
      <c r="W276" s="226"/>
      <c r="X276" s="226"/>
      <c r="Y276" s="226">
        <v>14083.0</v>
      </c>
      <c r="Z276" s="136"/>
      <c r="AA276" s="228" t="s">
        <v>94</v>
      </c>
      <c r="AB276" s="229">
        <v>1000.0</v>
      </c>
      <c r="AC276" s="229" t="s">
        <v>370</v>
      </c>
      <c r="AD276" s="138"/>
      <c r="AE276" s="139">
        <v>0.0</v>
      </c>
      <c r="AF276" s="140" t="str">
        <f t="shared" si="6"/>
        <v/>
      </c>
      <c r="AG276" s="231">
        <v>2.75</v>
      </c>
      <c r="AH276" s="142">
        <f t="shared" si="7"/>
        <v>0</v>
      </c>
      <c r="AI276" s="235" t="str">
        <f>HYPERLINK('242MLInput'!AD272)</f>
        <v/>
      </c>
      <c r="AJ276" s="236" t="str">
        <f>HYPERLINK('242MLInput'!AE272)</f>
        <v/>
      </c>
      <c r="AK276" s="237" t="str">
        <f>HYPERLINK('242MLInput'!AF272)</f>
        <v/>
      </c>
      <c r="AL276" s="237" t="str">
        <f>HYPERLINK('242MLInput'!AG272)</f>
        <v/>
      </c>
      <c r="AM276" s="237" t="str">
        <f>HYPERLINK('242MLInput'!AH272)</f>
        <v/>
      </c>
      <c r="AN276" s="237" t="str">
        <f>HYPERLINK('242MLInput'!AI272)</f>
        <v/>
      </c>
      <c r="AO276" s="237" t="str">
        <f>HYPERLINK('242MLInput'!AJ272)</f>
        <v/>
      </c>
      <c r="AP276" s="237" t="str">
        <f>HYPERLINK('242MLInput'!AK272)</f>
        <v/>
      </c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</row>
    <row r="277" ht="10.5" customHeight="1">
      <c r="A277" s="118" t="str">
        <f t="shared" si="1"/>
        <v>242ML</v>
      </c>
      <c r="B277" s="118">
        <f t="shared" si="2"/>
        <v>2020</v>
      </c>
      <c r="C277" s="118">
        <f t="shared" si="3"/>
        <v>10</v>
      </c>
      <c r="D277" s="119">
        <f>'242MLInput'!B273</f>
        <v>44108</v>
      </c>
      <c r="E277" s="120" t="str">
        <f t="shared" si="4"/>
        <v>BUY</v>
      </c>
      <c r="F277" s="121" t="str">
        <f>'242MLInput'!H273</f>
        <v>SLN</v>
      </c>
      <c r="G277" s="120" t="str">
        <f>'242MLInput'!N273</f>
        <v>Kevin Mock</v>
      </c>
      <c r="H277" s="120" t="str">
        <f>'242MLInput'!O273</f>
        <v/>
      </c>
      <c r="I277" s="120" t="str">
        <f>'242MLInput'!Q273</f>
        <v>Cargo</v>
      </c>
      <c r="J277" s="121" t="str">
        <f>'242MLInput'!R273</f>
        <v>Vector Aeromedical</v>
      </c>
      <c r="K277" s="122" t="str">
        <f>'242MLInput'!AC273</f>
        <v/>
      </c>
      <c r="L277" s="123"/>
      <c r="M277" s="124">
        <f>'242MLInput'!L273</f>
        <v>3.3</v>
      </c>
      <c r="N277" s="120" t="str">
        <f>IF(F277="","",(IF(R277='242MLInput'!K273,"","ERROR!")))</f>
        <v/>
      </c>
      <c r="O277" s="120"/>
      <c r="P277" s="121">
        <v>1701.0</v>
      </c>
      <c r="Q277" s="121"/>
      <c r="R277" s="124">
        <f t="shared" si="8"/>
        <v>2923.5</v>
      </c>
      <c r="S277" s="125"/>
      <c r="T277" s="125"/>
      <c r="U277" s="125"/>
      <c r="V277" s="126"/>
      <c r="W277" s="125"/>
      <c r="X277" s="125"/>
      <c r="Y277" s="125" t="str">
        <f t="shared" ref="Y277:Y278" si="70">IF(S277&lt;&gt;"",SUM(S275:X277),"")</f>
        <v/>
      </c>
      <c r="Z277" s="121"/>
      <c r="AA277" s="234"/>
      <c r="AB277" s="128"/>
      <c r="AC277" s="128"/>
      <c r="AD277" s="143"/>
      <c r="AE277" s="144">
        <v>0.0</v>
      </c>
      <c r="AF277" s="125" t="str">
        <f t="shared" si="6"/>
        <v/>
      </c>
      <c r="AG277" s="131">
        <v>2.75</v>
      </c>
      <c r="AH277" s="120">
        <f t="shared" si="7"/>
        <v>0</v>
      </c>
      <c r="AI277" s="132" t="str">
        <f>HYPERLINK('242MLInput'!AD273)</f>
        <v/>
      </c>
      <c r="AJ277" s="132" t="str">
        <f>HYPERLINK('242MLInput'!AE273)</f>
        <v/>
      </c>
      <c r="AK277" s="132" t="str">
        <f>HYPERLINK('242MLInput'!AF273)</f>
        <v/>
      </c>
      <c r="AL277" s="132" t="str">
        <f>HYPERLINK('242MLInput'!AG273)</f>
        <v/>
      </c>
      <c r="AM277" s="132" t="str">
        <f>HYPERLINK('242MLInput'!AH273)</f>
        <v/>
      </c>
      <c r="AN277" s="132" t="str">
        <f>HYPERLINK('242MLInput'!AI273)</f>
        <v/>
      </c>
      <c r="AO277" s="132" t="str">
        <f>HYPERLINK('242MLInput'!AJ273)</f>
        <v/>
      </c>
      <c r="AP277" s="132" t="str">
        <f>HYPERLINK('242MLInput'!AK273)</f>
        <v/>
      </c>
      <c r="AQ277" s="118"/>
      <c r="AR277" s="118"/>
      <c r="AS277" s="118"/>
      <c r="AT277" s="118"/>
      <c r="AU277" s="118"/>
      <c r="AV277" s="118"/>
      <c r="AW277" s="118"/>
      <c r="AX277" s="118"/>
      <c r="AY277" s="118"/>
      <c r="AZ277" s="118"/>
      <c r="BA277" s="118"/>
      <c r="BB277" s="118"/>
      <c r="BC277" s="118"/>
      <c r="BD277" s="118"/>
      <c r="BE277" s="118"/>
      <c r="BF277" s="118"/>
      <c r="BG277" s="118"/>
      <c r="BH277" s="118"/>
      <c r="BI277" s="118"/>
      <c r="BJ277" s="118"/>
      <c r="BK277" s="118"/>
      <c r="BL277" s="118"/>
      <c r="BM277" s="118"/>
      <c r="BN277" s="118"/>
      <c r="BO277" s="118"/>
      <c r="BP277" s="118"/>
      <c r="BQ277" s="118"/>
      <c r="BR277" s="118"/>
      <c r="BS277" s="118"/>
      <c r="BT277" s="118"/>
      <c r="BU277" s="118"/>
      <c r="BV277" s="118"/>
      <c r="BW277" s="118"/>
      <c r="BX277" s="118"/>
      <c r="BY277" s="118"/>
      <c r="BZ277" s="118"/>
      <c r="CA277" s="118"/>
      <c r="CB277" s="118"/>
      <c r="CC277" s="118"/>
      <c r="CD277" s="118"/>
      <c r="CE277" s="118"/>
      <c r="CF277" s="118"/>
      <c r="CG277" s="118"/>
      <c r="CH277" s="118"/>
      <c r="CI277" s="118"/>
      <c r="CJ277" s="118"/>
      <c r="CK277" s="118"/>
      <c r="CL277" s="118"/>
      <c r="CM277" s="118"/>
      <c r="CN277" s="118"/>
      <c r="CO277" s="118"/>
      <c r="CP277" s="118"/>
      <c r="CQ277" s="118"/>
      <c r="CR277" s="118"/>
      <c r="CS277" s="118"/>
      <c r="CT277" s="118"/>
      <c r="CU277" s="118"/>
      <c r="CV277" s="118"/>
      <c r="CW277" s="118"/>
      <c r="CX277" s="118"/>
      <c r="CY277" s="118"/>
      <c r="CZ277" s="118"/>
      <c r="DA277" s="118"/>
      <c r="DB277" s="118"/>
      <c r="DC277" s="118"/>
      <c r="DD277" s="118"/>
    </row>
    <row r="278" ht="10.5" customHeight="1">
      <c r="A278" s="118" t="str">
        <f t="shared" si="1"/>
        <v>242ML</v>
      </c>
      <c r="B278" s="118">
        <f t="shared" si="2"/>
        <v>2020</v>
      </c>
      <c r="C278" s="118">
        <f t="shared" si="3"/>
        <v>10</v>
      </c>
      <c r="D278" s="119">
        <f>'242MLInput'!B274</f>
        <v>44108</v>
      </c>
      <c r="E278" s="120" t="str">
        <f t="shared" si="4"/>
        <v>SLN</v>
      </c>
      <c r="F278" s="121" t="str">
        <f>'242MLInput'!H274</f>
        <v>APA</v>
      </c>
      <c r="G278" s="120" t="str">
        <f>'242MLInput'!N274</f>
        <v>Kevin Mock</v>
      </c>
      <c r="H278" s="120" t="str">
        <f>'242MLInput'!O274</f>
        <v/>
      </c>
      <c r="I278" s="120" t="str">
        <f>'242MLInput'!Q274</f>
        <v>Cargo</v>
      </c>
      <c r="J278" s="121" t="str">
        <f>'242MLInput'!R274</f>
        <v>Vector Aeromedical</v>
      </c>
      <c r="K278" s="122" t="str">
        <f>'242MLInput'!AC274</f>
        <v/>
      </c>
      <c r="L278" s="123"/>
      <c r="M278" s="124">
        <f>'242MLInput'!L274</f>
        <v>1.2</v>
      </c>
      <c r="N278" s="120" t="str">
        <f>IF(F278="","",(IF(R278='242MLInput'!K274,"","ERROR!")))</f>
        <v/>
      </c>
      <c r="O278" s="120"/>
      <c r="P278" s="121">
        <v>1702.0</v>
      </c>
      <c r="Q278" s="121"/>
      <c r="R278" s="124">
        <f t="shared" si="8"/>
        <v>2924.7</v>
      </c>
      <c r="S278" s="125"/>
      <c r="T278" s="125"/>
      <c r="U278" s="125"/>
      <c r="V278" s="126"/>
      <c r="W278" s="125"/>
      <c r="X278" s="125"/>
      <c r="Y278" s="125" t="str">
        <f t="shared" si="70"/>
        <v/>
      </c>
      <c r="Z278" s="121"/>
      <c r="AA278" s="234"/>
      <c r="AB278" s="128"/>
      <c r="AC278" s="128"/>
      <c r="AD278" s="143"/>
      <c r="AE278" s="144">
        <v>0.0</v>
      </c>
      <c r="AF278" s="125" t="str">
        <f t="shared" si="6"/>
        <v/>
      </c>
      <c r="AG278" s="131">
        <v>2.75</v>
      </c>
      <c r="AH278" s="120">
        <f t="shared" si="7"/>
        <v>0</v>
      </c>
      <c r="AI278" s="132" t="str">
        <f>HYPERLINK('242MLInput'!AD274)</f>
        <v/>
      </c>
      <c r="AJ278" s="132" t="str">
        <f>HYPERLINK('242MLInput'!AE274)</f>
        <v/>
      </c>
      <c r="AK278" s="132" t="str">
        <f>HYPERLINK('242MLInput'!AF274)</f>
        <v/>
      </c>
      <c r="AL278" s="132" t="str">
        <f>HYPERLINK('242MLInput'!AG274)</f>
        <v/>
      </c>
      <c r="AM278" s="132" t="str">
        <f>HYPERLINK('242MLInput'!AH274)</f>
        <v/>
      </c>
      <c r="AN278" s="132" t="str">
        <f>HYPERLINK('242MLInput'!AI274)</f>
        <v/>
      </c>
      <c r="AO278" s="132" t="str">
        <f>HYPERLINK('242MLInput'!AJ274)</f>
        <v/>
      </c>
      <c r="AP278" s="132" t="str">
        <f>HYPERLINK('242MLInput'!AK274)</f>
        <v/>
      </c>
      <c r="AQ278" s="118"/>
      <c r="AR278" s="118"/>
      <c r="AS278" s="118"/>
      <c r="AT278" s="118"/>
      <c r="AU278" s="118"/>
      <c r="AV278" s="118"/>
      <c r="AW278" s="118"/>
      <c r="AX278" s="118"/>
      <c r="AY278" s="118"/>
      <c r="AZ278" s="118"/>
      <c r="BA278" s="118"/>
      <c r="BB278" s="118"/>
      <c r="BC278" s="118"/>
      <c r="BD278" s="118"/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/>
      <c r="BX278" s="118"/>
      <c r="BY278" s="118"/>
      <c r="BZ278" s="118"/>
      <c r="CA278" s="118"/>
      <c r="CB278" s="118"/>
      <c r="CC278" s="118"/>
      <c r="CD278" s="118"/>
      <c r="CE278" s="118"/>
      <c r="CF278" s="118"/>
      <c r="CG278" s="118"/>
      <c r="CH278" s="118"/>
      <c r="CI278" s="118"/>
      <c r="CJ278" s="118"/>
      <c r="CK278" s="118"/>
      <c r="CL278" s="118"/>
      <c r="CM278" s="118"/>
      <c r="CN278" s="118"/>
      <c r="CO278" s="118"/>
      <c r="CP278" s="118"/>
      <c r="CQ278" s="118"/>
      <c r="CR278" s="118"/>
      <c r="CS278" s="118"/>
      <c r="CT278" s="118"/>
      <c r="CU278" s="118"/>
      <c r="CV278" s="118"/>
      <c r="CW278" s="118"/>
      <c r="CX278" s="118"/>
      <c r="CY278" s="118"/>
      <c r="CZ278" s="118"/>
      <c r="DA278" s="118"/>
      <c r="DB278" s="118"/>
      <c r="DC278" s="118"/>
      <c r="DD278" s="118"/>
    </row>
    <row r="279" ht="10.5" customHeight="1">
      <c r="A279" s="118" t="str">
        <f t="shared" si="1"/>
        <v>242ML</v>
      </c>
      <c r="B279" s="118">
        <f t="shared" si="2"/>
        <v>2020</v>
      </c>
      <c r="C279" s="118">
        <f t="shared" si="3"/>
        <v>10</v>
      </c>
      <c r="D279" s="119">
        <f>'242MLInput'!B275</f>
        <v>44108</v>
      </c>
      <c r="E279" s="120" t="str">
        <f t="shared" si="4"/>
        <v>APA</v>
      </c>
      <c r="F279" s="121" t="str">
        <f>'242MLInput'!H275</f>
        <v>BUY</v>
      </c>
      <c r="G279" s="120" t="str">
        <f>'242MLInput'!N275</f>
        <v>Kevin Mock</v>
      </c>
      <c r="H279" s="120" t="str">
        <f>'242MLInput'!O275</f>
        <v/>
      </c>
      <c r="I279" s="120" t="str">
        <f>'242MLInput'!Q275</f>
        <v>Cargo</v>
      </c>
      <c r="J279" s="121" t="str">
        <f>'242MLInput'!R275</f>
        <v>Vector Aeromedical</v>
      </c>
      <c r="K279" s="122" t="str">
        <f>'242MLInput'!AC275</f>
        <v/>
      </c>
      <c r="L279" s="123"/>
      <c r="M279" s="124">
        <f>'242MLInput'!L275</f>
        <v>3.5</v>
      </c>
      <c r="N279" s="120" t="str">
        <f>IF(F279="","",(IF(R279='242MLInput'!K275,"","ERROR!")))</f>
        <v/>
      </c>
      <c r="O279" s="120"/>
      <c r="P279" s="121">
        <v>1703.0</v>
      </c>
      <c r="Q279" s="121">
        <v>4405.0</v>
      </c>
      <c r="R279" s="124">
        <f t="shared" si="8"/>
        <v>2928.2</v>
      </c>
      <c r="S279" s="125"/>
      <c r="T279" s="125"/>
      <c r="U279" s="125"/>
      <c r="V279" s="126"/>
      <c r="W279" s="125"/>
      <c r="X279" s="125"/>
      <c r="Y279" s="125">
        <v>14083.0</v>
      </c>
      <c r="Z279" s="121"/>
      <c r="AA279" s="234" t="s">
        <v>102</v>
      </c>
      <c r="AB279" s="128">
        <v>1000.0</v>
      </c>
      <c r="AC279" s="128" t="s">
        <v>371</v>
      </c>
      <c r="AD279" s="143"/>
      <c r="AE279" s="144">
        <v>0.0</v>
      </c>
      <c r="AF279" s="125" t="str">
        <f t="shared" si="6"/>
        <v/>
      </c>
      <c r="AG279" s="131">
        <v>2.75</v>
      </c>
      <c r="AH279" s="120">
        <f t="shared" si="7"/>
        <v>0</v>
      </c>
      <c r="AI279" s="132" t="str">
        <f>HYPERLINK('242MLInput'!AD275)</f>
        <v/>
      </c>
      <c r="AJ279" s="132" t="str">
        <f>HYPERLINK('242MLInput'!AE275)</f>
        <v/>
      </c>
      <c r="AK279" s="132" t="str">
        <f>HYPERLINK('242MLInput'!AF275)</f>
        <v/>
      </c>
      <c r="AL279" s="132" t="str">
        <f>HYPERLINK('242MLInput'!AG275)</f>
        <v/>
      </c>
      <c r="AM279" s="132" t="str">
        <f>HYPERLINK('242MLInput'!AH275)</f>
        <v/>
      </c>
      <c r="AN279" s="132" t="str">
        <f>HYPERLINK('242MLInput'!AI275)</f>
        <v/>
      </c>
      <c r="AO279" s="132" t="str">
        <f>HYPERLINK('242MLInput'!AJ275)</f>
        <v/>
      </c>
      <c r="AP279" s="132" t="str">
        <f>HYPERLINK('242MLInput'!AK275)</f>
        <v/>
      </c>
      <c r="AQ279" s="118"/>
      <c r="AR279" s="118"/>
      <c r="AS279" s="118"/>
      <c r="AT279" s="118"/>
      <c r="AU279" s="118"/>
      <c r="AV279" s="118"/>
      <c r="AW279" s="118"/>
      <c r="AX279" s="118"/>
      <c r="AY279" s="118"/>
      <c r="AZ279" s="118"/>
      <c r="BA279" s="118"/>
      <c r="BB279" s="118"/>
      <c r="BC279" s="118"/>
      <c r="BD279" s="118"/>
      <c r="BE279" s="118"/>
      <c r="BF279" s="118"/>
      <c r="BG279" s="118"/>
      <c r="BH279" s="118"/>
      <c r="BI279" s="118"/>
      <c r="BJ279" s="118"/>
      <c r="BK279" s="118"/>
      <c r="BL279" s="118"/>
      <c r="BM279" s="118"/>
      <c r="BN279" s="118"/>
      <c r="BO279" s="118"/>
      <c r="BP279" s="118"/>
      <c r="BQ279" s="118"/>
      <c r="BR279" s="118"/>
      <c r="BS279" s="118"/>
      <c r="BT279" s="118"/>
      <c r="BU279" s="118"/>
      <c r="BV279" s="118"/>
      <c r="BW279" s="118"/>
      <c r="BX279" s="118"/>
      <c r="BY279" s="118"/>
      <c r="BZ279" s="118"/>
      <c r="CA279" s="118"/>
      <c r="CB279" s="118"/>
      <c r="CC279" s="118"/>
      <c r="CD279" s="118"/>
      <c r="CE279" s="118"/>
      <c r="CF279" s="118"/>
      <c r="CG279" s="118"/>
      <c r="CH279" s="118"/>
      <c r="CI279" s="118"/>
      <c r="CJ279" s="118"/>
      <c r="CK279" s="118"/>
      <c r="CL279" s="118"/>
      <c r="CM279" s="118"/>
      <c r="CN279" s="118"/>
      <c r="CO279" s="118"/>
      <c r="CP279" s="118"/>
      <c r="CQ279" s="118"/>
      <c r="CR279" s="118"/>
      <c r="CS279" s="118"/>
      <c r="CT279" s="118"/>
      <c r="CU279" s="118"/>
      <c r="CV279" s="118"/>
      <c r="CW279" s="118"/>
      <c r="CX279" s="118"/>
      <c r="CY279" s="118"/>
      <c r="CZ279" s="118"/>
      <c r="DA279" s="118"/>
      <c r="DB279" s="118"/>
      <c r="DC279" s="118"/>
      <c r="DD279" s="118"/>
    </row>
    <row r="280" ht="10.5" customHeight="1">
      <c r="A280" s="12" t="str">
        <f t="shared" si="1"/>
        <v>242ML</v>
      </c>
      <c r="B280" s="12">
        <f t="shared" si="2"/>
        <v>2020</v>
      </c>
      <c r="C280" s="12">
        <f t="shared" si="3"/>
        <v>10</v>
      </c>
      <c r="D280" s="230">
        <f>'242MLInput'!B276</f>
        <v>44109</v>
      </c>
      <c r="E280" s="111" t="str">
        <f t="shared" si="4"/>
        <v>BUY</v>
      </c>
      <c r="F280" s="112" t="str">
        <f>'242MLInput'!H276</f>
        <v>SLN</v>
      </c>
      <c r="G280" s="111" t="str">
        <f>'242MLInput'!N276</f>
        <v>Steve Watkins</v>
      </c>
      <c r="H280" s="111" t="str">
        <f>'242MLInput'!O276</f>
        <v/>
      </c>
      <c r="I280" s="111" t="str">
        <f>'242MLInput'!Q276</f>
        <v>Cargo</v>
      </c>
      <c r="J280" s="112" t="str">
        <f>'242MLInput'!R276</f>
        <v>Vector Aeromedical</v>
      </c>
      <c r="K280" s="113" t="str">
        <f>'242MLInput'!AC276</f>
        <v/>
      </c>
      <c r="L280" s="114"/>
      <c r="M280" s="115">
        <f>'242MLInput'!L276</f>
        <v>3</v>
      </c>
      <c r="N280" s="111" t="str">
        <f>IF(F280="","",(IF(R280='242MLInput'!K276,"","ERROR!")))</f>
        <v/>
      </c>
      <c r="O280" s="64"/>
      <c r="P280" s="121">
        <v>1704.0</v>
      </c>
      <c r="Q280" s="133"/>
      <c r="R280" s="224">
        <f t="shared" si="8"/>
        <v>2931.2</v>
      </c>
      <c r="S280" s="225"/>
      <c r="T280" s="225"/>
      <c r="U280" s="226"/>
      <c r="V280" s="226"/>
      <c r="W280" s="226"/>
      <c r="X280" s="226"/>
      <c r="Y280" s="226" t="str">
        <f t="shared" ref="Y280:Y281" si="71">IF(S280&lt;&gt;"",SUM(S278:X280),"")</f>
        <v/>
      </c>
      <c r="Z280" s="136"/>
      <c r="AA280" s="228"/>
      <c r="AB280" s="229"/>
      <c r="AC280" s="229"/>
      <c r="AD280" s="138"/>
      <c r="AE280" s="139">
        <v>0.0</v>
      </c>
      <c r="AF280" s="140" t="str">
        <f t="shared" si="6"/>
        <v/>
      </c>
      <c r="AG280" s="231">
        <v>2.75</v>
      </c>
      <c r="AH280" s="142">
        <f t="shared" si="7"/>
        <v>0</v>
      </c>
      <c r="AI280" s="235" t="str">
        <f>HYPERLINK('242MLInput'!AD276)</f>
        <v/>
      </c>
      <c r="AJ280" s="236" t="str">
        <f>HYPERLINK('242MLInput'!AE276)</f>
        <v/>
      </c>
      <c r="AK280" s="237" t="str">
        <f>HYPERLINK('242MLInput'!AF276)</f>
        <v/>
      </c>
      <c r="AL280" s="237" t="str">
        <f>HYPERLINK('242MLInput'!AG276)</f>
        <v/>
      </c>
      <c r="AM280" s="237" t="str">
        <f>HYPERLINK('242MLInput'!AH276)</f>
        <v/>
      </c>
      <c r="AN280" s="237" t="str">
        <f>HYPERLINK('242MLInput'!AI276)</f>
        <v/>
      </c>
      <c r="AO280" s="237" t="str">
        <f>HYPERLINK('242MLInput'!AJ276)</f>
        <v/>
      </c>
      <c r="AP280" s="237" t="str">
        <f>HYPERLINK('242MLInput'!AK276)</f>
        <v/>
      </c>
      <c r="AQ280" s="238"/>
      <c r="AR280" s="238"/>
      <c r="AS280" s="238"/>
      <c r="AT280" s="238"/>
      <c r="AU280" s="238"/>
      <c r="AV280" s="238"/>
      <c r="AW280" s="238"/>
      <c r="AX280" s="238"/>
      <c r="AY280" s="238"/>
      <c r="AZ280" s="238"/>
      <c r="BA280" s="238"/>
      <c r="BB280" s="238"/>
      <c r="BC280" s="238"/>
      <c r="BD280" s="238"/>
      <c r="BE280" s="238"/>
      <c r="BF280" s="238"/>
      <c r="BG280" s="238"/>
      <c r="BH280" s="238"/>
      <c r="BI280" s="238"/>
      <c r="BJ280" s="238"/>
      <c r="BK280" s="238"/>
      <c r="BL280" s="238"/>
      <c r="BM280" s="238"/>
      <c r="BN280" s="238"/>
      <c r="BO280" s="238"/>
      <c r="BP280" s="238"/>
      <c r="BQ280" s="238"/>
      <c r="BR280" s="238"/>
      <c r="BS280" s="238"/>
      <c r="BT280" s="238"/>
      <c r="BU280" s="238"/>
      <c r="BV280" s="238"/>
      <c r="BW280" s="238"/>
      <c r="BX280" s="238"/>
      <c r="BY280" s="238"/>
      <c r="BZ280" s="238"/>
      <c r="CA280" s="238"/>
      <c r="CB280" s="238"/>
      <c r="CC280" s="238"/>
      <c r="CD280" s="238"/>
      <c r="CE280" s="238"/>
      <c r="CF280" s="238"/>
      <c r="CG280" s="238"/>
      <c r="CH280" s="238"/>
      <c r="CI280" s="238"/>
      <c r="CJ280" s="238"/>
      <c r="CK280" s="238"/>
      <c r="CL280" s="238"/>
      <c r="CM280" s="238"/>
      <c r="CN280" s="238"/>
      <c r="CO280" s="238"/>
      <c r="CP280" s="238"/>
      <c r="CQ280" s="238"/>
      <c r="CR280" s="238"/>
      <c r="CS280" s="238"/>
      <c r="CT280" s="238"/>
      <c r="CU280" s="238"/>
      <c r="CV280" s="238"/>
      <c r="CW280" s="238"/>
      <c r="CX280" s="238"/>
      <c r="CY280" s="238"/>
      <c r="CZ280" s="238"/>
      <c r="DA280" s="238"/>
      <c r="DB280" s="238"/>
      <c r="DC280" s="238"/>
      <c r="DD280" s="238"/>
    </row>
    <row r="281" ht="10.5" customHeight="1">
      <c r="A281" s="12" t="str">
        <f t="shared" si="1"/>
        <v>242ML</v>
      </c>
      <c r="B281" s="12">
        <f t="shared" si="2"/>
        <v>2020</v>
      </c>
      <c r="C281" s="12">
        <f t="shared" si="3"/>
        <v>10</v>
      </c>
      <c r="D281" s="230">
        <f>'242MLInput'!B277</f>
        <v>44109</v>
      </c>
      <c r="E281" s="111" t="str">
        <f t="shared" si="4"/>
        <v>SLN</v>
      </c>
      <c r="F281" s="112" t="str">
        <f>'242MLInput'!H277</f>
        <v>APA</v>
      </c>
      <c r="G281" s="111" t="str">
        <f>'242MLInput'!N277</f>
        <v>Steve Watkins</v>
      </c>
      <c r="H281" s="111" t="str">
        <f>'242MLInput'!O277</f>
        <v/>
      </c>
      <c r="I281" s="111" t="str">
        <f>'242MLInput'!Q277</f>
        <v>Cargo</v>
      </c>
      <c r="J281" s="112" t="str">
        <f>'242MLInput'!R277</f>
        <v>Vector Aeromedical</v>
      </c>
      <c r="K281" s="113" t="str">
        <f>'242MLInput'!AC277</f>
        <v/>
      </c>
      <c r="L281" s="114"/>
      <c r="M281" s="115">
        <f>'242MLInput'!L277</f>
        <v>1.2</v>
      </c>
      <c r="N281" s="111" t="str">
        <f>IF(F281="","",(IF(R281='242MLInput'!K277,"","ERROR!")))</f>
        <v/>
      </c>
      <c r="O281" s="64"/>
      <c r="P281" s="121">
        <v>1705.0</v>
      </c>
      <c r="Q281" s="133"/>
      <c r="R281" s="224">
        <f t="shared" si="8"/>
        <v>2932.4</v>
      </c>
      <c r="S281" s="225"/>
      <c r="T281" s="225"/>
      <c r="U281" s="226"/>
      <c r="V281" s="226"/>
      <c r="W281" s="226"/>
      <c r="X281" s="226"/>
      <c r="Y281" s="226" t="str">
        <f t="shared" si="71"/>
        <v/>
      </c>
      <c r="Z281" s="136"/>
      <c r="AA281" s="228"/>
      <c r="AB281" s="229"/>
      <c r="AC281" s="229"/>
      <c r="AD281" s="138"/>
      <c r="AE281" s="139">
        <v>0.0</v>
      </c>
      <c r="AF281" s="140" t="str">
        <f t="shared" si="6"/>
        <v/>
      </c>
      <c r="AG281" s="231">
        <v>2.75</v>
      </c>
      <c r="AH281" s="142">
        <f t="shared" si="7"/>
        <v>0</v>
      </c>
      <c r="AI281" s="235" t="str">
        <f>HYPERLINK('242MLInput'!AD277)</f>
        <v/>
      </c>
      <c r="AJ281" s="236" t="str">
        <f>HYPERLINK('242MLInput'!AE277)</f>
        <v/>
      </c>
      <c r="AK281" s="237" t="str">
        <f>HYPERLINK('242MLInput'!AF277)</f>
        <v/>
      </c>
      <c r="AL281" s="237" t="str">
        <f>HYPERLINK('242MLInput'!AG277)</f>
        <v/>
      </c>
      <c r="AM281" s="237" t="str">
        <f>HYPERLINK('242MLInput'!AH277)</f>
        <v/>
      </c>
      <c r="AN281" s="237" t="str">
        <f>HYPERLINK('242MLInput'!AI277)</f>
        <v/>
      </c>
      <c r="AO281" s="237" t="str">
        <f>HYPERLINK('242MLInput'!AJ277)</f>
        <v/>
      </c>
      <c r="AP281" s="237" t="str">
        <f>HYPERLINK('242MLInput'!AK277)</f>
        <v/>
      </c>
      <c r="AQ281" s="238"/>
      <c r="AR281" s="238"/>
      <c r="AS281" s="238"/>
      <c r="AT281" s="238"/>
      <c r="AU281" s="238"/>
      <c r="AV281" s="238"/>
      <c r="AW281" s="238"/>
      <c r="AX281" s="238"/>
      <c r="AY281" s="238"/>
      <c r="AZ281" s="238"/>
      <c r="BA281" s="238"/>
      <c r="BB281" s="238"/>
      <c r="BC281" s="238"/>
      <c r="BD281" s="238"/>
      <c r="BE281" s="238"/>
      <c r="BF281" s="238"/>
      <c r="BG281" s="238"/>
      <c r="BH281" s="238"/>
      <c r="BI281" s="238"/>
      <c r="BJ281" s="238"/>
      <c r="BK281" s="238"/>
      <c r="BL281" s="238"/>
      <c r="BM281" s="238"/>
      <c r="BN281" s="238"/>
      <c r="BO281" s="238"/>
      <c r="BP281" s="238"/>
      <c r="BQ281" s="238"/>
      <c r="BR281" s="238"/>
      <c r="BS281" s="238"/>
      <c r="BT281" s="238"/>
      <c r="BU281" s="238"/>
      <c r="BV281" s="238"/>
      <c r="BW281" s="238"/>
      <c r="BX281" s="238"/>
      <c r="BY281" s="238"/>
      <c r="BZ281" s="238"/>
      <c r="CA281" s="238"/>
      <c r="CB281" s="238"/>
      <c r="CC281" s="238"/>
      <c r="CD281" s="238"/>
      <c r="CE281" s="238"/>
      <c r="CF281" s="238"/>
      <c r="CG281" s="238"/>
      <c r="CH281" s="238"/>
      <c r="CI281" s="238"/>
      <c r="CJ281" s="238"/>
      <c r="CK281" s="238"/>
      <c r="CL281" s="238"/>
      <c r="CM281" s="238"/>
      <c r="CN281" s="238"/>
      <c r="CO281" s="238"/>
      <c r="CP281" s="238"/>
      <c r="CQ281" s="238"/>
      <c r="CR281" s="238"/>
      <c r="CS281" s="238"/>
      <c r="CT281" s="238"/>
      <c r="CU281" s="238"/>
      <c r="CV281" s="238"/>
      <c r="CW281" s="238"/>
      <c r="CX281" s="238"/>
      <c r="CY281" s="238"/>
      <c r="CZ281" s="238"/>
      <c r="DA281" s="238"/>
      <c r="DB281" s="238"/>
      <c r="DC281" s="238"/>
      <c r="DD281" s="238"/>
    </row>
    <row r="282" ht="10.5" customHeight="1">
      <c r="A282" s="12" t="str">
        <f t="shared" si="1"/>
        <v>242ML</v>
      </c>
      <c r="B282" s="12">
        <f t="shared" si="2"/>
        <v>2020</v>
      </c>
      <c r="C282" s="12">
        <f t="shared" si="3"/>
        <v>10</v>
      </c>
      <c r="D282" s="230">
        <f>'242MLInput'!B278</f>
        <v>44109</v>
      </c>
      <c r="E282" s="111" t="str">
        <f t="shared" si="4"/>
        <v>APA</v>
      </c>
      <c r="F282" s="112" t="str">
        <f>'242MLInput'!H278</f>
        <v>BUY</v>
      </c>
      <c r="G282" s="111" t="str">
        <f>'242MLInput'!N278</f>
        <v>Steve Watkins</v>
      </c>
      <c r="H282" s="111" t="str">
        <f>'242MLInput'!O278</f>
        <v/>
      </c>
      <c r="I282" s="111" t="str">
        <f>'242MLInput'!Q278</f>
        <v>Cargo</v>
      </c>
      <c r="J282" s="112" t="str">
        <f>'242MLInput'!R278</f>
        <v>Vector Aeromedical</v>
      </c>
      <c r="K282" s="113" t="str">
        <f>'242MLInput'!AC278</f>
        <v/>
      </c>
      <c r="L282" s="114"/>
      <c r="M282" s="115">
        <f>'242MLInput'!L278</f>
        <v>3.5</v>
      </c>
      <c r="N282" s="111" t="str">
        <f>IF(F282="","",(IF(R282='242MLInput'!K278,"","ERROR!")))</f>
        <v/>
      </c>
      <c r="O282" s="64"/>
      <c r="P282" s="121">
        <v>1706.0</v>
      </c>
      <c r="Q282" s="133">
        <v>4410.0</v>
      </c>
      <c r="R282" s="224">
        <f t="shared" si="8"/>
        <v>2935.9</v>
      </c>
      <c r="S282" s="225"/>
      <c r="T282" s="225"/>
      <c r="U282" s="226"/>
      <c r="V282" s="226"/>
      <c r="W282" s="226"/>
      <c r="X282" s="226"/>
      <c r="Y282" s="226">
        <v>14083.0</v>
      </c>
      <c r="Z282" s="136"/>
      <c r="AA282" s="228" t="s">
        <v>94</v>
      </c>
      <c r="AB282" s="229">
        <v>1000.0</v>
      </c>
      <c r="AC282" s="229" t="s">
        <v>372</v>
      </c>
      <c r="AD282" s="138"/>
      <c r="AE282" s="139">
        <v>0.0</v>
      </c>
      <c r="AF282" s="140" t="str">
        <f t="shared" si="6"/>
        <v/>
      </c>
      <c r="AG282" s="231">
        <v>2.75</v>
      </c>
      <c r="AH282" s="142">
        <f t="shared" si="7"/>
        <v>0</v>
      </c>
      <c r="AI282" s="235" t="str">
        <f>HYPERLINK('242MLInput'!AD278)</f>
        <v/>
      </c>
      <c r="AJ282" s="236" t="str">
        <f>HYPERLINK('242MLInput'!AE278)</f>
        <v/>
      </c>
      <c r="AK282" s="237" t="str">
        <f>HYPERLINK('242MLInput'!AF278)</f>
        <v/>
      </c>
      <c r="AL282" s="237" t="str">
        <f>HYPERLINK('242MLInput'!AG278)</f>
        <v/>
      </c>
      <c r="AM282" s="237" t="str">
        <f>HYPERLINK('242MLInput'!AH278)</f>
        <v/>
      </c>
      <c r="AN282" s="237" t="str">
        <f>HYPERLINK('242MLInput'!AI278)</f>
        <v/>
      </c>
      <c r="AO282" s="237" t="str">
        <f>HYPERLINK('242MLInput'!AJ278)</f>
        <v/>
      </c>
      <c r="AP282" s="237" t="str">
        <f>HYPERLINK('242MLInput'!AK278)</f>
        <v/>
      </c>
      <c r="AQ282" s="238"/>
      <c r="AR282" s="238"/>
      <c r="AS282" s="238"/>
      <c r="AT282" s="238"/>
      <c r="AU282" s="238"/>
      <c r="AV282" s="238"/>
      <c r="AW282" s="238"/>
      <c r="AX282" s="238"/>
      <c r="AY282" s="238"/>
      <c r="AZ282" s="238"/>
      <c r="BA282" s="238"/>
      <c r="BB282" s="238"/>
      <c r="BC282" s="238"/>
      <c r="BD282" s="238"/>
      <c r="BE282" s="238"/>
      <c r="BF282" s="238"/>
      <c r="BG282" s="238"/>
      <c r="BH282" s="238"/>
      <c r="BI282" s="238"/>
      <c r="BJ282" s="238"/>
      <c r="BK282" s="238"/>
      <c r="BL282" s="238"/>
      <c r="BM282" s="238"/>
      <c r="BN282" s="238"/>
      <c r="BO282" s="238"/>
      <c r="BP282" s="238"/>
      <c r="BQ282" s="238"/>
      <c r="BR282" s="238"/>
      <c r="BS282" s="238"/>
      <c r="BT282" s="238"/>
      <c r="BU282" s="238"/>
      <c r="BV282" s="238"/>
      <c r="BW282" s="238"/>
      <c r="BX282" s="238"/>
      <c r="BY282" s="238"/>
      <c r="BZ282" s="238"/>
      <c r="CA282" s="238"/>
      <c r="CB282" s="238"/>
      <c r="CC282" s="238"/>
      <c r="CD282" s="238"/>
      <c r="CE282" s="238"/>
      <c r="CF282" s="238"/>
      <c r="CG282" s="238"/>
      <c r="CH282" s="238"/>
      <c r="CI282" s="238"/>
      <c r="CJ282" s="238"/>
      <c r="CK282" s="238"/>
      <c r="CL282" s="238"/>
      <c r="CM282" s="238"/>
      <c r="CN282" s="238"/>
      <c r="CO282" s="238"/>
      <c r="CP282" s="238"/>
      <c r="CQ282" s="238"/>
      <c r="CR282" s="238"/>
      <c r="CS282" s="238"/>
      <c r="CT282" s="238"/>
      <c r="CU282" s="238"/>
      <c r="CV282" s="238"/>
      <c r="CW282" s="238"/>
      <c r="CX282" s="238"/>
      <c r="CY282" s="238"/>
      <c r="CZ282" s="238"/>
      <c r="DA282" s="238"/>
      <c r="DB282" s="238"/>
      <c r="DC282" s="238"/>
      <c r="DD282" s="238"/>
    </row>
    <row r="283" ht="10.5" customHeight="1">
      <c r="A283" s="118" t="str">
        <f t="shared" si="1"/>
        <v>242ML</v>
      </c>
      <c r="B283" s="118">
        <f t="shared" si="2"/>
        <v>2020</v>
      </c>
      <c r="C283" s="118">
        <f t="shared" si="3"/>
        <v>10</v>
      </c>
      <c r="D283" s="119">
        <f>'242MLInput'!B279</f>
        <v>44110</v>
      </c>
      <c r="E283" s="120" t="str">
        <f t="shared" si="4"/>
        <v>BUY</v>
      </c>
      <c r="F283" s="121" t="str">
        <f>'242MLInput'!H279</f>
        <v>SLN</v>
      </c>
      <c r="G283" s="120" t="str">
        <f>'242MLInput'!N279</f>
        <v>Steve Watkins</v>
      </c>
      <c r="H283" s="120" t="str">
        <f>'242MLInput'!O279</f>
        <v/>
      </c>
      <c r="I283" s="120" t="str">
        <f>'242MLInput'!Q279</f>
        <v>Cargo</v>
      </c>
      <c r="J283" s="121" t="str">
        <f>'242MLInput'!R279</f>
        <v>Vector Aeromedical</v>
      </c>
      <c r="K283" s="122" t="str">
        <f>'242MLInput'!AC279</f>
        <v/>
      </c>
      <c r="L283" s="123"/>
      <c r="M283" s="124">
        <f>'242MLInput'!L279</f>
        <v>3.1</v>
      </c>
      <c r="N283" s="120" t="str">
        <f>IF(F283="","",(IF(R283='242MLInput'!K279,"","ERROR!")))</f>
        <v/>
      </c>
      <c r="O283" s="120"/>
      <c r="P283" s="121">
        <v>1707.0</v>
      </c>
      <c r="Q283" s="121"/>
      <c r="R283" s="124">
        <f t="shared" si="8"/>
        <v>2939</v>
      </c>
      <c r="S283" s="125"/>
      <c r="T283" s="125"/>
      <c r="U283" s="125"/>
      <c r="V283" s="126"/>
      <c r="W283" s="125"/>
      <c r="X283" s="125"/>
      <c r="Y283" s="125" t="str">
        <f t="shared" ref="Y283:Y284" si="72">IF(S283&lt;&gt;"",SUM(S281:X283),"")</f>
        <v/>
      </c>
      <c r="Z283" s="121"/>
      <c r="AA283" s="234"/>
      <c r="AB283" s="128"/>
      <c r="AC283" s="128"/>
      <c r="AD283" s="143"/>
      <c r="AE283" s="144">
        <v>0.0</v>
      </c>
      <c r="AF283" s="125" t="str">
        <f t="shared" si="6"/>
        <v/>
      </c>
      <c r="AG283" s="131">
        <v>2.75</v>
      </c>
      <c r="AH283" s="120">
        <f t="shared" si="7"/>
        <v>0</v>
      </c>
      <c r="AI283" s="132" t="str">
        <f>HYPERLINK('242MLInput'!AD279)</f>
        <v/>
      </c>
      <c r="AJ283" s="132" t="str">
        <f>HYPERLINK('242MLInput'!AE279)</f>
        <v/>
      </c>
      <c r="AK283" s="132" t="str">
        <f>HYPERLINK('242MLInput'!AF279)</f>
        <v/>
      </c>
      <c r="AL283" s="132" t="str">
        <f>HYPERLINK('242MLInput'!AG279)</f>
        <v/>
      </c>
      <c r="AM283" s="132" t="str">
        <f>HYPERLINK('242MLInput'!AH279)</f>
        <v/>
      </c>
      <c r="AN283" s="132" t="str">
        <f>HYPERLINK('242MLInput'!AI279)</f>
        <v/>
      </c>
      <c r="AO283" s="132" t="str">
        <f>HYPERLINK('242MLInput'!AJ279)</f>
        <v/>
      </c>
      <c r="AP283" s="132" t="str">
        <f>HYPERLINK('242MLInput'!AK279)</f>
        <v/>
      </c>
      <c r="AQ283" s="118"/>
      <c r="AR283" s="118"/>
      <c r="AS283" s="118"/>
      <c r="AT283" s="118"/>
      <c r="AU283" s="118"/>
      <c r="AV283" s="118"/>
      <c r="AW283" s="118"/>
      <c r="AX283" s="118"/>
      <c r="AY283" s="118"/>
      <c r="AZ283" s="118"/>
      <c r="BA283" s="118"/>
      <c r="BB283" s="118"/>
      <c r="BC283" s="118"/>
      <c r="BD283" s="118"/>
      <c r="BE283" s="118"/>
      <c r="BF283" s="118"/>
      <c r="BG283" s="118"/>
      <c r="BH283" s="118"/>
      <c r="BI283" s="118"/>
      <c r="BJ283" s="118"/>
      <c r="BK283" s="118"/>
      <c r="BL283" s="118"/>
      <c r="BM283" s="118"/>
      <c r="BN283" s="118"/>
      <c r="BO283" s="118"/>
      <c r="BP283" s="118"/>
      <c r="BQ283" s="118"/>
      <c r="BR283" s="118"/>
      <c r="BS283" s="118"/>
      <c r="BT283" s="118"/>
      <c r="BU283" s="118"/>
      <c r="BV283" s="118"/>
      <c r="BW283" s="118"/>
      <c r="BX283" s="118"/>
      <c r="BY283" s="118"/>
      <c r="BZ283" s="118"/>
      <c r="CA283" s="118"/>
      <c r="CB283" s="118"/>
      <c r="CC283" s="118"/>
      <c r="CD283" s="118"/>
      <c r="CE283" s="118"/>
      <c r="CF283" s="118"/>
      <c r="CG283" s="118"/>
      <c r="CH283" s="118"/>
      <c r="CI283" s="118"/>
      <c r="CJ283" s="118"/>
      <c r="CK283" s="118"/>
      <c r="CL283" s="118"/>
      <c r="CM283" s="118"/>
      <c r="CN283" s="118"/>
      <c r="CO283" s="118"/>
      <c r="CP283" s="118"/>
      <c r="CQ283" s="118"/>
      <c r="CR283" s="118"/>
      <c r="CS283" s="118"/>
      <c r="CT283" s="118"/>
      <c r="CU283" s="118"/>
      <c r="CV283" s="118"/>
      <c r="CW283" s="118"/>
      <c r="CX283" s="118"/>
      <c r="CY283" s="118"/>
      <c r="CZ283" s="118"/>
      <c r="DA283" s="118"/>
      <c r="DB283" s="118"/>
      <c r="DC283" s="118"/>
      <c r="DD283" s="118"/>
    </row>
    <row r="284" ht="10.5" customHeight="1">
      <c r="A284" s="118" t="str">
        <f t="shared" si="1"/>
        <v>242ML</v>
      </c>
      <c r="B284" s="118">
        <f t="shared" si="2"/>
        <v>2020</v>
      </c>
      <c r="C284" s="118">
        <f t="shared" si="3"/>
        <v>10</v>
      </c>
      <c r="D284" s="119">
        <f>'242MLInput'!B280</f>
        <v>44110</v>
      </c>
      <c r="E284" s="120" t="str">
        <f t="shared" si="4"/>
        <v>SLN</v>
      </c>
      <c r="F284" s="121" t="str">
        <f>'242MLInput'!H280</f>
        <v>APA</v>
      </c>
      <c r="G284" s="120" t="str">
        <f>'242MLInput'!N280</f>
        <v>Steve Watkins</v>
      </c>
      <c r="H284" s="120" t="str">
        <f>'242MLInput'!O280</f>
        <v/>
      </c>
      <c r="I284" s="120" t="str">
        <f>'242MLInput'!Q280</f>
        <v>Cargo</v>
      </c>
      <c r="J284" s="121" t="str">
        <f>'242MLInput'!R280</f>
        <v>Vector Aeromedical</v>
      </c>
      <c r="K284" s="122" t="str">
        <f>'242MLInput'!AC280</f>
        <v/>
      </c>
      <c r="L284" s="123"/>
      <c r="M284" s="124">
        <f>'242MLInput'!L280</f>
        <v>1.2</v>
      </c>
      <c r="N284" s="120" t="str">
        <f>IF(F284="","",(IF(R284='242MLInput'!K280,"","ERROR!")))</f>
        <v/>
      </c>
      <c r="O284" s="120"/>
      <c r="P284" s="121">
        <v>1708.0</v>
      </c>
      <c r="Q284" s="121"/>
      <c r="R284" s="124">
        <f t="shared" si="8"/>
        <v>2940.2</v>
      </c>
      <c r="S284" s="125"/>
      <c r="T284" s="125"/>
      <c r="U284" s="125"/>
      <c r="V284" s="126"/>
      <c r="W284" s="125"/>
      <c r="X284" s="125"/>
      <c r="Y284" s="125" t="str">
        <f t="shared" si="72"/>
        <v/>
      </c>
      <c r="Z284" s="121"/>
      <c r="AA284" s="234"/>
      <c r="AB284" s="128"/>
      <c r="AC284" s="128"/>
      <c r="AD284" s="143"/>
      <c r="AE284" s="144">
        <v>0.0</v>
      </c>
      <c r="AF284" s="125" t="str">
        <f t="shared" si="6"/>
        <v/>
      </c>
      <c r="AG284" s="131">
        <v>2.75</v>
      </c>
      <c r="AH284" s="120">
        <f t="shared" si="7"/>
        <v>0</v>
      </c>
      <c r="AI284" s="132" t="str">
        <f>HYPERLINK('242MLInput'!AD280)</f>
        <v/>
      </c>
      <c r="AJ284" s="132" t="str">
        <f>HYPERLINK('242MLInput'!AE280)</f>
        <v/>
      </c>
      <c r="AK284" s="132" t="str">
        <f>HYPERLINK('242MLInput'!AF280)</f>
        <v/>
      </c>
      <c r="AL284" s="132" t="str">
        <f>HYPERLINK('242MLInput'!AG280)</f>
        <v/>
      </c>
      <c r="AM284" s="132" t="str">
        <f>HYPERLINK('242MLInput'!AH280)</f>
        <v/>
      </c>
      <c r="AN284" s="132" t="str">
        <f>HYPERLINK('242MLInput'!AI280)</f>
        <v/>
      </c>
      <c r="AO284" s="132" t="str">
        <f>HYPERLINK('242MLInput'!AJ280)</f>
        <v/>
      </c>
      <c r="AP284" s="132" t="str">
        <f>HYPERLINK('242MLInput'!AK280)</f>
        <v/>
      </c>
      <c r="AQ284" s="118"/>
      <c r="AR284" s="118"/>
      <c r="AS284" s="118"/>
      <c r="AT284" s="118"/>
      <c r="AU284" s="118"/>
      <c r="AV284" s="118"/>
      <c r="AW284" s="118"/>
      <c r="AX284" s="118"/>
      <c r="AY284" s="118"/>
      <c r="AZ284" s="118"/>
      <c r="BA284" s="118"/>
      <c r="BB284" s="118"/>
      <c r="BC284" s="118"/>
      <c r="BD284" s="118"/>
      <c r="BE284" s="118"/>
      <c r="BF284" s="118"/>
      <c r="BG284" s="118"/>
      <c r="BH284" s="118"/>
      <c r="BI284" s="118"/>
      <c r="BJ284" s="118"/>
      <c r="BK284" s="118"/>
      <c r="BL284" s="118"/>
      <c r="BM284" s="118"/>
      <c r="BN284" s="118"/>
      <c r="BO284" s="118"/>
      <c r="BP284" s="118"/>
      <c r="BQ284" s="118"/>
      <c r="BR284" s="118"/>
      <c r="BS284" s="118"/>
      <c r="BT284" s="118"/>
      <c r="BU284" s="118"/>
      <c r="BV284" s="118"/>
      <c r="BW284" s="118"/>
      <c r="BX284" s="118"/>
      <c r="BY284" s="118"/>
      <c r="BZ284" s="118"/>
      <c r="CA284" s="118"/>
      <c r="CB284" s="118"/>
      <c r="CC284" s="118"/>
      <c r="CD284" s="118"/>
      <c r="CE284" s="118"/>
      <c r="CF284" s="118"/>
      <c r="CG284" s="118"/>
      <c r="CH284" s="118"/>
      <c r="CI284" s="118"/>
      <c r="CJ284" s="118"/>
      <c r="CK284" s="118"/>
      <c r="CL284" s="118"/>
      <c r="CM284" s="118"/>
      <c r="CN284" s="118"/>
      <c r="CO284" s="118"/>
      <c r="CP284" s="118"/>
      <c r="CQ284" s="118"/>
      <c r="CR284" s="118"/>
      <c r="CS284" s="118"/>
      <c r="CT284" s="118"/>
      <c r="CU284" s="118"/>
      <c r="CV284" s="118"/>
      <c r="CW284" s="118"/>
      <c r="CX284" s="118"/>
      <c r="CY284" s="118"/>
      <c r="CZ284" s="118"/>
      <c r="DA284" s="118"/>
      <c r="DB284" s="118"/>
      <c r="DC284" s="118"/>
      <c r="DD284" s="118"/>
    </row>
    <row r="285" ht="10.5" customHeight="1">
      <c r="A285" s="118" t="str">
        <f t="shared" si="1"/>
        <v>242ML</v>
      </c>
      <c r="B285" s="118">
        <f t="shared" si="2"/>
        <v>2020</v>
      </c>
      <c r="C285" s="118">
        <f t="shared" si="3"/>
        <v>10</v>
      </c>
      <c r="D285" s="119">
        <f>'242MLInput'!B281</f>
        <v>44110</v>
      </c>
      <c r="E285" s="120" t="str">
        <f t="shared" si="4"/>
        <v>APA</v>
      </c>
      <c r="F285" s="121" t="str">
        <f>'242MLInput'!H281</f>
        <v>BUY</v>
      </c>
      <c r="G285" s="120" t="str">
        <f>'242MLInput'!N281</f>
        <v>Steve Watkins</v>
      </c>
      <c r="H285" s="120" t="str">
        <f>'242MLInput'!O281</f>
        <v/>
      </c>
      <c r="I285" s="120" t="str">
        <f>'242MLInput'!Q281</f>
        <v>Cargo</v>
      </c>
      <c r="J285" s="121" t="str">
        <f>'242MLInput'!R281</f>
        <v>Vector Aeromedical</v>
      </c>
      <c r="K285" s="122" t="str">
        <f>'242MLInput'!AC281</f>
        <v/>
      </c>
      <c r="L285" s="123"/>
      <c r="M285" s="124">
        <f>'242MLInput'!L281</f>
        <v>3.6</v>
      </c>
      <c r="N285" s="120" t="str">
        <f>IF(F285="","",(IF(R285='242MLInput'!K281,"","ERROR!")))</f>
        <v/>
      </c>
      <c r="O285" s="120"/>
      <c r="P285" s="121">
        <v>1709.0</v>
      </c>
      <c r="Q285" s="121">
        <v>4411.0</v>
      </c>
      <c r="R285" s="124">
        <f t="shared" si="8"/>
        <v>2943.8</v>
      </c>
      <c r="S285" s="125"/>
      <c r="T285" s="125"/>
      <c r="U285" s="125"/>
      <c r="V285" s="126"/>
      <c r="W285" s="125"/>
      <c r="X285" s="125"/>
      <c r="Y285" s="125">
        <v>14083.0</v>
      </c>
      <c r="Z285" s="121"/>
      <c r="AA285" s="234" t="s">
        <v>94</v>
      </c>
      <c r="AB285" s="128">
        <v>1000.0</v>
      </c>
      <c r="AC285" s="128" t="s">
        <v>373</v>
      </c>
      <c r="AD285" s="143"/>
      <c r="AE285" s="144">
        <v>0.0</v>
      </c>
      <c r="AF285" s="125" t="str">
        <f t="shared" si="6"/>
        <v/>
      </c>
      <c r="AG285" s="131">
        <v>2.75</v>
      </c>
      <c r="AH285" s="120">
        <f t="shared" si="7"/>
        <v>0</v>
      </c>
      <c r="AI285" s="132" t="str">
        <f>HYPERLINK('242MLInput'!AD281)</f>
        <v/>
      </c>
      <c r="AJ285" s="132" t="str">
        <f>HYPERLINK('242MLInput'!AE281)</f>
        <v/>
      </c>
      <c r="AK285" s="132" t="str">
        <f>HYPERLINK('242MLInput'!AF281)</f>
        <v/>
      </c>
      <c r="AL285" s="132" t="str">
        <f>HYPERLINK('242MLInput'!AG281)</f>
        <v/>
      </c>
      <c r="AM285" s="132" t="str">
        <f>HYPERLINK('242MLInput'!AH281)</f>
        <v/>
      </c>
      <c r="AN285" s="132" t="str">
        <f>HYPERLINK('242MLInput'!AI281)</f>
        <v/>
      </c>
      <c r="AO285" s="132" t="str">
        <f>HYPERLINK('242MLInput'!AJ281)</f>
        <v/>
      </c>
      <c r="AP285" s="132" t="str">
        <f>HYPERLINK('242MLInput'!AK281)</f>
        <v/>
      </c>
      <c r="AQ285" s="118"/>
      <c r="AR285" s="118"/>
      <c r="AS285" s="118"/>
      <c r="AT285" s="118"/>
      <c r="AU285" s="118"/>
      <c r="AV285" s="118"/>
      <c r="AW285" s="118"/>
      <c r="AX285" s="118"/>
      <c r="AY285" s="118"/>
      <c r="AZ285" s="118"/>
      <c r="BA285" s="118"/>
      <c r="BB285" s="118"/>
      <c r="BC285" s="118"/>
      <c r="BD285" s="118"/>
      <c r="BE285" s="118"/>
      <c r="BF285" s="118"/>
      <c r="BG285" s="118"/>
      <c r="BH285" s="118"/>
      <c r="BI285" s="118"/>
      <c r="BJ285" s="118"/>
      <c r="BK285" s="118"/>
      <c r="BL285" s="118"/>
      <c r="BM285" s="118"/>
      <c r="BN285" s="118"/>
      <c r="BO285" s="118"/>
      <c r="BP285" s="118"/>
      <c r="BQ285" s="118"/>
      <c r="BR285" s="118"/>
      <c r="BS285" s="118"/>
      <c r="BT285" s="118"/>
      <c r="BU285" s="118"/>
      <c r="BV285" s="118"/>
      <c r="BW285" s="118"/>
      <c r="BX285" s="118"/>
      <c r="BY285" s="118"/>
      <c r="BZ285" s="118"/>
      <c r="CA285" s="118"/>
      <c r="CB285" s="118"/>
      <c r="CC285" s="118"/>
      <c r="CD285" s="118"/>
      <c r="CE285" s="118"/>
      <c r="CF285" s="118"/>
      <c r="CG285" s="118"/>
      <c r="CH285" s="118"/>
      <c r="CI285" s="118"/>
      <c r="CJ285" s="118"/>
      <c r="CK285" s="118"/>
      <c r="CL285" s="118"/>
      <c r="CM285" s="118"/>
      <c r="CN285" s="118"/>
      <c r="CO285" s="118"/>
      <c r="CP285" s="118"/>
      <c r="CQ285" s="118"/>
      <c r="CR285" s="118"/>
      <c r="CS285" s="118"/>
      <c r="CT285" s="118"/>
      <c r="CU285" s="118"/>
      <c r="CV285" s="118"/>
      <c r="CW285" s="118"/>
      <c r="CX285" s="118"/>
      <c r="CY285" s="118"/>
      <c r="CZ285" s="118"/>
      <c r="DA285" s="118"/>
      <c r="DB285" s="118"/>
      <c r="DC285" s="118"/>
      <c r="DD285" s="118"/>
    </row>
    <row r="286" ht="10.5" customHeight="1">
      <c r="A286" s="12" t="str">
        <f t="shared" si="1"/>
        <v>242ML</v>
      </c>
      <c r="B286" s="12">
        <f t="shared" si="2"/>
        <v>2020</v>
      </c>
      <c r="C286" s="12">
        <f t="shared" si="3"/>
        <v>10</v>
      </c>
      <c r="D286" s="230">
        <f>'242MLInput'!B282</f>
        <v>44111</v>
      </c>
      <c r="E286" s="111" t="str">
        <f t="shared" si="4"/>
        <v>BUY</v>
      </c>
      <c r="F286" s="112" t="str">
        <f>'242MLInput'!H282</f>
        <v>LGA</v>
      </c>
      <c r="G286" s="111" t="str">
        <f>'242MLInput'!N282</f>
        <v>Kevin Mock</v>
      </c>
      <c r="H286" s="111" t="str">
        <f>'242MLInput'!O282</f>
        <v/>
      </c>
      <c r="I286" s="111" t="str">
        <f>'242MLInput'!Q282</f>
        <v>Passenger</v>
      </c>
      <c r="J286" s="112" t="str">
        <f>'242MLInput'!R282</f>
        <v>Boteler</v>
      </c>
      <c r="K286" s="113" t="str">
        <f>'242MLInput'!AC282</f>
        <v/>
      </c>
      <c r="L286" s="114"/>
      <c r="M286" s="115">
        <f>'242MLInput'!L282</f>
        <v>1.2</v>
      </c>
      <c r="N286" s="111" t="str">
        <f>IF(F286="","",(IF(R286='242MLInput'!K282,"","ERROR!")))</f>
        <v/>
      </c>
      <c r="O286" s="64"/>
      <c r="P286" s="121">
        <v>1710.0</v>
      </c>
      <c r="Q286" s="133"/>
      <c r="R286" s="224">
        <f t="shared" si="8"/>
        <v>2945</v>
      </c>
      <c r="S286" s="225"/>
      <c r="T286" s="225"/>
      <c r="U286" s="226"/>
      <c r="V286" s="226"/>
      <c r="W286" s="226"/>
      <c r="X286" s="226"/>
      <c r="Y286" s="226" t="str">
        <f>IF(S286&lt;&gt;"",SUM(S284:X286),"")</f>
        <v/>
      </c>
      <c r="Z286" s="136"/>
      <c r="AA286" s="228"/>
      <c r="AB286" s="229"/>
      <c r="AC286" s="229"/>
      <c r="AD286" s="138"/>
      <c r="AE286" s="139">
        <v>0.0</v>
      </c>
      <c r="AF286" s="140" t="str">
        <f t="shared" si="6"/>
        <v/>
      </c>
      <c r="AG286" s="231">
        <v>2.75</v>
      </c>
      <c r="AH286" s="142">
        <f t="shared" si="7"/>
        <v>0</v>
      </c>
      <c r="AI286" s="235" t="str">
        <f>HYPERLINK('242MLInput'!AD282)</f>
        <v/>
      </c>
      <c r="AJ286" s="236" t="str">
        <f>HYPERLINK('242MLInput'!AE282)</f>
        <v/>
      </c>
      <c r="AK286" s="237" t="str">
        <f>HYPERLINK('242MLInput'!AF282)</f>
        <v/>
      </c>
      <c r="AL286" s="237" t="str">
        <f>HYPERLINK('242MLInput'!AG282)</f>
        <v/>
      </c>
      <c r="AM286" s="237" t="str">
        <f>HYPERLINK('242MLInput'!AH282)</f>
        <v/>
      </c>
      <c r="AN286" s="237" t="str">
        <f>HYPERLINK('242MLInput'!AI282)</f>
        <v/>
      </c>
      <c r="AO286" s="237" t="str">
        <f>HYPERLINK('242MLInput'!AJ282)</f>
        <v/>
      </c>
      <c r="AP286" s="237" t="str">
        <f>HYPERLINK('242MLInput'!AK282)</f>
        <v/>
      </c>
      <c r="AQ286" s="238"/>
      <c r="AR286" s="238"/>
      <c r="AS286" s="238"/>
      <c r="AT286" s="238"/>
      <c r="AU286" s="238"/>
      <c r="AV286" s="238"/>
      <c r="AW286" s="238"/>
      <c r="AX286" s="238"/>
      <c r="AY286" s="238"/>
      <c r="AZ286" s="238"/>
      <c r="BA286" s="238"/>
      <c r="BB286" s="238"/>
      <c r="BC286" s="238"/>
      <c r="BD286" s="238"/>
      <c r="BE286" s="238"/>
      <c r="BF286" s="238"/>
      <c r="BG286" s="238"/>
      <c r="BH286" s="238"/>
      <c r="BI286" s="238"/>
      <c r="BJ286" s="238"/>
      <c r="BK286" s="238"/>
      <c r="BL286" s="238"/>
      <c r="BM286" s="238"/>
      <c r="BN286" s="238"/>
      <c r="BO286" s="238"/>
      <c r="BP286" s="238"/>
      <c r="BQ286" s="238"/>
      <c r="BR286" s="238"/>
      <c r="BS286" s="238"/>
      <c r="BT286" s="238"/>
      <c r="BU286" s="238"/>
      <c r="BV286" s="238"/>
      <c r="BW286" s="238"/>
      <c r="BX286" s="238"/>
      <c r="BY286" s="238"/>
      <c r="BZ286" s="238"/>
      <c r="CA286" s="238"/>
      <c r="CB286" s="238"/>
      <c r="CC286" s="238"/>
      <c r="CD286" s="238"/>
      <c r="CE286" s="238"/>
      <c r="CF286" s="238"/>
      <c r="CG286" s="238"/>
      <c r="CH286" s="238"/>
      <c r="CI286" s="238"/>
      <c r="CJ286" s="238"/>
      <c r="CK286" s="238"/>
      <c r="CL286" s="238"/>
      <c r="CM286" s="238"/>
      <c r="CN286" s="238"/>
      <c r="CO286" s="238"/>
      <c r="CP286" s="238"/>
      <c r="CQ286" s="238"/>
      <c r="CR286" s="238"/>
      <c r="CS286" s="238"/>
      <c r="CT286" s="238"/>
      <c r="CU286" s="238"/>
      <c r="CV286" s="238"/>
      <c r="CW286" s="238"/>
      <c r="CX286" s="238"/>
      <c r="CY286" s="238"/>
      <c r="CZ286" s="238"/>
      <c r="DA286" s="238"/>
      <c r="DB286" s="238"/>
      <c r="DC286" s="238"/>
      <c r="DD286" s="238"/>
    </row>
    <row r="287" ht="10.5" customHeight="1">
      <c r="A287" s="12" t="str">
        <f t="shared" si="1"/>
        <v>242ML</v>
      </c>
      <c r="B287" s="12">
        <f t="shared" si="2"/>
        <v>2020</v>
      </c>
      <c r="C287" s="12">
        <f t="shared" si="3"/>
        <v>10</v>
      </c>
      <c r="D287" s="230">
        <f>'242MLInput'!B283</f>
        <v>44111</v>
      </c>
      <c r="E287" s="111" t="str">
        <f t="shared" si="4"/>
        <v>LGA</v>
      </c>
      <c r="F287" s="112" t="str">
        <f>'242MLInput'!H283</f>
        <v>BUY</v>
      </c>
      <c r="G287" s="111" t="str">
        <f>'242MLInput'!N283</f>
        <v>Kevin Mock</v>
      </c>
      <c r="H287" s="111" t="str">
        <f>'242MLInput'!O283</f>
        <v/>
      </c>
      <c r="I287" s="111" t="str">
        <f>'242MLInput'!Q283</f>
        <v>Passenger</v>
      </c>
      <c r="J287" s="112" t="str">
        <f>'242MLInput'!R283</f>
        <v>Boteler</v>
      </c>
      <c r="K287" s="113" t="str">
        <f>'242MLInput'!AC283</f>
        <v/>
      </c>
      <c r="L287" s="114"/>
      <c r="M287" s="115">
        <f>'242MLInput'!L283</f>
        <v>1.5</v>
      </c>
      <c r="N287" s="111" t="str">
        <f>IF(F287="","",(IF(R287='242MLInput'!K283,"","ERROR!")))</f>
        <v/>
      </c>
      <c r="O287" s="64"/>
      <c r="P287" s="121">
        <v>1711.0</v>
      </c>
      <c r="Q287" s="133">
        <v>4419.0</v>
      </c>
      <c r="R287" s="224">
        <f t="shared" si="8"/>
        <v>2946.5</v>
      </c>
      <c r="S287" s="225"/>
      <c r="T287" s="225"/>
      <c r="U287" s="226"/>
      <c r="V287" s="226"/>
      <c r="W287" s="226"/>
      <c r="X287" s="226"/>
      <c r="Y287" s="226">
        <v>6900.0</v>
      </c>
      <c r="Z287" s="136"/>
      <c r="AA287" s="228" t="s">
        <v>102</v>
      </c>
      <c r="AB287" s="229">
        <v>500.0</v>
      </c>
      <c r="AC287" s="229" t="s">
        <v>374</v>
      </c>
      <c r="AD287" s="138"/>
      <c r="AE287" s="139">
        <v>0.0</v>
      </c>
      <c r="AF287" s="140" t="str">
        <f t="shared" si="6"/>
        <v/>
      </c>
      <c r="AG287" s="231">
        <v>2.75</v>
      </c>
      <c r="AH287" s="142">
        <f t="shared" si="7"/>
        <v>0</v>
      </c>
      <c r="AI287" s="235" t="str">
        <f>HYPERLINK('242MLInput'!AD283)</f>
        <v/>
      </c>
      <c r="AJ287" s="236" t="str">
        <f>HYPERLINK('242MLInput'!AE283)</f>
        <v/>
      </c>
      <c r="AK287" s="237" t="str">
        <f>HYPERLINK('242MLInput'!AF283)</f>
        <v/>
      </c>
      <c r="AL287" s="237" t="str">
        <f>HYPERLINK('242MLInput'!AG283)</f>
        <v/>
      </c>
      <c r="AM287" s="237" t="str">
        <f>HYPERLINK('242MLInput'!AH283)</f>
        <v/>
      </c>
      <c r="AN287" s="237" t="str">
        <f>HYPERLINK('242MLInput'!AI283)</f>
        <v/>
      </c>
      <c r="AO287" s="237" t="str">
        <f>HYPERLINK('242MLInput'!AJ283)</f>
        <v/>
      </c>
      <c r="AP287" s="237" t="str">
        <f>HYPERLINK('242MLInput'!AK283)</f>
        <v/>
      </c>
      <c r="AQ287" s="238"/>
      <c r="AR287" s="238"/>
      <c r="AS287" s="238"/>
      <c r="AT287" s="238"/>
      <c r="AU287" s="238"/>
      <c r="AV287" s="238"/>
      <c r="AW287" s="238"/>
      <c r="AX287" s="238"/>
      <c r="AY287" s="238"/>
      <c r="AZ287" s="238"/>
      <c r="BA287" s="238"/>
      <c r="BB287" s="238"/>
      <c r="BC287" s="238"/>
      <c r="BD287" s="238"/>
      <c r="BE287" s="238"/>
      <c r="BF287" s="238"/>
      <c r="BG287" s="238"/>
      <c r="BH287" s="238"/>
      <c r="BI287" s="238"/>
      <c r="BJ287" s="238"/>
      <c r="BK287" s="238"/>
      <c r="BL287" s="238"/>
      <c r="BM287" s="238"/>
      <c r="BN287" s="238"/>
      <c r="BO287" s="238"/>
      <c r="BP287" s="238"/>
      <c r="BQ287" s="238"/>
      <c r="BR287" s="238"/>
      <c r="BS287" s="238"/>
      <c r="BT287" s="238"/>
      <c r="BU287" s="238"/>
      <c r="BV287" s="238"/>
      <c r="BW287" s="238"/>
      <c r="BX287" s="238"/>
      <c r="BY287" s="238"/>
      <c r="BZ287" s="238"/>
      <c r="CA287" s="238"/>
      <c r="CB287" s="238"/>
      <c r="CC287" s="238"/>
      <c r="CD287" s="238"/>
      <c r="CE287" s="238"/>
      <c r="CF287" s="238"/>
      <c r="CG287" s="238"/>
      <c r="CH287" s="238"/>
      <c r="CI287" s="238"/>
      <c r="CJ287" s="238"/>
      <c r="CK287" s="238"/>
      <c r="CL287" s="238"/>
      <c r="CM287" s="238"/>
      <c r="CN287" s="238"/>
      <c r="CO287" s="238"/>
      <c r="CP287" s="238"/>
      <c r="CQ287" s="238"/>
      <c r="CR287" s="238"/>
      <c r="CS287" s="238"/>
      <c r="CT287" s="238"/>
      <c r="CU287" s="238"/>
      <c r="CV287" s="238"/>
      <c r="CW287" s="238"/>
      <c r="CX287" s="238"/>
      <c r="CY287" s="238"/>
      <c r="CZ287" s="238"/>
      <c r="DA287" s="238"/>
      <c r="DB287" s="238"/>
      <c r="DC287" s="238"/>
      <c r="DD287" s="238"/>
    </row>
    <row r="288" ht="10.5" customHeight="1">
      <c r="A288" s="118" t="str">
        <f t="shared" si="1"/>
        <v>242ML</v>
      </c>
      <c r="B288" s="118">
        <f t="shared" si="2"/>
        <v>2020</v>
      </c>
      <c r="C288" s="118">
        <f t="shared" si="3"/>
        <v>10</v>
      </c>
      <c r="D288" s="119">
        <f>'242MLInput'!B284</f>
        <v>44111</v>
      </c>
      <c r="E288" s="120" t="str">
        <f t="shared" si="4"/>
        <v>BUY</v>
      </c>
      <c r="F288" s="121" t="str">
        <f>'242MLInput'!H284</f>
        <v>SLN</v>
      </c>
      <c r="G288" s="120" t="str">
        <f>'242MLInput'!N284</f>
        <v>Steve Watkins</v>
      </c>
      <c r="H288" s="120" t="str">
        <f>'242MLInput'!O284</f>
        <v/>
      </c>
      <c r="I288" s="120" t="str">
        <f>'242MLInput'!Q284</f>
        <v>Cargo</v>
      </c>
      <c r="J288" s="121" t="str">
        <f>'242MLInput'!R284</f>
        <v>Vector Aeromedical</v>
      </c>
      <c r="K288" s="122" t="str">
        <f>'242MLInput'!AC284</f>
        <v/>
      </c>
      <c r="L288" s="123"/>
      <c r="M288" s="124">
        <f>'242MLInput'!L284</f>
        <v>2.8</v>
      </c>
      <c r="N288" s="120" t="str">
        <f>IF(F288="","",(IF(R288='242MLInput'!K284,"","ERROR!")))</f>
        <v/>
      </c>
      <c r="O288" s="120"/>
      <c r="P288" s="121">
        <v>1712.0</v>
      </c>
      <c r="Q288" s="121"/>
      <c r="R288" s="124">
        <f t="shared" si="8"/>
        <v>2949.3</v>
      </c>
      <c r="S288" s="125"/>
      <c r="T288" s="125"/>
      <c r="U288" s="125"/>
      <c r="V288" s="126"/>
      <c r="W288" s="125"/>
      <c r="X288" s="125"/>
      <c r="Y288" s="125" t="str">
        <f t="shared" ref="Y288:Y289" si="73">IF(S288&lt;&gt;"",SUM(S286:X288),"")</f>
        <v/>
      </c>
      <c r="Z288" s="121"/>
      <c r="AA288" s="234"/>
      <c r="AB288" s="128"/>
      <c r="AC288" s="128"/>
      <c r="AD288" s="143"/>
      <c r="AE288" s="144">
        <v>0.0</v>
      </c>
      <c r="AF288" s="125" t="str">
        <f t="shared" si="6"/>
        <v/>
      </c>
      <c r="AG288" s="131">
        <v>2.75</v>
      </c>
      <c r="AH288" s="120">
        <f t="shared" si="7"/>
        <v>0</v>
      </c>
      <c r="AI288" s="132" t="str">
        <f>HYPERLINK('242MLInput'!AD284)</f>
        <v/>
      </c>
      <c r="AJ288" s="132" t="str">
        <f>HYPERLINK('242MLInput'!AE284)</f>
        <v/>
      </c>
      <c r="AK288" s="132" t="str">
        <f>HYPERLINK('242MLInput'!AF284)</f>
        <v/>
      </c>
      <c r="AL288" s="132" t="str">
        <f>HYPERLINK('242MLInput'!AG284)</f>
        <v/>
      </c>
      <c r="AM288" s="132" t="str">
        <f>HYPERLINK('242MLInput'!AH284)</f>
        <v/>
      </c>
      <c r="AN288" s="132" t="str">
        <f>HYPERLINK('242MLInput'!AI284)</f>
        <v/>
      </c>
      <c r="AO288" s="132" t="str">
        <f>HYPERLINK('242MLInput'!AJ284)</f>
        <v/>
      </c>
      <c r="AP288" s="132" t="str">
        <f>HYPERLINK('242MLInput'!AK284)</f>
        <v/>
      </c>
      <c r="AQ288" s="118"/>
      <c r="AR288" s="118"/>
      <c r="AS288" s="118"/>
      <c r="AT288" s="118"/>
      <c r="AU288" s="118"/>
      <c r="AV288" s="118"/>
      <c r="AW288" s="118"/>
      <c r="AX288" s="118"/>
      <c r="AY288" s="118"/>
      <c r="AZ288" s="118"/>
      <c r="BA288" s="118"/>
      <c r="BB288" s="118"/>
      <c r="BC288" s="118"/>
      <c r="BD288" s="118"/>
      <c r="BE288" s="118"/>
      <c r="BF288" s="118"/>
      <c r="BG288" s="118"/>
      <c r="BH288" s="118"/>
      <c r="BI288" s="118"/>
      <c r="BJ288" s="118"/>
      <c r="BK288" s="118"/>
      <c r="BL288" s="118"/>
      <c r="BM288" s="118"/>
      <c r="BN288" s="118"/>
      <c r="BO288" s="118"/>
      <c r="BP288" s="118"/>
      <c r="BQ288" s="118"/>
      <c r="BR288" s="118"/>
      <c r="BS288" s="118"/>
      <c r="BT288" s="118"/>
      <c r="BU288" s="118"/>
      <c r="BV288" s="118"/>
      <c r="BW288" s="118"/>
      <c r="BX288" s="118"/>
      <c r="BY288" s="118"/>
      <c r="BZ288" s="118"/>
      <c r="CA288" s="118"/>
      <c r="CB288" s="118"/>
      <c r="CC288" s="118"/>
      <c r="CD288" s="118"/>
      <c r="CE288" s="118"/>
      <c r="CF288" s="118"/>
      <c r="CG288" s="118"/>
      <c r="CH288" s="118"/>
      <c r="CI288" s="118"/>
      <c r="CJ288" s="118"/>
      <c r="CK288" s="118"/>
      <c r="CL288" s="118"/>
      <c r="CM288" s="118"/>
      <c r="CN288" s="118"/>
      <c r="CO288" s="118"/>
      <c r="CP288" s="118"/>
      <c r="CQ288" s="118"/>
      <c r="CR288" s="118"/>
      <c r="CS288" s="118"/>
      <c r="CT288" s="118"/>
      <c r="CU288" s="118"/>
      <c r="CV288" s="118"/>
      <c r="CW288" s="118"/>
      <c r="CX288" s="118"/>
      <c r="CY288" s="118"/>
      <c r="CZ288" s="118"/>
      <c r="DA288" s="118"/>
      <c r="DB288" s="118"/>
      <c r="DC288" s="118"/>
      <c r="DD288" s="118"/>
    </row>
    <row r="289" ht="10.5" customHeight="1">
      <c r="A289" s="118" t="str">
        <f t="shared" si="1"/>
        <v>242ML</v>
      </c>
      <c r="B289" s="118">
        <f t="shared" si="2"/>
        <v>2020</v>
      </c>
      <c r="C289" s="118">
        <f t="shared" si="3"/>
        <v>10</v>
      </c>
      <c r="D289" s="119">
        <f>'242MLInput'!B285</f>
        <v>44111</v>
      </c>
      <c r="E289" s="120" t="str">
        <f t="shared" si="4"/>
        <v>SLN</v>
      </c>
      <c r="F289" s="121" t="str">
        <f>'242MLInput'!H285</f>
        <v>APA</v>
      </c>
      <c r="G289" s="120" t="str">
        <f>'242MLInput'!N285</f>
        <v>Steve Watkins</v>
      </c>
      <c r="H289" s="120" t="str">
        <f>'242MLInput'!O285</f>
        <v/>
      </c>
      <c r="I289" s="120" t="str">
        <f>'242MLInput'!Q285</f>
        <v>Cargo</v>
      </c>
      <c r="J289" s="121" t="str">
        <f>'242MLInput'!R285</f>
        <v>Vector Aeromedical</v>
      </c>
      <c r="K289" s="122" t="str">
        <f>'242MLInput'!AC285</f>
        <v/>
      </c>
      <c r="L289" s="123"/>
      <c r="M289" s="124">
        <f>'242MLInput'!L285</f>
        <v>1.4</v>
      </c>
      <c r="N289" s="120" t="str">
        <f>IF(F289="","",(IF(R289='242MLInput'!K285,"","ERROR!")))</f>
        <v/>
      </c>
      <c r="O289" s="120"/>
      <c r="P289" s="121">
        <v>1713.0</v>
      </c>
      <c r="Q289" s="121"/>
      <c r="R289" s="124">
        <f t="shared" si="8"/>
        <v>2950.7</v>
      </c>
      <c r="S289" s="125"/>
      <c r="T289" s="125"/>
      <c r="U289" s="125"/>
      <c r="V289" s="126"/>
      <c r="W289" s="125"/>
      <c r="X289" s="125"/>
      <c r="Y289" s="125" t="str">
        <f t="shared" si="73"/>
        <v/>
      </c>
      <c r="Z289" s="121"/>
      <c r="AA289" s="234"/>
      <c r="AB289" s="128"/>
      <c r="AC289" s="128"/>
      <c r="AD289" s="143"/>
      <c r="AE289" s="144">
        <v>0.0</v>
      </c>
      <c r="AF289" s="125" t="str">
        <f t="shared" si="6"/>
        <v/>
      </c>
      <c r="AG289" s="131">
        <v>2.75</v>
      </c>
      <c r="AH289" s="120">
        <f t="shared" si="7"/>
        <v>0</v>
      </c>
      <c r="AI289" s="132" t="str">
        <f>HYPERLINK('242MLInput'!AD285)</f>
        <v/>
      </c>
      <c r="AJ289" s="132" t="str">
        <f>HYPERLINK('242MLInput'!AE285)</f>
        <v/>
      </c>
      <c r="AK289" s="132" t="str">
        <f>HYPERLINK('242MLInput'!AF285)</f>
        <v/>
      </c>
      <c r="AL289" s="132" t="str">
        <f>HYPERLINK('242MLInput'!AG285)</f>
        <v/>
      </c>
      <c r="AM289" s="132" t="str">
        <f>HYPERLINK('242MLInput'!AH285)</f>
        <v/>
      </c>
      <c r="AN289" s="132" t="str">
        <f>HYPERLINK('242MLInput'!AI285)</f>
        <v/>
      </c>
      <c r="AO289" s="132" t="str">
        <f>HYPERLINK('242MLInput'!AJ285)</f>
        <v/>
      </c>
      <c r="AP289" s="132" t="str">
        <f>HYPERLINK('242MLInput'!AK285)</f>
        <v/>
      </c>
      <c r="AQ289" s="118"/>
      <c r="AR289" s="118"/>
      <c r="AS289" s="118"/>
      <c r="AT289" s="118"/>
      <c r="AU289" s="118"/>
      <c r="AV289" s="118"/>
      <c r="AW289" s="118"/>
      <c r="AX289" s="118"/>
      <c r="AY289" s="118"/>
      <c r="AZ289" s="118"/>
      <c r="BA289" s="118"/>
      <c r="BB289" s="118"/>
      <c r="BC289" s="118"/>
      <c r="BD289" s="118"/>
      <c r="BE289" s="118"/>
      <c r="BF289" s="118"/>
      <c r="BG289" s="118"/>
      <c r="BH289" s="118"/>
      <c r="BI289" s="118"/>
      <c r="BJ289" s="118"/>
      <c r="BK289" s="118"/>
      <c r="BL289" s="118"/>
      <c r="BM289" s="118"/>
      <c r="BN289" s="118"/>
      <c r="BO289" s="118"/>
      <c r="BP289" s="118"/>
      <c r="BQ289" s="118"/>
      <c r="BR289" s="118"/>
      <c r="BS289" s="118"/>
      <c r="BT289" s="118"/>
      <c r="BU289" s="118"/>
      <c r="BV289" s="118"/>
      <c r="BW289" s="118"/>
      <c r="BX289" s="118"/>
      <c r="BY289" s="118"/>
      <c r="BZ289" s="118"/>
      <c r="CA289" s="118"/>
      <c r="CB289" s="118"/>
      <c r="CC289" s="118"/>
      <c r="CD289" s="118"/>
      <c r="CE289" s="118"/>
      <c r="CF289" s="118"/>
      <c r="CG289" s="118"/>
      <c r="CH289" s="118"/>
      <c r="CI289" s="118"/>
      <c r="CJ289" s="118"/>
      <c r="CK289" s="118"/>
      <c r="CL289" s="118"/>
      <c r="CM289" s="118"/>
      <c r="CN289" s="118"/>
      <c r="CO289" s="118"/>
      <c r="CP289" s="118"/>
      <c r="CQ289" s="118"/>
      <c r="CR289" s="118"/>
      <c r="CS289" s="118"/>
      <c r="CT289" s="118"/>
      <c r="CU289" s="118"/>
      <c r="CV289" s="118"/>
      <c r="CW289" s="118"/>
      <c r="CX289" s="118"/>
      <c r="CY289" s="118"/>
      <c r="CZ289" s="118"/>
      <c r="DA289" s="118"/>
      <c r="DB289" s="118"/>
      <c r="DC289" s="118"/>
      <c r="DD289" s="118"/>
    </row>
    <row r="290" ht="10.5" customHeight="1">
      <c r="A290" s="118" t="str">
        <f t="shared" si="1"/>
        <v>242ML</v>
      </c>
      <c r="B290" s="118">
        <f t="shared" si="2"/>
        <v>2020</v>
      </c>
      <c r="C290" s="118">
        <f t="shared" si="3"/>
        <v>10</v>
      </c>
      <c r="D290" s="119">
        <f>'242MLInput'!B286</f>
        <v>44111</v>
      </c>
      <c r="E290" s="120" t="str">
        <f t="shared" si="4"/>
        <v>APA</v>
      </c>
      <c r="F290" s="121" t="str">
        <f>'242MLInput'!H286</f>
        <v>BUY</v>
      </c>
      <c r="G290" s="120" t="str">
        <f>'242MLInput'!N286</f>
        <v>Steve Watkins</v>
      </c>
      <c r="H290" s="120" t="str">
        <f>'242MLInput'!O286</f>
        <v/>
      </c>
      <c r="I290" s="120" t="str">
        <f>'242MLInput'!Q286</f>
        <v>Cargo</v>
      </c>
      <c r="J290" s="121" t="str">
        <f>'242MLInput'!R286</f>
        <v>Vector Aeromedical</v>
      </c>
      <c r="K290" s="122" t="str">
        <f>'242MLInput'!AC286</f>
        <v/>
      </c>
      <c r="L290" s="123"/>
      <c r="M290" s="124">
        <f>'242MLInput'!L286</f>
        <v>3.3</v>
      </c>
      <c r="N290" s="120" t="str">
        <f>IF(F290="","",(IF(R290='242MLInput'!K286,"","ERROR!")))</f>
        <v/>
      </c>
      <c r="O290" s="120"/>
      <c r="P290" s="121">
        <v>1714.0</v>
      </c>
      <c r="Q290" s="121">
        <v>4412.0</v>
      </c>
      <c r="R290" s="124">
        <f t="shared" si="8"/>
        <v>2954</v>
      </c>
      <c r="S290" s="125"/>
      <c r="T290" s="125"/>
      <c r="U290" s="125"/>
      <c r="V290" s="126"/>
      <c r="W290" s="125"/>
      <c r="X290" s="125"/>
      <c r="Y290" s="125">
        <v>14083.0</v>
      </c>
      <c r="Z290" s="121"/>
      <c r="AA290" s="234" t="s">
        <v>375</v>
      </c>
      <c r="AB290" s="128">
        <v>1000.0</v>
      </c>
      <c r="AC290" s="128" t="s">
        <v>376</v>
      </c>
      <c r="AD290" s="143"/>
      <c r="AE290" s="144">
        <v>0.0</v>
      </c>
      <c r="AF290" s="125" t="str">
        <f t="shared" si="6"/>
        <v/>
      </c>
      <c r="AG290" s="131">
        <v>2.75</v>
      </c>
      <c r="AH290" s="120">
        <f t="shared" si="7"/>
        <v>0</v>
      </c>
      <c r="AI290" s="132" t="str">
        <f>HYPERLINK('242MLInput'!AD286)</f>
        <v/>
      </c>
      <c r="AJ290" s="132" t="str">
        <f>HYPERLINK('242MLInput'!AE286)</f>
        <v/>
      </c>
      <c r="AK290" s="132" t="str">
        <f>HYPERLINK('242MLInput'!AF286)</f>
        <v/>
      </c>
      <c r="AL290" s="132" t="str">
        <f>HYPERLINK('242MLInput'!AG286)</f>
        <v/>
      </c>
      <c r="AM290" s="132" t="str">
        <f>HYPERLINK('242MLInput'!AH286)</f>
        <v/>
      </c>
      <c r="AN290" s="132" t="str">
        <f>HYPERLINK('242MLInput'!AI286)</f>
        <v/>
      </c>
      <c r="AO290" s="132" t="str">
        <f>HYPERLINK('242MLInput'!AJ286)</f>
        <v/>
      </c>
      <c r="AP290" s="132" t="str">
        <f>HYPERLINK('242MLInput'!AK286)</f>
        <v/>
      </c>
      <c r="AQ290" s="118"/>
      <c r="AR290" s="118"/>
      <c r="AS290" s="118"/>
      <c r="AT290" s="118"/>
      <c r="AU290" s="118"/>
      <c r="AV290" s="118"/>
      <c r="AW290" s="118"/>
      <c r="AX290" s="118"/>
      <c r="AY290" s="118"/>
      <c r="AZ290" s="118"/>
      <c r="BA290" s="118"/>
      <c r="BB290" s="118"/>
      <c r="BC290" s="118"/>
      <c r="BD290" s="118"/>
      <c r="BE290" s="118"/>
      <c r="BF290" s="118"/>
      <c r="BG290" s="118"/>
      <c r="BH290" s="118"/>
      <c r="BI290" s="118"/>
      <c r="BJ290" s="118"/>
      <c r="BK290" s="118"/>
      <c r="BL290" s="118"/>
      <c r="BM290" s="118"/>
      <c r="BN290" s="118"/>
      <c r="BO290" s="118"/>
      <c r="BP290" s="118"/>
      <c r="BQ290" s="118"/>
      <c r="BR290" s="118"/>
      <c r="BS290" s="118"/>
      <c r="BT290" s="118"/>
      <c r="BU290" s="118"/>
      <c r="BV290" s="118"/>
      <c r="BW290" s="118"/>
      <c r="BX290" s="118"/>
      <c r="BY290" s="118"/>
      <c r="BZ290" s="118"/>
      <c r="CA290" s="118"/>
      <c r="CB290" s="118"/>
      <c r="CC290" s="118"/>
      <c r="CD290" s="118"/>
      <c r="CE290" s="118"/>
      <c r="CF290" s="118"/>
      <c r="CG290" s="118"/>
      <c r="CH290" s="118"/>
      <c r="CI290" s="118"/>
      <c r="CJ290" s="118"/>
      <c r="CK290" s="118"/>
      <c r="CL290" s="118"/>
      <c r="CM290" s="118"/>
      <c r="CN290" s="118"/>
      <c r="CO290" s="118"/>
      <c r="CP290" s="118"/>
      <c r="CQ290" s="118"/>
      <c r="CR290" s="118"/>
      <c r="CS290" s="118"/>
      <c r="CT290" s="118"/>
      <c r="CU290" s="118"/>
      <c r="CV290" s="118"/>
      <c r="CW290" s="118"/>
      <c r="CX290" s="118"/>
      <c r="CY290" s="118"/>
      <c r="CZ290" s="118"/>
      <c r="DA290" s="118"/>
      <c r="DB290" s="118"/>
      <c r="DC290" s="118"/>
      <c r="DD290" s="118"/>
    </row>
    <row r="291" ht="10.5" customHeight="1">
      <c r="A291" s="12" t="str">
        <f t="shared" si="1"/>
        <v>242ML</v>
      </c>
      <c r="B291" s="12">
        <f t="shared" si="2"/>
        <v>2020</v>
      </c>
      <c r="C291" s="12">
        <f t="shared" si="3"/>
        <v>10</v>
      </c>
      <c r="D291" s="230">
        <f>'242MLInput'!B287</f>
        <v>44112</v>
      </c>
      <c r="E291" s="111" t="str">
        <f t="shared" si="4"/>
        <v>BUY</v>
      </c>
      <c r="F291" s="112" t="str">
        <f>'242MLInput'!H287</f>
        <v>GSO</v>
      </c>
      <c r="G291" s="111" t="str">
        <f>'242MLInput'!N287</f>
        <v>Steve Watkins</v>
      </c>
      <c r="H291" s="111" t="str">
        <f>'242MLInput'!O287</f>
        <v/>
      </c>
      <c r="I291" s="111" t="str">
        <f>'242MLInput'!Q287</f>
        <v>Non-Rev</v>
      </c>
      <c r="J291" s="112" t="str">
        <f>'242MLInput'!R287</f>
        <v>MX</v>
      </c>
      <c r="K291" s="113" t="str">
        <f>'242MLInput'!AC287</f>
        <v/>
      </c>
      <c r="L291" s="114"/>
      <c r="M291" s="115">
        <f>'242MLInput'!L287</f>
        <v>0.2</v>
      </c>
      <c r="N291" s="111" t="str">
        <f>IF(F291="","",(IF(R291='242MLInput'!K287,"","ERROR!")))</f>
        <v/>
      </c>
      <c r="O291" s="64"/>
      <c r="P291" s="121">
        <v>1715.0</v>
      </c>
      <c r="Q291" s="133"/>
      <c r="R291" s="224">
        <f t="shared" si="8"/>
        <v>2954.2</v>
      </c>
      <c r="S291" s="225"/>
      <c r="T291" s="225"/>
      <c r="U291" s="226"/>
      <c r="V291" s="226"/>
      <c r="W291" s="226"/>
      <c r="X291" s="226"/>
      <c r="Y291" s="226" t="str">
        <f t="shared" ref="Y291:Y293" si="74">IF(S291&lt;&gt;"",SUM(S289:X291),"")</f>
        <v/>
      </c>
      <c r="Z291" s="136"/>
      <c r="AA291" s="228"/>
      <c r="AB291" s="229"/>
      <c r="AC291" s="229"/>
      <c r="AD291" s="138"/>
      <c r="AE291" s="139">
        <v>0.0</v>
      </c>
      <c r="AF291" s="140" t="str">
        <f t="shared" si="6"/>
        <v/>
      </c>
      <c r="AG291" s="231">
        <v>2.75</v>
      </c>
      <c r="AH291" s="142">
        <f t="shared" si="7"/>
        <v>0</v>
      </c>
      <c r="AI291" s="235" t="str">
        <f>HYPERLINK('242MLInput'!AD287)</f>
        <v/>
      </c>
      <c r="AJ291" s="236" t="str">
        <f>HYPERLINK('242MLInput'!AE287)</f>
        <v/>
      </c>
      <c r="AK291" s="237" t="str">
        <f>HYPERLINK('242MLInput'!AF287)</f>
        <v/>
      </c>
      <c r="AL291" s="237" t="str">
        <f>HYPERLINK('242MLInput'!AG287)</f>
        <v/>
      </c>
      <c r="AM291" s="237" t="str">
        <f>HYPERLINK('242MLInput'!AH287)</f>
        <v/>
      </c>
      <c r="AN291" s="237" t="str">
        <f>HYPERLINK('242MLInput'!AI287)</f>
        <v/>
      </c>
      <c r="AO291" s="237" t="str">
        <f>HYPERLINK('242MLInput'!AJ287)</f>
        <v/>
      </c>
      <c r="AP291" s="237" t="str">
        <f>HYPERLINK('242MLInput'!AK287)</f>
        <v/>
      </c>
      <c r="AQ291" s="238"/>
      <c r="AR291" s="238"/>
      <c r="AS291" s="238"/>
      <c r="AT291" s="238"/>
      <c r="AU291" s="238"/>
      <c r="AV291" s="238"/>
      <c r="AW291" s="238"/>
      <c r="AX291" s="238"/>
      <c r="AY291" s="238"/>
      <c r="AZ291" s="238"/>
      <c r="BA291" s="238"/>
      <c r="BB291" s="238"/>
      <c r="BC291" s="238"/>
      <c r="BD291" s="238"/>
      <c r="BE291" s="238"/>
      <c r="BF291" s="238"/>
      <c r="BG291" s="238"/>
      <c r="BH291" s="238"/>
      <c r="BI291" s="238"/>
      <c r="BJ291" s="238"/>
      <c r="BK291" s="238"/>
      <c r="BL291" s="238"/>
      <c r="BM291" s="238"/>
      <c r="BN291" s="238"/>
      <c r="BO291" s="238"/>
      <c r="BP291" s="238"/>
      <c r="BQ291" s="238"/>
      <c r="BR291" s="238"/>
      <c r="BS291" s="238"/>
      <c r="BT291" s="238"/>
      <c r="BU291" s="238"/>
      <c r="BV291" s="238"/>
      <c r="BW291" s="238"/>
      <c r="BX291" s="238"/>
      <c r="BY291" s="238"/>
      <c r="BZ291" s="238"/>
      <c r="CA291" s="238"/>
      <c r="CB291" s="238"/>
      <c r="CC291" s="238"/>
      <c r="CD291" s="238"/>
      <c r="CE291" s="238"/>
      <c r="CF291" s="238"/>
      <c r="CG291" s="238"/>
      <c r="CH291" s="238"/>
      <c r="CI291" s="238"/>
      <c r="CJ291" s="238"/>
      <c r="CK291" s="238"/>
      <c r="CL291" s="238"/>
      <c r="CM291" s="238"/>
      <c r="CN291" s="238"/>
      <c r="CO291" s="238"/>
      <c r="CP291" s="238"/>
      <c r="CQ291" s="238"/>
      <c r="CR291" s="238"/>
      <c r="CS291" s="238"/>
      <c r="CT291" s="238"/>
      <c r="CU291" s="238"/>
      <c r="CV291" s="238"/>
      <c r="CW291" s="238"/>
      <c r="CX291" s="238"/>
      <c r="CY291" s="238"/>
      <c r="CZ291" s="238"/>
      <c r="DA291" s="238"/>
      <c r="DB291" s="238"/>
      <c r="DC291" s="238"/>
      <c r="DD291" s="238"/>
    </row>
    <row r="292" ht="10.5" customHeight="1">
      <c r="A292" s="118" t="str">
        <f t="shared" si="1"/>
        <v>242ML</v>
      </c>
      <c r="B292" s="118">
        <f t="shared" si="2"/>
        <v>2020</v>
      </c>
      <c r="C292" s="118">
        <f t="shared" si="3"/>
        <v>10</v>
      </c>
      <c r="D292" s="119">
        <f>'242MLInput'!B288</f>
        <v>44113</v>
      </c>
      <c r="E292" s="120" t="str">
        <f t="shared" si="4"/>
        <v>GSO</v>
      </c>
      <c r="F292" s="121" t="str">
        <f>'242MLInput'!H288</f>
        <v>SLN</v>
      </c>
      <c r="G292" s="120" t="str">
        <f>'242MLInput'!N288</f>
        <v>Steve Watkins</v>
      </c>
      <c r="H292" s="120" t="str">
        <f>'242MLInput'!O288</f>
        <v/>
      </c>
      <c r="I292" s="120" t="str">
        <f>'242MLInput'!Q288</f>
        <v>Cargo</v>
      </c>
      <c r="J292" s="121" t="str">
        <f>'242MLInput'!R288</f>
        <v>Vector Aeromedical</v>
      </c>
      <c r="K292" s="122" t="str">
        <f>'242MLInput'!AC288</f>
        <v/>
      </c>
      <c r="L292" s="123"/>
      <c r="M292" s="124">
        <f>'242MLInput'!L288</f>
        <v>3</v>
      </c>
      <c r="N292" s="120" t="str">
        <f>IF(F292="","",(IF(R292='242MLInput'!K288,"","ERROR!")))</f>
        <v/>
      </c>
      <c r="O292" s="120"/>
      <c r="P292" s="121">
        <v>1716.0</v>
      </c>
      <c r="Q292" s="121"/>
      <c r="R292" s="124">
        <f t="shared" si="8"/>
        <v>2957.2</v>
      </c>
      <c r="S292" s="125"/>
      <c r="T292" s="125"/>
      <c r="U292" s="125"/>
      <c r="V292" s="126"/>
      <c r="W292" s="125"/>
      <c r="X292" s="125"/>
      <c r="Y292" s="125" t="str">
        <f t="shared" si="74"/>
        <v/>
      </c>
      <c r="Z292" s="121"/>
      <c r="AA292" s="234"/>
      <c r="AB292" s="128"/>
      <c r="AC292" s="128"/>
      <c r="AD292" s="143"/>
      <c r="AE292" s="144">
        <v>0.0</v>
      </c>
      <c r="AF292" s="125" t="str">
        <f t="shared" si="6"/>
        <v/>
      </c>
      <c r="AG292" s="131">
        <v>2.75</v>
      </c>
      <c r="AH292" s="120">
        <f t="shared" si="7"/>
        <v>0</v>
      </c>
      <c r="AI292" s="132" t="str">
        <f>HYPERLINK('242MLInput'!AD288)</f>
        <v/>
      </c>
      <c r="AJ292" s="132" t="str">
        <f>HYPERLINK('242MLInput'!AE288)</f>
        <v/>
      </c>
      <c r="AK292" s="132" t="str">
        <f>HYPERLINK('242MLInput'!AF288)</f>
        <v/>
      </c>
      <c r="AL292" s="132" t="str">
        <f>HYPERLINK('242MLInput'!AG288)</f>
        <v/>
      </c>
      <c r="AM292" s="132" t="str">
        <f>HYPERLINK('242MLInput'!AH288)</f>
        <v/>
      </c>
      <c r="AN292" s="132" t="str">
        <f>HYPERLINK('242MLInput'!AI288)</f>
        <v/>
      </c>
      <c r="AO292" s="132" t="str">
        <f>HYPERLINK('242MLInput'!AJ288)</f>
        <v/>
      </c>
      <c r="AP292" s="132" t="str">
        <f>HYPERLINK('242MLInput'!AK288)</f>
        <v/>
      </c>
      <c r="AQ292" s="118"/>
      <c r="AR292" s="118"/>
      <c r="AS292" s="118"/>
      <c r="AT292" s="118"/>
      <c r="AU292" s="118"/>
      <c r="AV292" s="118"/>
      <c r="AW292" s="118"/>
      <c r="AX292" s="118"/>
      <c r="AY292" s="118"/>
      <c r="AZ292" s="118"/>
      <c r="BA292" s="118"/>
      <c r="BB292" s="118"/>
      <c r="BC292" s="118"/>
      <c r="BD292" s="118"/>
      <c r="BE292" s="118"/>
      <c r="BF292" s="118"/>
      <c r="BG292" s="118"/>
      <c r="BH292" s="118"/>
      <c r="BI292" s="118"/>
      <c r="BJ292" s="118"/>
      <c r="BK292" s="118"/>
      <c r="BL292" s="118"/>
      <c r="BM292" s="118"/>
      <c r="BN292" s="118"/>
      <c r="BO292" s="118"/>
      <c r="BP292" s="118"/>
      <c r="BQ292" s="118"/>
      <c r="BR292" s="118"/>
      <c r="BS292" s="118"/>
      <c r="BT292" s="118"/>
      <c r="BU292" s="118"/>
      <c r="BV292" s="118"/>
      <c r="BW292" s="118"/>
      <c r="BX292" s="118"/>
      <c r="BY292" s="118"/>
      <c r="BZ292" s="118"/>
      <c r="CA292" s="118"/>
      <c r="CB292" s="118"/>
      <c r="CC292" s="118"/>
      <c r="CD292" s="118"/>
      <c r="CE292" s="118"/>
      <c r="CF292" s="118"/>
      <c r="CG292" s="118"/>
      <c r="CH292" s="118"/>
      <c r="CI292" s="118"/>
      <c r="CJ292" s="118"/>
      <c r="CK292" s="118"/>
      <c r="CL292" s="118"/>
      <c r="CM292" s="118"/>
      <c r="CN292" s="118"/>
      <c r="CO292" s="118"/>
      <c r="CP292" s="118"/>
      <c r="CQ292" s="118"/>
      <c r="CR292" s="118"/>
      <c r="CS292" s="118"/>
      <c r="CT292" s="118"/>
      <c r="CU292" s="118"/>
      <c r="CV292" s="118"/>
      <c r="CW292" s="118"/>
      <c r="CX292" s="118"/>
      <c r="CY292" s="118"/>
      <c r="CZ292" s="118"/>
      <c r="DA292" s="118"/>
      <c r="DB292" s="118"/>
      <c r="DC292" s="118"/>
      <c r="DD292" s="118"/>
    </row>
    <row r="293" ht="10.5" customHeight="1">
      <c r="A293" s="118" t="str">
        <f t="shared" si="1"/>
        <v>242ML</v>
      </c>
      <c r="B293" s="118">
        <f t="shared" si="2"/>
        <v>2020</v>
      </c>
      <c r="C293" s="118">
        <f t="shared" si="3"/>
        <v>10</v>
      </c>
      <c r="D293" s="119">
        <f>'242MLInput'!B289</f>
        <v>44113</v>
      </c>
      <c r="E293" s="120" t="str">
        <f t="shared" si="4"/>
        <v>SLN</v>
      </c>
      <c r="F293" s="121" t="str">
        <f>'242MLInput'!H289</f>
        <v>APA</v>
      </c>
      <c r="G293" s="120" t="str">
        <f>'242MLInput'!N289</f>
        <v>Steve Watkins</v>
      </c>
      <c r="H293" s="120" t="str">
        <f>'242MLInput'!O289</f>
        <v/>
      </c>
      <c r="I293" s="120" t="str">
        <f>'242MLInput'!Q289</f>
        <v>Cargo</v>
      </c>
      <c r="J293" s="121" t="str">
        <f>'242MLInput'!R289</f>
        <v>Vector Aeromedical</v>
      </c>
      <c r="K293" s="122" t="str">
        <f>'242MLInput'!AC289</f>
        <v/>
      </c>
      <c r="L293" s="123"/>
      <c r="M293" s="124">
        <f>'242MLInput'!L289</f>
        <v>1.2</v>
      </c>
      <c r="N293" s="120" t="str">
        <f>IF(F293="","",(IF(R293='242MLInput'!K289,"","ERROR!")))</f>
        <v/>
      </c>
      <c r="O293" s="120"/>
      <c r="P293" s="121">
        <v>1717.0</v>
      </c>
      <c r="Q293" s="121"/>
      <c r="R293" s="124">
        <f t="shared" si="8"/>
        <v>2958.4</v>
      </c>
      <c r="S293" s="125"/>
      <c r="T293" s="125"/>
      <c r="U293" s="125"/>
      <c r="V293" s="126"/>
      <c r="W293" s="125"/>
      <c r="X293" s="125"/>
      <c r="Y293" s="125" t="str">
        <f t="shared" si="74"/>
        <v/>
      </c>
      <c r="Z293" s="121"/>
      <c r="AA293" s="234"/>
      <c r="AB293" s="128"/>
      <c r="AC293" s="128"/>
      <c r="AD293" s="143"/>
      <c r="AE293" s="144">
        <v>0.0</v>
      </c>
      <c r="AF293" s="125" t="str">
        <f t="shared" si="6"/>
        <v/>
      </c>
      <c r="AG293" s="131">
        <v>2.75</v>
      </c>
      <c r="AH293" s="120">
        <f t="shared" si="7"/>
        <v>0</v>
      </c>
      <c r="AI293" s="132" t="str">
        <f>HYPERLINK('242MLInput'!AD289)</f>
        <v/>
      </c>
      <c r="AJ293" s="132" t="str">
        <f>HYPERLINK('242MLInput'!AE289)</f>
        <v/>
      </c>
      <c r="AK293" s="132" t="str">
        <f>HYPERLINK('242MLInput'!AF289)</f>
        <v/>
      </c>
      <c r="AL293" s="132" t="str">
        <f>HYPERLINK('242MLInput'!AG289)</f>
        <v/>
      </c>
      <c r="AM293" s="132" t="str">
        <f>HYPERLINK('242MLInput'!AH289)</f>
        <v/>
      </c>
      <c r="AN293" s="132" t="str">
        <f>HYPERLINK('242MLInput'!AI289)</f>
        <v/>
      </c>
      <c r="AO293" s="132" t="str">
        <f>HYPERLINK('242MLInput'!AJ289)</f>
        <v/>
      </c>
      <c r="AP293" s="132" t="str">
        <f>HYPERLINK('242MLInput'!AK289)</f>
        <v/>
      </c>
      <c r="AQ293" s="118"/>
      <c r="AR293" s="118"/>
      <c r="AS293" s="118"/>
      <c r="AT293" s="118"/>
      <c r="AU293" s="118"/>
      <c r="AV293" s="118"/>
      <c r="AW293" s="118"/>
      <c r="AX293" s="118"/>
      <c r="AY293" s="118"/>
      <c r="AZ293" s="118"/>
      <c r="BA293" s="118"/>
      <c r="BB293" s="118"/>
      <c r="BC293" s="118"/>
      <c r="BD293" s="118"/>
      <c r="BE293" s="118"/>
      <c r="BF293" s="118"/>
      <c r="BG293" s="118"/>
      <c r="BH293" s="118"/>
      <c r="BI293" s="118"/>
      <c r="BJ293" s="118"/>
      <c r="BK293" s="118"/>
      <c r="BL293" s="118"/>
      <c r="BM293" s="118"/>
      <c r="BN293" s="118"/>
      <c r="BO293" s="118"/>
      <c r="BP293" s="118"/>
      <c r="BQ293" s="118"/>
      <c r="BR293" s="118"/>
      <c r="BS293" s="118"/>
      <c r="BT293" s="118"/>
      <c r="BU293" s="118"/>
      <c r="BV293" s="118"/>
      <c r="BW293" s="118"/>
      <c r="BX293" s="118"/>
      <c r="BY293" s="118"/>
      <c r="BZ293" s="118"/>
      <c r="CA293" s="118"/>
      <c r="CB293" s="118"/>
      <c r="CC293" s="118"/>
      <c r="CD293" s="118"/>
      <c r="CE293" s="118"/>
      <c r="CF293" s="118"/>
      <c r="CG293" s="118"/>
      <c r="CH293" s="118"/>
      <c r="CI293" s="118"/>
      <c r="CJ293" s="118"/>
      <c r="CK293" s="118"/>
      <c r="CL293" s="118"/>
      <c r="CM293" s="118"/>
      <c r="CN293" s="118"/>
      <c r="CO293" s="118"/>
      <c r="CP293" s="118"/>
      <c r="CQ293" s="118"/>
      <c r="CR293" s="118"/>
      <c r="CS293" s="118"/>
      <c r="CT293" s="118"/>
      <c r="CU293" s="118"/>
      <c r="CV293" s="118"/>
      <c r="CW293" s="118"/>
      <c r="CX293" s="118"/>
      <c r="CY293" s="118"/>
      <c r="CZ293" s="118"/>
      <c r="DA293" s="118"/>
      <c r="DB293" s="118"/>
      <c r="DC293" s="118"/>
      <c r="DD293" s="118"/>
    </row>
    <row r="294" ht="10.5" customHeight="1">
      <c r="A294" s="118" t="str">
        <f t="shared" si="1"/>
        <v>242ML</v>
      </c>
      <c r="B294" s="118">
        <f t="shared" si="2"/>
        <v>2020</v>
      </c>
      <c r="C294" s="118">
        <f t="shared" si="3"/>
        <v>10</v>
      </c>
      <c r="D294" s="119">
        <f>'242MLInput'!B290</f>
        <v>44114</v>
      </c>
      <c r="E294" s="120" t="str">
        <f t="shared" si="4"/>
        <v>APA</v>
      </c>
      <c r="F294" s="121" t="str">
        <f>'242MLInput'!H290</f>
        <v>BUY</v>
      </c>
      <c r="G294" s="120" t="str">
        <f>'242MLInput'!N290</f>
        <v>Steve Watkins</v>
      </c>
      <c r="H294" s="120" t="str">
        <f>'242MLInput'!O290</f>
        <v/>
      </c>
      <c r="I294" s="120" t="str">
        <f>'242MLInput'!Q290</f>
        <v>Cargo</v>
      </c>
      <c r="J294" s="121" t="str">
        <f>'242MLInput'!R290</f>
        <v>Vector Aeromedical</v>
      </c>
      <c r="K294" s="122" t="str">
        <f>'242MLInput'!AC290</f>
        <v/>
      </c>
      <c r="L294" s="123"/>
      <c r="M294" s="124">
        <f>'242MLInput'!L290</f>
        <v>3.2</v>
      </c>
      <c r="N294" s="120" t="str">
        <f>IF(F294="","",(IF(R294='242MLInput'!K290,"","ERROR!")))</f>
        <v/>
      </c>
      <c r="O294" s="120"/>
      <c r="P294" s="121">
        <v>1718.0</v>
      </c>
      <c r="Q294" s="121">
        <v>4414.0</v>
      </c>
      <c r="R294" s="124">
        <f t="shared" si="8"/>
        <v>2961.6</v>
      </c>
      <c r="S294" s="125"/>
      <c r="T294" s="125"/>
      <c r="U294" s="125"/>
      <c r="V294" s="126"/>
      <c r="W294" s="125"/>
      <c r="X294" s="125"/>
      <c r="Y294" s="125">
        <v>14083.0</v>
      </c>
      <c r="Z294" s="121"/>
      <c r="AA294" s="234" t="s">
        <v>94</v>
      </c>
      <c r="AB294" s="128">
        <v>1000.0</v>
      </c>
      <c r="AC294" s="128" t="s">
        <v>377</v>
      </c>
      <c r="AD294" s="143"/>
      <c r="AE294" s="144">
        <v>0.0</v>
      </c>
      <c r="AF294" s="125" t="str">
        <f t="shared" si="6"/>
        <v/>
      </c>
      <c r="AG294" s="131">
        <v>2.75</v>
      </c>
      <c r="AH294" s="120">
        <f t="shared" si="7"/>
        <v>0</v>
      </c>
      <c r="AI294" s="132" t="str">
        <f>HYPERLINK('242MLInput'!AD290)</f>
        <v/>
      </c>
      <c r="AJ294" s="132" t="str">
        <f>HYPERLINK('242MLInput'!AE290)</f>
        <v/>
      </c>
      <c r="AK294" s="132" t="str">
        <f>HYPERLINK('242MLInput'!AF290)</f>
        <v/>
      </c>
      <c r="AL294" s="132" t="str">
        <f>HYPERLINK('242MLInput'!AG290)</f>
        <v/>
      </c>
      <c r="AM294" s="132" t="str">
        <f>HYPERLINK('242MLInput'!AH290)</f>
        <v/>
      </c>
      <c r="AN294" s="132" t="str">
        <f>HYPERLINK('242MLInput'!AI290)</f>
        <v/>
      </c>
      <c r="AO294" s="132" t="str">
        <f>HYPERLINK('242MLInput'!AJ290)</f>
        <v/>
      </c>
      <c r="AP294" s="132" t="str">
        <f>HYPERLINK('242MLInput'!AK290)</f>
        <v/>
      </c>
      <c r="AQ294" s="118"/>
      <c r="AR294" s="118"/>
      <c r="AS294" s="118"/>
      <c r="AT294" s="118"/>
      <c r="AU294" s="118"/>
      <c r="AV294" s="118"/>
      <c r="AW294" s="118"/>
      <c r="AX294" s="118"/>
      <c r="AY294" s="118"/>
      <c r="AZ294" s="118"/>
      <c r="BA294" s="118"/>
      <c r="BB294" s="118"/>
      <c r="BC294" s="118"/>
      <c r="BD294" s="118"/>
      <c r="BE294" s="118"/>
      <c r="BF294" s="118"/>
      <c r="BG294" s="118"/>
      <c r="BH294" s="118"/>
      <c r="BI294" s="118"/>
      <c r="BJ294" s="118"/>
      <c r="BK294" s="118"/>
      <c r="BL294" s="118"/>
      <c r="BM294" s="118"/>
      <c r="BN294" s="118"/>
      <c r="BO294" s="118"/>
      <c r="BP294" s="118"/>
      <c r="BQ294" s="118"/>
      <c r="BR294" s="118"/>
      <c r="BS294" s="118"/>
      <c r="BT294" s="118"/>
      <c r="BU294" s="118"/>
      <c r="BV294" s="118"/>
      <c r="BW294" s="118"/>
      <c r="BX294" s="118"/>
      <c r="BY294" s="118"/>
      <c r="BZ294" s="118"/>
      <c r="CA294" s="118"/>
      <c r="CB294" s="118"/>
      <c r="CC294" s="118"/>
      <c r="CD294" s="118"/>
      <c r="CE294" s="118"/>
      <c r="CF294" s="118"/>
      <c r="CG294" s="118"/>
      <c r="CH294" s="118"/>
      <c r="CI294" s="118"/>
      <c r="CJ294" s="118"/>
      <c r="CK294" s="118"/>
      <c r="CL294" s="118"/>
      <c r="CM294" s="118"/>
      <c r="CN294" s="118"/>
      <c r="CO294" s="118"/>
      <c r="CP294" s="118"/>
      <c r="CQ294" s="118"/>
      <c r="CR294" s="118"/>
      <c r="CS294" s="118"/>
      <c r="CT294" s="118"/>
      <c r="CU294" s="118"/>
      <c r="CV294" s="118"/>
      <c r="CW294" s="118"/>
      <c r="CX294" s="118"/>
      <c r="CY294" s="118"/>
      <c r="CZ294" s="118"/>
      <c r="DA294" s="118"/>
      <c r="DB294" s="118"/>
      <c r="DC294" s="118"/>
      <c r="DD294" s="118"/>
    </row>
    <row r="295" ht="10.5" customHeight="1">
      <c r="A295" s="12" t="str">
        <f t="shared" si="1"/>
        <v>242ML</v>
      </c>
      <c r="B295" s="12">
        <f t="shared" si="2"/>
        <v>2020</v>
      </c>
      <c r="C295" s="12">
        <f t="shared" si="3"/>
        <v>10</v>
      </c>
      <c r="D295" s="230">
        <f>'242MLInput'!B291</f>
        <v>44114</v>
      </c>
      <c r="E295" s="111" t="str">
        <f t="shared" si="4"/>
        <v>BUY</v>
      </c>
      <c r="F295" s="112" t="str">
        <f>'242MLInput'!H291</f>
        <v>LGA</v>
      </c>
      <c r="G295" s="111" t="str">
        <f>'242MLInput'!N291</f>
        <v>Kevin Mock</v>
      </c>
      <c r="H295" s="111" t="str">
        <f>'242MLInput'!O291</f>
        <v/>
      </c>
      <c r="I295" s="111" t="str">
        <f>'242MLInput'!Q291</f>
        <v>Passenger</v>
      </c>
      <c r="J295" s="112" t="str">
        <f>'242MLInput'!R291</f>
        <v>Boteler</v>
      </c>
      <c r="K295" s="113" t="str">
        <f>'242MLInput'!AC291</f>
        <v/>
      </c>
      <c r="L295" s="114"/>
      <c r="M295" s="115">
        <f>'242MLInput'!L291</f>
        <v>1.4</v>
      </c>
      <c r="N295" s="111" t="str">
        <f>IF(F295="","",(IF(R295='242MLInput'!K291,"","ERROR!")))</f>
        <v/>
      </c>
      <c r="O295" s="64"/>
      <c r="P295" s="121">
        <v>1719.0</v>
      </c>
      <c r="Q295" s="133"/>
      <c r="R295" s="224">
        <f t="shared" si="8"/>
        <v>2963</v>
      </c>
      <c r="S295" s="225"/>
      <c r="T295" s="225"/>
      <c r="U295" s="226"/>
      <c r="V295" s="226"/>
      <c r="W295" s="226"/>
      <c r="X295" s="226"/>
      <c r="Y295" s="226" t="str">
        <f>IF(S295&lt;&gt;"",SUM(S293:X295),"")</f>
        <v/>
      </c>
      <c r="Z295" s="136"/>
      <c r="AA295" s="228"/>
      <c r="AB295" s="229"/>
      <c r="AC295" s="229"/>
      <c r="AD295" s="138"/>
      <c r="AE295" s="139">
        <v>0.0</v>
      </c>
      <c r="AF295" s="140" t="str">
        <f t="shared" si="6"/>
        <v/>
      </c>
      <c r="AG295" s="231">
        <v>2.75</v>
      </c>
      <c r="AH295" s="142">
        <f t="shared" si="7"/>
        <v>0</v>
      </c>
      <c r="AI295" s="235" t="str">
        <f>HYPERLINK('242MLInput'!AD291)</f>
        <v/>
      </c>
      <c r="AJ295" s="236" t="str">
        <f>HYPERLINK('242MLInput'!AE291)</f>
        <v/>
      </c>
      <c r="AK295" s="237" t="str">
        <f>HYPERLINK('242MLInput'!AF291)</f>
        <v/>
      </c>
      <c r="AL295" s="237" t="str">
        <f>HYPERLINK('242MLInput'!AG291)</f>
        <v/>
      </c>
      <c r="AM295" s="237" t="str">
        <f>HYPERLINK('242MLInput'!AH291)</f>
        <v/>
      </c>
      <c r="AN295" s="237" t="str">
        <f>HYPERLINK('242MLInput'!AI291)</f>
        <v/>
      </c>
      <c r="AO295" s="237" t="str">
        <f>HYPERLINK('242MLInput'!AJ291)</f>
        <v/>
      </c>
      <c r="AP295" s="237" t="str">
        <f>HYPERLINK('242MLInput'!AK291)</f>
        <v/>
      </c>
      <c r="AQ295" s="238"/>
      <c r="AR295" s="238"/>
      <c r="AS295" s="238"/>
      <c r="AT295" s="238"/>
      <c r="AU295" s="238"/>
      <c r="AV295" s="238"/>
      <c r="AW295" s="238"/>
      <c r="AX295" s="238"/>
      <c r="AY295" s="238"/>
      <c r="AZ295" s="238"/>
      <c r="BA295" s="238"/>
      <c r="BB295" s="238"/>
      <c r="BC295" s="238"/>
      <c r="BD295" s="238"/>
      <c r="BE295" s="238"/>
      <c r="BF295" s="238"/>
      <c r="BG295" s="238"/>
      <c r="BH295" s="238"/>
      <c r="BI295" s="238"/>
      <c r="BJ295" s="238"/>
      <c r="BK295" s="238"/>
      <c r="BL295" s="238"/>
      <c r="BM295" s="238"/>
      <c r="BN295" s="238"/>
      <c r="BO295" s="238"/>
      <c r="BP295" s="238"/>
      <c r="BQ295" s="238"/>
      <c r="BR295" s="238"/>
      <c r="BS295" s="238"/>
      <c r="BT295" s="238"/>
      <c r="BU295" s="238"/>
      <c r="BV295" s="238"/>
      <c r="BW295" s="238"/>
      <c r="BX295" s="238"/>
      <c r="BY295" s="238"/>
      <c r="BZ295" s="238"/>
      <c r="CA295" s="238"/>
      <c r="CB295" s="238"/>
      <c r="CC295" s="238"/>
      <c r="CD295" s="238"/>
      <c r="CE295" s="238"/>
      <c r="CF295" s="238"/>
      <c r="CG295" s="238"/>
      <c r="CH295" s="238"/>
      <c r="CI295" s="238"/>
      <c r="CJ295" s="238"/>
      <c r="CK295" s="238"/>
      <c r="CL295" s="238"/>
      <c r="CM295" s="238"/>
      <c r="CN295" s="238"/>
      <c r="CO295" s="238"/>
      <c r="CP295" s="238"/>
      <c r="CQ295" s="238"/>
      <c r="CR295" s="238"/>
      <c r="CS295" s="238"/>
      <c r="CT295" s="238"/>
      <c r="CU295" s="238"/>
      <c r="CV295" s="238"/>
      <c r="CW295" s="238"/>
      <c r="CX295" s="238"/>
      <c r="CY295" s="238"/>
      <c r="CZ295" s="238"/>
      <c r="DA295" s="238"/>
      <c r="DB295" s="238"/>
      <c r="DC295" s="238"/>
      <c r="DD295" s="238"/>
    </row>
    <row r="296" ht="10.5" customHeight="1">
      <c r="A296" s="12" t="str">
        <f t="shared" si="1"/>
        <v>242ML</v>
      </c>
      <c r="B296" s="12">
        <f t="shared" si="2"/>
        <v>2020</v>
      </c>
      <c r="C296" s="12">
        <f t="shared" si="3"/>
        <v>10</v>
      </c>
      <c r="D296" s="230">
        <f>'242MLInput'!B292</f>
        <v>44114</v>
      </c>
      <c r="E296" s="111" t="str">
        <f t="shared" si="4"/>
        <v>LGA</v>
      </c>
      <c r="F296" s="112" t="str">
        <f>'242MLInput'!H292</f>
        <v>BUY</v>
      </c>
      <c r="G296" s="111" t="str">
        <f>'242MLInput'!N292</f>
        <v>Kevin Mock</v>
      </c>
      <c r="H296" s="111" t="str">
        <f>'242MLInput'!O292</f>
        <v/>
      </c>
      <c r="I296" s="111" t="str">
        <f>'242MLInput'!Q292</f>
        <v>Passenger</v>
      </c>
      <c r="J296" s="112" t="str">
        <f>'242MLInput'!R292</f>
        <v>Boteler</v>
      </c>
      <c r="K296" s="113" t="str">
        <f>'242MLInput'!AC292</f>
        <v/>
      </c>
      <c r="L296" s="114"/>
      <c r="M296" s="115">
        <f>'242MLInput'!L292</f>
        <v>1.4</v>
      </c>
      <c r="N296" s="111" t="str">
        <f>IF(F296="","",(IF(R296='242MLInput'!K292,"","ERROR!")))</f>
        <v/>
      </c>
      <c r="O296" s="64"/>
      <c r="P296" s="121">
        <v>1720.0</v>
      </c>
      <c r="Q296" s="133">
        <v>4419.0</v>
      </c>
      <c r="R296" s="224">
        <f t="shared" si="8"/>
        <v>2964.4</v>
      </c>
      <c r="S296" s="225"/>
      <c r="T296" s="225"/>
      <c r="U296" s="226"/>
      <c r="V296" s="226"/>
      <c r="W296" s="226"/>
      <c r="X296" s="226"/>
      <c r="Y296" s="226"/>
      <c r="Z296" s="136"/>
      <c r="AA296" s="228" t="s">
        <v>102</v>
      </c>
      <c r="AB296" s="229">
        <v>500.0</v>
      </c>
      <c r="AC296" s="229" t="s">
        <v>378</v>
      </c>
      <c r="AD296" s="138"/>
      <c r="AE296" s="139">
        <v>0.0</v>
      </c>
      <c r="AF296" s="140" t="str">
        <f t="shared" si="6"/>
        <v/>
      </c>
      <c r="AG296" s="231">
        <v>2.75</v>
      </c>
      <c r="AH296" s="142">
        <f t="shared" si="7"/>
        <v>0</v>
      </c>
      <c r="AI296" s="235" t="str">
        <f>HYPERLINK('242MLInput'!AD292)</f>
        <v/>
      </c>
      <c r="AJ296" s="236" t="str">
        <f>HYPERLINK('242MLInput'!AE292)</f>
        <v/>
      </c>
      <c r="AK296" s="237" t="str">
        <f>HYPERLINK('242MLInput'!AF292)</f>
        <v/>
      </c>
      <c r="AL296" s="237" t="str">
        <f>HYPERLINK('242MLInput'!AG292)</f>
        <v/>
      </c>
      <c r="AM296" s="237" t="str">
        <f>HYPERLINK('242MLInput'!AH292)</f>
        <v/>
      </c>
      <c r="AN296" s="237" t="str">
        <f>HYPERLINK('242MLInput'!AI292)</f>
        <v/>
      </c>
      <c r="AO296" s="237" t="str">
        <f>HYPERLINK('242MLInput'!AJ292)</f>
        <v/>
      </c>
      <c r="AP296" s="237" t="str">
        <f>HYPERLINK('242MLInput'!AK292)</f>
        <v/>
      </c>
      <c r="AQ296" s="238"/>
      <c r="AR296" s="238"/>
      <c r="AS296" s="238"/>
      <c r="AT296" s="238"/>
      <c r="AU296" s="238"/>
      <c r="AV296" s="238"/>
      <c r="AW296" s="238"/>
      <c r="AX296" s="238"/>
      <c r="AY296" s="238"/>
      <c r="AZ296" s="238"/>
      <c r="BA296" s="238"/>
      <c r="BB296" s="238"/>
      <c r="BC296" s="238"/>
      <c r="BD296" s="238"/>
      <c r="BE296" s="238"/>
      <c r="BF296" s="238"/>
      <c r="BG296" s="238"/>
      <c r="BH296" s="238"/>
      <c r="BI296" s="238"/>
      <c r="BJ296" s="238"/>
      <c r="BK296" s="238"/>
      <c r="BL296" s="238"/>
      <c r="BM296" s="238"/>
      <c r="BN296" s="238"/>
      <c r="BO296" s="238"/>
      <c r="BP296" s="238"/>
      <c r="BQ296" s="238"/>
      <c r="BR296" s="238"/>
      <c r="BS296" s="238"/>
      <c r="BT296" s="238"/>
      <c r="BU296" s="238"/>
      <c r="BV296" s="238"/>
      <c r="BW296" s="238"/>
      <c r="BX296" s="238"/>
      <c r="BY296" s="238"/>
      <c r="BZ296" s="238"/>
      <c r="CA296" s="238"/>
      <c r="CB296" s="238"/>
      <c r="CC296" s="238"/>
      <c r="CD296" s="238"/>
      <c r="CE296" s="238"/>
      <c r="CF296" s="238"/>
      <c r="CG296" s="238"/>
      <c r="CH296" s="238"/>
      <c r="CI296" s="238"/>
      <c r="CJ296" s="238"/>
      <c r="CK296" s="238"/>
      <c r="CL296" s="238"/>
      <c r="CM296" s="238"/>
      <c r="CN296" s="238"/>
      <c r="CO296" s="238"/>
      <c r="CP296" s="238"/>
      <c r="CQ296" s="238"/>
      <c r="CR296" s="238"/>
      <c r="CS296" s="238"/>
      <c r="CT296" s="238"/>
      <c r="CU296" s="238"/>
      <c r="CV296" s="238"/>
      <c r="CW296" s="238"/>
      <c r="CX296" s="238"/>
      <c r="CY296" s="238"/>
      <c r="CZ296" s="238"/>
      <c r="DA296" s="238"/>
      <c r="DB296" s="238"/>
      <c r="DC296" s="238"/>
      <c r="DD296" s="238"/>
    </row>
    <row r="297" ht="10.5" customHeight="1">
      <c r="A297" s="118" t="str">
        <f t="shared" si="1"/>
        <v>242ML</v>
      </c>
      <c r="B297" s="118">
        <f t="shared" si="2"/>
        <v>2020</v>
      </c>
      <c r="C297" s="118">
        <f t="shared" si="3"/>
        <v>10</v>
      </c>
      <c r="D297" s="119">
        <f>'242MLInput'!B293</f>
        <v>44114</v>
      </c>
      <c r="E297" s="120" t="str">
        <f t="shared" si="4"/>
        <v>BUY</v>
      </c>
      <c r="F297" s="121" t="str">
        <f>'242MLInput'!H293</f>
        <v>SLN</v>
      </c>
      <c r="G297" s="120" t="str">
        <f>'242MLInput'!N293</f>
        <v>Steve Watkins</v>
      </c>
      <c r="H297" s="120" t="str">
        <f>'242MLInput'!O293</f>
        <v/>
      </c>
      <c r="I297" s="120" t="str">
        <f>'242MLInput'!Q293</f>
        <v>Cargo</v>
      </c>
      <c r="J297" s="121" t="str">
        <f>'242MLInput'!R293</f>
        <v>Vector Aeromedical</v>
      </c>
      <c r="K297" s="122" t="str">
        <f>'242MLInput'!AC293</f>
        <v/>
      </c>
      <c r="L297" s="123"/>
      <c r="M297" s="124">
        <f>'242MLInput'!L293</f>
        <v>3.1</v>
      </c>
      <c r="N297" s="120" t="str">
        <f>IF(F297="","",(IF(R297='242MLInput'!K293,"","ERROR!")))</f>
        <v/>
      </c>
      <c r="O297" s="120"/>
      <c r="P297" s="121">
        <v>1721.0</v>
      </c>
      <c r="Q297" s="121"/>
      <c r="R297" s="124">
        <f t="shared" si="8"/>
        <v>2967.5</v>
      </c>
      <c r="S297" s="125"/>
      <c r="T297" s="125"/>
      <c r="U297" s="125"/>
      <c r="V297" s="126"/>
      <c r="W297" s="125"/>
      <c r="X297" s="125"/>
      <c r="Y297" s="125" t="str">
        <f t="shared" ref="Y297:Y298" si="75">IF(S297&lt;&gt;"",SUM(S295:X297),"")</f>
        <v/>
      </c>
      <c r="Z297" s="121"/>
      <c r="AA297" s="234"/>
      <c r="AB297" s="128"/>
      <c r="AC297" s="128"/>
      <c r="AD297" s="143"/>
      <c r="AE297" s="144">
        <v>0.0</v>
      </c>
      <c r="AF297" s="125" t="str">
        <f t="shared" si="6"/>
        <v/>
      </c>
      <c r="AG297" s="131">
        <v>2.75</v>
      </c>
      <c r="AH297" s="120">
        <f t="shared" si="7"/>
        <v>0</v>
      </c>
      <c r="AI297" s="132" t="str">
        <f>HYPERLINK('242MLInput'!AD293)</f>
        <v/>
      </c>
      <c r="AJ297" s="132" t="str">
        <f>HYPERLINK('242MLInput'!AE293)</f>
        <v/>
      </c>
      <c r="AK297" s="132" t="str">
        <f>HYPERLINK('242MLInput'!AF293)</f>
        <v/>
      </c>
      <c r="AL297" s="132" t="str">
        <f>HYPERLINK('242MLInput'!AG293)</f>
        <v/>
      </c>
      <c r="AM297" s="132" t="str">
        <f>HYPERLINK('242MLInput'!AH293)</f>
        <v/>
      </c>
      <c r="AN297" s="132" t="str">
        <f>HYPERLINK('242MLInput'!AI293)</f>
        <v/>
      </c>
      <c r="AO297" s="132" t="str">
        <f>HYPERLINK('242MLInput'!AJ293)</f>
        <v/>
      </c>
      <c r="AP297" s="132" t="str">
        <f>HYPERLINK('242MLInput'!AK293)</f>
        <v/>
      </c>
      <c r="AQ297" s="118"/>
      <c r="AR297" s="118"/>
      <c r="AS297" s="118"/>
      <c r="AT297" s="118"/>
      <c r="AU297" s="118"/>
      <c r="AV297" s="118"/>
      <c r="AW297" s="118"/>
      <c r="AX297" s="118"/>
      <c r="AY297" s="118"/>
      <c r="AZ297" s="118"/>
      <c r="BA297" s="118"/>
      <c r="BB297" s="118"/>
      <c r="BC297" s="118"/>
      <c r="BD297" s="118"/>
      <c r="BE297" s="118"/>
      <c r="BF297" s="118"/>
      <c r="BG297" s="118"/>
      <c r="BH297" s="118"/>
      <c r="BI297" s="118"/>
      <c r="BJ297" s="118"/>
      <c r="BK297" s="118"/>
      <c r="BL297" s="118"/>
      <c r="BM297" s="118"/>
      <c r="BN297" s="118"/>
      <c r="BO297" s="118"/>
      <c r="BP297" s="118"/>
      <c r="BQ297" s="118"/>
      <c r="BR297" s="118"/>
      <c r="BS297" s="118"/>
      <c r="BT297" s="118"/>
      <c r="BU297" s="118"/>
      <c r="BV297" s="118"/>
      <c r="BW297" s="118"/>
      <c r="BX297" s="118"/>
      <c r="BY297" s="118"/>
      <c r="BZ297" s="118"/>
      <c r="CA297" s="118"/>
      <c r="CB297" s="118"/>
      <c r="CC297" s="118"/>
      <c r="CD297" s="118"/>
      <c r="CE297" s="118"/>
      <c r="CF297" s="118"/>
      <c r="CG297" s="118"/>
      <c r="CH297" s="118"/>
      <c r="CI297" s="118"/>
      <c r="CJ297" s="118"/>
      <c r="CK297" s="118"/>
      <c r="CL297" s="118"/>
      <c r="CM297" s="118"/>
      <c r="CN297" s="118"/>
      <c r="CO297" s="118"/>
      <c r="CP297" s="118"/>
      <c r="CQ297" s="118"/>
      <c r="CR297" s="118"/>
      <c r="CS297" s="118"/>
      <c r="CT297" s="118"/>
      <c r="CU297" s="118"/>
      <c r="CV297" s="118"/>
      <c r="CW297" s="118"/>
      <c r="CX297" s="118"/>
      <c r="CY297" s="118"/>
      <c r="CZ297" s="118"/>
      <c r="DA297" s="118"/>
      <c r="DB297" s="118"/>
      <c r="DC297" s="118"/>
      <c r="DD297" s="118"/>
    </row>
    <row r="298" ht="10.5" customHeight="1">
      <c r="A298" s="118" t="str">
        <f t="shared" si="1"/>
        <v>242ML</v>
      </c>
      <c r="B298" s="118">
        <f t="shared" si="2"/>
        <v>2020</v>
      </c>
      <c r="C298" s="118">
        <f t="shared" si="3"/>
        <v>10</v>
      </c>
      <c r="D298" s="119">
        <f>'242MLInput'!B294</f>
        <v>44114</v>
      </c>
      <c r="E298" s="120" t="str">
        <f t="shared" si="4"/>
        <v>SLN</v>
      </c>
      <c r="F298" s="121" t="str">
        <f>'242MLInput'!H294</f>
        <v>APA</v>
      </c>
      <c r="G298" s="120" t="str">
        <f>'242MLInput'!N294</f>
        <v>Steve Watkins</v>
      </c>
      <c r="H298" s="120" t="str">
        <f>'242MLInput'!O294</f>
        <v/>
      </c>
      <c r="I298" s="120" t="str">
        <f>'242MLInput'!Q294</f>
        <v>Cargo</v>
      </c>
      <c r="J298" s="121" t="str">
        <f>'242MLInput'!R294</f>
        <v>Vector Aeromedical</v>
      </c>
      <c r="K298" s="122" t="str">
        <f>'242MLInput'!AC294</f>
        <v/>
      </c>
      <c r="L298" s="123"/>
      <c r="M298" s="124">
        <f>'242MLInput'!L294</f>
        <v>1.3</v>
      </c>
      <c r="N298" s="120" t="str">
        <f>IF(F298="","",(IF(R298='242MLInput'!K294,"","ERROR!")))</f>
        <v/>
      </c>
      <c r="O298" s="120"/>
      <c r="P298" s="121">
        <v>1722.0</v>
      </c>
      <c r="Q298" s="121"/>
      <c r="R298" s="124">
        <f t="shared" si="8"/>
        <v>2968.8</v>
      </c>
      <c r="S298" s="125"/>
      <c r="T298" s="125"/>
      <c r="U298" s="125"/>
      <c r="V298" s="126"/>
      <c r="W298" s="125"/>
      <c r="X298" s="125"/>
      <c r="Y298" s="125" t="str">
        <f t="shared" si="75"/>
        <v/>
      </c>
      <c r="Z298" s="121"/>
      <c r="AA298" s="234"/>
      <c r="AB298" s="128"/>
      <c r="AC298" s="128"/>
      <c r="AD298" s="143"/>
      <c r="AE298" s="144">
        <v>0.0</v>
      </c>
      <c r="AF298" s="125" t="str">
        <f t="shared" si="6"/>
        <v/>
      </c>
      <c r="AG298" s="131">
        <v>2.75</v>
      </c>
      <c r="AH298" s="120">
        <f t="shared" si="7"/>
        <v>0</v>
      </c>
      <c r="AI298" s="132" t="str">
        <f>HYPERLINK('242MLInput'!AD294)</f>
        <v/>
      </c>
      <c r="AJ298" s="132" t="str">
        <f>HYPERLINK('242MLInput'!AE294)</f>
        <v/>
      </c>
      <c r="AK298" s="132" t="str">
        <f>HYPERLINK('242MLInput'!AF294)</f>
        <v/>
      </c>
      <c r="AL298" s="132" t="str">
        <f>HYPERLINK('242MLInput'!AG294)</f>
        <v/>
      </c>
      <c r="AM298" s="132" t="str">
        <f>HYPERLINK('242MLInput'!AH294)</f>
        <v/>
      </c>
      <c r="AN298" s="132" t="str">
        <f>HYPERLINK('242MLInput'!AI294)</f>
        <v/>
      </c>
      <c r="AO298" s="132" t="str">
        <f>HYPERLINK('242MLInput'!AJ294)</f>
        <v/>
      </c>
      <c r="AP298" s="132" t="str">
        <f>HYPERLINK('242MLInput'!AK294)</f>
        <v/>
      </c>
      <c r="AQ298" s="118"/>
      <c r="AR298" s="118"/>
      <c r="AS298" s="118"/>
      <c r="AT298" s="118"/>
      <c r="AU298" s="118"/>
      <c r="AV298" s="118"/>
      <c r="AW298" s="118"/>
      <c r="AX298" s="118"/>
      <c r="AY298" s="118"/>
      <c r="AZ298" s="118"/>
      <c r="BA298" s="118"/>
      <c r="BB298" s="118"/>
      <c r="BC298" s="118"/>
      <c r="BD298" s="118"/>
      <c r="BE298" s="118"/>
      <c r="BF298" s="118"/>
      <c r="BG298" s="118"/>
      <c r="BH298" s="118"/>
      <c r="BI298" s="118"/>
      <c r="BJ298" s="118"/>
      <c r="BK298" s="118"/>
      <c r="BL298" s="118"/>
      <c r="BM298" s="118"/>
      <c r="BN298" s="118"/>
      <c r="BO298" s="118"/>
      <c r="BP298" s="118"/>
      <c r="BQ298" s="118"/>
      <c r="BR298" s="118"/>
      <c r="BS298" s="118"/>
      <c r="BT298" s="118"/>
      <c r="BU298" s="118"/>
      <c r="BV298" s="118"/>
      <c r="BW298" s="118"/>
      <c r="BX298" s="118"/>
      <c r="BY298" s="118"/>
      <c r="BZ298" s="118"/>
      <c r="CA298" s="118"/>
      <c r="CB298" s="118"/>
      <c r="CC298" s="118"/>
      <c r="CD298" s="118"/>
      <c r="CE298" s="118"/>
      <c r="CF298" s="118"/>
      <c r="CG298" s="118"/>
      <c r="CH298" s="118"/>
      <c r="CI298" s="118"/>
      <c r="CJ298" s="118"/>
      <c r="CK298" s="118"/>
      <c r="CL298" s="118"/>
      <c r="CM298" s="118"/>
      <c r="CN298" s="118"/>
      <c r="CO298" s="118"/>
      <c r="CP298" s="118"/>
      <c r="CQ298" s="118"/>
      <c r="CR298" s="118"/>
      <c r="CS298" s="118"/>
      <c r="CT298" s="118"/>
      <c r="CU298" s="118"/>
      <c r="CV298" s="118"/>
      <c r="CW298" s="118"/>
      <c r="CX298" s="118"/>
      <c r="CY298" s="118"/>
      <c r="CZ298" s="118"/>
      <c r="DA298" s="118"/>
      <c r="DB298" s="118"/>
      <c r="DC298" s="118"/>
      <c r="DD298" s="118"/>
    </row>
    <row r="299" ht="10.5" customHeight="1">
      <c r="A299" s="118" t="str">
        <f t="shared" si="1"/>
        <v>242ML</v>
      </c>
      <c r="B299" s="118">
        <f t="shared" si="2"/>
        <v>2020</v>
      </c>
      <c r="C299" s="118">
        <f t="shared" si="3"/>
        <v>10</v>
      </c>
      <c r="D299" s="119">
        <f>'242MLInput'!B295</f>
        <v>44114</v>
      </c>
      <c r="E299" s="120" t="str">
        <f t="shared" si="4"/>
        <v>APA</v>
      </c>
      <c r="F299" s="121" t="str">
        <f>'242MLInput'!H295</f>
        <v>GSO</v>
      </c>
      <c r="G299" s="120" t="str">
        <f>'242MLInput'!N295</f>
        <v>Steve Watkins</v>
      </c>
      <c r="H299" s="120" t="str">
        <f>'242MLInput'!O295</f>
        <v/>
      </c>
      <c r="I299" s="120" t="str">
        <f>'242MLInput'!Q295</f>
        <v>Cargo</v>
      </c>
      <c r="J299" s="121" t="str">
        <f>'242MLInput'!R295</f>
        <v>Vector Aeromedical</v>
      </c>
      <c r="K299" s="122" t="str">
        <f>'242MLInput'!AC295</f>
        <v/>
      </c>
      <c r="L299" s="123"/>
      <c r="M299" s="124">
        <f>'242MLInput'!L295</f>
        <v>3.6</v>
      </c>
      <c r="N299" s="120" t="str">
        <f>IF(F299="","",(IF(R299='242MLInput'!K295,"","ERROR!")))</f>
        <v/>
      </c>
      <c r="O299" s="120"/>
      <c r="P299" s="121">
        <v>1723.0</v>
      </c>
      <c r="Q299" s="121">
        <v>4415.0</v>
      </c>
      <c r="R299" s="124">
        <f t="shared" si="8"/>
        <v>2972.4</v>
      </c>
      <c r="S299" s="125"/>
      <c r="T299" s="125"/>
      <c r="U299" s="125"/>
      <c r="V299" s="126"/>
      <c r="W299" s="125"/>
      <c r="X299" s="125"/>
      <c r="Y299" s="125">
        <v>14083.0</v>
      </c>
      <c r="Z299" s="121"/>
      <c r="AA299" s="234" t="s">
        <v>94</v>
      </c>
      <c r="AB299" s="128">
        <v>1000.0</v>
      </c>
      <c r="AC299" s="128" t="s">
        <v>379</v>
      </c>
      <c r="AD299" s="143"/>
      <c r="AE299" s="144">
        <v>0.0</v>
      </c>
      <c r="AF299" s="125" t="str">
        <f t="shared" si="6"/>
        <v/>
      </c>
      <c r="AG299" s="131">
        <v>2.75</v>
      </c>
      <c r="AH299" s="120">
        <f t="shared" si="7"/>
        <v>0</v>
      </c>
      <c r="AI299" s="132" t="str">
        <f>HYPERLINK('242MLInput'!AD295)</f>
        <v/>
      </c>
      <c r="AJ299" s="132" t="str">
        <f>HYPERLINK('242MLInput'!AE295)</f>
        <v/>
      </c>
      <c r="AK299" s="132" t="str">
        <f>HYPERLINK('242MLInput'!AF295)</f>
        <v/>
      </c>
      <c r="AL299" s="132" t="str">
        <f>HYPERLINK('242MLInput'!AG295)</f>
        <v/>
      </c>
      <c r="AM299" s="132" t="str">
        <f>HYPERLINK('242MLInput'!AH295)</f>
        <v/>
      </c>
      <c r="AN299" s="132" t="str">
        <f>HYPERLINK('242MLInput'!AI295)</f>
        <v/>
      </c>
      <c r="AO299" s="132" t="str">
        <f>HYPERLINK('242MLInput'!AJ295)</f>
        <v/>
      </c>
      <c r="AP299" s="132" t="str">
        <f>HYPERLINK('242MLInput'!AK295)</f>
        <v/>
      </c>
      <c r="AQ299" s="118"/>
      <c r="AR299" s="118"/>
      <c r="AS299" s="118"/>
      <c r="AT299" s="118"/>
      <c r="AU299" s="118"/>
      <c r="AV299" s="118"/>
      <c r="AW299" s="118"/>
      <c r="AX299" s="118"/>
      <c r="AY299" s="118"/>
      <c r="AZ299" s="118"/>
      <c r="BA299" s="118"/>
      <c r="BB299" s="118"/>
      <c r="BC299" s="118"/>
      <c r="BD299" s="118"/>
      <c r="BE299" s="118"/>
      <c r="BF299" s="118"/>
      <c r="BG299" s="118"/>
      <c r="BH299" s="118"/>
      <c r="BI299" s="118"/>
      <c r="BJ299" s="118"/>
      <c r="BK299" s="118"/>
      <c r="BL299" s="118"/>
      <c r="BM299" s="118"/>
      <c r="BN299" s="118"/>
      <c r="BO299" s="118"/>
      <c r="BP299" s="118"/>
      <c r="BQ299" s="118"/>
      <c r="BR299" s="118"/>
      <c r="BS299" s="118"/>
      <c r="BT299" s="118"/>
      <c r="BU299" s="118"/>
      <c r="BV299" s="118"/>
      <c r="BW299" s="118"/>
      <c r="BX299" s="118"/>
      <c r="BY299" s="118"/>
      <c r="BZ299" s="118"/>
      <c r="CA299" s="118"/>
      <c r="CB299" s="118"/>
      <c r="CC299" s="118"/>
      <c r="CD299" s="118"/>
      <c r="CE299" s="118"/>
      <c r="CF299" s="118"/>
      <c r="CG299" s="118"/>
      <c r="CH299" s="118"/>
      <c r="CI299" s="118"/>
      <c r="CJ299" s="118"/>
      <c r="CK299" s="118"/>
      <c r="CL299" s="118"/>
      <c r="CM299" s="118"/>
      <c r="CN299" s="118"/>
      <c r="CO299" s="118"/>
      <c r="CP299" s="118"/>
      <c r="CQ299" s="118"/>
      <c r="CR299" s="118"/>
      <c r="CS299" s="118"/>
      <c r="CT299" s="118"/>
      <c r="CU299" s="118"/>
      <c r="CV299" s="118"/>
      <c r="CW299" s="118"/>
      <c r="CX299" s="118"/>
      <c r="CY299" s="118"/>
      <c r="CZ299" s="118"/>
      <c r="DA299" s="118"/>
      <c r="DB299" s="118"/>
      <c r="DC299" s="118"/>
      <c r="DD299" s="118"/>
    </row>
    <row r="300" ht="10.5" customHeight="1">
      <c r="A300" s="12" t="str">
        <f t="shared" si="1"/>
        <v>242ML</v>
      </c>
      <c r="B300" s="12">
        <f t="shared" si="2"/>
        <v>2020</v>
      </c>
      <c r="C300" s="12">
        <f t="shared" si="3"/>
        <v>10</v>
      </c>
      <c r="D300" s="230">
        <f>'242MLInput'!B296</f>
        <v>44115</v>
      </c>
      <c r="E300" s="111" t="str">
        <f t="shared" si="4"/>
        <v>GSO</v>
      </c>
      <c r="F300" s="112" t="str">
        <f>'242MLInput'!H296</f>
        <v>SLN</v>
      </c>
      <c r="G300" s="111" t="str">
        <f>'242MLInput'!N296</f>
        <v>Steve Watkins</v>
      </c>
      <c r="H300" s="111" t="str">
        <f>'242MLInput'!O296</f>
        <v/>
      </c>
      <c r="I300" s="111" t="str">
        <f>'242MLInput'!Q296</f>
        <v>Cargo</v>
      </c>
      <c r="J300" s="112" t="str">
        <f>'242MLInput'!R296</f>
        <v>Vector Aeromedical</v>
      </c>
      <c r="K300" s="113" t="str">
        <f>'242MLInput'!AC296</f>
        <v/>
      </c>
      <c r="L300" s="114"/>
      <c r="M300" s="115">
        <f>'242MLInput'!L296</f>
        <v>3.1</v>
      </c>
      <c r="N300" s="111" t="str">
        <f>IF(F300="","",(IF(R300='242MLInput'!K296,"","ERROR!")))</f>
        <v/>
      </c>
      <c r="O300" s="64"/>
      <c r="P300" s="121">
        <v>1724.0</v>
      </c>
      <c r="Q300" s="133"/>
      <c r="R300" s="224">
        <f t="shared" si="8"/>
        <v>2975.5</v>
      </c>
      <c r="S300" s="225"/>
      <c r="T300" s="225"/>
      <c r="U300" s="226"/>
      <c r="V300" s="226"/>
      <c r="W300" s="226"/>
      <c r="X300" s="226"/>
      <c r="Y300" s="226" t="str">
        <f t="shared" ref="Y300:Y301" si="76">IF(S300&lt;&gt;"",SUM(S298:X300),"")</f>
        <v/>
      </c>
      <c r="Z300" s="136"/>
      <c r="AA300" s="228"/>
      <c r="AB300" s="229"/>
      <c r="AC300" s="229"/>
      <c r="AD300" s="138"/>
      <c r="AE300" s="139">
        <v>0.0</v>
      </c>
      <c r="AF300" s="140" t="str">
        <f t="shared" si="6"/>
        <v/>
      </c>
      <c r="AG300" s="231">
        <v>2.75</v>
      </c>
      <c r="AH300" s="142">
        <f t="shared" si="7"/>
        <v>0</v>
      </c>
      <c r="AI300" s="235" t="str">
        <f>HYPERLINK('242MLInput'!AD296)</f>
        <v/>
      </c>
      <c r="AJ300" s="236" t="str">
        <f>HYPERLINK('242MLInput'!AE296)</f>
        <v/>
      </c>
      <c r="AK300" s="237" t="str">
        <f>HYPERLINK('242MLInput'!AF296)</f>
        <v/>
      </c>
      <c r="AL300" s="237" t="str">
        <f>HYPERLINK('242MLInput'!AG296)</f>
        <v/>
      </c>
      <c r="AM300" s="237" t="str">
        <f>HYPERLINK('242MLInput'!AH296)</f>
        <v/>
      </c>
      <c r="AN300" s="237" t="str">
        <f>HYPERLINK('242MLInput'!AI296)</f>
        <v/>
      </c>
      <c r="AO300" s="237" t="str">
        <f>HYPERLINK('242MLInput'!AJ296)</f>
        <v/>
      </c>
      <c r="AP300" s="237" t="str">
        <f>HYPERLINK('242MLInput'!AK296)</f>
        <v/>
      </c>
      <c r="AQ300" s="238"/>
      <c r="AR300" s="238"/>
      <c r="AS300" s="238"/>
      <c r="AT300" s="238"/>
      <c r="AU300" s="238"/>
      <c r="AV300" s="238"/>
      <c r="AW300" s="238"/>
      <c r="AX300" s="238"/>
      <c r="AY300" s="238"/>
      <c r="AZ300" s="238"/>
      <c r="BA300" s="238"/>
      <c r="BB300" s="238"/>
      <c r="BC300" s="238"/>
      <c r="BD300" s="238"/>
      <c r="BE300" s="238"/>
      <c r="BF300" s="238"/>
      <c r="BG300" s="238"/>
      <c r="BH300" s="238"/>
      <c r="BI300" s="238"/>
      <c r="BJ300" s="238"/>
      <c r="BK300" s="238"/>
      <c r="BL300" s="238"/>
      <c r="BM300" s="238"/>
      <c r="BN300" s="238"/>
      <c r="BO300" s="238"/>
      <c r="BP300" s="238"/>
      <c r="BQ300" s="238"/>
      <c r="BR300" s="238"/>
      <c r="BS300" s="238"/>
      <c r="BT300" s="238"/>
      <c r="BU300" s="238"/>
      <c r="BV300" s="238"/>
      <c r="BW300" s="238"/>
      <c r="BX300" s="238"/>
      <c r="BY300" s="238"/>
      <c r="BZ300" s="238"/>
      <c r="CA300" s="238"/>
      <c r="CB300" s="238"/>
      <c r="CC300" s="238"/>
      <c r="CD300" s="238"/>
      <c r="CE300" s="238"/>
      <c r="CF300" s="238"/>
      <c r="CG300" s="238"/>
      <c r="CH300" s="238"/>
      <c r="CI300" s="238"/>
      <c r="CJ300" s="238"/>
      <c r="CK300" s="238"/>
      <c r="CL300" s="238"/>
      <c r="CM300" s="238"/>
      <c r="CN300" s="238"/>
      <c r="CO300" s="238"/>
      <c r="CP300" s="238"/>
      <c r="CQ300" s="238"/>
      <c r="CR300" s="238"/>
      <c r="CS300" s="238"/>
      <c r="CT300" s="238"/>
      <c r="CU300" s="238"/>
      <c r="CV300" s="238"/>
      <c r="CW300" s="238"/>
      <c r="CX300" s="238"/>
      <c r="CY300" s="238"/>
      <c r="CZ300" s="238"/>
      <c r="DA300" s="238"/>
      <c r="DB300" s="238"/>
      <c r="DC300" s="238"/>
      <c r="DD300" s="238"/>
    </row>
    <row r="301" ht="10.5" customHeight="1">
      <c r="A301" s="12" t="str">
        <f t="shared" si="1"/>
        <v>242ML</v>
      </c>
      <c r="B301" s="12">
        <f t="shared" si="2"/>
        <v>2020</v>
      </c>
      <c r="C301" s="12">
        <f t="shared" si="3"/>
        <v>10</v>
      </c>
      <c r="D301" s="230">
        <f>'242MLInput'!B297</f>
        <v>44115</v>
      </c>
      <c r="E301" s="111" t="str">
        <f t="shared" si="4"/>
        <v>SLN</v>
      </c>
      <c r="F301" s="112" t="str">
        <f>'242MLInput'!H297</f>
        <v>APA</v>
      </c>
      <c r="G301" s="111" t="str">
        <f>'242MLInput'!N297</f>
        <v>Steve Watkins</v>
      </c>
      <c r="H301" s="111" t="str">
        <f>'242MLInput'!O297</f>
        <v/>
      </c>
      <c r="I301" s="111" t="str">
        <f>'242MLInput'!Q297</f>
        <v>Cargo</v>
      </c>
      <c r="J301" s="112" t="str">
        <f>'242MLInput'!R297</f>
        <v>Vector Aeromedical</v>
      </c>
      <c r="K301" s="113" t="str">
        <f>'242MLInput'!AC297</f>
        <v/>
      </c>
      <c r="L301" s="114"/>
      <c r="M301" s="115">
        <f>'242MLInput'!L297</f>
        <v>1.3</v>
      </c>
      <c r="N301" s="111" t="str">
        <f>IF(F301="","",(IF(R301='242MLInput'!K297,"","ERROR!")))</f>
        <v/>
      </c>
      <c r="O301" s="64"/>
      <c r="P301" s="121">
        <v>1725.0</v>
      </c>
      <c r="Q301" s="133"/>
      <c r="R301" s="224">
        <f t="shared" si="8"/>
        <v>2976.8</v>
      </c>
      <c r="S301" s="225"/>
      <c r="T301" s="225"/>
      <c r="U301" s="226"/>
      <c r="V301" s="226"/>
      <c r="W301" s="226"/>
      <c r="X301" s="226"/>
      <c r="Y301" s="226" t="str">
        <f t="shared" si="76"/>
        <v/>
      </c>
      <c r="Z301" s="136"/>
      <c r="AA301" s="228"/>
      <c r="AB301" s="229"/>
      <c r="AC301" s="229"/>
      <c r="AD301" s="138"/>
      <c r="AE301" s="139">
        <v>0.0</v>
      </c>
      <c r="AF301" s="140" t="str">
        <f t="shared" si="6"/>
        <v/>
      </c>
      <c r="AG301" s="231">
        <v>2.75</v>
      </c>
      <c r="AH301" s="142">
        <f t="shared" si="7"/>
        <v>0</v>
      </c>
      <c r="AI301" s="235" t="str">
        <f>HYPERLINK('242MLInput'!AD297)</f>
        <v/>
      </c>
      <c r="AJ301" s="236" t="str">
        <f>HYPERLINK('242MLInput'!AE297)</f>
        <v/>
      </c>
      <c r="AK301" s="237" t="str">
        <f>HYPERLINK('242MLInput'!AF297)</f>
        <v/>
      </c>
      <c r="AL301" s="237" t="str">
        <f>HYPERLINK('242MLInput'!AG297)</f>
        <v/>
      </c>
      <c r="AM301" s="237" t="str">
        <f>HYPERLINK('242MLInput'!AH297)</f>
        <v/>
      </c>
      <c r="AN301" s="237" t="str">
        <f>HYPERLINK('242MLInput'!AI297)</f>
        <v/>
      </c>
      <c r="AO301" s="237" t="str">
        <f>HYPERLINK('242MLInput'!AJ297)</f>
        <v/>
      </c>
      <c r="AP301" s="237" t="str">
        <f>HYPERLINK('242MLInput'!AK297)</f>
        <v/>
      </c>
      <c r="AQ301" s="238"/>
      <c r="AR301" s="238"/>
      <c r="AS301" s="238"/>
      <c r="AT301" s="238"/>
      <c r="AU301" s="238"/>
      <c r="AV301" s="238"/>
      <c r="AW301" s="238"/>
      <c r="AX301" s="238"/>
      <c r="AY301" s="238"/>
      <c r="AZ301" s="238"/>
      <c r="BA301" s="238"/>
      <c r="BB301" s="238"/>
      <c r="BC301" s="238"/>
      <c r="BD301" s="238"/>
      <c r="BE301" s="238"/>
      <c r="BF301" s="238"/>
      <c r="BG301" s="238"/>
      <c r="BH301" s="238"/>
      <c r="BI301" s="238"/>
      <c r="BJ301" s="238"/>
      <c r="BK301" s="238"/>
      <c r="BL301" s="238"/>
      <c r="BM301" s="238"/>
      <c r="BN301" s="238"/>
      <c r="BO301" s="238"/>
      <c r="BP301" s="238"/>
      <c r="BQ301" s="238"/>
      <c r="BR301" s="238"/>
      <c r="BS301" s="238"/>
      <c r="BT301" s="238"/>
      <c r="BU301" s="238"/>
      <c r="BV301" s="238"/>
      <c r="BW301" s="238"/>
      <c r="BX301" s="238"/>
      <c r="BY301" s="238"/>
      <c r="BZ301" s="238"/>
      <c r="CA301" s="238"/>
      <c r="CB301" s="238"/>
      <c r="CC301" s="238"/>
      <c r="CD301" s="238"/>
      <c r="CE301" s="238"/>
      <c r="CF301" s="238"/>
      <c r="CG301" s="238"/>
      <c r="CH301" s="238"/>
      <c r="CI301" s="238"/>
      <c r="CJ301" s="238"/>
      <c r="CK301" s="238"/>
      <c r="CL301" s="238"/>
      <c r="CM301" s="238"/>
      <c r="CN301" s="238"/>
      <c r="CO301" s="238"/>
      <c r="CP301" s="238"/>
      <c r="CQ301" s="238"/>
      <c r="CR301" s="238"/>
      <c r="CS301" s="238"/>
      <c r="CT301" s="238"/>
      <c r="CU301" s="238"/>
      <c r="CV301" s="238"/>
      <c r="CW301" s="238"/>
      <c r="CX301" s="238"/>
      <c r="CY301" s="238"/>
      <c r="CZ301" s="238"/>
      <c r="DA301" s="238"/>
      <c r="DB301" s="238"/>
      <c r="DC301" s="238"/>
      <c r="DD301" s="238"/>
    </row>
    <row r="302" ht="10.5" customHeight="1">
      <c r="A302" s="12" t="str">
        <f t="shared" si="1"/>
        <v>242ML</v>
      </c>
      <c r="B302" s="12">
        <f t="shared" si="2"/>
        <v>2020</v>
      </c>
      <c r="C302" s="12">
        <f t="shared" si="3"/>
        <v>10</v>
      </c>
      <c r="D302" s="230">
        <f>'242MLInput'!B298</f>
        <v>44115</v>
      </c>
      <c r="E302" s="111" t="str">
        <f t="shared" si="4"/>
        <v>APA</v>
      </c>
      <c r="F302" s="112" t="str">
        <f>'242MLInput'!H298</f>
        <v>GSO</v>
      </c>
      <c r="G302" s="111" t="str">
        <f>'242MLInput'!N298</f>
        <v>Steve Watkins</v>
      </c>
      <c r="H302" s="111" t="str">
        <f>'242MLInput'!O298</f>
        <v/>
      </c>
      <c r="I302" s="111" t="str">
        <f>'242MLInput'!Q298</f>
        <v>Cargo</v>
      </c>
      <c r="J302" s="112" t="str">
        <f>'242MLInput'!R298</f>
        <v>Vector Aeromedical</v>
      </c>
      <c r="K302" s="113" t="str">
        <f>'242MLInput'!AC298</f>
        <v/>
      </c>
      <c r="L302" s="114"/>
      <c r="M302" s="115">
        <f>'242MLInput'!L298</f>
        <v>3.3</v>
      </c>
      <c r="N302" s="111" t="str">
        <f>IF(F302="","",(IF(R302='242MLInput'!K298,"","ERROR!")))</f>
        <v/>
      </c>
      <c r="O302" s="64"/>
      <c r="P302" s="121">
        <v>1726.0</v>
      </c>
      <c r="Q302" s="133">
        <v>4416.0</v>
      </c>
      <c r="R302" s="224">
        <f t="shared" si="8"/>
        <v>2980.1</v>
      </c>
      <c r="S302" s="225"/>
      <c r="T302" s="225"/>
      <c r="U302" s="226"/>
      <c r="V302" s="226"/>
      <c r="W302" s="226"/>
      <c r="X302" s="226"/>
      <c r="Y302" s="226">
        <v>14083.0</v>
      </c>
      <c r="Z302" s="136"/>
      <c r="AA302" s="228" t="s">
        <v>94</v>
      </c>
      <c r="AB302" s="229">
        <v>1000.0</v>
      </c>
      <c r="AC302" s="229" t="s">
        <v>380</v>
      </c>
      <c r="AD302" s="138"/>
      <c r="AE302" s="139">
        <v>0.0</v>
      </c>
      <c r="AF302" s="140" t="str">
        <f t="shared" si="6"/>
        <v/>
      </c>
      <c r="AG302" s="231">
        <v>2.75</v>
      </c>
      <c r="AH302" s="142">
        <f t="shared" si="7"/>
        <v>0</v>
      </c>
      <c r="AI302" s="235" t="str">
        <f>HYPERLINK('242MLInput'!AD298)</f>
        <v/>
      </c>
      <c r="AJ302" s="236" t="str">
        <f>HYPERLINK('242MLInput'!AE298)</f>
        <v/>
      </c>
      <c r="AK302" s="237" t="str">
        <f>HYPERLINK('242MLInput'!AF298)</f>
        <v/>
      </c>
      <c r="AL302" s="237" t="str">
        <f>HYPERLINK('242MLInput'!AG298)</f>
        <v/>
      </c>
      <c r="AM302" s="237" t="str">
        <f>HYPERLINK('242MLInput'!AH298)</f>
        <v/>
      </c>
      <c r="AN302" s="237" t="str">
        <f>HYPERLINK('242MLInput'!AI298)</f>
        <v/>
      </c>
      <c r="AO302" s="237" t="str">
        <f>HYPERLINK('242MLInput'!AJ298)</f>
        <v/>
      </c>
      <c r="AP302" s="237" t="str">
        <f>HYPERLINK('242MLInput'!AK298)</f>
        <v/>
      </c>
      <c r="AQ302" s="238"/>
      <c r="AR302" s="238"/>
      <c r="AS302" s="238"/>
      <c r="AT302" s="238"/>
      <c r="AU302" s="238"/>
      <c r="AV302" s="238"/>
      <c r="AW302" s="238"/>
      <c r="AX302" s="238"/>
      <c r="AY302" s="238"/>
      <c r="AZ302" s="238"/>
      <c r="BA302" s="238"/>
      <c r="BB302" s="238"/>
      <c r="BC302" s="238"/>
      <c r="BD302" s="238"/>
      <c r="BE302" s="238"/>
      <c r="BF302" s="238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/>
      <c r="BR302" s="238"/>
      <c r="BS302" s="238"/>
      <c r="BT302" s="238"/>
      <c r="BU302" s="238"/>
      <c r="BV302" s="238"/>
      <c r="BW302" s="238"/>
      <c r="BX302" s="238"/>
      <c r="BY302" s="238"/>
      <c r="BZ302" s="238"/>
      <c r="CA302" s="238"/>
      <c r="CB302" s="238"/>
      <c r="CC302" s="238"/>
      <c r="CD302" s="238"/>
      <c r="CE302" s="238"/>
      <c r="CF302" s="238"/>
      <c r="CG302" s="238"/>
      <c r="CH302" s="238"/>
      <c r="CI302" s="238"/>
      <c r="CJ302" s="238"/>
      <c r="CK302" s="238"/>
      <c r="CL302" s="238"/>
      <c r="CM302" s="238"/>
      <c r="CN302" s="238"/>
      <c r="CO302" s="238"/>
      <c r="CP302" s="238"/>
      <c r="CQ302" s="238"/>
      <c r="CR302" s="238"/>
      <c r="CS302" s="238"/>
      <c r="CT302" s="238"/>
      <c r="CU302" s="238"/>
      <c r="CV302" s="238"/>
      <c r="CW302" s="238"/>
      <c r="CX302" s="238"/>
      <c r="CY302" s="238"/>
      <c r="CZ302" s="238"/>
      <c r="DA302" s="238"/>
      <c r="DB302" s="238"/>
      <c r="DC302" s="238"/>
      <c r="DD302" s="238"/>
    </row>
    <row r="303" ht="10.5" customHeight="1">
      <c r="A303" s="118" t="str">
        <f t="shared" si="1"/>
        <v>242ML</v>
      </c>
      <c r="B303" s="118">
        <f t="shared" si="2"/>
        <v>2020</v>
      </c>
      <c r="C303" s="118">
        <f t="shared" si="3"/>
        <v>10</v>
      </c>
      <c r="D303" s="119">
        <f>'242MLInput'!B299</f>
        <v>44116</v>
      </c>
      <c r="E303" s="120" t="str">
        <f t="shared" si="4"/>
        <v>GSO</v>
      </c>
      <c r="F303" s="121" t="str">
        <f>'242MLInput'!H299</f>
        <v>BUY</v>
      </c>
      <c r="G303" s="120" t="str">
        <f>'242MLInput'!N299</f>
        <v>Kevin Mock</v>
      </c>
      <c r="H303" s="120" t="str">
        <f>'242MLInput'!O299</f>
        <v/>
      </c>
      <c r="I303" s="120" t="str">
        <f>'242MLInput'!Q299</f>
        <v>Passenger</v>
      </c>
      <c r="J303" s="121" t="str">
        <f>'242MLInput'!R299</f>
        <v>Duchin</v>
      </c>
      <c r="K303" s="122" t="str">
        <f>'242MLInput'!AC299</f>
        <v/>
      </c>
      <c r="L303" s="123"/>
      <c r="M303" s="124">
        <f>'242MLInput'!L299</f>
        <v>0.2</v>
      </c>
      <c r="N303" s="120" t="str">
        <f>IF(F303="","",(IF(R303='242MLInput'!K299,"","ERROR!")))</f>
        <v/>
      </c>
      <c r="O303" s="120"/>
      <c r="P303" s="121">
        <v>1727.0</v>
      </c>
      <c r="Q303" s="121"/>
      <c r="R303" s="124">
        <f t="shared" si="8"/>
        <v>2980.3</v>
      </c>
      <c r="S303" s="125"/>
      <c r="T303" s="125"/>
      <c r="U303" s="125"/>
      <c r="V303" s="126"/>
      <c r="W303" s="125"/>
      <c r="X303" s="125"/>
      <c r="Y303" s="125" t="str">
        <f t="shared" ref="Y303:Y304" si="77">IF(S303&lt;&gt;"",SUM(S301:X303),"")</f>
        <v/>
      </c>
      <c r="Z303" s="121"/>
      <c r="AA303" s="234"/>
      <c r="AB303" s="128"/>
      <c r="AC303" s="128"/>
      <c r="AD303" s="143"/>
      <c r="AE303" s="144">
        <v>0.0</v>
      </c>
      <c r="AF303" s="125" t="str">
        <f t="shared" si="6"/>
        <v/>
      </c>
      <c r="AG303" s="131">
        <v>2.75</v>
      </c>
      <c r="AH303" s="120">
        <f t="shared" si="7"/>
        <v>0</v>
      </c>
      <c r="AI303" s="132" t="str">
        <f>HYPERLINK('242MLInput'!AD299)</f>
        <v/>
      </c>
      <c r="AJ303" s="132" t="str">
        <f>HYPERLINK('242MLInput'!AE299)</f>
        <v/>
      </c>
      <c r="AK303" s="132" t="str">
        <f>HYPERLINK('242MLInput'!AF299)</f>
        <v/>
      </c>
      <c r="AL303" s="132" t="str">
        <f>HYPERLINK('242MLInput'!AG299)</f>
        <v/>
      </c>
      <c r="AM303" s="132" t="str">
        <f>HYPERLINK('242MLInput'!AH299)</f>
        <v/>
      </c>
      <c r="AN303" s="132" t="str">
        <f>HYPERLINK('242MLInput'!AI299)</f>
        <v/>
      </c>
      <c r="AO303" s="132" t="str">
        <f>HYPERLINK('242MLInput'!AJ299)</f>
        <v/>
      </c>
      <c r="AP303" s="132" t="str">
        <f>HYPERLINK('242MLInput'!AK299)</f>
        <v/>
      </c>
      <c r="AQ303" s="118"/>
      <c r="AR303" s="118"/>
      <c r="AS303" s="118"/>
      <c r="AT303" s="118"/>
      <c r="AU303" s="118"/>
      <c r="AV303" s="118"/>
      <c r="AW303" s="118"/>
      <c r="AX303" s="118"/>
      <c r="AY303" s="118"/>
      <c r="AZ303" s="118"/>
      <c r="BA303" s="118"/>
      <c r="BB303" s="118"/>
      <c r="BC303" s="118"/>
      <c r="BD303" s="118"/>
      <c r="BE303" s="118"/>
      <c r="BF303" s="118"/>
      <c r="BG303" s="118"/>
      <c r="BH303" s="118"/>
      <c r="BI303" s="118"/>
      <c r="BJ303" s="118"/>
      <c r="BK303" s="118"/>
      <c r="BL303" s="118"/>
      <c r="BM303" s="118"/>
      <c r="BN303" s="118"/>
      <c r="BO303" s="118"/>
      <c r="BP303" s="118"/>
      <c r="BQ303" s="118"/>
      <c r="BR303" s="118"/>
      <c r="BS303" s="118"/>
      <c r="BT303" s="118"/>
      <c r="BU303" s="118"/>
      <c r="BV303" s="118"/>
      <c r="BW303" s="118"/>
      <c r="BX303" s="118"/>
      <c r="BY303" s="118"/>
      <c r="BZ303" s="118"/>
      <c r="CA303" s="118"/>
      <c r="CB303" s="118"/>
      <c r="CC303" s="118"/>
      <c r="CD303" s="118"/>
      <c r="CE303" s="118"/>
      <c r="CF303" s="118"/>
      <c r="CG303" s="118"/>
      <c r="CH303" s="118"/>
      <c r="CI303" s="118"/>
      <c r="CJ303" s="118"/>
      <c r="CK303" s="118"/>
      <c r="CL303" s="118"/>
      <c r="CM303" s="118"/>
      <c r="CN303" s="118"/>
      <c r="CO303" s="118"/>
      <c r="CP303" s="118"/>
      <c r="CQ303" s="118"/>
      <c r="CR303" s="118"/>
      <c r="CS303" s="118"/>
      <c r="CT303" s="118"/>
      <c r="CU303" s="118"/>
      <c r="CV303" s="118"/>
      <c r="CW303" s="118"/>
      <c r="CX303" s="118"/>
      <c r="CY303" s="118"/>
      <c r="CZ303" s="118"/>
      <c r="DA303" s="118"/>
      <c r="DB303" s="118"/>
      <c r="DC303" s="118"/>
      <c r="DD303" s="118"/>
    </row>
    <row r="304" ht="10.5" customHeight="1">
      <c r="A304" s="118" t="str">
        <f t="shared" si="1"/>
        <v>242ML</v>
      </c>
      <c r="B304" s="118">
        <f t="shared" si="2"/>
        <v>2020</v>
      </c>
      <c r="C304" s="118">
        <f t="shared" si="3"/>
        <v>10</v>
      </c>
      <c r="D304" s="119">
        <f>'242MLInput'!B300</f>
        <v>44116</v>
      </c>
      <c r="E304" s="120" t="str">
        <f t="shared" si="4"/>
        <v>BUY</v>
      </c>
      <c r="F304" s="121" t="str">
        <f>'242MLInput'!H300</f>
        <v>PSM</v>
      </c>
      <c r="G304" s="120" t="str">
        <f>'242MLInput'!N300</f>
        <v>Kevin Mock</v>
      </c>
      <c r="H304" s="120" t="str">
        <f>'242MLInput'!O300</f>
        <v/>
      </c>
      <c r="I304" s="120" t="str">
        <f>'242MLInput'!Q300</f>
        <v>Passenger</v>
      </c>
      <c r="J304" s="121" t="str">
        <f>'242MLInput'!R300</f>
        <v>Duchin</v>
      </c>
      <c r="K304" s="122" t="str">
        <f>'242MLInput'!AC300</f>
        <v/>
      </c>
      <c r="L304" s="123"/>
      <c r="M304" s="124">
        <f>'242MLInput'!L300</f>
        <v>2</v>
      </c>
      <c r="N304" s="120" t="str">
        <f>IF(F304="","",(IF(R304='242MLInput'!K300,"","ERROR!")))</f>
        <v/>
      </c>
      <c r="O304" s="120"/>
      <c r="P304" s="121">
        <v>1728.0</v>
      </c>
      <c r="Q304" s="121"/>
      <c r="R304" s="124">
        <f t="shared" si="8"/>
        <v>2982.3</v>
      </c>
      <c r="S304" s="125"/>
      <c r="T304" s="125"/>
      <c r="U304" s="125"/>
      <c r="V304" s="126"/>
      <c r="W304" s="125"/>
      <c r="X304" s="125"/>
      <c r="Y304" s="125" t="str">
        <f t="shared" si="77"/>
        <v/>
      </c>
      <c r="Z304" s="121"/>
      <c r="AA304" s="234" t="s">
        <v>75</v>
      </c>
      <c r="AB304" s="128">
        <v>500.0</v>
      </c>
      <c r="AC304" s="128" t="s">
        <v>381</v>
      </c>
      <c r="AD304" s="143"/>
      <c r="AE304" s="144">
        <v>0.0</v>
      </c>
      <c r="AF304" s="125" t="str">
        <f t="shared" si="6"/>
        <v/>
      </c>
      <c r="AG304" s="131">
        <v>2.75</v>
      </c>
      <c r="AH304" s="120">
        <f t="shared" si="7"/>
        <v>0</v>
      </c>
      <c r="AI304" s="132" t="str">
        <f>HYPERLINK('242MLInput'!AD300)</f>
        <v/>
      </c>
      <c r="AJ304" s="132" t="str">
        <f>HYPERLINK('242MLInput'!AE300)</f>
        <v/>
      </c>
      <c r="AK304" s="132" t="str">
        <f>HYPERLINK('242MLInput'!AF300)</f>
        <v/>
      </c>
      <c r="AL304" s="132" t="str">
        <f>HYPERLINK('242MLInput'!AG300)</f>
        <v/>
      </c>
      <c r="AM304" s="132" t="str">
        <f>HYPERLINK('242MLInput'!AH300)</f>
        <v/>
      </c>
      <c r="AN304" s="132" t="str">
        <f>HYPERLINK('242MLInput'!AI300)</f>
        <v/>
      </c>
      <c r="AO304" s="132" t="str">
        <f>HYPERLINK('242MLInput'!AJ300)</f>
        <v/>
      </c>
      <c r="AP304" s="132" t="str">
        <f>HYPERLINK('242MLInput'!AK300)</f>
        <v/>
      </c>
      <c r="AQ304" s="118"/>
      <c r="AR304" s="118"/>
      <c r="AS304" s="118"/>
      <c r="AT304" s="118"/>
      <c r="AU304" s="118"/>
      <c r="AV304" s="118"/>
      <c r="AW304" s="118"/>
      <c r="AX304" s="118"/>
      <c r="AY304" s="118"/>
      <c r="AZ304" s="118"/>
      <c r="BA304" s="118"/>
      <c r="BB304" s="118"/>
      <c r="BC304" s="118"/>
      <c r="BD304" s="118"/>
      <c r="BE304" s="118"/>
      <c r="BF304" s="118"/>
      <c r="BG304" s="118"/>
      <c r="BH304" s="118"/>
      <c r="BI304" s="118"/>
      <c r="BJ304" s="118"/>
      <c r="BK304" s="118"/>
      <c r="BL304" s="118"/>
      <c r="BM304" s="118"/>
      <c r="BN304" s="118"/>
      <c r="BO304" s="118"/>
      <c r="BP304" s="118"/>
      <c r="BQ304" s="118"/>
      <c r="BR304" s="118"/>
      <c r="BS304" s="118"/>
      <c r="BT304" s="118"/>
      <c r="BU304" s="118"/>
      <c r="BV304" s="118"/>
      <c r="BW304" s="118"/>
      <c r="BX304" s="118"/>
      <c r="BY304" s="118"/>
      <c r="BZ304" s="118"/>
      <c r="CA304" s="118"/>
      <c r="CB304" s="118"/>
      <c r="CC304" s="118"/>
      <c r="CD304" s="118"/>
      <c r="CE304" s="118"/>
      <c r="CF304" s="118"/>
      <c r="CG304" s="118"/>
      <c r="CH304" s="118"/>
      <c r="CI304" s="118"/>
      <c r="CJ304" s="118"/>
      <c r="CK304" s="118"/>
      <c r="CL304" s="118"/>
      <c r="CM304" s="118"/>
      <c r="CN304" s="118"/>
      <c r="CO304" s="118"/>
      <c r="CP304" s="118"/>
      <c r="CQ304" s="118"/>
      <c r="CR304" s="118"/>
      <c r="CS304" s="118"/>
      <c r="CT304" s="118"/>
      <c r="CU304" s="118"/>
      <c r="CV304" s="118"/>
      <c r="CW304" s="118"/>
      <c r="CX304" s="118"/>
      <c r="CY304" s="118"/>
      <c r="CZ304" s="118"/>
      <c r="DA304" s="118"/>
      <c r="DB304" s="118"/>
      <c r="DC304" s="118"/>
      <c r="DD304" s="118"/>
    </row>
    <row r="305" ht="10.5" customHeight="1">
      <c r="A305" s="118" t="str">
        <f t="shared" si="1"/>
        <v>242ML</v>
      </c>
      <c r="B305" s="118">
        <f t="shared" si="2"/>
        <v>2020</v>
      </c>
      <c r="C305" s="118">
        <f t="shared" si="3"/>
        <v>10</v>
      </c>
      <c r="D305" s="119">
        <f>'242MLInput'!B301</f>
        <v>44116</v>
      </c>
      <c r="E305" s="120" t="str">
        <f t="shared" si="4"/>
        <v>PSM</v>
      </c>
      <c r="F305" s="121" t="str">
        <f>'242MLInput'!H301</f>
        <v>BUY</v>
      </c>
      <c r="G305" s="120" t="str">
        <f>'242MLInput'!N301</f>
        <v>Kevin Mock</v>
      </c>
      <c r="H305" s="120" t="str">
        <f>'242MLInput'!O301</f>
        <v/>
      </c>
      <c r="I305" s="120" t="str">
        <f>'242MLInput'!Q301</f>
        <v>Passenger</v>
      </c>
      <c r="J305" s="121" t="str">
        <f>'242MLInput'!R301</f>
        <v>Duchin</v>
      </c>
      <c r="K305" s="122" t="str">
        <f>'242MLInput'!AC301</f>
        <v/>
      </c>
      <c r="L305" s="123"/>
      <c r="M305" s="124">
        <f>'242MLInput'!L301</f>
        <v>2</v>
      </c>
      <c r="N305" s="120" t="str">
        <f>IF(F305="","",(IF(R305='242MLInput'!K301,"","ERROR!")))</f>
        <v/>
      </c>
      <c r="O305" s="120"/>
      <c r="P305" s="121">
        <v>1729.0</v>
      </c>
      <c r="Q305" s="121">
        <v>4440.0</v>
      </c>
      <c r="R305" s="124">
        <f t="shared" si="8"/>
        <v>2984.3</v>
      </c>
      <c r="S305" s="125"/>
      <c r="T305" s="125"/>
      <c r="U305" s="125"/>
      <c r="V305" s="126"/>
      <c r="W305" s="125"/>
      <c r="X305" s="125"/>
      <c r="Y305" s="125">
        <v>10626.0</v>
      </c>
      <c r="Z305" s="121"/>
      <c r="AA305" s="234" t="s">
        <v>102</v>
      </c>
      <c r="AB305" s="128">
        <v>275.0</v>
      </c>
      <c r="AC305" s="128" t="s">
        <v>382</v>
      </c>
      <c r="AD305" s="143"/>
      <c r="AE305" s="144">
        <v>0.0</v>
      </c>
      <c r="AF305" s="125" t="str">
        <f t="shared" si="6"/>
        <v/>
      </c>
      <c r="AG305" s="131">
        <v>2.75</v>
      </c>
      <c r="AH305" s="120">
        <f t="shared" si="7"/>
        <v>0</v>
      </c>
      <c r="AI305" s="132" t="str">
        <f>HYPERLINK('242MLInput'!AD301)</f>
        <v/>
      </c>
      <c r="AJ305" s="132" t="str">
        <f>HYPERLINK('242MLInput'!AE301)</f>
        <v/>
      </c>
      <c r="AK305" s="132" t="str">
        <f>HYPERLINK('242MLInput'!AF301)</f>
        <v/>
      </c>
      <c r="AL305" s="132" t="str">
        <f>HYPERLINK('242MLInput'!AG301)</f>
        <v/>
      </c>
      <c r="AM305" s="132" t="str">
        <f>HYPERLINK('242MLInput'!AH301)</f>
        <v/>
      </c>
      <c r="AN305" s="132" t="str">
        <f>HYPERLINK('242MLInput'!AI301)</f>
        <v/>
      </c>
      <c r="AO305" s="132" t="str">
        <f>HYPERLINK('242MLInput'!AJ301)</f>
        <v/>
      </c>
      <c r="AP305" s="132" t="str">
        <f>HYPERLINK('242MLInput'!AK301)</f>
        <v/>
      </c>
      <c r="AQ305" s="118"/>
      <c r="AR305" s="118"/>
      <c r="AS305" s="118"/>
      <c r="AT305" s="118"/>
      <c r="AU305" s="118"/>
      <c r="AV305" s="118"/>
      <c r="AW305" s="118"/>
      <c r="AX305" s="118"/>
      <c r="AY305" s="118"/>
      <c r="AZ305" s="118"/>
      <c r="BA305" s="118"/>
      <c r="BB305" s="118"/>
      <c r="BC305" s="118"/>
      <c r="BD305" s="118"/>
      <c r="BE305" s="118"/>
      <c r="BF305" s="118"/>
      <c r="BG305" s="118"/>
      <c r="BH305" s="118"/>
      <c r="BI305" s="118"/>
      <c r="BJ305" s="118"/>
      <c r="BK305" s="118"/>
      <c r="BL305" s="118"/>
      <c r="BM305" s="118"/>
      <c r="BN305" s="118"/>
      <c r="BO305" s="118"/>
      <c r="BP305" s="118"/>
      <c r="BQ305" s="118"/>
      <c r="BR305" s="118"/>
      <c r="BS305" s="118"/>
      <c r="BT305" s="118"/>
      <c r="BU305" s="118"/>
      <c r="BV305" s="118"/>
      <c r="BW305" s="118"/>
      <c r="BX305" s="118"/>
      <c r="BY305" s="118"/>
      <c r="BZ305" s="118"/>
      <c r="CA305" s="118"/>
      <c r="CB305" s="118"/>
      <c r="CC305" s="118"/>
      <c r="CD305" s="118"/>
      <c r="CE305" s="118"/>
      <c r="CF305" s="118"/>
      <c r="CG305" s="118"/>
      <c r="CH305" s="118"/>
      <c r="CI305" s="118"/>
      <c r="CJ305" s="118"/>
      <c r="CK305" s="118"/>
      <c r="CL305" s="118"/>
      <c r="CM305" s="118"/>
      <c r="CN305" s="118"/>
      <c r="CO305" s="118"/>
      <c r="CP305" s="118"/>
      <c r="CQ305" s="118"/>
      <c r="CR305" s="118"/>
      <c r="CS305" s="118"/>
      <c r="CT305" s="118"/>
      <c r="CU305" s="118"/>
      <c r="CV305" s="118"/>
      <c r="CW305" s="118"/>
      <c r="CX305" s="118"/>
      <c r="CY305" s="118"/>
      <c r="CZ305" s="118"/>
      <c r="DA305" s="118"/>
      <c r="DB305" s="118"/>
      <c r="DC305" s="118"/>
      <c r="DD305" s="118"/>
    </row>
    <row r="306" ht="10.5" customHeight="1">
      <c r="A306" s="12" t="str">
        <f t="shared" si="1"/>
        <v>242ML</v>
      </c>
      <c r="B306" s="12">
        <f t="shared" si="2"/>
        <v>2020</v>
      </c>
      <c r="C306" s="12">
        <f t="shared" si="3"/>
        <v>10</v>
      </c>
      <c r="D306" s="230">
        <f>'242MLInput'!B302</f>
        <v>44117</v>
      </c>
      <c r="E306" s="111" t="str">
        <f t="shared" si="4"/>
        <v>BUY</v>
      </c>
      <c r="F306" s="112" t="str">
        <f>'242MLInput'!H302</f>
        <v>BQU</v>
      </c>
      <c r="G306" s="111" t="str">
        <f>'242MLInput'!N302</f>
        <v>Kevin Mock</v>
      </c>
      <c r="H306" s="111" t="str">
        <f>'242MLInput'!O302</f>
        <v/>
      </c>
      <c r="I306" s="111" t="str">
        <f>'242MLInput'!Q302</f>
        <v>Passenger</v>
      </c>
      <c r="J306" s="112" t="str">
        <f>'242MLInput'!R302</f>
        <v>Perry</v>
      </c>
      <c r="K306" s="113" t="str">
        <f>'242MLInput'!AC302</f>
        <v/>
      </c>
      <c r="L306" s="114"/>
      <c r="M306" s="115">
        <f>'242MLInput'!L302</f>
        <v>1</v>
      </c>
      <c r="N306" s="111" t="str">
        <f>IF(F306="","",(IF(R306='242MLInput'!K302,"","ERROR!")))</f>
        <v/>
      </c>
      <c r="O306" s="64"/>
      <c r="P306" s="121">
        <v>1730.0</v>
      </c>
      <c r="Q306" s="133"/>
      <c r="R306" s="224">
        <f t="shared" si="8"/>
        <v>2985.3</v>
      </c>
      <c r="S306" s="225"/>
      <c r="T306" s="225"/>
      <c r="U306" s="226"/>
      <c r="V306" s="226"/>
      <c r="W306" s="226"/>
      <c r="X306" s="226"/>
      <c r="Y306" s="226" t="str">
        <f>IF(S306&lt;&gt;"",SUM(S304:X306),"")</f>
        <v/>
      </c>
      <c r="Z306" s="136"/>
      <c r="AA306" s="228"/>
      <c r="AB306" s="229"/>
      <c r="AC306" s="229"/>
      <c r="AD306" s="138"/>
      <c r="AE306" s="139">
        <v>0.0</v>
      </c>
      <c r="AF306" s="140" t="str">
        <f t="shared" si="6"/>
        <v/>
      </c>
      <c r="AG306" s="231">
        <v>2.75</v>
      </c>
      <c r="AH306" s="142">
        <f t="shared" si="7"/>
        <v>0</v>
      </c>
      <c r="AI306" s="235" t="str">
        <f>HYPERLINK('242MLInput'!AD302)</f>
        <v/>
      </c>
      <c r="AJ306" s="236" t="str">
        <f>HYPERLINK('242MLInput'!AE302)</f>
        <v/>
      </c>
      <c r="AK306" s="237" t="str">
        <f>HYPERLINK('242MLInput'!AF302)</f>
        <v/>
      </c>
      <c r="AL306" s="237" t="str">
        <f>HYPERLINK('242MLInput'!AG302)</f>
        <v/>
      </c>
      <c r="AM306" s="237" t="str">
        <f>HYPERLINK('242MLInput'!AH302)</f>
        <v/>
      </c>
      <c r="AN306" s="237" t="str">
        <f>HYPERLINK('242MLInput'!AI302)</f>
        <v/>
      </c>
      <c r="AO306" s="237" t="str">
        <f>HYPERLINK('242MLInput'!AJ302)</f>
        <v/>
      </c>
      <c r="AP306" s="237" t="str">
        <f>HYPERLINK('242MLInput'!AK302)</f>
        <v/>
      </c>
      <c r="AQ306" s="238"/>
      <c r="AR306" s="238"/>
      <c r="AS306" s="238"/>
      <c r="AT306" s="238"/>
      <c r="AU306" s="238"/>
      <c r="AV306" s="238"/>
      <c r="AW306" s="238"/>
      <c r="AX306" s="238"/>
      <c r="AY306" s="238"/>
      <c r="AZ306" s="238"/>
      <c r="BA306" s="238"/>
      <c r="BB306" s="238"/>
      <c r="BC306" s="238"/>
      <c r="BD306" s="238"/>
      <c r="BE306" s="238"/>
      <c r="BF306" s="238"/>
      <c r="BG306" s="238"/>
      <c r="BH306" s="238"/>
      <c r="BI306" s="238"/>
      <c r="BJ306" s="238"/>
      <c r="BK306" s="238"/>
      <c r="BL306" s="238"/>
      <c r="BM306" s="238"/>
      <c r="BN306" s="238"/>
      <c r="BO306" s="238"/>
      <c r="BP306" s="238"/>
      <c r="BQ306" s="238"/>
      <c r="BR306" s="238"/>
      <c r="BS306" s="238"/>
      <c r="BT306" s="238"/>
      <c r="BU306" s="238"/>
      <c r="BV306" s="238"/>
      <c r="BW306" s="238"/>
      <c r="BX306" s="238"/>
      <c r="BY306" s="238"/>
      <c r="BZ306" s="238"/>
      <c r="CA306" s="238"/>
      <c r="CB306" s="238"/>
      <c r="CC306" s="238"/>
      <c r="CD306" s="238"/>
      <c r="CE306" s="238"/>
      <c r="CF306" s="238"/>
      <c r="CG306" s="238"/>
      <c r="CH306" s="238"/>
      <c r="CI306" s="238"/>
      <c r="CJ306" s="238"/>
      <c r="CK306" s="238"/>
      <c r="CL306" s="238"/>
      <c r="CM306" s="238"/>
      <c r="CN306" s="238"/>
      <c r="CO306" s="238"/>
      <c r="CP306" s="238"/>
      <c r="CQ306" s="238"/>
      <c r="CR306" s="238"/>
      <c r="CS306" s="238"/>
      <c r="CT306" s="238"/>
      <c r="CU306" s="238"/>
      <c r="CV306" s="238"/>
      <c r="CW306" s="238"/>
      <c r="CX306" s="238"/>
      <c r="CY306" s="238"/>
      <c r="CZ306" s="238"/>
      <c r="DA306" s="238"/>
      <c r="DB306" s="238"/>
      <c r="DC306" s="238"/>
      <c r="DD306" s="238"/>
    </row>
    <row r="307" ht="10.5" customHeight="1">
      <c r="A307" s="12" t="str">
        <f t="shared" si="1"/>
        <v>242ML</v>
      </c>
      <c r="B307" s="12">
        <f t="shared" si="2"/>
        <v>2020</v>
      </c>
      <c r="C307" s="12">
        <f t="shared" si="3"/>
        <v>10</v>
      </c>
      <c r="D307" s="230">
        <f>'242MLInput'!B303</f>
        <v>44117</v>
      </c>
      <c r="E307" s="111" t="str">
        <f t="shared" si="4"/>
        <v>BQU</v>
      </c>
      <c r="F307" s="112" t="str">
        <f>'242MLInput'!H303</f>
        <v>BUY</v>
      </c>
      <c r="G307" s="111" t="str">
        <f>'242MLInput'!N303</f>
        <v>Kevin Mock</v>
      </c>
      <c r="H307" s="111" t="str">
        <f>'242MLInput'!O303</f>
        <v/>
      </c>
      <c r="I307" s="111" t="str">
        <f>'242MLInput'!Q303</f>
        <v>Passenger</v>
      </c>
      <c r="J307" s="112" t="str">
        <f>'242MLInput'!R303</f>
        <v>Perry</v>
      </c>
      <c r="K307" s="113" t="str">
        <f>'242MLInput'!AC303</f>
        <v/>
      </c>
      <c r="L307" s="114"/>
      <c r="M307" s="115">
        <f>'242MLInput'!L303</f>
        <v>1.1</v>
      </c>
      <c r="N307" s="111" t="str">
        <f>IF(F307="","",(IF(R307='242MLInput'!K303,"","ERROR!")))</f>
        <v/>
      </c>
      <c r="O307" s="64"/>
      <c r="P307" s="121">
        <v>1731.0</v>
      </c>
      <c r="Q307" s="133">
        <v>4396.0</v>
      </c>
      <c r="R307" s="224">
        <f t="shared" si="8"/>
        <v>2986.4</v>
      </c>
      <c r="S307" s="225"/>
      <c r="T307" s="225"/>
      <c r="U307" s="226"/>
      <c r="V307" s="226"/>
      <c r="W307" s="226"/>
      <c r="X307" s="226"/>
      <c r="Y307" s="226">
        <v>10656.67</v>
      </c>
      <c r="Z307" s="136"/>
      <c r="AA307" s="228" t="s">
        <v>102</v>
      </c>
      <c r="AB307" s="229">
        <v>500.0</v>
      </c>
      <c r="AC307" s="229" t="s">
        <v>383</v>
      </c>
      <c r="AD307" s="138"/>
      <c r="AE307" s="139">
        <v>0.0</v>
      </c>
      <c r="AF307" s="140" t="str">
        <f t="shared" si="6"/>
        <v/>
      </c>
      <c r="AG307" s="231">
        <v>2.75</v>
      </c>
      <c r="AH307" s="142">
        <f t="shared" si="7"/>
        <v>0</v>
      </c>
      <c r="AI307" s="235" t="str">
        <f>HYPERLINK('242MLInput'!AD303)</f>
        <v/>
      </c>
      <c r="AJ307" s="236" t="str">
        <f>HYPERLINK('242MLInput'!AE303)</f>
        <v/>
      </c>
      <c r="AK307" s="237" t="str">
        <f>HYPERLINK('242MLInput'!AF303)</f>
        <v/>
      </c>
      <c r="AL307" s="237" t="str">
        <f>HYPERLINK('242MLInput'!AG303)</f>
        <v/>
      </c>
      <c r="AM307" s="237" t="str">
        <f>HYPERLINK('242MLInput'!AH303)</f>
        <v/>
      </c>
      <c r="AN307" s="237" t="str">
        <f>HYPERLINK('242MLInput'!AI303)</f>
        <v/>
      </c>
      <c r="AO307" s="237" t="str">
        <f>HYPERLINK('242MLInput'!AJ303)</f>
        <v/>
      </c>
      <c r="AP307" s="237" t="str">
        <f>HYPERLINK('242MLInput'!AK303)</f>
        <v/>
      </c>
      <c r="AQ307" s="238"/>
      <c r="AR307" s="238"/>
      <c r="AS307" s="238"/>
      <c r="AT307" s="238"/>
      <c r="AU307" s="238"/>
      <c r="AV307" s="238"/>
      <c r="AW307" s="238"/>
      <c r="AX307" s="238"/>
      <c r="AY307" s="238"/>
      <c r="AZ307" s="238"/>
      <c r="BA307" s="238"/>
      <c r="BB307" s="238"/>
      <c r="BC307" s="238"/>
      <c r="BD307" s="238"/>
      <c r="BE307" s="238"/>
      <c r="BF307" s="238"/>
      <c r="BG307" s="238"/>
      <c r="BH307" s="238"/>
      <c r="BI307" s="238"/>
      <c r="BJ307" s="238"/>
      <c r="BK307" s="238"/>
      <c r="BL307" s="238"/>
      <c r="BM307" s="238"/>
      <c r="BN307" s="238"/>
      <c r="BO307" s="238"/>
      <c r="BP307" s="238"/>
      <c r="BQ307" s="238"/>
      <c r="BR307" s="238"/>
      <c r="BS307" s="238"/>
      <c r="BT307" s="238"/>
      <c r="BU307" s="238"/>
      <c r="BV307" s="238"/>
      <c r="BW307" s="238"/>
      <c r="BX307" s="238"/>
      <c r="BY307" s="238"/>
      <c r="BZ307" s="238"/>
      <c r="CA307" s="238"/>
      <c r="CB307" s="238"/>
      <c r="CC307" s="238"/>
      <c r="CD307" s="238"/>
      <c r="CE307" s="238"/>
      <c r="CF307" s="238"/>
      <c r="CG307" s="238"/>
      <c r="CH307" s="238"/>
      <c r="CI307" s="238"/>
      <c r="CJ307" s="238"/>
      <c r="CK307" s="238"/>
      <c r="CL307" s="238"/>
      <c r="CM307" s="238"/>
      <c r="CN307" s="238"/>
      <c r="CO307" s="238"/>
      <c r="CP307" s="238"/>
      <c r="CQ307" s="238"/>
      <c r="CR307" s="238"/>
      <c r="CS307" s="238"/>
      <c r="CT307" s="238"/>
      <c r="CU307" s="238"/>
      <c r="CV307" s="238"/>
      <c r="CW307" s="238"/>
      <c r="CX307" s="238"/>
      <c r="CY307" s="238"/>
      <c r="CZ307" s="238"/>
      <c r="DA307" s="238"/>
      <c r="DB307" s="238"/>
      <c r="DC307" s="238"/>
      <c r="DD307" s="238"/>
    </row>
    <row r="308" ht="10.5" customHeight="1">
      <c r="A308" s="118" t="str">
        <f t="shared" si="1"/>
        <v>242ML</v>
      </c>
      <c r="B308" s="118">
        <f t="shared" si="2"/>
        <v>2020</v>
      </c>
      <c r="C308" s="118">
        <f t="shared" si="3"/>
        <v>10</v>
      </c>
      <c r="D308" s="119">
        <f>'242MLInput'!B304</f>
        <v>44117</v>
      </c>
      <c r="E308" s="120" t="str">
        <f t="shared" si="4"/>
        <v>BUY</v>
      </c>
      <c r="F308" s="121" t="str">
        <f>'242MLInput'!H304</f>
        <v>GSO</v>
      </c>
      <c r="G308" s="120" t="str">
        <f>'242MLInput'!N304</f>
        <v>Kevin Mock</v>
      </c>
      <c r="H308" s="120" t="str">
        <f>'242MLInput'!O304</f>
        <v/>
      </c>
      <c r="I308" s="120" t="str">
        <f>'242MLInput'!Q304</f>
        <v>Non-Rev</v>
      </c>
      <c r="J308" s="121" t="str">
        <f>'242MLInput'!R304</f>
        <v>Mx</v>
      </c>
      <c r="K308" s="122" t="str">
        <f>'242MLInput'!AC304</f>
        <v/>
      </c>
      <c r="L308" s="123"/>
      <c r="M308" s="124">
        <f>'242MLInput'!L304</f>
        <v>0.2</v>
      </c>
      <c r="N308" s="120" t="str">
        <f>IF(F308="","",(IF(R308='242MLInput'!K304,"","ERROR!")))</f>
        <v/>
      </c>
      <c r="O308" s="120"/>
      <c r="P308" s="121">
        <v>1732.0</v>
      </c>
      <c r="Q308" s="121"/>
      <c r="R308" s="124">
        <f t="shared" si="8"/>
        <v>2986.6</v>
      </c>
      <c r="S308" s="125"/>
      <c r="T308" s="125"/>
      <c r="U308" s="125"/>
      <c r="V308" s="126"/>
      <c r="W308" s="125"/>
      <c r="X308" s="125"/>
      <c r="Y308" s="125" t="str">
        <f t="shared" ref="Y308:Y311" si="78">IF(S308&lt;&gt;"",SUM(S306:X308),"")</f>
        <v/>
      </c>
      <c r="Z308" s="121"/>
      <c r="AA308" s="234"/>
      <c r="AB308" s="128"/>
      <c r="AC308" s="128"/>
      <c r="AD308" s="143"/>
      <c r="AE308" s="144">
        <v>0.0</v>
      </c>
      <c r="AF308" s="125" t="str">
        <f t="shared" si="6"/>
        <v/>
      </c>
      <c r="AG308" s="131">
        <v>2.75</v>
      </c>
      <c r="AH308" s="120">
        <f t="shared" si="7"/>
        <v>0</v>
      </c>
      <c r="AI308" s="132" t="str">
        <f>HYPERLINK('242MLInput'!AD304)</f>
        <v/>
      </c>
      <c r="AJ308" s="132" t="str">
        <f>HYPERLINK('242MLInput'!AE304)</f>
        <v/>
      </c>
      <c r="AK308" s="132" t="str">
        <f>HYPERLINK('242MLInput'!AF304)</f>
        <v/>
      </c>
      <c r="AL308" s="132" t="str">
        <f>HYPERLINK('242MLInput'!AG304)</f>
        <v/>
      </c>
      <c r="AM308" s="132" t="str">
        <f>HYPERLINK('242MLInput'!AH304)</f>
        <v/>
      </c>
      <c r="AN308" s="132" t="str">
        <f>HYPERLINK('242MLInput'!AI304)</f>
        <v/>
      </c>
      <c r="AO308" s="132" t="str">
        <f>HYPERLINK('242MLInput'!AJ304)</f>
        <v/>
      </c>
      <c r="AP308" s="132" t="str">
        <f>HYPERLINK('242MLInput'!AK304)</f>
        <v/>
      </c>
      <c r="AQ308" s="118"/>
      <c r="AR308" s="118"/>
      <c r="AS308" s="118"/>
      <c r="AT308" s="118"/>
      <c r="AU308" s="118"/>
      <c r="AV308" s="118"/>
      <c r="AW308" s="118"/>
      <c r="AX308" s="118"/>
      <c r="AY308" s="118"/>
      <c r="AZ308" s="118"/>
      <c r="BA308" s="118"/>
      <c r="BB308" s="118"/>
      <c r="BC308" s="118"/>
      <c r="BD308" s="118"/>
      <c r="BE308" s="118"/>
      <c r="BF308" s="118"/>
      <c r="BG308" s="118"/>
      <c r="BH308" s="118"/>
      <c r="BI308" s="118"/>
      <c r="BJ308" s="118"/>
      <c r="BK308" s="118"/>
      <c r="BL308" s="118"/>
      <c r="BM308" s="118"/>
      <c r="BN308" s="118"/>
      <c r="BO308" s="118"/>
      <c r="BP308" s="118"/>
      <c r="BQ308" s="118"/>
      <c r="BR308" s="118"/>
      <c r="BS308" s="118"/>
      <c r="BT308" s="118"/>
      <c r="BU308" s="118"/>
      <c r="BV308" s="118"/>
      <c r="BW308" s="118"/>
      <c r="BX308" s="118"/>
      <c r="BY308" s="118"/>
      <c r="BZ308" s="118"/>
      <c r="CA308" s="118"/>
      <c r="CB308" s="118"/>
      <c r="CC308" s="118"/>
      <c r="CD308" s="118"/>
      <c r="CE308" s="118"/>
      <c r="CF308" s="118"/>
      <c r="CG308" s="118"/>
      <c r="CH308" s="118"/>
      <c r="CI308" s="118"/>
      <c r="CJ308" s="118"/>
      <c r="CK308" s="118"/>
      <c r="CL308" s="118"/>
      <c r="CM308" s="118"/>
      <c r="CN308" s="118"/>
      <c r="CO308" s="118"/>
      <c r="CP308" s="118"/>
      <c r="CQ308" s="118"/>
      <c r="CR308" s="118"/>
      <c r="CS308" s="118"/>
      <c r="CT308" s="118"/>
      <c r="CU308" s="118"/>
      <c r="CV308" s="118"/>
      <c r="CW308" s="118"/>
      <c r="CX308" s="118"/>
      <c r="CY308" s="118"/>
      <c r="CZ308" s="118"/>
      <c r="DA308" s="118"/>
      <c r="DB308" s="118"/>
      <c r="DC308" s="118"/>
      <c r="DD308" s="118"/>
    </row>
    <row r="309" ht="10.5" customHeight="1">
      <c r="A309" s="118" t="str">
        <f t="shared" si="1"/>
        <v>242ML</v>
      </c>
      <c r="B309" s="118">
        <f t="shared" si="2"/>
        <v>2020</v>
      </c>
      <c r="C309" s="118">
        <f t="shared" si="3"/>
        <v>10</v>
      </c>
      <c r="D309" s="119">
        <f>'242MLInput'!B305</f>
        <v>44119</v>
      </c>
      <c r="E309" s="120" t="str">
        <f t="shared" si="4"/>
        <v>GSO</v>
      </c>
      <c r="F309" s="121" t="str">
        <f>'242MLInput'!H305</f>
        <v>BUY</v>
      </c>
      <c r="G309" s="120" t="str">
        <f>'242MLInput'!N305</f>
        <v>Kevin Mock</v>
      </c>
      <c r="H309" s="120" t="str">
        <f>'242MLInput'!O305</f>
        <v/>
      </c>
      <c r="I309" s="120" t="str">
        <f>'242MLInput'!Q305</f>
        <v>Non-Rev</v>
      </c>
      <c r="J309" s="121" t="str">
        <f>'242MLInput'!R305</f>
        <v>Mx</v>
      </c>
      <c r="K309" s="122" t="str">
        <f>'242MLInput'!AC305</f>
        <v/>
      </c>
      <c r="L309" s="123"/>
      <c r="M309" s="124">
        <f>'242MLInput'!L305</f>
        <v>0.1</v>
      </c>
      <c r="N309" s="120" t="str">
        <f>IF(F309="","",(IF(R309='242MLInput'!K305,"","ERROR!")))</f>
        <v/>
      </c>
      <c r="O309" s="120"/>
      <c r="P309" s="121">
        <v>1733.0</v>
      </c>
      <c r="Q309" s="121"/>
      <c r="R309" s="124">
        <f t="shared" si="8"/>
        <v>2986.7</v>
      </c>
      <c r="S309" s="125"/>
      <c r="T309" s="125"/>
      <c r="U309" s="125"/>
      <c r="V309" s="126"/>
      <c r="W309" s="125"/>
      <c r="X309" s="125"/>
      <c r="Y309" s="125" t="str">
        <f t="shared" si="78"/>
        <v/>
      </c>
      <c r="Z309" s="121"/>
      <c r="AA309" s="234"/>
      <c r="AB309" s="128"/>
      <c r="AC309" s="128"/>
      <c r="AD309" s="143"/>
      <c r="AE309" s="144">
        <v>0.0</v>
      </c>
      <c r="AF309" s="125" t="str">
        <f t="shared" si="6"/>
        <v/>
      </c>
      <c r="AG309" s="131">
        <v>2.75</v>
      </c>
      <c r="AH309" s="120">
        <f t="shared" si="7"/>
        <v>0</v>
      </c>
      <c r="AI309" s="132" t="str">
        <f>HYPERLINK('242MLInput'!AD305)</f>
        <v/>
      </c>
      <c r="AJ309" s="132" t="str">
        <f>HYPERLINK('242MLInput'!AE305)</f>
        <v/>
      </c>
      <c r="AK309" s="132" t="str">
        <f>HYPERLINK('242MLInput'!AF305)</f>
        <v/>
      </c>
      <c r="AL309" s="132" t="str">
        <f>HYPERLINK('242MLInput'!AG305)</f>
        <v/>
      </c>
      <c r="AM309" s="132" t="str">
        <f>HYPERLINK('242MLInput'!AH305)</f>
        <v/>
      </c>
      <c r="AN309" s="132" t="str">
        <f>HYPERLINK('242MLInput'!AI305)</f>
        <v/>
      </c>
      <c r="AO309" s="132" t="str">
        <f>HYPERLINK('242MLInput'!AJ305)</f>
        <v/>
      </c>
      <c r="AP309" s="132" t="str">
        <f>HYPERLINK('242MLInput'!AK305)</f>
        <v/>
      </c>
      <c r="AQ309" s="118"/>
      <c r="AR309" s="118"/>
      <c r="AS309" s="118"/>
      <c r="AT309" s="118"/>
      <c r="AU309" s="118"/>
      <c r="AV309" s="118"/>
      <c r="AW309" s="118"/>
      <c r="AX309" s="118"/>
      <c r="AY309" s="118"/>
      <c r="AZ309" s="118"/>
      <c r="BA309" s="118"/>
      <c r="BB309" s="118"/>
      <c r="BC309" s="118"/>
      <c r="BD309" s="118"/>
      <c r="BE309" s="118"/>
      <c r="BF309" s="118"/>
      <c r="BG309" s="118"/>
      <c r="BH309" s="118"/>
      <c r="BI309" s="118"/>
      <c r="BJ309" s="118"/>
      <c r="BK309" s="118"/>
      <c r="BL309" s="118"/>
      <c r="BM309" s="118"/>
      <c r="BN309" s="118"/>
      <c r="BO309" s="118"/>
      <c r="BP309" s="118"/>
      <c r="BQ309" s="118"/>
      <c r="BR309" s="118"/>
      <c r="BS309" s="118"/>
      <c r="BT309" s="118"/>
      <c r="BU309" s="118"/>
      <c r="BV309" s="118"/>
      <c r="BW309" s="118"/>
      <c r="BX309" s="118"/>
      <c r="BY309" s="118"/>
      <c r="BZ309" s="118"/>
      <c r="CA309" s="118"/>
      <c r="CB309" s="118"/>
      <c r="CC309" s="118"/>
      <c r="CD309" s="118"/>
      <c r="CE309" s="118"/>
      <c r="CF309" s="118"/>
      <c r="CG309" s="118"/>
      <c r="CH309" s="118"/>
      <c r="CI309" s="118"/>
      <c r="CJ309" s="118"/>
      <c r="CK309" s="118"/>
      <c r="CL309" s="118"/>
      <c r="CM309" s="118"/>
      <c r="CN309" s="118"/>
      <c r="CO309" s="118"/>
      <c r="CP309" s="118"/>
      <c r="CQ309" s="118"/>
      <c r="CR309" s="118"/>
      <c r="CS309" s="118"/>
      <c r="CT309" s="118"/>
      <c r="CU309" s="118"/>
      <c r="CV309" s="118"/>
      <c r="CW309" s="118"/>
      <c r="CX309" s="118"/>
      <c r="CY309" s="118"/>
      <c r="CZ309" s="118"/>
      <c r="DA309" s="118"/>
      <c r="DB309" s="118"/>
      <c r="DC309" s="118"/>
      <c r="DD309" s="118"/>
    </row>
    <row r="310" ht="10.5" customHeight="1">
      <c r="A310" s="12" t="str">
        <f t="shared" si="1"/>
        <v>242ML</v>
      </c>
      <c r="B310" s="12">
        <f t="shared" si="2"/>
        <v>2020</v>
      </c>
      <c r="C310" s="12">
        <f t="shared" si="3"/>
        <v>10</v>
      </c>
      <c r="D310" s="230">
        <f>'242MLInput'!B306</f>
        <v>44119</v>
      </c>
      <c r="E310" s="111" t="str">
        <f t="shared" si="4"/>
        <v>BUY</v>
      </c>
      <c r="F310" s="112" t="str">
        <f>'242MLInput'!H306</f>
        <v>ISX</v>
      </c>
      <c r="G310" s="111" t="str">
        <f>'242MLInput'!N306</f>
        <v>Steve Watkins</v>
      </c>
      <c r="H310" s="111" t="str">
        <f>'242MLInput'!O306</f>
        <v/>
      </c>
      <c r="I310" s="111" t="str">
        <f>'242MLInput'!Q306</f>
        <v>Cargo</v>
      </c>
      <c r="J310" s="112" t="str">
        <f>'242MLInput'!R306</f>
        <v>Vector Aeromedical</v>
      </c>
      <c r="K310" s="113" t="str">
        <f>'242MLInput'!AC306</f>
        <v/>
      </c>
      <c r="L310" s="114"/>
      <c r="M310" s="115">
        <f>'242MLInput'!L306</f>
        <v>3</v>
      </c>
      <c r="N310" s="111" t="str">
        <f>IF(F310="","",(IF(R310='242MLInput'!K306,"","ERROR!")))</f>
        <v/>
      </c>
      <c r="O310" s="64"/>
      <c r="P310" s="121">
        <v>1734.0</v>
      </c>
      <c r="Q310" s="133"/>
      <c r="R310" s="224">
        <f t="shared" si="8"/>
        <v>2989.7</v>
      </c>
      <c r="S310" s="225"/>
      <c r="T310" s="225"/>
      <c r="U310" s="226"/>
      <c r="V310" s="226"/>
      <c r="W310" s="226"/>
      <c r="X310" s="226"/>
      <c r="Y310" s="226" t="str">
        <f t="shared" si="78"/>
        <v/>
      </c>
      <c r="Z310" s="136"/>
      <c r="AA310" s="228"/>
      <c r="AB310" s="229"/>
      <c r="AC310" s="229"/>
      <c r="AD310" s="138"/>
      <c r="AE310" s="139">
        <v>0.0</v>
      </c>
      <c r="AF310" s="140" t="str">
        <f t="shared" si="6"/>
        <v/>
      </c>
      <c r="AG310" s="231">
        <v>2.75</v>
      </c>
      <c r="AH310" s="142">
        <f t="shared" si="7"/>
        <v>0</v>
      </c>
      <c r="AI310" s="235" t="str">
        <f>HYPERLINK('242MLInput'!AD306)</f>
        <v/>
      </c>
      <c r="AJ310" s="236" t="str">
        <f>HYPERLINK('242MLInput'!AE306)</f>
        <v/>
      </c>
      <c r="AK310" s="237" t="str">
        <f>HYPERLINK('242MLInput'!AF306)</f>
        <v/>
      </c>
      <c r="AL310" s="237" t="str">
        <f>HYPERLINK('242MLInput'!AG306)</f>
        <v/>
      </c>
      <c r="AM310" s="237" t="str">
        <f>HYPERLINK('242MLInput'!AH306)</f>
        <v/>
      </c>
      <c r="AN310" s="237" t="str">
        <f>HYPERLINK('242MLInput'!AI306)</f>
        <v/>
      </c>
      <c r="AO310" s="237" t="str">
        <f>HYPERLINK('242MLInput'!AJ306)</f>
        <v/>
      </c>
      <c r="AP310" s="237" t="str">
        <f>HYPERLINK('242MLInput'!AK306)</f>
        <v/>
      </c>
      <c r="AQ310" s="238"/>
      <c r="AR310" s="238"/>
      <c r="AS310" s="238"/>
      <c r="AT310" s="238"/>
      <c r="AU310" s="238"/>
      <c r="AV310" s="238"/>
      <c r="AW310" s="238"/>
      <c r="AX310" s="238"/>
      <c r="AY310" s="238"/>
      <c r="AZ310" s="238"/>
      <c r="BA310" s="238"/>
      <c r="BB310" s="238"/>
      <c r="BC310" s="238"/>
      <c r="BD310" s="238"/>
      <c r="BE310" s="238"/>
      <c r="BF310" s="238"/>
      <c r="BG310" s="238"/>
      <c r="BH310" s="238"/>
      <c r="BI310" s="238"/>
      <c r="BJ310" s="238"/>
      <c r="BK310" s="238"/>
      <c r="BL310" s="238"/>
      <c r="BM310" s="238"/>
      <c r="BN310" s="238"/>
      <c r="BO310" s="238"/>
      <c r="BP310" s="238"/>
      <c r="BQ310" s="238"/>
      <c r="BR310" s="238"/>
      <c r="BS310" s="238"/>
      <c r="BT310" s="238"/>
      <c r="BU310" s="238"/>
      <c r="BV310" s="238"/>
      <c r="BW310" s="238"/>
      <c r="BX310" s="238"/>
      <c r="BY310" s="238"/>
      <c r="BZ310" s="238"/>
      <c r="CA310" s="238"/>
      <c r="CB310" s="238"/>
      <c r="CC310" s="238"/>
      <c r="CD310" s="238"/>
      <c r="CE310" s="238"/>
      <c r="CF310" s="238"/>
      <c r="CG310" s="238"/>
      <c r="CH310" s="238"/>
      <c r="CI310" s="238"/>
      <c r="CJ310" s="238"/>
      <c r="CK310" s="238"/>
      <c r="CL310" s="238"/>
      <c r="CM310" s="238"/>
      <c r="CN310" s="238"/>
      <c r="CO310" s="238"/>
      <c r="CP310" s="238"/>
      <c r="CQ310" s="238"/>
      <c r="CR310" s="238"/>
      <c r="CS310" s="238"/>
      <c r="CT310" s="238"/>
      <c r="CU310" s="238"/>
      <c r="CV310" s="238"/>
      <c r="CW310" s="238"/>
      <c r="CX310" s="238"/>
      <c r="CY310" s="238"/>
      <c r="CZ310" s="238"/>
      <c r="DA310" s="238"/>
      <c r="DB310" s="238"/>
      <c r="DC310" s="238"/>
      <c r="DD310" s="238"/>
    </row>
    <row r="311" ht="10.5" customHeight="1">
      <c r="A311" s="12" t="str">
        <f t="shared" si="1"/>
        <v>242ML</v>
      </c>
      <c r="B311" s="12">
        <f t="shared" si="2"/>
        <v>2020</v>
      </c>
      <c r="C311" s="12">
        <f t="shared" si="3"/>
        <v>10</v>
      </c>
      <c r="D311" s="230">
        <f>'242MLInput'!B307</f>
        <v>44119</v>
      </c>
      <c r="E311" s="111" t="str">
        <f t="shared" si="4"/>
        <v>ISX</v>
      </c>
      <c r="F311" s="112" t="str">
        <f>'242MLInput'!H307</f>
        <v>APA</v>
      </c>
      <c r="G311" s="111" t="str">
        <f>'242MLInput'!N307</f>
        <v>Steve Watkins</v>
      </c>
      <c r="H311" s="111" t="str">
        <f>'242MLInput'!O307</f>
        <v/>
      </c>
      <c r="I311" s="111" t="str">
        <f>'242MLInput'!Q307</f>
        <v>Cargo</v>
      </c>
      <c r="J311" s="112" t="str">
        <f>'242MLInput'!R307</f>
        <v>Vector Aeromedical</v>
      </c>
      <c r="K311" s="113" t="str">
        <f>'242MLInput'!AC307</f>
        <v/>
      </c>
      <c r="L311" s="114"/>
      <c r="M311" s="115">
        <f>'242MLInput'!L307</f>
        <v>2.1</v>
      </c>
      <c r="N311" s="111" t="str">
        <f>IF(F311="","",(IF(R311='242MLInput'!K307,"","ERROR!")))</f>
        <v/>
      </c>
      <c r="O311" s="64"/>
      <c r="P311" s="121">
        <v>1735.0</v>
      </c>
      <c r="Q311" s="133"/>
      <c r="R311" s="224">
        <f t="shared" si="8"/>
        <v>2991.8</v>
      </c>
      <c r="S311" s="225"/>
      <c r="T311" s="225"/>
      <c r="U311" s="226"/>
      <c r="V311" s="226"/>
      <c r="W311" s="226"/>
      <c r="X311" s="226"/>
      <c r="Y311" s="226" t="str">
        <f t="shared" si="78"/>
        <v/>
      </c>
      <c r="Z311" s="136"/>
      <c r="AA311" s="228"/>
      <c r="AB311" s="229"/>
      <c r="AC311" s="229"/>
      <c r="AD311" s="138"/>
      <c r="AE311" s="139">
        <v>0.0</v>
      </c>
      <c r="AF311" s="140" t="str">
        <f t="shared" si="6"/>
        <v/>
      </c>
      <c r="AG311" s="231">
        <v>2.75</v>
      </c>
      <c r="AH311" s="142">
        <f t="shared" si="7"/>
        <v>0</v>
      </c>
      <c r="AI311" s="235" t="str">
        <f>HYPERLINK('242MLInput'!AD307)</f>
        <v/>
      </c>
      <c r="AJ311" s="236" t="str">
        <f>HYPERLINK('242MLInput'!AE307)</f>
        <v/>
      </c>
      <c r="AK311" s="237" t="str">
        <f>HYPERLINK('242MLInput'!AF307)</f>
        <v/>
      </c>
      <c r="AL311" s="237" t="str">
        <f>HYPERLINK('242MLInput'!AG307)</f>
        <v/>
      </c>
      <c r="AM311" s="237" t="str">
        <f>HYPERLINK('242MLInput'!AH307)</f>
        <v/>
      </c>
      <c r="AN311" s="237" t="str">
        <f>HYPERLINK('242MLInput'!AI307)</f>
        <v/>
      </c>
      <c r="AO311" s="237" t="str">
        <f>HYPERLINK('242MLInput'!AJ307)</f>
        <v/>
      </c>
      <c r="AP311" s="237" t="str">
        <f>HYPERLINK('242MLInput'!AK307)</f>
        <v/>
      </c>
      <c r="AQ311" s="238"/>
      <c r="AR311" s="238"/>
      <c r="AS311" s="238"/>
      <c r="AT311" s="238"/>
      <c r="AU311" s="238"/>
      <c r="AV311" s="238"/>
      <c r="AW311" s="238"/>
      <c r="AX311" s="238"/>
      <c r="AY311" s="238"/>
      <c r="AZ311" s="238"/>
      <c r="BA311" s="238"/>
      <c r="BB311" s="238"/>
      <c r="BC311" s="238"/>
      <c r="BD311" s="238"/>
      <c r="BE311" s="238"/>
      <c r="BF311" s="238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/>
      <c r="BQ311" s="238"/>
      <c r="BR311" s="238"/>
      <c r="BS311" s="238"/>
      <c r="BT311" s="238"/>
      <c r="BU311" s="238"/>
      <c r="BV311" s="238"/>
      <c r="BW311" s="238"/>
      <c r="BX311" s="238"/>
      <c r="BY311" s="238"/>
      <c r="BZ311" s="238"/>
      <c r="CA311" s="238"/>
      <c r="CB311" s="238"/>
      <c r="CC311" s="238"/>
      <c r="CD311" s="238"/>
      <c r="CE311" s="238"/>
      <c r="CF311" s="238"/>
      <c r="CG311" s="238"/>
      <c r="CH311" s="238"/>
      <c r="CI311" s="238"/>
      <c r="CJ311" s="238"/>
      <c r="CK311" s="238"/>
      <c r="CL311" s="238"/>
      <c r="CM311" s="238"/>
      <c r="CN311" s="238"/>
      <c r="CO311" s="238"/>
      <c r="CP311" s="238"/>
      <c r="CQ311" s="238"/>
      <c r="CR311" s="238"/>
      <c r="CS311" s="238"/>
      <c r="CT311" s="238"/>
      <c r="CU311" s="238"/>
      <c r="CV311" s="238"/>
      <c r="CW311" s="238"/>
      <c r="CX311" s="238"/>
      <c r="CY311" s="238"/>
      <c r="CZ311" s="238"/>
      <c r="DA311" s="238"/>
      <c r="DB311" s="238"/>
      <c r="DC311" s="238"/>
      <c r="DD311" s="238"/>
    </row>
    <row r="312" ht="10.5" customHeight="1">
      <c r="A312" s="12" t="str">
        <f t="shared" si="1"/>
        <v>242ML</v>
      </c>
      <c r="B312" s="12">
        <f t="shared" si="2"/>
        <v>2020</v>
      </c>
      <c r="C312" s="12">
        <f t="shared" si="3"/>
        <v>10</v>
      </c>
      <c r="D312" s="230">
        <f>'242MLInput'!B308</f>
        <v>44119</v>
      </c>
      <c r="E312" s="111" t="str">
        <f t="shared" si="4"/>
        <v>APA</v>
      </c>
      <c r="F312" s="112" t="str">
        <f>'242MLInput'!H308</f>
        <v>BUY</v>
      </c>
      <c r="G312" s="111" t="str">
        <f>'242MLInput'!N308</f>
        <v>Steve Watkins</v>
      </c>
      <c r="H312" s="111" t="str">
        <f>'242MLInput'!O308</f>
        <v/>
      </c>
      <c r="I312" s="111" t="str">
        <f>'242MLInput'!Q308</f>
        <v>Cargo</v>
      </c>
      <c r="J312" s="112" t="str">
        <f>'242MLInput'!R308</f>
        <v>Vector Aeromedical</v>
      </c>
      <c r="K312" s="113" t="str">
        <f>'242MLInput'!AC308</f>
        <v/>
      </c>
      <c r="L312" s="114"/>
      <c r="M312" s="115">
        <f>'242MLInput'!L308</f>
        <v>3</v>
      </c>
      <c r="N312" s="111" t="str">
        <f>IF(F312="","",(IF(R312='242MLInput'!K308,"","ERROR!")))</f>
        <v/>
      </c>
      <c r="O312" s="64"/>
      <c r="P312" s="121">
        <v>1736.0</v>
      </c>
      <c r="Q312" s="133">
        <v>4423.0</v>
      </c>
      <c r="R312" s="224">
        <f t="shared" si="8"/>
        <v>2994.8</v>
      </c>
      <c r="S312" s="225"/>
      <c r="T312" s="225"/>
      <c r="U312" s="226"/>
      <c r="V312" s="226"/>
      <c r="W312" s="226"/>
      <c r="X312" s="226"/>
      <c r="Y312" s="226">
        <v>14083.0</v>
      </c>
      <c r="Z312" s="136"/>
      <c r="AA312" s="228" t="s">
        <v>94</v>
      </c>
      <c r="AB312" s="229">
        <v>1000.0</v>
      </c>
      <c r="AC312" s="229" t="s">
        <v>384</v>
      </c>
      <c r="AD312" s="138"/>
      <c r="AE312" s="139">
        <v>0.0</v>
      </c>
      <c r="AF312" s="140" t="str">
        <f t="shared" si="6"/>
        <v/>
      </c>
      <c r="AG312" s="231">
        <v>2.75</v>
      </c>
      <c r="AH312" s="142">
        <f t="shared" si="7"/>
        <v>0</v>
      </c>
      <c r="AI312" s="235" t="str">
        <f>HYPERLINK('242MLInput'!AD308)</f>
        <v/>
      </c>
      <c r="AJ312" s="236" t="str">
        <f>HYPERLINK('242MLInput'!AE308)</f>
        <v/>
      </c>
      <c r="AK312" s="237" t="str">
        <f>HYPERLINK('242MLInput'!AF308)</f>
        <v/>
      </c>
      <c r="AL312" s="237" t="str">
        <f>HYPERLINK('242MLInput'!AG308)</f>
        <v/>
      </c>
      <c r="AM312" s="237" t="str">
        <f>HYPERLINK('242MLInput'!AH308)</f>
        <v/>
      </c>
      <c r="AN312" s="237" t="str">
        <f>HYPERLINK('242MLInput'!AI308)</f>
        <v/>
      </c>
      <c r="AO312" s="237" t="str">
        <f>HYPERLINK('242MLInput'!AJ308)</f>
        <v/>
      </c>
      <c r="AP312" s="237" t="str">
        <f>HYPERLINK('242MLInput'!AK308)</f>
        <v/>
      </c>
      <c r="AQ312" s="238"/>
      <c r="AR312" s="238"/>
      <c r="AS312" s="238"/>
      <c r="AT312" s="238"/>
      <c r="AU312" s="238"/>
      <c r="AV312" s="238"/>
      <c r="AW312" s="238"/>
      <c r="AX312" s="238"/>
      <c r="AY312" s="238"/>
      <c r="AZ312" s="238"/>
      <c r="BA312" s="238"/>
      <c r="BB312" s="238"/>
      <c r="BC312" s="238"/>
      <c r="BD312" s="238"/>
      <c r="BE312" s="238"/>
      <c r="BF312" s="238"/>
      <c r="BG312" s="238"/>
      <c r="BH312" s="238"/>
      <c r="BI312" s="238"/>
      <c r="BJ312" s="238"/>
      <c r="BK312" s="238"/>
      <c r="BL312" s="238"/>
      <c r="BM312" s="238"/>
      <c r="BN312" s="238"/>
      <c r="BO312" s="238"/>
      <c r="BP312" s="238"/>
      <c r="BQ312" s="238"/>
      <c r="BR312" s="238"/>
      <c r="BS312" s="238"/>
      <c r="BT312" s="238"/>
      <c r="BU312" s="238"/>
      <c r="BV312" s="238"/>
      <c r="BW312" s="238"/>
      <c r="BX312" s="238"/>
      <c r="BY312" s="238"/>
      <c r="BZ312" s="238"/>
      <c r="CA312" s="238"/>
      <c r="CB312" s="238"/>
      <c r="CC312" s="238"/>
      <c r="CD312" s="238"/>
      <c r="CE312" s="238"/>
      <c r="CF312" s="238"/>
      <c r="CG312" s="238"/>
      <c r="CH312" s="238"/>
      <c r="CI312" s="238"/>
      <c r="CJ312" s="238"/>
      <c r="CK312" s="238"/>
      <c r="CL312" s="238"/>
      <c r="CM312" s="238"/>
      <c r="CN312" s="238"/>
      <c r="CO312" s="238"/>
      <c r="CP312" s="238"/>
      <c r="CQ312" s="238"/>
      <c r="CR312" s="238"/>
      <c r="CS312" s="238"/>
      <c r="CT312" s="238"/>
      <c r="CU312" s="238"/>
      <c r="CV312" s="238"/>
      <c r="CW312" s="238"/>
      <c r="CX312" s="238"/>
      <c r="CY312" s="238"/>
      <c r="CZ312" s="238"/>
      <c r="DA312" s="238"/>
      <c r="DB312" s="238"/>
      <c r="DC312" s="238"/>
      <c r="DD312" s="238"/>
    </row>
    <row r="313" ht="10.5" customHeight="1">
      <c r="A313" s="118" t="str">
        <f t="shared" si="1"/>
        <v>242ML</v>
      </c>
      <c r="B313" s="118">
        <f t="shared" si="2"/>
        <v>2020</v>
      </c>
      <c r="C313" s="118">
        <f t="shared" si="3"/>
        <v>10</v>
      </c>
      <c r="D313" s="119">
        <f>'242MLInput'!B309</f>
        <v>44120</v>
      </c>
      <c r="E313" s="120" t="str">
        <f t="shared" si="4"/>
        <v>BUY</v>
      </c>
      <c r="F313" s="121" t="str">
        <f>'242MLInput'!H309</f>
        <v>IXD</v>
      </c>
      <c r="G313" s="120" t="str">
        <f>'242MLInput'!N309</f>
        <v>Steve Watkins</v>
      </c>
      <c r="H313" s="120" t="str">
        <f>'242MLInput'!O309</f>
        <v/>
      </c>
      <c r="I313" s="120" t="str">
        <f>'242MLInput'!Q309</f>
        <v>Cargo</v>
      </c>
      <c r="J313" s="121" t="str">
        <f>'242MLInput'!R309</f>
        <v>Vector Aeromedical</v>
      </c>
      <c r="K313" s="122" t="str">
        <f>'242MLInput'!AC309</f>
        <v/>
      </c>
      <c r="L313" s="123"/>
      <c r="M313" s="124">
        <f>'242MLInput'!L309</f>
        <v>3.2</v>
      </c>
      <c r="N313" s="120" t="str">
        <f>IF(F313="","",(IF(R313='242MLInput'!K309,"","ERROR!")))</f>
        <v/>
      </c>
      <c r="O313" s="120"/>
      <c r="P313" s="121">
        <v>1737.0</v>
      </c>
      <c r="Q313" s="121"/>
      <c r="R313" s="124">
        <f t="shared" si="8"/>
        <v>2998</v>
      </c>
      <c r="S313" s="125"/>
      <c r="T313" s="125"/>
      <c r="U313" s="125"/>
      <c r="V313" s="126"/>
      <c r="W313" s="125"/>
      <c r="X313" s="125"/>
      <c r="Y313" s="125" t="str">
        <f t="shared" ref="Y313:Y314" si="79">IF(S313&lt;&gt;"",SUM(S311:X313),"")</f>
        <v/>
      </c>
      <c r="Z313" s="121"/>
      <c r="AA313" s="234"/>
      <c r="AB313" s="128"/>
      <c r="AC313" s="128"/>
      <c r="AD313" s="143"/>
      <c r="AE313" s="144">
        <v>0.0</v>
      </c>
      <c r="AF313" s="125" t="str">
        <f t="shared" si="6"/>
        <v/>
      </c>
      <c r="AG313" s="131">
        <v>2.75</v>
      </c>
      <c r="AH313" s="120">
        <f t="shared" si="7"/>
        <v>0</v>
      </c>
      <c r="AI313" s="132" t="str">
        <f>HYPERLINK('242MLInput'!AD309)</f>
        <v/>
      </c>
      <c r="AJ313" s="132" t="str">
        <f>HYPERLINK('242MLInput'!AE309)</f>
        <v/>
      </c>
      <c r="AK313" s="132" t="str">
        <f>HYPERLINK('242MLInput'!AF309)</f>
        <v/>
      </c>
      <c r="AL313" s="132" t="str">
        <f>HYPERLINK('242MLInput'!AG309)</f>
        <v/>
      </c>
      <c r="AM313" s="132" t="str">
        <f>HYPERLINK('242MLInput'!AH309)</f>
        <v/>
      </c>
      <c r="AN313" s="132" t="str">
        <f>HYPERLINK('242MLInput'!AI309)</f>
        <v/>
      </c>
      <c r="AO313" s="132" t="str">
        <f>HYPERLINK('242MLInput'!AJ309)</f>
        <v/>
      </c>
      <c r="AP313" s="132" t="str">
        <f>HYPERLINK('242MLInput'!AK309)</f>
        <v/>
      </c>
      <c r="AQ313" s="118"/>
      <c r="AR313" s="118"/>
      <c r="AS313" s="118"/>
      <c r="AT313" s="118"/>
      <c r="AU313" s="118"/>
      <c r="AV313" s="118"/>
      <c r="AW313" s="118"/>
      <c r="AX313" s="118"/>
      <c r="AY313" s="118"/>
      <c r="AZ313" s="118"/>
      <c r="BA313" s="118"/>
      <c r="BB313" s="118"/>
      <c r="BC313" s="118"/>
      <c r="BD313" s="118"/>
      <c r="BE313" s="118"/>
      <c r="BF313" s="118"/>
      <c r="BG313" s="118"/>
      <c r="BH313" s="118"/>
      <c r="BI313" s="118"/>
      <c r="BJ313" s="118"/>
      <c r="BK313" s="118"/>
      <c r="BL313" s="118"/>
      <c r="BM313" s="118"/>
      <c r="BN313" s="118"/>
      <c r="BO313" s="118"/>
      <c r="BP313" s="118"/>
      <c r="BQ313" s="118"/>
      <c r="BR313" s="118"/>
      <c r="BS313" s="118"/>
      <c r="BT313" s="118"/>
      <c r="BU313" s="118"/>
      <c r="BV313" s="118"/>
      <c r="BW313" s="118"/>
      <c r="BX313" s="118"/>
      <c r="BY313" s="118"/>
      <c r="BZ313" s="118"/>
      <c r="CA313" s="118"/>
      <c r="CB313" s="118"/>
      <c r="CC313" s="118"/>
      <c r="CD313" s="118"/>
      <c r="CE313" s="118"/>
      <c r="CF313" s="118"/>
      <c r="CG313" s="118"/>
      <c r="CH313" s="118"/>
      <c r="CI313" s="118"/>
      <c r="CJ313" s="118"/>
      <c r="CK313" s="118"/>
      <c r="CL313" s="118"/>
      <c r="CM313" s="118"/>
      <c r="CN313" s="118"/>
      <c r="CO313" s="118"/>
      <c r="CP313" s="118"/>
      <c r="CQ313" s="118"/>
      <c r="CR313" s="118"/>
      <c r="CS313" s="118"/>
      <c r="CT313" s="118"/>
      <c r="CU313" s="118"/>
      <c r="CV313" s="118"/>
      <c r="CW313" s="118"/>
      <c r="CX313" s="118"/>
      <c r="CY313" s="118"/>
      <c r="CZ313" s="118"/>
      <c r="DA313" s="118"/>
      <c r="DB313" s="118"/>
      <c r="DC313" s="118"/>
      <c r="DD313" s="118"/>
    </row>
    <row r="314" ht="10.5" customHeight="1">
      <c r="A314" s="118" t="str">
        <f t="shared" si="1"/>
        <v>242ML</v>
      </c>
      <c r="B314" s="118">
        <f t="shared" si="2"/>
        <v>2020</v>
      </c>
      <c r="C314" s="118">
        <f t="shared" si="3"/>
        <v>10</v>
      </c>
      <c r="D314" s="119">
        <f>'242MLInput'!B310</f>
        <v>44120</v>
      </c>
      <c r="E314" s="120" t="str">
        <f t="shared" si="4"/>
        <v>IXD</v>
      </c>
      <c r="F314" s="121" t="str">
        <f>'242MLInput'!H310</f>
        <v>APA</v>
      </c>
      <c r="G314" s="120" t="str">
        <f>'242MLInput'!N310</f>
        <v>Steve Watkins</v>
      </c>
      <c r="H314" s="120" t="str">
        <f>'242MLInput'!O310</f>
        <v/>
      </c>
      <c r="I314" s="120" t="str">
        <f>'242MLInput'!Q310</f>
        <v>Cargo</v>
      </c>
      <c r="J314" s="121" t="str">
        <f>'242MLInput'!R310</f>
        <v>Vector Aeromedical</v>
      </c>
      <c r="K314" s="122" t="str">
        <f>'242MLInput'!AC310</f>
        <v/>
      </c>
      <c r="L314" s="123"/>
      <c r="M314" s="124">
        <f>'242MLInput'!L310</f>
        <v>1.8</v>
      </c>
      <c r="N314" s="120" t="str">
        <f>IF(F314="","",(IF(R314='242MLInput'!K310,"","ERROR!")))</f>
        <v/>
      </c>
      <c r="O314" s="120"/>
      <c r="P314" s="121">
        <v>1738.0</v>
      </c>
      <c r="Q314" s="121"/>
      <c r="R314" s="124">
        <f t="shared" si="8"/>
        <v>2999.8</v>
      </c>
      <c r="S314" s="125"/>
      <c r="T314" s="125"/>
      <c r="U314" s="125"/>
      <c r="V314" s="126"/>
      <c r="W314" s="125"/>
      <c r="X314" s="125"/>
      <c r="Y314" s="125" t="str">
        <f t="shared" si="79"/>
        <v/>
      </c>
      <c r="Z314" s="121"/>
      <c r="AA314" s="234"/>
      <c r="AB314" s="128"/>
      <c r="AC314" s="128"/>
      <c r="AD314" s="143"/>
      <c r="AE314" s="144">
        <v>0.0</v>
      </c>
      <c r="AF314" s="125" t="str">
        <f t="shared" si="6"/>
        <v/>
      </c>
      <c r="AG314" s="131">
        <v>2.75</v>
      </c>
      <c r="AH314" s="120">
        <f t="shared" si="7"/>
        <v>0</v>
      </c>
      <c r="AI314" s="132" t="str">
        <f>HYPERLINK('242MLInput'!AD310)</f>
        <v/>
      </c>
      <c r="AJ314" s="132" t="str">
        <f>HYPERLINK('242MLInput'!AE310)</f>
        <v/>
      </c>
      <c r="AK314" s="132" t="str">
        <f>HYPERLINK('242MLInput'!AF310)</f>
        <v/>
      </c>
      <c r="AL314" s="132" t="str">
        <f>HYPERLINK('242MLInput'!AG310)</f>
        <v/>
      </c>
      <c r="AM314" s="132" t="str">
        <f>HYPERLINK('242MLInput'!AH310)</f>
        <v/>
      </c>
      <c r="AN314" s="132" t="str">
        <f>HYPERLINK('242MLInput'!AI310)</f>
        <v/>
      </c>
      <c r="AO314" s="132" t="str">
        <f>HYPERLINK('242MLInput'!AJ310)</f>
        <v/>
      </c>
      <c r="AP314" s="132" t="str">
        <f>HYPERLINK('242MLInput'!AK310)</f>
        <v/>
      </c>
      <c r="AQ314" s="118"/>
      <c r="AR314" s="118"/>
      <c r="AS314" s="118"/>
      <c r="AT314" s="118"/>
      <c r="AU314" s="118"/>
      <c r="AV314" s="118"/>
      <c r="AW314" s="118"/>
      <c r="AX314" s="118"/>
      <c r="AY314" s="118"/>
      <c r="AZ314" s="118"/>
      <c r="BA314" s="118"/>
      <c r="BB314" s="118"/>
      <c r="BC314" s="118"/>
      <c r="BD314" s="118"/>
      <c r="BE314" s="118"/>
      <c r="BF314" s="118"/>
      <c r="BG314" s="118"/>
      <c r="BH314" s="118"/>
      <c r="BI314" s="118"/>
      <c r="BJ314" s="118"/>
      <c r="BK314" s="118"/>
      <c r="BL314" s="118"/>
      <c r="BM314" s="118"/>
      <c r="BN314" s="118"/>
      <c r="BO314" s="118"/>
      <c r="BP314" s="118"/>
      <c r="BQ314" s="118"/>
      <c r="BR314" s="118"/>
      <c r="BS314" s="118"/>
      <c r="BT314" s="118"/>
      <c r="BU314" s="118"/>
      <c r="BV314" s="118"/>
      <c r="BW314" s="118"/>
      <c r="BX314" s="118"/>
      <c r="BY314" s="118"/>
      <c r="BZ314" s="118"/>
      <c r="CA314" s="118"/>
      <c r="CB314" s="118"/>
      <c r="CC314" s="118"/>
      <c r="CD314" s="118"/>
      <c r="CE314" s="118"/>
      <c r="CF314" s="118"/>
      <c r="CG314" s="118"/>
      <c r="CH314" s="118"/>
      <c r="CI314" s="118"/>
      <c r="CJ314" s="118"/>
      <c r="CK314" s="118"/>
      <c r="CL314" s="118"/>
      <c r="CM314" s="118"/>
      <c r="CN314" s="118"/>
      <c r="CO314" s="118"/>
      <c r="CP314" s="118"/>
      <c r="CQ314" s="118"/>
      <c r="CR314" s="118"/>
      <c r="CS314" s="118"/>
      <c r="CT314" s="118"/>
      <c r="CU314" s="118"/>
      <c r="CV314" s="118"/>
      <c r="CW314" s="118"/>
      <c r="CX314" s="118"/>
      <c r="CY314" s="118"/>
      <c r="CZ314" s="118"/>
      <c r="DA314" s="118"/>
      <c r="DB314" s="118"/>
      <c r="DC314" s="118"/>
      <c r="DD314" s="118"/>
    </row>
    <row r="315" ht="10.5" customHeight="1">
      <c r="A315" s="118" t="str">
        <f t="shared" si="1"/>
        <v>242ML</v>
      </c>
      <c r="B315" s="118">
        <f t="shared" si="2"/>
        <v>2020</v>
      </c>
      <c r="C315" s="118">
        <f t="shared" si="3"/>
        <v>10</v>
      </c>
      <c r="D315" s="119">
        <f>'242MLInput'!B311</f>
        <v>44121</v>
      </c>
      <c r="E315" s="120" t="str">
        <f t="shared" si="4"/>
        <v>APA</v>
      </c>
      <c r="F315" s="121" t="str">
        <f>'242MLInput'!H311</f>
        <v>BUY</v>
      </c>
      <c r="G315" s="120" t="str">
        <f>'242MLInput'!N311</f>
        <v>Steve Watkins</v>
      </c>
      <c r="H315" s="120" t="str">
        <f>'242MLInput'!O311</f>
        <v/>
      </c>
      <c r="I315" s="120" t="str">
        <f>'242MLInput'!Q311</f>
        <v>Cargo</v>
      </c>
      <c r="J315" s="121" t="str">
        <f>'242MLInput'!R311</f>
        <v>Vector Aeromedical</v>
      </c>
      <c r="K315" s="122" t="str">
        <f>'242MLInput'!AC311</f>
        <v/>
      </c>
      <c r="L315" s="123"/>
      <c r="M315" s="124">
        <f>'242MLInput'!L311</f>
        <v>3.1</v>
      </c>
      <c r="N315" s="120" t="str">
        <f>IF(F315="","",(IF(R315='242MLInput'!K311,"","ERROR!")))</f>
        <v/>
      </c>
      <c r="O315" s="120"/>
      <c r="P315" s="121">
        <v>1739.0</v>
      </c>
      <c r="Q315" s="121">
        <v>4426.0</v>
      </c>
      <c r="R315" s="124">
        <f t="shared" si="8"/>
        <v>3002.9</v>
      </c>
      <c r="S315" s="125"/>
      <c r="T315" s="125"/>
      <c r="U315" s="125"/>
      <c r="V315" s="126"/>
      <c r="W315" s="125"/>
      <c r="X315" s="125"/>
      <c r="Y315" s="125">
        <v>14083.0</v>
      </c>
      <c r="Z315" s="121"/>
      <c r="AA315" s="234" t="s">
        <v>94</v>
      </c>
      <c r="AB315" s="128">
        <v>1000.0</v>
      </c>
      <c r="AC315" s="128" t="s">
        <v>385</v>
      </c>
      <c r="AD315" s="143"/>
      <c r="AE315" s="144">
        <v>0.0</v>
      </c>
      <c r="AF315" s="125" t="str">
        <f t="shared" si="6"/>
        <v/>
      </c>
      <c r="AG315" s="131">
        <v>2.75</v>
      </c>
      <c r="AH315" s="120">
        <f t="shared" si="7"/>
        <v>0</v>
      </c>
      <c r="AI315" s="132" t="str">
        <f>HYPERLINK('242MLInput'!AD311)</f>
        <v/>
      </c>
      <c r="AJ315" s="132" t="str">
        <f>HYPERLINK('242MLInput'!AE311)</f>
        <v/>
      </c>
      <c r="AK315" s="132" t="str">
        <f>HYPERLINK('242MLInput'!AF311)</f>
        <v/>
      </c>
      <c r="AL315" s="132" t="str">
        <f>HYPERLINK('242MLInput'!AG311)</f>
        <v/>
      </c>
      <c r="AM315" s="132" t="str">
        <f>HYPERLINK('242MLInput'!AH311)</f>
        <v/>
      </c>
      <c r="AN315" s="132" t="str">
        <f>HYPERLINK('242MLInput'!AI311)</f>
        <v/>
      </c>
      <c r="AO315" s="132" t="str">
        <f>HYPERLINK('242MLInput'!AJ311)</f>
        <v/>
      </c>
      <c r="AP315" s="132" t="str">
        <f>HYPERLINK('242MLInput'!AK311)</f>
        <v/>
      </c>
      <c r="AQ315" s="118"/>
      <c r="AR315" s="118"/>
      <c r="AS315" s="118"/>
      <c r="AT315" s="118"/>
      <c r="AU315" s="118"/>
      <c r="AV315" s="118"/>
      <c r="AW315" s="118"/>
      <c r="AX315" s="118"/>
      <c r="AY315" s="118"/>
      <c r="AZ315" s="118"/>
      <c r="BA315" s="118"/>
      <c r="BB315" s="118"/>
      <c r="BC315" s="118"/>
      <c r="BD315" s="118"/>
      <c r="BE315" s="118"/>
      <c r="BF315" s="118"/>
      <c r="BG315" s="118"/>
      <c r="BH315" s="118"/>
      <c r="BI315" s="118"/>
      <c r="BJ315" s="118"/>
      <c r="BK315" s="118"/>
      <c r="BL315" s="118"/>
      <c r="BM315" s="118"/>
      <c r="BN315" s="118"/>
      <c r="BO315" s="118"/>
      <c r="BP315" s="118"/>
      <c r="BQ315" s="118"/>
      <c r="BR315" s="118"/>
      <c r="BS315" s="118"/>
      <c r="BT315" s="118"/>
      <c r="BU315" s="118"/>
      <c r="BV315" s="118"/>
      <c r="BW315" s="118"/>
      <c r="BX315" s="118"/>
      <c r="BY315" s="118"/>
      <c r="BZ315" s="118"/>
      <c r="CA315" s="118"/>
      <c r="CB315" s="118"/>
      <c r="CC315" s="118"/>
      <c r="CD315" s="118"/>
      <c r="CE315" s="118"/>
      <c r="CF315" s="118"/>
      <c r="CG315" s="118"/>
      <c r="CH315" s="118"/>
      <c r="CI315" s="118"/>
      <c r="CJ315" s="118"/>
      <c r="CK315" s="118"/>
      <c r="CL315" s="118"/>
      <c r="CM315" s="118"/>
      <c r="CN315" s="118"/>
      <c r="CO315" s="118"/>
      <c r="CP315" s="118"/>
      <c r="CQ315" s="118"/>
      <c r="CR315" s="118"/>
      <c r="CS315" s="118"/>
      <c r="CT315" s="118"/>
      <c r="CU315" s="118"/>
      <c r="CV315" s="118"/>
      <c r="CW315" s="118"/>
      <c r="CX315" s="118"/>
      <c r="CY315" s="118"/>
      <c r="CZ315" s="118"/>
      <c r="DA315" s="118"/>
      <c r="DB315" s="118"/>
      <c r="DC315" s="118"/>
      <c r="DD315" s="118"/>
    </row>
    <row r="316" ht="10.5" customHeight="1">
      <c r="A316" s="12" t="str">
        <f t="shared" si="1"/>
        <v>242ML</v>
      </c>
      <c r="B316" s="12">
        <f t="shared" si="2"/>
        <v>2020</v>
      </c>
      <c r="C316" s="12">
        <f t="shared" si="3"/>
        <v>10</v>
      </c>
      <c r="D316" s="230">
        <f>'242MLInput'!B312</f>
        <v>44121</v>
      </c>
      <c r="E316" s="111" t="str">
        <f t="shared" si="4"/>
        <v>BUY</v>
      </c>
      <c r="F316" s="112" t="str">
        <f>'242MLInput'!H312</f>
        <v>SSI</v>
      </c>
      <c r="G316" s="111" t="str">
        <f>'242MLInput'!N312</f>
        <v>Kevin Mock</v>
      </c>
      <c r="H316" s="111" t="str">
        <f>'242MLInput'!O312</f>
        <v/>
      </c>
      <c r="I316" s="111" t="str">
        <f>'242MLInput'!Q312</f>
        <v>Passenger</v>
      </c>
      <c r="J316" s="112" t="str">
        <f>'242MLInput'!R312</f>
        <v>Perry</v>
      </c>
      <c r="K316" s="113" t="str">
        <f>'242MLInput'!AC312</f>
        <v/>
      </c>
      <c r="L316" s="114"/>
      <c r="M316" s="115">
        <f>'242MLInput'!L312</f>
        <v>1.2</v>
      </c>
      <c r="N316" s="111" t="str">
        <f>IF(F316="","",(IF(R316='242MLInput'!K312,"","ERROR!")))</f>
        <v/>
      </c>
      <c r="O316" s="64"/>
      <c r="P316" s="121">
        <v>1740.0</v>
      </c>
      <c r="Q316" s="133"/>
      <c r="R316" s="224">
        <f t="shared" si="8"/>
        <v>3004.1</v>
      </c>
      <c r="S316" s="225"/>
      <c r="T316" s="225"/>
      <c r="U316" s="226"/>
      <c r="V316" s="226"/>
      <c r="W316" s="226"/>
      <c r="X316" s="226"/>
      <c r="Y316" s="226" t="str">
        <f>IF(S316&lt;&gt;"",SUM(S314:X316),"")</f>
        <v/>
      </c>
      <c r="Z316" s="136"/>
      <c r="AA316" s="228"/>
      <c r="AB316" s="229"/>
      <c r="AC316" s="229"/>
      <c r="AD316" s="138"/>
      <c r="AE316" s="139">
        <v>0.0</v>
      </c>
      <c r="AF316" s="140" t="str">
        <f t="shared" si="6"/>
        <v/>
      </c>
      <c r="AG316" s="231">
        <v>2.75</v>
      </c>
      <c r="AH316" s="142">
        <f t="shared" si="7"/>
        <v>0</v>
      </c>
      <c r="AI316" s="235" t="str">
        <f>HYPERLINK('242MLInput'!AD312)</f>
        <v/>
      </c>
      <c r="AJ316" s="236" t="str">
        <f>HYPERLINK('242MLInput'!AE312)</f>
        <v/>
      </c>
      <c r="AK316" s="237" t="str">
        <f>HYPERLINK('242MLInput'!AF312)</f>
        <v/>
      </c>
      <c r="AL316" s="237" t="str">
        <f>HYPERLINK('242MLInput'!AG312)</f>
        <v/>
      </c>
      <c r="AM316" s="237" t="str">
        <f>HYPERLINK('242MLInput'!AH312)</f>
        <v/>
      </c>
      <c r="AN316" s="237" t="str">
        <f>HYPERLINK('242MLInput'!AI312)</f>
        <v/>
      </c>
      <c r="AO316" s="237" t="str">
        <f>HYPERLINK('242MLInput'!AJ312)</f>
        <v/>
      </c>
      <c r="AP316" s="237" t="str">
        <f>HYPERLINK('242MLInput'!AK312)</f>
        <v/>
      </c>
      <c r="AQ316" s="238"/>
      <c r="AR316" s="238"/>
      <c r="AS316" s="238"/>
      <c r="AT316" s="238"/>
      <c r="AU316" s="238"/>
      <c r="AV316" s="238"/>
      <c r="AW316" s="238"/>
      <c r="AX316" s="238"/>
      <c r="AY316" s="238"/>
      <c r="AZ316" s="238"/>
      <c r="BA316" s="238"/>
      <c r="BB316" s="238"/>
      <c r="BC316" s="238"/>
      <c r="BD316" s="238"/>
      <c r="BE316" s="238"/>
      <c r="BF316" s="238"/>
      <c r="BG316" s="238"/>
      <c r="BH316" s="238"/>
      <c r="BI316" s="238"/>
      <c r="BJ316" s="238"/>
      <c r="BK316" s="238"/>
      <c r="BL316" s="238"/>
      <c r="BM316" s="238"/>
      <c r="BN316" s="238"/>
      <c r="BO316" s="238"/>
      <c r="BP316" s="238"/>
      <c r="BQ316" s="238"/>
      <c r="BR316" s="238"/>
      <c r="BS316" s="238"/>
      <c r="BT316" s="238"/>
      <c r="BU316" s="238"/>
      <c r="BV316" s="238"/>
      <c r="BW316" s="238"/>
      <c r="BX316" s="238"/>
      <c r="BY316" s="238"/>
      <c r="BZ316" s="238"/>
      <c r="CA316" s="238"/>
      <c r="CB316" s="238"/>
      <c r="CC316" s="238"/>
      <c r="CD316" s="238"/>
      <c r="CE316" s="238"/>
      <c r="CF316" s="238"/>
      <c r="CG316" s="238"/>
      <c r="CH316" s="238"/>
      <c r="CI316" s="238"/>
      <c r="CJ316" s="238"/>
      <c r="CK316" s="238"/>
      <c r="CL316" s="238"/>
      <c r="CM316" s="238"/>
      <c r="CN316" s="238"/>
      <c r="CO316" s="238"/>
      <c r="CP316" s="238"/>
      <c r="CQ316" s="238"/>
      <c r="CR316" s="238"/>
      <c r="CS316" s="238"/>
      <c r="CT316" s="238"/>
      <c r="CU316" s="238"/>
      <c r="CV316" s="238"/>
      <c r="CW316" s="238"/>
      <c r="CX316" s="238"/>
      <c r="CY316" s="238"/>
      <c r="CZ316" s="238"/>
      <c r="DA316" s="238"/>
      <c r="DB316" s="238"/>
      <c r="DC316" s="238"/>
      <c r="DD316" s="238"/>
    </row>
    <row r="317" ht="10.5" customHeight="1">
      <c r="A317" s="12" t="str">
        <f t="shared" si="1"/>
        <v>242ML</v>
      </c>
      <c r="B317" s="12">
        <f t="shared" si="2"/>
        <v>2020</v>
      </c>
      <c r="C317" s="12">
        <f t="shared" si="3"/>
        <v>10</v>
      </c>
      <c r="D317" s="230">
        <f>'242MLInput'!B313</f>
        <v>44121</v>
      </c>
      <c r="E317" s="111" t="str">
        <f t="shared" si="4"/>
        <v>SSI</v>
      </c>
      <c r="F317" s="112" t="str">
        <f>'242MLInput'!H313</f>
        <v>BUY</v>
      </c>
      <c r="G317" s="111" t="str">
        <f>'242MLInput'!N313</f>
        <v>Kevin Mock</v>
      </c>
      <c r="H317" s="111" t="str">
        <f>'242MLInput'!O313</f>
        <v/>
      </c>
      <c r="I317" s="111" t="str">
        <f>'242MLInput'!Q313</f>
        <v>Passenger</v>
      </c>
      <c r="J317" s="112" t="str">
        <f>'242MLInput'!R313</f>
        <v>Perry</v>
      </c>
      <c r="K317" s="113" t="str">
        <f>'242MLInput'!AC313</f>
        <v/>
      </c>
      <c r="L317" s="114"/>
      <c r="M317" s="115">
        <f>'242MLInput'!L313</f>
        <v>1</v>
      </c>
      <c r="N317" s="111" t="str">
        <f>IF(F317="","",(IF(R317='242MLInput'!K313,"","ERROR!")))</f>
        <v/>
      </c>
      <c r="O317" s="64"/>
      <c r="P317" s="121">
        <v>1741.0</v>
      </c>
      <c r="Q317" s="133">
        <v>4396.0</v>
      </c>
      <c r="R317" s="224">
        <f t="shared" si="8"/>
        <v>3005.1</v>
      </c>
      <c r="S317" s="225"/>
      <c r="T317" s="225"/>
      <c r="U317" s="226"/>
      <c r="V317" s="226"/>
      <c r="W317" s="226"/>
      <c r="X317" s="226"/>
      <c r="Y317" s="226">
        <v>14083.0</v>
      </c>
      <c r="Z317" s="136"/>
      <c r="AA317" s="228" t="s">
        <v>102</v>
      </c>
      <c r="AB317" s="229">
        <v>500.0</v>
      </c>
      <c r="AC317" s="229" t="s">
        <v>386</v>
      </c>
      <c r="AD317" s="138"/>
      <c r="AE317" s="139">
        <v>0.0</v>
      </c>
      <c r="AF317" s="140" t="str">
        <f t="shared" si="6"/>
        <v/>
      </c>
      <c r="AG317" s="231">
        <v>2.75</v>
      </c>
      <c r="AH317" s="142">
        <f t="shared" si="7"/>
        <v>0</v>
      </c>
      <c r="AI317" s="235" t="str">
        <f>HYPERLINK('242MLInput'!AD313)</f>
        <v/>
      </c>
      <c r="AJ317" s="236" t="str">
        <f>HYPERLINK('242MLInput'!AE313)</f>
        <v/>
      </c>
      <c r="AK317" s="237" t="str">
        <f>HYPERLINK('242MLInput'!AF313)</f>
        <v/>
      </c>
      <c r="AL317" s="237" t="str">
        <f>HYPERLINK('242MLInput'!AG313)</f>
        <v/>
      </c>
      <c r="AM317" s="237" t="str">
        <f>HYPERLINK('242MLInput'!AH313)</f>
        <v/>
      </c>
      <c r="AN317" s="237" t="str">
        <f>HYPERLINK('242MLInput'!AI313)</f>
        <v/>
      </c>
      <c r="AO317" s="237" t="str">
        <f>HYPERLINK('242MLInput'!AJ313)</f>
        <v/>
      </c>
      <c r="AP317" s="237" t="str">
        <f>HYPERLINK('242MLInput'!AK313)</f>
        <v/>
      </c>
      <c r="AQ317" s="238"/>
      <c r="AR317" s="238"/>
      <c r="AS317" s="238"/>
      <c r="AT317" s="238"/>
      <c r="AU317" s="238"/>
      <c r="AV317" s="238"/>
      <c r="AW317" s="238"/>
      <c r="AX317" s="238"/>
      <c r="AY317" s="238"/>
      <c r="AZ317" s="238"/>
      <c r="BA317" s="238"/>
      <c r="BB317" s="238"/>
      <c r="BC317" s="238"/>
      <c r="BD317" s="238"/>
      <c r="BE317" s="238"/>
      <c r="BF317" s="238"/>
      <c r="BG317" s="238"/>
      <c r="BH317" s="238"/>
      <c r="BI317" s="238"/>
      <c r="BJ317" s="238"/>
      <c r="BK317" s="238"/>
      <c r="BL317" s="238"/>
      <c r="BM317" s="238"/>
      <c r="BN317" s="238"/>
      <c r="BO317" s="238"/>
      <c r="BP317" s="238"/>
      <c r="BQ317" s="238"/>
      <c r="BR317" s="238"/>
      <c r="BS317" s="238"/>
      <c r="BT317" s="238"/>
      <c r="BU317" s="238"/>
      <c r="BV317" s="238"/>
      <c r="BW317" s="238"/>
      <c r="BX317" s="238"/>
      <c r="BY317" s="238"/>
      <c r="BZ317" s="238"/>
      <c r="CA317" s="238"/>
      <c r="CB317" s="238"/>
      <c r="CC317" s="238"/>
      <c r="CD317" s="238"/>
      <c r="CE317" s="238"/>
      <c r="CF317" s="238"/>
      <c r="CG317" s="238"/>
      <c r="CH317" s="238"/>
      <c r="CI317" s="238"/>
      <c r="CJ317" s="238"/>
      <c r="CK317" s="238"/>
      <c r="CL317" s="238"/>
      <c r="CM317" s="238"/>
      <c r="CN317" s="238"/>
      <c r="CO317" s="238"/>
      <c r="CP317" s="238"/>
      <c r="CQ317" s="238"/>
      <c r="CR317" s="238"/>
      <c r="CS317" s="238"/>
      <c r="CT317" s="238"/>
      <c r="CU317" s="238"/>
      <c r="CV317" s="238"/>
      <c r="CW317" s="238"/>
      <c r="CX317" s="238"/>
      <c r="CY317" s="238"/>
      <c r="CZ317" s="238"/>
      <c r="DA317" s="238"/>
      <c r="DB317" s="238"/>
      <c r="DC317" s="238"/>
      <c r="DD317" s="238"/>
    </row>
    <row r="318" ht="10.5" customHeight="1">
      <c r="A318" s="118" t="str">
        <f t="shared" si="1"/>
        <v>242ML</v>
      </c>
      <c r="B318" s="118">
        <f t="shared" si="2"/>
        <v>2020</v>
      </c>
      <c r="C318" s="118">
        <f t="shared" si="3"/>
        <v>10</v>
      </c>
      <c r="D318" s="119">
        <f>'242MLInput'!B314</f>
        <v>44121</v>
      </c>
      <c r="E318" s="120" t="str">
        <f t="shared" si="4"/>
        <v>BUY</v>
      </c>
      <c r="F318" s="121" t="str">
        <f>'242MLInput'!H314</f>
        <v>K88</v>
      </c>
      <c r="G318" s="120" t="str">
        <f>'242MLInput'!N314</f>
        <v>David Carr</v>
      </c>
      <c r="H318" s="120" t="str">
        <f>'242MLInput'!O314</f>
        <v/>
      </c>
      <c r="I318" s="120" t="str">
        <f>'242MLInput'!Q314</f>
        <v>Cargo</v>
      </c>
      <c r="J318" s="121" t="str">
        <f>'242MLInput'!R314</f>
        <v>Vector Aeromedical</v>
      </c>
      <c r="K318" s="122" t="str">
        <f>'242MLInput'!AC314</f>
        <v/>
      </c>
      <c r="L318" s="123"/>
      <c r="M318" s="124">
        <f>'242MLInput'!L314</f>
        <v>2.8</v>
      </c>
      <c r="N318" s="120" t="str">
        <f>IF(F318="","",(IF(R318='242MLInput'!K314,"","ERROR!")))</f>
        <v/>
      </c>
      <c r="O318" s="120"/>
      <c r="P318" s="121">
        <v>1742.0</v>
      </c>
      <c r="Q318" s="121"/>
      <c r="R318" s="124">
        <f t="shared" si="8"/>
        <v>3007.9</v>
      </c>
      <c r="S318" s="125"/>
      <c r="T318" s="125"/>
      <c r="U318" s="125"/>
      <c r="V318" s="126"/>
      <c r="W318" s="125"/>
      <c r="X318" s="125"/>
      <c r="Y318" s="125" t="str">
        <f t="shared" ref="Y318:Y319" si="80">IF(S318&lt;&gt;"",SUM(S316:X318),"")</f>
        <v/>
      </c>
      <c r="Z318" s="121"/>
      <c r="AA318" s="234"/>
      <c r="AB318" s="128"/>
      <c r="AC318" s="128"/>
      <c r="AD318" s="143"/>
      <c r="AE318" s="144">
        <v>0.0</v>
      </c>
      <c r="AF318" s="125" t="str">
        <f t="shared" si="6"/>
        <v/>
      </c>
      <c r="AG318" s="131">
        <v>2.75</v>
      </c>
      <c r="AH318" s="120">
        <f t="shared" si="7"/>
        <v>0</v>
      </c>
      <c r="AI318" s="132" t="str">
        <f>HYPERLINK('242MLInput'!AD314)</f>
        <v/>
      </c>
      <c r="AJ318" s="132" t="str">
        <f>HYPERLINK('242MLInput'!AE314)</f>
        <v/>
      </c>
      <c r="AK318" s="132" t="str">
        <f>HYPERLINK('242MLInput'!AF314)</f>
        <v/>
      </c>
      <c r="AL318" s="132" t="str">
        <f>HYPERLINK('242MLInput'!AG314)</f>
        <v/>
      </c>
      <c r="AM318" s="132" t="str">
        <f>HYPERLINK('242MLInput'!AH314)</f>
        <v/>
      </c>
      <c r="AN318" s="132" t="str">
        <f>HYPERLINK('242MLInput'!AI314)</f>
        <v/>
      </c>
      <c r="AO318" s="132" t="str">
        <f>HYPERLINK('242MLInput'!AJ314)</f>
        <v/>
      </c>
      <c r="AP318" s="132" t="str">
        <f>HYPERLINK('242MLInput'!AK314)</f>
        <v/>
      </c>
      <c r="AQ318" s="118"/>
      <c r="AR318" s="118"/>
      <c r="AS318" s="118"/>
      <c r="AT318" s="118"/>
      <c r="AU318" s="118"/>
      <c r="AV318" s="118"/>
      <c r="AW318" s="118"/>
      <c r="AX318" s="118"/>
      <c r="AY318" s="118"/>
      <c r="AZ318" s="118"/>
      <c r="BA318" s="118"/>
      <c r="BB318" s="118"/>
      <c r="BC318" s="118"/>
      <c r="BD318" s="118"/>
      <c r="BE318" s="118"/>
      <c r="BF318" s="118"/>
      <c r="BG318" s="118"/>
      <c r="BH318" s="118"/>
      <c r="BI318" s="118"/>
      <c r="BJ318" s="118"/>
      <c r="BK318" s="118"/>
      <c r="BL318" s="118"/>
      <c r="BM318" s="118"/>
      <c r="BN318" s="118"/>
      <c r="BO318" s="118"/>
      <c r="BP318" s="118"/>
      <c r="BQ318" s="118"/>
      <c r="BR318" s="118"/>
      <c r="BS318" s="118"/>
      <c r="BT318" s="118"/>
      <c r="BU318" s="118"/>
      <c r="BV318" s="118"/>
      <c r="BW318" s="118"/>
      <c r="BX318" s="118"/>
      <c r="BY318" s="118"/>
      <c r="BZ318" s="118"/>
      <c r="CA318" s="118"/>
      <c r="CB318" s="118"/>
      <c r="CC318" s="118"/>
      <c r="CD318" s="118"/>
      <c r="CE318" s="118"/>
      <c r="CF318" s="118"/>
      <c r="CG318" s="118"/>
      <c r="CH318" s="118"/>
      <c r="CI318" s="118"/>
      <c r="CJ318" s="118"/>
      <c r="CK318" s="118"/>
      <c r="CL318" s="118"/>
      <c r="CM318" s="118"/>
      <c r="CN318" s="118"/>
      <c r="CO318" s="118"/>
      <c r="CP318" s="118"/>
      <c r="CQ318" s="118"/>
      <c r="CR318" s="118"/>
      <c r="CS318" s="118"/>
      <c r="CT318" s="118"/>
      <c r="CU318" s="118"/>
      <c r="CV318" s="118"/>
      <c r="CW318" s="118"/>
      <c r="CX318" s="118"/>
      <c r="CY318" s="118"/>
      <c r="CZ318" s="118"/>
      <c r="DA318" s="118"/>
      <c r="DB318" s="118"/>
      <c r="DC318" s="118"/>
      <c r="DD318" s="118"/>
    </row>
    <row r="319" ht="10.5" customHeight="1">
      <c r="A319" s="118" t="str">
        <f t="shared" si="1"/>
        <v>242ML</v>
      </c>
      <c r="B319" s="118">
        <f t="shared" si="2"/>
        <v>2020</v>
      </c>
      <c r="C319" s="118">
        <f t="shared" si="3"/>
        <v>10</v>
      </c>
      <c r="D319" s="119">
        <f>'242MLInput'!B315</f>
        <v>44121</v>
      </c>
      <c r="E319" s="120" t="str">
        <f t="shared" si="4"/>
        <v>K88</v>
      </c>
      <c r="F319" s="121" t="str">
        <f>'242MLInput'!H315</f>
        <v>APA</v>
      </c>
      <c r="G319" s="120" t="str">
        <f>'242MLInput'!N315</f>
        <v>David Carr</v>
      </c>
      <c r="H319" s="120" t="str">
        <f>'242MLInput'!O315</f>
        <v/>
      </c>
      <c r="I319" s="120" t="str">
        <f>'242MLInput'!Q315</f>
        <v>Cargo</v>
      </c>
      <c r="J319" s="121" t="str">
        <f>'242MLInput'!R315</f>
        <v>Vector Aeromedical</v>
      </c>
      <c r="K319" s="122" t="str">
        <f>'242MLInput'!AC315</f>
        <v/>
      </c>
      <c r="L319" s="123"/>
      <c r="M319" s="124">
        <f>'242MLInput'!L315</f>
        <v>1.9</v>
      </c>
      <c r="N319" s="120" t="str">
        <f>IF(F319="","",(IF(R319='242MLInput'!K315,"","ERROR!")))</f>
        <v/>
      </c>
      <c r="O319" s="120"/>
      <c r="P319" s="121">
        <v>1743.0</v>
      </c>
      <c r="Q319" s="121"/>
      <c r="R319" s="124">
        <f t="shared" si="8"/>
        <v>3009.8</v>
      </c>
      <c r="S319" s="125"/>
      <c r="T319" s="125"/>
      <c r="U319" s="125"/>
      <c r="V319" s="126"/>
      <c r="W319" s="125"/>
      <c r="X319" s="125"/>
      <c r="Y319" s="125" t="str">
        <f t="shared" si="80"/>
        <v/>
      </c>
      <c r="Z319" s="121"/>
      <c r="AA319" s="234"/>
      <c r="AB319" s="128"/>
      <c r="AC319" s="128"/>
      <c r="AD319" s="143"/>
      <c r="AE319" s="144">
        <v>0.0</v>
      </c>
      <c r="AF319" s="125" t="str">
        <f t="shared" si="6"/>
        <v/>
      </c>
      <c r="AG319" s="131">
        <v>2.75</v>
      </c>
      <c r="AH319" s="120">
        <f t="shared" si="7"/>
        <v>0</v>
      </c>
      <c r="AI319" s="132" t="str">
        <f>HYPERLINK('242MLInput'!AD315)</f>
        <v/>
      </c>
      <c r="AJ319" s="132" t="str">
        <f>HYPERLINK('242MLInput'!AE315)</f>
        <v/>
      </c>
      <c r="AK319" s="132" t="str">
        <f>HYPERLINK('242MLInput'!AF315)</f>
        <v/>
      </c>
      <c r="AL319" s="132" t="str">
        <f>HYPERLINK('242MLInput'!AG315)</f>
        <v/>
      </c>
      <c r="AM319" s="132" t="str">
        <f>HYPERLINK('242MLInput'!AH315)</f>
        <v/>
      </c>
      <c r="AN319" s="132" t="str">
        <f>HYPERLINK('242MLInput'!AI315)</f>
        <v/>
      </c>
      <c r="AO319" s="132" t="str">
        <f>HYPERLINK('242MLInput'!AJ315)</f>
        <v/>
      </c>
      <c r="AP319" s="132" t="str">
        <f>HYPERLINK('242MLInput'!AK315)</f>
        <v/>
      </c>
      <c r="AQ319" s="118"/>
      <c r="AR319" s="118"/>
      <c r="AS319" s="118"/>
      <c r="AT319" s="118"/>
      <c r="AU319" s="118"/>
      <c r="AV319" s="118"/>
      <c r="AW319" s="118"/>
      <c r="AX319" s="118"/>
      <c r="AY319" s="118"/>
      <c r="AZ319" s="118"/>
      <c r="BA319" s="118"/>
      <c r="BB319" s="118"/>
      <c r="BC319" s="118"/>
      <c r="BD319" s="118"/>
      <c r="BE319" s="118"/>
      <c r="BF319" s="118"/>
      <c r="BG319" s="118"/>
      <c r="BH319" s="118"/>
      <c r="BI319" s="118"/>
      <c r="BJ319" s="118"/>
      <c r="BK319" s="118"/>
      <c r="BL319" s="118"/>
      <c r="BM319" s="118"/>
      <c r="BN319" s="118"/>
      <c r="BO319" s="118"/>
      <c r="BP319" s="118"/>
      <c r="BQ319" s="118"/>
      <c r="BR319" s="118"/>
      <c r="BS319" s="118"/>
      <c r="BT319" s="118"/>
      <c r="BU319" s="118"/>
      <c r="BV319" s="118"/>
      <c r="BW319" s="118"/>
      <c r="BX319" s="118"/>
      <c r="BY319" s="118"/>
      <c r="BZ319" s="118"/>
      <c r="CA319" s="118"/>
      <c r="CB319" s="118"/>
      <c r="CC319" s="118"/>
      <c r="CD319" s="118"/>
      <c r="CE319" s="118"/>
      <c r="CF319" s="118"/>
      <c r="CG319" s="118"/>
      <c r="CH319" s="118"/>
      <c r="CI319" s="118"/>
      <c r="CJ319" s="118"/>
      <c r="CK319" s="118"/>
      <c r="CL319" s="118"/>
      <c r="CM319" s="118"/>
      <c r="CN319" s="118"/>
      <c r="CO319" s="118"/>
      <c r="CP319" s="118"/>
      <c r="CQ319" s="118"/>
      <c r="CR319" s="118"/>
      <c r="CS319" s="118"/>
      <c r="CT319" s="118"/>
      <c r="CU319" s="118"/>
      <c r="CV319" s="118"/>
      <c r="CW319" s="118"/>
      <c r="CX319" s="118"/>
      <c r="CY319" s="118"/>
      <c r="CZ319" s="118"/>
      <c r="DA319" s="118"/>
      <c r="DB319" s="118"/>
      <c r="DC319" s="118"/>
      <c r="DD319" s="118"/>
    </row>
    <row r="320" ht="10.5" customHeight="1">
      <c r="A320" s="118" t="str">
        <f t="shared" si="1"/>
        <v>242ML</v>
      </c>
      <c r="B320" s="118">
        <f t="shared" si="2"/>
        <v>2020</v>
      </c>
      <c r="C320" s="118">
        <f t="shared" si="3"/>
        <v>10</v>
      </c>
      <c r="D320" s="119">
        <f>'242MLInput'!B316</f>
        <v>44122</v>
      </c>
      <c r="E320" s="120" t="str">
        <f t="shared" si="4"/>
        <v>APA</v>
      </c>
      <c r="F320" s="121" t="str">
        <f>'242MLInput'!H316</f>
        <v>GSO</v>
      </c>
      <c r="G320" s="120" t="str">
        <f>'242MLInput'!N316</f>
        <v>David Carr</v>
      </c>
      <c r="H320" s="120" t="str">
        <f>'242MLInput'!O316</f>
        <v/>
      </c>
      <c r="I320" s="120" t="str">
        <f>'242MLInput'!Q316</f>
        <v>Cargo</v>
      </c>
      <c r="J320" s="121" t="str">
        <f>'242MLInput'!R316</f>
        <v>Vector Aeromedical</v>
      </c>
      <c r="K320" s="122" t="str">
        <f>'242MLInput'!AC316</f>
        <v/>
      </c>
      <c r="L320" s="123"/>
      <c r="M320" s="124">
        <f>'242MLInput'!L316</f>
        <v>3</v>
      </c>
      <c r="N320" s="120" t="str">
        <f>IF(F320="","",(IF(R320='242MLInput'!K316,"","ERROR!")))</f>
        <v/>
      </c>
      <c r="O320" s="120"/>
      <c r="P320" s="121">
        <v>1744.0</v>
      </c>
      <c r="Q320" s="121">
        <v>4427.0</v>
      </c>
      <c r="R320" s="124">
        <f t="shared" si="8"/>
        <v>3012.8</v>
      </c>
      <c r="S320" s="125"/>
      <c r="T320" s="125"/>
      <c r="U320" s="125"/>
      <c r="V320" s="126"/>
      <c r="W320" s="125"/>
      <c r="X320" s="125"/>
      <c r="Y320" s="125">
        <v>14083.0</v>
      </c>
      <c r="Z320" s="121"/>
      <c r="AA320" s="234" t="s">
        <v>75</v>
      </c>
      <c r="AB320" s="128">
        <v>1000.0</v>
      </c>
      <c r="AC320" s="128" t="s">
        <v>387</v>
      </c>
      <c r="AD320" s="143"/>
      <c r="AE320" s="144">
        <v>0.0</v>
      </c>
      <c r="AF320" s="125" t="str">
        <f t="shared" si="6"/>
        <v/>
      </c>
      <c r="AG320" s="131">
        <v>2.75</v>
      </c>
      <c r="AH320" s="120">
        <f t="shared" si="7"/>
        <v>0</v>
      </c>
      <c r="AI320" s="132" t="str">
        <f>HYPERLINK('242MLInput'!AD316)</f>
        <v/>
      </c>
      <c r="AJ320" s="132" t="str">
        <f>HYPERLINK('242MLInput'!AE316)</f>
        <v/>
      </c>
      <c r="AK320" s="132" t="str">
        <f>HYPERLINK('242MLInput'!AF316)</f>
        <v/>
      </c>
      <c r="AL320" s="132" t="str">
        <f>HYPERLINK('242MLInput'!AG316)</f>
        <v/>
      </c>
      <c r="AM320" s="132" t="str">
        <f>HYPERLINK('242MLInput'!AH316)</f>
        <v/>
      </c>
      <c r="AN320" s="132" t="str">
        <f>HYPERLINK('242MLInput'!AI316)</f>
        <v/>
      </c>
      <c r="AO320" s="132" t="str">
        <f>HYPERLINK('242MLInput'!AJ316)</f>
        <v/>
      </c>
      <c r="AP320" s="132" t="str">
        <f>HYPERLINK('242MLInput'!AK316)</f>
        <v/>
      </c>
      <c r="AQ320" s="118"/>
      <c r="AR320" s="118"/>
      <c r="AS320" s="118"/>
      <c r="AT320" s="118"/>
      <c r="AU320" s="118"/>
      <c r="AV320" s="118"/>
      <c r="AW320" s="118"/>
      <c r="AX320" s="118"/>
      <c r="AY320" s="118"/>
      <c r="AZ320" s="118"/>
      <c r="BA320" s="118"/>
      <c r="BB320" s="118"/>
      <c r="BC320" s="118"/>
      <c r="BD320" s="118"/>
      <c r="BE320" s="118"/>
      <c r="BF320" s="118"/>
      <c r="BG320" s="118"/>
      <c r="BH320" s="118"/>
      <c r="BI320" s="118"/>
      <c r="BJ320" s="118"/>
      <c r="BK320" s="118"/>
      <c r="BL320" s="118"/>
      <c r="BM320" s="118"/>
      <c r="BN320" s="118"/>
      <c r="BO320" s="118"/>
      <c r="BP320" s="118"/>
      <c r="BQ320" s="118"/>
      <c r="BR320" s="118"/>
      <c r="BS320" s="118"/>
      <c r="BT320" s="118"/>
      <c r="BU320" s="118"/>
      <c r="BV320" s="118"/>
      <c r="BW320" s="118"/>
      <c r="BX320" s="118"/>
      <c r="BY320" s="118"/>
      <c r="BZ320" s="118"/>
      <c r="CA320" s="118"/>
      <c r="CB320" s="118"/>
      <c r="CC320" s="118"/>
      <c r="CD320" s="118"/>
      <c r="CE320" s="118"/>
      <c r="CF320" s="118"/>
      <c r="CG320" s="118"/>
      <c r="CH320" s="118"/>
      <c r="CI320" s="118"/>
      <c r="CJ320" s="118"/>
      <c r="CK320" s="118"/>
      <c r="CL320" s="118"/>
      <c r="CM320" s="118"/>
      <c r="CN320" s="118"/>
      <c r="CO320" s="118"/>
      <c r="CP320" s="118"/>
      <c r="CQ320" s="118"/>
      <c r="CR320" s="118"/>
      <c r="CS320" s="118"/>
      <c r="CT320" s="118"/>
      <c r="CU320" s="118"/>
      <c r="CV320" s="118"/>
      <c r="CW320" s="118"/>
      <c r="CX320" s="118"/>
      <c r="CY320" s="118"/>
      <c r="CZ320" s="118"/>
      <c r="DA320" s="118"/>
      <c r="DB320" s="118"/>
      <c r="DC320" s="118"/>
      <c r="DD320" s="118"/>
    </row>
    <row r="321" ht="10.5" customHeight="1">
      <c r="A321" s="12" t="str">
        <f t="shared" si="1"/>
        <v>242ML</v>
      </c>
      <c r="B321" s="12">
        <f t="shared" si="2"/>
        <v>2020</v>
      </c>
      <c r="C321" s="12">
        <f t="shared" si="3"/>
        <v>10</v>
      </c>
      <c r="D321" s="230">
        <f>'242MLInput'!B317</f>
        <v>44129</v>
      </c>
      <c r="E321" s="111" t="str">
        <f t="shared" si="4"/>
        <v>GSO</v>
      </c>
      <c r="F321" s="112" t="str">
        <f>'242MLInput'!H317</f>
        <v>BUY</v>
      </c>
      <c r="G321" s="111" t="str">
        <f>'242MLInput'!N317</f>
        <v>David Carr</v>
      </c>
      <c r="H321" s="111" t="str">
        <f>'242MLInput'!O317</f>
        <v/>
      </c>
      <c r="I321" s="111" t="str">
        <f>'242MLInput'!Q317</f>
        <v>Non-Rev</v>
      </c>
      <c r="J321" s="112" t="str">
        <f>'242MLInput'!R317</f>
        <v>Mx</v>
      </c>
      <c r="K321" s="113" t="str">
        <f>'242MLInput'!AC317</f>
        <v/>
      </c>
      <c r="L321" s="114"/>
      <c r="M321" s="115">
        <f>'242MLInput'!L317</f>
        <v>0.2</v>
      </c>
      <c r="N321" s="111" t="str">
        <f>IF(F321="","",(IF(R321='242MLInput'!K317,"","ERROR!")))</f>
        <v/>
      </c>
      <c r="O321" s="64"/>
      <c r="P321" s="121">
        <v>1745.0</v>
      </c>
      <c r="Q321" s="133"/>
      <c r="R321" s="224">
        <f t="shared" si="8"/>
        <v>3013</v>
      </c>
      <c r="S321" s="225"/>
      <c r="T321" s="225"/>
      <c r="U321" s="226"/>
      <c r="V321" s="226"/>
      <c r="W321" s="226"/>
      <c r="X321" s="226"/>
      <c r="Y321" s="226" t="str">
        <f t="shared" ref="Y321:Y323" si="81">IF(S321&lt;&gt;"",SUM(S319:X321),"")</f>
        <v/>
      </c>
      <c r="Z321" s="136"/>
      <c r="AA321" s="228"/>
      <c r="AB321" s="229"/>
      <c r="AC321" s="229"/>
      <c r="AD321" s="138"/>
      <c r="AE321" s="139">
        <v>0.0</v>
      </c>
      <c r="AF321" s="140" t="str">
        <f t="shared" si="6"/>
        <v/>
      </c>
      <c r="AG321" s="231">
        <v>2.75</v>
      </c>
      <c r="AH321" s="142">
        <f t="shared" si="7"/>
        <v>0</v>
      </c>
      <c r="AI321" s="235" t="str">
        <f>HYPERLINK('242MLInput'!AD317)</f>
        <v/>
      </c>
      <c r="AJ321" s="236" t="str">
        <f>HYPERLINK('242MLInput'!AE317)</f>
        <v/>
      </c>
      <c r="AK321" s="237" t="str">
        <f>HYPERLINK('242MLInput'!AF317)</f>
        <v/>
      </c>
      <c r="AL321" s="237" t="str">
        <f>HYPERLINK('242MLInput'!AG317)</f>
        <v/>
      </c>
      <c r="AM321" s="237" t="str">
        <f>HYPERLINK('242MLInput'!AH317)</f>
        <v/>
      </c>
      <c r="AN321" s="237" t="str">
        <f>HYPERLINK('242MLInput'!AI317)</f>
        <v/>
      </c>
      <c r="AO321" s="237" t="str">
        <f>HYPERLINK('242MLInput'!AJ317)</f>
        <v/>
      </c>
      <c r="AP321" s="237" t="str">
        <f>HYPERLINK('242MLInput'!AK317)</f>
        <v/>
      </c>
      <c r="AQ321" s="238"/>
      <c r="AR321" s="238"/>
      <c r="AS321" s="238"/>
      <c r="AT321" s="238"/>
      <c r="AU321" s="238"/>
      <c r="AV321" s="238"/>
      <c r="AW321" s="238"/>
      <c r="AX321" s="238"/>
      <c r="AY321" s="238"/>
      <c r="AZ321" s="238"/>
      <c r="BA321" s="238"/>
      <c r="BB321" s="238"/>
      <c r="BC321" s="238"/>
      <c r="BD321" s="238"/>
      <c r="BE321" s="238"/>
      <c r="BF321" s="238"/>
      <c r="BG321" s="238"/>
      <c r="BH321" s="238"/>
      <c r="BI321" s="238"/>
      <c r="BJ321" s="238"/>
      <c r="BK321" s="238"/>
      <c r="BL321" s="238"/>
      <c r="BM321" s="238"/>
      <c r="BN321" s="238"/>
      <c r="BO321" s="238"/>
      <c r="BP321" s="238"/>
      <c r="BQ321" s="238"/>
      <c r="BR321" s="238"/>
      <c r="BS321" s="238"/>
      <c r="BT321" s="238"/>
      <c r="BU321" s="238"/>
      <c r="BV321" s="238"/>
      <c r="BW321" s="238"/>
      <c r="BX321" s="238"/>
      <c r="BY321" s="238"/>
      <c r="BZ321" s="238"/>
      <c r="CA321" s="238"/>
      <c r="CB321" s="238"/>
      <c r="CC321" s="238"/>
      <c r="CD321" s="238"/>
      <c r="CE321" s="238"/>
      <c r="CF321" s="238"/>
      <c r="CG321" s="238"/>
      <c r="CH321" s="238"/>
      <c r="CI321" s="238"/>
      <c r="CJ321" s="238"/>
      <c r="CK321" s="238"/>
      <c r="CL321" s="238"/>
      <c r="CM321" s="238"/>
      <c r="CN321" s="238"/>
      <c r="CO321" s="238"/>
      <c r="CP321" s="238"/>
      <c r="CQ321" s="238"/>
      <c r="CR321" s="238"/>
      <c r="CS321" s="238"/>
      <c r="CT321" s="238"/>
      <c r="CU321" s="238"/>
      <c r="CV321" s="238"/>
      <c r="CW321" s="238"/>
      <c r="CX321" s="238"/>
      <c r="CY321" s="238"/>
      <c r="CZ321" s="238"/>
      <c r="DA321" s="238"/>
      <c r="DB321" s="238"/>
      <c r="DC321" s="238"/>
      <c r="DD321" s="238"/>
    </row>
    <row r="322" ht="10.5" customHeight="1">
      <c r="A322" s="118" t="str">
        <f t="shared" si="1"/>
        <v>242ML</v>
      </c>
      <c r="B322" s="118">
        <f t="shared" si="2"/>
        <v>2020</v>
      </c>
      <c r="C322" s="118">
        <f t="shared" si="3"/>
        <v>10</v>
      </c>
      <c r="D322" s="119">
        <f>'242MLInput'!B318</f>
        <v>44131</v>
      </c>
      <c r="E322" s="120" t="str">
        <f t="shared" si="4"/>
        <v>BUY</v>
      </c>
      <c r="F322" s="121" t="str">
        <f>'242MLInput'!H318</f>
        <v>IXD</v>
      </c>
      <c r="G322" s="120" t="str">
        <f>'242MLInput'!N318</f>
        <v>Kevin Mock</v>
      </c>
      <c r="H322" s="120" t="str">
        <f>'242MLInput'!O318</f>
        <v/>
      </c>
      <c r="I322" s="120" t="str">
        <f>'242MLInput'!Q318</f>
        <v>Cargo</v>
      </c>
      <c r="J322" s="121" t="str">
        <f>'242MLInput'!R318</f>
        <v>Vector Aeromedical</v>
      </c>
      <c r="K322" s="122" t="str">
        <f>'242MLInput'!AC318</f>
        <v/>
      </c>
      <c r="L322" s="123"/>
      <c r="M322" s="124">
        <f>'242MLInput'!L318</f>
        <v>2.8</v>
      </c>
      <c r="N322" s="120" t="str">
        <f>IF(F322="","",(IF(R322='242MLInput'!K318,"","ERROR!")))</f>
        <v/>
      </c>
      <c r="O322" s="120"/>
      <c r="P322" s="121">
        <v>1746.0</v>
      </c>
      <c r="Q322" s="121"/>
      <c r="R322" s="124">
        <f t="shared" si="8"/>
        <v>3015.8</v>
      </c>
      <c r="S322" s="125"/>
      <c r="T322" s="125"/>
      <c r="U322" s="125"/>
      <c r="V322" s="126"/>
      <c r="W322" s="125"/>
      <c r="X322" s="125"/>
      <c r="Y322" s="125" t="str">
        <f t="shared" si="81"/>
        <v/>
      </c>
      <c r="Z322" s="121"/>
      <c r="AA322" s="234"/>
      <c r="AB322" s="128"/>
      <c r="AC322" s="128"/>
      <c r="AD322" s="143"/>
      <c r="AE322" s="144">
        <v>0.0</v>
      </c>
      <c r="AF322" s="125" t="str">
        <f t="shared" si="6"/>
        <v/>
      </c>
      <c r="AG322" s="131">
        <v>2.75</v>
      </c>
      <c r="AH322" s="120">
        <f t="shared" si="7"/>
        <v>0</v>
      </c>
      <c r="AI322" s="132" t="str">
        <f>HYPERLINK('242MLInput'!AD318)</f>
        <v/>
      </c>
      <c r="AJ322" s="132" t="str">
        <f>HYPERLINK('242MLInput'!AE318)</f>
        <v/>
      </c>
      <c r="AK322" s="132" t="str">
        <f>HYPERLINK('242MLInput'!AF318)</f>
        <v/>
      </c>
      <c r="AL322" s="132" t="str">
        <f>HYPERLINK('242MLInput'!AG318)</f>
        <v/>
      </c>
      <c r="AM322" s="132" t="str">
        <f>HYPERLINK('242MLInput'!AH318)</f>
        <v/>
      </c>
      <c r="AN322" s="132" t="str">
        <f>HYPERLINK('242MLInput'!AI318)</f>
        <v/>
      </c>
      <c r="AO322" s="132" t="str">
        <f>HYPERLINK('242MLInput'!AJ318)</f>
        <v/>
      </c>
      <c r="AP322" s="132" t="str">
        <f>HYPERLINK('242MLInput'!AK318)</f>
        <v/>
      </c>
      <c r="AQ322" s="118"/>
      <c r="AR322" s="118"/>
      <c r="AS322" s="118"/>
      <c r="AT322" s="118"/>
      <c r="AU322" s="118"/>
      <c r="AV322" s="118"/>
      <c r="AW322" s="118"/>
      <c r="AX322" s="118"/>
      <c r="AY322" s="118"/>
      <c r="AZ322" s="118"/>
      <c r="BA322" s="118"/>
      <c r="BB322" s="118"/>
      <c r="BC322" s="118"/>
      <c r="BD322" s="118"/>
      <c r="BE322" s="118"/>
      <c r="BF322" s="118"/>
      <c r="BG322" s="118"/>
      <c r="BH322" s="118"/>
      <c r="BI322" s="118"/>
      <c r="BJ322" s="118"/>
      <c r="BK322" s="118"/>
      <c r="BL322" s="118"/>
      <c r="BM322" s="118"/>
      <c r="BN322" s="118"/>
      <c r="BO322" s="118"/>
      <c r="BP322" s="118"/>
      <c r="BQ322" s="118"/>
      <c r="BR322" s="118"/>
      <c r="BS322" s="118"/>
      <c r="BT322" s="118"/>
      <c r="BU322" s="118"/>
      <c r="BV322" s="118"/>
      <c r="BW322" s="118"/>
      <c r="BX322" s="118"/>
      <c r="BY322" s="118"/>
      <c r="BZ322" s="118"/>
      <c r="CA322" s="118"/>
      <c r="CB322" s="118"/>
      <c r="CC322" s="118"/>
      <c r="CD322" s="118"/>
      <c r="CE322" s="118"/>
      <c r="CF322" s="118"/>
      <c r="CG322" s="118"/>
      <c r="CH322" s="118"/>
      <c r="CI322" s="118"/>
      <c r="CJ322" s="118"/>
      <c r="CK322" s="118"/>
      <c r="CL322" s="118"/>
      <c r="CM322" s="118"/>
      <c r="CN322" s="118"/>
      <c r="CO322" s="118"/>
      <c r="CP322" s="118"/>
      <c r="CQ322" s="118"/>
      <c r="CR322" s="118"/>
      <c r="CS322" s="118"/>
      <c r="CT322" s="118"/>
      <c r="CU322" s="118"/>
      <c r="CV322" s="118"/>
      <c r="CW322" s="118"/>
      <c r="CX322" s="118"/>
      <c r="CY322" s="118"/>
      <c r="CZ322" s="118"/>
      <c r="DA322" s="118"/>
      <c r="DB322" s="118"/>
      <c r="DC322" s="118"/>
      <c r="DD322" s="118"/>
    </row>
    <row r="323" ht="10.5" customHeight="1">
      <c r="A323" s="118" t="str">
        <f t="shared" si="1"/>
        <v>242ML</v>
      </c>
      <c r="B323" s="118">
        <f t="shared" si="2"/>
        <v>2020</v>
      </c>
      <c r="C323" s="118">
        <f t="shared" si="3"/>
        <v>10</v>
      </c>
      <c r="D323" s="119">
        <f>'242MLInput'!B319</f>
        <v>44131</v>
      </c>
      <c r="E323" s="120" t="str">
        <f t="shared" si="4"/>
        <v>IXD</v>
      </c>
      <c r="F323" s="121" t="str">
        <f>'242MLInput'!H319</f>
        <v>APA</v>
      </c>
      <c r="G323" s="120" t="str">
        <f>'242MLInput'!N319</f>
        <v>Kevin Mock</v>
      </c>
      <c r="H323" s="120" t="str">
        <f>'242MLInput'!O319</f>
        <v/>
      </c>
      <c r="I323" s="120" t="str">
        <f>'242MLInput'!Q319</f>
        <v>Cargo</v>
      </c>
      <c r="J323" s="121" t="str">
        <f>'242MLInput'!R319</f>
        <v>Vector Aeromedical</v>
      </c>
      <c r="K323" s="122" t="str">
        <f>'242MLInput'!AC319</f>
        <v/>
      </c>
      <c r="L323" s="123"/>
      <c r="M323" s="124">
        <f>'242MLInput'!L319</f>
        <v>1.8</v>
      </c>
      <c r="N323" s="120" t="str">
        <f>IF(F323="","",(IF(R323='242MLInput'!K319,"","ERROR!")))</f>
        <v/>
      </c>
      <c r="O323" s="120"/>
      <c r="P323" s="121">
        <v>1747.0</v>
      </c>
      <c r="Q323" s="121"/>
      <c r="R323" s="124">
        <f t="shared" si="8"/>
        <v>3017.6</v>
      </c>
      <c r="S323" s="125"/>
      <c r="T323" s="125"/>
      <c r="U323" s="125"/>
      <c r="V323" s="126"/>
      <c r="W323" s="125"/>
      <c r="X323" s="125"/>
      <c r="Y323" s="125" t="str">
        <f t="shared" si="81"/>
        <v/>
      </c>
      <c r="Z323" s="121"/>
      <c r="AA323" s="234"/>
      <c r="AB323" s="128"/>
      <c r="AC323" s="128"/>
      <c r="AD323" s="143"/>
      <c r="AE323" s="144">
        <v>0.0</v>
      </c>
      <c r="AF323" s="125" t="str">
        <f t="shared" si="6"/>
        <v/>
      </c>
      <c r="AG323" s="131">
        <v>2.75</v>
      </c>
      <c r="AH323" s="120">
        <f t="shared" si="7"/>
        <v>0</v>
      </c>
      <c r="AI323" s="132" t="str">
        <f>HYPERLINK('242MLInput'!AD319)</f>
        <v/>
      </c>
      <c r="AJ323" s="132" t="str">
        <f>HYPERLINK('242MLInput'!AE319)</f>
        <v/>
      </c>
      <c r="AK323" s="132" t="str">
        <f>HYPERLINK('242MLInput'!AF319)</f>
        <v/>
      </c>
      <c r="AL323" s="132" t="str">
        <f>HYPERLINK('242MLInput'!AG319)</f>
        <v/>
      </c>
      <c r="AM323" s="132" t="str">
        <f>HYPERLINK('242MLInput'!AH319)</f>
        <v/>
      </c>
      <c r="AN323" s="132" t="str">
        <f>HYPERLINK('242MLInput'!AI319)</f>
        <v/>
      </c>
      <c r="AO323" s="132" t="str">
        <f>HYPERLINK('242MLInput'!AJ319)</f>
        <v/>
      </c>
      <c r="AP323" s="132" t="str">
        <f>HYPERLINK('242MLInput'!AK319)</f>
        <v/>
      </c>
      <c r="AQ323" s="118"/>
      <c r="AR323" s="118"/>
      <c r="AS323" s="118"/>
      <c r="AT323" s="118"/>
      <c r="AU323" s="118"/>
      <c r="AV323" s="118"/>
      <c r="AW323" s="118"/>
      <c r="AX323" s="118"/>
      <c r="AY323" s="118"/>
      <c r="AZ323" s="118"/>
      <c r="BA323" s="118"/>
      <c r="BB323" s="118"/>
      <c r="BC323" s="118"/>
      <c r="BD323" s="118"/>
      <c r="BE323" s="118"/>
      <c r="BF323" s="118"/>
      <c r="BG323" s="118"/>
      <c r="BH323" s="118"/>
      <c r="BI323" s="118"/>
      <c r="BJ323" s="118"/>
      <c r="BK323" s="118"/>
      <c r="BL323" s="118"/>
      <c r="BM323" s="118"/>
      <c r="BN323" s="118"/>
      <c r="BO323" s="118"/>
      <c r="BP323" s="118"/>
      <c r="BQ323" s="118"/>
      <c r="BR323" s="118"/>
      <c r="BS323" s="118"/>
      <c r="BT323" s="118"/>
      <c r="BU323" s="118"/>
      <c r="BV323" s="118"/>
      <c r="BW323" s="118"/>
      <c r="BX323" s="118"/>
      <c r="BY323" s="118"/>
      <c r="BZ323" s="118"/>
      <c r="CA323" s="118"/>
      <c r="CB323" s="118"/>
      <c r="CC323" s="118"/>
      <c r="CD323" s="118"/>
      <c r="CE323" s="118"/>
      <c r="CF323" s="118"/>
      <c r="CG323" s="118"/>
      <c r="CH323" s="118"/>
      <c r="CI323" s="118"/>
      <c r="CJ323" s="118"/>
      <c r="CK323" s="118"/>
      <c r="CL323" s="118"/>
      <c r="CM323" s="118"/>
      <c r="CN323" s="118"/>
      <c r="CO323" s="118"/>
      <c r="CP323" s="118"/>
      <c r="CQ323" s="118"/>
      <c r="CR323" s="118"/>
      <c r="CS323" s="118"/>
      <c r="CT323" s="118"/>
      <c r="CU323" s="118"/>
      <c r="CV323" s="118"/>
      <c r="CW323" s="118"/>
      <c r="CX323" s="118"/>
      <c r="CY323" s="118"/>
      <c r="CZ323" s="118"/>
      <c r="DA323" s="118"/>
      <c r="DB323" s="118"/>
      <c r="DC323" s="118"/>
      <c r="DD323" s="118"/>
    </row>
    <row r="324" ht="10.5" customHeight="1">
      <c r="A324" s="118" t="str">
        <f t="shared" si="1"/>
        <v>242ML</v>
      </c>
      <c r="B324" s="118">
        <f t="shared" si="2"/>
        <v>2020</v>
      </c>
      <c r="C324" s="118">
        <f t="shared" si="3"/>
        <v>10</v>
      </c>
      <c r="D324" s="119">
        <f>'242MLInput'!B320</f>
        <v>44132</v>
      </c>
      <c r="E324" s="120" t="str">
        <f t="shared" si="4"/>
        <v>APA</v>
      </c>
      <c r="F324" s="121" t="str">
        <f>'242MLInput'!H320</f>
        <v>BUY</v>
      </c>
      <c r="G324" s="120" t="str">
        <f>'242MLInput'!N320</f>
        <v>Kevin Mock</v>
      </c>
      <c r="H324" s="120" t="str">
        <f>'242MLInput'!O320</f>
        <v/>
      </c>
      <c r="I324" s="120" t="str">
        <f>'242MLInput'!Q320</f>
        <v>Cargo</v>
      </c>
      <c r="J324" s="121" t="str">
        <f>'242MLInput'!R320</f>
        <v>Vector Aeromedical</v>
      </c>
      <c r="K324" s="122" t="str">
        <f>'242MLInput'!AC320</f>
        <v/>
      </c>
      <c r="L324" s="123"/>
      <c r="M324" s="124">
        <f>'242MLInput'!L320</f>
        <v>3.3</v>
      </c>
      <c r="N324" s="120" t="str">
        <f>IF(F324="","",(IF(R324='242MLInput'!K320,"","ERROR!")))</f>
        <v/>
      </c>
      <c r="O324" s="120"/>
      <c r="P324" s="121">
        <v>1748.0</v>
      </c>
      <c r="Q324" s="121">
        <v>4433.0</v>
      </c>
      <c r="R324" s="124">
        <f t="shared" si="8"/>
        <v>3020.9</v>
      </c>
      <c r="S324" s="125"/>
      <c r="T324" s="125"/>
      <c r="U324" s="125"/>
      <c r="V324" s="126"/>
      <c r="W324" s="125"/>
      <c r="X324" s="125"/>
      <c r="Y324" s="125">
        <v>14083.0</v>
      </c>
      <c r="Z324" s="121"/>
      <c r="AA324" s="234" t="s">
        <v>102</v>
      </c>
      <c r="AB324" s="128">
        <v>1000.0</v>
      </c>
      <c r="AC324" s="128" t="s">
        <v>388</v>
      </c>
      <c r="AD324" s="143"/>
      <c r="AE324" s="144">
        <v>0.0</v>
      </c>
      <c r="AF324" s="125" t="str">
        <f t="shared" si="6"/>
        <v/>
      </c>
      <c r="AG324" s="131">
        <v>2.75</v>
      </c>
      <c r="AH324" s="120">
        <f t="shared" si="7"/>
        <v>0</v>
      </c>
      <c r="AI324" s="132" t="str">
        <f>HYPERLINK('242MLInput'!AD320)</f>
        <v/>
      </c>
      <c r="AJ324" s="132" t="str">
        <f>HYPERLINK('242MLInput'!AE320)</f>
        <v/>
      </c>
      <c r="AK324" s="132" t="str">
        <f>HYPERLINK('242MLInput'!AF320)</f>
        <v/>
      </c>
      <c r="AL324" s="132" t="str">
        <f>HYPERLINK('242MLInput'!AG320)</f>
        <v/>
      </c>
      <c r="AM324" s="132" t="str">
        <f>HYPERLINK('242MLInput'!AH320)</f>
        <v/>
      </c>
      <c r="AN324" s="132" t="str">
        <f>HYPERLINK('242MLInput'!AI320)</f>
        <v/>
      </c>
      <c r="AO324" s="132" t="str">
        <f>HYPERLINK('242MLInput'!AJ320)</f>
        <v/>
      </c>
      <c r="AP324" s="132" t="str">
        <f>HYPERLINK('242MLInput'!AK320)</f>
        <v/>
      </c>
      <c r="AQ324" s="118"/>
      <c r="AR324" s="118"/>
      <c r="AS324" s="118"/>
      <c r="AT324" s="118"/>
      <c r="AU324" s="118"/>
      <c r="AV324" s="118"/>
      <c r="AW324" s="118"/>
      <c r="AX324" s="118"/>
      <c r="AY324" s="118"/>
      <c r="AZ324" s="118"/>
      <c r="BA324" s="118"/>
      <c r="BB324" s="118"/>
      <c r="BC324" s="118"/>
      <c r="BD324" s="118"/>
      <c r="BE324" s="118"/>
      <c r="BF324" s="118"/>
      <c r="BG324" s="118"/>
      <c r="BH324" s="118"/>
      <c r="BI324" s="118"/>
      <c r="BJ324" s="118"/>
      <c r="BK324" s="118"/>
      <c r="BL324" s="118"/>
      <c r="BM324" s="118"/>
      <c r="BN324" s="118"/>
      <c r="BO324" s="118"/>
      <c r="BP324" s="118"/>
      <c r="BQ324" s="118"/>
      <c r="BR324" s="118"/>
      <c r="BS324" s="118"/>
      <c r="BT324" s="118"/>
      <c r="BU324" s="118"/>
      <c r="BV324" s="118"/>
      <c r="BW324" s="118"/>
      <c r="BX324" s="118"/>
      <c r="BY324" s="118"/>
      <c r="BZ324" s="118"/>
      <c r="CA324" s="118"/>
      <c r="CB324" s="118"/>
      <c r="CC324" s="118"/>
      <c r="CD324" s="118"/>
      <c r="CE324" s="118"/>
      <c r="CF324" s="118"/>
      <c r="CG324" s="118"/>
      <c r="CH324" s="118"/>
      <c r="CI324" s="118"/>
      <c r="CJ324" s="118"/>
      <c r="CK324" s="118"/>
      <c r="CL324" s="118"/>
      <c r="CM324" s="118"/>
      <c r="CN324" s="118"/>
      <c r="CO324" s="118"/>
      <c r="CP324" s="118"/>
      <c r="CQ324" s="118"/>
      <c r="CR324" s="118"/>
      <c r="CS324" s="118"/>
      <c r="CT324" s="118"/>
      <c r="CU324" s="118"/>
      <c r="CV324" s="118"/>
      <c r="CW324" s="118"/>
      <c r="CX324" s="118"/>
      <c r="CY324" s="118"/>
      <c r="CZ324" s="118"/>
      <c r="DA324" s="118"/>
      <c r="DB324" s="118"/>
      <c r="DC324" s="118"/>
      <c r="DD324" s="118"/>
    </row>
    <row r="325" ht="10.5" customHeight="1">
      <c r="A325" s="12" t="str">
        <f t="shared" si="1"/>
        <v>242ML</v>
      </c>
      <c r="B325" s="12">
        <f t="shared" si="2"/>
        <v>2020</v>
      </c>
      <c r="C325" s="12">
        <f t="shared" si="3"/>
        <v>10</v>
      </c>
      <c r="D325" s="230">
        <f>'242MLInput'!B321</f>
        <v>44132</v>
      </c>
      <c r="E325" s="111" t="str">
        <f t="shared" si="4"/>
        <v>BUY</v>
      </c>
      <c r="F325" s="112" t="str">
        <f>'242MLInput'!H321</f>
        <v>GPH</v>
      </c>
      <c r="G325" s="111" t="str">
        <f>'242MLInput'!N321</f>
        <v>David Carr</v>
      </c>
      <c r="H325" s="111" t="str">
        <f>'242MLInput'!O321</f>
        <v/>
      </c>
      <c r="I325" s="111" t="str">
        <f>'242MLInput'!Q321</f>
        <v>Cargo</v>
      </c>
      <c r="J325" s="112" t="str">
        <f>'242MLInput'!R321</f>
        <v>Vector Aeromedical</v>
      </c>
      <c r="K325" s="113" t="str">
        <f>'242MLInput'!AC321</f>
        <v/>
      </c>
      <c r="L325" s="114"/>
      <c r="M325" s="115">
        <f>'242MLInput'!L321</f>
        <v>2.5</v>
      </c>
      <c r="N325" s="111" t="str">
        <f>IF(F325="","",(IF(R325='242MLInput'!K321,"","ERROR!")))</f>
        <v/>
      </c>
      <c r="O325" s="64"/>
      <c r="P325" s="121">
        <v>1749.0</v>
      </c>
      <c r="Q325" s="133"/>
      <c r="R325" s="224">
        <f t="shared" si="8"/>
        <v>3023.4</v>
      </c>
      <c r="S325" s="225"/>
      <c r="T325" s="225"/>
      <c r="U325" s="226"/>
      <c r="V325" s="226"/>
      <c r="W325" s="226"/>
      <c r="X325" s="226"/>
      <c r="Y325" s="226" t="str">
        <f t="shared" ref="Y325:Y326" si="82">IF(S325&lt;&gt;"",SUM(S323:X325),"")</f>
        <v/>
      </c>
      <c r="Z325" s="136"/>
      <c r="AA325" s="228"/>
      <c r="AB325" s="229"/>
      <c r="AC325" s="229"/>
      <c r="AD325" s="138"/>
      <c r="AE325" s="139">
        <v>0.0</v>
      </c>
      <c r="AF325" s="140" t="str">
        <f t="shared" si="6"/>
        <v/>
      </c>
      <c r="AG325" s="231">
        <v>2.75</v>
      </c>
      <c r="AH325" s="142">
        <f t="shared" si="7"/>
        <v>0</v>
      </c>
      <c r="AI325" s="235" t="str">
        <f>HYPERLINK('242MLInput'!AD321)</f>
        <v/>
      </c>
      <c r="AJ325" s="236" t="str">
        <f>HYPERLINK('242MLInput'!AE321)</f>
        <v/>
      </c>
      <c r="AK325" s="237" t="str">
        <f>HYPERLINK('242MLInput'!AF321)</f>
        <v/>
      </c>
      <c r="AL325" s="237" t="str">
        <f>HYPERLINK('242MLInput'!AG321)</f>
        <v/>
      </c>
      <c r="AM325" s="237" t="str">
        <f>HYPERLINK('242MLInput'!AH321)</f>
        <v/>
      </c>
      <c r="AN325" s="237" t="str">
        <f>HYPERLINK('242MLInput'!AI321)</f>
        <v/>
      </c>
      <c r="AO325" s="237" t="str">
        <f>HYPERLINK('242MLInput'!AJ321)</f>
        <v/>
      </c>
      <c r="AP325" s="237" t="str">
        <f>HYPERLINK('242MLInput'!AK321)</f>
        <v/>
      </c>
      <c r="AQ325" s="238"/>
      <c r="AR325" s="238"/>
      <c r="AS325" s="238"/>
      <c r="AT325" s="238"/>
      <c r="AU325" s="238"/>
      <c r="AV325" s="238"/>
      <c r="AW325" s="238"/>
      <c r="AX325" s="238"/>
      <c r="AY325" s="238"/>
      <c r="AZ325" s="238"/>
      <c r="BA325" s="238"/>
      <c r="BB325" s="238"/>
      <c r="BC325" s="238"/>
      <c r="BD325" s="238"/>
      <c r="BE325" s="238"/>
      <c r="BF325" s="238"/>
      <c r="BG325" s="238"/>
      <c r="BH325" s="238"/>
      <c r="BI325" s="238"/>
      <c r="BJ325" s="238"/>
      <c r="BK325" s="238"/>
      <c r="BL325" s="238"/>
      <c r="BM325" s="238"/>
      <c r="BN325" s="238"/>
      <c r="BO325" s="238"/>
      <c r="BP325" s="238"/>
      <c r="BQ325" s="238"/>
      <c r="BR325" s="238"/>
      <c r="BS325" s="238"/>
      <c r="BT325" s="238"/>
      <c r="BU325" s="238"/>
      <c r="BV325" s="238"/>
      <c r="BW325" s="238"/>
      <c r="BX325" s="238"/>
      <c r="BY325" s="238"/>
      <c r="BZ325" s="238"/>
      <c r="CA325" s="238"/>
      <c r="CB325" s="238"/>
      <c r="CC325" s="238"/>
      <c r="CD325" s="238"/>
      <c r="CE325" s="238"/>
      <c r="CF325" s="238"/>
      <c r="CG325" s="238"/>
      <c r="CH325" s="238"/>
      <c r="CI325" s="238"/>
      <c r="CJ325" s="238"/>
      <c r="CK325" s="238"/>
      <c r="CL325" s="238"/>
      <c r="CM325" s="238"/>
      <c r="CN325" s="238"/>
      <c r="CO325" s="238"/>
      <c r="CP325" s="238"/>
      <c r="CQ325" s="238"/>
      <c r="CR325" s="238"/>
      <c r="CS325" s="238"/>
      <c r="CT325" s="238"/>
      <c r="CU325" s="238"/>
      <c r="CV325" s="238"/>
      <c r="CW325" s="238"/>
      <c r="CX325" s="238"/>
      <c r="CY325" s="238"/>
      <c r="CZ325" s="238"/>
      <c r="DA325" s="238"/>
      <c r="DB325" s="238"/>
      <c r="DC325" s="238"/>
      <c r="DD325" s="238"/>
    </row>
    <row r="326" ht="10.5" customHeight="1">
      <c r="A326" s="12" t="str">
        <f t="shared" si="1"/>
        <v>242ML</v>
      </c>
      <c r="B326" s="12">
        <f t="shared" si="2"/>
        <v>2020</v>
      </c>
      <c r="C326" s="12">
        <f t="shared" si="3"/>
        <v>10</v>
      </c>
      <c r="D326" s="230">
        <f>'242MLInput'!B322</f>
        <v>44132</v>
      </c>
      <c r="E326" s="111" t="str">
        <f t="shared" si="4"/>
        <v>GPH</v>
      </c>
      <c r="F326" s="112" t="str">
        <f>'242MLInput'!H322</f>
        <v>APA</v>
      </c>
      <c r="G326" s="111" t="str">
        <f>'242MLInput'!N322</f>
        <v>David Carr</v>
      </c>
      <c r="H326" s="111" t="str">
        <f>'242MLInput'!O322</f>
        <v/>
      </c>
      <c r="I326" s="111" t="str">
        <f>'242MLInput'!Q322</f>
        <v>Cargo</v>
      </c>
      <c r="J326" s="112" t="str">
        <f>'242MLInput'!R322</f>
        <v>Vector Aeromedical</v>
      </c>
      <c r="K326" s="113" t="str">
        <f>'242MLInput'!AC322</f>
        <v/>
      </c>
      <c r="L326" s="114"/>
      <c r="M326" s="115">
        <f>'242MLInput'!L322</f>
        <v>1.8</v>
      </c>
      <c r="N326" s="111" t="str">
        <f>IF(F326="","",(IF(R326='242MLInput'!K322,"","ERROR!")))</f>
        <v/>
      </c>
      <c r="O326" s="64"/>
      <c r="P326" s="121">
        <v>1750.0</v>
      </c>
      <c r="Q326" s="133"/>
      <c r="R326" s="224">
        <f t="shared" si="8"/>
        <v>3025.2</v>
      </c>
      <c r="S326" s="225"/>
      <c r="T326" s="225"/>
      <c r="U326" s="226"/>
      <c r="V326" s="226"/>
      <c r="W326" s="226"/>
      <c r="X326" s="226"/>
      <c r="Y326" s="226" t="str">
        <f t="shared" si="82"/>
        <v/>
      </c>
      <c r="Z326" s="136"/>
      <c r="AA326" s="228" t="s">
        <v>94</v>
      </c>
      <c r="AB326" s="229">
        <v>300.0</v>
      </c>
      <c r="AC326" s="229" t="s">
        <v>389</v>
      </c>
      <c r="AD326" s="138"/>
      <c r="AE326" s="139">
        <v>0.0</v>
      </c>
      <c r="AF326" s="140" t="str">
        <f t="shared" si="6"/>
        <v/>
      </c>
      <c r="AG326" s="231">
        <v>2.75</v>
      </c>
      <c r="AH326" s="142">
        <f t="shared" si="7"/>
        <v>0</v>
      </c>
      <c r="AI326" s="235" t="str">
        <f>HYPERLINK('242MLInput'!AD322)</f>
        <v/>
      </c>
      <c r="AJ326" s="236" t="str">
        <f>HYPERLINK('242MLInput'!AE322)</f>
        <v/>
      </c>
      <c r="AK326" s="237" t="str">
        <f>HYPERLINK('242MLInput'!AF322)</f>
        <v/>
      </c>
      <c r="AL326" s="237" t="str">
        <f>HYPERLINK('242MLInput'!AG322)</f>
        <v/>
      </c>
      <c r="AM326" s="237" t="str">
        <f>HYPERLINK('242MLInput'!AH322)</f>
        <v/>
      </c>
      <c r="AN326" s="237" t="str">
        <f>HYPERLINK('242MLInput'!AI322)</f>
        <v/>
      </c>
      <c r="AO326" s="237" t="str">
        <f>HYPERLINK('242MLInput'!AJ322)</f>
        <v/>
      </c>
      <c r="AP326" s="237" t="str">
        <f>HYPERLINK('242MLInput'!AK322)</f>
        <v/>
      </c>
      <c r="AQ326" s="238"/>
      <c r="AR326" s="238"/>
      <c r="AS326" s="238"/>
      <c r="AT326" s="238"/>
      <c r="AU326" s="238"/>
      <c r="AV326" s="238"/>
      <c r="AW326" s="238"/>
      <c r="AX326" s="238"/>
      <c r="AY326" s="238"/>
      <c r="AZ326" s="238"/>
      <c r="BA326" s="238"/>
      <c r="BB326" s="238"/>
      <c r="BC326" s="238"/>
      <c r="BD326" s="238"/>
      <c r="BE326" s="238"/>
      <c r="BF326" s="238"/>
      <c r="BG326" s="238"/>
      <c r="BH326" s="238"/>
      <c r="BI326" s="238"/>
      <c r="BJ326" s="238"/>
      <c r="BK326" s="238"/>
      <c r="BL326" s="238"/>
      <c r="BM326" s="238"/>
      <c r="BN326" s="238"/>
      <c r="BO326" s="238"/>
      <c r="BP326" s="238"/>
      <c r="BQ326" s="238"/>
      <c r="BR326" s="238"/>
      <c r="BS326" s="238"/>
      <c r="BT326" s="238"/>
      <c r="BU326" s="238"/>
      <c r="BV326" s="238"/>
      <c r="BW326" s="238"/>
      <c r="BX326" s="238"/>
      <c r="BY326" s="238"/>
      <c r="BZ326" s="238"/>
      <c r="CA326" s="238"/>
      <c r="CB326" s="238"/>
      <c r="CC326" s="238"/>
      <c r="CD326" s="238"/>
      <c r="CE326" s="238"/>
      <c r="CF326" s="238"/>
      <c r="CG326" s="238"/>
      <c r="CH326" s="238"/>
      <c r="CI326" s="238"/>
      <c r="CJ326" s="238"/>
      <c r="CK326" s="238"/>
      <c r="CL326" s="238"/>
      <c r="CM326" s="238"/>
      <c r="CN326" s="238"/>
      <c r="CO326" s="238"/>
      <c r="CP326" s="238"/>
      <c r="CQ326" s="238"/>
      <c r="CR326" s="238"/>
      <c r="CS326" s="238"/>
      <c r="CT326" s="238"/>
      <c r="CU326" s="238"/>
      <c r="CV326" s="238"/>
      <c r="CW326" s="238"/>
      <c r="CX326" s="238"/>
      <c r="CY326" s="238"/>
      <c r="CZ326" s="238"/>
      <c r="DA326" s="238"/>
      <c r="DB326" s="238"/>
      <c r="DC326" s="238"/>
      <c r="DD326" s="238"/>
    </row>
    <row r="327" ht="10.5" customHeight="1">
      <c r="A327" s="12" t="str">
        <f t="shared" si="1"/>
        <v>242ML</v>
      </c>
      <c r="B327" s="12">
        <f t="shared" si="2"/>
        <v>2020</v>
      </c>
      <c r="C327" s="12">
        <f t="shared" si="3"/>
        <v>10</v>
      </c>
      <c r="D327" s="230">
        <f>'242MLInput'!B323</f>
        <v>44133</v>
      </c>
      <c r="E327" s="111" t="str">
        <f t="shared" si="4"/>
        <v>APA</v>
      </c>
      <c r="F327" s="112" t="str">
        <f>'242MLInput'!H323</f>
        <v>BUY</v>
      </c>
      <c r="G327" s="111" t="str">
        <f>'242MLInput'!N323</f>
        <v>David Carr</v>
      </c>
      <c r="H327" s="111" t="str">
        <f>'242MLInput'!O323</f>
        <v/>
      </c>
      <c r="I327" s="111" t="str">
        <f>'242MLInput'!Q323</f>
        <v>Cargo</v>
      </c>
      <c r="J327" s="112" t="str">
        <f>'242MLInput'!R323</f>
        <v>Vector Aeromedical</v>
      </c>
      <c r="K327" s="113" t="str">
        <f>'242MLInput'!AC323</f>
        <v/>
      </c>
      <c r="L327" s="114"/>
      <c r="M327" s="115">
        <f>'242MLInput'!L323</f>
        <v>3.7</v>
      </c>
      <c r="N327" s="111" t="str">
        <f>IF(F327="","",(IF(R327='242MLInput'!K323,"","ERROR!")))</f>
        <v/>
      </c>
      <c r="O327" s="64"/>
      <c r="P327" s="121">
        <v>1751.0</v>
      </c>
      <c r="Q327" s="133">
        <v>4434.0</v>
      </c>
      <c r="R327" s="224">
        <f t="shared" si="8"/>
        <v>3028.9</v>
      </c>
      <c r="S327" s="225"/>
      <c r="T327" s="225"/>
      <c r="U327" s="226"/>
      <c r="V327" s="226"/>
      <c r="W327" s="226"/>
      <c r="X327" s="226"/>
      <c r="Y327" s="226">
        <v>14083.0</v>
      </c>
      <c r="Z327" s="136"/>
      <c r="AA327" s="228" t="s">
        <v>75</v>
      </c>
      <c r="AB327" s="229">
        <v>1000.0</v>
      </c>
      <c r="AC327" s="229" t="s">
        <v>390</v>
      </c>
      <c r="AD327" s="138"/>
      <c r="AE327" s="139">
        <v>0.0</v>
      </c>
      <c r="AF327" s="140" t="str">
        <f t="shared" si="6"/>
        <v/>
      </c>
      <c r="AG327" s="231">
        <v>2.75</v>
      </c>
      <c r="AH327" s="142">
        <f t="shared" si="7"/>
        <v>0</v>
      </c>
      <c r="AI327" s="235" t="str">
        <f>HYPERLINK('242MLInput'!AD323)</f>
        <v/>
      </c>
      <c r="AJ327" s="236" t="str">
        <f>HYPERLINK('242MLInput'!AE323)</f>
        <v/>
      </c>
      <c r="AK327" s="237" t="str">
        <f>HYPERLINK('242MLInput'!AF323)</f>
        <v/>
      </c>
      <c r="AL327" s="237" t="str">
        <f>HYPERLINK('242MLInput'!AG323)</f>
        <v/>
      </c>
      <c r="AM327" s="237" t="str">
        <f>HYPERLINK('242MLInput'!AH323)</f>
        <v/>
      </c>
      <c r="AN327" s="237" t="str">
        <f>HYPERLINK('242MLInput'!AI323)</f>
        <v/>
      </c>
      <c r="AO327" s="237" t="str">
        <f>HYPERLINK('242MLInput'!AJ323)</f>
        <v/>
      </c>
      <c r="AP327" s="237" t="str">
        <f>HYPERLINK('242MLInput'!AK323)</f>
        <v/>
      </c>
      <c r="AQ327" s="238"/>
      <c r="AR327" s="238"/>
      <c r="AS327" s="238"/>
      <c r="AT327" s="238"/>
      <c r="AU327" s="238"/>
      <c r="AV327" s="238"/>
      <c r="AW327" s="238"/>
      <c r="AX327" s="238"/>
      <c r="AY327" s="238"/>
      <c r="AZ327" s="238"/>
      <c r="BA327" s="238"/>
      <c r="BB327" s="238"/>
      <c r="BC327" s="238"/>
      <c r="BD327" s="238"/>
      <c r="BE327" s="238"/>
      <c r="BF327" s="238"/>
      <c r="BG327" s="238"/>
      <c r="BH327" s="238"/>
      <c r="BI327" s="238"/>
      <c r="BJ327" s="238"/>
      <c r="BK327" s="238"/>
      <c r="BL327" s="238"/>
      <c r="BM327" s="238"/>
      <c r="BN327" s="238"/>
      <c r="BO327" s="238"/>
      <c r="BP327" s="238"/>
      <c r="BQ327" s="238"/>
      <c r="BR327" s="238"/>
      <c r="BS327" s="238"/>
      <c r="BT327" s="238"/>
      <c r="BU327" s="238"/>
      <c r="BV327" s="238"/>
      <c r="BW327" s="238"/>
      <c r="BX327" s="238"/>
      <c r="BY327" s="238"/>
      <c r="BZ327" s="238"/>
      <c r="CA327" s="238"/>
      <c r="CB327" s="238"/>
      <c r="CC327" s="238"/>
      <c r="CD327" s="238"/>
      <c r="CE327" s="238"/>
      <c r="CF327" s="238"/>
      <c r="CG327" s="238"/>
      <c r="CH327" s="238"/>
      <c r="CI327" s="238"/>
      <c r="CJ327" s="238"/>
      <c r="CK327" s="238"/>
      <c r="CL327" s="238"/>
      <c r="CM327" s="238"/>
      <c r="CN327" s="238"/>
      <c r="CO327" s="238"/>
      <c r="CP327" s="238"/>
      <c r="CQ327" s="238"/>
      <c r="CR327" s="238"/>
      <c r="CS327" s="238"/>
      <c r="CT327" s="238"/>
      <c r="CU327" s="238"/>
      <c r="CV327" s="238"/>
      <c r="CW327" s="238"/>
      <c r="CX327" s="238"/>
      <c r="CY327" s="238"/>
      <c r="CZ327" s="238"/>
      <c r="DA327" s="238"/>
      <c r="DB327" s="238"/>
      <c r="DC327" s="238"/>
      <c r="DD327" s="238"/>
    </row>
    <row r="328" ht="10.5" customHeight="1">
      <c r="A328" s="118" t="str">
        <f t="shared" si="1"/>
        <v>242ML</v>
      </c>
      <c r="B328" s="118">
        <f t="shared" si="2"/>
        <v>2020</v>
      </c>
      <c r="C328" s="118">
        <f t="shared" si="3"/>
        <v>10</v>
      </c>
      <c r="D328" s="119">
        <f>'242MLInput'!B324</f>
        <v>44133</v>
      </c>
      <c r="E328" s="120" t="str">
        <f t="shared" si="4"/>
        <v>BUY</v>
      </c>
      <c r="F328" s="121" t="str">
        <f>'242MLInput'!H324</f>
        <v>CXO</v>
      </c>
      <c r="G328" s="120" t="str">
        <f>'242MLInput'!N324</f>
        <v>Kevin Mock</v>
      </c>
      <c r="H328" s="120" t="str">
        <f>'242MLInput'!O324</f>
        <v/>
      </c>
      <c r="I328" s="120" t="str">
        <f>'242MLInput'!Q324</f>
        <v>Passenger</v>
      </c>
      <c r="J328" s="121" t="str">
        <f>'242MLInput'!R324</f>
        <v>Boteler</v>
      </c>
      <c r="K328" s="122" t="str">
        <f>'242MLInput'!AC324</f>
        <v/>
      </c>
      <c r="L328" s="123"/>
      <c r="M328" s="124">
        <f>'242MLInput'!L324</f>
        <v>3.7</v>
      </c>
      <c r="N328" s="120" t="str">
        <f>IF(F328="","",(IF(R328='242MLInput'!K324,"","ERROR!")))</f>
        <v/>
      </c>
      <c r="O328" s="120"/>
      <c r="P328" s="121">
        <v>1752.0</v>
      </c>
      <c r="Q328" s="121"/>
      <c r="R328" s="124">
        <f t="shared" si="8"/>
        <v>3032.6</v>
      </c>
      <c r="S328" s="125"/>
      <c r="T328" s="125"/>
      <c r="U328" s="125"/>
      <c r="V328" s="126"/>
      <c r="W328" s="125"/>
      <c r="X328" s="125"/>
      <c r="Y328" s="125" t="str">
        <f>IF(S328&lt;&gt;"",SUM(S326:X328),"")</f>
        <v/>
      </c>
      <c r="Z328" s="121"/>
      <c r="AA328" s="234"/>
      <c r="AB328" s="128"/>
      <c r="AC328" s="128"/>
      <c r="AD328" s="143"/>
      <c r="AE328" s="144">
        <v>0.0</v>
      </c>
      <c r="AF328" s="125" t="str">
        <f t="shared" si="6"/>
        <v/>
      </c>
      <c r="AG328" s="131">
        <v>2.75</v>
      </c>
      <c r="AH328" s="120">
        <f t="shared" si="7"/>
        <v>0</v>
      </c>
      <c r="AI328" s="132" t="str">
        <f>HYPERLINK('242MLInput'!AD324)</f>
        <v/>
      </c>
      <c r="AJ328" s="132" t="str">
        <f>HYPERLINK('242MLInput'!AE324)</f>
        <v/>
      </c>
      <c r="AK328" s="132" t="str">
        <f>HYPERLINK('242MLInput'!AF324)</f>
        <v/>
      </c>
      <c r="AL328" s="132" t="str">
        <f>HYPERLINK('242MLInput'!AG324)</f>
        <v/>
      </c>
      <c r="AM328" s="132" t="str">
        <f>HYPERLINK('242MLInput'!AH324)</f>
        <v/>
      </c>
      <c r="AN328" s="132" t="str">
        <f>HYPERLINK('242MLInput'!AI324)</f>
        <v/>
      </c>
      <c r="AO328" s="132" t="str">
        <f>HYPERLINK('242MLInput'!AJ324)</f>
        <v/>
      </c>
      <c r="AP328" s="132" t="str">
        <f>HYPERLINK('242MLInput'!AK324)</f>
        <v/>
      </c>
      <c r="AQ328" s="118"/>
      <c r="AR328" s="118"/>
      <c r="AS328" s="118"/>
      <c r="AT328" s="118"/>
      <c r="AU328" s="118"/>
      <c r="AV328" s="118"/>
      <c r="AW328" s="118"/>
      <c r="AX328" s="118"/>
      <c r="AY328" s="118"/>
      <c r="AZ328" s="118"/>
      <c r="BA328" s="118"/>
      <c r="BB328" s="118"/>
      <c r="BC328" s="118"/>
      <c r="BD328" s="118"/>
      <c r="BE328" s="118"/>
      <c r="BF328" s="118"/>
      <c r="BG328" s="118"/>
      <c r="BH328" s="118"/>
      <c r="BI328" s="118"/>
      <c r="BJ328" s="118"/>
      <c r="BK328" s="118"/>
      <c r="BL328" s="118"/>
      <c r="BM328" s="118"/>
      <c r="BN328" s="118"/>
      <c r="BO328" s="118"/>
      <c r="BP328" s="118"/>
      <c r="BQ328" s="118"/>
      <c r="BR328" s="118"/>
      <c r="BS328" s="118"/>
      <c r="BT328" s="118"/>
      <c r="BU328" s="118"/>
      <c r="BV328" s="118"/>
      <c r="BW328" s="118"/>
      <c r="BX328" s="118"/>
      <c r="BY328" s="118"/>
      <c r="BZ328" s="118"/>
      <c r="CA328" s="118"/>
      <c r="CB328" s="118"/>
      <c r="CC328" s="118"/>
      <c r="CD328" s="118"/>
      <c r="CE328" s="118"/>
      <c r="CF328" s="118"/>
      <c r="CG328" s="118"/>
      <c r="CH328" s="118"/>
      <c r="CI328" s="118"/>
      <c r="CJ328" s="118"/>
      <c r="CK328" s="118"/>
      <c r="CL328" s="118"/>
      <c r="CM328" s="118"/>
      <c r="CN328" s="118"/>
      <c r="CO328" s="118"/>
      <c r="CP328" s="118"/>
      <c r="CQ328" s="118"/>
      <c r="CR328" s="118"/>
      <c r="CS328" s="118"/>
      <c r="CT328" s="118"/>
      <c r="CU328" s="118"/>
      <c r="CV328" s="118"/>
      <c r="CW328" s="118"/>
      <c r="CX328" s="118"/>
      <c r="CY328" s="118"/>
      <c r="CZ328" s="118"/>
      <c r="DA328" s="118"/>
      <c r="DB328" s="118"/>
      <c r="DC328" s="118"/>
      <c r="DD328" s="118"/>
    </row>
    <row r="329" ht="10.5" customHeight="1">
      <c r="A329" s="118" t="str">
        <f t="shared" si="1"/>
        <v>242ML</v>
      </c>
      <c r="B329" s="118">
        <f t="shared" si="2"/>
        <v>2020</v>
      </c>
      <c r="C329" s="118">
        <f t="shared" si="3"/>
        <v>10</v>
      </c>
      <c r="D329" s="119">
        <f>'242MLInput'!B325</f>
        <v>44133</v>
      </c>
      <c r="E329" s="120" t="str">
        <f t="shared" si="4"/>
        <v>CXO</v>
      </c>
      <c r="F329" s="121" t="str">
        <f>'242MLInput'!H325</f>
        <v>APA</v>
      </c>
      <c r="G329" s="120" t="str">
        <f>'242MLInput'!N325</f>
        <v>Kevin Mock</v>
      </c>
      <c r="H329" s="120" t="str">
        <f>'242MLInput'!O325</f>
        <v/>
      </c>
      <c r="I329" s="120" t="str">
        <f>'242MLInput'!Q325</f>
        <v>Passenger</v>
      </c>
      <c r="J329" s="121" t="str">
        <f>'242MLInput'!R325</f>
        <v>Boteler</v>
      </c>
      <c r="K329" s="122" t="str">
        <f>'242MLInput'!AC325</f>
        <v/>
      </c>
      <c r="L329" s="123"/>
      <c r="M329" s="124">
        <f>'242MLInput'!L325</f>
        <v>2.5</v>
      </c>
      <c r="N329" s="120" t="str">
        <f>IF(F329="","",(IF(R329='242MLInput'!K325,"","ERROR!")))</f>
        <v/>
      </c>
      <c r="O329" s="120"/>
      <c r="P329" s="121">
        <v>1753.0</v>
      </c>
      <c r="Q329" s="121">
        <v>4432.0</v>
      </c>
      <c r="R329" s="124">
        <f t="shared" si="8"/>
        <v>3035.1</v>
      </c>
      <c r="S329" s="125"/>
      <c r="T329" s="125"/>
      <c r="U329" s="125"/>
      <c r="V329" s="126"/>
      <c r="W329" s="125"/>
      <c r="X329" s="125"/>
      <c r="Y329" s="125">
        <v>6000.0</v>
      </c>
      <c r="Z329" s="121"/>
      <c r="AA329" s="234" t="s">
        <v>102</v>
      </c>
      <c r="AB329" s="128">
        <v>500.0</v>
      </c>
      <c r="AC329" s="128" t="s">
        <v>391</v>
      </c>
      <c r="AD329" s="143"/>
      <c r="AE329" s="144">
        <v>0.0</v>
      </c>
      <c r="AF329" s="125" t="str">
        <f t="shared" si="6"/>
        <v/>
      </c>
      <c r="AG329" s="131">
        <v>2.75</v>
      </c>
      <c r="AH329" s="120">
        <f t="shared" si="7"/>
        <v>0</v>
      </c>
      <c r="AI329" s="132" t="str">
        <f>HYPERLINK('242MLInput'!AD325)</f>
        <v/>
      </c>
      <c r="AJ329" s="132" t="str">
        <f>HYPERLINK('242MLInput'!AE325)</f>
        <v/>
      </c>
      <c r="AK329" s="132" t="str">
        <f>HYPERLINK('242MLInput'!AF325)</f>
        <v/>
      </c>
      <c r="AL329" s="132" t="str">
        <f>HYPERLINK('242MLInput'!AG325)</f>
        <v/>
      </c>
      <c r="AM329" s="132" t="str">
        <f>HYPERLINK('242MLInput'!AH325)</f>
        <v/>
      </c>
      <c r="AN329" s="132" t="str">
        <f>HYPERLINK('242MLInput'!AI325)</f>
        <v/>
      </c>
      <c r="AO329" s="132" t="str">
        <f>HYPERLINK('242MLInput'!AJ325)</f>
        <v/>
      </c>
      <c r="AP329" s="132" t="str">
        <f>HYPERLINK('242MLInput'!AK325)</f>
        <v/>
      </c>
      <c r="AQ329" s="118"/>
      <c r="AR329" s="118"/>
      <c r="AS329" s="118"/>
      <c r="AT329" s="118"/>
      <c r="AU329" s="118"/>
      <c r="AV329" s="118"/>
      <c r="AW329" s="118"/>
      <c r="AX329" s="118"/>
      <c r="AY329" s="118"/>
      <c r="AZ329" s="118"/>
      <c r="BA329" s="118"/>
      <c r="BB329" s="118"/>
      <c r="BC329" s="118"/>
      <c r="BD329" s="118"/>
      <c r="BE329" s="118"/>
      <c r="BF329" s="118"/>
      <c r="BG329" s="118"/>
      <c r="BH329" s="118"/>
      <c r="BI329" s="118"/>
      <c r="BJ329" s="118"/>
      <c r="BK329" s="118"/>
      <c r="BL329" s="118"/>
      <c r="BM329" s="118"/>
      <c r="BN329" s="118"/>
      <c r="BO329" s="118"/>
      <c r="BP329" s="118"/>
      <c r="BQ329" s="118"/>
      <c r="BR329" s="118"/>
      <c r="BS329" s="118"/>
      <c r="BT329" s="118"/>
      <c r="BU329" s="118"/>
      <c r="BV329" s="118"/>
      <c r="BW329" s="118"/>
      <c r="BX329" s="118"/>
      <c r="BY329" s="118"/>
      <c r="BZ329" s="118"/>
      <c r="CA329" s="118"/>
      <c r="CB329" s="118"/>
      <c r="CC329" s="118"/>
      <c r="CD329" s="118"/>
      <c r="CE329" s="118"/>
      <c r="CF329" s="118"/>
      <c r="CG329" s="118"/>
      <c r="CH329" s="118"/>
      <c r="CI329" s="118"/>
      <c r="CJ329" s="118"/>
      <c r="CK329" s="118"/>
      <c r="CL329" s="118"/>
      <c r="CM329" s="118"/>
      <c r="CN329" s="118"/>
      <c r="CO329" s="118"/>
      <c r="CP329" s="118"/>
      <c r="CQ329" s="118"/>
      <c r="CR329" s="118"/>
      <c r="CS329" s="118"/>
      <c r="CT329" s="118"/>
      <c r="CU329" s="118"/>
      <c r="CV329" s="118"/>
      <c r="CW329" s="118"/>
      <c r="CX329" s="118"/>
      <c r="CY329" s="118"/>
      <c r="CZ329" s="118"/>
      <c r="DA329" s="118"/>
      <c r="DB329" s="118"/>
      <c r="DC329" s="118"/>
      <c r="DD329" s="118"/>
    </row>
    <row r="330" ht="10.5" customHeight="1">
      <c r="A330" s="12" t="str">
        <f t="shared" si="1"/>
        <v>242ML</v>
      </c>
      <c r="B330" s="12">
        <f t="shared" si="2"/>
        <v>2020</v>
      </c>
      <c r="C330" s="12">
        <f t="shared" si="3"/>
        <v>10</v>
      </c>
      <c r="D330" s="230">
        <f>'242MLInput'!B326</f>
        <v>44134</v>
      </c>
      <c r="E330" s="111" t="str">
        <f t="shared" si="4"/>
        <v>APA</v>
      </c>
      <c r="F330" s="112" t="str">
        <f>'242MLInput'!H326</f>
        <v>BUY</v>
      </c>
      <c r="G330" s="111" t="str">
        <f>'242MLInput'!N326</f>
        <v>Steve Watkins</v>
      </c>
      <c r="H330" s="111" t="str">
        <f>'242MLInput'!O326</f>
        <v/>
      </c>
      <c r="I330" s="111" t="str">
        <f>'242MLInput'!Q326</f>
        <v>Cargo</v>
      </c>
      <c r="J330" s="112" t="str">
        <f>'242MLInput'!R326</f>
        <v>Vector Aeromedical</v>
      </c>
      <c r="K330" s="113" t="str">
        <f>'242MLInput'!AC326</f>
        <v/>
      </c>
      <c r="L330" s="114"/>
      <c r="M330" s="115">
        <f>'242MLInput'!L326</f>
        <v>3.2</v>
      </c>
      <c r="N330" s="111" t="str">
        <f>IF(F330="","",(IF(R330='242MLInput'!K326,"","ERROR!")))</f>
        <v/>
      </c>
      <c r="O330" s="64"/>
      <c r="P330" s="121">
        <v>1754.0</v>
      </c>
      <c r="Q330" s="133">
        <v>4435.0</v>
      </c>
      <c r="R330" s="224">
        <f t="shared" si="8"/>
        <v>3038.3</v>
      </c>
      <c r="S330" s="225"/>
      <c r="T330" s="225"/>
      <c r="U330" s="226"/>
      <c r="V330" s="226"/>
      <c r="W330" s="226"/>
      <c r="X330" s="226"/>
      <c r="Y330" s="226">
        <v>14083.0</v>
      </c>
      <c r="Z330" s="136"/>
      <c r="AA330" s="228" t="s">
        <v>94</v>
      </c>
      <c r="AB330" s="229">
        <v>1000.0</v>
      </c>
      <c r="AC330" s="229" t="s">
        <v>392</v>
      </c>
      <c r="AD330" s="138"/>
      <c r="AE330" s="139">
        <v>0.0</v>
      </c>
      <c r="AF330" s="140" t="str">
        <f t="shared" si="6"/>
        <v/>
      </c>
      <c r="AG330" s="231">
        <v>2.75</v>
      </c>
      <c r="AH330" s="142">
        <f t="shared" si="7"/>
        <v>0</v>
      </c>
      <c r="AI330" s="235" t="str">
        <f>HYPERLINK('242MLInput'!AD326)</f>
        <v/>
      </c>
      <c r="AJ330" s="236" t="str">
        <f>HYPERLINK('242MLInput'!AE326)</f>
        <v/>
      </c>
      <c r="AK330" s="237" t="str">
        <f>HYPERLINK('242MLInput'!AF326)</f>
        <v/>
      </c>
      <c r="AL330" s="237" t="str">
        <f>HYPERLINK('242MLInput'!AG326)</f>
        <v/>
      </c>
      <c r="AM330" s="237" t="str">
        <f>HYPERLINK('242MLInput'!AH326)</f>
        <v/>
      </c>
      <c r="AN330" s="237" t="str">
        <f>HYPERLINK('242MLInput'!AI326)</f>
        <v/>
      </c>
      <c r="AO330" s="237" t="str">
        <f>HYPERLINK('242MLInput'!AJ326)</f>
        <v/>
      </c>
      <c r="AP330" s="237" t="str">
        <f>HYPERLINK('242MLInput'!AK326)</f>
        <v/>
      </c>
      <c r="AQ330" s="238"/>
      <c r="AR330" s="238"/>
      <c r="AS330" s="238"/>
      <c r="AT330" s="238"/>
      <c r="AU330" s="238"/>
      <c r="AV330" s="238"/>
      <c r="AW330" s="238"/>
      <c r="AX330" s="238"/>
      <c r="AY330" s="238"/>
      <c r="AZ330" s="238"/>
      <c r="BA330" s="238"/>
      <c r="BB330" s="238"/>
      <c r="BC330" s="238"/>
      <c r="BD330" s="238"/>
      <c r="BE330" s="238"/>
      <c r="BF330" s="238"/>
      <c r="BG330" s="238"/>
      <c r="BH330" s="238"/>
      <c r="BI330" s="238"/>
      <c r="BJ330" s="238"/>
      <c r="BK330" s="238"/>
      <c r="BL330" s="238"/>
      <c r="BM330" s="238"/>
      <c r="BN330" s="238"/>
      <c r="BO330" s="238"/>
      <c r="BP330" s="238"/>
      <c r="BQ330" s="238"/>
      <c r="BR330" s="238"/>
      <c r="BS330" s="238"/>
      <c r="BT330" s="238"/>
      <c r="BU330" s="238"/>
      <c r="BV330" s="238"/>
      <c r="BW330" s="238"/>
      <c r="BX330" s="238"/>
      <c r="BY330" s="238"/>
      <c r="BZ330" s="238"/>
      <c r="CA330" s="238"/>
      <c r="CB330" s="238"/>
      <c r="CC330" s="238"/>
      <c r="CD330" s="238"/>
      <c r="CE330" s="238"/>
      <c r="CF330" s="238"/>
      <c r="CG330" s="238"/>
      <c r="CH330" s="238"/>
      <c r="CI330" s="238"/>
      <c r="CJ330" s="238"/>
      <c r="CK330" s="238"/>
      <c r="CL330" s="238"/>
      <c r="CM330" s="238"/>
      <c r="CN330" s="238"/>
      <c r="CO330" s="238"/>
      <c r="CP330" s="238"/>
      <c r="CQ330" s="238"/>
      <c r="CR330" s="238"/>
      <c r="CS330" s="238"/>
      <c r="CT330" s="238"/>
      <c r="CU330" s="238"/>
      <c r="CV330" s="238"/>
      <c r="CW330" s="238"/>
      <c r="CX330" s="238"/>
      <c r="CY330" s="238"/>
      <c r="CZ330" s="238"/>
      <c r="DA330" s="238"/>
      <c r="DB330" s="238"/>
      <c r="DC330" s="238"/>
      <c r="DD330" s="238"/>
    </row>
    <row r="331" ht="10.5" customHeight="1">
      <c r="A331" s="118" t="str">
        <f t="shared" si="1"/>
        <v>242ML</v>
      </c>
      <c r="B331" s="118">
        <f t="shared" si="2"/>
        <v>2020</v>
      </c>
      <c r="C331" s="118">
        <f t="shared" si="3"/>
        <v>10</v>
      </c>
      <c r="D331" s="119">
        <f>'242MLInput'!B327</f>
        <v>44134</v>
      </c>
      <c r="E331" s="120" t="str">
        <f t="shared" si="4"/>
        <v>BUY</v>
      </c>
      <c r="F331" s="121" t="str">
        <f>'242MLInput'!H327</f>
        <v>K88</v>
      </c>
      <c r="G331" s="120" t="str">
        <f>'242MLInput'!N327</f>
        <v>David Carr</v>
      </c>
      <c r="H331" s="120" t="str">
        <f>'242MLInput'!O327</f>
        <v/>
      </c>
      <c r="I331" s="120" t="str">
        <f>'242MLInput'!Q327</f>
        <v>Cargo</v>
      </c>
      <c r="J331" s="121" t="str">
        <f>'242MLInput'!R327</f>
        <v>Vector Aeromedical</v>
      </c>
      <c r="K331" s="122" t="str">
        <f>'242MLInput'!AC327</f>
        <v/>
      </c>
      <c r="L331" s="123"/>
      <c r="M331" s="124">
        <f>'242MLInput'!L327</f>
        <v>2.8</v>
      </c>
      <c r="N331" s="120" t="str">
        <f>IF(F331="","",(IF(R331='242MLInput'!K327,"","ERROR!")))</f>
        <v/>
      </c>
      <c r="O331" s="120"/>
      <c r="P331" s="121">
        <v>1755.0</v>
      </c>
      <c r="Q331" s="121"/>
      <c r="R331" s="124">
        <f t="shared" si="8"/>
        <v>3041.1</v>
      </c>
      <c r="S331" s="125"/>
      <c r="T331" s="125"/>
      <c r="U331" s="125"/>
      <c r="V331" s="126"/>
      <c r="W331" s="125"/>
      <c r="X331" s="125"/>
      <c r="Y331" s="125" t="str">
        <f t="shared" ref="Y331:Y332" si="83">IF(S331&lt;&gt;"",SUM(S329:X331),"")</f>
        <v/>
      </c>
      <c r="Z331" s="121"/>
      <c r="AA331" s="234"/>
      <c r="AB331" s="128"/>
      <c r="AC331" s="128"/>
      <c r="AD331" s="143"/>
      <c r="AE331" s="144">
        <v>0.0</v>
      </c>
      <c r="AF331" s="125" t="str">
        <f t="shared" si="6"/>
        <v/>
      </c>
      <c r="AG331" s="131">
        <v>2.75</v>
      </c>
      <c r="AH331" s="120">
        <f t="shared" si="7"/>
        <v>0</v>
      </c>
      <c r="AI331" s="132" t="str">
        <f>HYPERLINK('242MLInput'!AD327)</f>
        <v/>
      </c>
      <c r="AJ331" s="132" t="str">
        <f>HYPERLINK('242MLInput'!AE327)</f>
        <v/>
      </c>
      <c r="AK331" s="132" t="str">
        <f>HYPERLINK('242MLInput'!AF327)</f>
        <v/>
      </c>
      <c r="AL331" s="132" t="str">
        <f>HYPERLINK('242MLInput'!AG327)</f>
        <v/>
      </c>
      <c r="AM331" s="132" t="str">
        <f>HYPERLINK('242MLInput'!AH327)</f>
        <v/>
      </c>
      <c r="AN331" s="132" t="str">
        <f>HYPERLINK('242MLInput'!AI327)</f>
        <v/>
      </c>
      <c r="AO331" s="132" t="str">
        <f>HYPERLINK('242MLInput'!AJ327)</f>
        <v/>
      </c>
      <c r="AP331" s="132" t="str">
        <f>HYPERLINK('242MLInput'!AK327)</f>
        <v/>
      </c>
      <c r="AQ331" s="118"/>
      <c r="AR331" s="118"/>
      <c r="AS331" s="118"/>
      <c r="AT331" s="118"/>
      <c r="AU331" s="118"/>
      <c r="AV331" s="118"/>
      <c r="AW331" s="118"/>
      <c r="AX331" s="118"/>
      <c r="AY331" s="118"/>
      <c r="AZ331" s="118"/>
      <c r="BA331" s="118"/>
      <c r="BB331" s="118"/>
      <c r="BC331" s="118"/>
      <c r="BD331" s="118"/>
      <c r="BE331" s="118"/>
      <c r="BF331" s="118"/>
      <c r="BG331" s="118"/>
      <c r="BH331" s="118"/>
      <c r="BI331" s="118"/>
      <c r="BJ331" s="118"/>
      <c r="BK331" s="118"/>
      <c r="BL331" s="118"/>
      <c r="BM331" s="118"/>
      <c r="BN331" s="118"/>
      <c r="BO331" s="118"/>
      <c r="BP331" s="118"/>
      <c r="BQ331" s="118"/>
      <c r="BR331" s="118"/>
      <c r="BS331" s="118"/>
      <c r="BT331" s="118"/>
      <c r="BU331" s="118"/>
      <c r="BV331" s="118"/>
      <c r="BW331" s="118"/>
      <c r="BX331" s="118"/>
      <c r="BY331" s="118"/>
      <c r="BZ331" s="118"/>
      <c r="CA331" s="118"/>
      <c r="CB331" s="118"/>
      <c r="CC331" s="118"/>
      <c r="CD331" s="118"/>
      <c r="CE331" s="118"/>
      <c r="CF331" s="118"/>
      <c r="CG331" s="118"/>
      <c r="CH331" s="118"/>
      <c r="CI331" s="118"/>
      <c r="CJ331" s="118"/>
      <c r="CK331" s="118"/>
      <c r="CL331" s="118"/>
      <c r="CM331" s="118"/>
      <c r="CN331" s="118"/>
      <c r="CO331" s="118"/>
      <c r="CP331" s="118"/>
      <c r="CQ331" s="118"/>
      <c r="CR331" s="118"/>
      <c r="CS331" s="118"/>
      <c r="CT331" s="118"/>
      <c r="CU331" s="118"/>
      <c r="CV331" s="118"/>
      <c r="CW331" s="118"/>
      <c r="CX331" s="118"/>
      <c r="CY331" s="118"/>
      <c r="CZ331" s="118"/>
      <c r="DA331" s="118"/>
      <c r="DB331" s="118"/>
      <c r="DC331" s="118"/>
      <c r="DD331" s="118"/>
    </row>
    <row r="332" ht="10.5" customHeight="1">
      <c r="A332" s="118" t="str">
        <f t="shared" si="1"/>
        <v>242ML</v>
      </c>
      <c r="B332" s="118">
        <f t="shared" si="2"/>
        <v>2020</v>
      </c>
      <c r="C332" s="118">
        <f t="shared" si="3"/>
        <v>10</v>
      </c>
      <c r="D332" s="119">
        <f>'242MLInput'!B328</f>
        <v>44134</v>
      </c>
      <c r="E332" s="120" t="str">
        <f t="shared" si="4"/>
        <v>K88</v>
      </c>
      <c r="F332" s="121" t="str">
        <f>'242MLInput'!H328</f>
        <v>APA</v>
      </c>
      <c r="G332" s="120" t="str">
        <f>'242MLInput'!N328</f>
        <v>David Carr</v>
      </c>
      <c r="H332" s="120" t="str">
        <f>'242MLInput'!O328</f>
        <v/>
      </c>
      <c r="I332" s="120" t="str">
        <f>'242MLInput'!Q328</f>
        <v>Cargo</v>
      </c>
      <c r="J332" s="121" t="str">
        <f>'242MLInput'!R328</f>
        <v>Vector Aeromedical</v>
      </c>
      <c r="K332" s="122" t="str">
        <f>'242MLInput'!AC328</f>
        <v/>
      </c>
      <c r="L332" s="123"/>
      <c r="M332" s="124">
        <f>'242MLInput'!L328</f>
        <v>1.7</v>
      </c>
      <c r="N332" s="120" t="str">
        <f>IF(F332="","",(IF(R332='242MLInput'!K328,"","ERROR!")))</f>
        <v/>
      </c>
      <c r="O332" s="120"/>
      <c r="P332" s="121">
        <v>1756.0</v>
      </c>
      <c r="Q332" s="121"/>
      <c r="R332" s="124">
        <f t="shared" si="8"/>
        <v>3042.8</v>
      </c>
      <c r="S332" s="125"/>
      <c r="T332" s="125"/>
      <c r="U332" s="125"/>
      <c r="V332" s="126"/>
      <c r="W332" s="125"/>
      <c r="X332" s="125"/>
      <c r="Y332" s="125" t="str">
        <f t="shared" si="83"/>
        <v/>
      </c>
      <c r="Z332" s="121"/>
      <c r="AA332" s="234"/>
      <c r="AB332" s="128"/>
      <c r="AC332" s="128"/>
      <c r="AD332" s="143"/>
      <c r="AE332" s="144">
        <v>0.0</v>
      </c>
      <c r="AF332" s="125" t="str">
        <f t="shared" si="6"/>
        <v/>
      </c>
      <c r="AG332" s="131">
        <v>2.75</v>
      </c>
      <c r="AH332" s="120">
        <f t="shared" si="7"/>
        <v>0</v>
      </c>
      <c r="AI332" s="132" t="str">
        <f>HYPERLINK('242MLInput'!AD328)</f>
        <v/>
      </c>
      <c r="AJ332" s="132" t="str">
        <f>HYPERLINK('242MLInput'!AE328)</f>
        <v/>
      </c>
      <c r="AK332" s="132" t="str">
        <f>HYPERLINK('242MLInput'!AF328)</f>
        <v/>
      </c>
      <c r="AL332" s="132" t="str">
        <f>HYPERLINK('242MLInput'!AG328)</f>
        <v/>
      </c>
      <c r="AM332" s="132" t="str">
        <f>HYPERLINK('242MLInput'!AH328)</f>
        <v/>
      </c>
      <c r="AN332" s="132" t="str">
        <f>HYPERLINK('242MLInput'!AI328)</f>
        <v/>
      </c>
      <c r="AO332" s="132" t="str">
        <f>HYPERLINK('242MLInput'!AJ328)</f>
        <v/>
      </c>
      <c r="AP332" s="132" t="str">
        <f>HYPERLINK('242MLInput'!AK328)</f>
        <v/>
      </c>
      <c r="AQ332" s="118"/>
      <c r="AR332" s="118"/>
      <c r="AS332" s="118"/>
      <c r="AT332" s="118"/>
      <c r="AU332" s="118"/>
      <c r="AV332" s="118"/>
      <c r="AW332" s="118"/>
      <c r="AX332" s="118"/>
      <c r="AY332" s="118"/>
      <c r="AZ332" s="118"/>
      <c r="BA332" s="118"/>
      <c r="BB332" s="118"/>
      <c r="BC332" s="118"/>
      <c r="BD332" s="118"/>
      <c r="BE332" s="118"/>
      <c r="BF332" s="118"/>
      <c r="BG332" s="118"/>
      <c r="BH332" s="118"/>
      <c r="BI332" s="118"/>
      <c r="BJ332" s="118"/>
      <c r="BK332" s="118"/>
      <c r="BL332" s="118"/>
      <c r="BM332" s="118"/>
      <c r="BN332" s="118"/>
      <c r="BO332" s="118"/>
      <c r="BP332" s="118"/>
      <c r="BQ332" s="118"/>
      <c r="BR332" s="118"/>
      <c r="BS332" s="118"/>
      <c r="BT332" s="118"/>
      <c r="BU332" s="118"/>
      <c r="BV332" s="118"/>
      <c r="BW332" s="118"/>
      <c r="BX332" s="118"/>
      <c r="BY332" s="118"/>
      <c r="BZ332" s="118"/>
      <c r="CA332" s="118"/>
      <c r="CB332" s="118"/>
      <c r="CC332" s="118"/>
      <c r="CD332" s="118"/>
      <c r="CE332" s="118"/>
      <c r="CF332" s="118"/>
      <c r="CG332" s="118"/>
      <c r="CH332" s="118"/>
      <c r="CI332" s="118"/>
      <c r="CJ332" s="118"/>
      <c r="CK332" s="118"/>
      <c r="CL332" s="118"/>
      <c r="CM332" s="118"/>
      <c r="CN332" s="118"/>
      <c r="CO332" s="118"/>
      <c r="CP332" s="118"/>
      <c r="CQ332" s="118"/>
      <c r="CR332" s="118"/>
      <c r="CS332" s="118"/>
      <c r="CT332" s="118"/>
      <c r="CU332" s="118"/>
      <c r="CV332" s="118"/>
      <c r="CW332" s="118"/>
      <c r="CX332" s="118"/>
      <c r="CY332" s="118"/>
      <c r="CZ332" s="118"/>
      <c r="DA332" s="118"/>
      <c r="DB332" s="118"/>
      <c r="DC332" s="118"/>
      <c r="DD332" s="118"/>
    </row>
    <row r="333" ht="10.5" customHeight="1">
      <c r="A333" s="118" t="str">
        <f t="shared" si="1"/>
        <v>242ML</v>
      </c>
      <c r="B333" s="118">
        <f t="shared" si="2"/>
        <v>2020</v>
      </c>
      <c r="C333" s="118">
        <f t="shared" si="3"/>
        <v>10</v>
      </c>
      <c r="D333" s="119">
        <f>'242MLInput'!B329</f>
        <v>44134</v>
      </c>
      <c r="E333" s="120" t="str">
        <f t="shared" si="4"/>
        <v>APA</v>
      </c>
      <c r="F333" s="121" t="str">
        <f>'242MLInput'!H329</f>
        <v>BUY</v>
      </c>
      <c r="G333" s="120" t="str">
        <f>'242MLInput'!N329</f>
        <v>David Carr</v>
      </c>
      <c r="H333" s="120" t="str">
        <f>'242MLInput'!O329</f>
        <v/>
      </c>
      <c r="I333" s="120" t="str">
        <f>'242MLInput'!Q329</f>
        <v>Cargo</v>
      </c>
      <c r="J333" s="121" t="str">
        <f>'242MLInput'!R329</f>
        <v>Vector Aeromedical</v>
      </c>
      <c r="K333" s="122" t="str">
        <f>'242MLInput'!AC329</f>
        <v/>
      </c>
      <c r="L333" s="123"/>
      <c r="M333" s="124">
        <f>'242MLInput'!L329</f>
        <v>3.3</v>
      </c>
      <c r="N333" s="120" t="str">
        <f>IF(F333="","",(IF(R333='242MLInput'!K329,"","ERROR!")))</f>
        <v/>
      </c>
      <c r="O333" s="120"/>
      <c r="P333" s="121">
        <v>1757.0</v>
      </c>
      <c r="Q333" s="121">
        <v>4436.0</v>
      </c>
      <c r="R333" s="124">
        <f t="shared" si="8"/>
        <v>3046.1</v>
      </c>
      <c r="S333" s="125"/>
      <c r="T333" s="125"/>
      <c r="U333" s="125"/>
      <c r="V333" s="126"/>
      <c r="W333" s="125"/>
      <c r="X333" s="125"/>
      <c r="Y333" s="125">
        <v>14083.0</v>
      </c>
      <c r="Z333" s="121"/>
      <c r="AA333" s="234" t="s">
        <v>75</v>
      </c>
      <c r="AB333" s="128">
        <v>1000.0</v>
      </c>
      <c r="AC333" s="128" t="s">
        <v>393</v>
      </c>
      <c r="AD333" s="143"/>
      <c r="AE333" s="144">
        <v>0.0</v>
      </c>
      <c r="AF333" s="125" t="str">
        <f t="shared" si="6"/>
        <v/>
      </c>
      <c r="AG333" s="131">
        <v>2.75</v>
      </c>
      <c r="AH333" s="120">
        <f t="shared" si="7"/>
        <v>0</v>
      </c>
      <c r="AI333" s="132" t="str">
        <f>HYPERLINK('242MLInput'!AD329)</f>
        <v/>
      </c>
      <c r="AJ333" s="132" t="str">
        <f>HYPERLINK('242MLInput'!AE329)</f>
        <v/>
      </c>
      <c r="AK333" s="132" t="str">
        <f>HYPERLINK('242MLInput'!AF329)</f>
        <v/>
      </c>
      <c r="AL333" s="132" t="str">
        <f>HYPERLINK('242MLInput'!AG329)</f>
        <v/>
      </c>
      <c r="AM333" s="132" t="str">
        <f>HYPERLINK('242MLInput'!AH329)</f>
        <v/>
      </c>
      <c r="AN333" s="132" t="str">
        <f>HYPERLINK('242MLInput'!AI329)</f>
        <v/>
      </c>
      <c r="AO333" s="132" t="str">
        <f>HYPERLINK('242MLInput'!AJ329)</f>
        <v/>
      </c>
      <c r="AP333" s="132" t="str">
        <f>HYPERLINK('242MLInput'!AK329)</f>
        <v/>
      </c>
      <c r="AQ333" s="118"/>
      <c r="AR333" s="118"/>
      <c r="AS333" s="118"/>
      <c r="AT333" s="118"/>
      <c r="AU333" s="118"/>
      <c r="AV333" s="118"/>
      <c r="AW333" s="118"/>
      <c r="AX333" s="118"/>
      <c r="AY333" s="118"/>
      <c r="AZ333" s="118"/>
      <c r="BA333" s="118"/>
      <c r="BB333" s="118"/>
      <c r="BC333" s="118"/>
      <c r="BD333" s="118"/>
      <c r="BE333" s="118"/>
      <c r="BF333" s="118"/>
      <c r="BG333" s="118"/>
      <c r="BH333" s="118"/>
      <c r="BI333" s="118"/>
      <c r="BJ333" s="118"/>
      <c r="BK333" s="118"/>
      <c r="BL333" s="118"/>
      <c r="BM333" s="118"/>
      <c r="BN333" s="118"/>
      <c r="BO333" s="118"/>
      <c r="BP333" s="118"/>
      <c r="BQ333" s="118"/>
      <c r="BR333" s="118"/>
      <c r="BS333" s="118"/>
      <c r="BT333" s="118"/>
      <c r="BU333" s="118"/>
      <c r="BV333" s="118"/>
      <c r="BW333" s="118"/>
      <c r="BX333" s="118"/>
      <c r="BY333" s="118"/>
      <c r="BZ333" s="118"/>
      <c r="CA333" s="118"/>
      <c r="CB333" s="118"/>
      <c r="CC333" s="118"/>
      <c r="CD333" s="118"/>
      <c r="CE333" s="118"/>
      <c r="CF333" s="118"/>
      <c r="CG333" s="118"/>
      <c r="CH333" s="118"/>
      <c r="CI333" s="118"/>
      <c r="CJ333" s="118"/>
      <c r="CK333" s="118"/>
      <c r="CL333" s="118"/>
      <c r="CM333" s="118"/>
      <c r="CN333" s="118"/>
      <c r="CO333" s="118"/>
      <c r="CP333" s="118"/>
      <c r="CQ333" s="118"/>
      <c r="CR333" s="118"/>
      <c r="CS333" s="118"/>
      <c r="CT333" s="118"/>
      <c r="CU333" s="118"/>
      <c r="CV333" s="118"/>
      <c r="CW333" s="118"/>
      <c r="CX333" s="118"/>
      <c r="CY333" s="118"/>
      <c r="CZ333" s="118"/>
      <c r="DA333" s="118"/>
      <c r="DB333" s="118"/>
      <c r="DC333" s="118"/>
      <c r="DD333" s="118"/>
    </row>
    <row r="334" ht="10.5" customHeight="1">
      <c r="A334" s="12" t="str">
        <f t="shared" si="1"/>
        <v>242ML</v>
      </c>
      <c r="B334" s="12">
        <f t="shared" si="2"/>
        <v>2020</v>
      </c>
      <c r="C334" s="12">
        <f t="shared" si="3"/>
        <v>10</v>
      </c>
      <c r="D334" s="230">
        <f>'242MLInput'!B330</f>
        <v>44135</v>
      </c>
      <c r="E334" s="111" t="str">
        <f t="shared" si="4"/>
        <v>BUY</v>
      </c>
      <c r="F334" s="112" t="str">
        <f>'242MLInput'!H330</f>
        <v>SLN</v>
      </c>
      <c r="G334" s="111" t="str">
        <f>'242MLInput'!N330</f>
        <v>Steve Watkins</v>
      </c>
      <c r="H334" s="111" t="str">
        <f>'242MLInput'!O330</f>
        <v/>
      </c>
      <c r="I334" s="111" t="str">
        <f>'242MLInput'!Q330</f>
        <v>Cargo</v>
      </c>
      <c r="J334" s="112" t="str">
        <f>'242MLInput'!R330</f>
        <v>Vector Aeromedical</v>
      </c>
      <c r="K334" s="113" t="str">
        <f>'242MLInput'!AC330</f>
        <v/>
      </c>
      <c r="L334" s="114"/>
      <c r="M334" s="115">
        <f>'242MLInput'!L330</f>
        <v>3.5</v>
      </c>
      <c r="N334" s="111" t="str">
        <f>IF(F334="","",(IF(R334='242MLInput'!K330,"","ERROR!")))</f>
        <v/>
      </c>
      <c r="O334" s="64"/>
      <c r="P334" s="121">
        <v>1758.0</v>
      </c>
      <c r="Q334" s="133"/>
      <c r="R334" s="224">
        <f t="shared" si="8"/>
        <v>3049.6</v>
      </c>
      <c r="S334" s="225"/>
      <c r="T334" s="225"/>
      <c r="U334" s="226"/>
      <c r="V334" s="226"/>
      <c r="W334" s="226"/>
      <c r="X334" s="226"/>
      <c r="Y334" s="226" t="str">
        <f t="shared" ref="Y334:Y335" si="84">IF(S334&lt;&gt;"",SUM(S332:X334),"")</f>
        <v/>
      </c>
      <c r="Z334" s="136"/>
      <c r="AA334" s="228"/>
      <c r="AB334" s="229"/>
      <c r="AC334" s="229"/>
      <c r="AD334" s="138"/>
      <c r="AE334" s="139">
        <v>0.0</v>
      </c>
      <c r="AF334" s="140" t="str">
        <f t="shared" si="6"/>
        <v/>
      </c>
      <c r="AG334" s="231">
        <v>2.75</v>
      </c>
      <c r="AH334" s="142">
        <f t="shared" si="7"/>
        <v>0</v>
      </c>
      <c r="AI334" s="235" t="str">
        <f>HYPERLINK('242MLInput'!AD330)</f>
        <v/>
      </c>
      <c r="AJ334" s="236" t="str">
        <f>HYPERLINK('242MLInput'!AE330)</f>
        <v/>
      </c>
      <c r="AK334" s="237" t="str">
        <f>HYPERLINK('242MLInput'!AF330)</f>
        <v/>
      </c>
      <c r="AL334" s="237" t="str">
        <f>HYPERLINK('242MLInput'!AG330)</f>
        <v/>
      </c>
      <c r="AM334" s="237" t="str">
        <f>HYPERLINK('242MLInput'!AH330)</f>
        <v/>
      </c>
      <c r="AN334" s="237" t="str">
        <f>HYPERLINK('242MLInput'!AI330)</f>
        <v/>
      </c>
      <c r="AO334" s="237" t="str">
        <f>HYPERLINK('242MLInput'!AJ330)</f>
        <v/>
      </c>
      <c r="AP334" s="237" t="str">
        <f>HYPERLINK('242MLInput'!AK330)</f>
        <v/>
      </c>
      <c r="AQ334" s="238"/>
      <c r="AR334" s="238"/>
      <c r="AS334" s="238"/>
      <c r="AT334" s="238"/>
      <c r="AU334" s="238"/>
      <c r="AV334" s="238"/>
      <c r="AW334" s="238"/>
      <c r="AX334" s="238"/>
      <c r="AY334" s="238"/>
      <c r="AZ334" s="238"/>
      <c r="BA334" s="238"/>
      <c r="BB334" s="238"/>
      <c r="BC334" s="238"/>
      <c r="BD334" s="238"/>
      <c r="BE334" s="238"/>
      <c r="BF334" s="238"/>
      <c r="BG334" s="238"/>
      <c r="BH334" s="238"/>
      <c r="BI334" s="238"/>
      <c r="BJ334" s="238"/>
      <c r="BK334" s="238"/>
      <c r="BL334" s="238"/>
      <c r="BM334" s="238"/>
      <c r="BN334" s="238"/>
      <c r="BO334" s="238"/>
      <c r="BP334" s="238"/>
      <c r="BQ334" s="238"/>
      <c r="BR334" s="238"/>
      <c r="BS334" s="238"/>
      <c r="BT334" s="238"/>
      <c r="BU334" s="238"/>
      <c r="BV334" s="238"/>
      <c r="BW334" s="238"/>
      <c r="BX334" s="238"/>
      <c r="BY334" s="238"/>
      <c r="BZ334" s="238"/>
      <c r="CA334" s="238"/>
      <c r="CB334" s="238"/>
      <c r="CC334" s="238"/>
      <c r="CD334" s="238"/>
      <c r="CE334" s="238"/>
      <c r="CF334" s="238"/>
      <c r="CG334" s="238"/>
      <c r="CH334" s="238"/>
      <c r="CI334" s="238"/>
      <c r="CJ334" s="238"/>
      <c r="CK334" s="238"/>
      <c r="CL334" s="238"/>
      <c r="CM334" s="238"/>
      <c r="CN334" s="238"/>
      <c r="CO334" s="238"/>
      <c r="CP334" s="238"/>
      <c r="CQ334" s="238"/>
      <c r="CR334" s="238"/>
      <c r="CS334" s="238"/>
      <c r="CT334" s="238"/>
      <c r="CU334" s="238"/>
      <c r="CV334" s="238"/>
      <c r="CW334" s="238"/>
      <c r="CX334" s="238"/>
      <c r="CY334" s="238"/>
      <c r="CZ334" s="238"/>
      <c r="DA334" s="238"/>
      <c r="DB334" s="238"/>
      <c r="DC334" s="238"/>
      <c r="DD334" s="238"/>
    </row>
    <row r="335" ht="10.5" customHeight="1">
      <c r="A335" s="12" t="str">
        <f t="shared" si="1"/>
        <v>242ML</v>
      </c>
      <c r="B335" s="12">
        <f t="shared" si="2"/>
        <v>2020</v>
      </c>
      <c r="C335" s="12">
        <f t="shared" si="3"/>
        <v>10</v>
      </c>
      <c r="D335" s="230">
        <f>'242MLInput'!B331</f>
        <v>44135</v>
      </c>
      <c r="E335" s="111" t="str">
        <f t="shared" si="4"/>
        <v>SLN</v>
      </c>
      <c r="F335" s="112" t="str">
        <f>'242MLInput'!H331</f>
        <v>APA</v>
      </c>
      <c r="G335" s="111" t="str">
        <f>'242MLInput'!N331</f>
        <v>Steve Watkins</v>
      </c>
      <c r="H335" s="111" t="str">
        <f>'242MLInput'!O331</f>
        <v/>
      </c>
      <c r="I335" s="111" t="str">
        <f>'242MLInput'!Q331</f>
        <v>Cargo</v>
      </c>
      <c r="J335" s="112" t="str">
        <f>'242MLInput'!R331</f>
        <v>Vector Aeromedical</v>
      </c>
      <c r="K335" s="113" t="str">
        <f>'242MLInput'!AC331</f>
        <v/>
      </c>
      <c r="L335" s="114"/>
      <c r="M335" s="115">
        <f>'242MLInput'!L331</f>
        <v>1.3</v>
      </c>
      <c r="N335" s="111" t="str">
        <f>IF(F335="","",(IF(R335='242MLInput'!K331,"","ERROR!")))</f>
        <v/>
      </c>
      <c r="O335" s="64"/>
      <c r="P335" s="121">
        <v>1759.0</v>
      </c>
      <c r="Q335" s="133"/>
      <c r="R335" s="224">
        <f t="shared" si="8"/>
        <v>3050.9</v>
      </c>
      <c r="S335" s="225"/>
      <c r="T335" s="225"/>
      <c r="U335" s="226"/>
      <c r="V335" s="226"/>
      <c r="W335" s="226"/>
      <c r="X335" s="226"/>
      <c r="Y335" s="226" t="str">
        <f t="shared" si="84"/>
        <v/>
      </c>
      <c r="Z335" s="136"/>
      <c r="AA335" s="228"/>
      <c r="AB335" s="229"/>
      <c r="AC335" s="229"/>
      <c r="AD335" s="138"/>
      <c r="AE335" s="139">
        <v>0.0</v>
      </c>
      <c r="AF335" s="140" t="str">
        <f t="shared" si="6"/>
        <v/>
      </c>
      <c r="AG335" s="231">
        <v>2.75</v>
      </c>
      <c r="AH335" s="142">
        <f t="shared" si="7"/>
        <v>0</v>
      </c>
      <c r="AI335" s="235" t="str">
        <f>HYPERLINK('242MLInput'!AD331)</f>
        <v/>
      </c>
      <c r="AJ335" s="236" t="str">
        <f>HYPERLINK('242MLInput'!AE331)</f>
        <v/>
      </c>
      <c r="AK335" s="237" t="str">
        <f>HYPERLINK('242MLInput'!AF331)</f>
        <v/>
      </c>
      <c r="AL335" s="237" t="str">
        <f>HYPERLINK('242MLInput'!AG331)</f>
        <v/>
      </c>
      <c r="AM335" s="237" t="str">
        <f>HYPERLINK('242MLInput'!AH331)</f>
        <v/>
      </c>
      <c r="AN335" s="237" t="str">
        <f>HYPERLINK('242MLInput'!AI331)</f>
        <v/>
      </c>
      <c r="AO335" s="237" t="str">
        <f>HYPERLINK('242MLInput'!AJ331)</f>
        <v/>
      </c>
      <c r="AP335" s="237" t="str">
        <f>HYPERLINK('242MLInput'!AK331)</f>
        <v/>
      </c>
      <c r="AQ335" s="238"/>
      <c r="AR335" s="238"/>
      <c r="AS335" s="238"/>
      <c r="AT335" s="238"/>
      <c r="AU335" s="238"/>
      <c r="AV335" s="238"/>
      <c r="AW335" s="238"/>
      <c r="AX335" s="238"/>
      <c r="AY335" s="238"/>
      <c r="AZ335" s="238"/>
      <c r="BA335" s="238"/>
      <c r="BB335" s="238"/>
      <c r="BC335" s="238"/>
      <c r="BD335" s="238"/>
      <c r="BE335" s="238"/>
      <c r="BF335" s="238"/>
      <c r="BG335" s="238"/>
      <c r="BH335" s="238"/>
      <c r="BI335" s="238"/>
      <c r="BJ335" s="238"/>
      <c r="BK335" s="238"/>
      <c r="BL335" s="238"/>
      <c r="BM335" s="238"/>
      <c r="BN335" s="238"/>
      <c r="BO335" s="238"/>
      <c r="BP335" s="238"/>
      <c r="BQ335" s="238"/>
      <c r="BR335" s="238"/>
      <c r="BS335" s="238"/>
      <c r="BT335" s="238"/>
      <c r="BU335" s="238"/>
      <c r="BV335" s="238"/>
      <c r="BW335" s="238"/>
      <c r="BX335" s="238"/>
      <c r="BY335" s="238"/>
      <c r="BZ335" s="238"/>
      <c r="CA335" s="238"/>
      <c r="CB335" s="238"/>
      <c r="CC335" s="238"/>
      <c r="CD335" s="238"/>
      <c r="CE335" s="238"/>
      <c r="CF335" s="238"/>
      <c r="CG335" s="238"/>
      <c r="CH335" s="238"/>
      <c r="CI335" s="238"/>
      <c r="CJ335" s="238"/>
      <c r="CK335" s="238"/>
      <c r="CL335" s="238"/>
      <c r="CM335" s="238"/>
      <c r="CN335" s="238"/>
      <c r="CO335" s="238"/>
      <c r="CP335" s="238"/>
      <c r="CQ335" s="238"/>
      <c r="CR335" s="238"/>
      <c r="CS335" s="238"/>
      <c r="CT335" s="238"/>
      <c r="CU335" s="238"/>
      <c r="CV335" s="238"/>
      <c r="CW335" s="238"/>
      <c r="CX335" s="238"/>
      <c r="CY335" s="238"/>
      <c r="CZ335" s="238"/>
      <c r="DA335" s="238"/>
      <c r="DB335" s="238"/>
      <c r="DC335" s="238"/>
      <c r="DD335" s="238"/>
    </row>
    <row r="336" ht="10.5" customHeight="1">
      <c r="A336" s="12" t="str">
        <f t="shared" si="1"/>
        <v>242ML</v>
      </c>
      <c r="B336" s="12">
        <f t="shared" si="2"/>
        <v>2020</v>
      </c>
      <c r="C336" s="12">
        <f t="shared" si="3"/>
        <v>10</v>
      </c>
      <c r="D336" s="230">
        <f>'242MLInput'!B332</f>
        <v>44135</v>
      </c>
      <c r="E336" s="111" t="str">
        <f t="shared" si="4"/>
        <v>APA</v>
      </c>
      <c r="F336" s="112" t="str">
        <f>'242MLInput'!H332</f>
        <v>BUY</v>
      </c>
      <c r="G336" s="111" t="str">
        <f>'242MLInput'!N332</f>
        <v>Steve Watkins</v>
      </c>
      <c r="H336" s="111" t="str">
        <f>'242MLInput'!O332</f>
        <v/>
      </c>
      <c r="I336" s="111" t="str">
        <f>'242MLInput'!Q332</f>
        <v>Cargo</v>
      </c>
      <c r="J336" s="112" t="str">
        <f>'242MLInput'!R332</f>
        <v>Vector Aeromedical</v>
      </c>
      <c r="K336" s="113" t="str">
        <f>'242MLInput'!AC332</f>
        <v/>
      </c>
      <c r="L336" s="114"/>
      <c r="M336" s="115">
        <f>'242MLInput'!L332</f>
        <v>3.1</v>
      </c>
      <c r="N336" s="111" t="str">
        <f>IF(F336="","",(IF(R336='242MLInput'!K332,"","ERROR!")))</f>
        <v/>
      </c>
      <c r="O336" s="64"/>
      <c r="P336" s="121">
        <v>1760.0</v>
      </c>
      <c r="Q336" s="133">
        <v>4437.0</v>
      </c>
      <c r="R336" s="224">
        <f t="shared" si="8"/>
        <v>3054</v>
      </c>
      <c r="S336" s="225"/>
      <c r="T336" s="225"/>
      <c r="U336" s="226"/>
      <c r="V336" s="226"/>
      <c r="W336" s="226"/>
      <c r="X336" s="226"/>
      <c r="Y336" s="226">
        <v>14083.0</v>
      </c>
      <c r="Z336" s="136"/>
      <c r="AA336" s="228" t="s">
        <v>94</v>
      </c>
      <c r="AB336" s="229">
        <v>1000.0</v>
      </c>
      <c r="AC336" s="229" t="s">
        <v>394</v>
      </c>
      <c r="AD336" s="138"/>
      <c r="AE336" s="139">
        <v>0.0</v>
      </c>
      <c r="AF336" s="140" t="str">
        <f t="shared" si="6"/>
        <v/>
      </c>
      <c r="AG336" s="231">
        <v>2.75</v>
      </c>
      <c r="AH336" s="142">
        <f t="shared" si="7"/>
        <v>0</v>
      </c>
      <c r="AI336" s="235" t="str">
        <f>HYPERLINK('242MLInput'!AD332)</f>
        <v/>
      </c>
      <c r="AJ336" s="236" t="str">
        <f>HYPERLINK('242MLInput'!AE332)</f>
        <v/>
      </c>
      <c r="AK336" s="237" t="str">
        <f>HYPERLINK('242MLInput'!AF332)</f>
        <v/>
      </c>
      <c r="AL336" s="237" t="str">
        <f>HYPERLINK('242MLInput'!AG332)</f>
        <v/>
      </c>
      <c r="AM336" s="237" t="str">
        <f>HYPERLINK('242MLInput'!AH332)</f>
        <v/>
      </c>
      <c r="AN336" s="237" t="str">
        <f>HYPERLINK('242MLInput'!AI332)</f>
        <v/>
      </c>
      <c r="AO336" s="237" t="str">
        <f>HYPERLINK('242MLInput'!AJ332)</f>
        <v/>
      </c>
      <c r="AP336" s="237" t="str">
        <f>HYPERLINK('242MLInput'!AK332)</f>
        <v/>
      </c>
      <c r="AQ336" s="238"/>
      <c r="AR336" s="238"/>
      <c r="AS336" s="238"/>
      <c r="AT336" s="238"/>
      <c r="AU336" s="238"/>
      <c r="AV336" s="238"/>
      <c r="AW336" s="238"/>
      <c r="AX336" s="238"/>
      <c r="AY336" s="238"/>
      <c r="AZ336" s="238"/>
      <c r="BA336" s="238"/>
      <c r="BB336" s="238"/>
      <c r="BC336" s="238"/>
      <c r="BD336" s="238"/>
      <c r="BE336" s="238"/>
      <c r="BF336" s="238"/>
      <c r="BG336" s="238"/>
      <c r="BH336" s="238"/>
      <c r="BI336" s="238"/>
      <c r="BJ336" s="238"/>
      <c r="BK336" s="238"/>
      <c r="BL336" s="238"/>
      <c r="BM336" s="238"/>
      <c r="BN336" s="238"/>
      <c r="BO336" s="238"/>
      <c r="BP336" s="238"/>
      <c r="BQ336" s="238"/>
      <c r="BR336" s="238"/>
      <c r="BS336" s="238"/>
      <c r="BT336" s="238"/>
      <c r="BU336" s="238"/>
      <c r="BV336" s="238"/>
      <c r="BW336" s="238"/>
      <c r="BX336" s="238"/>
      <c r="BY336" s="238"/>
      <c r="BZ336" s="238"/>
      <c r="CA336" s="238"/>
      <c r="CB336" s="238"/>
      <c r="CC336" s="238"/>
      <c r="CD336" s="238"/>
      <c r="CE336" s="238"/>
      <c r="CF336" s="238"/>
      <c r="CG336" s="238"/>
      <c r="CH336" s="238"/>
      <c r="CI336" s="238"/>
      <c r="CJ336" s="238"/>
      <c r="CK336" s="238"/>
      <c r="CL336" s="238"/>
      <c r="CM336" s="238"/>
      <c r="CN336" s="238"/>
      <c r="CO336" s="238"/>
      <c r="CP336" s="238"/>
      <c r="CQ336" s="238"/>
      <c r="CR336" s="238"/>
      <c r="CS336" s="238"/>
      <c r="CT336" s="238"/>
      <c r="CU336" s="238"/>
      <c r="CV336" s="238"/>
      <c r="CW336" s="238"/>
      <c r="CX336" s="238"/>
      <c r="CY336" s="238"/>
      <c r="CZ336" s="238"/>
      <c r="DA336" s="238"/>
      <c r="DB336" s="238"/>
      <c r="DC336" s="238"/>
      <c r="DD336" s="238"/>
    </row>
    <row r="337" ht="10.5" customHeight="1">
      <c r="A337" s="118" t="str">
        <f t="shared" si="1"/>
        <v>242ML</v>
      </c>
      <c r="B337" s="118">
        <f t="shared" si="2"/>
        <v>2020</v>
      </c>
      <c r="C337" s="118">
        <f t="shared" si="3"/>
        <v>11</v>
      </c>
      <c r="D337" s="119">
        <f>'242MLInput'!B333</f>
        <v>44136</v>
      </c>
      <c r="E337" s="120" t="str">
        <f t="shared" si="4"/>
        <v>BUY</v>
      </c>
      <c r="F337" s="121" t="str">
        <f>'242MLInput'!H333</f>
        <v>GLY</v>
      </c>
      <c r="G337" s="120" t="str">
        <f>'242MLInput'!N333</f>
        <v>David Carr</v>
      </c>
      <c r="H337" s="120" t="str">
        <f>'242MLInput'!O333</f>
        <v/>
      </c>
      <c r="I337" s="120" t="str">
        <f>'242MLInput'!Q333</f>
        <v>Cargo</v>
      </c>
      <c r="J337" s="121" t="str">
        <f>'242MLInput'!R333</f>
        <v>Vector Aeromedical</v>
      </c>
      <c r="K337" s="122" t="str">
        <f>'242MLInput'!AC333</f>
        <v/>
      </c>
      <c r="L337" s="123"/>
      <c r="M337" s="124">
        <f>'242MLInput'!L333</f>
        <v>2.9</v>
      </c>
      <c r="N337" s="120" t="str">
        <f>IF(F337="","",(IF(R337='242MLInput'!K333,"","ERROR!")))</f>
        <v/>
      </c>
      <c r="O337" s="120"/>
      <c r="P337" s="121">
        <v>1761.0</v>
      </c>
      <c r="Q337" s="121"/>
      <c r="R337" s="124">
        <f t="shared" si="8"/>
        <v>3056.9</v>
      </c>
      <c r="S337" s="125"/>
      <c r="T337" s="125"/>
      <c r="U337" s="125"/>
      <c r="V337" s="126"/>
      <c r="W337" s="125"/>
      <c r="X337" s="125"/>
      <c r="Y337" s="125" t="str">
        <f t="shared" ref="Y337:Y338" si="85">IF(S337&lt;&gt;"",SUM(S335:X337),"")</f>
        <v/>
      </c>
      <c r="Z337" s="121"/>
      <c r="AA337" s="234"/>
      <c r="AB337" s="128"/>
      <c r="AC337" s="128"/>
      <c r="AD337" s="143"/>
      <c r="AE337" s="144">
        <v>0.0</v>
      </c>
      <c r="AF337" s="125" t="str">
        <f t="shared" si="6"/>
        <v/>
      </c>
      <c r="AG337" s="131">
        <v>2.75</v>
      </c>
      <c r="AH337" s="120">
        <f t="shared" si="7"/>
        <v>0</v>
      </c>
      <c r="AI337" s="132" t="str">
        <f>HYPERLINK('242MLInput'!AD333)</f>
        <v/>
      </c>
      <c r="AJ337" s="132" t="str">
        <f>HYPERLINK('242MLInput'!AE333)</f>
        <v/>
      </c>
      <c r="AK337" s="132" t="str">
        <f>HYPERLINK('242MLInput'!AF333)</f>
        <v/>
      </c>
      <c r="AL337" s="132" t="str">
        <f>HYPERLINK('242MLInput'!AG333)</f>
        <v/>
      </c>
      <c r="AM337" s="132" t="str">
        <f>HYPERLINK('242MLInput'!AH333)</f>
        <v/>
      </c>
      <c r="AN337" s="132" t="str">
        <f>HYPERLINK('242MLInput'!AI333)</f>
        <v/>
      </c>
      <c r="AO337" s="132" t="str">
        <f>HYPERLINK('242MLInput'!AJ333)</f>
        <v/>
      </c>
      <c r="AP337" s="132" t="str">
        <f>HYPERLINK('242MLInput'!AK333)</f>
        <v/>
      </c>
      <c r="AQ337" s="118"/>
      <c r="AR337" s="118"/>
      <c r="AS337" s="118"/>
      <c r="AT337" s="118"/>
      <c r="AU337" s="118"/>
      <c r="AV337" s="118"/>
      <c r="AW337" s="118"/>
      <c r="AX337" s="118"/>
      <c r="AY337" s="118"/>
      <c r="AZ337" s="118"/>
      <c r="BA337" s="118"/>
      <c r="BB337" s="118"/>
      <c r="BC337" s="118"/>
      <c r="BD337" s="118"/>
      <c r="BE337" s="118"/>
      <c r="BF337" s="118"/>
      <c r="BG337" s="118"/>
      <c r="BH337" s="118"/>
      <c r="BI337" s="118"/>
      <c r="BJ337" s="118"/>
      <c r="BK337" s="118"/>
      <c r="BL337" s="118"/>
      <c r="BM337" s="118"/>
      <c r="BN337" s="118"/>
      <c r="BO337" s="118"/>
      <c r="BP337" s="118"/>
      <c r="BQ337" s="118"/>
      <c r="BR337" s="118"/>
      <c r="BS337" s="118"/>
      <c r="BT337" s="118"/>
      <c r="BU337" s="118"/>
      <c r="BV337" s="118"/>
      <c r="BW337" s="118"/>
      <c r="BX337" s="118"/>
      <c r="BY337" s="118"/>
      <c r="BZ337" s="118"/>
      <c r="CA337" s="118"/>
      <c r="CB337" s="118"/>
      <c r="CC337" s="118"/>
      <c r="CD337" s="118"/>
      <c r="CE337" s="118"/>
      <c r="CF337" s="118"/>
      <c r="CG337" s="118"/>
      <c r="CH337" s="118"/>
      <c r="CI337" s="118"/>
      <c r="CJ337" s="118"/>
      <c r="CK337" s="118"/>
      <c r="CL337" s="118"/>
      <c r="CM337" s="118"/>
      <c r="CN337" s="118"/>
      <c r="CO337" s="118"/>
      <c r="CP337" s="118"/>
      <c r="CQ337" s="118"/>
      <c r="CR337" s="118"/>
      <c r="CS337" s="118"/>
      <c r="CT337" s="118"/>
      <c r="CU337" s="118"/>
      <c r="CV337" s="118"/>
      <c r="CW337" s="118"/>
      <c r="CX337" s="118"/>
      <c r="CY337" s="118"/>
      <c r="CZ337" s="118"/>
      <c r="DA337" s="118"/>
      <c r="DB337" s="118"/>
      <c r="DC337" s="118"/>
      <c r="DD337" s="118"/>
    </row>
    <row r="338" ht="10.5" customHeight="1">
      <c r="A338" s="118" t="str">
        <f t="shared" si="1"/>
        <v>242ML</v>
      </c>
      <c r="B338" s="118">
        <f t="shared" si="2"/>
        <v>2020</v>
      </c>
      <c r="C338" s="118">
        <f t="shared" si="3"/>
        <v>11</v>
      </c>
      <c r="D338" s="119">
        <f>'242MLInput'!B334</f>
        <v>44136</v>
      </c>
      <c r="E338" s="120" t="str">
        <f t="shared" si="4"/>
        <v>GLY</v>
      </c>
      <c r="F338" s="121" t="str">
        <f>'242MLInput'!H334</f>
        <v>APA</v>
      </c>
      <c r="G338" s="120" t="str">
        <f>'242MLInput'!N334</f>
        <v>David Carr</v>
      </c>
      <c r="H338" s="120" t="str">
        <f>'242MLInput'!O334</f>
        <v/>
      </c>
      <c r="I338" s="120" t="str">
        <f>'242MLInput'!Q334</f>
        <v>Cargo</v>
      </c>
      <c r="J338" s="121" t="str">
        <f>'242MLInput'!R334</f>
        <v>Vector Aeromedical</v>
      </c>
      <c r="K338" s="122" t="str">
        <f>'242MLInput'!AC334</f>
        <v/>
      </c>
      <c r="L338" s="123"/>
      <c r="M338" s="124">
        <f>'242MLInput'!L334</f>
        <v>1.9</v>
      </c>
      <c r="N338" s="120" t="str">
        <f>IF(F338="","",(IF(R338='242MLInput'!K334,"","ERROR!")))</f>
        <v/>
      </c>
      <c r="O338" s="120"/>
      <c r="P338" s="121">
        <v>1762.0</v>
      </c>
      <c r="Q338" s="121"/>
      <c r="R338" s="124">
        <f t="shared" si="8"/>
        <v>3058.8</v>
      </c>
      <c r="S338" s="125"/>
      <c r="T338" s="125"/>
      <c r="U338" s="125"/>
      <c r="V338" s="126"/>
      <c r="W338" s="125"/>
      <c r="X338" s="125"/>
      <c r="Y338" s="125" t="str">
        <f t="shared" si="85"/>
        <v/>
      </c>
      <c r="Z338" s="121"/>
      <c r="AA338" s="234"/>
      <c r="AB338" s="128"/>
      <c r="AC338" s="128"/>
      <c r="AD338" s="143"/>
      <c r="AE338" s="144">
        <v>0.0</v>
      </c>
      <c r="AF338" s="125" t="str">
        <f t="shared" si="6"/>
        <v/>
      </c>
      <c r="AG338" s="131">
        <v>2.75</v>
      </c>
      <c r="AH338" s="120">
        <f t="shared" si="7"/>
        <v>0</v>
      </c>
      <c r="AI338" s="132" t="str">
        <f>HYPERLINK('242MLInput'!AD334)</f>
        <v/>
      </c>
      <c r="AJ338" s="132" t="str">
        <f>HYPERLINK('242MLInput'!AE334)</f>
        <v/>
      </c>
      <c r="AK338" s="132" t="str">
        <f>HYPERLINK('242MLInput'!AF334)</f>
        <v/>
      </c>
      <c r="AL338" s="132" t="str">
        <f>HYPERLINK('242MLInput'!AG334)</f>
        <v/>
      </c>
      <c r="AM338" s="132" t="str">
        <f>HYPERLINK('242MLInput'!AH334)</f>
        <v/>
      </c>
      <c r="AN338" s="132" t="str">
        <f>HYPERLINK('242MLInput'!AI334)</f>
        <v/>
      </c>
      <c r="AO338" s="132" t="str">
        <f>HYPERLINK('242MLInput'!AJ334)</f>
        <v/>
      </c>
      <c r="AP338" s="132" t="str">
        <f>HYPERLINK('242MLInput'!AK334)</f>
        <v/>
      </c>
      <c r="AQ338" s="118"/>
      <c r="AR338" s="118"/>
      <c r="AS338" s="118"/>
      <c r="AT338" s="118"/>
      <c r="AU338" s="118"/>
      <c r="AV338" s="118"/>
      <c r="AW338" s="118"/>
      <c r="AX338" s="118"/>
      <c r="AY338" s="118"/>
      <c r="AZ338" s="118"/>
      <c r="BA338" s="118"/>
      <c r="BB338" s="118"/>
      <c r="BC338" s="118"/>
      <c r="BD338" s="118"/>
      <c r="BE338" s="118"/>
      <c r="BF338" s="118"/>
      <c r="BG338" s="118"/>
      <c r="BH338" s="118"/>
      <c r="BI338" s="118"/>
      <c r="BJ338" s="118"/>
      <c r="BK338" s="118"/>
      <c r="BL338" s="118"/>
      <c r="BM338" s="118"/>
      <c r="BN338" s="118"/>
      <c r="BO338" s="118"/>
      <c r="BP338" s="118"/>
      <c r="BQ338" s="118"/>
      <c r="BR338" s="118"/>
      <c r="BS338" s="118"/>
      <c r="BT338" s="118"/>
      <c r="BU338" s="118"/>
      <c r="BV338" s="118"/>
      <c r="BW338" s="118"/>
      <c r="BX338" s="118"/>
      <c r="BY338" s="118"/>
      <c r="BZ338" s="118"/>
      <c r="CA338" s="118"/>
      <c r="CB338" s="118"/>
      <c r="CC338" s="118"/>
      <c r="CD338" s="118"/>
      <c r="CE338" s="118"/>
      <c r="CF338" s="118"/>
      <c r="CG338" s="118"/>
      <c r="CH338" s="118"/>
      <c r="CI338" s="118"/>
      <c r="CJ338" s="118"/>
      <c r="CK338" s="118"/>
      <c r="CL338" s="118"/>
      <c r="CM338" s="118"/>
      <c r="CN338" s="118"/>
      <c r="CO338" s="118"/>
      <c r="CP338" s="118"/>
      <c r="CQ338" s="118"/>
      <c r="CR338" s="118"/>
      <c r="CS338" s="118"/>
      <c r="CT338" s="118"/>
      <c r="CU338" s="118"/>
      <c r="CV338" s="118"/>
      <c r="CW338" s="118"/>
      <c r="CX338" s="118"/>
      <c r="CY338" s="118"/>
      <c r="CZ338" s="118"/>
      <c r="DA338" s="118"/>
      <c r="DB338" s="118"/>
      <c r="DC338" s="118"/>
      <c r="DD338" s="118"/>
    </row>
    <row r="339" ht="10.5" customHeight="1">
      <c r="A339" s="118" t="str">
        <f t="shared" si="1"/>
        <v>242ML</v>
      </c>
      <c r="B339" s="118">
        <f t="shared" si="2"/>
        <v>2020</v>
      </c>
      <c r="C339" s="118">
        <f t="shared" si="3"/>
        <v>11</v>
      </c>
      <c r="D339" s="119">
        <f>'242MLInput'!B335</f>
        <v>44136</v>
      </c>
      <c r="E339" s="120" t="str">
        <f t="shared" si="4"/>
        <v>APA</v>
      </c>
      <c r="F339" s="121" t="str">
        <f>'242MLInput'!H335</f>
        <v>BUY</v>
      </c>
      <c r="G339" s="120" t="str">
        <f>'242MLInput'!N335</f>
        <v>David Carr</v>
      </c>
      <c r="H339" s="120" t="str">
        <f>'242MLInput'!O335</f>
        <v/>
      </c>
      <c r="I339" s="120" t="str">
        <f>'242MLInput'!Q335</f>
        <v>Cargo</v>
      </c>
      <c r="J339" s="121" t="str">
        <f>'242MLInput'!R335</f>
        <v>Vector Aeromedical</v>
      </c>
      <c r="K339" s="122" t="str">
        <f>'242MLInput'!AC335</f>
        <v/>
      </c>
      <c r="L339" s="123"/>
      <c r="M339" s="124">
        <f>'242MLInput'!L335</f>
        <v>3.2</v>
      </c>
      <c r="N339" s="120" t="str">
        <f>IF(F339="","",(IF(R339='242MLInput'!K335,"","ERROR!")))</f>
        <v/>
      </c>
      <c r="O339" s="120"/>
      <c r="P339" s="121">
        <v>1763.0</v>
      </c>
      <c r="Q339" s="121"/>
      <c r="R339" s="124">
        <f t="shared" si="8"/>
        <v>3062</v>
      </c>
      <c r="S339" s="125"/>
      <c r="T339" s="125"/>
      <c r="U339" s="125"/>
      <c r="V339" s="126"/>
      <c r="W339" s="125"/>
      <c r="X339" s="125"/>
      <c r="Y339" s="125"/>
      <c r="Z339" s="121"/>
      <c r="AA339" s="234" t="s">
        <v>75</v>
      </c>
      <c r="AB339" s="128">
        <v>1000.0</v>
      </c>
      <c r="AC339" s="128" t="s">
        <v>395</v>
      </c>
      <c r="AD339" s="143"/>
      <c r="AE339" s="144">
        <v>0.0</v>
      </c>
      <c r="AF339" s="125" t="str">
        <f t="shared" si="6"/>
        <v/>
      </c>
      <c r="AG339" s="131">
        <v>2.75</v>
      </c>
      <c r="AH339" s="120">
        <f t="shared" si="7"/>
        <v>0</v>
      </c>
      <c r="AI339" s="132" t="str">
        <f>HYPERLINK('242MLInput'!AD335)</f>
        <v/>
      </c>
      <c r="AJ339" s="132" t="str">
        <f>HYPERLINK('242MLInput'!AE335)</f>
        <v/>
      </c>
      <c r="AK339" s="132" t="str">
        <f>HYPERLINK('242MLInput'!AF335)</f>
        <v/>
      </c>
      <c r="AL339" s="132" t="str">
        <f>HYPERLINK('242MLInput'!AG335)</f>
        <v/>
      </c>
      <c r="AM339" s="132" t="str">
        <f>HYPERLINK('242MLInput'!AH335)</f>
        <v/>
      </c>
      <c r="AN339" s="132" t="str">
        <f>HYPERLINK('242MLInput'!AI335)</f>
        <v/>
      </c>
      <c r="AO339" s="132" t="str">
        <f>HYPERLINK('242MLInput'!AJ335)</f>
        <v/>
      </c>
      <c r="AP339" s="132" t="str">
        <f>HYPERLINK('242MLInput'!AK335)</f>
        <v/>
      </c>
      <c r="AQ339" s="118"/>
      <c r="AR339" s="118"/>
      <c r="AS339" s="118"/>
      <c r="AT339" s="118"/>
      <c r="AU339" s="118"/>
      <c r="AV339" s="118"/>
      <c r="AW339" s="118"/>
      <c r="AX339" s="118"/>
      <c r="AY339" s="118"/>
      <c r="AZ339" s="118"/>
      <c r="BA339" s="118"/>
      <c r="BB339" s="118"/>
      <c r="BC339" s="118"/>
      <c r="BD339" s="118"/>
      <c r="BE339" s="118"/>
      <c r="BF339" s="118"/>
      <c r="BG339" s="118"/>
      <c r="BH339" s="118"/>
      <c r="BI339" s="118"/>
      <c r="BJ339" s="118"/>
      <c r="BK339" s="118"/>
      <c r="BL339" s="118"/>
      <c r="BM339" s="118"/>
      <c r="BN339" s="118"/>
      <c r="BO339" s="118"/>
      <c r="BP339" s="118"/>
      <c r="BQ339" s="118"/>
      <c r="BR339" s="118"/>
      <c r="BS339" s="118"/>
      <c r="BT339" s="118"/>
      <c r="BU339" s="118"/>
      <c r="BV339" s="118"/>
      <c r="BW339" s="118"/>
      <c r="BX339" s="118"/>
      <c r="BY339" s="118"/>
      <c r="BZ339" s="118"/>
      <c r="CA339" s="118"/>
      <c r="CB339" s="118"/>
      <c r="CC339" s="118"/>
      <c r="CD339" s="118"/>
      <c r="CE339" s="118"/>
      <c r="CF339" s="118"/>
      <c r="CG339" s="118"/>
      <c r="CH339" s="118"/>
      <c r="CI339" s="118"/>
      <c r="CJ339" s="118"/>
      <c r="CK339" s="118"/>
      <c r="CL339" s="118"/>
      <c r="CM339" s="118"/>
      <c r="CN339" s="118"/>
      <c r="CO339" s="118"/>
      <c r="CP339" s="118"/>
      <c r="CQ339" s="118"/>
      <c r="CR339" s="118"/>
      <c r="CS339" s="118"/>
      <c r="CT339" s="118"/>
      <c r="CU339" s="118"/>
      <c r="CV339" s="118"/>
      <c r="CW339" s="118"/>
      <c r="CX339" s="118"/>
      <c r="CY339" s="118"/>
      <c r="CZ339" s="118"/>
      <c r="DA339" s="118"/>
      <c r="DB339" s="118"/>
      <c r="DC339" s="118"/>
      <c r="DD339" s="118"/>
    </row>
    <row r="340" ht="10.5" customHeight="1">
      <c r="A340" s="12" t="str">
        <f t="shared" si="1"/>
        <v>242ML</v>
      </c>
      <c r="B340" s="12">
        <f t="shared" si="2"/>
        <v>2020</v>
      </c>
      <c r="C340" s="12">
        <f t="shared" si="3"/>
        <v>11</v>
      </c>
      <c r="D340" s="230">
        <f>'242MLInput'!B336</f>
        <v>44137</v>
      </c>
      <c r="E340" s="111" t="str">
        <f t="shared" si="4"/>
        <v>BUY</v>
      </c>
      <c r="F340" s="112" t="str">
        <f>'242MLInput'!H336</f>
        <v>SLN</v>
      </c>
      <c r="G340" s="111" t="str">
        <f>'242MLInput'!N336</f>
        <v>Steve Watkins</v>
      </c>
      <c r="H340" s="111" t="str">
        <f>'242MLInput'!O336</f>
        <v/>
      </c>
      <c r="I340" s="111" t="str">
        <f>'242MLInput'!Q336</f>
        <v>Cargo</v>
      </c>
      <c r="J340" s="112" t="str">
        <f>'242MLInput'!R336</f>
        <v>Vector Aeromedical</v>
      </c>
      <c r="K340" s="113" t="str">
        <f>'242MLInput'!AC336</f>
        <v/>
      </c>
      <c r="L340" s="114"/>
      <c r="M340" s="115">
        <f>'242MLInput'!L336</f>
        <v>3.1</v>
      </c>
      <c r="N340" s="111" t="str">
        <f>IF(F340="","",(IF(R340='242MLInput'!K336,"","ERROR!")))</f>
        <v/>
      </c>
      <c r="O340" s="64"/>
      <c r="P340" s="121">
        <v>1764.0</v>
      </c>
      <c r="Q340" s="133"/>
      <c r="R340" s="224">
        <f t="shared" si="8"/>
        <v>3065.1</v>
      </c>
      <c r="S340" s="225"/>
      <c r="T340" s="225"/>
      <c r="U340" s="226"/>
      <c r="V340" s="226"/>
      <c r="W340" s="226"/>
      <c r="X340" s="226"/>
      <c r="Y340" s="226" t="str">
        <f t="shared" ref="Y340:Y584" si="86">IF(S340&lt;&gt;"",SUM(S338:X340),"")</f>
        <v/>
      </c>
      <c r="Z340" s="136"/>
      <c r="AA340" s="228"/>
      <c r="AB340" s="229"/>
      <c r="AC340" s="229"/>
      <c r="AD340" s="138"/>
      <c r="AE340" s="139">
        <v>0.0</v>
      </c>
      <c r="AF340" s="140" t="str">
        <f t="shared" si="6"/>
        <v/>
      </c>
      <c r="AG340" s="231">
        <v>2.75</v>
      </c>
      <c r="AH340" s="142">
        <f t="shared" si="7"/>
        <v>0</v>
      </c>
      <c r="AI340" s="235" t="str">
        <f>HYPERLINK('242MLInput'!AD336)</f>
        <v/>
      </c>
      <c r="AJ340" s="236" t="str">
        <f>HYPERLINK('242MLInput'!AE336)</f>
        <v/>
      </c>
      <c r="AK340" s="237" t="str">
        <f>HYPERLINK('242MLInput'!AF336)</f>
        <v/>
      </c>
      <c r="AL340" s="237" t="str">
        <f>HYPERLINK('242MLInput'!AG336)</f>
        <v/>
      </c>
      <c r="AM340" s="237" t="str">
        <f>HYPERLINK('242MLInput'!AH336)</f>
        <v/>
      </c>
      <c r="AN340" s="237" t="str">
        <f>HYPERLINK('242MLInput'!AI336)</f>
        <v/>
      </c>
      <c r="AO340" s="237" t="str">
        <f>HYPERLINK('242MLInput'!AJ336)</f>
        <v/>
      </c>
      <c r="AP340" s="237" t="str">
        <f>HYPERLINK('242MLInput'!AK336)</f>
        <v/>
      </c>
      <c r="AQ340" s="238"/>
      <c r="AR340" s="238"/>
      <c r="AS340" s="238"/>
      <c r="AT340" s="238"/>
      <c r="AU340" s="238"/>
      <c r="AV340" s="238"/>
      <c r="AW340" s="238"/>
      <c r="AX340" s="238"/>
      <c r="AY340" s="238"/>
      <c r="AZ340" s="238"/>
      <c r="BA340" s="238"/>
      <c r="BB340" s="238"/>
      <c r="BC340" s="238"/>
      <c r="BD340" s="238"/>
      <c r="BE340" s="238"/>
      <c r="BF340" s="238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/>
      <c r="CD340" s="238"/>
      <c r="CE340" s="238"/>
      <c r="CF340" s="238"/>
      <c r="CG340" s="238"/>
      <c r="CH340" s="238"/>
      <c r="CI340" s="238"/>
      <c r="CJ340" s="238"/>
      <c r="CK340" s="238"/>
      <c r="CL340" s="238"/>
      <c r="CM340" s="238"/>
      <c r="CN340" s="238"/>
      <c r="CO340" s="238"/>
      <c r="CP340" s="238"/>
      <c r="CQ340" s="238"/>
      <c r="CR340" s="238"/>
      <c r="CS340" s="238"/>
      <c r="CT340" s="238"/>
      <c r="CU340" s="238"/>
      <c r="CV340" s="238"/>
      <c r="CW340" s="238"/>
      <c r="CX340" s="238"/>
      <c r="CY340" s="238"/>
      <c r="CZ340" s="238"/>
      <c r="DA340" s="238"/>
      <c r="DB340" s="238"/>
      <c r="DC340" s="238"/>
      <c r="DD340" s="238"/>
    </row>
    <row r="341" ht="10.5" customHeight="1">
      <c r="A341" s="12" t="str">
        <f t="shared" si="1"/>
        <v>242ML</v>
      </c>
      <c r="B341" s="12">
        <f t="shared" si="2"/>
        <v>2020</v>
      </c>
      <c r="C341" s="12">
        <f t="shared" si="3"/>
        <v>11</v>
      </c>
      <c r="D341" s="230">
        <f>'242MLInput'!B337</f>
        <v>44137</v>
      </c>
      <c r="E341" s="111" t="str">
        <f t="shared" si="4"/>
        <v>SLN</v>
      </c>
      <c r="F341" s="112" t="str">
        <f>'242MLInput'!H337</f>
        <v>APA</v>
      </c>
      <c r="G341" s="111" t="str">
        <f>'242MLInput'!N337</f>
        <v>Steve Watkins</v>
      </c>
      <c r="H341" s="111" t="str">
        <f>'242MLInput'!O337</f>
        <v/>
      </c>
      <c r="I341" s="111" t="str">
        <f>'242MLInput'!Q337</f>
        <v>Cargo</v>
      </c>
      <c r="J341" s="112" t="str">
        <f>'242MLInput'!R337</f>
        <v>Vector Aeromedical</v>
      </c>
      <c r="K341" s="113" t="str">
        <f>'242MLInput'!AC337</f>
        <v/>
      </c>
      <c r="L341" s="114"/>
      <c r="M341" s="115">
        <f>'242MLInput'!L337</f>
        <v>1.2</v>
      </c>
      <c r="N341" s="111" t="str">
        <f>IF(F341="","",(IF(R341='242MLInput'!K337,"","ERROR!")))</f>
        <v/>
      </c>
      <c r="O341" s="64"/>
      <c r="P341" s="121">
        <v>1765.0</v>
      </c>
      <c r="Q341" s="133"/>
      <c r="R341" s="224">
        <f t="shared" si="8"/>
        <v>3066.3</v>
      </c>
      <c r="S341" s="225"/>
      <c r="T341" s="225"/>
      <c r="U341" s="226"/>
      <c r="V341" s="226"/>
      <c r="W341" s="226"/>
      <c r="X341" s="226"/>
      <c r="Y341" s="226" t="str">
        <f t="shared" si="86"/>
        <v/>
      </c>
      <c r="Z341" s="136"/>
      <c r="AA341" s="228"/>
      <c r="AB341" s="229"/>
      <c r="AC341" s="229"/>
      <c r="AD341" s="138"/>
      <c r="AE341" s="139">
        <v>0.0</v>
      </c>
      <c r="AF341" s="140" t="str">
        <f t="shared" si="6"/>
        <v/>
      </c>
      <c r="AG341" s="231">
        <v>2.75</v>
      </c>
      <c r="AH341" s="142">
        <f t="shared" si="7"/>
        <v>0</v>
      </c>
      <c r="AI341" s="235" t="str">
        <f>HYPERLINK('242MLInput'!AD337)</f>
        <v/>
      </c>
      <c r="AJ341" s="236" t="str">
        <f>HYPERLINK('242MLInput'!AE337)</f>
        <v/>
      </c>
      <c r="AK341" s="237" t="str">
        <f>HYPERLINK('242MLInput'!AF337)</f>
        <v/>
      </c>
      <c r="AL341" s="237" t="str">
        <f>HYPERLINK('242MLInput'!AG337)</f>
        <v/>
      </c>
      <c r="AM341" s="237" t="str">
        <f>HYPERLINK('242MLInput'!AH337)</f>
        <v/>
      </c>
      <c r="AN341" s="237" t="str">
        <f>HYPERLINK('242MLInput'!AI337)</f>
        <v/>
      </c>
      <c r="AO341" s="237" t="str">
        <f>HYPERLINK('242MLInput'!AJ337)</f>
        <v/>
      </c>
      <c r="AP341" s="237" t="str">
        <f>HYPERLINK('242MLInput'!AK337)</f>
        <v/>
      </c>
      <c r="AQ341" s="238"/>
      <c r="AR341" s="238"/>
      <c r="AS341" s="238"/>
      <c r="AT341" s="238"/>
      <c r="AU341" s="238"/>
      <c r="AV341" s="238"/>
      <c r="AW341" s="238"/>
      <c r="AX341" s="238"/>
      <c r="AY341" s="238"/>
      <c r="AZ341" s="238"/>
      <c r="BA341" s="238"/>
      <c r="BB341" s="238"/>
      <c r="BC341" s="238"/>
      <c r="BD341" s="238"/>
      <c r="BE341" s="238"/>
      <c r="BF341" s="238"/>
      <c r="BG341" s="238"/>
      <c r="BH341" s="238"/>
      <c r="BI341" s="238"/>
      <c r="BJ341" s="238"/>
      <c r="BK341" s="238"/>
      <c r="BL341" s="238"/>
      <c r="BM341" s="238"/>
      <c r="BN341" s="238"/>
      <c r="BO341" s="238"/>
      <c r="BP341" s="238"/>
      <c r="BQ341" s="238"/>
      <c r="BR341" s="238"/>
      <c r="BS341" s="238"/>
      <c r="BT341" s="238"/>
      <c r="BU341" s="238"/>
      <c r="BV341" s="238"/>
      <c r="BW341" s="238"/>
      <c r="BX341" s="238"/>
      <c r="BY341" s="238"/>
      <c r="BZ341" s="238"/>
      <c r="CA341" s="238"/>
      <c r="CB341" s="238"/>
      <c r="CC341" s="238"/>
      <c r="CD341" s="238"/>
      <c r="CE341" s="238"/>
      <c r="CF341" s="238"/>
      <c r="CG341" s="238"/>
      <c r="CH341" s="238"/>
      <c r="CI341" s="238"/>
      <c r="CJ341" s="238"/>
      <c r="CK341" s="238"/>
      <c r="CL341" s="238"/>
      <c r="CM341" s="238"/>
      <c r="CN341" s="238"/>
      <c r="CO341" s="238"/>
      <c r="CP341" s="238"/>
      <c r="CQ341" s="238"/>
      <c r="CR341" s="238"/>
      <c r="CS341" s="238"/>
      <c r="CT341" s="238"/>
      <c r="CU341" s="238"/>
      <c r="CV341" s="238"/>
      <c r="CW341" s="238"/>
      <c r="CX341" s="238"/>
      <c r="CY341" s="238"/>
      <c r="CZ341" s="238"/>
      <c r="DA341" s="238"/>
      <c r="DB341" s="238"/>
      <c r="DC341" s="238"/>
      <c r="DD341" s="238"/>
    </row>
    <row r="342" ht="10.5" customHeight="1">
      <c r="A342" s="12" t="str">
        <f t="shared" si="1"/>
        <v>242ML</v>
      </c>
      <c r="B342" s="12">
        <f t="shared" si="2"/>
        <v>2020</v>
      </c>
      <c r="C342" s="12">
        <f t="shared" si="3"/>
        <v>11</v>
      </c>
      <c r="D342" s="230">
        <f>'242MLInput'!B338</f>
        <v>44138</v>
      </c>
      <c r="E342" s="111" t="str">
        <f t="shared" si="4"/>
        <v>APA</v>
      </c>
      <c r="F342" s="112" t="str">
        <f>'242MLInput'!H338</f>
        <v>BUY</v>
      </c>
      <c r="G342" s="111" t="str">
        <f>'242MLInput'!N338</f>
        <v>Steve Watkins</v>
      </c>
      <c r="H342" s="111" t="str">
        <f>'242MLInput'!O338</f>
        <v/>
      </c>
      <c r="I342" s="111" t="str">
        <f>'242MLInput'!Q338</f>
        <v>Cargo</v>
      </c>
      <c r="J342" s="112" t="str">
        <f>'242MLInput'!R338</f>
        <v>Vector Aeromedical</v>
      </c>
      <c r="K342" s="113" t="str">
        <f>'242MLInput'!AC338</f>
        <v/>
      </c>
      <c r="L342" s="114"/>
      <c r="M342" s="115">
        <f>'242MLInput'!L338</f>
        <v>3.4</v>
      </c>
      <c r="N342" s="111" t="str">
        <f>IF(F342="","",(IF(R342='242MLInput'!K338,"","ERROR!")))</f>
        <v/>
      </c>
      <c r="O342" s="64"/>
      <c r="P342" s="121">
        <v>1766.0</v>
      </c>
      <c r="Q342" s="133"/>
      <c r="R342" s="224">
        <f t="shared" si="8"/>
        <v>3069.7</v>
      </c>
      <c r="S342" s="225"/>
      <c r="T342" s="225"/>
      <c r="U342" s="226"/>
      <c r="V342" s="226"/>
      <c r="W342" s="226"/>
      <c r="X342" s="226"/>
      <c r="Y342" s="226" t="str">
        <f t="shared" si="86"/>
        <v/>
      </c>
      <c r="Z342" s="136"/>
      <c r="AA342" s="228" t="s">
        <v>94</v>
      </c>
      <c r="AB342" s="229">
        <v>1000.0</v>
      </c>
      <c r="AC342" s="229" t="s">
        <v>396</v>
      </c>
      <c r="AD342" s="138"/>
      <c r="AE342" s="139">
        <v>0.0</v>
      </c>
      <c r="AF342" s="140" t="str">
        <f t="shared" si="6"/>
        <v/>
      </c>
      <c r="AG342" s="231">
        <v>2.75</v>
      </c>
      <c r="AH342" s="142">
        <f t="shared" si="7"/>
        <v>0</v>
      </c>
      <c r="AI342" s="235" t="str">
        <f>HYPERLINK('242MLInput'!AD338)</f>
        <v/>
      </c>
      <c r="AJ342" s="236" t="str">
        <f>HYPERLINK('242MLInput'!AE338)</f>
        <v/>
      </c>
      <c r="AK342" s="237" t="str">
        <f>HYPERLINK('242MLInput'!AF338)</f>
        <v/>
      </c>
      <c r="AL342" s="237" t="str">
        <f>HYPERLINK('242MLInput'!AG338)</f>
        <v/>
      </c>
      <c r="AM342" s="237" t="str">
        <f>HYPERLINK('242MLInput'!AH338)</f>
        <v/>
      </c>
      <c r="AN342" s="237" t="str">
        <f>HYPERLINK('242MLInput'!AI338)</f>
        <v/>
      </c>
      <c r="AO342" s="237" t="str">
        <f>HYPERLINK('242MLInput'!AJ338)</f>
        <v/>
      </c>
      <c r="AP342" s="237" t="str">
        <f>HYPERLINK('242MLInput'!AK338)</f>
        <v/>
      </c>
      <c r="AQ342" s="238"/>
      <c r="AR342" s="238"/>
      <c r="AS342" s="238"/>
      <c r="AT342" s="238"/>
      <c r="AU342" s="238"/>
      <c r="AV342" s="238"/>
      <c r="AW342" s="238"/>
      <c r="AX342" s="238"/>
      <c r="AY342" s="238"/>
      <c r="AZ342" s="238"/>
      <c r="BA342" s="238"/>
      <c r="BB342" s="238"/>
      <c r="BC342" s="238"/>
      <c r="BD342" s="238"/>
      <c r="BE342" s="238"/>
      <c r="BF342" s="238"/>
      <c r="BG342" s="238"/>
      <c r="BH342" s="238"/>
      <c r="BI342" s="238"/>
      <c r="BJ342" s="238"/>
      <c r="BK342" s="238"/>
      <c r="BL342" s="238"/>
      <c r="BM342" s="238"/>
      <c r="BN342" s="238"/>
      <c r="BO342" s="238"/>
      <c r="BP342" s="238"/>
      <c r="BQ342" s="238"/>
      <c r="BR342" s="238"/>
      <c r="BS342" s="238"/>
      <c r="BT342" s="238"/>
      <c r="BU342" s="238"/>
      <c r="BV342" s="238"/>
      <c r="BW342" s="238"/>
      <c r="BX342" s="238"/>
      <c r="BY342" s="238"/>
      <c r="BZ342" s="238"/>
      <c r="CA342" s="238"/>
      <c r="CB342" s="238"/>
      <c r="CC342" s="238"/>
      <c r="CD342" s="238"/>
      <c r="CE342" s="238"/>
      <c r="CF342" s="238"/>
      <c r="CG342" s="238"/>
      <c r="CH342" s="238"/>
      <c r="CI342" s="238"/>
      <c r="CJ342" s="238"/>
      <c r="CK342" s="238"/>
      <c r="CL342" s="238"/>
      <c r="CM342" s="238"/>
      <c r="CN342" s="238"/>
      <c r="CO342" s="238"/>
      <c r="CP342" s="238"/>
      <c r="CQ342" s="238"/>
      <c r="CR342" s="238"/>
      <c r="CS342" s="238"/>
      <c r="CT342" s="238"/>
      <c r="CU342" s="238"/>
      <c r="CV342" s="238"/>
      <c r="CW342" s="238"/>
      <c r="CX342" s="238"/>
      <c r="CY342" s="238"/>
      <c r="CZ342" s="238"/>
      <c r="DA342" s="238"/>
      <c r="DB342" s="238"/>
      <c r="DC342" s="238"/>
      <c r="DD342" s="238"/>
    </row>
    <row r="343" ht="10.5" customHeight="1">
      <c r="A343" s="118" t="str">
        <f t="shared" si="1"/>
        <v>242ML</v>
      </c>
      <c r="B343" s="118">
        <f t="shared" si="2"/>
        <v>2020</v>
      </c>
      <c r="C343" s="118">
        <f t="shared" si="3"/>
        <v>11</v>
      </c>
      <c r="D343" s="119">
        <f>'242MLInput'!B339</f>
        <v>44138</v>
      </c>
      <c r="E343" s="120" t="str">
        <f t="shared" si="4"/>
        <v>BUY</v>
      </c>
      <c r="F343" s="121" t="str">
        <f>'242MLInput'!H339</f>
        <v>GAI</v>
      </c>
      <c r="G343" s="120" t="str">
        <f>'242MLInput'!N339</f>
        <v>Kevin Mock</v>
      </c>
      <c r="H343" s="120" t="str">
        <f>'242MLInput'!O339</f>
        <v/>
      </c>
      <c r="I343" s="120" t="str">
        <f>'242MLInput'!Q339</f>
        <v>Passenger</v>
      </c>
      <c r="J343" s="121" t="str">
        <f>'242MLInput'!R339</f>
        <v>Pureflow</v>
      </c>
      <c r="K343" s="122" t="str">
        <f>'242MLInput'!AC339</f>
        <v/>
      </c>
      <c r="L343" s="123"/>
      <c r="M343" s="124">
        <f>'242MLInput'!L339</f>
        <v>0.9</v>
      </c>
      <c r="N343" s="120" t="str">
        <f>IF(F343="","",(IF(R343='242MLInput'!K339,"","ERROR!")))</f>
        <v/>
      </c>
      <c r="O343" s="120"/>
      <c r="P343" s="121">
        <v>1767.0</v>
      </c>
      <c r="Q343" s="121"/>
      <c r="R343" s="124">
        <f t="shared" si="8"/>
        <v>3070.6</v>
      </c>
      <c r="S343" s="125"/>
      <c r="T343" s="125"/>
      <c r="U343" s="125"/>
      <c r="V343" s="126"/>
      <c r="W343" s="125"/>
      <c r="X343" s="125"/>
      <c r="Y343" s="125" t="str">
        <f t="shared" si="86"/>
        <v/>
      </c>
      <c r="Z343" s="121"/>
      <c r="AA343" s="234"/>
      <c r="AB343" s="128"/>
      <c r="AC343" s="128"/>
      <c r="AD343" s="143"/>
      <c r="AE343" s="144">
        <v>0.0</v>
      </c>
      <c r="AF343" s="125" t="str">
        <f t="shared" si="6"/>
        <v/>
      </c>
      <c r="AG343" s="131">
        <v>2.75</v>
      </c>
      <c r="AH343" s="120">
        <f t="shared" si="7"/>
        <v>0</v>
      </c>
      <c r="AI343" s="132" t="str">
        <f>HYPERLINK('242MLInput'!AD339)</f>
        <v/>
      </c>
      <c r="AJ343" s="132" t="str">
        <f>HYPERLINK('242MLInput'!AE339)</f>
        <v/>
      </c>
      <c r="AK343" s="132" t="str">
        <f>HYPERLINK('242MLInput'!AF339)</f>
        <v/>
      </c>
      <c r="AL343" s="132" t="str">
        <f>HYPERLINK('242MLInput'!AG339)</f>
        <v/>
      </c>
      <c r="AM343" s="132" t="str">
        <f>HYPERLINK('242MLInput'!AH339)</f>
        <v/>
      </c>
      <c r="AN343" s="132" t="str">
        <f>HYPERLINK('242MLInput'!AI339)</f>
        <v/>
      </c>
      <c r="AO343" s="132" t="str">
        <f>HYPERLINK('242MLInput'!AJ339)</f>
        <v/>
      </c>
      <c r="AP343" s="132" t="str">
        <f>HYPERLINK('242MLInput'!AK339)</f>
        <v/>
      </c>
      <c r="AQ343" s="118"/>
      <c r="AR343" s="118"/>
      <c r="AS343" s="118"/>
      <c r="AT343" s="118"/>
      <c r="AU343" s="118"/>
      <c r="AV343" s="118"/>
      <c r="AW343" s="118"/>
      <c r="AX343" s="118"/>
      <c r="AY343" s="118"/>
      <c r="AZ343" s="118"/>
      <c r="BA343" s="118"/>
      <c r="BB343" s="118"/>
      <c r="BC343" s="118"/>
      <c r="BD343" s="118"/>
      <c r="BE343" s="118"/>
      <c r="BF343" s="118"/>
      <c r="BG343" s="118"/>
      <c r="BH343" s="118"/>
      <c r="BI343" s="118"/>
      <c r="BJ343" s="118"/>
      <c r="BK343" s="118"/>
      <c r="BL343" s="118"/>
      <c r="BM343" s="118"/>
      <c r="BN343" s="118"/>
      <c r="BO343" s="118"/>
      <c r="BP343" s="118"/>
      <c r="BQ343" s="118"/>
      <c r="BR343" s="118"/>
      <c r="BS343" s="118"/>
      <c r="BT343" s="118"/>
      <c r="BU343" s="118"/>
      <c r="BV343" s="118"/>
      <c r="BW343" s="118"/>
      <c r="BX343" s="118"/>
      <c r="BY343" s="118"/>
      <c r="BZ343" s="118"/>
      <c r="CA343" s="118"/>
      <c r="CB343" s="118"/>
      <c r="CC343" s="118"/>
      <c r="CD343" s="118"/>
      <c r="CE343" s="118"/>
      <c r="CF343" s="118"/>
      <c r="CG343" s="118"/>
      <c r="CH343" s="118"/>
      <c r="CI343" s="118"/>
      <c r="CJ343" s="118"/>
      <c r="CK343" s="118"/>
      <c r="CL343" s="118"/>
      <c r="CM343" s="118"/>
      <c r="CN343" s="118"/>
      <c r="CO343" s="118"/>
      <c r="CP343" s="118"/>
      <c r="CQ343" s="118"/>
      <c r="CR343" s="118"/>
      <c r="CS343" s="118"/>
      <c r="CT343" s="118"/>
      <c r="CU343" s="118"/>
      <c r="CV343" s="118"/>
      <c r="CW343" s="118"/>
      <c r="CX343" s="118"/>
      <c r="CY343" s="118"/>
      <c r="CZ343" s="118"/>
      <c r="DA343" s="118"/>
      <c r="DB343" s="118"/>
      <c r="DC343" s="118"/>
      <c r="DD343" s="118"/>
    </row>
    <row r="344" ht="10.5" customHeight="1">
      <c r="A344" s="118" t="str">
        <f t="shared" si="1"/>
        <v>242ML</v>
      </c>
      <c r="B344" s="118">
        <f t="shared" si="2"/>
        <v>2020</v>
      </c>
      <c r="C344" s="118">
        <f t="shared" si="3"/>
        <v>11</v>
      </c>
      <c r="D344" s="119">
        <f>'242MLInput'!B340</f>
        <v>44138</v>
      </c>
      <c r="E344" s="120" t="str">
        <f t="shared" si="4"/>
        <v>GAI</v>
      </c>
      <c r="F344" s="121" t="str">
        <f>'242MLInput'!H340</f>
        <v>BUY</v>
      </c>
      <c r="G344" s="120" t="str">
        <f>'242MLInput'!N340</f>
        <v>Kevin Mock</v>
      </c>
      <c r="H344" s="120" t="str">
        <f>'242MLInput'!O340</f>
        <v/>
      </c>
      <c r="I344" s="120" t="str">
        <f>'242MLInput'!Q340</f>
        <v>Passenger</v>
      </c>
      <c r="J344" s="121" t="str">
        <f>'242MLInput'!R340</f>
        <v>Pureflow</v>
      </c>
      <c r="K344" s="122" t="str">
        <f>'242MLInput'!AC340</f>
        <v/>
      </c>
      <c r="L344" s="123"/>
      <c r="M344" s="124">
        <f>'242MLInput'!L340</f>
        <v>0.8</v>
      </c>
      <c r="N344" s="120" t="str">
        <f>IF(F344="","",(IF(R344='242MLInput'!K340,"","ERROR!")))</f>
        <v/>
      </c>
      <c r="O344" s="120"/>
      <c r="P344" s="121">
        <v>1768.0</v>
      </c>
      <c r="Q344" s="121"/>
      <c r="R344" s="124">
        <f t="shared" si="8"/>
        <v>3071.4</v>
      </c>
      <c r="S344" s="125"/>
      <c r="T344" s="125"/>
      <c r="U344" s="125"/>
      <c r="V344" s="126"/>
      <c r="W344" s="125"/>
      <c r="X344" s="125"/>
      <c r="Y344" s="125" t="str">
        <f t="shared" si="86"/>
        <v/>
      </c>
      <c r="Z344" s="121"/>
      <c r="AA344" s="234" t="s">
        <v>102</v>
      </c>
      <c r="AB344" s="128">
        <v>500.0</v>
      </c>
      <c r="AC344" s="128" t="s">
        <v>397</v>
      </c>
      <c r="AD344" s="143"/>
      <c r="AE344" s="144">
        <v>0.0</v>
      </c>
      <c r="AF344" s="125" t="str">
        <f t="shared" si="6"/>
        <v/>
      </c>
      <c r="AG344" s="131">
        <v>2.75</v>
      </c>
      <c r="AH344" s="120">
        <f t="shared" si="7"/>
        <v>0</v>
      </c>
      <c r="AI344" s="132" t="str">
        <f>HYPERLINK('242MLInput'!AD340)</f>
        <v/>
      </c>
      <c r="AJ344" s="132" t="str">
        <f>HYPERLINK('242MLInput'!AE340)</f>
        <v/>
      </c>
      <c r="AK344" s="132" t="str">
        <f>HYPERLINK('242MLInput'!AF340)</f>
        <v/>
      </c>
      <c r="AL344" s="132" t="str">
        <f>HYPERLINK('242MLInput'!AG340)</f>
        <v/>
      </c>
      <c r="AM344" s="132" t="str">
        <f>HYPERLINK('242MLInput'!AH340)</f>
        <v/>
      </c>
      <c r="AN344" s="132" t="str">
        <f>HYPERLINK('242MLInput'!AI340)</f>
        <v/>
      </c>
      <c r="AO344" s="132" t="str">
        <f>HYPERLINK('242MLInput'!AJ340)</f>
        <v/>
      </c>
      <c r="AP344" s="132" t="str">
        <f>HYPERLINK('242MLInput'!AK340)</f>
        <v/>
      </c>
      <c r="AQ344" s="118"/>
      <c r="AR344" s="118"/>
      <c r="AS344" s="118"/>
      <c r="AT344" s="118"/>
      <c r="AU344" s="118"/>
      <c r="AV344" s="118"/>
      <c r="AW344" s="118"/>
      <c r="AX344" s="118"/>
      <c r="AY344" s="118"/>
      <c r="AZ344" s="118"/>
      <c r="BA344" s="118"/>
      <c r="BB344" s="118"/>
      <c r="BC344" s="118"/>
      <c r="BD344" s="118"/>
      <c r="BE344" s="118"/>
      <c r="BF344" s="118"/>
      <c r="BG344" s="118"/>
      <c r="BH344" s="118"/>
      <c r="BI344" s="118"/>
      <c r="BJ344" s="118"/>
      <c r="BK344" s="118"/>
      <c r="BL344" s="118"/>
      <c r="BM344" s="118"/>
      <c r="BN344" s="118"/>
      <c r="BO344" s="118"/>
      <c r="BP344" s="118"/>
      <c r="BQ344" s="118"/>
      <c r="BR344" s="118"/>
      <c r="BS344" s="118"/>
      <c r="BT344" s="118"/>
      <c r="BU344" s="118"/>
      <c r="BV344" s="118"/>
      <c r="BW344" s="118"/>
      <c r="BX344" s="118"/>
      <c r="BY344" s="118"/>
      <c r="BZ344" s="118"/>
      <c r="CA344" s="118"/>
      <c r="CB344" s="118"/>
      <c r="CC344" s="118"/>
      <c r="CD344" s="118"/>
      <c r="CE344" s="118"/>
      <c r="CF344" s="118"/>
      <c r="CG344" s="118"/>
      <c r="CH344" s="118"/>
      <c r="CI344" s="118"/>
      <c r="CJ344" s="118"/>
      <c r="CK344" s="118"/>
      <c r="CL344" s="118"/>
      <c r="CM344" s="118"/>
      <c r="CN344" s="118"/>
      <c r="CO344" s="118"/>
      <c r="CP344" s="118"/>
      <c r="CQ344" s="118"/>
      <c r="CR344" s="118"/>
      <c r="CS344" s="118"/>
      <c r="CT344" s="118"/>
      <c r="CU344" s="118"/>
      <c r="CV344" s="118"/>
      <c r="CW344" s="118"/>
      <c r="CX344" s="118"/>
      <c r="CY344" s="118"/>
      <c r="CZ344" s="118"/>
      <c r="DA344" s="118"/>
      <c r="DB344" s="118"/>
      <c r="DC344" s="118"/>
      <c r="DD344" s="118"/>
    </row>
    <row r="345" ht="10.5" customHeight="1">
      <c r="A345" s="12" t="str">
        <f t="shared" si="1"/>
        <v>242ML</v>
      </c>
      <c r="B345" s="12">
        <f t="shared" si="2"/>
        <v>2020</v>
      </c>
      <c r="C345" s="12">
        <f t="shared" si="3"/>
        <v>11</v>
      </c>
      <c r="D345" s="230">
        <f>'242MLInput'!B341</f>
        <v>44138</v>
      </c>
      <c r="E345" s="111" t="str">
        <f t="shared" si="4"/>
        <v>BUY</v>
      </c>
      <c r="F345" s="112" t="str">
        <f>'242MLInput'!H341</f>
        <v>SLN</v>
      </c>
      <c r="G345" s="111" t="str">
        <f>'242MLInput'!N341</f>
        <v>Steve Watkins</v>
      </c>
      <c r="H345" s="111" t="str">
        <f>'242MLInput'!O341</f>
        <v/>
      </c>
      <c r="I345" s="111" t="str">
        <f>'242MLInput'!Q341</f>
        <v>Cargo</v>
      </c>
      <c r="J345" s="112" t="str">
        <f>'242MLInput'!R341</f>
        <v>Vector Aeromedical</v>
      </c>
      <c r="K345" s="113" t="str">
        <f>'242MLInput'!AC341</f>
        <v/>
      </c>
      <c r="L345" s="114"/>
      <c r="M345" s="115">
        <f>'242MLInput'!L341</f>
        <v>2.9</v>
      </c>
      <c r="N345" s="111" t="str">
        <f>IF(F345="","",(IF(R345='242MLInput'!K341,"","ERROR!")))</f>
        <v/>
      </c>
      <c r="O345" s="64"/>
      <c r="P345" s="121">
        <v>1769.0</v>
      </c>
      <c r="Q345" s="133"/>
      <c r="R345" s="224">
        <f t="shared" si="8"/>
        <v>3074.3</v>
      </c>
      <c r="S345" s="225"/>
      <c r="T345" s="225"/>
      <c r="U345" s="226"/>
      <c r="V345" s="226"/>
      <c r="W345" s="226"/>
      <c r="X345" s="226"/>
      <c r="Y345" s="226" t="str">
        <f t="shared" si="86"/>
        <v/>
      </c>
      <c r="Z345" s="136"/>
      <c r="AA345" s="228"/>
      <c r="AB345" s="229"/>
      <c r="AC345" s="229"/>
      <c r="AD345" s="138"/>
      <c r="AE345" s="139">
        <v>0.0</v>
      </c>
      <c r="AF345" s="140" t="str">
        <f t="shared" si="6"/>
        <v/>
      </c>
      <c r="AG345" s="231">
        <v>2.75</v>
      </c>
      <c r="AH345" s="142">
        <f t="shared" si="7"/>
        <v>0</v>
      </c>
      <c r="AI345" s="235" t="str">
        <f>HYPERLINK('242MLInput'!AD341)</f>
        <v/>
      </c>
      <c r="AJ345" s="236" t="str">
        <f>HYPERLINK('242MLInput'!AE341)</f>
        <v/>
      </c>
      <c r="AK345" s="237" t="str">
        <f>HYPERLINK('242MLInput'!AF341)</f>
        <v/>
      </c>
      <c r="AL345" s="237" t="str">
        <f>HYPERLINK('242MLInput'!AG341)</f>
        <v/>
      </c>
      <c r="AM345" s="237" t="str">
        <f>HYPERLINK('242MLInput'!AH341)</f>
        <v/>
      </c>
      <c r="AN345" s="237" t="str">
        <f>HYPERLINK('242MLInput'!AI341)</f>
        <v/>
      </c>
      <c r="AO345" s="237" t="str">
        <f>HYPERLINK('242MLInput'!AJ341)</f>
        <v/>
      </c>
      <c r="AP345" s="237" t="str">
        <f>HYPERLINK('242MLInput'!AK341)</f>
        <v/>
      </c>
      <c r="AQ345" s="238"/>
      <c r="AR345" s="238"/>
      <c r="AS345" s="238"/>
      <c r="AT345" s="238"/>
      <c r="AU345" s="238"/>
      <c r="AV345" s="238"/>
      <c r="AW345" s="238"/>
      <c r="AX345" s="238"/>
      <c r="AY345" s="238"/>
      <c r="AZ345" s="238"/>
      <c r="BA345" s="238"/>
      <c r="BB345" s="238"/>
      <c r="BC345" s="238"/>
      <c r="BD345" s="238"/>
      <c r="BE345" s="238"/>
      <c r="BF345" s="238"/>
      <c r="BG345" s="238"/>
      <c r="BH345" s="238"/>
      <c r="BI345" s="238"/>
      <c r="BJ345" s="238"/>
      <c r="BK345" s="238"/>
      <c r="BL345" s="238"/>
      <c r="BM345" s="238"/>
      <c r="BN345" s="238"/>
      <c r="BO345" s="238"/>
      <c r="BP345" s="238"/>
      <c r="BQ345" s="238"/>
      <c r="BR345" s="238"/>
      <c r="BS345" s="238"/>
      <c r="BT345" s="238"/>
      <c r="BU345" s="238"/>
      <c r="BV345" s="238"/>
      <c r="BW345" s="238"/>
      <c r="BX345" s="238"/>
      <c r="BY345" s="238"/>
      <c r="BZ345" s="238"/>
      <c r="CA345" s="238"/>
      <c r="CB345" s="238"/>
      <c r="CC345" s="238"/>
      <c r="CD345" s="238"/>
      <c r="CE345" s="238"/>
      <c r="CF345" s="238"/>
      <c r="CG345" s="238"/>
      <c r="CH345" s="238"/>
      <c r="CI345" s="238"/>
      <c r="CJ345" s="238"/>
      <c r="CK345" s="238"/>
      <c r="CL345" s="238"/>
      <c r="CM345" s="238"/>
      <c r="CN345" s="238"/>
      <c r="CO345" s="238"/>
      <c r="CP345" s="238"/>
      <c r="CQ345" s="238"/>
      <c r="CR345" s="238"/>
      <c r="CS345" s="238"/>
      <c r="CT345" s="238"/>
      <c r="CU345" s="238"/>
      <c r="CV345" s="238"/>
      <c r="CW345" s="238"/>
      <c r="CX345" s="238"/>
      <c r="CY345" s="238"/>
      <c r="CZ345" s="238"/>
      <c r="DA345" s="238"/>
      <c r="DB345" s="238"/>
      <c r="DC345" s="238"/>
      <c r="DD345" s="238"/>
    </row>
    <row r="346" ht="10.5" customHeight="1">
      <c r="A346" s="12" t="str">
        <f t="shared" si="1"/>
        <v>242ML</v>
      </c>
      <c r="B346" s="12">
        <f t="shared" si="2"/>
        <v>2020</v>
      </c>
      <c r="C346" s="12">
        <f t="shared" si="3"/>
        <v>11</v>
      </c>
      <c r="D346" s="230">
        <f>'242MLInput'!B342</f>
        <v>44138</v>
      </c>
      <c r="E346" s="111" t="str">
        <f t="shared" si="4"/>
        <v>SLN</v>
      </c>
      <c r="F346" s="112" t="str">
        <f>'242MLInput'!H342</f>
        <v>APA</v>
      </c>
      <c r="G346" s="111" t="str">
        <f>'242MLInput'!N342</f>
        <v>Steve Watkins</v>
      </c>
      <c r="H346" s="111" t="str">
        <f>'242MLInput'!O342</f>
        <v/>
      </c>
      <c r="I346" s="111" t="str">
        <f>'242MLInput'!Q342</f>
        <v>Cargo</v>
      </c>
      <c r="J346" s="112" t="str">
        <f>'242MLInput'!R342</f>
        <v>Vector Aeromedical</v>
      </c>
      <c r="K346" s="113" t="str">
        <f>'242MLInput'!AC342</f>
        <v/>
      </c>
      <c r="L346" s="114"/>
      <c r="M346" s="115">
        <f>'242MLInput'!L342</f>
        <v>1.2</v>
      </c>
      <c r="N346" s="111" t="str">
        <f>IF(F346="","",(IF(R346='242MLInput'!K342,"","ERROR!")))</f>
        <v/>
      </c>
      <c r="O346" s="64"/>
      <c r="P346" s="121">
        <v>1770.0</v>
      </c>
      <c r="Q346" s="133"/>
      <c r="R346" s="224">
        <f t="shared" si="8"/>
        <v>3075.5</v>
      </c>
      <c r="S346" s="225"/>
      <c r="T346" s="225"/>
      <c r="U346" s="226"/>
      <c r="V346" s="226"/>
      <c r="W346" s="226"/>
      <c r="X346" s="226"/>
      <c r="Y346" s="226" t="str">
        <f t="shared" si="86"/>
        <v/>
      </c>
      <c r="Z346" s="136"/>
      <c r="AA346" s="228"/>
      <c r="AB346" s="229"/>
      <c r="AC346" s="229"/>
      <c r="AD346" s="138"/>
      <c r="AE346" s="139">
        <v>0.0</v>
      </c>
      <c r="AF346" s="140" t="str">
        <f t="shared" si="6"/>
        <v/>
      </c>
      <c r="AG346" s="231">
        <v>2.75</v>
      </c>
      <c r="AH346" s="142">
        <f t="shared" si="7"/>
        <v>0</v>
      </c>
      <c r="AI346" s="235" t="str">
        <f>HYPERLINK('242MLInput'!AD342)</f>
        <v/>
      </c>
      <c r="AJ346" s="236" t="str">
        <f>HYPERLINK('242MLInput'!AE342)</f>
        <v/>
      </c>
      <c r="AK346" s="237" t="str">
        <f>HYPERLINK('242MLInput'!AF342)</f>
        <v/>
      </c>
      <c r="AL346" s="237" t="str">
        <f>HYPERLINK('242MLInput'!AG342)</f>
        <v/>
      </c>
      <c r="AM346" s="237" t="str">
        <f>HYPERLINK('242MLInput'!AH342)</f>
        <v/>
      </c>
      <c r="AN346" s="237" t="str">
        <f>HYPERLINK('242MLInput'!AI342)</f>
        <v/>
      </c>
      <c r="AO346" s="237" t="str">
        <f>HYPERLINK('242MLInput'!AJ342)</f>
        <v/>
      </c>
      <c r="AP346" s="237" t="str">
        <f>HYPERLINK('242MLInput'!AK342)</f>
        <v/>
      </c>
      <c r="AQ346" s="238"/>
      <c r="AR346" s="238"/>
      <c r="AS346" s="238"/>
      <c r="AT346" s="238"/>
      <c r="AU346" s="238"/>
      <c r="AV346" s="238"/>
      <c r="AW346" s="238"/>
      <c r="AX346" s="238"/>
      <c r="AY346" s="238"/>
      <c r="AZ346" s="238"/>
      <c r="BA346" s="238"/>
      <c r="BB346" s="238"/>
      <c r="BC346" s="238"/>
      <c r="BD346" s="238"/>
      <c r="BE346" s="238"/>
      <c r="BF346" s="238"/>
      <c r="BG346" s="238"/>
      <c r="BH346" s="238"/>
      <c r="BI346" s="238"/>
      <c r="BJ346" s="238"/>
      <c r="BK346" s="238"/>
      <c r="BL346" s="238"/>
      <c r="BM346" s="238"/>
      <c r="BN346" s="238"/>
      <c r="BO346" s="238"/>
      <c r="BP346" s="238"/>
      <c r="BQ346" s="238"/>
      <c r="BR346" s="238"/>
      <c r="BS346" s="238"/>
      <c r="BT346" s="238"/>
      <c r="BU346" s="238"/>
      <c r="BV346" s="238"/>
      <c r="BW346" s="238"/>
      <c r="BX346" s="238"/>
      <c r="BY346" s="238"/>
      <c r="BZ346" s="238"/>
      <c r="CA346" s="238"/>
      <c r="CB346" s="238"/>
      <c r="CC346" s="238"/>
      <c r="CD346" s="238"/>
      <c r="CE346" s="238"/>
      <c r="CF346" s="238"/>
      <c r="CG346" s="238"/>
      <c r="CH346" s="238"/>
      <c r="CI346" s="238"/>
      <c r="CJ346" s="238"/>
      <c r="CK346" s="238"/>
      <c r="CL346" s="238"/>
      <c r="CM346" s="238"/>
      <c r="CN346" s="238"/>
      <c r="CO346" s="238"/>
      <c r="CP346" s="238"/>
      <c r="CQ346" s="238"/>
      <c r="CR346" s="238"/>
      <c r="CS346" s="238"/>
      <c r="CT346" s="238"/>
      <c r="CU346" s="238"/>
      <c r="CV346" s="238"/>
      <c r="CW346" s="238"/>
      <c r="CX346" s="238"/>
      <c r="CY346" s="238"/>
      <c r="CZ346" s="238"/>
      <c r="DA346" s="238"/>
      <c r="DB346" s="238"/>
      <c r="DC346" s="238"/>
      <c r="DD346" s="238"/>
    </row>
    <row r="347" ht="10.5" customHeight="1">
      <c r="A347" s="12" t="str">
        <f t="shared" si="1"/>
        <v>242ML</v>
      </c>
      <c r="B347" s="12">
        <f t="shared" si="2"/>
        <v>2020</v>
      </c>
      <c r="C347" s="12">
        <f t="shared" si="3"/>
        <v>11</v>
      </c>
      <c r="D347" s="230">
        <f>'242MLInput'!B343</f>
        <v>44139</v>
      </c>
      <c r="E347" s="111" t="str">
        <f t="shared" si="4"/>
        <v>APA</v>
      </c>
      <c r="F347" s="112" t="str">
        <f>'242MLInput'!H343</f>
        <v>BUY</v>
      </c>
      <c r="G347" s="111" t="str">
        <f>'242MLInput'!N343</f>
        <v>Steve Watkins</v>
      </c>
      <c r="H347" s="111" t="str">
        <f>'242MLInput'!O343</f>
        <v/>
      </c>
      <c r="I347" s="111" t="str">
        <f>'242MLInput'!Q343</f>
        <v>Cargo</v>
      </c>
      <c r="J347" s="112" t="str">
        <f>'242MLInput'!R343</f>
        <v>Vector Aeromedical</v>
      </c>
      <c r="K347" s="113" t="str">
        <f>'242MLInput'!AC343</f>
        <v/>
      </c>
      <c r="L347" s="114"/>
      <c r="M347" s="115">
        <f>'242MLInput'!L343</f>
        <v>3.6</v>
      </c>
      <c r="N347" s="111" t="str">
        <f>IF(F347="","",(IF(R347='242MLInput'!K343,"","ERROR!")))</f>
        <v/>
      </c>
      <c r="O347" s="64"/>
      <c r="P347" s="121">
        <v>1771.0</v>
      </c>
      <c r="Q347" s="133"/>
      <c r="R347" s="224">
        <f t="shared" si="8"/>
        <v>3079.1</v>
      </c>
      <c r="S347" s="225"/>
      <c r="T347" s="225"/>
      <c r="U347" s="226"/>
      <c r="V347" s="226"/>
      <c r="W347" s="226"/>
      <c r="X347" s="226"/>
      <c r="Y347" s="226" t="str">
        <f t="shared" si="86"/>
        <v/>
      </c>
      <c r="Z347" s="136"/>
      <c r="AA347" s="228" t="s">
        <v>94</v>
      </c>
      <c r="AB347" s="229">
        <v>1000.0</v>
      </c>
      <c r="AC347" s="229" t="s">
        <v>398</v>
      </c>
      <c r="AD347" s="138"/>
      <c r="AE347" s="139">
        <v>0.0</v>
      </c>
      <c r="AF347" s="140" t="str">
        <f t="shared" si="6"/>
        <v/>
      </c>
      <c r="AG347" s="231">
        <v>2.75</v>
      </c>
      <c r="AH347" s="142">
        <f t="shared" si="7"/>
        <v>0</v>
      </c>
      <c r="AI347" s="235" t="str">
        <f>HYPERLINK('242MLInput'!AD343)</f>
        <v/>
      </c>
      <c r="AJ347" s="236" t="str">
        <f>HYPERLINK('242MLInput'!AE343)</f>
        <v/>
      </c>
      <c r="AK347" s="237" t="str">
        <f>HYPERLINK('242MLInput'!AF343)</f>
        <v/>
      </c>
      <c r="AL347" s="237" t="str">
        <f>HYPERLINK('242MLInput'!AG343)</f>
        <v/>
      </c>
      <c r="AM347" s="237" t="str">
        <f>HYPERLINK('242MLInput'!AH343)</f>
        <v/>
      </c>
      <c r="AN347" s="237" t="str">
        <f>HYPERLINK('242MLInput'!AI343)</f>
        <v/>
      </c>
      <c r="AO347" s="237" t="str">
        <f>HYPERLINK('242MLInput'!AJ343)</f>
        <v/>
      </c>
      <c r="AP347" s="237" t="str">
        <f>HYPERLINK('242MLInput'!AK343)</f>
        <v/>
      </c>
      <c r="AQ347" s="238"/>
      <c r="AR347" s="238"/>
      <c r="AS347" s="238"/>
      <c r="AT347" s="238"/>
      <c r="AU347" s="238"/>
      <c r="AV347" s="238"/>
      <c r="AW347" s="238"/>
      <c r="AX347" s="238"/>
      <c r="AY347" s="238"/>
      <c r="AZ347" s="238"/>
      <c r="BA347" s="238"/>
      <c r="BB347" s="238"/>
      <c r="BC347" s="238"/>
      <c r="BD347" s="238"/>
      <c r="BE347" s="238"/>
      <c r="BF347" s="238"/>
      <c r="BG347" s="238"/>
      <c r="BH347" s="238"/>
      <c r="BI347" s="238"/>
      <c r="BJ347" s="238"/>
      <c r="BK347" s="238"/>
      <c r="BL347" s="238"/>
      <c r="BM347" s="238"/>
      <c r="BN347" s="238"/>
      <c r="BO347" s="238"/>
      <c r="BP347" s="238"/>
      <c r="BQ347" s="238"/>
      <c r="BR347" s="238"/>
      <c r="BS347" s="238"/>
      <c r="BT347" s="238"/>
      <c r="BU347" s="238"/>
      <c r="BV347" s="238"/>
      <c r="BW347" s="238"/>
      <c r="BX347" s="238"/>
      <c r="BY347" s="238"/>
      <c r="BZ347" s="238"/>
      <c r="CA347" s="238"/>
      <c r="CB347" s="238"/>
      <c r="CC347" s="238"/>
      <c r="CD347" s="238"/>
      <c r="CE347" s="238"/>
      <c r="CF347" s="238"/>
      <c r="CG347" s="238"/>
      <c r="CH347" s="238"/>
      <c r="CI347" s="238"/>
      <c r="CJ347" s="238"/>
      <c r="CK347" s="238"/>
      <c r="CL347" s="238"/>
      <c r="CM347" s="238"/>
      <c r="CN347" s="238"/>
      <c r="CO347" s="238"/>
      <c r="CP347" s="238"/>
      <c r="CQ347" s="238"/>
      <c r="CR347" s="238"/>
      <c r="CS347" s="238"/>
      <c r="CT347" s="238"/>
      <c r="CU347" s="238"/>
      <c r="CV347" s="238"/>
      <c r="CW347" s="238"/>
      <c r="CX347" s="238"/>
      <c r="CY347" s="238"/>
      <c r="CZ347" s="238"/>
      <c r="DA347" s="238"/>
      <c r="DB347" s="238"/>
      <c r="DC347" s="238"/>
      <c r="DD347" s="238"/>
    </row>
    <row r="348" ht="10.5" customHeight="1">
      <c r="A348" s="118" t="str">
        <f t="shared" si="1"/>
        <v>242ML</v>
      </c>
      <c r="B348" s="118">
        <f t="shared" si="2"/>
        <v>2020</v>
      </c>
      <c r="C348" s="118">
        <f t="shared" si="3"/>
        <v>11</v>
      </c>
      <c r="D348" s="119">
        <f>'242MLInput'!B344</f>
        <v>44139</v>
      </c>
      <c r="E348" s="120" t="str">
        <f t="shared" si="4"/>
        <v>BUY</v>
      </c>
      <c r="F348" s="121" t="str">
        <f>'242MLInput'!H344</f>
        <v>SLN</v>
      </c>
      <c r="G348" s="120" t="str">
        <f>'242MLInput'!N344</f>
        <v>David Carr</v>
      </c>
      <c r="H348" s="120" t="str">
        <f>'242MLInput'!O344</f>
        <v/>
      </c>
      <c r="I348" s="120" t="str">
        <f>'242MLInput'!Q344</f>
        <v>Cargo</v>
      </c>
      <c r="J348" s="121" t="str">
        <f>'242MLInput'!R344</f>
        <v>Vector Aeromedical</v>
      </c>
      <c r="K348" s="122" t="str">
        <f>'242MLInput'!AC344</f>
        <v/>
      </c>
      <c r="L348" s="123"/>
      <c r="M348" s="124">
        <f>'242MLInput'!L344</f>
        <v>2.8</v>
      </c>
      <c r="N348" s="120" t="str">
        <f>IF(F348="","",(IF(R348='242MLInput'!K344,"","ERROR!")))</f>
        <v/>
      </c>
      <c r="O348" s="120"/>
      <c r="P348" s="121">
        <v>1772.0</v>
      </c>
      <c r="Q348" s="121"/>
      <c r="R348" s="124">
        <f t="shared" si="8"/>
        <v>3081.9</v>
      </c>
      <c r="S348" s="125"/>
      <c r="T348" s="125"/>
      <c r="U348" s="125"/>
      <c r="V348" s="126"/>
      <c r="W348" s="125"/>
      <c r="X348" s="125"/>
      <c r="Y348" s="125" t="str">
        <f t="shared" si="86"/>
        <v/>
      </c>
      <c r="Z348" s="121"/>
      <c r="AA348" s="234"/>
      <c r="AB348" s="128"/>
      <c r="AC348" s="128"/>
      <c r="AD348" s="143"/>
      <c r="AE348" s="144">
        <v>0.0</v>
      </c>
      <c r="AF348" s="125" t="str">
        <f t="shared" si="6"/>
        <v/>
      </c>
      <c r="AG348" s="131">
        <v>2.75</v>
      </c>
      <c r="AH348" s="120">
        <f t="shared" si="7"/>
        <v>0</v>
      </c>
      <c r="AI348" s="132" t="str">
        <f>HYPERLINK('242MLInput'!AD344)</f>
        <v/>
      </c>
      <c r="AJ348" s="132" t="str">
        <f>HYPERLINK('242MLInput'!AE344)</f>
        <v/>
      </c>
      <c r="AK348" s="132" t="str">
        <f>HYPERLINK('242MLInput'!AF344)</f>
        <v/>
      </c>
      <c r="AL348" s="132" t="str">
        <f>HYPERLINK('242MLInput'!AG344)</f>
        <v/>
      </c>
      <c r="AM348" s="132" t="str">
        <f>HYPERLINK('242MLInput'!AH344)</f>
        <v/>
      </c>
      <c r="AN348" s="132" t="str">
        <f>HYPERLINK('242MLInput'!AI344)</f>
        <v/>
      </c>
      <c r="AO348" s="132" t="str">
        <f>HYPERLINK('242MLInput'!AJ344)</f>
        <v/>
      </c>
      <c r="AP348" s="132" t="str">
        <f>HYPERLINK('242MLInput'!AK344)</f>
        <v/>
      </c>
      <c r="AQ348" s="118"/>
      <c r="AR348" s="118"/>
      <c r="AS348" s="118"/>
      <c r="AT348" s="118"/>
      <c r="AU348" s="118"/>
      <c r="AV348" s="118"/>
      <c r="AW348" s="118"/>
      <c r="AX348" s="118"/>
      <c r="AY348" s="118"/>
      <c r="AZ348" s="118"/>
      <c r="BA348" s="118"/>
      <c r="BB348" s="118"/>
      <c r="BC348" s="118"/>
      <c r="BD348" s="118"/>
      <c r="BE348" s="118"/>
      <c r="BF348" s="118"/>
      <c r="BG348" s="118"/>
      <c r="BH348" s="118"/>
      <c r="BI348" s="118"/>
      <c r="BJ348" s="118"/>
      <c r="BK348" s="118"/>
      <c r="BL348" s="118"/>
      <c r="BM348" s="118"/>
      <c r="BN348" s="118"/>
      <c r="BO348" s="118"/>
      <c r="BP348" s="118"/>
      <c r="BQ348" s="118"/>
      <c r="BR348" s="118"/>
      <c r="BS348" s="118"/>
      <c r="BT348" s="118"/>
      <c r="BU348" s="118"/>
      <c r="BV348" s="118"/>
      <c r="BW348" s="118"/>
      <c r="BX348" s="118"/>
      <c r="BY348" s="118"/>
      <c r="BZ348" s="118"/>
      <c r="CA348" s="118"/>
      <c r="CB348" s="118"/>
      <c r="CC348" s="118"/>
      <c r="CD348" s="118"/>
      <c r="CE348" s="118"/>
      <c r="CF348" s="118"/>
      <c r="CG348" s="118"/>
      <c r="CH348" s="118"/>
      <c r="CI348" s="118"/>
      <c r="CJ348" s="118"/>
      <c r="CK348" s="118"/>
      <c r="CL348" s="118"/>
      <c r="CM348" s="118"/>
      <c r="CN348" s="118"/>
      <c r="CO348" s="118"/>
      <c r="CP348" s="118"/>
      <c r="CQ348" s="118"/>
      <c r="CR348" s="118"/>
      <c r="CS348" s="118"/>
      <c r="CT348" s="118"/>
      <c r="CU348" s="118"/>
      <c r="CV348" s="118"/>
      <c r="CW348" s="118"/>
      <c r="CX348" s="118"/>
      <c r="CY348" s="118"/>
      <c r="CZ348" s="118"/>
      <c r="DA348" s="118"/>
      <c r="DB348" s="118"/>
      <c r="DC348" s="118"/>
      <c r="DD348" s="118"/>
    </row>
    <row r="349" ht="10.5" customHeight="1">
      <c r="A349" s="118" t="str">
        <f t="shared" si="1"/>
        <v>242ML</v>
      </c>
      <c r="B349" s="118">
        <f t="shared" si="2"/>
        <v>2020</v>
      </c>
      <c r="C349" s="118">
        <f t="shared" si="3"/>
        <v>11</v>
      </c>
      <c r="D349" s="119">
        <f>'242MLInput'!B345</f>
        <v>44139</v>
      </c>
      <c r="E349" s="120" t="str">
        <f t="shared" si="4"/>
        <v>SLN</v>
      </c>
      <c r="F349" s="121" t="str">
        <f>'242MLInput'!H345</f>
        <v>APA</v>
      </c>
      <c r="G349" s="120" t="str">
        <f>'242MLInput'!N345</f>
        <v>David Carr</v>
      </c>
      <c r="H349" s="120" t="str">
        <f>'242MLInput'!O345</f>
        <v/>
      </c>
      <c r="I349" s="120" t="str">
        <f>'242MLInput'!Q345</f>
        <v>Cargo</v>
      </c>
      <c r="J349" s="121" t="str">
        <f>'242MLInput'!R345</f>
        <v>Vector Aeromedical</v>
      </c>
      <c r="K349" s="122" t="str">
        <f>'242MLInput'!AC345</f>
        <v/>
      </c>
      <c r="L349" s="123"/>
      <c r="M349" s="124">
        <f>'242MLInput'!L345</f>
        <v>1.2</v>
      </c>
      <c r="N349" s="120" t="str">
        <f>IF(F349="","",(IF(R349='242MLInput'!K345,"","ERROR!")))</f>
        <v/>
      </c>
      <c r="O349" s="120"/>
      <c r="P349" s="121">
        <v>1773.0</v>
      </c>
      <c r="Q349" s="121"/>
      <c r="R349" s="124">
        <f t="shared" si="8"/>
        <v>3083.1</v>
      </c>
      <c r="S349" s="125"/>
      <c r="T349" s="125"/>
      <c r="U349" s="125"/>
      <c r="V349" s="126"/>
      <c r="W349" s="125"/>
      <c r="X349" s="125"/>
      <c r="Y349" s="125" t="str">
        <f t="shared" si="86"/>
        <v/>
      </c>
      <c r="Z349" s="121"/>
      <c r="AA349" s="234" t="s">
        <v>102</v>
      </c>
      <c r="AB349" s="128">
        <v>275.0</v>
      </c>
      <c r="AC349" s="128" t="s">
        <v>399</v>
      </c>
      <c r="AD349" s="143"/>
      <c r="AE349" s="144">
        <v>0.0</v>
      </c>
      <c r="AF349" s="125" t="str">
        <f t="shared" si="6"/>
        <v/>
      </c>
      <c r="AG349" s="131">
        <v>2.75</v>
      </c>
      <c r="AH349" s="120">
        <f t="shared" si="7"/>
        <v>0</v>
      </c>
      <c r="AI349" s="132" t="str">
        <f>HYPERLINK('242MLInput'!AD345)</f>
        <v/>
      </c>
      <c r="AJ349" s="132" t="str">
        <f>HYPERLINK('242MLInput'!AE345)</f>
        <v/>
      </c>
      <c r="AK349" s="132" t="str">
        <f>HYPERLINK('242MLInput'!AF345)</f>
        <v/>
      </c>
      <c r="AL349" s="132" t="str">
        <f>HYPERLINK('242MLInput'!AG345)</f>
        <v/>
      </c>
      <c r="AM349" s="132" t="str">
        <f>HYPERLINK('242MLInput'!AH345)</f>
        <v/>
      </c>
      <c r="AN349" s="132" t="str">
        <f>HYPERLINK('242MLInput'!AI345)</f>
        <v/>
      </c>
      <c r="AO349" s="132" t="str">
        <f>HYPERLINK('242MLInput'!AJ345)</f>
        <v/>
      </c>
      <c r="AP349" s="132" t="str">
        <f>HYPERLINK('242MLInput'!AK345)</f>
        <v/>
      </c>
      <c r="AQ349" s="118"/>
      <c r="AR349" s="118"/>
      <c r="AS349" s="118"/>
      <c r="AT349" s="118"/>
      <c r="AU349" s="118"/>
      <c r="AV349" s="118"/>
      <c r="AW349" s="118"/>
      <c r="AX349" s="118"/>
      <c r="AY349" s="118"/>
      <c r="AZ349" s="118"/>
      <c r="BA349" s="118"/>
      <c r="BB349" s="118"/>
      <c r="BC349" s="118"/>
      <c r="BD349" s="118"/>
      <c r="BE349" s="118"/>
      <c r="BF349" s="118"/>
      <c r="BG349" s="118"/>
      <c r="BH349" s="118"/>
      <c r="BI349" s="118"/>
      <c r="BJ349" s="118"/>
      <c r="BK349" s="118"/>
      <c r="BL349" s="118"/>
      <c r="BM349" s="118"/>
      <c r="BN349" s="118"/>
      <c r="BO349" s="118"/>
      <c r="BP349" s="118"/>
      <c r="BQ349" s="118"/>
      <c r="BR349" s="118"/>
      <c r="BS349" s="118"/>
      <c r="BT349" s="118"/>
      <c r="BU349" s="118"/>
      <c r="BV349" s="118"/>
      <c r="BW349" s="118"/>
      <c r="BX349" s="118"/>
      <c r="BY349" s="118"/>
      <c r="BZ349" s="118"/>
      <c r="CA349" s="118"/>
      <c r="CB349" s="118"/>
      <c r="CC349" s="118"/>
      <c r="CD349" s="118"/>
      <c r="CE349" s="118"/>
      <c r="CF349" s="118"/>
      <c r="CG349" s="118"/>
      <c r="CH349" s="118"/>
      <c r="CI349" s="118"/>
      <c r="CJ349" s="118"/>
      <c r="CK349" s="118"/>
      <c r="CL349" s="118"/>
      <c r="CM349" s="118"/>
      <c r="CN349" s="118"/>
      <c r="CO349" s="118"/>
      <c r="CP349" s="118"/>
      <c r="CQ349" s="118"/>
      <c r="CR349" s="118"/>
      <c r="CS349" s="118"/>
      <c r="CT349" s="118"/>
      <c r="CU349" s="118"/>
      <c r="CV349" s="118"/>
      <c r="CW349" s="118"/>
      <c r="CX349" s="118"/>
      <c r="CY349" s="118"/>
      <c r="CZ349" s="118"/>
      <c r="DA349" s="118"/>
      <c r="DB349" s="118"/>
      <c r="DC349" s="118"/>
      <c r="DD349" s="118"/>
    </row>
    <row r="350" ht="10.5" customHeight="1">
      <c r="A350" s="118" t="str">
        <f t="shared" si="1"/>
        <v>242ML</v>
      </c>
      <c r="B350" s="118">
        <f t="shared" si="2"/>
        <v>2020</v>
      </c>
      <c r="C350" s="118">
        <f t="shared" si="3"/>
        <v>11</v>
      </c>
      <c r="D350" s="119">
        <f>'242MLInput'!B346</f>
        <v>44140</v>
      </c>
      <c r="E350" s="120" t="str">
        <f t="shared" si="4"/>
        <v>APA</v>
      </c>
      <c r="F350" s="121" t="str">
        <f>'242MLInput'!H346</f>
        <v>BUY</v>
      </c>
      <c r="G350" s="120" t="str">
        <f>'242MLInput'!N346</f>
        <v>David Carr</v>
      </c>
      <c r="H350" s="120" t="str">
        <f>'242MLInput'!O346</f>
        <v/>
      </c>
      <c r="I350" s="120" t="str">
        <f>'242MLInput'!Q346</f>
        <v>Cargo</v>
      </c>
      <c r="J350" s="121" t="str">
        <f>'242MLInput'!R346</f>
        <v>Vector Aeromedical</v>
      </c>
      <c r="K350" s="122" t="str">
        <f>'242MLInput'!AC346</f>
        <v/>
      </c>
      <c r="L350" s="123"/>
      <c r="M350" s="124">
        <f>'242MLInput'!L346</f>
        <v>3.6</v>
      </c>
      <c r="N350" s="120" t="str">
        <f>IF(F350="","",(IF(R350='242MLInput'!K346,"","ERROR!")))</f>
        <v/>
      </c>
      <c r="O350" s="120"/>
      <c r="P350" s="121">
        <v>1774.0</v>
      </c>
      <c r="Q350" s="121"/>
      <c r="R350" s="124">
        <f t="shared" si="8"/>
        <v>3086.7</v>
      </c>
      <c r="S350" s="125"/>
      <c r="T350" s="125"/>
      <c r="U350" s="125"/>
      <c r="V350" s="126"/>
      <c r="W350" s="125"/>
      <c r="X350" s="125"/>
      <c r="Y350" s="125" t="str">
        <f t="shared" si="86"/>
        <v/>
      </c>
      <c r="Z350" s="121"/>
      <c r="AA350" s="234" t="s">
        <v>75</v>
      </c>
      <c r="AB350" s="128">
        <v>1000.0</v>
      </c>
      <c r="AC350" s="128" t="s">
        <v>400</v>
      </c>
      <c r="AD350" s="143"/>
      <c r="AE350" s="144">
        <v>0.0</v>
      </c>
      <c r="AF350" s="125" t="str">
        <f t="shared" si="6"/>
        <v/>
      </c>
      <c r="AG350" s="131">
        <v>2.75</v>
      </c>
      <c r="AH350" s="120">
        <f t="shared" si="7"/>
        <v>0</v>
      </c>
      <c r="AI350" s="132" t="str">
        <f>HYPERLINK('242MLInput'!AD346)</f>
        <v/>
      </c>
      <c r="AJ350" s="132" t="str">
        <f>HYPERLINK('242MLInput'!AE346)</f>
        <v/>
      </c>
      <c r="AK350" s="132" t="str">
        <f>HYPERLINK('242MLInput'!AF346)</f>
        <v/>
      </c>
      <c r="AL350" s="132" t="str">
        <f>HYPERLINK('242MLInput'!AG346)</f>
        <v/>
      </c>
      <c r="AM350" s="132" t="str">
        <f>HYPERLINK('242MLInput'!AH346)</f>
        <v/>
      </c>
      <c r="AN350" s="132" t="str">
        <f>HYPERLINK('242MLInput'!AI346)</f>
        <v/>
      </c>
      <c r="AO350" s="132" t="str">
        <f>HYPERLINK('242MLInput'!AJ346)</f>
        <v/>
      </c>
      <c r="AP350" s="132" t="str">
        <f>HYPERLINK('242MLInput'!AK346)</f>
        <v/>
      </c>
      <c r="AQ350" s="118"/>
      <c r="AR350" s="118"/>
      <c r="AS350" s="118"/>
      <c r="AT350" s="118"/>
      <c r="AU350" s="118"/>
      <c r="AV350" s="118"/>
      <c r="AW350" s="118"/>
      <c r="AX350" s="118"/>
      <c r="AY350" s="118"/>
      <c r="AZ350" s="118"/>
      <c r="BA350" s="118"/>
      <c r="BB350" s="118"/>
      <c r="BC350" s="118"/>
      <c r="BD350" s="118"/>
      <c r="BE350" s="118"/>
      <c r="BF350" s="118"/>
      <c r="BG350" s="118"/>
      <c r="BH350" s="118"/>
      <c r="BI350" s="118"/>
      <c r="BJ350" s="118"/>
      <c r="BK350" s="118"/>
      <c r="BL350" s="118"/>
      <c r="BM350" s="118"/>
      <c r="BN350" s="118"/>
      <c r="BO350" s="118"/>
      <c r="BP350" s="118"/>
      <c r="BQ350" s="118"/>
      <c r="BR350" s="118"/>
      <c r="BS350" s="118"/>
      <c r="BT350" s="118"/>
      <c r="BU350" s="118"/>
      <c r="BV350" s="118"/>
      <c r="BW350" s="118"/>
      <c r="BX350" s="118"/>
      <c r="BY350" s="118"/>
      <c r="BZ350" s="118"/>
      <c r="CA350" s="118"/>
      <c r="CB350" s="118"/>
      <c r="CC350" s="118"/>
      <c r="CD350" s="118"/>
      <c r="CE350" s="118"/>
      <c r="CF350" s="118"/>
      <c r="CG350" s="118"/>
      <c r="CH350" s="118"/>
      <c r="CI350" s="118"/>
      <c r="CJ350" s="118"/>
      <c r="CK350" s="118"/>
      <c r="CL350" s="118"/>
      <c r="CM350" s="118"/>
      <c r="CN350" s="118"/>
      <c r="CO350" s="118"/>
      <c r="CP350" s="118"/>
      <c r="CQ350" s="118"/>
      <c r="CR350" s="118"/>
      <c r="CS350" s="118"/>
      <c r="CT350" s="118"/>
      <c r="CU350" s="118"/>
      <c r="CV350" s="118"/>
      <c r="CW350" s="118"/>
      <c r="CX350" s="118"/>
      <c r="CY350" s="118"/>
      <c r="CZ350" s="118"/>
      <c r="DA350" s="118"/>
      <c r="DB350" s="118"/>
      <c r="DC350" s="118"/>
      <c r="DD350" s="118"/>
    </row>
    <row r="351" ht="10.5" customHeight="1">
      <c r="A351" s="12" t="str">
        <f t="shared" si="1"/>
        <v>242ML</v>
      </c>
      <c r="B351" s="12">
        <f t="shared" si="2"/>
        <v>2020</v>
      </c>
      <c r="C351" s="12">
        <f t="shared" si="3"/>
        <v>11</v>
      </c>
      <c r="D351" s="230">
        <f>'242MLInput'!B347</f>
        <v>44140</v>
      </c>
      <c r="E351" s="111" t="str">
        <f t="shared" si="4"/>
        <v>BUY</v>
      </c>
      <c r="F351" s="112" t="str">
        <f>'242MLInput'!H347</f>
        <v>GCK</v>
      </c>
      <c r="G351" s="111" t="str">
        <f>'242MLInput'!N347</f>
        <v>Kevin Mock</v>
      </c>
      <c r="H351" s="111" t="str">
        <f>'242MLInput'!O347</f>
        <v/>
      </c>
      <c r="I351" s="111" t="str">
        <f>'242MLInput'!Q347</f>
        <v>Cargo</v>
      </c>
      <c r="J351" s="112" t="str">
        <f>'242MLInput'!R347</f>
        <v>Vector Aeromedical</v>
      </c>
      <c r="K351" s="113" t="str">
        <f>'242MLInput'!AC347</f>
        <v/>
      </c>
      <c r="L351" s="114"/>
      <c r="M351" s="115">
        <f>'242MLInput'!L347</f>
        <v>3.2</v>
      </c>
      <c r="N351" s="111" t="str">
        <f>IF(F351="","",(IF(R351='242MLInput'!K347,"","ERROR!")))</f>
        <v/>
      </c>
      <c r="O351" s="64"/>
      <c r="P351" s="121">
        <v>1775.0</v>
      </c>
      <c r="Q351" s="133"/>
      <c r="R351" s="224">
        <f t="shared" si="8"/>
        <v>3089.9</v>
      </c>
      <c r="S351" s="225"/>
      <c r="T351" s="225"/>
      <c r="U351" s="226"/>
      <c r="V351" s="226"/>
      <c r="W351" s="226"/>
      <c r="X351" s="226"/>
      <c r="Y351" s="226" t="str">
        <f t="shared" si="86"/>
        <v/>
      </c>
      <c r="Z351" s="136"/>
      <c r="AA351" s="228"/>
      <c r="AB351" s="229"/>
      <c r="AC351" s="229"/>
      <c r="AD351" s="138"/>
      <c r="AE351" s="139">
        <v>0.0</v>
      </c>
      <c r="AF351" s="140" t="str">
        <f t="shared" si="6"/>
        <v/>
      </c>
      <c r="AG351" s="231">
        <v>2.75</v>
      </c>
      <c r="AH351" s="142">
        <f t="shared" si="7"/>
        <v>0</v>
      </c>
      <c r="AI351" s="235" t="str">
        <f>HYPERLINK('242MLInput'!AD347)</f>
        <v/>
      </c>
      <c r="AJ351" s="236" t="str">
        <f>HYPERLINK('242MLInput'!AE347)</f>
        <v/>
      </c>
      <c r="AK351" s="237" t="str">
        <f>HYPERLINK('242MLInput'!AF347)</f>
        <v/>
      </c>
      <c r="AL351" s="237" t="str">
        <f>HYPERLINK('242MLInput'!AG347)</f>
        <v/>
      </c>
      <c r="AM351" s="237" t="str">
        <f>HYPERLINK('242MLInput'!AH347)</f>
        <v/>
      </c>
      <c r="AN351" s="237" t="str">
        <f>HYPERLINK('242MLInput'!AI347)</f>
        <v/>
      </c>
      <c r="AO351" s="237" t="str">
        <f>HYPERLINK('242MLInput'!AJ347)</f>
        <v/>
      </c>
      <c r="AP351" s="237" t="str">
        <f>HYPERLINK('242MLInput'!AK347)</f>
        <v/>
      </c>
      <c r="AQ351" s="238"/>
      <c r="AR351" s="238"/>
      <c r="AS351" s="238"/>
      <c r="AT351" s="238"/>
      <c r="AU351" s="238"/>
      <c r="AV351" s="238"/>
      <c r="AW351" s="238"/>
      <c r="AX351" s="238"/>
      <c r="AY351" s="238"/>
      <c r="AZ351" s="238"/>
      <c r="BA351" s="238"/>
      <c r="BB351" s="238"/>
      <c r="BC351" s="238"/>
      <c r="BD351" s="238"/>
      <c r="BE351" s="238"/>
      <c r="BF351" s="238"/>
      <c r="BG351" s="238"/>
      <c r="BH351" s="238"/>
      <c r="BI351" s="238"/>
      <c r="BJ351" s="238"/>
      <c r="BK351" s="238"/>
      <c r="BL351" s="238"/>
      <c r="BM351" s="238"/>
      <c r="BN351" s="238"/>
      <c r="BO351" s="238"/>
      <c r="BP351" s="238"/>
      <c r="BQ351" s="238"/>
      <c r="BR351" s="238"/>
      <c r="BS351" s="238"/>
      <c r="BT351" s="238"/>
      <c r="BU351" s="238"/>
      <c r="BV351" s="238"/>
      <c r="BW351" s="238"/>
      <c r="BX351" s="238"/>
      <c r="BY351" s="238"/>
      <c r="BZ351" s="238"/>
      <c r="CA351" s="238"/>
      <c r="CB351" s="238"/>
      <c r="CC351" s="238"/>
      <c r="CD351" s="238"/>
      <c r="CE351" s="238"/>
      <c r="CF351" s="238"/>
      <c r="CG351" s="238"/>
      <c r="CH351" s="238"/>
      <c r="CI351" s="238"/>
      <c r="CJ351" s="238"/>
      <c r="CK351" s="238"/>
      <c r="CL351" s="238"/>
      <c r="CM351" s="238"/>
      <c r="CN351" s="238"/>
      <c r="CO351" s="238"/>
      <c r="CP351" s="238"/>
      <c r="CQ351" s="238"/>
      <c r="CR351" s="238"/>
      <c r="CS351" s="238"/>
      <c r="CT351" s="238"/>
      <c r="CU351" s="238"/>
      <c r="CV351" s="238"/>
      <c r="CW351" s="238"/>
      <c r="CX351" s="238"/>
      <c r="CY351" s="238"/>
      <c r="CZ351" s="238"/>
      <c r="DA351" s="238"/>
      <c r="DB351" s="238"/>
      <c r="DC351" s="238"/>
      <c r="DD351" s="238"/>
    </row>
    <row r="352" ht="10.5" customHeight="1">
      <c r="A352" s="12" t="str">
        <f t="shared" si="1"/>
        <v>242ML</v>
      </c>
      <c r="B352" s="12">
        <f t="shared" si="2"/>
        <v>2020</v>
      </c>
      <c r="C352" s="12">
        <f t="shared" si="3"/>
        <v>11</v>
      </c>
      <c r="D352" s="230">
        <f>'242MLInput'!B348</f>
        <v>44140</v>
      </c>
      <c r="E352" s="111" t="str">
        <f t="shared" si="4"/>
        <v>GCK</v>
      </c>
      <c r="F352" s="112" t="str">
        <f>'242MLInput'!H348</f>
        <v>APA</v>
      </c>
      <c r="G352" s="111" t="str">
        <f>'242MLInput'!N348</f>
        <v>Kevin Mock</v>
      </c>
      <c r="H352" s="111" t="str">
        <f>'242MLInput'!O348</f>
        <v/>
      </c>
      <c r="I352" s="111" t="str">
        <f>'242MLInput'!Q348</f>
        <v>Cargo</v>
      </c>
      <c r="J352" s="112" t="str">
        <f>'242MLInput'!R348</f>
        <v>Vector Aeromedical</v>
      </c>
      <c r="K352" s="113" t="str">
        <f>'242MLInput'!AC348</f>
        <v/>
      </c>
      <c r="L352" s="114"/>
      <c r="M352" s="115">
        <f>'242MLInput'!L348</f>
        <v>0.9</v>
      </c>
      <c r="N352" s="111" t="str">
        <f>IF(F352="","",(IF(R352='242MLInput'!K348,"","ERROR!")))</f>
        <v/>
      </c>
      <c r="O352" s="64"/>
      <c r="P352" s="121">
        <v>1776.0</v>
      </c>
      <c r="Q352" s="133"/>
      <c r="R352" s="224">
        <f t="shared" si="8"/>
        <v>3090.8</v>
      </c>
      <c r="S352" s="225"/>
      <c r="T352" s="225"/>
      <c r="U352" s="226"/>
      <c r="V352" s="226"/>
      <c r="W352" s="226"/>
      <c r="X352" s="226"/>
      <c r="Y352" s="226" t="str">
        <f t="shared" si="86"/>
        <v/>
      </c>
      <c r="Z352" s="136"/>
      <c r="AA352" s="228"/>
      <c r="AB352" s="229"/>
      <c r="AC352" s="229"/>
      <c r="AD352" s="138"/>
      <c r="AE352" s="139">
        <v>0.0</v>
      </c>
      <c r="AF352" s="140" t="str">
        <f t="shared" si="6"/>
        <v/>
      </c>
      <c r="AG352" s="231">
        <v>2.75</v>
      </c>
      <c r="AH352" s="142">
        <f t="shared" si="7"/>
        <v>0</v>
      </c>
      <c r="AI352" s="235" t="str">
        <f>HYPERLINK('242MLInput'!AD348)</f>
        <v/>
      </c>
      <c r="AJ352" s="236" t="str">
        <f>HYPERLINK('242MLInput'!AE348)</f>
        <v/>
      </c>
      <c r="AK352" s="237" t="str">
        <f>HYPERLINK('242MLInput'!AF348)</f>
        <v/>
      </c>
      <c r="AL352" s="237" t="str">
        <f>HYPERLINK('242MLInput'!AG348)</f>
        <v/>
      </c>
      <c r="AM352" s="237" t="str">
        <f>HYPERLINK('242MLInput'!AH348)</f>
        <v/>
      </c>
      <c r="AN352" s="237" t="str">
        <f>HYPERLINK('242MLInput'!AI348)</f>
        <v/>
      </c>
      <c r="AO352" s="237" t="str">
        <f>HYPERLINK('242MLInput'!AJ348)</f>
        <v/>
      </c>
      <c r="AP352" s="237" t="str">
        <f>HYPERLINK('242MLInput'!AK348)</f>
        <v/>
      </c>
      <c r="AQ352" s="238"/>
      <c r="AR352" s="238"/>
      <c r="AS352" s="238"/>
      <c r="AT352" s="238"/>
      <c r="AU352" s="238"/>
      <c r="AV352" s="238"/>
      <c r="AW352" s="238"/>
      <c r="AX352" s="238"/>
      <c r="AY352" s="238"/>
      <c r="AZ352" s="238"/>
      <c r="BA352" s="238"/>
      <c r="BB352" s="238"/>
      <c r="BC352" s="238"/>
      <c r="BD352" s="238"/>
      <c r="BE352" s="238"/>
      <c r="BF352" s="238"/>
      <c r="BG352" s="238"/>
      <c r="BH352" s="238"/>
      <c r="BI352" s="238"/>
      <c r="BJ352" s="238"/>
      <c r="BK352" s="238"/>
      <c r="BL352" s="238"/>
      <c r="BM352" s="238"/>
      <c r="BN352" s="238"/>
      <c r="BO352" s="238"/>
      <c r="BP352" s="238"/>
      <c r="BQ352" s="238"/>
      <c r="BR352" s="238"/>
      <c r="BS352" s="238"/>
      <c r="BT352" s="238"/>
      <c r="BU352" s="238"/>
      <c r="BV352" s="238"/>
      <c r="BW352" s="238"/>
      <c r="BX352" s="238"/>
      <c r="BY352" s="238"/>
      <c r="BZ352" s="238"/>
      <c r="CA352" s="238"/>
      <c r="CB352" s="238"/>
      <c r="CC352" s="238"/>
      <c r="CD352" s="238"/>
      <c r="CE352" s="238"/>
      <c r="CF352" s="238"/>
      <c r="CG352" s="238"/>
      <c r="CH352" s="238"/>
      <c r="CI352" s="238"/>
      <c r="CJ352" s="238"/>
      <c r="CK352" s="238"/>
      <c r="CL352" s="238"/>
      <c r="CM352" s="238"/>
      <c r="CN352" s="238"/>
      <c r="CO352" s="238"/>
      <c r="CP352" s="238"/>
      <c r="CQ352" s="238"/>
      <c r="CR352" s="238"/>
      <c r="CS352" s="238"/>
      <c r="CT352" s="238"/>
      <c r="CU352" s="238"/>
      <c r="CV352" s="238"/>
      <c r="CW352" s="238"/>
      <c r="CX352" s="238"/>
      <c r="CY352" s="238"/>
      <c r="CZ352" s="238"/>
      <c r="DA352" s="238"/>
      <c r="DB352" s="238"/>
      <c r="DC352" s="238"/>
      <c r="DD352" s="238"/>
    </row>
    <row r="353" ht="10.5" customHeight="1">
      <c r="A353" s="12" t="str">
        <f t="shared" si="1"/>
        <v>242ML</v>
      </c>
      <c r="B353" s="12">
        <f t="shared" si="2"/>
        <v>2020</v>
      </c>
      <c r="C353" s="12">
        <f t="shared" si="3"/>
        <v>11</v>
      </c>
      <c r="D353" s="230">
        <f>'242MLInput'!B349</f>
        <v>44141</v>
      </c>
      <c r="E353" s="111" t="str">
        <f t="shared" si="4"/>
        <v>APA</v>
      </c>
      <c r="F353" s="112" t="str">
        <f>'242MLInput'!H349</f>
        <v>BUY</v>
      </c>
      <c r="G353" s="111" t="str">
        <f>'242MLInput'!N349</f>
        <v>Kevin Mock</v>
      </c>
      <c r="H353" s="111" t="str">
        <f>'242MLInput'!O349</f>
        <v/>
      </c>
      <c r="I353" s="111" t="str">
        <f>'242MLInput'!Q349</f>
        <v>Cargo</v>
      </c>
      <c r="J353" s="112" t="str">
        <f>'242MLInput'!R349</f>
        <v>Vector Aeromedical</v>
      </c>
      <c r="K353" s="113" t="str">
        <f>'242MLInput'!AC349</f>
        <v/>
      </c>
      <c r="L353" s="114"/>
      <c r="M353" s="115">
        <f>'242MLInput'!L349</f>
        <v>3.6</v>
      </c>
      <c r="N353" s="111" t="str">
        <f>IF(F353="","",(IF(R353='242MLInput'!K349,"","ERROR!")))</f>
        <v/>
      </c>
      <c r="O353" s="64"/>
      <c r="P353" s="121">
        <v>1777.0</v>
      </c>
      <c r="Q353" s="133"/>
      <c r="R353" s="224">
        <f t="shared" si="8"/>
        <v>3094.4</v>
      </c>
      <c r="S353" s="225"/>
      <c r="T353" s="225"/>
      <c r="U353" s="226"/>
      <c r="V353" s="226"/>
      <c r="W353" s="226"/>
      <c r="X353" s="226"/>
      <c r="Y353" s="226" t="str">
        <f t="shared" si="86"/>
        <v/>
      </c>
      <c r="Z353" s="136"/>
      <c r="AA353" s="228" t="s">
        <v>102</v>
      </c>
      <c r="AB353" s="229">
        <v>1000.0</v>
      </c>
      <c r="AC353" s="229" t="s">
        <v>401</v>
      </c>
      <c r="AD353" s="138"/>
      <c r="AE353" s="139">
        <v>0.0</v>
      </c>
      <c r="AF353" s="140" t="str">
        <f t="shared" si="6"/>
        <v/>
      </c>
      <c r="AG353" s="231">
        <v>2.75</v>
      </c>
      <c r="AH353" s="142">
        <f t="shared" si="7"/>
        <v>0</v>
      </c>
      <c r="AI353" s="235" t="str">
        <f>HYPERLINK('242MLInput'!AD349)</f>
        <v/>
      </c>
      <c r="AJ353" s="236" t="str">
        <f>HYPERLINK('242MLInput'!AE349)</f>
        <v/>
      </c>
      <c r="AK353" s="237" t="str">
        <f>HYPERLINK('242MLInput'!AF349)</f>
        <v/>
      </c>
      <c r="AL353" s="237" t="str">
        <f>HYPERLINK('242MLInput'!AG349)</f>
        <v/>
      </c>
      <c r="AM353" s="237" t="str">
        <f>HYPERLINK('242MLInput'!AH349)</f>
        <v/>
      </c>
      <c r="AN353" s="237" t="str">
        <f>HYPERLINK('242MLInput'!AI349)</f>
        <v/>
      </c>
      <c r="AO353" s="237" t="str">
        <f>HYPERLINK('242MLInput'!AJ349)</f>
        <v/>
      </c>
      <c r="AP353" s="237" t="str">
        <f>HYPERLINK('242MLInput'!AK349)</f>
        <v/>
      </c>
      <c r="AQ353" s="238"/>
      <c r="AR353" s="238"/>
      <c r="AS353" s="238"/>
      <c r="AT353" s="238"/>
      <c r="AU353" s="238"/>
      <c r="AV353" s="238"/>
      <c r="AW353" s="238"/>
      <c r="AX353" s="238"/>
      <c r="AY353" s="238"/>
      <c r="AZ353" s="238"/>
      <c r="BA353" s="238"/>
      <c r="BB353" s="238"/>
      <c r="BC353" s="238"/>
      <c r="BD353" s="238"/>
      <c r="BE353" s="238"/>
      <c r="BF353" s="238"/>
      <c r="BG353" s="238"/>
      <c r="BH353" s="238"/>
      <c r="BI353" s="238"/>
      <c r="BJ353" s="238"/>
      <c r="BK353" s="238"/>
      <c r="BL353" s="238"/>
      <c r="BM353" s="238"/>
      <c r="BN353" s="238"/>
      <c r="BO353" s="238"/>
      <c r="BP353" s="238"/>
      <c r="BQ353" s="238"/>
      <c r="BR353" s="238"/>
      <c r="BS353" s="238"/>
      <c r="BT353" s="238"/>
      <c r="BU353" s="238"/>
      <c r="BV353" s="238"/>
      <c r="BW353" s="238"/>
      <c r="BX353" s="238"/>
      <c r="BY353" s="238"/>
      <c r="BZ353" s="238"/>
      <c r="CA353" s="238"/>
      <c r="CB353" s="238"/>
      <c r="CC353" s="238"/>
      <c r="CD353" s="238"/>
      <c r="CE353" s="238"/>
      <c r="CF353" s="238"/>
      <c r="CG353" s="238"/>
      <c r="CH353" s="238"/>
      <c r="CI353" s="238"/>
      <c r="CJ353" s="238"/>
      <c r="CK353" s="238"/>
      <c r="CL353" s="238"/>
      <c r="CM353" s="238"/>
      <c r="CN353" s="238"/>
      <c r="CO353" s="238"/>
      <c r="CP353" s="238"/>
      <c r="CQ353" s="238"/>
      <c r="CR353" s="238"/>
      <c r="CS353" s="238"/>
      <c r="CT353" s="238"/>
      <c r="CU353" s="238"/>
      <c r="CV353" s="238"/>
      <c r="CW353" s="238"/>
      <c r="CX353" s="238"/>
      <c r="CY353" s="238"/>
      <c r="CZ353" s="238"/>
      <c r="DA353" s="238"/>
      <c r="DB353" s="238"/>
      <c r="DC353" s="238"/>
      <c r="DD353" s="238"/>
    </row>
    <row r="354" ht="10.5" customHeight="1">
      <c r="A354" s="118" t="str">
        <f t="shared" si="1"/>
        <v>242ML</v>
      </c>
      <c r="B354" s="118">
        <f t="shared" si="2"/>
        <v>2020</v>
      </c>
      <c r="C354" s="118">
        <f t="shared" si="3"/>
        <v>11</v>
      </c>
      <c r="D354" s="119">
        <f>'242MLInput'!B350</f>
        <v>44141</v>
      </c>
      <c r="E354" s="120" t="str">
        <f t="shared" si="4"/>
        <v>BUY</v>
      </c>
      <c r="F354" s="121" t="str">
        <f>'242MLInput'!H350</f>
        <v>GSP</v>
      </c>
      <c r="G354" s="120" t="str">
        <f>'242MLInput'!N350</f>
        <v>David Carr</v>
      </c>
      <c r="H354" s="120" t="str">
        <f>'242MLInput'!O350</f>
        <v/>
      </c>
      <c r="I354" s="120" t="str">
        <f>'242MLInput'!Q350</f>
        <v>Passenger</v>
      </c>
      <c r="J354" s="121" t="str">
        <f>'242MLInput'!R350</f>
        <v>Boteler</v>
      </c>
      <c r="K354" s="122" t="str">
        <f>'242MLInput'!AC350</f>
        <v/>
      </c>
      <c r="L354" s="123"/>
      <c r="M354" s="124">
        <f>'242MLInput'!L350</f>
        <v>0.6</v>
      </c>
      <c r="N354" s="120" t="str">
        <f>IF(F354="","",(IF(R354='242MLInput'!K350,"","ERROR!")))</f>
        <v/>
      </c>
      <c r="O354" s="120"/>
      <c r="P354" s="121">
        <v>1778.0</v>
      </c>
      <c r="Q354" s="121"/>
      <c r="R354" s="124">
        <f t="shared" si="8"/>
        <v>3095</v>
      </c>
      <c r="S354" s="125"/>
      <c r="T354" s="125"/>
      <c r="U354" s="125"/>
      <c r="V354" s="126"/>
      <c r="W354" s="125"/>
      <c r="X354" s="125"/>
      <c r="Y354" s="125" t="str">
        <f t="shared" si="86"/>
        <v/>
      </c>
      <c r="Z354" s="121"/>
      <c r="AA354" s="234"/>
      <c r="AB354" s="128"/>
      <c r="AC354" s="128"/>
      <c r="AD354" s="143"/>
      <c r="AE354" s="144">
        <v>0.0</v>
      </c>
      <c r="AF354" s="125" t="str">
        <f t="shared" si="6"/>
        <v/>
      </c>
      <c r="AG354" s="131">
        <v>2.75</v>
      </c>
      <c r="AH354" s="120">
        <f t="shared" si="7"/>
        <v>0</v>
      </c>
      <c r="AI354" s="132" t="str">
        <f>HYPERLINK('242MLInput'!AD350)</f>
        <v/>
      </c>
      <c r="AJ354" s="132" t="str">
        <f>HYPERLINK('242MLInput'!AE350)</f>
        <v/>
      </c>
      <c r="AK354" s="132" t="str">
        <f>HYPERLINK('242MLInput'!AF350)</f>
        <v/>
      </c>
      <c r="AL354" s="132" t="str">
        <f>HYPERLINK('242MLInput'!AG350)</f>
        <v/>
      </c>
      <c r="AM354" s="132" t="str">
        <f>HYPERLINK('242MLInput'!AH350)</f>
        <v/>
      </c>
      <c r="AN354" s="132" t="str">
        <f>HYPERLINK('242MLInput'!AI350)</f>
        <v/>
      </c>
      <c r="AO354" s="132" t="str">
        <f>HYPERLINK('242MLInput'!AJ350)</f>
        <v/>
      </c>
      <c r="AP354" s="132" t="str">
        <f>HYPERLINK('242MLInput'!AK350)</f>
        <v/>
      </c>
      <c r="AQ354" s="118"/>
      <c r="AR354" s="118"/>
      <c r="AS354" s="118"/>
      <c r="AT354" s="118"/>
      <c r="AU354" s="118"/>
      <c r="AV354" s="118"/>
      <c r="AW354" s="118"/>
      <c r="AX354" s="118"/>
      <c r="AY354" s="118"/>
      <c r="AZ354" s="118"/>
      <c r="BA354" s="118"/>
      <c r="BB354" s="118"/>
      <c r="BC354" s="118"/>
      <c r="BD354" s="118"/>
      <c r="BE354" s="118"/>
      <c r="BF354" s="118"/>
      <c r="BG354" s="118"/>
      <c r="BH354" s="118"/>
      <c r="BI354" s="118"/>
      <c r="BJ354" s="118"/>
      <c r="BK354" s="118"/>
      <c r="BL354" s="118"/>
      <c r="BM354" s="118"/>
      <c r="BN354" s="118"/>
      <c r="BO354" s="118"/>
      <c r="BP354" s="118"/>
      <c r="BQ354" s="118"/>
      <c r="BR354" s="118"/>
      <c r="BS354" s="118"/>
      <c r="BT354" s="118"/>
      <c r="BU354" s="118"/>
      <c r="BV354" s="118"/>
      <c r="BW354" s="118"/>
      <c r="BX354" s="118"/>
      <c r="BY354" s="118"/>
      <c r="BZ354" s="118"/>
      <c r="CA354" s="118"/>
      <c r="CB354" s="118"/>
      <c r="CC354" s="118"/>
      <c r="CD354" s="118"/>
      <c r="CE354" s="118"/>
      <c r="CF354" s="118"/>
      <c r="CG354" s="118"/>
      <c r="CH354" s="118"/>
      <c r="CI354" s="118"/>
      <c r="CJ354" s="118"/>
      <c r="CK354" s="118"/>
      <c r="CL354" s="118"/>
      <c r="CM354" s="118"/>
      <c r="CN354" s="118"/>
      <c r="CO354" s="118"/>
      <c r="CP354" s="118"/>
      <c r="CQ354" s="118"/>
      <c r="CR354" s="118"/>
      <c r="CS354" s="118"/>
      <c r="CT354" s="118"/>
      <c r="CU354" s="118"/>
      <c r="CV354" s="118"/>
      <c r="CW354" s="118"/>
      <c r="CX354" s="118"/>
      <c r="CY354" s="118"/>
      <c r="CZ354" s="118"/>
      <c r="DA354" s="118"/>
      <c r="DB354" s="118"/>
      <c r="DC354" s="118"/>
      <c r="DD354" s="118"/>
    </row>
    <row r="355" ht="10.5" customHeight="1">
      <c r="A355" s="118" t="str">
        <f t="shared" si="1"/>
        <v>242ML</v>
      </c>
      <c r="B355" s="118">
        <f t="shared" si="2"/>
        <v>2020</v>
      </c>
      <c r="C355" s="118">
        <f t="shared" si="3"/>
        <v>11</v>
      </c>
      <c r="D355" s="119">
        <f>'242MLInput'!B351</f>
        <v>44141</v>
      </c>
      <c r="E355" s="120" t="str">
        <f t="shared" si="4"/>
        <v>GSP</v>
      </c>
      <c r="F355" s="121" t="str">
        <f>'242MLInput'!H351</f>
        <v>CXO</v>
      </c>
      <c r="G355" s="120" t="str">
        <f>'242MLInput'!N351</f>
        <v>David Carr</v>
      </c>
      <c r="H355" s="120" t="str">
        <f>'242MLInput'!O351</f>
        <v/>
      </c>
      <c r="I355" s="120" t="str">
        <f>'242MLInput'!Q351</f>
        <v>Passenger</v>
      </c>
      <c r="J355" s="121" t="str">
        <f>'242MLInput'!R351</f>
        <v>Boteler</v>
      </c>
      <c r="K355" s="122" t="str">
        <f>'242MLInput'!AC351</f>
        <v/>
      </c>
      <c r="L355" s="123"/>
      <c r="M355" s="124">
        <f>'242MLInput'!L351</f>
        <v>2.6</v>
      </c>
      <c r="N355" s="120" t="str">
        <f>IF(F355="","",(IF(R355='242MLInput'!K351,"","ERROR!")))</f>
        <v/>
      </c>
      <c r="O355" s="120"/>
      <c r="P355" s="121">
        <v>1779.0</v>
      </c>
      <c r="Q355" s="121"/>
      <c r="R355" s="124">
        <f t="shared" si="8"/>
        <v>3097.6</v>
      </c>
      <c r="S355" s="125"/>
      <c r="T355" s="125"/>
      <c r="U355" s="125"/>
      <c r="V355" s="126"/>
      <c r="W355" s="125"/>
      <c r="X355" s="125"/>
      <c r="Y355" s="125" t="str">
        <f t="shared" si="86"/>
        <v/>
      </c>
      <c r="Z355" s="121"/>
      <c r="AA355" s="234"/>
      <c r="AB355" s="128"/>
      <c r="AC355" s="128"/>
      <c r="AD355" s="143"/>
      <c r="AE355" s="144">
        <v>0.0</v>
      </c>
      <c r="AF355" s="125" t="str">
        <f t="shared" si="6"/>
        <v/>
      </c>
      <c r="AG355" s="131">
        <v>2.75</v>
      </c>
      <c r="AH355" s="120">
        <f t="shared" si="7"/>
        <v>0</v>
      </c>
      <c r="AI355" s="132" t="str">
        <f>HYPERLINK('242MLInput'!AD351)</f>
        <v/>
      </c>
      <c r="AJ355" s="132" t="str">
        <f>HYPERLINK('242MLInput'!AE351)</f>
        <v/>
      </c>
      <c r="AK355" s="132" t="str">
        <f>HYPERLINK('242MLInput'!AF351)</f>
        <v/>
      </c>
      <c r="AL355" s="132" t="str">
        <f>HYPERLINK('242MLInput'!AG351)</f>
        <v/>
      </c>
      <c r="AM355" s="132" t="str">
        <f>HYPERLINK('242MLInput'!AH351)</f>
        <v/>
      </c>
      <c r="AN355" s="132" t="str">
        <f>HYPERLINK('242MLInput'!AI351)</f>
        <v/>
      </c>
      <c r="AO355" s="132" t="str">
        <f>HYPERLINK('242MLInput'!AJ351)</f>
        <v/>
      </c>
      <c r="AP355" s="132" t="str">
        <f>HYPERLINK('242MLInput'!AK351)</f>
        <v/>
      </c>
      <c r="AQ355" s="118"/>
      <c r="AR355" s="118"/>
      <c r="AS355" s="118"/>
      <c r="AT355" s="118"/>
      <c r="AU355" s="118"/>
      <c r="AV355" s="118"/>
      <c r="AW355" s="118"/>
      <c r="AX355" s="118"/>
      <c r="AY355" s="118"/>
      <c r="AZ355" s="118"/>
      <c r="BA355" s="118"/>
      <c r="BB355" s="118"/>
      <c r="BC355" s="118"/>
      <c r="BD355" s="118"/>
      <c r="BE355" s="118"/>
      <c r="BF355" s="118"/>
      <c r="BG355" s="118"/>
      <c r="BH355" s="118"/>
      <c r="BI355" s="118"/>
      <c r="BJ355" s="118"/>
      <c r="BK355" s="118"/>
      <c r="BL355" s="118"/>
      <c r="BM355" s="118"/>
      <c r="BN355" s="118"/>
      <c r="BO355" s="118"/>
      <c r="BP355" s="118"/>
      <c r="BQ355" s="118"/>
      <c r="BR355" s="118"/>
      <c r="BS355" s="118"/>
      <c r="BT355" s="118"/>
      <c r="BU355" s="118"/>
      <c r="BV355" s="118"/>
      <c r="BW355" s="118"/>
      <c r="BX355" s="118"/>
      <c r="BY355" s="118"/>
      <c r="BZ355" s="118"/>
      <c r="CA355" s="118"/>
      <c r="CB355" s="118"/>
      <c r="CC355" s="118"/>
      <c r="CD355" s="118"/>
      <c r="CE355" s="118"/>
      <c r="CF355" s="118"/>
      <c r="CG355" s="118"/>
      <c r="CH355" s="118"/>
      <c r="CI355" s="118"/>
      <c r="CJ355" s="118"/>
      <c r="CK355" s="118"/>
      <c r="CL355" s="118"/>
      <c r="CM355" s="118"/>
      <c r="CN355" s="118"/>
      <c r="CO355" s="118"/>
      <c r="CP355" s="118"/>
      <c r="CQ355" s="118"/>
      <c r="CR355" s="118"/>
      <c r="CS355" s="118"/>
      <c r="CT355" s="118"/>
      <c r="CU355" s="118"/>
      <c r="CV355" s="118"/>
      <c r="CW355" s="118"/>
      <c r="CX355" s="118"/>
      <c r="CY355" s="118"/>
      <c r="CZ355" s="118"/>
      <c r="DA355" s="118"/>
      <c r="DB355" s="118"/>
      <c r="DC355" s="118"/>
      <c r="DD355" s="118"/>
    </row>
    <row r="356" ht="10.5" customHeight="1">
      <c r="A356" s="118" t="str">
        <f t="shared" si="1"/>
        <v>242ML</v>
      </c>
      <c r="B356" s="118">
        <f t="shared" si="2"/>
        <v>2020</v>
      </c>
      <c r="C356" s="118">
        <f t="shared" si="3"/>
        <v>11</v>
      </c>
      <c r="D356" s="119">
        <f>'242MLInput'!B352</f>
        <v>44141</v>
      </c>
      <c r="E356" s="120" t="str">
        <f t="shared" si="4"/>
        <v>CXO</v>
      </c>
      <c r="F356" s="121" t="str">
        <f>'242MLInput'!H352</f>
        <v>CXO</v>
      </c>
      <c r="G356" s="120" t="str">
        <f>'242MLInput'!N352</f>
        <v>David Carr</v>
      </c>
      <c r="H356" s="120" t="str">
        <f>'242MLInput'!O352</f>
        <v/>
      </c>
      <c r="I356" s="120" t="str">
        <f>'242MLInput'!Q352</f>
        <v>Passenger</v>
      </c>
      <c r="J356" s="121" t="str">
        <f>'242MLInput'!R352</f>
        <v>Boteler</v>
      </c>
      <c r="K356" s="122" t="str">
        <f>'242MLInput'!AC352</f>
        <v/>
      </c>
      <c r="L356" s="123"/>
      <c r="M356" s="124">
        <f>'242MLInput'!L352</f>
        <v>0.4</v>
      </c>
      <c r="N356" s="120" t="str">
        <f>IF(F356="","",(IF(R356='242MLInput'!K352,"","ERROR!")))</f>
        <v/>
      </c>
      <c r="O356" s="120"/>
      <c r="P356" s="121">
        <v>1780.0</v>
      </c>
      <c r="Q356" s="121"/>
      <c r="R356" s="124">
        <f t="shared" si="8"/>
        <v>3098</v>
      </c>
      <c r="S356" s="125"/>
      <c r="T356" s="125"/>
      <c r="U356" s="125"/>
      <c r="V356" s="126"/>
      <c r="W356" s="125"/>
      <c r="X356" s="125"/>
      <c r="Y356" s="125" t="str">
        <f t="shared" si="86"/>
        <v/>
      </c>
      <c r="Z356" s="121"/>
      <c r="AA356" s="234"/>
      <c r="AB356" s="128"/>
      <c r="AC356" s="128"/>
      <c r="AD356" s="143"/>
      <c r="AE356" s="144">
        <v>0.0</v>
      </c>
      <c r="AF356" s="125" t="str">
        <f t="shared" si="6"/>
        <v/>
      </c>
      <c r="AG356" s="131">
        <v>2.75</v>
      </c>
      <c r="AH356" s="120">
        <f t="shared" si="7"/>
        <v>0</v>
      </c>
      <c r="AI356" s="132" t="str">
        <f>HYPERLINK('242MLInput'!AD352)</f>
        <v/>
      </c>
      <c r="AJ356" s="132" t="str">
        <f>HYPERLINK('242MLInput'!AE352)</f>
        <v/>
      </c>
      <c r="AK356" s="132" t="str">
        <f>HYPERLINK('242MLInput'!AF352)</f>
        <v/>
      </c>
      <c r="AL356" s="132" t="str">
        <f>HYPERLINK('242MLInput'!AG352)</f>
        <v/>
      </c>
      <c r="AM356" s="132" t="str">
        <f>HYPERLINK('242MLInput'!AH352)</f>
        <v/>
      </c>
      <c r="AN356" s="132" t="str">
        <f>HYPERLINK('242MLInput'!AI352)</f>
        <v/>
      </c>
      <c r="AO356" s="132" t="str">
        <f>HYPERLINK('242MLInput'!AJ352)</f>
        <v/>
      </c>
      <c r="AP356" s="132" t="str">
        <f>HYPERLINK('242MLInput'!AK352)</f>
        <v/>
      </c>
      <c r="AQ356" s="118"/>
      <c r="AR356" s="118"/>
      <c r="AS356" s="118"/>
      <c r="AT356" s="118"/>
      <c r="AU356" s="118"/>
      <c r="AV356" s="118"/>
      <c r="AW356" s="118"/>
      <c r="AX356" s="118"/>
      <c r="AY356" s="118"/>
      <c r="AZ356" s="118"/>
      <c r="BA356" s="118"/>
      <c r="BB356" s="118"/>
      <c r="BC356" s="118"/>
      <c r="BD356" s="118"/>
      <c r="BE356" s="118"/>
      <c r="BF356" s="118"/>
      <c r="BG356" s="118"/>
      <c r="BH356" s="118"/>
      <c r="BI356" s="118"/>
      <c r="BJ356" s="118"/>
      <c r="BK356" s="118"/>
      <c r="BL356" s="118"/>
      <c r="BM356" s="118"/>
      <c r="BN356" s="118"/>
      <c r="BO356" s="118"/>
      <c r="BP356" s="118"/>
      <c r="BQ356" s="118"/>
      <c r="BR356" s="118"/>
      <c r="BS356" s="118"/>
      <c r="BT356" s="118"/>
      <c r="BU356" s="118"/>
      <c r="BV356" s="118"/>
      <c r="BW356" s="118"/>
      <c r="BX356" s="118"/>
      <c r="BY356" s="118"/>
      <c r="BZ356" s="118"/>
      <c r="CA356" s="118"/>
      <c r="CB356" s="118"/>
      <c r="CC356" s="118"/>
      <c r="CD356" s="118"/>
      <c r="CE356" s="118"/>
      <c r="CF356" s="118"/>
      <c r="CG356" s="118"/>
      <c r="CH356" s="118"/>
      <c r="CI356" s="118"/>
      <c r="CJ356" s="118"/>
      <c r="CK356" s="118"/>
      <c r="CL356" s="118"/>
      <c r="CM356" s="118"/>
      <c r="CN356" s="118"/>
      <c r="CO356" s="118"/>
      <c r="CP356" s="118"/>
      <c r="CQ356" s="118"/>
      <c r="CR356" s="118"/>
      <c r="CS356" s="118"/>
      <c r="CT356" s="118"/>
      <c r="CU356" s="118"/>
      <c r="CV356" s="118"/>
      <c r="CW356" s="118"/>
      <c r="CX356" s="118"/>
      <c r="CY356" s="118"/>
      <c r="CZ356" s="118"/>
      <c r="DA356" s="118"/>
      <c r="DB356" s="118"/>
      <c r="DC356" s="118"/>
      <c r="DD356" s="118"/>
    </row>
    <row r="357" ht="10.5" customHeight="1">
      <c r="A357" s="118" t="str">
        <f t="shared" si="1"/>
        <v>242ML</v>
      </c>
      <c r="B357" s="118">
        <f t="shared" si="2"/>
        <v>2020</v>
      </c>
      <c r="C357" s="118">
        <f t="shared" si="3"/>
        <v>11</v>
      </c>
      <c r="D357" s="119">
        <f>'242MLInput'!B353</f>
        <v>44141</v>
      </c>
      <c r="E357" s="120" t="str">
        <f t="shared" si="4"/>
        <v>CXO</v>
      </c>
      <c r="F357" s="121" t="str">
        <f>'242MLInput'!H353</f>
        <v>BUY</v>
      </c>
      <c r="G357" s="120" t="str">
        <f>'242MLInput'!N353</f>
        <v>David Carr</v>
      </c>
      <c r="H357" s="120" t="str">
        <f>'242MLInput'!O353</f>
        <v/>
      </c>
      <c r="I357" s="120" t="str">
        <f>'242MLInput'!Q353</f>
        <v>Passenger</v>
      </c>
      <c r="J357" s="121" t="str">
        <f>'242MLInput'!R353</f>
        <v>Boteler</v>
      </c>
      <c r="K357" s="122" t="str">
        <f>'242MLInput'!AC353</f>
        <v/>
      </c>
      <c r="L357" s="123"/>
      <c r="M357" s="124">
        <f>'242MLInput'!L353</f>
        <v>2.5</v>
      </c>
      <c r="N357" s="120" t="str">
        <f>IF(F357="","",(IF(R357='242MLInput'!K353,"","ERROR!")))</f>
        <v/>
      </c>
      <c r="O357" s="120"/>
      <c r="P357" s="121">
        <v>1781.0</v>
      </c>
      <c r="Q357" s="121"/>
      <c r="R357" s="124">
        <f t="shared" si="8"/>
        <v>3100.5</v>
      </c>
      <c r="S357" s="125"/>
      <c r="T357" s="125"/>
      <c r="U357" s="125"/>
      <c r="V357" s="126"/>
      <c r="W357" s="125"/>
      <c r="X357" s="125"/>
      <c r="Y357" s="125" t="str">
        <f t="shared" si="86"/>
        <v/>
      </c>
      <c r="Z357" s="121"/>
      <c r="AA357" s="234" t="s">
        <v>75</v>
      </c>
      <c r="AB357" s="128">
        <v>1000.0</v>
      </c>
      <c r="AC357" s="128" t="s">
        <v>402</v>
      </c>
      <c r="AD357" s="143"/>
      <c r="AE357" s="144">
        <v>0.0</v>
      </c>
      <c r="AF357" s="125" t="str">
        <f t="shared" si="6"/>
        <v/>
      </c>
      <c r="AG357" s="131">
        <v>2.75</v>
      </c>
      <c r="AH357" s="120">
        <f t="shared" si="7"/>
        <v>0</v>
      </c>
      <c r="AI357" s="132" t="str">
        <f>HYPERLINK('242MLInput'!AD353)</f>
        <v/>
      </c>
      <c r="AJ357" s="132" t="str">
        <f>HYPERLINK('242MLInput'!AE353)</f>
        <v/>
      </c>
      <c r="AK357" s="132" t="str">
        <f>HYPERLINK('242MLInput'!AF353)</f>
        <v/>
      </c>
      <c r="AL357" s="132" t="str">
        <f>HYPERLINK('242MLInput'!AG353)</f>
        <v/>
      </c>
      <c r="AM357" s="132" t="str">
        <f>HYPERLINK('242MLInput'!AH353)</f>
        <v/>
      </c>
      <c r="AN357" s="132" t="str">
        <f>HYPERLINK('242MLInput'!AI353)</f>
        <v/>
      </c>
      <c r="AO357" s="132" t="str">
        <f>HYPERLINK('242MLInput'!AJ353)</f>
        <v/>
      </c>
      <c r="AP357" s="132" t="str">
        <f>HYPERLINK('242MLInput'!AK353)</f>
        <v/>
      </c>
      <c r="AQ357" s="118"/>
      <c r="AR357" s="118"/>
      <c r="AS357" s="118"/>
      <c r="AT357" s="118"/>
      <c r="AU357" s="118"/>
      <c r="AV357" s="118"/>
      <c r="AW357" s="118"/>
      <c r="AX357" s="118"/>
      <c r="AY357" s="118"/>
      <c r="AZ357" s="118"/>
      <c r="BA357" s="118"/>
      <c r="BB357" s="118"/>
      <c r="BC357" s="118"/>
      <c r="BD357" s="118"/>
      <c r="BE357" s="118"/>
      <c r="BF357" s="118"/>
      <c r="BG357" s="118"/>
      <c r="BH357" s="118"/>
      <c r="BI357" s="118"/>
      <c r="BJ357" s="118"/>
      <c r="BK357" s="118"/>
      <c r="BL357" s="118"/>
      <c r="BM357" s="118"/>
      <c r="BN357" s="118"/>
      <c r="BO357" s="118"/>
      <c r="BP357" s="118"/>
      <c r="BQ357" s="118"/>
      <c r="BR357" s="118"/>
      <c r="BS357" s="118"/>
      <c r="BT357" s="118"/>
      <c r="BU357" s="118"/>
      <c r="BV357" s="118"/>
      <c r="BW357" s="118"/>
      <c r="BX357" s="118"/>
      <c r="BY357" s="118"/>
      <c r="BZ357" s="118"/>
      <c r="CA357" s="118"/>
      <c r="CB357" s="118"/>
      <c r="CC357" s="118"/>
      <c r="CD357" s="118"/>
      <c r="CE357" s="118"/>
      <c r="CF357" s="118"/>
      <c r="CG357" s="118"/>
      <c r="CH357" s="118"/>
      <c r="CI357" s="118"/>
      <c r="CJ357" s="118"/>
      <c r="CK357" s="118"/>
      <c r="CL357" s="118"/>
      <c r="CM357" s="118"/>
      <c r="CN357" s="118"/>
      <c r="CO357" s="118"/>
      <c r="CP357" s="118"/>
      <c r="CQ357" s="118"/>
      <c r="CR357" s="118"/>
      <c r="CS357" s="118"/>
      <c r="CT357" s="118"/>
      <c r="CU357" s="118"/>
      <c r="CV357" s="118"/>
      <c r="CW357" s="118"/>
      <c r="CX357" s="118"/>
      <c r="CY357" s="118"/>
      <c r="CZ357" s="118"/>
      <c r="DA357" s="118"/>
      <c r="DB357" s="118"/>
      <c r="DC357" s="118"/>
      <c r="DD357" s="118"/>
    </row>
    <row r="358" ht="10.5" customHeight="1">
      <c r="A358" s="12" t="str">
        <f t="shared" si="1"/>
        <v>242ML</v>
      </c>
      <c r="B358" s="12">
        <f t="shared" si="2"/>
        <v>2020</v>
      </c>
      <c r="C358" s="12">
        <f t="shared" si="3"/>
        <v>11</v>
      </c>
      <c r="D358" s="230">
        <f>'242MLInput'!B354</f>
        <v>44141</v>
      </c>
      <c r="E358" s="111" t="str">
        <f t="shared" si="4"/>
        <v>BUY</v>
      </c>
      <c r="F358" s="112" t="str">
        <f>'242MLInput'!H354</f>
        <v>SLN</v>
      </c>
      <c r="G358" s="111" t="str">
        <f>'242MLInput'!N354</f>
        <v>Steve Watkins</v>
      </c>
      <c r="H358" s="111" t="str">
        <f>'242MLInput'!O354</f>
        <v/>
      </c>
      <c r="I358" s="111" t="str">
        <f>'242MLInput'!Q354</f>
        <v>Cargo</v>
      </c>
      <c r="J358" s="112" t="str">
        <f>'242MLInput'!R354</f>
        <v>Vector Aeromedical</v>
      </c>
      <c r="K358" s="113" t="str">
        <f>'242MLInput'!AC354</f>
        <v/>
      </c>
      <c r="L358" s="114"/>
      <c r="M358" s="115">
        <f>'242MLInput'!L354</f>
        <v>2.5</v>
      </c>
      <c r="N358" s="111" t="str">
        <f>IF(F358="","",(IF(R358='242MLInput'!K354,"","ERROR!")))</f>
        <v/>
      </c>
      <c r="O358" s="64"/>
      <c r="P358" s="121">
        <v>1782.0</v>
      </c>
      <c r="Q358" s="133"/>
      <c r="R358" s="224">
        <f t="shared" si="8"/>
        <v>3103</v>
      </c>
      <c r="S358" s="225"/>
      <c r="T358" s="225"/>
      <c r="U358" s="226"/>
      <c r="V358" s="226"/>
      <c r="W358" s="226"/>
      <c r="X358" s="226"/>
      <c r="Y358" s="226" t="str">
        <f t="shared" si="86"/>
        <v/>
      </c>
      <c r="Z358" s="136"/>
      <c r="AA358" s="228"/>
      <c r="AB358" s="229"/>
      <c r="AC358" s="229"/>
      <c r="AD358" s="138"/>
      <c r="AE358" s="139">
        <v>0.0</v>
      </c>
      <c r="AF358" s="140" t="str">
        <f t="shared" si="6"/>
        <v/>
      </c>
      <c r="AG358" s="231">
        <v>2.75</v>
      </c>
      <c r="AH358" s="142">
        <f t="shared" si="7"/>
        <v>0</v>
      </c>
      <c r="AI358" s="235" t="str">
        <f>HYPERLINK('242MLInput'!AD354)</f>
        <v/>
      </c>
      <c r="AJ358" s="236" t="str">
        <f>HYPERLINK('242MLInput'!AE354)</f>
        <v/>
      </c>
      <c r="AK358" s="237" t="str">
        <f>HYPERLINK('242MLInput'!AF354)</f>
        <v/>
      </c>
      <c r="AL358" s="237" t="str">
        <f>HYPERLINK('242MLInput'!AG354)</f>
        <v/>
      </c>
      <c r="AM358" s="237" t="str">
        <f>HYPERLINK('242MLInput'!AH354)</f>
        <v/>
      </c>
      <c r="AN358" s="237" t="str">
        <f>HYPERLINK('242MLInput'!AI354)</f>
        <v/>
      </c>
      <c r="AO358" s="237" t="str">
        <f>HYPERLINK('242MLInput'!AJ354)</f>
        <v/>
      </c>
      <c r="AP358" s="237" t="str">
        <f>HYPERLINK('242MLInput'!AK354)</f>
        <v/>
      </c>
      <c r="AQ358" s="238"/>
      <c r="AR358" s="238"/>
      <c r="AS358" s="238"/>
      <c r="AT358" s="238"/>
      <c r="AU358" s="238"/>
      <c r="AV358" s="238"/>
      <c r="AW358" s="238"/>
      <c r="AX358" s="238"/>
      <c r="AY358" s="238"/>
      <c r="AZ358" s="238"/>
      <c r="BA358" s="238"/>
      <c r="BB358" s="238"/>
      <c r="BC358" s="238"/>
      <c r="BD358" s="238"/>
      <c r="BE358" s="238"/>
      <c r="BF358" s="238"/>
      <c r="BG358" s="238"/>
      <c r="BH358" s="238"/>
      <c r="BI358" s="238"/>
      <c r="BJ358" s="238"/>
      <c r="BK358" s="238"/>
      <c r="BL358" s="238"/>
      <c r="BM358" s="238"/>
      <c r="BN358" s="238"/>
      <c r="BO358" s="238"/>
      <c r="BP358" s="238"/>
      <c r="BQ358" s="238"/>
      <c r="BR358" s="238"/>
      <c r="BS358" s="238"/>
      <c r="BT358" s="238"/>
      <c r="BU358" s="238"/>
      <c r="BV358" s="238"/>
      <c r="BW358" s="238"/>
      <c r="BX358" s="238"/>
      <c r="BY358" s="238"/>
      <c r="BZ358" s="238"/>
      <c r="CA358" s="238"/>
      <c r="CB358" s="238"/>
      <c r="CC358" s="238"/>
      <c r="CD358" s="238"/>
      <c r="CE358" s="238"/>
      <c r="CF358" s="238"/>
      <c r="CG358" s="238"/>
      <c r="CH358" s="238"/>
      <c r="CI358" s="238"/>
      <c r="CJ358" s="238"/>
      <c r="CK358" s="238"/>
      <c r="CL358" s="238"/>
      <c r="CM358" s="238"/>
      <c r="CN358" s="238"/>
      <c r="CO358" s="238"/>
      <c r="CP358" s="238"/>
      <c r="CQ358" s="238"/>
      <c r="CR358" s="238"/>
      <c r="CS358" s="238"/>
      <c r="CT358" s="238"/>
      <c r="CU358" s="238"/>
      <c r="CV358" s="238"/>
      <c r="CW358" s="238"/>
      <c r="CX358" s="238"/>
      <c r="CY358" s="238"/>
      <c r="CZ358" s="238"/>
      <c r="DA358" s="238"/>
      <c r="DB358" s="238"/>
      <c r="DC358" s="238"/>
      <c r="DD358" s="238"/>
    </row>
    <row r="359" ht="10.5" customHeight="1">
      <c r="A359" s="12" t="str">
        <f t="shared" si="1"/>
        <v>242ML</v>
      </c>
      <c r="B359" s="12">
        <f t="shared" si="2"/>
        <v>2020</v>
      </c>
      <c r="C359" s="12">
        <f t="shared" si="3"/>
        <v>11</v>
      </c>
      <c r="D359" s="230">
        <f>'242MLInput'!B355</f>
        <v>44141</v>
      </c>
      <c r="E359" s="111" t="str">
        <f t="shared" si="4"/>
        <v>SLN</v>
      </c>
      <c r="F359" s="112" t="str">
        <f>'242MLInput'!H355</f>
        <v>APA</v>
      </c>
      <c r="G359" s="111" t="str">
        <f>'242MLInput'!N355</f>
        <v>Steve Watkins</v>
      </c>
      <c r="H359" s="111" t="str">
        <f>'242MLInput'!O355</f>
        <v/>
      </c>
      <c r="I359" s="111" t="str">
        <f>'242MLInput'!Q355</f>
        <v>Cargo</v>
      </c>
      <c r="J359" s="112" t="str">
        <f>'242MLInput'!R355</f>
        <v>Vector Aeromedical</v>
      </c>
      <c r="K359" s="113" t="str">
        <f>'242MLInput'!AC355</f>
        <v/>
      </c>
      <c r="L359" s="114"/>
      <c r="M359" s="115">
        <f>'242MLInput'!L355</f>
        <v>1.2</v>
      </c>
      <c r="N359" s="111" t="str">
        <f>IF(F359="","",(IF(R359='242MLInput'!K355,"","ERROR!")))</f>
        <v/>
      </c>
      <c r="O359" s="64"/>
      <c r="P359" s="121">
        <v>1783.0</v>
      </c>
      <c r="Q359" s="133"/>
      <c r="R359" s="224">
        <f t="shared" si="8"/>
        <v>3104.2</v>
      </c>
      <c r="S359" s="225"/>
      <c r="T359" s="225"/>
      <c r="U359" s="226"/>
      <c r="V359" s="226"/>
      <c r="W359" s="226"/>
      <c r="X359" s="226"/>
      <c r="Y359" s="226" t="str">
        <f t="shared" si="86"/>
        <v/>
      </c>
      <c r="Z359" s="136"/>
      <c r="AA359" s="228"/>
      <c r="AB359" s="229"/>
      <c r="AC359" s="229"/>
      <c r="AD359" s="138"/>
      <c r="AE359" s="139">
        <v>0.0</v>
      </c>
      <c r="AF359" s="140" t="str">
        <f t="shared" si="6"/>
        <v/>
      </c>
      <c r="AG359" s="231">
        <v>2.75</v>
      </c>
      <c r="AH359" s="142">
        <f t="shared" si="7"/>
        <v>0</v>
      </c>
      <c r="AI359" s="235" t="str">
        <f>HYPERLINK('242MLInput'!AD355)</f>
        <v/>
      </c>
      <c r="AJ359" s="236" t="str">
        <f>HYPERLINK('242MLInput'!AE355)</f>
        <v/>
      </c>
      <c r="AK359" s="237" t="str">
        <f>HYPERLINK('242MLInput'!AF355)</f>
        <v/>
      </c>
      <c r="AL359" s="237" t="str">
        <f>HYPERLINK('242MLInput'!AG355)</f>
        <v/>
      </c>
      <c r="AM359" s="237" t="str">
        <f>HYPERLINK('242MLInput'!AH355)</f>
        <v/>
      </c>
      <c r="AN359" s="237" t="str">
        <f>HYPERLINK('242MLInput'!AI355)</f>
        <v/>
      </c>
      <c r="AO359" s="237" t="str">
        <f>HYPERLINK('242MLInput'!AJ355)</f>
        <v/>
      </c>
      <c r="AP359" s="237" t="str">
        <f>HYPERLINK('242MLInput'!AK355)</f>
        <v/>
      </c>
      <c r="AQ359" s="238"/>
      <c r="AR359" s="238"/>
      <c r="AS359" s="238"/>
      <c r="AT359" s="238"/>
      <c r="AU359" s="238"/>
      <c r="AV359" s="238"/>
      <c r="AW359" s="238"/>
      <c r="AX359" s="238"/>
      <c r="AY359" s="238"/>
      <c r="AZ359" s="238"/>
      <c r="BA359" s="238"/>
      <c r="BB359" s="238"/>
      <c r="BC359" s="238"/>
      <c r="BD359" s="238"/>
      <c r="BE359" s="238"/>
      <c r="BF359" s="238"/>
      <c r="BG359" s="238"/>
      <c r="BH359" s="238"/>
      <c r="BI359" s="238"/>
      <c r="BJ359" s="238"/>
      <c r="BK359" s="238"/>
      <c r="BL359" s="238"/>
      <c r="BM359" s="238"/>
      <c r="BN359" s="238"/>
      <c r="BO359" s="238"/>
      <c r="BP359" s="238"/>
      <c r="BQ359" s="238"/>
      <c r="BR359" s="238"/>
      <c r="BS359" s="238"/>
      <c r="BT359" s="238"/>
      <c r="BU359" s="238"/>
      <c r="BV359" s="238"/>
      <c r="BW359" s="238"/>
      <c r="BX359" s="238"/>
      <c r="BY359" s="238"/>
      <c r="BZ359" s="238"/>
      <c r="CA359" s="238"/>
      <c r="CB359" s="238"/>
      <c r="CC359" s="238"/>
      <c r="CD359" s="238"/>
      <c r="CE359" s="238"/>
      <c r="CF359" s="238"/>
      <c r="CG359" s="238"/>
      <c r="CH359" s="238"/>
      <c r="CI359" s="238"/>
      <c r="CJ359" s="238"/>
      <c r="CK359" s="238"/>
      <c r="CL359" s="238"/>
      <c r="CM359" s="238"/>
      <c r="CN359" s="238"/>
      <c r="CO359" s="238"/>
      <c r="CP359" s="238"/>
      <c r="CQ359" s="238"/>
      <c r="CR359" s="238"/>
      <c r="CS359" s="238"/>
      <c r="CT359" s="238"/>
      <c r="CU359" s="238"/>
      <c r="CV359" s="238"/>
      <c r="CW359" s="238"/>
      <c r="CX359" s="238"/>
      <c r="CY359" s="238"/>
      <c r="CZ359" s="238"/>
      <c r="DA359" s="238"/>
      <c r="DB359" s="238"/>
      <c r="DC359" s="238"/>
      <c r="DD359" s="238"/>
    </row>
    <row r="360" ht="10.5" customHeight="1">
      <c r="A360" s="12" t="str">
        <f t="shared" si="1"/>
        <v>242ML</v>
      </c>
      <c r="B360" s="12">
        <f t="shared" si="2"/>
        <v>2020</v>
      </c>
      <c r="C360" s="12">
        <f t="shared" si="3"/>
        <v>11</v>
      </c>
      <c r="D360" s="230">
        <f>'242MLInput'!B356</f>
        <v>44142</v>
      </c>
      <c r="E360" s="111" t="str">
        <f t="shared" si="4"/>
        <v>APA</v>
      </c>
      <c r="F360" s="112" t="str">
        <f>'242MLInput'!H356</f>
        <v>BUY</v>
      </c>
      <c r="G360" s="111" t="str">
        <f>'242MLInput'!N356</f>
        <v>Steve Watkins</v>
      </c>
      <c r="H360" s="111" t="str">
        <f>'242MLInput'!O356</f>
        <v/>
      </c>
      <c r="I360" s="111" t="str">
        <f>'242MLInput'!Q356</f>
        <v>Cargo</v>
      </c>
      <c r="J360" s="112" t="str">
        <f>'242MLInput'!R356</f>
        <v>Vector Aeromedical</v>
      </c>
      <c r="K360" s="113" t="str">
        <f>'242MLInput'!AC356</f>
        <v/>
      </c>
      <c r="L360" s="114"/>
      <c r="M360" s="115">
        <f>'242MLInput'!L356</f>
        <v>3.7</v>
      </c>
      <c r="N360" s="111" t="str">
        <f>IF(F360="","",(IF(R360='242MLInput'!K356,"","ERROR!")))</f>
        <v/>
      </c>
      <c r="O360" s="64"/>
      <c r="P360" s="121">
        <v>1784.0</v>
      </c>
      <c r="Q360" s="133"/>
      <c r="R360" s="224">
        <f t="shared" si="8"/>
        <v>3107.9</v>
      </c>
      <c r="S360" s="225"/>
      <c r="T360" s="225"/>
      <c r="U360" s="226"/>
      <c r="V360" s="226"/>
      <c r="W360" s="226"/>
      <c r="X360" s="226"/>
      <c r="Y360" s="226" t="str">
        <f t="shared" si="86"/>
        <v/>
      </c>
      <c r="Z360" s="136"/>
      <c r="AA360" s="228" t="s">
        <v>94</v>
      </c>
      <c r="AB360" s="229">
        <v>1000.0</v>
      </c>
      <c r="AC360" s="229" t="s">
        <v>403</v>
      </c>
      <c r="AD360" s="138"/>
      <c r="AE360" s="139">
        <v>0.0</v>
      </c>
      <c r="AF360" s="140" t="str">
        <f t="shared" si="6"/>
        <v/>
      </c>
      <c r="AG360" s="231">
        <v>2.75</v>
      </c>
      <c r="AH360" s="142">
        <f t="shared" si="7"/>
        <v>0</v>
      </c>
      <c r="AI360" s="235" t="str">
        <f>HYPERLINK('242MLInput'!AD356)</f>
        <v/>
      </c>
      <c r="AJ360" s="236" t="str">
        <f>HYPERLINK('242MLInput'!AE356)</f>
        <v/>
      </c>
      <c r="AK360" s="237" t="str">
        <f>HYPERLINK('242MLInput'!AF356)</f>
        <v/>
      </c>
      <c r="AL360" s="237" t="str">
        <f>HYPERLINK('242MLInput'!AG356)</f>
        <v/>
      </c>
      <c r="AM360" s="237" t="str">
        <f>HYPERLINK('242MLInput'!AH356)</f>
        <v/>
      </c>
      <c r="AN360" s="237" t="str">
        <f>HYPERLINK('242MLInput'!AI356)</f>
        <v/>
      </c>
      <c r="AO360" s="237" t="str">
        <f>HYPERLINK('242MLInput'!AJ356)</f>
        <v/>
      </c>
      <c r="AP360" s="237" t="str">
        <f>HYPERLINK('242MLInput'!AK356)</f>
        <v/>
      </c>
      <c r="AQ360" s="238"/>
      <c r="AR360" s="238"/>
      <c r="AS360" s="238"/>
      <c r="AT360" s="238"/>
      <c r="AU360" s="238"/>
      <c r="AV360" s="238"/>
      <c r="AW360" s="238"/>
      <c r="AX360" s="238"/>
      <c r="AY360" s="238"/>
      <c r="AZ360" s="238"/>
      <c r="BA360" s="238"/>
      <c r="BB360" s="238"/>
      <c r="BC360" s="238"/>
      <c r="BD360" s="238"/>
      <c r="BE360" s="238"/>
      <c r="BF360" s="238"/>
      <c r="BG360" s="238"/>
      <c r="BH360" s="238"/>
      <c r="BI360" s="238"/>
      <c r="BJ360" s="238"/>
      <c r="BK360" s="238"/>
      <c r="BL360" s="238"/>
      <c r="BM360" s="238"/>
      <c r="BN360" s="238"/>
      <c r="BO360" s="238"/>
      <c r="BP360" s="238"/>
      <c r="BQ360" s="238"/>
      <c r="BR360" s="238"/>
      <c r="BS360" s="238"/>
      <c r="BT360" s="238"/>
      <c r="BU360" s="238"/>
      <c r="BV360" s="238"/>
      <c r="BW360" s="238"/>
      <c r="BX360" s="238"/>
      <c r="BY360" s="238"/>
      <c r="BZ360" s="238"/>
      <c r="CA360" s="238"/>
      <c r="CB360" s="238"/>
      <c r="CC360" s="238"/>
      <c r="CD360" s="238"/>
      <c r="CE360" s="238"/>
      <c r="CF360" s="238"/>
      <c r="CG360" s="238"/>
      <c r="CH360" s="238"/>
      <c r="CI360" s="238"/>
      <c r="CJ360" s="238"/>
      <c r="CK360" s="238"/>
      <c r="CL360" s="238"/>
      <c r="CM360" s="238"/>
      <c r="CN360" s="238"/>
      <c r="CO360" s="238"/>
      <c r="CP360" s="238"/>
      <c r="CQ360" s="238"/>
      <c r="CR360" s="238"/>
      <c r="CS360" s="238"/>
      <c r="CT360" s="238"/>
      <c r="CU360" s="238"/>
      <c r="CV360" s="238"/>
      <c r="CW360" s="238"/>
      <c r="CX360" s="238"/>
      <c r="CY360" s="238"/>
      <c r="CZ360" s="238"/>
      <c r="DA360" s="238"/>
      <c r="DB360" s="238"/>
      <c r="DC360" s="238"/>
      <c r="DD360" s="238"/>
    </row>
    <row r="361" ht="10.5" customHeight="1">
      <c r="A361" s="118" t="str">
        <f t="shared" si="1"/>
        <v>242ML</v>
      </c>
      <c r="B361" s="118">
        <f t="shared" si="2"/>
        <v>2020</v>
      </c>
      <c r="C361" s="118">
        <f t="shared" si="3"/>
        <v>11</v>
      </c>
      <c r="D361" s="119">
        <f>'242MLInput'!B357</f>
        <v>44142</v>
      </c>
      <c r="E361" s="120" t="str">
        <f t="shared" si="4"/>
        <v>BUY</v>
      </c>
      <c r="F361" s="121" t="str">
        <f>'242MLInput'!H357</f>
        <v>SLN</v>
      </c>
      <c r="G361" s="120" t="str">
        <f>'242MLInput'!N357</f>
        <v>David Carr</v>
      </c>
      <c r="H361" s="120" t="str">
        <f>'242MLInput'!O357</f>
        <v/>
      </c>
      <c r="I361" s="120" t="str">
        <f>'242MLInput'!Q357</f>
        <v>Cargo</v>
      </c>
      <c r="J361" s="121" t="str">
        <f>'242MLInput'!R357</f>
        <v>Vector Aeromedical</v>
      </c>
      <c r="K361" s="122" t="str">
        <f>'242MLInput'!AC357</f>
        <v/>
      </c>
      <c r="L361" s="123"/>
      <c r="M361" s="124">
        <f>'242MLInput'!L357</f>
        <v>2.9</v>
      </c>
      <c r="N361" s="120" t="str">
        <f>IF(F361="","",(IF(R361='242MLInput'!K357,"","ERROR!")))</f>
        <v/>
      </c>
      <c r="O361" s="120"/>
      <c r="P361" s="121">
        <v>1785.0</v>
      </c>
      <c r="Q361" s="121"/>
      <c r="R361" s="124">
        <f t="shared" si="8"/>
        <v>3110.8</v>
      </c>
      <c r="S361" s="125"/>
      <c r="T361" s="125"/>
      <c r="U361" s="125"/>
      <c r="V361" s="126"/>
      <c r="W361" s="125"/>
      <c r="X361" s="125"/>
      <c r="Y361" s="125" t="str">
        <f t="shared" si="86"/>
        <v/>
      </c>
      <c r="Z361" s="121"/>
      <c r="AA361" s="234"/>
      <c r="AB361" s="128"/>
      <c r="AC361" s="128"/>
      <c r="AD361" s="143"/>
      <c r="AE361" s="144">
        <v>0.0</v>
      </c>
      <c r="AF361" s="125" t="str">
        <f t="shared" si="6"/>
        <v/>
      </c>
      <c r="AG361" s="131">
        <v>2.75</v>
      </c>
      <c r="AH361" s="120">
        <f t="shared" si="7"/>
        <v>0</v>
      </c>
      <c r="AI361" s="132" t="str">
        <f>HYPERLINK('242MLInput'!AD357)</f>
        <v/>
      </c>
      <c r="AJ361" s="132" t="str">
        <f>HYPERLINK('242MLInput'!AE357)</f>
        <v/>
      </c>
      <c r="AK361" s="132" t="str">
        <f>HYPERLINK('242MLInput'!AF357)</f>
        <v/>
      </c>
      <c r="AL361" s="132" t="str">
        <f>HYPERLINK('242MLInput'!AG357)</f>
        <v/>
      </c>
      <c r="AM361" s="132" t="str">
        <f>HYPERLINK('242MLInput'!AH357)</f>
        <v/>
      </c>
      <c r="AN361" s="132" t="str">
        <f>HYPERLINK('242MLInput'!AI357)</f>
        <v/>
      </c>
      <c r="AO361" s="132" t="str">
        <f>HYPERLINK('242MLInput'!AJ357)</f>
        <v/>
      </c>
      <c r="AP361" s="132" t="str">
        <f>HYPERLINK('242MLInput'!AK357)</f>
        <v/>
      </c>
      <c r="AQ361" s="118"/>
      <c r="AR361" s="118"/>
      <c r="AS361" s="118"/>
      <c r="AT361" s="118"/>
      <c r="AU361" s="118"/>
      <c r="AV361" s="118"/>
      <c r="AW361" s="118"/>
      <c r="AX361" s="118"/>
      <c r="AY361" s="118"/>
      <c r="AZ361" s="118"/>
      <c r="BA361" s="118"/>
      <c r="BB361" s="118"/>
      <c r="BC361" s="118"/>
      <c r="BD361" s="118"/>
      <c r="BE361" s="118"/>
      <c r="BF361" s="118"/>
      <c r="BG361" s="118"/>
      <c r="BH361" s="118"/>
      <c r="BI361" s="118"/>
      <c r="BJ361" s="118"/>
      <c r="BK361" s="118"/>
      <c r="BL361" s="118"/>
      <c r="BM361" s="118"/>
      <c r="BN361" s="118"/>
      <c r="BO361" s="118"/>
      <c r="BP361" s="118"/>
      <c r="BQ361" s="118"/>
      <c r="BR361" s="118"/>
      <c r="BS361" s="118"/>
      <c r="BT361" s="118"/>
      <c r="BU361" s="118"/>
      <c r="BV361" s="118"/>
      <c r="BW361" s="118"/>
      <c r="BX361" s="118"/>
      <c r="BY361" s="118"/>
      <c r="BZ361" s="118"/>
      <c r="CA361" s="118"/>
      <c r="CB361" s="118"/>
      <c r="CC361" s="118"/>
      <c r="CD361" s="118"/>
      <c r="CE361" s="118"/>
      <c r="CF361" s="118"/>
      <c r="CG361" s="118"/>
      <c r="CH361" s="118"/>
      <c r="CI361" s="118"/>
      <c r="CJ361" s="118"/>
      <c r="CK361" s="118"/>
      <c r="CL361" s="118"/>
      <c r="CM361" s="118"/>
      <c r="CN361" s="118"/>
      <c r="CO361" s="118"/>
      <c r="CP361" s="118"/>
      <c r="CQ361" s="118"/>
      <c r="CR361" s="118"/>
      <c r="CS361" s="118"/>
      <c r="CT361" s="118"/>
      <c r="CU361" s="118"/>
      <c r="CV361" s="118"/>
      <c r="CW361" s="118"/>
      <c r="CX361" s="118"/>
      <c r="CY361" s="118"/>
      <c r="CZ361" s="118"/>
      <c r="DA361" s="118"/>
      <c r="DB361" s="118"/>
      <c r="DC361" s="118"/>
      <c r="DD361" s="118"/>
    </row>
    <row r="362" ht="10.5" customHeight="1">
      <c r="A362" s="118" t="str">
        <f t="shared" si="1"/>
        <v>242ML</v>
      </c>
      <c r="B362" s="118">
        <f t="shared" si="2"/>
        <v>2020</v>
      </c>
      <c r="C362" s="118">
        <f t="shared" si="3"/>
        <v>11</v>
      </c>
      <c r="D362" s="119">
        <f>'242MLInput'!B358</f>
        <v>44142</v>
      </c>
      <c r="E362" s="120" t="str">
        <f t="shared" si="4"/>
        <v>SLN</v>
      </c>
      <c r="F362" s="121" t="str">
        <f>'242MLInput'!H358</f>
        <v>APA</v>
      </c>
      <c r="G362" s="120" t="str">
        <f>'242MLInput'!N358</f>
        <v>David Carr</v>
      </c>
      <c r="H362" s="120" t="str">
        <f>'242MLInput'!O358</f>
        <v/>
      </c>
      <c r="I362" s="120" t="str">
        <f>'242MLInput'!Q358</f>
        <v>Cargo</v>
      </c>
      <c r="J362" s="121" t="str">
        <f>'242MLInput'!R358</f>
        <v>Vector Aeromedical</v>
      </c>
      <c r="K362" s="122" t="str">
        <f>'242MLInput'!AC358</f>
        <v/>
      </c>
      <c r="L362" s="123"/>
      <c r="M362" s="124">
        <f>'242MLInput'!L358</f>
        <v>1.2</v>
      </c>
      <c r="N362" s="120" t="str">
        <f>IF(F362="","",(IF(R362='242MLInput'!K358,"","ERROR!")))</f>
        <v/>
      </c>
      <c r="O362" s="120"/>
      <c r="P362" s="121">
        <v>1786.0</v>
      </c>
      <c r="Q362" s="121"/>
      <c r="R362" s="124">
        <f t="shared" si="8"/>
        <v>3112</v>
      </c>
      <c r="S362" s="125"/>
      <c r="T362" s="125"/>
      <c r="U362" s="125"/>
      <c r="V362" s="126"/>
      <c r="W362" s="125"/>
      <c r="X362" s="125"/>
      <c r="Y362" s="125" t="str">
        <f t="shared" si="86"/>
        <v/>
      </c>
      <c r="Z362" s="121"/>
      <c r="AA362" s="234"/>
      <c r="AB362" s="128"/>
      <c r="AC362" s="128"/>
      <c r="AD362" s="143"/>
      <c r="AE362" s="144">
        <v>0.0</v>
      </c>
      <c r="AF362" s="125" t="str">
        <f t="shared" si="6"/>
        <v/>
      </c>
      <c r="AG362" s="131">
        <v>2.75</v>
      </c>
      <c r="AH362" s="120">
        <f t="shared" si="7"/>
        <v>0</v>
      </c>
      <c r="AI362" s="132" t="str">
        <f>HYPERLINK('242MLInput'!AD358)</f>
        <v/>
      </c>
      <c r="AJ362" s="132" t="str">
        <f>HYPERLINK('242MLInput'!AE358)</f>
        <v/>
      </c>
      <c r="AK362" s="132" t="str">
        <f>HYPERLINK('242MLInput'!AF358)</f>
        <v/>
      </c>
      <c r="AL362" s="132" t="str">
        <f>HYPERLINK('242MLInput'!AG358)</f>
        <v/>
      </c>
      <c r="AM362" s="132" t="str">
        <f>HYPERLINK('242MLInput'!AH358)</f>
        <v/>
      </c>
      <c r="AN362" s="132" t="str">
        <f>HYPERLINK('242MLInput'!AI358)</f>
        <v/>
      </c>
      <c r="AO362" s="132" t="str">
        <f>HYPERLINK('242MLInput'!AJ358)</f>
        <v/>
      </c>
      <c r="AP362" s="132" t="str">
        <f>HYPERLINK('242MLInput'!AK358)</f>
        <v/>
      </c>
      <c r="AQ362" s="118"/>
      <c r="AR362" s="118"/>
      <c r="AS362" s="118"/>
      <c r="AT362" s="118"/>
      <c r="AU362" s="118"/>
      <c r="AV362" s="118"/>
      <c r="AW362" s="118"/>
      <c r="AX362" s="118"/>
      <c r="AY362" s="118"/>
      <c r="AZ362" s="118"/>
      <c r="BA362" s="118"/>
      <c r="BB362" s="118"/>
      <c r="BC362" s="118"/>
      <c r="BD362" s="118"/>
      <c r="BE362" s="118"/>
      <c r="BF362" s="118"/>
      <c r="BG362" s="118"/>
      <c r="BH362" s="118"/>
      <c r="BI362" s="118"/>
      <c r="BJ362" s="118"/>
      <c r="BK362" s="118"/>
      <c r="BL362" s="118"/>
      <c r="BM362" s="118"/>
      <c r="BN362" s="118"/>
      <c r="BO362" s="118"/>
      <c r="BP362" s="118"/>
      <c r="BQ362" s="118"/>
      <c r="BR362" s="118"/>
      <c r="BS362" s="118"/>
      <c r="BT362" s="118"/>
      <c r="BU362" s="118"/>
      <c r="BV362" s="118"/>
      <c r="BW362" s="118"/>
      <c r="BX362" s="118"/>
      <c r="BY362" s="118"/>
      <c r="BZ362" s="118"/>
      <c r="CA362" s="118"/>
      <c r="CB362" s="118"/>
      <c r="CC362" s="118"/>
      <c r="CD362" s="118"/>
      <c r="CE362" s="118"/>
      <c r="CF362" s="118"/>
      <c r="CG362" s="118"/>
      <c r="CH362" s="118"/>
      <c r="CI362" s="118"/>
      <c r="CJ362" s="118"/>
      <c r="CK362" s="118"/>
      <c r="CL362" s="118"/>
      <c r="CM362" s="118"/>
      <c r="CN362" s="118"/>
      <c r="CO362" s="118"/>
      <c r="CP362" s="118"/>
      <c r="CQ362" s="118"/>
      <c r="CR362" s="118"/>
      <c r="CS362" s="118"/>
      <c r="CT362" s="118"/>
      <c r="CU362" s="118"/>
      <c r="CV362" s="118"/>
      <c r="CW362" s="118"/>
      <c r="CX362" s="118"/>
      <c r="CY362" s="118"/>
      <c r="CZ362" s="118"/>
      <c r="DA362" s="118"/>
      <c r="DB362" s="118"/>
      <c r="DC362" s="118"/>
      <c r="DD362" s="118"/>
    </row>
    <row r="363" ht="10.5" customHeight="1">
      <c r="A363" s="118" t="str">
        <f t="shared" si="1"/>
        <v>242ML</v>
      </c>
      <c r="B363" s="118">
        <f t="shared" si="2"/>
        <v>2020</v>
      </c>
      <c r="C363" s="118">
        <f t="shared" si="3"/>
        <v>11</v>
      </c>
      <c r="D363" s="119">
        <f>'242MLInput'!B359</f>
        <v>44143</v>
      </c>
      <c r="E363" s="120" t="str">
        <f t="shared" si="4"/>
        <v>APA</v>
      </c>
      <c r="F363" s="121" t="str">
        <f>'242MLInput'!H359</f>
        <v>BUY</v>
      </c>
      <c r="G363" s="120" t="str">
        <f>'242MLInput'!N359</f>
        <v>David Carr</v>
      </c>
      <c r="H363" s="120" t="str">
        <f>'242MLInput'!O359</f>
        <v/>
      </c>
      <c r="I363" s="120" t="str">
        <f>'242MLInput'!Q359</f>
        <v>Cargo</v>
      </c>
      <c r="J363" s="121" t="str">
        <f>'242MLInput'!R359</f>
        <v>Vector Aeromedical</v>
      </c>
      <c r="K363" s="122" t="str">
        <f>'242MLInput'!AC359</f>
        <v/>
      </c>
      <c r="L363" s="123"/>
      <c r="M363" s="124">
        <f>'242MLInput'!L359</f>
        <v>3.5</v>
      </c>
      <c r="N363" s="120" t="str">
        <f>IF(F363="","",(IF(R363='242MLInput'!K359,"","ERROR!")))</f>
        <v/>
      </c>
      <c r="O363" s="120"/>
      <c r="P363" s="121">
        <v>1787.0</v>
      </c>
      <c r="Q363" s="121"/>
      <c r="R363" s="124">
        <f t="shared" si="8"/>
        <v>3115.5</v>
      </c>
      <c r="S363" s="125"/>
      <c r="T363" s="125"/>
      <c r="U363" s="125"/>
      <c r="V363" s="126"/>
      <c r="W363" s="125"/>
      <c r="X363" s="125"/>
      <c r="Y363" s="125" t="str">
        <f t="shared" si="86"/>
        <v/>
      </c>
      <c r="Z363" s="121"/>
      <c r="AA363" s="234" t="s">
        <v>75</v>
      </c>
      <c r="AB363" s="128">
        <v>1000.0</v>
      </c>
      <c r="AC363" s="128" t="s">
        <v>404</v>
      </c>
      <c r="AD363" s="143"/>
      <c r="AE363" s="144">
        <v>0.0</v>
      </c>
      <c r="AF363" s="125" t="str">
        <f t="shared" si="6"/>
        <v/>
      </c>
      <c r="AG363" s="131">
        <v>2.75</v>
      </c>
      <c r="AH363" s="120">
        <f t="shared" si="7"/>
        <v>0</v>
      </c>
      <c r="AI363" s="132" t="str">
        <f>HYPERLINK('242MLInput'!AD359)</f>
        <v/>
      </c>
      <c r="AJ363" s="132" t="str">
        <f>HYPERLINK('242MLInput'!AE359)</f>
        <v/>
      </c>
      <c r="AK363" s="132" t="str">
        <f>HYPERLINK('242MLInput'!AF359)</f>
        <v/>
      </c>
      <c r="AL363" s="132" t="str">
        <f>HYPERLINK('242MLInput'!AG359)</f>
        <v/>
      </c>
      <c r="AM363" s="132" t="str">
        <f>HYPERLINK('242MLInput'!AH359)</f>
        <v/>
      </c>
      <c r="AN363" s="132" t="str">
        <f>HYPERLINK('242MLInput'!AI359)</f>
        <v/>
      </c>
      <c r="AO363" s="132" t="str">
        <f>HYPERLINK('242MLInput'!AJ359)</f>
        <v/>
      </c>
      <c r="AP363" s="132" t="str">
        <f>HYPERLINK('242MLInput'!AK359)</f>
        <v/>
      </c>
      <c r="AQ363" s="118"/>
      <c r="AR363" s="118"/>
      <c r="AS363" s="118"/>
      <c r="AT363" s="118"/>
      <c r="AU363" s="118"/>
      <c r="AV363" s="118"/>
      <c r="AW363" s="118"/>
      <c r="AX363" s="118"/>
      <c r="AY363" s="118"/>
      <c r="AZ363" s="118"/>
      <c r="BA363" s="118"/>
      <c r="BB363" s="118"/>
      <c r="BC363" s="118"/>
      <c r="BD363" s="118"/>
      <c r="BE363" s="118"/>
      <c r="BF363" s="118"/>
      <c r="BG363" s="118"/>
      <c r="BH363" s="118"/>
      <c r="BI363" s="118"/>
      <c r="BJ363" s="118"/>
      <c r="BK363" s="118"/>
      <c r="BL363" s="118"/>
      <c r="BM363" s="118"/>
      <c r="BN363" s="118"/>
      <c r="BO363" s="118"/>
      <c r="BP363" s="118"/>
      <c r="BQ363" s="118"/>
      <c r="BR363" s="118"/>
      <c r="BS363" s="118"/>
      <c r="BT363" s="118"/>
      <c r="BU363" s="118"/>
      <c r="BV363" s="118"/>
      <c r="BW363" s="118"/>
      <c r="BX363" s="118"/>
      <c r="BY363" s="118"/>
      <c r="BZ363" s="118"/>
      <c r="CA363" s="118"/>
      <c r="CB363" s="118"/>
      <c r="CC363" s="118"/>
      <c r="CD363" s="118"/>
      <c r="CE363" s="118"/>
      <c r="CF363" s="118"/>
      <c r="CG363" s="118"/>
      <c r="CH363" s="118"/>
      <c r="CI363" s="118"/>
      <c r="CJ363" s="118"/>
      <c r="CK363" s="118"/>
      <c r="CL363" s="118"/>
      <c r="CM363" s="118"/>
      <c r="CN363" s="118"/>
      <c r="CO363" s="118"/>
      <c r="CP363" s="118"/>
      <c r="CQ363" s="118"/>
      <c r="CR363" s="118"/>
      <c r="CS363" s="118"/>
      <c r="CT363" s="118"/>
      <c r="CU363" s="118"/>
      <c r="CV363" s="118"/>
      <c r="CW363" s="118"/>
      <c r="CX363" s="118"/>
      <c r="CY363" s="118"/>
      <c r="CZ363" s="118"/>
      <c r="DA363" s="118"/>
      <c r="DB363" s="118"/>
      <c r="DC363" s="118"/>
      <c r="DD363" s="118"/>
    </row>
    <row r="364" ht="10.5" customHeight="1">
      <c r="A364" s="12" t="str">
        <f t="shared" si="1"/>
        <v>242ML</v>
      </c>
      <c r="B364" s="12">
        <f t="shared" si="2"/>
        <v>2020</v>
      </c>
      <c r="C364" s="12">
        <f t="shared" si="3"/>
        <v>11</v>
      </c>
      <c r="D364" s="230">
        <f>'242MLInput'!B360</f>
        <v>44143</v>
      </c>
      <c r="E364" s="111" t="str">
        <f t="shared" si="4"/>
        <v>BUY</v>
      </c>
      <c r="F364" s="112" t="str">
        <f>'242MLInput'!H360</f>
        <v>SLN</v>
      </c>
      <c r="G364" s="111" t="str">
        <f>'242MLInput'!N360</f>
        <v>Steve Watkins</v>
      </c>
      <c r="H364" s="111" t="str">
        <f>'242MLInput'!O360</f>
        <v/>
      </c>
      <c r="I364" s="111" t="str">
        <f>'242MLInput'!Q360</f>
        <v>Cargo</v>
      </c>
      <c r="J364" s="112" t="str">
        <f>'242MLInput'!R360</f>
        <v>Vector Aeromedical</v>
      </c>
      <c r="K364" s="113" t="str">
        <f>'242MLInput'!AC360</f>
        <v/>
      </c>
      <c r="L364" s="114"/>
      <c r="M364" s="115">
        <f>'242MLInput'!L360</f>
        <v>2.9</v>
      </c>
      <c r="N364" s="111" t="str">
        <f>IF(F364="","",(IF(R364='242MLInput'!K360,"","ERROR!")))</f>
        <v/>
      </c>
      <c r="O364" s="64"/>
      <c r="P364" s="121">
        <v>1788.0</v>
      </c>
      <c r="Q364" s="133"/>
      <c r="R364" s="224">
        <f t="shared" si="8"/>
        <v>3118.4</v>
      </c>
      <c r="S364" s="225"/>
      <c r="T364" s="225"/>
      <c r="U364" s="226"/>
      <c r="V364" s="226"/>
      <c r="W364" s="226"/>
      <c r="X364" s="226"/>
      <c r="Y364" s="226" t="str">
        <f t="shared" si="86"/>
        <v/>
      </c>
      <c r="Z364" s="136"/>
      <c r="AA364" s="228"/>
      <c r="AB364" s="229"/>
      <c r="AC364" s="229"/>
      <c r="AD364" s="138"/>
      <c r="AE364" s="139">
        <v>0.0</v>
      </c>
      <c r="AF364" s="140" t="str">
        <f t="shared" si="6"/>
        <v/>
      </c>
      <c r="AG364" s="231">
        <v>2.75</v>
      </c>
      <c r="AH364" s="142">
        <f t="shared" si="7"/>
        <v>0</v>
      </c>
      <c r="AI364" s="235" t="str">
        <f>HYPERLINK('242MLInput'!AD360)</f>
        <v/>
      </c>
      <c r="AJ364" s="236" t="str">
        <f>HYPERLINK('242MLInput'!AE360)</f>
        <v/>
      </c>
      <c r="AK364" s="237" t="str">
        <f>HYPERLINK('242MLInput'!AF360)</f>
        <v/>
      </c>
      <c r="AL364" s="237" t="str">
        <f>HYPERLINK('242MLInput'!AG360)</f>
        <v/>
      </c>
      <c r="AM364" s="237" t="str">
        <f>HYPERLINK('242MLInput'!AH360)</f>
        <v/>
      </c>
      <c r="AN364" s="237" t="str">
        <f>HYPERLINK('242MLInput'!AI360)</f>
        <v/>
      </c>
      <c r="AO364" s="237" t="str">
        <f>HYPERLINK('242MLInput'!AJ360)</f>
        <v/>
      </c>
      <c r="AP364" s="237" t="str">
        <f>HYPERLINK('242MLInput'!AK360)</f>
        <v/>
      </c>
      <c r="AQ364" s="238"/>
      <c r="AR364" s="238"/>
      <c r="AS364" s="238"/>
      <c r="AT364" s="238"/>
      <c r="AU364" s="238"/>
      <c r="AV364" s="238"/>
      <c r="AW364" s="238"/>
      <c r="AX364" s="238"/>
      <c r="AY364" s="238"/>
      <c r="AZ364" s="238"/>
      <c r="BA364" s="238"/>
      <c r="BB364" s="238"/>
      <c r="BC364" s="238"/>
      <c r="BD364" s="238"/>
      <c r="BE364" s="238"/>
      <c r="BF364" s="238"/>
      <c r="BG364" s="238"/>
      <c r="BH364" s="238"/>
      <c r="BI364" s="238"/>
      <c r="BJ364" s="238"/>
      <c r="BK364" s="238"/>
      <c r="BL364" s="238"/>
      <c r="BM364" s="238"/>
      <c r="BN364" s="238"/>
      <c r="BO364" s="238"/>
      <c r="BP364" s="238"/>
      <c r="BQ364" s="238"/>
      <c r="BR364" s="238"/>
      <c r="BS364" s="238"/>
      <c r="BT364" s="238"/>
      <c r="BU364" s="238"/>
      <c r="BV364" s="238"/>
      <c r="BW364" s="238"/>
      <c r="BX364" s="238"/>
      <c r="BY364" s="238"/>
      <c r="BZ364" s="238"/>
      <c r="CA364" s="238"/>
      <c r="CB364" s="238"/>
      <c r="CC364" s="238"/>
      <c r="CD364" s="238"/>
      <c r="CE364" s="238"/>
      <c r="CF364" s="238"/>
      <c r="CG364" s="238"/>
      <c r="CH364" s="238"/>
      <c r="CI364" s="238"/>
      <c r="CJ364" s="238"/>
      <c r="CK364" s="238"/>
      <c r="CL364" s="238"/>
      <c r="CM364" s="238"/>
      <c r="CN364" s="238"/>
      <c r="CO364" s="238"/>
      <c r="CP364" s="238"/>
      <c r="CQ364" s="238"/>
      <c r="CR364" s="238"/>
      <c r="CS364" s="238"/>
      <c r="CT364" s="238"/>
      <c r="CU364" s="238"/>
      <c r="CV364" s="238"/>
      <c r="CW364" s="238"/>
      <c r="CX364" s="238"/>
      <c r="CY364" s="238"/>
      <c r="CZ364" s="238"/>
      <c r="DA364" s="238"/>
      <c r="DB364" s="238"/>
      <c r="DC364" s="238"/>
      <c r="DD364" s="238"/>
    </row>
    <row r="365" ht="10.5" customHeight="1">
      <c r="A365" s="12" t="str">
        <f t="shared" si="1"/>
        <v>242ML</v>
      </c>
      <c r="B365" s="12">
        <f t="shared" si="2"/>
        <v>2020</v>
      </c>
      <c r="C365" s="12">
        <f t="shared" si="3"/>
        <v>11</v>
      </c>
      <c r="D365" s="230">
        <f>'242MLInput'!B361</f>
        <v>44143</v>
      </c>
      <c r="E365" s="111" t="str">
        <f t="shared" si="4"/>
        <v>SLN</v>
      </c>
      <c r="F365" s="112" t="str">
        <f>'242MLInput'!H361</f>
        <v>APA</v>
      </c>
      <c r="G365" s="111" t="str">
        <f>'242MLInput'!N361</f>
        <v>Steve Watkins</v>
      </c>
      <c r="H365" s="111" t="str">
        <f>'242MLInput'!O361</f>
        <v/>
      </c>
      <c r="I365" s="111" t="str">
        <f>'242MLInput'!Q361</f>
        <v>Cargo</v>
      </c>
      <c r="J365" s="112" t="str">
        <f>'242MLInput'!R361</f>
        <v>Vector Aeromedical</v>
      </c>
      <c r="K365" s="113" t="str">
        <f>'242MLInput'!AC361</f>
        <v/>
      </c>
      <c r="L365" s="114"/>
      <c r="M365" s="115">
        <f>'242MLInput'!L361</f>
        <v>1.4</v>
      </c>
      <c r="N365" s="111" t="str">
        <f>IF(F365="","",(IF(R365='242MLInput'!K361,"","ERROR!")))</f>
        <v/>
      </c>
      <c r="O365" s="64"/>
      <c r="P365" s="121">
        <v>1789.0</v>
      </c>
      <c r="Q365" s="133"/>
      <c r="R365" s="224">
        <f t="shared" si="8"/>
        <v>3119.8</v>
      </c>
      <c r="S365" s="225"/>
      <c r="T365" s="225"/>
      <c r="U365" s="226"/>
      <c r="V365" s="226"/>
      <c r="W365" s="226"/>
      <c r="X365" s="226"/>
      <c r="Y365" s="226" t="str">
        <f t="shared" si="86"/>
        <v/>
      </c>
      <c r="Z365" s="136"/>
      <c r="AA365" s="228"/>
      <c r="AB365" s="229"/>
      <c r="AC365" s="229"/>
      <c r="AD365" s="138"/>
      <c r="AE365" s="139">
        <v>0.0</v>
      </c>
      <c r="AF365" s="140" t="str">
        <f t="shared" si="6"/>
        <v/>
      </c>
      <c r="AG365" s="231">
        <v>2.75</v>
      </c>
      <c r="AH365" s="142">
        <f t="shared" si="7"/>
        <v>0</v>
      </c>
      <c r="AI365" s="235" t="str">
        <f>HYPERLINK('242MLInput'!AD361)</f>
        <v/>
      </c>
      <c r="AJ365" s="236" t="str">
        <f>HYPERLINK('242MLInput'!AE361)</f>
        <v/>
      </c>
      <c r="AK365" s="237" t="str">
        <f>HYPERLINK('242MLInput'!AF361)</f>
        <v/>
      </c>
      <c r="AL365" s="237" t="str">
        <f>HYPERLINK('242MLInput'!AG361)</f>
        <v/>
      </c>
      <c r="AM365" s="237" t="str">
        <f>HYPERLINK('242MLInput'!AH361)</f>
        <v/>
      </c>
      <c r="AN365" s="237" t="str">
        <f>HYPERLINK('242MLInput'!AI361)</f>
        <v/>
      </c>
      <c r="AO365" s="237" t="str">
        <f>HYPERLINK('242MLInput'!AJ361)</f>
        <v/>
      </c>
      <c r="AP365" s="237" t="str">
        <f>HYPERLINK('242MLInput'!AK361)</f>
        <v/>
      </c>
      <c r="AQ365" s="238"/>
      <c r="AR365" s="238"/>
      <c r="AS365" s="238"/>
      <c r="AT365" s="238"/>
      <c r="AU365" s="238"/>
      <c r="AV365" s="238"/>
      <c r="AW365" s="238"/>
      <c r="AX365" s="238"/>
      <c r="AY365" s="238"/>
      <c r="AZ365" s="238"/>
      <c r="BA365" s="238"/>
      <c r="BB365" s="238"/>
      <c r="BC365" s="238"/>
      <c r="BD365" s="238"/>
      <c r="BE365" s="238"/>
      <c r="BF365" s="238"/>
      <c r="BG365" s="238"/>
      <c r="BH365" s="238"/>
      <c r="BI365" s="238"/>
      <c r="BJ365" s="238"/>
      <c r="BK365" s="238"/>
      <c r="BL365" s="238"/>
      <c r="BM365" s="238"/>
      <c r="BN365" s="238"/>
      <c r="BO365" s="238"/>
      <c r="BP365" s="238"/>
      <c r="BQ365" s="238"/>
      <c r="BR365" s="238"/>
      <c r="BS365" s="238"/>
      <c r="BT365" s="238"/>
      <c r="BU365" s="238"/>
      <c r="BV365" s="238"/>
      <c r="BW365" s="238"/>
      <c r="BX365" s="238"/>
      <c r="BY365" s="238"/>
      <c r="BZ365" s="238"/>
      <c r="CA365" s="238"/>
      <c r="CB365" s="238"/>
      <c r="CC365" s="238"/>
      <c r="CD365" s="238"/>
      <c r="CE365" s="238"/>
      <c r="CF365" s="238"/>
      <c r="CG365" s="238"/>
      <c r="CH365" s="238"/>
      <c r="CI365" s="238"/>
      <c r="CJ365" s="238"/>
      <c r="CK365" s="238"/>
      <c r="CL365" s="238"/>
      <c r="CM365" s="238"/>
      <c r="CN365" s="238"/>
      <c r="CO365" s="238"/>
      <c r="CP365" s="238"/>
      <c r="CQ365" s="238"/>
      <c r="CR365" s="238"/>
      <c r="CS365" s="238"/>
      <c r="CT365" s="238"/>
      <c r="CU365" s="238"/>
      <c r="CV365" s="238"/>
      <c r="CW365" s="238"/>
      <c r="CX365" s="238"/>
      <c r="CY365" s="238"/>
      <c r="CZ365" s="238"/>
      <c r="DA365" s="238"/>
      <c r="DB365" s="238"/>
      <c r="DC365" s="238"/>
      <c r="DD365" s="238"/>
    </row>
    <row r="366" ht="10.5" customHeight="1">
      <c r="A366" s="12" t="str">
        <f t="shared" si="1"/>
        <v>242ML</v>
      </c>
      <c r="B366" s="12">
        <f t="shared" si="2"/>
        <v>2020</v>
      </c>
      <c r="C366" s="12">
        <f t="shared" si="3"/>
        <v>11</v>
      </c>
      <c r="D366" s="230">
        <f>'242MLInput'!B362</f>
        <v>44144</v>
      </c>
      <c r="E366" s="111" t="str">
        <f t="shared" si="4"/>
        <v>APA</v>
      </c>
      <c r="F366" s="112" t="str">
        <f>'242MLInput'!H362</f>
        <v>BUY</v>
      </c>
      <c r="G366" s="111" t="str">
        <f>'242MLInput'!N362</f>
        <v>Steve Watkins</v>
      </c>
      <c r="H366" s="111" t="str">
        <f>'242MLInput'!O362</f>
        <v/>
      </c>
      <c r="I366" s="111" t="str">
        <f>'242MLInput'!Q362</f>
        <v>Cargo</v>
      </c>
      <c r="J366" s="112" t="str">
        <f>'242MLInput'!R362</f>
        <v>Vector Aeromedical</v>
      </c>
      <c r="K366" s="113" t="str">
        <f>'242MLInput'!AC362</f>
        <v/>
      </c>
      <c r="L366" s="114"/>
      <c r="M366" s="115">
        <f>'242MLInput'!L362</f>
        <v>3.3</v>
      </c>
      <c r="N366" s="111" t="str">
        <f>IF(F366="","",(IF(R366='242MLInput'!K362,"","ERROR!")))</f>
        <v/>
      </c>
      <c r="O366" s="64"/>
      <c r="P366" s="121">
        <v>1790.0</v>
      </c>
      <c r="Q366" s="133"/>
      <c r="R366" s="224">
        <f t="shared" si="8"/>
        <v>3123.1</v>
      </c>
      <c r="S366" s="225"/>
      <c r="T366" s="225"/>
      <c r="U366" s="226"/>
      <c r="V366" s="226"/>
      <c r="W366" s="226"/>
      <c r="X366" s="226"/>
      <c r="Y366" s="226" t="str">
        <f t="shared" si="86"/>
        <v/>
      </c>
      <c r="Z366" s="136"/>
      <c r="AA366" s="228" t="s">
        <v>94</v>
      </c>
      <c r="AB366" s="229">
        <v>1000.0</v>
      </c>
      <c r="AC366" s="229" t="s">
        <v>405</v>
      </c>
      <c r="AD366" s="138"/>
      <c r="AE366" s="139">
        <v>0.0</v>
      </c>
      <c r="AF366" s="140" t="str">
        <f t="shared" si="6"/>
        <v/>
      </c>
      <c r="AG366" s="231">
        <v>2.75</v>
      </c>
      <c r="AH366" s="142">
        <f t="shared" si="7"/>
        <v>0</v>
      </c>
      <c r="AI366" s="235" t="str">
        <f>HYPERLINK('242MLInput'!AD362)</f>
        <v/>
      </c>
      <c r="AJ366" s="236" t="str">
        <f>HYPERLINK('242MLInput'!AE362)</f>
        <v/>
      </c>
      <c r="AK366" s="237" t="str">
        <f>HYPERLINK('242MLInput'!AF362)</f>
        <v/>
      </c>
      <c r="AL366" s="237" t="str">
        <f>HYPERLINK('242MLInput'!AG362)</f>
        <v/>
      </c>
      <c r="AM366" s="237" t="str">
        <f>HYPERLINK('242MLInput'!AH362)</f>
        <v/>
      </c>
      <c r="AN366" s="237" t="str">
        <f>HYPERLINK('242MLInput'!AI362)</f>
        <v/>
      </c>
      <c r="AO366" s="237" t="str">
        <f>HYPERLINK('242MLInput'!AJ362)</f>
        <v/>
      </c>
      <c r="AP366" s="237" t="str">
        <f>HYPERLINK('242MLInput'!AK362)</f>
        <v/>
      </c>
      <c r="AQ366" s="238"/>
      <c r="AR366" s="238"/>
      <c r="AS366" s="238"/>
      <c r="AT366" s="238"/>
      <c r="AU366" s="238"/>
      <c r="AV366" s="238"/>
      <c r="AW366" s="238"/>
      <c r="AX366" s="238"/>
      <c r="AY366" s="238"/>
      <c r="AZ366" s="238"/>
      <c r="BA366" s="238"/>
      <c r="BB366" s="238"/>
      <c r="BC366" s="238"/>
      <c r="BD366" s="238"/>
      <c r="BE366" s="238"/>
      <c r="BF366" s="238"/>
      <c r="BG366" s="238"/>
      <c r="BH366" s="238"/>
      <c r="BI366" s="238"/>
      <c r="BJ366" s="238"/>
      <c r="BK366" s="238"/>
      <c r="BL366" s="238"/>
      <c r="BM366" s="238"/>
      <c r="BN366" s="238"/>
      <c r="BO366" s="238"/>
      <c r="BP366" s="238"/>
      <c r="BQ366" s="238"/>
      <c r="BR366" s="238"/>
      <c r="BS366" s="238"/>
      <c r="BT366" s="238"/>
      <c r="BU366" s="238"/>
      <c r="BV366" s="238"/>
      <c r="BW366" s="238"/>
      <c r="BX366" s="238"/>
      <c r="BY366" s="238"/>
      <c r="BZ366" s="238"/>
      <c r="CA366" s="238"/>
      <c r="CB366" s="238"/>
      <c r="CC366" s="238"/>
      <c r="CD366" s="238"/>
      <c r="CE366" s="238"/>
      <c r="CF366" s="238"/>
      <c r="CG366" s="238"/>
      <c r="CH366" s="238"/>
      <c r="CI366" s="238"/>
      <c r="CJ366" s="238"/>
      <c r="CK366" s="238"/>
      <c r="CL366" s="238"/>
      <c r="CM366" s="238"/>
      <c r="CN366" s="238"/>
      <c r="CO366" s="238"/>
      <c r="CP366" s="238"/>
      <c r="CQ366" s="238"/>
      <c r="CR366" s="238"/>
      <c r="CS366" s="238"/>
      <c r="CT366" s="238"/>
      <c r="CU366" s="238"/>
      <c r="CV366" s="238"/>
      <c r="CW366" s="238"/>
      <c r="CX366" s="238"/>
      <c r="CY366" s="238"/>
      <c r="CZ366" s="238"/>
      <c r="DA366" s="238"/>
      <c r="DB366" s="238"/>
      <c r="DC366" s="238"/>
      <c r="DD366" s="238"/>
    </row>
    <row r="367" ht="10.5" customHeight="1">
      <c r="A367" s="118" t="str">
        <f t="shared" si="1"/>
        <v>242ML</v>
      </c>
      <c r="B367" s="118">
        <f t="shared" si="2"/>
        <v>2020</v>
      </c>
      <c r="C367" s="118">
        <f t="shared" si="3"/>
        <v>11</v>
      </c>
      <c r="D367" s="119">
        <f>'242MLInput'!B363</f>
        <v>44144</v>
      </c>
      <c r="E367" s="120" t="str">
        <f t="shared" si="4"/>
        <v>BUY</v>
      </c>
      <c r="F367" s="121" t="str">
        <f>'242MLInput'!H363</f>
        <v>SLN</v>
      </c>
      <c r="G367" s="120" t="str">
        <f>'242MLInput'!N363</f>
        <v>Steve Watkins</v>
      </c>
      <c r="H367" s="120" t="str">
        <f>'242MLInput'!O363</f>
        <v/>
      </c>
      <c r="I367" s="120" t="str">
        <f>'242MLInput'!Q363</f>
        <v>Cargo</v>
      </c>
      <c r="J367" s="121" t="str">
        <f>'242MLInput'!R363</f>
        <v>Vector Aeromedical</v>
      </c>
      <c r="K367" s="122" t="str">
        <f>'242MLInput'!AC363</f>
        <v/>
      </c>
      <c r="L367" s="123"/>
      <c r="M367" s="124">
        <f>'242MLInput'!L363</f>
        <v>3.2</v>
      </c>
      <c r="N367" s="120" t="str">
        <f>IF(F367="","",(IF(R367='242MLInput'!K363,"","ERROR!")))</f>
        <v/>
      </c>
      <c r="O367" s="120"/>
      <c r="P367" s="121">
        <v>1791.0</v>
      </c>
      <c r="Q367" s="121"/>
      <c r="R367" s="124">
        <f t="shared" si="8"/>
        <v>3126.3</v>
      </c>
      <c r="S367" s="125"/>
      <c r="T367" s="125"/>
      <c r="U367" s="125"/>
      <c r="V367" s="126"/>
      <c r="W367" s="125"/>
      <c r="X367" s="125"/>
      <c r="Y367" s="125" t="str">
        <f t="shared" si="86"/>
        <v/>
      </c>
      <c r="Z367" s="121"/>
      <c r="AA367" s="234"/>
      <c r="AB367" s="128"/>
      <c r="AC367" s="128"/>
      <c r="AD367" s="143"/>
      <c r="AE367" s="144">
        <v>0.0</v>
      </c>
      <c r="AF367" s="125" t="str">
        <f t="shared" si="6"/>
        <v/>
      </c>
      <c r="AG367" s="131">
        <v>2.75</v>
      </c>
      <c r="AH367" s="120">
        <f t="shared" si="7"/>
        <v>0</v>
      </c>
      <c r="AI367" s="132" t="str">
        <f>HYPERLINK('242MLInput'!AD363)</f>
        <v/>
      </c>
      <c r="AJ367" s="132" t="str">
        <f>HYPERLINK('242MLInput'!AE363)</f>
        <v/>
      </c>
      <c r="AK367" s="132" t="str">
        <f>HYPERLINK('242MLInput'!AF363)</f>
        <v/>
      </c>
      <c r="AL367" s="132" t="str">
        <f>HYPERLINK('242MLInput'!AG363)</f>
        <v/>
      </c>
      <c r="AM367" s="132" t="str">
        <f>HYPERLINK('242MLInput'!AH363)</f>
        <v/>
      </c>
      <c r="AN367" s="132" t="str">
        <f>HYPERLINK('242MLInput'!AI363)</f>
        <v/>
      </c>
      <c r="AO367" s="132" t="str">
        <f>HYPERLINK('242MLInput'!AJ363)</f>
        <v/>
      </c>
      <c r="AP367" s="132" t="str">
        <f>HYPERLINK('242MLInput'!AK363)</f>
        <v/>
      </c>
      <c r="AQ367" s="118"/>
      <c r="AR367" s="118"/>
      <c r="AS367" s="118"/>
      <c r="AT367" s="118"/>
      <c r="AU367" s="118"/>
      <c r="AV367" s="118"/>
      <c r="AW367" s="118"/>
      <c r="AX367" s="118"/>
      <c r="AY367" s="118"/>
      <c r="AZ367" s="118"/>
      <c r="BA367" s="118"/>
      <c r="BB367" s="118"/>
      <c r="BC367" s="118"/>
      <c r="BD367" s="118"/>
      <c r="BE367" s="118"/>
      <c r="BF367" s="118"/>
      <c r="BG367" s="118"/>
      <c r="BH367" s="118"/>
      <c r="BI367" s="118"/>
      <c r="BJ367" s="118"/>
      <c r="BK367" s="118"/>
      <c r="BL367" s="118"/>
      <c r="BM367" s="118"/>
      <c r="BN367" s="118"/>
      <c r="BO367" s="118"/>
      <c r="BP367" s="118"/>
      <c r="BQ367" s="118"/>
      <c r="BR367" s="118"/>
      <c r="BS367" s="118"/>
      <c r="BT367" s="118"/>
      <c r="BU367" s="118"/>
      <c r="BV367" s="118"/>
      <c r="BW367" s="118"/>
      <c r="BX367" s="118"/>
      <c r="BY367" s="118"/>
      <c r="BZ367" s="118"/>
      <c r="CA367" s="118"/>
      <c r="CB367" s="118"/>
      <c r="CC367" s="118"/>
      <c r="CD367" s="118"/>
      <c r="CE367" s="118"/>
      <c r="CF367" s="118"/>
      <c r="CG367" s="118"/>
      <c r="CH367" s="118"/>
      <c r="CI367" s="118"/>
      <c r="CJ367" s="118"/>
      <c r="CK367" s="118"/>
      <c r="CL367" s="118"/>
      <c r="CM367" s="118"/>
      <c r="CN367" s="118"/>
      <c r="CO367" s="118"/>
      <c r="CP367" s="118"/>
      <c r="CQ367" s="118"/>
      <c r="CR367" s="118"/>
      <c r="CS367" s="118"/>
      <c r="CT367" s="118"/>
      <c r="CU367" s="118"/>
      <c r="CV367" s="118"/>
      <c r="CW367" s="118"/>
      <c r="CX367" s="118"/>
      <c r="CY367" s="118"/>
      <c r="CZ367" s="118"/>
      <c r="DA367" s="118"/>
      <c r="DB367" s="118"/>
      <c r="DC367" s="118"/>
      <c r="DD367" s="118"/>
    </row>
    <row r="368" ht="10.5" customHeight="1">
      <c r="A368" s="118" t="str">
        <f t="shared" si="1"/>
        <v>242ML</v>
      </c>
      <c r="B368" s="118">
        <f t="shared" si="2"/>
        <v>2020</v>
      </c>
      <c r="C368" s="118">
        <f t="shared" si="3"/>
        <v>11</v>
      </c>
      <c r="D368" s="119">
        <f>'242MLInput'!B364</f>
        <v>44145</v>
      </c>
      <c r="E368" s="120" t="str">
        <f t="shared" si="4"/>
        <v>SLN</v>
      </c>
      <c r="F368" s="121" t="str">
        <f>'242MLInput'!H364</f>
        <v>APA</v>
      </c>
      <c r="G368" s="120" t="str">
        <f>'242MLInput'!N364</f>
        <v>Steve Watkins</v>
      </c>
      <c r="H368" s="120" t="str">
        <f>'242MLInput'!O364</f>
        <v/>
      </c>
      <c r="I368" s="120" t="str">
        <f>'242MLInput'!Q364</f>
        <v>Cargo</v>
      </c>
      <c r="J368" s="121" t="str">
        <f>'242MLInput'!R364</f>
        <v>Vector Aeromedical</v>
      </c>
      <c r="K368" s="122" t="str">
        <f>'242MLInput'!AC364</f>
        <v/>
      </c>
      <c r="L368" s="123"/>
      <c r="M368" s="124">
        <f>'242MLInput'!L364</f>
        <v>1.9</v>
      </c>
      <c r="N368" s="120" t="str">
        <f>IF(F368="","",(IF(R368='242MLInput'!K364,"","ERROR!")))</f>
        <v/>
      </c>
      <c r="O368" s="120"/>
      <c r="P368" s="121">
        <v>1792.0</v>
      </c>
      <c r="Q368" s="121"/>
      <c r="R368" s="124">
        <f t="shared" si="8"/>
        <v>3128.2</v>
      </c>
      <c r="S368" s="125"/>
      <c r="T368" s="125"/>
      <c r="U368" s="125"/>
      <c r="V368" s="126"/>
      <c r="W368" s="125"/>
      <c r="X368" s="125"/>
      <c r="Y368" s="125" t="str">
        <f t="shared" si="86"/>
        <v/>
      </c>
      <c r="Z368" s="121"/>
      <c r="AA368" s="234"/>
      <c r="AB368" s="128"/>
      <c r="AC368" s="128"/>
      <c r="AD368" s="143"/>
      <c r="AE368" s="144">
        <v>0.0</v>
      </c>
      <c r="AF368" s="125" t="str">
        <f t="shared" si="6"/>
        <v/>
      </c>
      <c r="AG368" s="131">
        <v>2.75</v>
      </c>
      <c r="AH368" s="120">
        <f t="shared" si="7"/>
        <v>0</v>
      </c>
      <c r="AI368" s="132" t="str">
        <f>HYPERLINK('242MLInput'!AD364)</f>
        <v/>
      </c>
      <c r="AJ368" s="132" t="str">
        <f>HYPERLINK('242MLInput'!AE364)</f>
        <v/>
      </c>
      <c r="AK368" s="132" t="str">
        <f>HYPERLINK('242MLInput'!AF364)</f>
        <v/>
      </c>
      <c r="AL368" s="132" t="str">
        <f>HYPERLINK('242MLInput'!AG364)</f>
        <v/>
      </c>
      <c r="AM368" s="132" t="str">
        <f>HYPERLINK('242MLInput'!AH364)</f>
        <v/>
      </c>
      <c r="AN368" s="132" t="str">
        <f>HYPERLINK('242MLInput'!AI364)</f>
        <v/>
      </c>
      <c r="AO368" s="132" t="str">
        <f>HYPERLINK('242MLInput'!AJ364)</f>
        <v/>
      </c>
      <c r="AP368" s="132" t="str">
        <f>HYPERLINK('242MLInput'!AK364)</f>
        <v/>
      </c>
      <c r="AQ368" s="118"/>
      <c r="AR368" s="118"/>
      <c r="AS368" s="118"/>
      <c r="AT368" s="118"/>
      <c r="AU368" s="118"/>
      <c r="AV368" s="118"/>
      <c r="AW368" s="118"/>
      <c r="AX368" s="118"/>
      <c r="AY368" s="118"/>
      <c r="AZ368" s="118"/>
      <c r="BA368" s="118"/>
      <c r="BB368" s="118"/>
      <c r="BC368" s="118"/>
      <c r="BD368" s="118"/>
      <c r="BE368" s="118"/>
      <c r="BF368" s="118"/>
      <c r="BG368" s="118"/>
      <c r="BH368" s="118"/>
      <c r="BI368" s="118"/>
      <c r="BJ368" s="118"/>
      <c r="BK368" s="118"/>
      <c r="BL368" s="118"/>
      <c r="BM368" s="118"/>
      <c r="BN368" s="118"/>
      <c r="BO368" s="118"/>
      <c r="BP368" s="118"/>
      <c r="BQ368" s="118"/>
      <c r="BR368" s="118"/>
      <c r="BS368" s="118"/>
      <c r="BT368" s="118"/>
      <c r="BU368" s="118"/>
      <c r="BV368" s="118"/>
      <c r="BW368" s="118"/>
      <c r="BX368" s="118"/>
      <c r="BY368" s="118"/>
      <c r="BZ368" s="118"/>
      <c r="CA368" s="118"/>
      <c r="CB368" s="118"/>
      <c r="CC368" s="118"/>
      <c r="CD368" s="118"/>
      <c r="CE368" s="118"/>
      <c r="CF368" s="118"/>
      <c r="CG368" s="118"/>
      <c r="CH368" s="118"/>
      <c r="CI368" s="118"/>
      <c r="CJ368" s="118"/>
      <c r="CK368" s="118"/>
      <c r="CL368" s="118"/>
      <c r="CM368" s="118"/>
      <c r="CN368" s="118"/>
      <c r="CO368" s="118"/>
      <c r="CP368" s="118"/>
      <c r="CQ368" s="118"/>
      <c r="CR368" s="118"/>
      <c r="CS368" s="118"/>
      <c r="CT368" s="118"/>
      <c r="CU368" s="118"/>
      <c r="CV368" s="118"/>
      <c r="CW368" s="118"/>
      <c r="CX368" s="118"/>
      <c r="CY368" s="118"/>
      <c r="CZ368" s="118"/>
      <c r="DA368" s="118"/>
      <c r="DB368" s="118"/>
      <c r="DC368" s="118"/>
      <c r="DD368" s="118"/>
    </row>
    <row r="369" ht="10.5" customHeight="1">
      <c r="A369" s="118" t="str">
        <f t="shared" si="1"/>
        <v>242ML</v>
      </c>
      <c r="B369" s="118">
        <f t="shared" si="2"/>
        <v>2020</v>
      </c>
      <c r="C369" s="118">
        <f t="shared" si="3"/>
        <v>11</v>
      </c>
      <c r="D369" s="119">
        <f>'242MLInput'!B365</f>
        <v>44145</v>
      </c>
      <c r="E369" s="120" t="str">
        <f t="shared" si="4"/>
        <v>APA</v>
      </c>
      <c r="F369" s="121" t="str">
        <f>'242MLInput'!H365</f>
        <v>GSO</v>
      </c>
      <c r="G369" s="120" t="str">
        <f>'242MLInput'!N365</f>
        <v>Steve Watkins</v>
      </c>
      <c r="H369" s="120" t="str">
        <f>'242MLInput'!O365</f>
        <v/>
      </c>
      <c r="I369" s="120" t="str">
        <f>'242MLInput'!Q365</f>
        <v>Cargo</v>
      </c>
      <c r="J369" s="121" t="str">
        <f>'242MLInput'!R365</f>
        <v>Vector Aeromedical</v>
      </c>
      <c r="K369" s="122" t="str">
        <f>'242MLInput'!AC365</f>
        <v/>
      </c>
      <c r="L369" s="123"/>
      <c r="M369" s="124">
        <f>'242MLInput'!L365</f>
        <v>3.7</v>
      </c>
      <c r="N369" s="120" t="str">
        <f>IF(F369="","",(IF(R369='242MLInput'!K365,"","ERROR!")))</f>
        <v/>
      </c>
      <c r="O369" s="120"/>
      <c r="P369" s="121">
        <v>1793.0</v>
      </c>
      <c r="Q369" s="121"/>
      <c r="R369" s="124">
        <f t="shared" si="8"/>
        <v>3131.9</v>
      </c>
      <c r="S369" s="125"/>
      <c r="T369" s="125"/>
      <c r="U369" s="125"/>
      <c r="V369" s="126"/>
      <c r="W369" s="125"/>
      <c r="X369" s="125"/>
      <c r="Y369" s="125" t="str">
        <f t="shared" si="86"/>
        <v/>
      </c>
      <c r="Z369" s="121"/>
      <c r="AA369" s="234"/>
      <c r="AB369" s="128"/>
      <c r="AC369" s="128"/>
      <c r="AD369" s="143"/>
      <c r="AE369" s="144">
        <v>0.0</v>
      </c>
      <c r="AF369" s="125" t="str">
        <f t="shared" si="6"/>
        <v/>
      </c>
      <c r="AG369" s="131">
        <v>2.75</v>
      </c>
      <c r="AH369" s="120">
        <f t="shared" si="7"/>
        <v>0</v>
      </c>
      <c r="AI369" s="132" t="str">
        <f>HYPERLINK('242MLInput'!AD365)</f>
        <v/>
      </c>
      <c r="AJ369" s="132" t="str">
        <f>HYPERLINK('242MLInput'!AE365)</f>
        <v/>
      </c>
      <c r="AK369" s="132" t="str">
        <f>HYPERLINK('242MLInput'!AF365)</f>
        <v/>
      </c>
      <c r="AL369" s="132" t="str">
        <f>HYPERLINK('242MLInput'!AG365)</f>
        <v/>
      </c>
      <c r="AM369" s="132" t="str">
        <f>HYPERLINK('242MLInput'!AH365)</f>
        <v/>
      </c>
      <c r="AN369" s="132" t="str">
        <f>HYPERLINK('242MLInput'!AI365)</f>
        <v/>
      </c>
      <c r="AO369" s="132" t="str">
        <f>HYPERLINK('242MLInput'!AJ365)</f>
        <v/>
      </c>
      <c r="AP369" s="132" t="str">
        <f>HYPERLINK('242MLInput'!AK365)</f>
        <v/>
      </c>
      <c r="AQ369" s="118"/>
      <c r="AR369" s="118"/>
      <c r="AS369" s="118"/>
      <c r="AT369" s="118"/>
      <c r="AU369" s="118"/>
      <c r="AV369" s="118"/>
      <c r="AW369" s="118"/>
      <c r="AX369" s="118"/>
      <c r="AY369" s="118"/>
      <c r="AZ369" s="118"/>
      <c r="BA369" s="118"/>
      <c r="BB369" s="118"/>
      <c r="BC369" s="118"/>
      <c r="BD369" s="118"/>
      <c r="BE369" s="118"/>
      <c r="BF369" s="118"/>
      <c r="BG369" s="118"/>
      <c r="BH369" s="118"/>
      <c r="BI369" s="118"/>
      <c r="BJ369" s="118"/>
      <c r="BK369" s="118"/>
      <c r="BL369" s="118"/>
      <c r="BM369" s="118"/>
      <c r="BN369" s="118"/>
      <c r="BO369" s="118"/>
      <c r="BP369" s="118"/>
      <c r="BQ369" s="118"/>
      <c r="BR369" s="118"/>
      <c r="BS369" s="118"/>
      <c r="BT369" s="118"/>
      <c r="BU369" s="118"/>
      <c r="BV369" s="118"/>
      <c r="BW369" s="118"/>
      <c r="BX369" s="118"/>
      <c r="BY369" s="118"/>
      <c r="BZ369" s="118"/>
      <c r="CA369" s="118"/>
      <c r="CB369" s="118"/>
      <c r="CC369" s="118"/>
      <c r="CD369" s="118"/>
      <c r="CE369" s="118"/>
      <c r="CF369" s="118"/>
      <c r="CG369" s="118"/>
      <c r="CH369" s="118"/>
      <c r="CI369" s="118"/>
      <c r="CJ369" s="118"/>
      <c r="CK369" s="118"/>
      <c r="CL369" s="118"/>
      <c r="CM369" s="118"/>
      <c r="CN369" s="118"/>
      <c r="CO369" s="118"/>
      <c r="CP369" s="118"/>
      <c r="CQ369" s="118"/>
      <c r="CR369" s="118"/>
      <c r="CS369" s="118"/>
      <c r="CT369" s="118"/>
      <c r="CU369" s="118"/>
      <c r="CV369" s="118"/>
      <c r="CW369" s="118"/>
      <c r="CX369" s="118"/>
      <c r="CY369" s="118"/>
      <c r="CZ369" s="118"/>
      <c r="DA369" s="118"/>
      <c r="DB369" s="118"/>
      <c r="DC369" s="118"/>
      <c r="DD369" s="118"/>
    </row>
    <row r="370" ht="10.5" customHeight="1">
      <c r="A370" s="118" t="str">
        <f t="shared" si="1"/>
        <v>242ML</v>
      </c>
      <c r="B370" s="118">
        <f t="shared" si="2"/>
        <v>2020</v>
      </c>
      <c r="C370" s="118">
        <f t="shared" si="3"/>
        <v>11</v>
      </c>
      <c r="D370" s="119">
        <f>'242MLInput'!B366</f>
        <v>44145</v>
      </c>
      <c r="E370" s="120" t="str">
        <f t="shared" si="4"/>
        <v>GSO</v>
      </c>
      <c r="F370" s="121" t="str">
        <f>'242MLInput'!H366</f>
        <v>BUY</v>
      </c>
      <c r="G370" s="120" t="str">
        <f>'242MLInput'!N366</f>
        <v>Steve Watkins</v>
      </c>
      <c r="H370" s="120" t="str">
        <f>'242MLInput'!O366</f>
        <v/>
      </c>
      <c r="I370" s="120" t="str">
        <f>'242MLInput'!Q366</f>
        <v>Cargo</v>
      </c>
      <c r="J370" s="121" t="str">
        <f>'242MLInput'!R366</f>
        <v>Vector Aeromedical</v>
      </c>
      <c r="K370" s="122" t="str">
        <f>'242MLInput'!AC366</f>
        <v/>
      </c>
      <c r="L370" s="123"/>
      <c r="M370" s="124">
        <f>'242MLInput'!L366</f>
        <v>0.2</v>
      </c>
      <c r="N370" s="120" t="str">
        <f>IF(F370="","",(IF(R370='242MLInput'!K366,"","ERROR!")))</f>
        <v/>
      </c>
      <c r="O370" s="120"/>
      <c r="P370" s="121">
        <v>1794.0</v>
      </c>
      <c r="Q370" s="121"/>
      <c r="R370" s="124">
        <f t="shared" si="8"/>
        <v>3132.1</v>
      </c>
      <c r="S370" s="125"/>
      <c r="T370" s="125"/>
      <c r="U370" s="125"/>
      <c r="V370" s="126"/>
      <c r="W370" s="125"/>
      <c r="X370" s="125"/>
      <c r="Y370" s="125" t="str">
        <f t="shared" si="86"/>
        <v/>
      </c>
      <c r="Z370" s="121"/>
      <c r="AA370" s="234" t="s">
        <v>94</v>
      </c>
      <c r="AB370" s="128">
        <v>1000.0</v>
      </c>
      <c r="AC370" s="128" t="s">
        <v>406</v>
      </c>
      <c r="AD370" s="143"/>
      <c r="AE370" s="144">
        <v>0.0</v>
      </c>
      <c r="AF370" s="125" t="str">
        <f t="shared" si="6"/>
        <v/>
      </c>
      <c r="AG370" s="131">
        <v>2.75</v>
      </c>
      <c r="AH370" s="120">
        <f t="shared" si="7"/>
        <v>0</v>
      </c>
      <c r="AI370" s="132" t="str">
        <f>HYPERLINK('242MLInput'!AD366)</f>
        <v/>
      </c>
      <c r="AJ370" s="132" t="str">
        <f>HYPERLINK('242MLInput'!AE366)</f>
        <v/>
      </c>
      <c r="AK370" s="132" t="str">
        <f>HYPERLINK('242MLInput'!AF366)</f>
        <v/>
      </c>
      <c r="AL370" s="132" t="str">
        <f>HYPERLINK('242MLInput'!AG366)</f>
        <v/>
      </c>
      <c r="AM370" s="132" t="str">
        <f>HYPERLINK('242MLInput'!AH366)</f>
        <v/>
      </c>
      <c r="AN370" s="132" t="str">
        <f>HYPERLINK('242MLInput'!AI366)</f>
        <v/>
      </c>
      <c r="AO370" s="132" t="str">
        <f>HYPERLINK('242MLInput'!AJ366)</f>
        <v/>
      </c>
      <c r="AP370" s="132" t="str">
        <f>HYPERLINK('242MLInput'!AK366)</f>
        <v/>
      </c>
      <c r="AQ370" s="118"/>
      <c r="AR370" s="118"/>
      <c r="AS370" s="118"/>
      <c r="AT370" s="118"/>
      <c r="AU370" s="118"/>
      <c r="AV370" s="118"/>
      <c r="AW370" s="118"/>
      <c r="AX370" s="118"/>
      <c r="AY370" s="118"/>
      <c r="AZ370" s="118"/>
      <c r="BA370" s="118"/>
      <c r="BB370" s="118"/>
      <c r="BC370" s="118"/>
      <c r="BD370" s="118"/>
      <c r="BE370" s="118"/>
      <c r="BF370" s="118"/>
      <c r="BG370" s="118"/>
      <c r="BH370" s="118"/>
      <c r="BI370" s="118"/>
      <c r="BJ370" s="118"/>
      <c r="BK370" s="118"/>
      <c r="BL370" s="118"/>
      <c r="BM370" s="118"/>
      <c r="BN370" s="118"/>
      <c r="BO370" s="118"/>
      <c r="BP370" s="118"/>
      <c r="BQ370" s="118"/>
      <c r="BR370" s="118"/>
      <c r="BS370" s="118"/>
      <c r="BT370" s="118"/>
      <c r="BU370" s="118"/>
      <c r="BV370" s="118"/>
      <c r="BW370" s="118"/>
      <c r="BX370" s="118"/>
      <c r="BY370" s="118"/>
      <c r="BZ370" s="118"/>
      <c r="CA370" s="118"/>
      <c r="CB370" s="118"/>
      <c r="CC370" s="118"/>
      <c r="CD370" s="118"/>
      <c r="CE370" s="118"/>
      <c r="CF370" s="118"/>
      <c r="CG370" s="118"/>
      <c r="CH370" s="118"/>
      <c r="CI370" s="118"/>
      <c r="CJ370" s="118"/>
      <c r="CK370" s="118"/>
      <c r="CL370" s="118"/>
      <c r="CM370" s="118"/>
      <c r="CN370" s="118"/>
      <c r="CO370" s="118"/>
      <c r="CP370" s="118"/>
      <c r="CQ370" s="118"/>
      <c r="CR370" s="118"/>
      <c r="CS370" s="118"/>
      <c r="CT370" s="118"/>
      <c r="CU370" s="118"/>
      <c r="CV370" s="118"/>
      <c r="CW370" s="118"/>
      <c r="CX370" s="118"/>
      <c r="CY370" s="118"/>
      <c r="CZ370" s="118"/>
      <c r="DA370" s="118"/>
      <c r="DB370" s="118"/>
      <c r="DC370" s="118"/>
      <c r="DD370" s="118"/>
    </row>
    <row r="371" ht="10.5" customHeight="1">
      <c r="A371" s="12" t="str">
        <f t="shared" si="1"/>
        <v>242ML</v>
      </c>
      <c r="B371" s="12">
        <f t="shared" si="2"/>
        <v>2020</v>
      </c>
      <c r="C371" s="12">
        <f t="shared" si="3"/>
        <v>11</v>
      </c>
      <c r="D371" s="230">
        <f>'242MLInput'!B367</f>
        <v>44146</v>
      </c>
      <c r="E371" s="111" t="str">
        <f t="shared" si="4"/>
        <v>BUY</v>
      </c>
      <c r="F371" s="112" t="str">
        <f>'242MLInput'!H367</f>
        <v>SLN</v>
      </c>
      <c r="G371" s="111" t="str">
        <f>'242MLInput'!N367</f>
        <v>Steve Watkins</v>
      </c>
      <c r="H371" s="111" t="str">
        <f>'242MLInput'!O367</f>
        <v/>
      </c>
      <c r="I371" s="111" t="str">
        <f>'242MLInput'!Q367</f>
        <v>Cargo</v>
      </c>
      <c r="J371" s="112" t="str">
        <f>'242MLInput'!R367</f>
        <v>Vector Aeromedical</v>
      </c>
      <c r="K371" s="113" t="str">
        <f>'242MLInput'!AC367</f>
        <v/>
      </c>
      <c r="L371" s="114"/>
      <c r="M371" s="115">
        <f>'242MLInput'!L367</f>
        <v>3.1</v>
      </c>
      <c r="N371" s="111" t="str">
        <f>IF(F371="","",(IF(R371='242MLInput'!K367,"","ERROR!")))</f>
        <v/>
      </c>
      <c r="O371" s="64"/>
      <c r="P371" s="121">
        <v>1795.0</v>
      </c>
      <c r="Q371" s="133"/>
      <c r="R371" s="224">
        <f t="shared" si="8"/>
        <v>3135.2</v>
      </c>
      <c r="S371" s="225"/>
      <c r="T371" s="225"/>
      <c r="U371" s="226"/>
      <c r="V371" s="226"/>
      <c r="W371" s="226"/>
      <c r="X371" s="226"/>
      <c r="Y371" s="226" t="str">
        <f t="shared" si="86"/>
        <v/>
      </c>
      <c r="Z371" s="136"/>
      <c r="AA371" s="228"/>
      <c r="AB371" s="229"/>
      <c r="AC371" s="229"/>
      <c r="AD371" s="138"/>
      <c r="AE371" s="139">
        <v>0.0</v>
      </c>
      <c r="AF371" s="140" t="str">
        <f t="shared" si="6"/>
        <v/>
      </c>
      <c r="AG371" s="231">
        <v>2.75</v>
      </c>
      <c r="AH371" s="142">
        <f t="shared" si="7"/>
        <v>0</v>
      </c>
      <c r="AI371" s="235" t="str">
        <f>HYPERLINK('242MLInput'!AD367)</f>
        <v/>
      </c>
      <c r="AJ371" s="236" t="str">
        <f>HYPERLINK('242MLInput'!AE367)</f>
        <v/>
      </c>
      <c r="AK371" s="237" t="str">
        <f>HYPERLINK('242MLInput'!AF367)</f>
        <v/>
      </c>
      <c r="AL371" s="237" t="str">
        <f>HYPERLINK('242MLInput'!AG367)</f>
        <v/>
      </c>
      <c r="AM371" s="237" t="str">
        <f>HYPERLINK('242MLInput'!AH367)</f>
        <v/>
      </c>
      <c r="AN371" s="237" t="str">
        <f>HYPERLINK('242MLInput'!AI367)</f>
        <v/>
      </c>
      <c r="AO371" s="237" t="str">
        <f>HYPERLINK('242MLInput'!AJ367)</f>
        <v/>
      </c>
      <c r="AP371" s="237" t="str">
        <f>HYPERLINK('242MLInput'!AK367)</f>
        <v/>
      </c>
      <c r="AQ371" s="238"/>
      <c r="AR371" s="238"/>
      <c r="AS371" s="238"/>
      <c r="AT371" s="238"/>
      <c r="AU371" s="238"/>
      <c r="AV371" s="238"/>
      <c r="AW371" s="238"/>
      <c r="AX371" s="238"/>
      <c r="AY371" s="238"/>
      <c r="AZ371" s="238"/>
      <c r="BA371" s="238"/>
      <c r="BB371" s="238"/>
      <c r="BC371" s="238"/>
      <c r="BD371" s="238"/>
      <c r="BE371" s="238"/>
      <c r="BF371" s="238"/>
      <c r="BG371" s="238"/>
      <c r="BH371" s="238"/>
      <c r="BI371" s="238"/>
      <c r="BJ371" s="238"/>
      <c r="BK371" s="238"/>
      <c r="BL371" s="238"/>
      <c r="BM371" s="238"/>
      <c r="BN371" s="238"/>
      <c r="BO371" s="238"/>
      <c r="BP371" s="238"/>
      <c r="BQ371" s="238"/>
      <c r="BR371" s="238"/>
      <c r="BS371" s="238"/>
      <c r="BT371" s="238"/>
      <c r="BU371" s="238"/>
      <c r="BV371" s="238"/>
      <c r="BW371" s="238"/>
      <c r="BX371" s="238"/>
      <c r="BY371" s="238"/>
      <c r="BZ371" s="238"/>
      <c r="CA371" s="238"/>
      <c r="CB371" s="238"/>
      <c r="CC371" s="238"/>
      <c r="CD371" s="238"/>
      <c r="CE371" s="238"/>
      <c r="CF371" s="238"/>
      <c r="CG371" s="238"/>
      <c r="CH371" s="238"/>
      <c r="CI371" s="238"/>
      <c r="CJ371" s="238"/>
      <c r="CK371" s="238"/>
      <c r="CL371" s="238"/>
      <c r="CM371" s="238"/>
      <c r="CN371" s="238"/>
      <c r="CO371" s="238"/>
      <c r="CP371" s="238"/>
      <c r="CQ371" s="238"/>
      <c r="CR371" s="238"/>
      <c r="CS371" s="238"/>
      <c r="CT371" s="238"/>
      <c r="CU371" s="238"/>
      <c r="CV371" s="238"/>
      <c r="CW371" s="238"/>
      <c r="CX371" s="238"/>
      <c r="CY371" s="238"/>
      <c r="CZ371" s="238"/>
      <c r="DA371" s="238"/>
      <c r="DB371" s="238"/>
      <c r="DC371" s="238"/>
      <c r="DD371" s="238"/>
    </row>
    <row r="372" ht="10.5" customHeight="1">
      <c r="A372" s="12" t="str">
        <f t="shared" si="1"/>
        <v>242ML</v>
      </c>
      <c r="B372" s="12">
        <f t="shared" si="2"/>
        <v>2020</v>
      </c>
      <c r="C372" s="12">
        <f t="shared" si="3"/>
        <v>11</v>
      </c>
      <c r="D372" s="230">
        <f>'242MLInput'!B368</f>
        <v>44146</v>
      </c>
      <c r="E372" s="111" t="str">
        <f t="shared" si="4"/>
        <v>SLN</v>
      </c>
      <c r="F372" s="112" t="str">
        <f>'242MLInput'!H368</f>
        <v>APA</v>
      </c>
      <c r="G372" s="111" t="str">
        <f>'242MLInput'!N368</f>
        <v>Steve Watkins</v>
      </c>
      <c r="H372" s="111" t="str">
        <f>'242MLInput'!O368</f>
        <v/>
      </c>
      <c r="I372" s="111" t="str">
        <f>'242MLInput'!Q368</f>
        <v>Cargo</v>
      </c>
      <c r="J372" s="112" t="str">
        <f>'242MLInput'!R368</f>
        <v>Vector Aeromedical</v>
      </c>
      <c r="K372" s="113" t="str">
        <f>'242MLInput'!AC368</f>
        <v/>
      </c>
      <c r="L372" s="114"/>
      <c r="M372" s="115">
        <f>'242MLInput'!L368</f>
        <v>1.3</v>
      </c>
      <c r="N372" s="111" t="str">
        <f>IF(F372="","",(IF(R372='242MLInput'!K368,"","ERROR!")))</f>
        <v/>
      </c>
      <c r="O372" s="64"/>
      <c r="P372" s="121">
        <v>1796.0</v>
      </c>
      <c r="Q372" s="133"/>
      <c r="R372" s="224">
        <f t="shared" si="8"/>
        <v>3136.5</v>
      </c>
      <c r="S372" s="225"/>
      <c r="T372" s="225"/>
      <c r="U372" s="226"/>
      <c r="V372" s="226"/>
      <c r="W372" s="226"/>
      <c r="X372" s="226"/>
      <c r="Y372" s="226" t="str">
        <f t="shared" si="86"/>
        <v/>
      </c>
      <c r="Z372" s="136"/>
      <c r="AA372" s="228"/>
      <c r="AB372" s="229"/>
      <c r="AC372" s="229"/>
      <c r="AD372" s="138"/>
      <c r="AE372" s="139">
        <v>0.0</v>
      </c>
      <c r="AF372" s="140" t="str">
        <f t="shared" si="6"/>
        <v/>
      </c>
      <c r="AG372" s="231">
        <v>2.75</v>
      </c>
      <c r="AH372" s="142">
        <f t="shared" si="7"/>
        <v>0</v>
      </c>
      <c r="AI372" s="235" t="str">
        <f>HYPERLINK('242MLInput'!AD368)</f>
        <v/>
      </c>
      <c r="AJ372" s="236" t="str">
        <f>HYPERLINK('242MLInput'!AE368)</f>
        <v/>
      </c>
      <c r="AK372" s="237" t="str">
        <f>HYPERLINK('242MLInput'!AF368)</f>
        <v/>
      </c>
      <c r="AL372" s="237" t="str">
        <f>HYPERLINK('242MLInput'!AG368)</f>
        <v/>
      </c>
      <c r="AM372" s="237" t="str">
        <f>HYPERLINK('242MLInput'!AH368)</f>
        <v/>
      </c>
      <c r="AN372" s="237" t="str">
        <f>HYPERLINK('242MLInput'!AI368)</f>
        <v/>
      </c>
      <c r="AO372" s="237" t="str">
        <f>HYPERLINK('242MLInput'!AJ368)</f>
        <v/>
      </c>
      <c r="AP372" s="237" t="str">
        <f>HYPERLINK('242MLInput'!AK368)</f>
        <v/>
      </c>
      <c r="AQ372" s="238"/>
      <c r="AR372" s="238"/>
      <c r="AS372" s="238"/>
      <c r="AT372" s="238"/>
      <c r="AU372" s="238"/>
      <c r="AV372" s="238"/>
      <c r="AW372" s="238"/>
      <c r="AX372" s="238"/>
      <c r="AY372" s="238"/>
      <c r="AZ372" s="238"/>
      <c r="BA372" s="238"/>
      <c r="BB372" s="238"/>
      <c r="BC372" s="238"/>
      <c r="BD372" s="238"/>
      <c r="BE372" s="238"/>
      <c r="BF372" s="238"/>
      <c r="BG372" s="238"/>
      <c r="BH372" s="238"/>
      <c r="BI372" s="238"/>
      <c r="BJ372" s="238"/>
      <c r="BK372" s="238"/>
      <c r="BL372" s="238"/>
      <c r="BM372" s="238"/>
      <c r="BN372" s="238"/>
      <c r="BO372" s="238"/>
      <c r="BP372" s="238"/>
      <c r="BQ372" s="238"/>
      <c r="BR372" s="238"/>
      <c r="BS372" s="238"/>
      <c r="BT372" s="238"/>
      <c r="BU372" s="238"/>
      <c r="BV372" s="238"/>
      <c r="BW372" s="238"/>
      <c r="BX372" s="238"/>
      <c r="BY372" s="238"/>
      <c r="BZ372" s="238"/>
      <c r="CA372" s="238"/>
      <c r="CB372" s="238"/>
      <c r="CC372" s="238"/>
      <c r="CD372" s="238"/>
      <c r="CE372" s="238"/>
      <c r="CF372" s="238"/>
      <c r="CG372" s="238"/>
      <c r="CH372" s="238"/>
      <c r="CI372" s="238"/>
      <c r="CJ372" s="238"/>
      <c r="CK372" s="238"/>
      <c r="CL372" s="238"/>
      <c r="CM372" s="238"/>
      <c r="CN372" s="238"/>
      <c r="CO372" s="238"/>
      <c r="CP372" s="238"/>
      <c r="CQ372" s="238"/>
      <c r="CR372" s="238"/>
      <c r="CS372" s="238"/>
      <c r="CT372" s="238"/>
      <c r="CU372" s="238"/>
      <c r="CV372" s="238"/>
      <c r="CW372" s="238"/>
      <c r="CX372" s="238"/>
      <c r="CY372" s="238"/>
      <c r="CZ372" s="238"/>
      <c r="DA372" s="238"/>
      <c r="DB372" s="238"/>
      <c r="DC372" s="238"/>
      <c r="DD372" s="238"/>
    </row>
    <row r="373" ht="10.5" customHeight="1">
      <c r="A373" s="12" t="str">
        <f t="shared" si="1"/>
        <v>242ML</v>
      </c>
      <c r="B373" s="12">
        <f t="shared" si="2"/>
        <v>2020</v>
      </c>
      <c r="C373" s="12">
        <f t="shared" si="3"/>
        <v>11</v>
      </c>
      <c r="D373" s="230">
        <f>'242MLInput'!B369</f>
        <v>44147</v>
      </c>
      <c r="E373" s="111" t="str">
        <f t="shared" si="4"/>
        <v>APA</v>
      </c>
      <c r="F373" s="112" t="str">
        <f>'242MLInput'!H369</f>
        <v>BUY</v>
      </c>
      <c r="G373" s="111" t="str">
        <f>'242MLInput'!N369</f>
        <v>Steve Watkins</v>
      </c>
      <c r="H373" s="111" t="str">
        <f>'242MLInput'!O369</f>
        <v/>
      </c>
      <c r="I373" s="111" t="str">
        <f>'242MLInput'!Q369</f>
        <v>Cargo</v>
      </c>
      <c r="J373" s="112" t="str">
        <f>'242MLInput'!R369</f>
        <v>Vector Aeromedical</v>
      </c>
      <c r="K373" s="113" t="str">
        <f>'242MLInput'!AC369</f>
        <v/>
      </c>
      <c r="L373" s="114"/>
      <c r="M373" s="115">
        <f>'242MLInput'!L369</f>
        <v>3.3</v>
      </c>
      <c r="N373" s="111" t="str">
        <f>IF(F373="","",(IF(R373='242MLInput'!K369,"","ERROR!")))</f>
        <v/>
      </c>
      <c r="O373" s="64"/>
      <c r="P373" s="121">
        <v>1797.0</v>
      </c>
      <c r="Q373" s="133"/>
      <c r="R373" s="224">
        <f t="shared" si="8"/>
        <v>3139.8</v>
      </c>
      <c r="S373" s="225"/>
      <c r="T373" s="225"/>
      <c r="U373" s="226"/>
      <c r="V373" s="226"/>
      <c r="W373" s="226"/>
      <c r="X373" s="226"/>
      <c r="Y373" s="226" t="str">
        <f t="shared" si="86"/>
        <v/>
      </c>
      <c r="Z373" s="136"/>
      <c r="AA373" s="228" t="s">
        <v>94</v>
      </c>
      <c r="AB373" s="229">
        <v>1000.0</v>
      </c>
      <c r="AC373" s="229" t="s">
        <v>407</v>
      </c>
      <c r="AD373" s="138"/>
      <c r="AE373" s="139">
        <v>0.0</v>
      </c>
      <c r="AF373" s="140" t="str">
        <f t="shared" si="6"/>
        <v/>
      </c>
      <c r="AG373" s="231">
        <v>2.75</v>
      </c>
      <c r="AH373" s="142">
        <f t="shared" si="7"/>
        <v>0</v>
      </c>
      <c r="AI373" s="235" t="str">
        <f>HYPERLINK('242MLInput'!AD369)</f>
        <v/>
      </c>
      <c r="AJ373" s="236" t="str">
        <f>HYPERLINK('242MLInput'!AE369)</f>
        <v/>
      </c>
      <c r="AK373" s="237" t="str">
        <f>HYPERLINK('242MLInput'!AF369)</f>
        <v/>
      </c>
      <c r="AL373" s="237" t="str">
        <f>HYPERLINK('242MLInput'!AG369)</f>
        <v/>
      </c>
      <c r="AM373" s="237" t="str">
        <f>HYPERLINK('242MLInput'!AH369)</f>
        <v/>
      </c>
      <c r="AN373" s="237" t="str">
        <f>HYPERLINK('242MLInput'!AI369)</f>
        <v/>
      </c>
      <c r="AO373" s="237" t="str">
        <f>HYPERLINK('242MLInput'!AJ369)</f>
        <v/>
      </c>
      <c r="AP373" s="237" t="str">
        <f>HYPERLINK('242MLInput'!AK369)</f>
        <v/>
      </c>
      <c r="AQ373" s="238"/>
      <c r="AR373" s="238"/>
      <c r="AS373" s="238"/>
      <c r="AT373" s="238"/>
      <c r="AU373" s="238"/>
      <c r="AV373" s="238"/>
      <c r="AW373" s="238"/>
      <c r="AX373" s="238"/>
      <c r="AY373" s="238"/>
      <c r="AZ373" s="238"/>
      <c r="BA373" s="238"/>
      <c r="BB373" s="238"/>
      <c r="BC373" s="238"/>
      <c r="BD373" s="238"/>
      <c r="BE373" s="238"/>
      <c r="BF373" s="238"/>
      <c r="BG373" s="238"/>
      <c r="BH373" s="238"/>
      <c r="BI373" s="238"/>
      <c r="BJ373" s="238"/>
      <c r="BK373" s="238"/>
      <c r="BL373" s="238"/>
      <c r="BM373" s="238"/>
      <c r="BN373" s="238"/>
      <c r="BO373" s="238"/>
      <c r="BP373" s="238"/>
      <c r="BQ373" s="238"/>
      <c r="BR373" s="238"/>
      <c r="BS373" s="238"/>
      <c r="BT373" s="238"/>
      <c r="BU373" s="238"/>
      <c r="BV373" s="238"/>
      <c r="BW373" s="238"/>
      <c r="BX373" s="238"/>
      <c r="BY373" s="238"/>
      <c r="BZ373" s="238"/>
      <c r="CA373" s="238"/>
      <c r="CB373" s="238"/>
      <c r="CC373" s="238"/>
      <c r="CD373" s="238"/>
      <c r="CE373" s="238"/>
      <c r="CF373" s="238"/>
      <c r="CG373" s="238"/>
      <c r="CH373" s="238"/>
      <c r="CI373" s="238"/>
      <c r="CJ373" s="238"/>
      <c r="CK373" s="238"/>
      <c r="CL373" s="238"/>
      <c r="CM373" s="238"/>
      <c r="CN373" s="238"/>
      <c r="CO373" s="238"/>
      <c r="CP373" s="238"/>
      <c r="CQ373" s="238"/>
      <c r="CR373" s="238"/>
      <c r="CS373" s="238"/>
      <c r="CT373" s="238"/>
      <c r="CU373" s="238"/>
      <c r="CV373" s="238"/>
      <c r="CW373" s="238"/>
      <c r="CX373" s="238"/>
      <c r="CY373" s="238"/>
      <c r="CZ373" s="238"/>
      <c r="DA373" s="238"/>
      <c r="DB373" s="238"/>
      <c r="DC373" s="238"/>
      <c r="DD373" s="238"/>
    </row>
    <row r="374" ht="10.5" customHeight="1">
      <c r="A374" s="118" t="str">
        <f t="shared" si="1"/>
        <v>242ML</v>
      </c>
      <c r="B374" s="118">
        <f t="shared" si="2"/>
        <v>2020</v>
      </c>
      <c r="C374" s="118">
        <f t="shared" si="3"/>
        <v>11</v>
      </c>
      <c r="D374" s="119">
        <f>'242MLInput'!B370</f>
        <v>44147</v>
      </c>
      <c r="E374" s="120" t="str">
        <f t="shared" si="4"/>
        <v>BUY</v>
      </c>
      <c r="F374" s="121" t="str">
        <f>'242MLInput'!H370</f>
        <v>SLN</v>
      </c>
      <c r="G374" s="120" t="str">
        <f>'242MLInput'!N370</f>
        <v>Steve Watkins</v>
      </c>
      <c r="H374" s="120" t="str">
        <f>'242MLInput'!O370</f>
        <v/>
      </c>
      <c r="I374" s="120" t="str">
        <f>'242MLInput'!Q370</f>
        <v>Cargo</v>
      </c>
      <c r="J374" s="121" t="str">
        <f>'242MLInput'!R370</f>
        <v>Vector Aeromedical</v>
      </c>
      <c r="K374" s="122" t="str">
        <f>'242MLInput'!AC370</f>
        <v/>
      </c>
      <c r="L374" s="123"/>
      <c r="M374" s="124">
        <f>'242MLInput'!L370</f>
        <v>3.6</v>
      </c>
      <c r="N374" s="120" t="str">
        <f>IF(F374="","",(IF(R374='242MLInput'!K370,"","ERROR!")))</f>
        <v/>
      </c>
      <c r="O374" s="120"/>
      <c r="P374" s="121">
        <v>1798.0</v>
      </c>
      <c r="Q374" s="121"/>
      <c r="R374" s="124">
        <f t="shared" si="8"/>
        <v>3143.4</v>
      </c>
      <c r="S374" s="125"/>
      <c r="T374" s="125"/>
      <c r="U374" s="125"/>
      <c r="V374" s="126"/>
      <c r="W374" s="125"/>
      <c r="X374" s="125"/>
      <c r="Y374" s="125" t="str">
        <f t="shared" si="86"/>
        <v/>
      </c>
      <c r="Z374" s="121"/>
      <c r="AA374" s="234"/>
      <c r="AB374" s="128"/>
      <c r="AC374" s="128"/>
      <c r="AD374" s="143"/>
      <c r="AE374" s="144">
        <v>0.0</v>
      </c>
      <c r="AF374" s="125" t="str">
        <f t="shared" si="6"/>
        <v/>
      </c>
      <c r="AG374" s="131">
        <v>2.75</v>
      </c>
      <c r="AH374" s="120">
        <f t="shared" si="7"/>
        <v>0</v>
      </c>
      <c r="AI374" s="132" t="str">
        <f>HYPERLINK('242MLInput'!AD370)</f>
        <v/>
      </c>
      <c r="AJ374" s="132" t="str">
        <f>HYPERLINK('242MLInput'!AE370)</f>
        <v/>
      </c>
      <c r="AK374" s="132" t="str">
        <f>HYPERLINK('242MLInput'!AF370)</f>
        <v/>
      </c>
      <c r="AL374" s="132" t="str">
        <f>HYPERLINK('242MLInput'!AG370)</f>
        <v/>
      </c>
      <c r="AM374" s="132" t="str">
        <f>HYPERLINK('242MLInput'!AH370)</f>
        <v/>
      </c>
      <c r="AN374" s="132" t="str">
        <f>HYPERLINK('242MLInput'!AI370)</f>
        <v/>
      </c>
      <c r="AO374" s="132" t="str">
        <f>HYPERLINK('242MLInput'!AJ370)</f>
        <v/>
      </c>
      <c r="AP374" s="132" t="str">
        <f>HYPERLINK('242MLInput'!AK370)</f>
        <v/>
      </c>
      <c r="AQ374" s="118"/>
      <c r="AR374" s="118"/>
      <c r="AS374" s="118"/>
      <c r="AT374" s="118"/>
      <c r="AU374" s="118"/>
      <c r="AV374" s="118"/>
      <c r="AW374" s="118"/>
      <c r="AX374" s="118"/>
      <c r="AY374" s="118"/>
      <c r="AZ374" s="118"/>
      <c r="BA374" s="118"/>
      <c r="BB374" s="118"/>
      <c r="BC374" s="118"/>
      <c r="BD374" s="118"/>
      <c r="BE374" s="118"/>
      <c r="BF374" s="118"/>
      <c r="BG374" s="118"/>
      <c r="BH374" s="118"/>
      <c r="BI374" s="118"/>
      <c r="BJ374" s="118"/>
      <c r="BK374" s="118"/>
      <c r="BL374" s="118"/>
      <c r="BM374" s="118"/>
      <c r="BN374" s="118"/>
      <c r="BO374" s="118"/>
      <c r="BP374" s="118"/>
      <c r="BQ374" s="118"/>
      <c r="BR374" s="118"/>
      <c r="BS374" s="118"/>
      <c r="BT374" s="118"/>
      <c r="BU374" s="118"/>
      <c r="BV374" s="118"/>
      <c r="BW374" s="118"/>
      <c r="BX374" s="118"/>
      <c r="BY374" s="118"/>
      <c r="BZ374" s="118"/>
      <c r="CA374" s="118"/>
      <c r="CB374" s="118"/>
      <c r="CC374" s="118"/>
      <c r="CD374" s="118"/>
      <c r="CE374" s="118"/>
      <c r="CF374" s="118"/>
      <c r="CG374" s="118"/>
      <c r="CH374" s="118"/>
      <c r="CI374" s="118"/>
      <c r="CJ374" s="118"/>
      <c r="CK374" s="118"/>
      <c r="CL374" s="118"/>
      <c r="CM374" s="118"/>
      <c r="CN374" s="118"/>
      <c r="CO374" s="118"/>
      <c r="CP374" s="118"/>
      <c r="CQ374" s="118"/>
      <c r="CR374" s="118"/>
      <c r="CS374" s="118"/>
      <c r="CT374" s="118"/>
      <c r="CU374" s="118"/>
      <c r="CV374" s="118"/>
      <c r="CW374" s="118"/>
      <c r="CX374" s="118"/>
      <c r="CY374" s="118"/>
      <c r="CZ374" s="118"/>
      <c r="DA374" s="118"/>
      <c r="DB374" s="118"/>
      <c r="DC374" s="118"/>
      <c r="DD374" s="118"/>
    </row>
    <row r="375" ht="10.5" customHeight="1">
      <c r="A375" s="118" t="str">
        <f t="shared" si="1"/>
        <v>242ML</v>
      </c>
      <c r="B375" s="118">
        <f t="shared" si="2"/>
        <v>2020</v>
      </c>
      <c r="C375" s="118">
        <f t="shared" si="3"/>
        <v>11</v>
      </c>
      <c r="D375" s="119">
        <f>'242MLInput'!B371</f>
        <v>44147</v>
      </c>
      <c r="E375" s="120" t="str">
        <f t="shared" si="4"/>
        <v>SLN</v>
      </c>
      <c r="F375" s="121" t="str">
        <f>'242MLInput'!H371</f>
        <v>APA</v>
      </c>
      <c r="G375" s="120" t="str">
        <f>'242MLInput'!N371</f>
        <v>Steve Watkins</v>
      </c>
      <c r="H375" s="120" t="str">
        <f>'242MLInput'!O371</f>
        <v/>
      </c>
      <c r="I375" s="120" t="str">
        <f>'242MLInput'!Q371</f>
        <v>Cargo</v>
      </c>
      <c r="J375" s="121" t="str">
        <f>'242MLInput'!R371</f>
        <v>Vector Aeromedical</v>
      </c>
      <c r="K375" s="122" t="str">
        <f>'242MLInput'!AC371</f>
        <v/>
      </c>
      <c r="L375" s="123"/>
      <c r="M375" s="124">
        <f>'242MLInput'!L371</f>
        <v>1.2</v>
      </c>
      <c r="N375" s="120" t="str">
        <f>IF(F375="","",(IF(R375='242MLInput'!K371,"","ERROR!")))</f>
        <v/>
      </c>
      <c r="O375" s="120"/>
      <c r="P375" s="121">
        <v>1799.0</v>
      </c>
      <c r="Q375" s="121"/>
      <c r="R375" s="124">
        <f t="shared" si="8"/>
        <v>3144.6</v>
      </c>
      <c r="S375" s="125"/>
      <c r="T375" s="125"/>
      <c r="U375" s="125"/>
      <c r="V375" s="126"/>
      <c r="W375" s="125"/>
      <c r="X375" s="125"/>
      <c r="Y375" s="125" t="str">
        <f t="shared" si="86"/>
        <v/>
      </c>
      <c r="Z375" s="121"/>
      <c r="AA375" s="234"/>
      <c r="AB375" s="128"/>
      <c r="AC375" s="128"/>
      <c r="AD375" s="143"/>
      <c r="AE375" s="144">
        <v>0.0</v>
      </c>
      <c r="AF375" s="125" t="str">
        <f t="shared" si="6"/>
        <v/>
      </c>
      <c r="AG375" s="131">
        <v>2.75</v>
      </c>
      <c r="AH375" s="120">
        <f t="shared" si="7"/>
        <v>0</v>
      </c>
      <c r="AI375" s="132" t="str">
        <f>HYPERLINK('242MLInput'!AD371)</f>
        <v/>
      </c>
      <c r="AJ375" s="132" t="str">
        <f>HYPERLINK('242MLInput'!AE371)</f>
        <v/>
      </c>
      <c r="AK375" s="132" t="str">
        <f>HYPERLINK('242MLInput'!AF371)</f>
        <v/>
      </c>
      <c r="AL375" s="132" t="str">
        <f>HYPERLINK('242MLInput'!AG371)</f>
        <v/>
      </c>
      <c r="AM375" s="132" t="str">
        <f>HYPERLINK('242MLInput'!AH371)</f>
        <v/>
      </c>
      <c r="AN375" s="132" t="str">
        <f>HYPERLINK('242MLInput'!AI371)</f>
        <v/>
      </c>
      <c r="AO375" s="132" t="str">
        <f>HYPERLINK('242MLInput'!AJ371)</f>
        <v/>
      </c>
      <c r="AP375" s="132" t="str">
        <f>HYPERLINK('242MLInput'!AK371)</f>
        <v/>
      </c>
      <c r="AQ375" s="118"/>
      <c r="AR375" s="118"/>
      <c r="AS375" s="118"/>
      <c r="AT375" s="118"/>
      <c r="AU375" s="118"/>
      <c r="AV375" s="118"/>
      <c r="AW375" s="118"/>
      <c r="AX375" s="118"/>
      <c r="AY375" s="118"/>
      <c r="AZ375" s="118"/>
      <c r="BA375" s="118"/>
      <c r="BB375" s="118"/>
      <c r="BC375" s="118"/>
      <c r="BD375" s="118"/>
      <c r="BE375" s="118"/>
      <c r="BF375" s="118"/>
      <c r="BG375" s="118"/>
      <c r="BH375" s="118"/>
      <c r="BI375" s="118"/>
      <c r="BJ375" s="118"/>
      <c r="BK375" s="118"/>
      <c r="BL375" s="118"/>
      <c r="BM375" s="118"/>
      <c r="BN375" s="118"/>
      <c r="BO375" s="118"/>
      <c r="BP375" s="118"/>
      <c r="BQ375" s="118"/>
      <c r="BR375" s="118"/>
      <c r="BS375" s="118"/>
      <c r="BT375" s="118"/>
      <c r="BU375" s="118"/>
      <c r="BV375" s="118"/>
      <c r="BW375" s="118"/>
      <c r="BX375" s="118"/>
      <c r="BY375" s="118"/>
      <c r="BZ375" s="118"/>
      <c r="CA375" s="118"/>
      <c r="CB375" s="118"/>
      <c r="CC375" s="118"/>
      <c r="CD375" s="118"/>
      <c r="CE375" s="118"/>
      <c r="CF375" s="118"/>
      <c r="CG375" s="118"/>
      <c r="CH375" s="118"/>
      <c r="CI375" s="118"/>
      <c r="CJ375" s="118"/>
      <c r="CK375" s="118"/>
      <c r="CL375" s="118"/>
      <c r="CM375" s="118"/>
      <c r="CN375" s="118"/>
      <c r="CO375" s="118"/>
      <c r="CP375" s="118"/>
      <c r="CQ375" s="118"/>
      <c r="CR375" s="118"/>
      <c r="CS375" s="118"/>
      <c r="CT375" s="118"/>
      <c r="CU375" s="118"/>
      <c r="CV375" s="118"/>
      <c r="CW375" s="118"/>
      <c r="CX375" s="118"/>
      <c r="CY375" s="118"/>
      <c r="CZ375" s="118"/>
      <c r="DA375" s="118"/>
      <c r="DB375" s="118"/>
      <c r="DC375" s="118"/>
      <c r="DD375" s="118"/>
    </row>
    <row r="376" ht="10.5" customHeight="1">
      <c r="A376" s="118" t="str">
        <f t="shared" si="1"/>
        <v>242ML</v>
      </c>
      <c r="B376" s="118">
        <f t="shared" si="2"/>
        <v>2020</v>
      </c>
      <c r="C376" s="118">
        <f t="shared" si="3"/>
        <v>11</v>
      </c>
      <c r="D376" s="119">
        <f>'242MLInput'!B372</f>
        <v>44148</v>
      </c>
      <c r="E376" s="120" t="str">
        <f t="shared" si="4"/>
        <v>APA</v>
      </c>
      <c r="F376" s="121" t="str">
        <f>'242MLInput'!H372</f>
        <v>BUY</v>
      </c>
      <c r="G376" s="120" t="str">
        <f>'242MLInput'!N372</f>
        <v>Steve Watkins</v>
      </c>
      <c r="H376" s="120" t="str">
        <f>'242MLInput'!O372</f>
        <v/>
      </c>
      <c r="I376" s="120" t="str">
        <f>'242MLInput'!Q372</f>
        <v>Cargo</v>
      </c>
      <c r="J376" s="121" t="str">
        <f>'242MLInput'!R372</f>
        <v>Vector Aeromedical</v>
      </c>
      <c r="K376" s="122" t="str">
        <f>'242MLInput'!AC372</f>
        <v/>
      </c>
      <c r="L376" s="123"/>
      <c r="M376" s="124">
        <f>'242MLInput'!L372</f>
        <v>3</v>
      </c>
      <c r="N376" s="120" t="str">
        <f>IF(F376="","",(IF(R376='242MLInput'!K372,"","ERROR!")))</f>
        <v/>
      </c>
      <c r="O376" s="120"/>
      <c r="P376" s="121">
        <v>1800.0</v>
      </c>
      <c r="Q376" s="121"/>
      <c r="R376" s="124">
        <f t="shared" si="8"/>
        <v>3147.6</v>
      </c>
      <c r="S376" s="125"/>
      <c r="T376" s="125"/>
      <c r="U376" s="125"/>
      <c r="V376" s="126"/>
      <c r="W376" s="125"/>
      <c r="X376" s="125"/>
      <c r="Y376" s="125" t="str">
        <f t="shared" si="86"/>
        <v/>
      </c>
      <c r="Z376" s="121"/>
      <c r="AA376" s="234" t="s">
        <v>94</v>
      </c>
      <c r="AB376" s="128">
        <v>1000.0</v>
      </c>
      <c r="AC376" s="128" t="s">
        <v>408</v>
      </c>
      <c r="AD376" s="143"/>
      <c r="AE376" s="144">
        <v>0.0</v>
      </c>
      <c r="AF376" s="125" t="str">
        <f t="shared" si="6"/>
        <v/>
      </c>
      <c r="AG376" s="131">
        <v>2.75</v>
      </c>
      <c r="AH376" s="120">
        <f t="shared" si="7"/>
        <v>0</v>
      </c>
      <c r="AI376" s="132" t="str">
        <f>HYPERLINK('242MLInput'!AD372)</f>
        <v/>
      </c>
      <c r="AJ376" s="132" t="str">
        <f>HYPERLINK('242MLInput'!AE372)</f>
        <v/>
      </c>
      <c r="AK376" s="132" t="str">
        <f>HYPERLINK('242MLInput'!AF372)</f>
        <v/>
      </c>
      <c r="AL376" s="132" t="str">
        <f>HYPERLINK('242MLInput'!AG372)</f>
        <v/>
      </c>
      <c r="AM376" s="132" t="str">
        <f>HYPERLINK('242MLInput'!AH372)</f>
        <v/>
      </c>
      <c r="AN376" s="132" t="str">
        <f>HYPERLINK('242MLInput'!AI372)</f>
        <v/>
      </c>
      <c r="AO376" s="132" t="str">
        <f>HYPERLINK('242MLInput'!AJ372)</f>
        <v/>
      </c>
      <c r="AP376" s="132" t="str">
        <f>HYPERLINK('242MLInput'!AK372)</f>
        <v/>
      </c>
      <c r="AQ376" s="118"/>
      <c r="AR376" s="118"/>
      <c r="AS376" s="118"/>
      <c r="AT376" s="118"/>
      <c r="AU376" s="118"/>
      <c r="AV376" s="118"/>
      <c r="AW376" s="118"/>
      <c r="AX376" s="118"/>
      <c r="AY376" s="118"/>
      <c r="AZ376" s="118"/>
      <c r="BA376" s="118"/>
      <c r="BB376" s="118"/>
      <c r="BC376" s="118"/>
      <c r="BD376" s="118"/>
      <c r="BE376" s="118"/>
      <c r="BF376" s="118"/>
      <c r="BG376" s="118"/>
      <c r="BH376" s="118"/>
      <c r="BI376" s="118"/>
      <c r="BJ376" s="118"/>
      <c r="BK376" s="118"/>
      <c r="BL376" s="118"/>
      <c r="BM376" s="118"/>
      <c r="BN376" s="118"/>
      <c r="BO376" s="118"/>
      <c r="BP376" s="118"/>
      <c r="BQ376" s="118"/>
      <c r="BR376" s="118"/>
      <c r="BS376" s="118"/>
      <c r="BT376" s="118"/>
      <c r="BU376" s="118"/>
      <c r="BV376" s="118"/>
      <c r="BW376" s="118"/>
      <c r="BX376" s="118"/>
      <c r="BY376" s="118"/>
      <c r="BZ376" s="118"/>
      <c r="CA376" s="118"/>
      <c r="CB376" s="118"/>
      <c r="CC376" s="118"/>
      <c r="CD376" s="118"/>
      <c r="CE376" s="118"/>
      <c r="CF376" s="118"/>
      <c r="CG376" s="118"/>
      <c r="CH376" s="118"/>
      <c r="CI376" s="118"/>
      <c r="CJ376" s="118"/>
      <c r="CK376" s="118"/>
      <c r="CL376" s="118"/>
      <c r="CM376" s="118"/>
      <c r="CN376" s="118"/>
      <c r="CO376" s="118"/>
      <c r="CP376" s="118"/>
      <c r="CQ376" s="118"/>
      <c r="CR376" s="118"/>
      <c r="CS376" s="118"/>
      <c r="CT376" s="118"/>
      <c r="CU376" s="118"/>
      <c r="CV376" s="118"/>
      <c r="CW376" s="118"/>
      <c r="CX376" s="118"/>
      <c r="CY376" s="118"/>
      <c r="CZ376" s="118"/>
      <c r="DA376" s="118"/>
      <c r="DB376" s="118"/>
      <c r="DC376" s="118"/>
      <c r="DD376" s="118"/>
    </row>
    <row r="377" ht="10.5" customHeight="1">
      <c r="A377" s="12" t="str">
        <f t="shared" si="1"/>
        <v>242ML</v>
      </c>
      <c r="B377" s="12">
        <f t="shared" si="2"/>
        <v>2020</v>
      </c>
      <c r="C377" s="12">
        <f t="shared" si="3"/>
        <v>11</v>
      </c>
      <c r="D377" s="230">
        <f>'242MLInput'!B373</f>
        <v>44148</v>
      </c>
      <c r="E377" s="111" t="str">
        <f t="shared" si="4"/>
        <v>BUY</v>
      </c>
      <c r="F377" s="112" t="str">
        <f>'242MLInput'!H373</f>
        <v>RDU</v>
      </c>
      <c r="G377" s="111" t="str">
        <f>'242MLInput'!N373</f>
        <v>Kevin Mock</v>
      </c>
      <c r="H377" s="111" t="str">
        <f>'242MLInput'!O373</f>
        <v/>
      </c>
      <c r="I377" s="111" t="str">
        <f>'242MLInput'!Q373</f>
        <v>Passenger</v>
      </c>
      <c r="J377" s="112" t="str">
        <f>'242MLInput'!R373</f>
        <v>Vector Aeromedical</v>
      </c>
      <c r="K377" s="113" t="str">
        <f>'242MLInput'!AC373</f>
        <v/>
      </c>
      <c r="L377" s="114"/>
      <c r="M377" s="115">
        <f>'242MLInput'!L373</f>
        <v>0.3</v>
      </c>
      <c r="N377" s="111" t="str">
        <f>IF(F377="","",(IF(R377='242MLInput'!K373,"","ERROR!")))</f>
        <v/>
      </c>
      <c r="O377" s="64"/>
      <c r="P377" s="121">
        <v>1801.0</v>
      </c>
      <c r="Q377" s="133"/>
      <c r="R377" s="224">
        <f t="shared" si="8"/>
        <v>3147.9</v>
      </c>
      <c r="S377" s="225"/>
      <c r="T377" s="225"/>
      <c r="U377" s="226"/>
      <c r="V377" s="226"/>
      <c r="W377" s="226"/>
      <c r="X377" s="226"/>
      <c r="Y377" s="226" t="str">
        <f t="shared" si="86"/>
        <v/>
      </c>
      <c r="Z377" s="136"/>
      <c r="AA377" s="228"/>
      <c r="AB377" s="229"/>
      <c r="AC377" s="229"/>
      <c r="AD377" s="138"/>
      <c r="AE377" s="139">
        <v>0.0</v>
      </c>
      <c r="AF377" s="140" t="str">
        <f t="shared" si="6"/>
        <v/>
      </c>
      <c r="AG377" s="231">
        <v>2.75</v>
      </c>
      <c r="AH377" s="142">
        <f t="shared" si="7"/>
        <v>0</v>
      </c>
      <c r="AI377" s="235" t="str">
        <f>HYPERLINK('242MLInput'!AD373)</f>
        <v/>
      </c>
      <c r="AJ377" s="236" t="str">
        <f>HYPERLINK('242MLInput'!AE373)</f>
        <v/>
      </c>
      <c r="AK377" s="237" t="str">
        <f>HYPERLINK('242MLInput'!AF373)</f>
        <v/>
      </c>
      <c r="AL377" s="237" t="str">
        <f>HYPERLINK('242MLInput'!AG373)</f>
        <v/>
      </c>
      <c r="AM377" s="237" t="str">
        <f>HYPERLINK('242MLInput'!AH373)</f>
        <v/>
      </c>
      <c r="AN377" s="237" t="str">
        <f>HYPERLINK('242MLInput'!AI373)</f>
        <v/>
      </c>
      <c r="AO377" s="237" t="str">
        <f>HYPERLINK('242MLInput'!AJ373)</f>
        <v/>
      </c>
      <c r="AP377" s="237" t="str">
        <f>HYPERLINK('242MLInput'!AK373)</f>
        <v/>
      </c>
      <c r="AQ377" s="238"/>
      <c r="AR377" s="238"/>
      <c r="AS377" s="238"/>
      <c r="AT377" s="238"/>
      <c r="AU377" s="238"/>
      <c r="AV377" s="238"/>
      <c r="AW377" s="238"/>
      <c r="AX377" s="238"/>
      <c r="AY377" s="238"/>
      <c r="AZ377" s="238"/>
      <c r="BA377" s="238"/>
      <c r="BB377" s="238"/>
      <c r="BC377" s="238"/>
      <c r="BD377" s="238"/>
      <c r="BE377" s="238"/>
      <c r="BF377" s="238"/>
      <c r="BG377" s="238"/>
      <c r="BH377" s="238"/>
      <c r="BI377" s="238"/>
      <c r="BJ377" s="238"/>
      <c r="BK377" s="238"/>
      <c r="BL377" s="238"/>
      <c r="BM377" s="238"/>
      <c r="BN377" s="238"/>
      <c r="BO377" s="238"/>
      <c r="BP377" s="238"/>
      <c r="BQ377" s="238"/>
      <c r="BR377" s="238"/>
      <c r="BS377" s="238"/>
      <c r="BT377" s="238"/>
      <c r="BU377" s="238"/>
      <c r="BV377" s="238"/>
      <c r="BW377" s="238"/>
      <c r="BX377" s="238"/>
      <c r="BY377" s="238"/>
      <c r="BZ377" s="238"/>
      <c r="CA377" s="238"/>
      <c r="CB377" s="238"/>
      <c r="CC377" s="238"/>
      <c r="CD377" s="238"/>
      <c r="CE377" s="238"/>
      <c r="CF377" s="238"/>
      <c r="CG377" s="238"/>
      <c r="CH377" s="238"/>
      <c r="CI377" s="238"/>
      <c r="CJ377" s="238"/>
      <c r="CK377" s="238"/>
      <c r="CL377" s="238"/>
      <c r="CM377" s="238"/>
      <c r="CN377" s="238"/>
      <c r="CO377" s="238"/>
      <c r="CP377" s="238"/>
      <c r="CQ377" s="238"/>
      <c r="CR377" s="238"/>
      <c r="CS377" s="238"/>
      <c r="CT377" s="238"/>
      <c r="CU377" s="238"/>
      <c r="CV377" s="238"/>
      <c r="CW377" s="238"/>
      <c r="CX377" s="238"/>
      <c r="CY377" s="238"/>
      <c r="CZ377" s="238"/>
      <c r="DA377" s="238"/>
      <c r="DB377" s="238"/>
      <c r="DC377" s="238"/>
      <c r="DD377" s="238"/>
    </row>
    <row r="378" ht="10.5" customHeight="1">
      <c r="A378" s="12" t="str">
        <f t="shared" si="1"/>
        <v>242ML</v>
      </c>
      <c r="B378" s="12">
        <f t="shared" si="2"/>
        <v>2020</v>
      </c>
      <c r="C378" s="12">
        <f t="shared" si="3"/>
        <v>11</v>
      </c>
      <c r="D378" s="230">
        <f>'242MLInput'!B374</f>
        <v>44148</v>
      </c>
      <c r="E378" s="111" t="str">
        <f t="shared" si="4"/>
        <v>RDU</v>
      </c>
      <c r="F378" s="112" t="str">
        <f>'242MLInput'!H374</f>
        <v>APF</v>
      </c>
      <c r="G378" s="111" t="str">
        <f>'242MLInput'!N374</f>
        <v>Kevin Mock</v>
      </c>
      <c r="H378" s="111" t="str">
        <f>'242MLInput'!O374</f>
        <v/>
      </c>
      <c r="I378" s="111" t="str">
        <f>'242MLInput'!Q374</f>
        <v>Passenger</v>
      </c>
      <c r="J378" s="112" t="str">
        <f>'242MLInput'!R374</f>
        <v>Vector Aeromedical</v>
      </c>
      <c r="K378" s="113" t="str">
        <f>'242MLInput'!AC374</f>
        <v/>
      </c>
      <c r="L378" s="114"/>
      <c r="M378" s="115">
        <f>'242MLInput'!L374</f>
        <v>2.3</v>
      </c>
      <c r="N378" s="111" t="str">
        <f>IF(F378="","",(IF(R378='242MLInput'!K374,"","ERROR!")))</f>
        <v/>
      </c>
      <c r="O378" s="64"/>
      <c r="P378" s="121">
        <v>1802.0</v>
      </c>
      <c r="Q378" s="133"/>
      <c r="R378" s="224">
        <f t="shared" si="8"/>
        <v>3150.2</v>
      </c>
      <c r="S378" s="225"/>
      <c r="T378" s="225"/>
      <c r="U378" s="226"/>
      <c r="V378" s="226"/>
      <c r="W378" s="226"/>
      <c r="X378" s="226"/>
      <c r="Y378" s="226" t="str">
        <f t="shared" si="86"/>
        <v/>
      </c>
      <c r="Z378" s="136"/>
      <c r="AA378" s="228"/>
      <c r="AB378" s="229"/>
      <c r="AC378" s="229"/>
      <c r="AD378" s="138"/>
      <c r="AE378" s="139">
        <v>0.0</v>
      </c>
      <c r="AF378" s="140" t="str">
        <f t="shared" si="6"/>
        <v/>
      </c>
      <c r="AG378" s="231">
        <v>2.75</v>
      </c>
      <c r="AH378" s="142">
        <f t="shared" si="7"/>
        <v>0</v>
      </c>
      <c r="AI378" s="235" t="str">
        <f>HYPERLINK('242MLInput'!AD374)</f>
        <v/>
      </c>
      <c r="AJ378" s="236" t="str">
        <f>HYPERLINK('242MLInput'!AE374)</f>
        <v/>
      </c>
      <c r="AK378" s="237" t="str">
        <f>HYPERLINK('242MLInput'!AF374)</f>
        <v/>
      </c>
      <c r="AL378" s="237" t="str">
        <f>HYPERLINK('242MLInput'!AG374)</f>
        <v/>
      </c>
      <c r="AM378" s="237" t="str">
        <f>HYPERLINK('242MLInput'!AH374)</f>
        <v/>
      </c>
      <c r="AN378" s="237" t="str">
        <f>HYPERLINK('242MLInput'!AI374)</f>
        <v/>
      </c>
      <c r="AO378" s="237" t="str">
        <f>HYPERLINK('242MLInput'!AJ374)</f>
        <v/>
      </c>
      <c r="AP378" s="237" t="str">
        <f>HYPERLINK('242MLInput'!AK374)</f>
        <v/>
      </c>
      <c r="AQ378" s="238"/>
      <c r="AR378" s="238"/>
      <c r="AS378" s="238"/>
      <c r="AT378" s="238"/>
      <c r="AU378" s="238"/>
      <c r="AV378" s="238"/>
      <c r="AW378" s="238"/>
      <c r="AX378" s="238"/>
      <c r="AY378" s="238"/>
      <c r="AZ378" s="238"/>
      <c r="BA378" s="238"/>
      <c r="BB378" s="238"/>
      <c r="BC378" s="238"/>
      <c r="BD378" s="238"/>
      <c r="BE378" s="238"/>
      <c r="BF378" s="238"/>
      <c r="BG378" s="238"/>
      <c r="BH378" s="238"/>
      <c r="BI378" s="238"/>
      <c r="BJ378" s="238"/>
      <c r="BK378" s="238"/>
      <c r="BL378" s="238"/>
      <c r="BM378" s="238"/>
      <c r="BN378" s="238"/>
      <c r="BO378" s="238"/>
      <c r="BP378" s="238"/>
      <c r="BQ378" s="238"/>
      <c r="BR378" s="238"/>
      <c r="BS378" s="238"/>
      <c r="BT378" s="238"/>
      <c r="BU378" s="238"/>
      <c r="BV378" s="238"/>
      <c r="BW378" s="238"/>
      <c r="BX378" s="238"/>
      <c r="BY378" s="238"/>
      <c r="BZ378" s="238"/>
      <c r="CA378" s="238"/>
      <c r="CB378" s="238"/>
      <c r="CC378" s="238"/>
      <c r="CD378" s="238"/>
      <c r="CE378" s="238"/>
      <c r="CF378" s="238"/>
      <c r="CG378" s="238"/>
      <c r="CH378" s="238"/>
      <c r="CI378" s="238"/>
      <c r="CJ378" s="238"/>
      <c r="CK378" s="238"/>
      <c r="CL378" s="238"/>
      <c r="CM378" s="238"/>
      <c r="CN378" s="238"/>
      <c r="CO378" s="238"/>
      <c r="CP378" s="238"/>
      <c r="CQ378" s="238"/>
      <c r="CR378" s="238"/>
      <c r="CS378" s="238"/>
      <c r="CT378" s="238"/>
      <c r="CU378" s="238"/>
      <c r="CV378" s="238"/>
      <c r="CW378" s="238"/>
      <c r="CX378" s="238"/>
      <c r="CY378" s="238"/>
      <c r="CZ378" s="238"/>
      <c r="DA378" s="238"/>
      <c r="DB378" s="238"/>
      <c r="DC378" s="238"/>
      <c r="DD378" s="238"/>
    </row>
    <row r="379" ht="10.5" customHeight="1">
      <c r="A379" s="12" t="str">
        <f t="shared" si="1"/>
        <v>242ML</v>
      </c>
      <c r="B379" s="12">
        <f t="shared" si="2"/>
        <v>2020</v>
      </c>
      <c r="C379" s="12">
        <f t="shared" si="3"/>
        <v>11</v>
      </c>
      <c r="D379" s="230">
        <f>'242MLInput'!B375</f>
        <v>44148</v>
      </c>
      <c r="E379" s="111" t="str">
        <f t="shared" si="4"/>
        <v>APF</v>
      </c>
      <c r="F379" s="112" t="str">
        <f>'242MLInput'!H375</f>
        <v>BUY</v>
      </c>
      <c r="G379" s="111" t="str">
        <f>'242MLInput'!N375</f>
        <v>Kevin Mock</v>
      </c>
      <c r="H379" s="111" t="str">
        <f>'242MLInput'!O375</f>
        <v/>
      </c>
      <c r="I379" s="111" t="str">
        <f>'242MLInput'!Q375</f>
        <v>Passenger</v>
      </c>
      <c r="J379" s="112" t="str">
        <f>'242MLInput'!R375</f>
        <v>Vector Aeromedical</v>
      </c>
      <c r="K379" s="113" t="str">
        <f>'242MLInput'!AC375</f>
        <v/>
      </c>
      <c r="L379" s="114"/>
      <c r="M379" s="115">
        <f>'242MLInput'!L375</f>
        <v>2</v>
      </c>
      <c r="N379" s="111" t="str">
        <f>IF(F379="","",(IF(R379='242MLInput'!K375,"","ERROR!")))</f>
        <v/>
      </c>
      <c r="O379" s="64"/>
      <c r="P379" s="121">
        <v>1803.0</v>
      </c>
      <c r="Q379" s="133"/>
      <c r="R379" s="224">
        <f t="shared" si="8"/>
        <v>3152.2</v>
      </c>
      <c r="S379" s="225"/>
      <c r="T379" s="225"/>
      <c r="U379" s="226"/>
      <c r="V379" s="226"/>
      <c r="W379" s="226"/>
      <c r="X379" s="226"/>
      <c r="Y379" s="226" t="str">
        <f t="shared" si="86"/>
        <v/>
      </c>
      <c r="Z379" s="136"/>
      <c r="AA379" s="228" t="s">
        <v>102</v>
      </c>
      <c r="AB379" s="229">
        <v>500.0</v>
      </c>
      <c r="AC379" s="229" t="s">
        <v>409</v>
      </c>
      <c r="AD379" s="138"/>
      <c r="AE379" s="139">
        <v>0.0</v>
      </c>
      <c r="AF379" s="140" t="str">
        <f t="shared" si="6"/>
        <v/>
      </c>
      <c r="AG379" s="231">
        <v>2.75</v>
      </c>
      <c r="AH379" s="142">
        <f t="shared" si="7"/>
        <v>0</v>
      </c>
      <c r="AI379" s="235" t="str">
        <f>HYPERLINK('242MLInput'!AD375)</f>
        <v/>
      </c>
      <c r="AJ379" s="236" t="str">
        <f>HYPERLINK('242MLInput'!AE375)</f>
        <v/>
      </c>
      <c r="AK379" s="237" t="str">
        <f>HYPERLINK('242MLInput'!AF375)</f>
        <v/>
      </c>
      <c r="AL379" s="237" t="str">
        <f>HYPERLINK('242MLInput'!AG375)</f>
        <v/>
      </c>
      <c r="AM379" s="237" t="str">
        <f>HYPERLINK('242MLInput'!AH375)</f>
        <v/>
      </c>
      <c r="AN379" s="237" t="str">
        <f>HYPERLINK('242MLInput'!AI375)</f>
        <v/>
      </c>
      <c r="AO379" s="237" t="str">
        <f>HYPERLINK('242MLInput'!AJ375)</f>
        <v/>
      </c>
      <c r="AP379" s="237" t="str">
        <f>HYPERLINK('242MLInput'!AK375)</f>
        <v/>
      </c>
      <c r="AQ379" s="238"/>
      <c r="AR379" s="238"/>
      <c r="AS379" s="238"/>
      <c r="AT379" s="238"/>
      <c r="AU379" s="238"/>
      <c r="AV379" s="238"/>
      <c r="AW379" s="238"/>
      <c r="AX379" s="238"/>
      <c r="AY379" s="238"/>
      <c r="AZ379" s="238"/>
      <c r="BA379" s="238"/>
      <c r="BB379" s="238"/>
      <c r="BC379" s="238"/>
      <c r="BD379" s="238"/>
      <c r="BE379" s="238"/>
      <c r="BF379" s="238"/>
      <c r="BG379" s="238"/>
      <c r="BH379" s="238"/>
      <c r="BI379" s="238"/>
      <c r="BJ379" s="238"/>
      <c r="BK379" s="238"/>
      <c r="BL379" s="238"/>
      <c r="BM379" s="238"/>
      <c r="BN379" s="238"/>
      <c r="BO379" s="238"/>
      <c r="BP379" s="238"/>
      <c r="BQ379" s="238"/>
      <c r="BR379" s="238"/>
      <c r="BS379" s="238"/>
      <c r="BT379" s="238"/>
      <c r="BU379" s="238"/>
      <c r="BV379" s="238"/>
      <c r="BW379" s="238"/>
      <c r="BX379" s="238"/>
      <c r="BY379" s="238"/>
      <c r="BZ379" s="238"/>
      <c r="CA379" s="238"/>
      <c r="CB379" s="238"/>
      <c r="CC379" s="238"/>
      <c r="CD379" s="238"/>
      <c r="CE379" s="238"/>
      <c r="CF379" s="238"/>
      <c r="CG379" s="238"/>
      <c r="CH379" s="238"/>
      <c r="CI379" s="238"/>
      <c r="CJ379" s="238"/>
      <c r="CK379" s="238"/>
      <c r="CL379" s="238"/>
      <c r="CM379" s="238"/>
      <c r="CN379" s="238"/>
      <c r="CO379" s="238"/>
      <c r="CP379" s="238"/>
      <c r="CQ379" s="238"/>
      <c r="CR379" s="238"/>
      <c r="CS379" s="238"/>
      <c r="CT379" s="238"/>
      <c r="CU379" s="238"/>
      <c r="CV379" s="238"/>
      <c r="CW379" s="238"/>
      <c r="CX379" s="238"/>
      <c r="CY379" s="238"/>
      <c r="CZ379" s="238"/>
      <c r="DA379" s="238"/>
      <c r="DB379" s="238"/>
      <c r="DC379" s="238"/>
      <c r="DD379" s="238"/>
    </row>
    <row r="380" ht="10.5" customHeight="1">
      <c r="A380" s="118" t="str">
        <f t="shared" si="1"/>
        <v>242ML</v>
      </c>
      <c r="B380" s="118">
        <f t="shared" si="2"/>
        <v>2020</v>
      </c>
      <c r="C380" s="118">
        <f t="shared" si="3"/>
        <v>11</v>
      </c>
      <c r="D380" s="119">
        <f>'242MLInput'!B376</f>
        <v>44148</v>
      </c>
      <c r="E380" s="120" t="str">
        <f t="shared" si="4"/>
        <v>BUY</v>
      </c>
      <c r="F380" s="121" t="str">
        <f>'242MLInput'!H376</f>
        <v>GLY</v>
      </c>
      <c r="G380" s="120" t="str">
        <f>'242MLInput'!N376</f>
        <v>David Carr</v>
      </c>
      <c r="H380" s="120" t="str">
        <f>'242MLInput'!O376</f>
        <v/>
      </c>
      <c r="I380" s="120" t="str">
        <f>'242MLInput'!Q376</f>
        <v>Cargo</v>
      </c>
      <c r="J380" s="121" t="str">
        <f>'242MLInput'!R376</f>
        <v>Vector Aeromedical</v>
      </c>
      <c r="K380" s="122" t="str">
        <f>'242MLInput'!AC376</f>
        <v/>
      </c>
      <c r="L380" s="123"/>
      <c r="M380" s="124">
        <f>'242MLInput'!L376</f>
        <v>3.6</v>
      </c>
      <c r="N380" s="120" t="str">
        <f>IF(F380="","",(IF(R380='242MLInput'!K376,"","ERROR!")))</f>
        <v/>
      </c>
      <c r="O380" s="120"/>
      <c r="P380" s="121">
        <v>1804.0</v>
      </c>
      <c r="Q380" s="121"/>
      <c r="R380" s="124">
        <f t="shared" si="8"/>
        <v>3155.8</v>
      </c>
      <c r="S380" s="125"/>
      <c r="T380" s="125"/>
      <c r="U380" s="125"/>
      <c r="V380" s="126"/>
      <c r="W380" s="125"/>
      <c r="X380" s="125"/>
      <c r="Y380" s="125" t="str">
        <f t="shared" si="86"/>
        <v/>
      </c>
      <c r="Z380" s="121"/>
      <c r="AA380" s="234"/>
      <c r="AB380" s="128"/>
      <c r="AC380" s="128"/>
      <c r="AD380" s="143"/>
      <c r="AE380" s="144">
        <v>0.0</v>
      </c>
      <c r="AF380" s="125" t="str">
        <f t="shared" si="6"/>
        <v/>
      </c>
      <c r="AG380" s="131">
        <v>2.75</v>
      </c>
      <c r="AH380" s="120">
        <f t="shared" si="7"/>
        <v>0</v>
      </c>
      <c r="AI380" s="132" t="str">
        <f>HYPERLINK('242MLInput'!AD376)</f>
        <v/>
      </c>
      <c r="AJ380" s="132" t="str">
        <f>HYPERLINK('242MLInput'!AE376)</f>
        <v/>
      </c>
      <c r="AK380" s="132" t="str">
        <f>HYPERLINK('242MLInput'!AF376)</f>
        <v/>
      </c>
      <c r="AL380" s="132" t="str">
        <f>HYPERLINK('242MLInput'!AG376)</f>
        <v/>
      </c>
      <c r="AM380" s="132" t="str">
        <f>HYPERLINK('242MLInput'!AH376)</f>
        <v/>
      </c>
      <c r="AN380" s="132" t="str">
        <f>HYPERLINK('242MLInput'!AI376)</f>
        <v/>
      </c>
      <c r="AO380" s="132" t="str">
        <f>HYPERLINK('242MLInput'!AJ376)</f>
        <v/>
      </c>
      <c r="AP380" s="132" t="str">
        <f>HYPERLINK('242MLInput'!AK376)</f>
        <v/>
      </c>
      <c r="AQ380" s="118"/>
      <c r="AR380" s="118"/>
      <c r="AS380" s="118"/>
      <c r="AT380" s="118"/>
      <c r="AU380" s="118"/>
      <c r="AV380" s="118"/>
      <c r="AW380" s="118"/>
      <c r="AX380" s="118"/>
      <c r="AY380" s="118"/>
      <c r="AZ380" s="118"/>
      <c r="BA380" s="118"/>
      <c r="BB380" s="118"/>
      <c r="BC380" s="118"/>
      <c r="BD380" s="118"/>
      <c r="BE380" s="118"/>
      <c r="BF380" s="118"/>
      <c r="BG380" s="118"/>
      <c r="BH380" s="118"/>
      <c r="BI380" s="118"/>
      <c r="BJ380" s="118"/>
      <c r="BK380" s="118"/>
      <c r="BL380" s="118"/>
      <c r="BM380" s="118"/>
      <c r="BN380" s="118"/>
      <c r="BO380" s="118"/>
      <c r="BP380" s="118"/>
      <c r="BQ380" s="118"/>
      <c r="BR380" s="118"/>
      <c r="BS380" s="118"/>
      <c r="BT380" s="118"/>
      <c r="BU380" s="118"/>
      <c r="BV380" s="118"/>
      <c r="BW380" s="118"/>
      <c r="BX380" s="118"/>
      <c r="BY380" s="118"/>
      <c r="BZ380" s="118"/>
      <c r="CA380" s="118"/>
      <c r="CB380" s="118"/>
      <c r="CC380" s="118"/>
      <c r="CD380" s="118"/>
      <c r="CE380" s="118"/>
      <c r="CF380" s="118"/>
      <c r="CG380" s="118"/>
      <c r="CH380" s="118"/>
      <c r="CI380" s="118"/>
      <c r="CJ380" s="118"/>
      <c r="CK380" s="118"/>
      <c r="CL380" s="118"/>
      <c r="CM380" s="118"/>
      <c r="CN380" s="118"/>
      <c r="CO380" s="118"/>
      <c r="CP380" s="118"/>
      <c r="CQ380" s="118"/>
      <c r="CR380" s="118"/>
      <c r="CS380" s="118"/>
      <c r="CT380" s="118"/>
      <c r="CU380" s="118"/>
      <c r="CV380" s="118"/>
      <c r="CW380" s="118"/>
      <c r="CX380" s="118"/>
      <c r="CY380" s="118"/>
      <c r="CZ380" s="118"/>
      <c r="DA380" s="118"/>
      <c r="DB380" s="118"/>
      <c r="DC380" s="118"/>
      <c r="DD380" s="118"/>
    </row>
    <row r="381" ht="10.5" customHeight="1">
      <c r="A381" s="118" t="str">
        <f t="shared" si="1"/>
        <v>242ML</v>
      </c>
      <c r="B381" s="118">
        <f t="shared" si="2"/>
        <v>2020</v>
      </c>
      <c r="C381" s="118">
        <f t="shared" si="3"/>
        <v>11</v>
      </c>
      <c r="D381" s="119">
        <f>'242MLInput'!B377</f>
        <v>44148</v>
      </c>
      <c r="E381" s="120" t="str">
        <f t="shared" si="4"/>
        <v>GLY</v>
      </c>
      <c r="F381" s="121" t="str">
        <f>'242MLInput'!H377</f>
        <v>APA</v>
      </c>
      <c r="G381" s="120" t="str">
        <f>'242MLInput'!N377</f>
        <v>David Carr</v>
      </c>
      <c r="H381" s="120" t="str">
        <f>'242MLInput'!O377</f>
        <v/>
      </c>
      <c r="I381" s="120" t="str">
        <f>'242MLInput'!Q377</f>
        <v>Cargo</v>
      </c>
      <c r="J381" s="121" t="str">
        <f>'242MLInput'!R377</f>
        <v>Vector Aeromedical</v>
      </c>
      <c r="K381" s="122" t="str">
        <f>'242MLInput'!AC377</f>
        <v/>
      </c>
      <c r="L381" s="123"/>
      <c r="M381" s="124">
        <f>'242MLInput'!L377</f>
        <v>1.8</v>
      </c>
      <c r="N381" s="120" t="str">
        <f>IF(F381="","",(IF(R381='242MLInput'!K377,"","ERROR!")))</f>
        <v/>
      </c>
      <c r="O381" s="120"/>
      <c r="P381" s="121">
        <v>1805.0</v>
      </c>
      <c r="Q381" s="121"/>
      <c r="R381" s="124">
        <f t="shared" si="8"/>
        <v>3157.6</v>
      </c>
      <c r="S381" s="125"/>
      <c r="T381" s="125"/>
      <c r="U381" s="125"/>
      <c r="V381" s="126"/>
      <c r="W381" s="125"/>
      <c r="X381" s="125"/>
      <c r="Y381" s="125" t="str">
        <f t="shared" si="86"/>
        <v/>
      </c>
      <c r="Z381" s="121"/>
      <c r="AA381" s="234"/>
      <c r="AB381" s="128"/>
      <c r="AC381" s="128"/>
      <c r="AD381" s="143"/>
      <c r="AE381" s="144">
        <v>0.0</v>
      </c>
      <c r="AF381" s="125" t="str">
        <f t="shared" si="6"/>
        <v/>
      </c>
      <c r="AG381" s="131">
        <v>2.75</v>
      </c>
      <c r="AH381" s="120">
        <f t="shared" si="7"/>
        <v>0</v>
      </c>
      <c r="AI381" s="132" t="str">
        <f>HYPERLINK('242MLInput'!AD377)</f>
        <v/>
      </c>
      <c r="AJ381" s="132" t="str">
        <f>HYPERLINK('242MLInput'!AE377)</f>
        <v/>
      </c>
      <c r="AK381" s="132" t="str">
        <f>HYPERLINK('242MLInput'!AF377)</f>
        <v/>
      </c>
      <c r="AL381" s="132" t="str">
        <f>HYPERLINK('242MLInput'!AG377)</f>
        <v/>
      </c>
      <c r="AM381" s="132" t="str">
        <f>HYPERLINK('242MLInput'!AH377)</f>
        <v/>
      </c>
      <c r="AN381" s="132" t="str">
        <f>HYPERLINK('242MLInput'!AI377)</f>
        <v/>
      </c>
      <c r="AO381" s="132" t="str">
        <f>HYPERLINK('242MLInput'!AJ377)</f>
        <v/>
      </c>
      <c r="AP381" s="132" t="str">
        <f>HYPERLINK('242MLInput'!AK377)</f>
        <v/>
      </c>
      <c r="AQ381" s="118"/>
      <c r="AR381" s="118"/>
      <c r="AS381" s="118"/>
      <c r="AT381" s="118"/>
      <c r="AU381" s="118"/>
      <c r="AV381" s="118"/>
      <c r="AW381" s="118"/>
      <c r="AX381" s="118"/>
      <c r="AY381" s="118"/>
      <c r="AZ381" s="118"/>
      <c r="BA381" s="118"/>
      <c r="BB381" s="118"/>
      <c r="BC381" s="118"/>
      <c r="BD381" s="118"/>
      <c r="BE381" s="118"/>
      <c r="BF381" s="118"/>
      <c r="BG381" s="118"/>
      <c r="BH381" s="118"/>
      <c r="BI381" s="118"/>
      <c r="BJ381" s="118"/>
      <c r="BK381" s="118"/>
      <c r="BL381" s="118"/>
      <c r="BM381" s="118"/>
      <c r="BN381" s="118"/>
      <c r="BO381" s="118"/>
      <c r="BP381" s="118"/>
      <c r="BQ381" s="118"/>
      <c r="BR381" s="118"/>
      <c r="BS381" s="118"/>
      <c r="BT381" s="118"/>
      <c r="BU381" s="118"/>
      <c r="BV381" s="118"/>
      <c r="BW381" s="118"/>
      <c r="BX381" s="118"/>
      <c r="BY381" s="118"/>
      <c r="BZ381" s="118"/>
      <c r="CA381" s="118"/>
      <c r="CB381" s="118"/>
      <c r="CC381" s="118"/>
      <c r="CD381" s="118"/>
      <c r="CE381" s="118"/>
      <c r="CF381" s="118"/>
      <c r="CG381" s="118"/>
      <c r="CH381" s="118"/>
      <c r="CI381" s="118"/>
      <c r="CJ381" s="118"/>
      <c r="CK381" s="118"/>
      <c r="CL381" s="118"/>
      <c r="CM381" s="118"/>
      <c r="CN381" s="118"/>
      <c r="CO381" s="118"/>
      <c r="CP381" s="118"/>
      <c r="CQ381" s="118"/>
      <c r="CR381" s="118"/>
      <c r="CS381" s="118"/>
      <c r="CT381" s="118"/>
      <c r="CU381" s="118"/>
      <c r="CV381" s="118"/>
      <c r="CW381" s="118"/>
      <c r="CX381" s="118"/>
      <c r="CY381" s="118"/>
      <c r="CZ381" s="118"/>
      <c r="DA381" s="118"/>
      <c r="DB381" s="118"/>
      <c r="DC381" s="118"/>
      <c r="DD381" s="118"/>
    </row>
    <row r="382" ht="10.5" customHeight="1">
      <c r="A382" s="118" t="str">
        <f t="shared" si="1"/>
        <v>242ML</v>
      </c>
      <c r="B382" s="118">
        <f t="shared" si="2"/>
        <v>2020</v>
      </c>
      <c r="C382" s="118">
        <f t="shared" si="3"/>
        <v>11</v>
      </c>
      <c r="D382" s="119">
        <f>'242MLInput'!B378</f>
        <v>44149</v>
      </c>
      <c r="E382" s="120" t="str">
        <f t="shared" si="4"/>
        <v>APA</v>
      </c>
      <c r="F382" s="121" t="str">
        <f>'242MLInput'!H378</f>
        <v>BUY</v>
      </c>
      <c r="G382" s="120" t="str">
        <f>'242MLInput'!N378</f>
        <v>David Carr</v>
      </c>
      <c r="H382" s="120" t="str">
        <f>'242MLInput'!O378</f>
        <v/>
      </c>
      <c r="I382" s="120" t="str">
        <f>'242MLInput'!Q378</f>
        <v>Cargo</v>
      </c>
      <c r="J382" s="121" t="str">
        <f>'242MLInput'!R378</f>
        <v>Vector Aeromedical</v>
      </c>
      <c r="K382" s="122" t="str">
        <f>'242MLInput'!AC378</f>
        <v/>
      </c>
      <c r="L382" s="123"/>
      <c r="M382" s="124">
        <f>'242MLInput'!L378</f>
        <v>2.9</v>
      </c>
      <c r="N382" s="120" t="str">
        <f>IF(F382="","",(IF(R382='242MLInput'!K378,"","ERROR!")))</f>
        <v/>
      </c>
      <c r="O382" s="120"/>
      <c r="P382" s="121">
        <v>1806.0</v>
      </c>
      <c r="Q382" s="121"/>
      <c r="R382" s="124">
        <f t="shared" si="8"/>
        <v>3160.5</v>
      </c>
      <c r="S382" s="125"/>
      <c r="T382" s="125"/>
      <c r="U382" s="125"/>
      <c r="V382" s="126"/>
      <c r="W382" s="125"/>
      <c r="X382" s="125"/>
      <c r="Y382" s="125" t="str">
        <f t="shared" si="86"/>
        <v/>
      </c>
      <c r="Z382" s="121"/>
      <c r="AA382" s="234" t="s">
        <v>75</v>
      </c>
      <c r="AB382" s="128">
        <v>1000.0</v>
      </c>
      <c r="AC382" s="128" t="s">
        <v>410</v>
      </c>
      <c r="AD382" s="143"/>
      <c r="AE382" s="144">
        <v>0.0</v>
      </c>
      <c r="AF382" s="125" t="str">
        <f t="shared" si="6"/>
        <v/>
      </c>
      <c r="AG382" s="131">
        <v>2.75</v>
      </c>
      <c r="AH382" s="120">
        <f t="shared" si="7"/>
        <v>0</v>
      </c>
      <c r="AI382" s="132" t="str">
        <f>HYPERLINK('242MLInput'!AD378)</f>
        <v/>
      </c>
      <c r="AJ382" s="132" t="str">
        <f>HYPERLINK('242MLInput'!AE378)</f>
        <v/>
      </c>
      <c r="AK382" s="132" t="str">
        <f>HYPERLINK('242MLInput'!AF378)</f>
        <v/>
      </c>
      <c r="AL382" s="132" t="str">
        <f>HYPERLINK('242MLInput'!AG378)</f>
        <v/>
      </c>
      <c r="AM382" s="132" t="str">
        <f>HYPERLINK('242MLInput'!AH378)</f>
        <v/>
      </c>
      <c r="AN382" s="132" t="str">
        <f>HYPERLINK('242MLInput'!AI378)</f>
        <v/>
      </c>
      <c r="AO382" s="132" t="str">
        <f>HYPERLINK('242MLInput'!AJ378)</f>
        <v/>
      </c>
      <c r="AP382" s="132" t="str">
        <f>HYPERLINK('242MLInput'!AK378)</f>
        <v/>
      </c>
      <c r="AQ382" s="118"/>
      <c r="AR382" s="118"/>
      <c r="AS382" s="118"/>
      <c r="AT382" s="118"/>
      <c r="AU382" s="118"/>
      <c r="AV382" s="118"/>
      <c r="AW382" s="118"/>
      <c r="AX382" s="118"/>
      <c r="AY382" s="118"/>
      <c r="AZ382" s="118"/>
      <c r="BA382" s="118"/>
      <c r="BB382" s="118"/>
      <c r="BC382" s="118"/>
      <c r="BD382" s="118"/>
      <c r="BE382" s="118"/>
      <c r="BF382" s="118"/>
      <c r="BG382" s="118"/>
      <c r="BH382" s="118"/>
      <c r="BI382" s="118"/>
      <c r="BJ382" s="118"/>
      <c r="BK382" s="118"/>
      <c r="BL382" s="118"/>
      <c r="BM382" s="118"/>
      <c r="BN382" s="118"/>
      <c r="BO382" s="118"/>
      <c r="BP382" s="118"/>
      <c r="BQ382" s="118"/>
      <c r="BR382" s="118"/>
      <c r="BS382" s="118"/>
      <c r="BT382" s="118"/>
      <c r="BU382" s="118"/>
      <c r="BV382" s="118"/>
      <c r="BW382" s="118"/>
      <c r="BX382" s="118"/>
      <c r="BY382" s="118"/>
      <c r="BZ382" s="118"/>
      <c r="CA382" s="118"/>
      <c r="CB382" s="118"/>
      <c r="CC382" s="118"/>
      <c r="CD382" s="118"/>
      <c r="CE382" s="118"/>
      <c r="CF382" s="118"/>
      <c r="CG382" s="118"/>
      <c r="CH382" s="118"/>
      <c r="CI382" s="118"/>
      <c r="CJ382" s="118"/>
      <c r="CK382" s="118"/>
      <c r="CL382" s="118"/>
      <c r="CM382" s="118"/>
      <c r="CN382" s="118"/>
      <c r="CO382" s="118"/>
      <c r="CP382" s="118"/>
      <c r="CQ382" s="118"/>
      <c r="CR382" s="118"/>
      <c r="CS382" s="118"/>
      <c r="CT382" s="118"/>
      <c r="CU382" s="118"/>
      <c r="CV382" s="118"/>
      <c r="CW382" s="118"/>
      <c r="CX382" s="118"/>
      <c r="CY382" s="118"/>
      <c r="CZ382" s="118"/>
      <c r="DA382" s="118"/>
      <c r="DB382" s="118"/>
      <c r="DC382" s="118"/>
      <c r="DD382" s="118"/>
    </row>
    <row r="383" ht="10.5" customHeight="1">
      <c r="A383" s="12" t="str">
        <f t="shared" si="1"/>
        <v>242ML</v>
      </c>
      <c r="B383" s="12">
        <f t="shared" si="2"/>
        <v>2020</v>
      </c>
      <c r="C383" s="12">
        <f t="shared" si="3"/>
        <v>11</v>
      </c>
      <c r="D383" s="230">
        <f>'242MLInput'!B379</f>
        <v>44149</v>
      </c>
      <c r="E383" s="111" t="str">
        <f t="shared" si="4"/>
        <v>BUY</v>
      </c>
      <c r="F383" s="112" t="str">
        <f>'242MLInput'!H379</f>
        <v>NQA</v>
      </c>
      <c r="G383" s="111" t="str">
        <f>'242MLInput'!N379</f>
        <v>David Carr</v>
      </c>
      <c r="H383" s="111" t="str">
        <f>'242MLInput'!O379</f>
        <v/>
      </c>
      <c r="I383" s="111" t="str">
        <f>'242MLInput'!Q379</f>
        <v>Cargo</v>
      </c>
      <c r="J383" s="112" t="str">
        <f>'242MLInput'!R379</f>
        <v>Vector Aeromedical</v>
      </c>
      <c r="K383" s="113" t="str">
        <f>'242MLInput'!AC379</f>
        <v/>
      </c>
      <c r="L383" s="114"/>
      <c r="M383" s="115">
        <f>'242MLInput'!L379</f>
        <v>2</v>
      </c>
      <c r="N383" s="111" t="str">
        <f>IF(F383="","",(IF(R383='242MLInput'!K379,"","ERROR!")))</f>
        <v/>
      </c>
      <c r="O383" s="64"/>
      <c r="P383" s="121">
        <v>1807.0</v>
      </c>
      <c r="Q383" s="133"/>
      <c r="R383" s="224">
        <f t="shared" si="8"/>
        <v>3162.5</v>
      </c>
      <c r="S383" s="225"/>
      <c r="T383" s="225"/>
      <c r="U383" s="226"/>
      <c r="V383" s="226"/>
      <c r="W383" s="226"/>
      <c r="X383" s="226"/>
      <c r="Y383" s="226" t="str">
        <f t="shared" si="86"/>
        <v/>
      </c>
      <c r="Z383" s="136"/>
      <c r="AA383" s="228"/>
      <c r="AB383" s="229"/>
      <c r="AC383" s="229"/>
      <c r="AD383" s="138"/>
      <c r="AE383" s="139">
        <v>0.0</v>
      </c>
      <c r="AF383" s="140" t="str">
        <f t="shared" si="6"/>
        <v/>
      </c>
      <c r="AG383" s="231">
        <v>2.75</v>
      </c>
      <c r="AH383" s="142">
        <f t="shared" si="7"/>
        <v>0</v>
      </c>
      <c r="AI383" s="235" t="str">
        <f>HYPERLINK('242MLInput'!AD379)</f>
        <v/>
      </c>
      <c r="AJ383" s="236" t="str">
        <f>HYPERLINK('242MLInput'!AE379)</f>
        <v/>
      </c>
      <c r="AK383" s="237" t="str">
        <f>HYPERLINK('242MLInput'!AF379)</f>
        <v/>
      </c>
      <c r="AL383" s="237" t="str">
        <f>HYPERLINK('242MLInput'!AG379)</f>
        <v/>
      </c>
      <c r="AM383" s="237" t="str">
        <f>HYPERLINK('242MLInput'!AH379)</f>
        <v/>
      </c>
      <c r="AN383" s="237" t="str">
        <f>HYPERLINK('242MLInput'!AI379)</f>
        <v/>
      </c>
      <c r="AO383" s="237" t="str">
        <f>HYPERLINK('242MLInput'!AJ379)</f>
        <v/>
      </c>
      <c r="AP383" s="237" t="str">
        <f>HYPERLINK('242MLInput'!AK379)</f>
        <v/>
      </c>
      <c r="AQ383" s="238"/>
      <c r="AR383" s="238"/>
      <c r="AS383" s="238"/>
      <c r="AT383" s="238"/>
      <c r="AU383" s="238"/>
      <c r="AV383" s="238"/>
      <c r="AW383" s="238"/>
      <c r="AX383" s="238"/>
      <c r="AY383" s="238"/>
      <c r="AZ383" s="238"/>
      <c r="BA383" s="238"/>
      <c r="BB383" s="238"/>
      <c r="BC383" s="238"/>
      <c r="BD383" s="238"/>
      <c r="BE383" s="238"/>
      <c r="BF383" s="238"/>
      <c r="BG383" s="238"/>
      <c r="BH383" s="238"/>
      <c r="BI383" s="238"/>
      <c r="BJ383" s="238"/>
      <c r="BK383" s="238"/>
      <c r="BL383" s="238"/>
      <c r="BM383" s="238"/>
      <c r="BN383" s="238"/>
      <c r="BO383" s="238"/>
      <c r="BP383" s="238"/>
      <c r="BQ383" s="238"/>
      <c r="BR383" s="238"/>
      <c r="BS383" s="238"/>
      <c r="BT383" s="238"/>
      <c r="BU383" s="238"/>
      <c r="BV383" s="238"/>
      <c r="BW383" s="238"/>
      <c r="BX383" s="238"/>
      <c r="BY383" s="238"/>
      <c r="BZ383" s="238"/>
      <c r="CA383" s="238"/>
      <c r="CB383" s="238"/>
      <c r="CC383" s="238"/>
      <c r="CD383" s="238"/>
      <c r="CE383" s="238"/>
      <c r="CF383" s="238"/>
      <c r="CG383" s="238"/>
      <c r="CH383" s="238"/>
      <c r="CI383" s="238"/>
      <c r="CJ383" s="238"/>
      <c r="CK383" s="238"/>
      <c r="CL383" s="238"/>
      <c r="CM383" s="238"/>
      <c r="CN383" s="238"/>
      <c r="CO383" s="238"/>
      <c r="CP383" s="238"/>
      <c r="CQ383" s="238"/>
      <c r="CR383" s="238"/>
      <c r="CS383" s="238"/>
      <c r="CT383" s="238"/>
      <c r="CU383" s="238"/>
      <c r="CV383" s="238"/>
      <c r="CW383" s="238"/>
      <c r="CX383" s="238"/>
      <c r="CY383" s="238"/>
      <c r="CZ383" s="238"/>
      <c r="DA383" s="238"/>
      <c r="DB383" s="238"/>
      <c r="DC383" s="238"/>
      <c r="DD383" s="238"/>
    </row>
    <row r="384" ht="10.5" customHeight="1">
      <c r="A384" s="12" t="str">
        <f t="shared" si="1"/>
        <v>242ML</v>
      </c>
      <c r="B384" s="12">
        <f t="shared" si="2"/>
        <v>2020</v>
      </c>
      <c r="C384" s="12">
        <f t="shared" si="3"/>
        <v>11</v>
      </c>
      <c r="D384" s="230">
        <f>'242MLInput'!B380</f>
        <v>44149</v>
      </c>
      <c r="E384" s="111" t="str">
        <f t="shared" si="4"/>
        <v>NQA</v>
      </c>
      <c r="F384" s="112" t="str">
        <f>'242MLInput'!H380</f>
        <v>APA</v>
      </c>
      <c r="G384" s="111" t="str">
        <f>'242MLInput'!N380</f>
        <v>David Carr</v>
      </c>
      <c r="H384" s="111" t="str">
        <f>'242MLInput'!O380</f>
        <v/>
      </c>
      <c r="I384" s="111" t="str">
        <f>'242MLInput'!Q380</f>
        <v>Cargo</v>
      </c>
      <c r="J384" s="112" t="str">
        <f>'242MLInput'!R380</f>
        <v>Vector Aeromedical</v>
      </c>
      <c r="K384" s="113" t="str">
        <f>'242MLInput'!AC380</f>
        <v/>
      </c>
      <c r="L384" s="114"/>
      <c r="M384" s="115">
        <f>'242MLInput'!L380</f>
        <v>3.1</v>
      </c>
      <c r="N384" s="111" t="str">
        <f>IF(F384="","",(IF(R384='242MLInput'!K380,"","ERROR!")))</f>
        <v/>
      </c>
      <c r="O384" s="64"/>
      <c r="P384" s="121">
        <v>1808.0</v>
      </c>
      <c r="Q384" s="133"/>
      <c r="R384" s="224">
        <f t="shared" si="8"/>
        <v>3165.6</v>
      </c>
      <c r="S384" s="225"/>
      <c r="T384" s="225"/>
      <c r="U384" s="226"/>
      <c r="V384" s="226"/>
      <c r="W384" s="226"/>
      <c r="X384" s="226"/>
      <c r="Y384" s="226" t="str">
        <f t="shared" si="86"/>
        <v/>
      </c>
      <c r="Z384" s="136"/>
      <c r="AA384" s="228"/>
      <c r="AB384" s="229"/>
      <c r="AC384" s="229"/>
      <c r="AD384" s="138"/>
      <c r="AE384" s="139">
        <v>0.0</v>
      </c>
      <c r="AF384" s="140" t="str">
        <f t="shared" si="6"/>
        <v/>
      </c>
      <c r="AG384" s="231">
        <v>2.75</v>
      </c>
      <c r="AH384" s="142">
        <f t="shared" si="7"/>
        <v>0</v>
      </c>
      <c r="AI384" s="235" t="str">
        <f>HYPERLINK('242MLInput'!AD380)</f>
        <v/>
      </c>
      <c r="AJ384" s="236" t="str">
        <f>HYPERLINK('242MLInput'!AE380)</f>
        <v/>
      </c>
      <c r="AK384" s="237" t="str">
        <f>HYPERLINK('242MLInput'!AF380)</f>
        <v/>
      </c>
      <c r="AL384" s="237" t="str">
        <f>HYPERLINK('242MLInput'!AG380)</f>
        <v/>
      </c>
      <c r="AM384" s="237" t="str">
        <f>HYPERLINK('242MLInput'!AH380)</f>
        <v/>
      </c>
      <c r="AN384" s="237" t="str">
        <f>HYPERLINK('242MLInput'!AI380)</f>
        <v/>
      </c>
      <c r="AO384" s="237" t="str">
        <f>HYPERLINK('242MLInput'!AJ380)</f>
        <v/>
      </c>
      <c r="AP384" s="237" t="str">
        <f>HYPERLINK('242MLInput'!AK380)</f>
        <v/>
      </c>
      <c r="AQ384" s="238"/>
      <c r="AR384" s="238"/>
      <c r="AS384" s="238"/>
      <c r="AT384" s="238"/>
      <c r="AU384" s="238"/>
      <c r="AV384" s="238"/>
      <c r="AW384" s="238"/>
      <c r="AX384" s="238"/>
      <c r="AY384" s="238"/>
      <c r="AZ384" s="238"/>
      <c r="BA384" s="238"/>
      <c r="BB384" s="238"/>
      <c r="BC384" s="238"/>
      <c r="BD384" s="238"/>
      <c r="BE384" s="238"/>
      <c r="BF384" s="238"/>
      <c r="BG384" s="238"/>
      <c r="BH384" s="238"/>
      <c r="BI384" s="238"/>
      <c r="BJ384" s="238"/>
      <c r="BK384" s="238"/>
      <c r="BL384" s="238"/>
      <c r="BM384" s="238"/>
      <c r="BN384" s="238"/>
      <c r="BO384" s="238"/>
      <c r="BP384" s="238"/>
      <c r="BQ384" s="238"/>
      <c r="BR384" s="238"/>
      <c r="BS384" s="238"/>
      <c r="BT384" s="238"/>
      <c r="BU384" s="238"/>
      <c r="BV384" s="238"/>
      <c r="BW384" s="238"/>
      <c r="BX384" s="238"/>
      <c r="BY384" s="238"/>
      <c r="BZ384" s="238"/>
      <c r="CA384" s="238"/>
      <c r="CB384" s="238"/>
      <c r="CC384" s="238"/>
      <c r="CD384" s="238"/>
      <c r="CE384" s="238"/>
      <c r="CF384" s="238"/>
      <c r="CG384" s="238"/>
      <c r="CH384" s="238"/>
      <c r="CI384" s="238"/>
      <c r="CJ384" s="238"/>
      <c r="CK384" s="238"/>
      <c r="CL384" s="238"/>
      <c r="CM384" s="238"/>
      <c r="CN384" s="238"/>
      <c r="CO384" s="238"/>
      <c r="CP384" s="238"/>
      <c r="CQ384" s="238"/>
      <c r="CR384" s="238"/>
      <c r="CS384" s="238"/>
      <c r="CT384" s="238"/>
      <c r="CU384" s="238"/>
      <c r="CV384" s="238"/>
      <c r="CW384" s="238"/>
      <c r="CX384" s="238"/>
      <c r="CY384" s="238"/>
      <c r="CZ384" s="238"/>
      <c r="DA384" s="238"/>
      <c r="DB384" s="238"/>
      <c r="DC384" s="238"/>
      <c r="DD384" s="238"/>
    </row>
    <row r="385" ht="10.5" customHeight="1">
      <c r="A385" s="12" t="str">
        <f t="shared" si="1"/>
        <v>242ML</v>
      </c>
      <c r="B385" s="12">
        <f t="shared" si="2"/>
        <v>2020</v>
      </c>
      <c r="C385" s="12">
        <f t="shared" si="3"/>
        <v>11</v>
      </c>
      <c r="D385" s="230">
        <f>'242MLInput'!B381</f>
        <v>44150</v>
      </c>
      <c r="E385" s="111" t="str">
        <f t="shared" si="4"/>
        <v>APA</v>
      </c>
      <c r="F385" s="112" t="str">
        <f>'242MLInput'!H381</f>
        <v>BUY</v>
      </c>
      <c r="G385" s="111" t="str">
        <f>'242MLInput'!N381</f>
        <v>David Carr</v>
      </c>
      <c r="H385" s="111" t="str">
        <f>'242MLInput'!O381</f>
        <v/>
      </c>
      <c r="I385" s="111" t="str">
        <f>'242MLInput'!Q381</f>
        <v>Cargo</v>
      </c>
      <c r="J385" s="112" t="str">
        <f>'242MLInput'!R381</f>
        <v>Vector Aeromedical</v>
      </c>
      <c r="K385" s="113" t="str">
        <f>'242MLInput'!AC381</f>
        <v/>
      </c>
      <c r="L385" s="114"/>
      <c r="M385" s="115">
        <f>'242MLInput'!L381</f>
        <v>3.1</v>
      </c>
      <c r="N385" s="111" t="str">
        <f>IF(F385="","",(IF(R385='242MLInput'!K381,"","ERROR!")))</f>
        <v/>
      </c>
      <c r="O385" s="64"/>
      <c r="P385" s="121">
        <v>1809.0</v>
      </c>
      <c r="Q385" s="133"/>
      <c r="R385" s="224">
        <f t="shared" si="8"/>
        <v>3168.7</v>
      </c>
      <c r="S385" s="225"/>
      <c r="T385" s="225"/>
      <c r="U385" s="226"/>
      <c r="V385" s="226"/>
      <c r="W385" s="226"/>
      <c r="X385" s="226"/>
      <c r="Y385" s="226" t="str">
        <f t="shared" si="86"/>
        <v/>
      </c>
      <c r="Z385" s="136"/>
      <c r="AA385" s="228" t="s">
        <v>75</v>
      </c>
      <c r="AB385" s="229">
        <v>1000.0</v>
      </c>
      <c r="AC385" s="229" t="s">
        <v>411</v>
      </c>
      <c r="AD385" s="138"/>
      <c r="AE385" s="139">
        <v>0.0</v>
      </c>
      <c r="AF385" s="140" t="str">
        <f t="shared" si="6"/>
        <v/>
      </c>
      <c r="AG385" s="231">
        <v>2.75</v>
      </c>
      <c r="AH385" s="142">
        <f t="shared" si="7"/>
        <v>0</v>
      </c>
      <c r="AI385" s="235" t="str">
        <f>HYPERLINK('242MLInput'!AD381)</f>
        <v/>
      </c>
      <c r="AJ385" s="236" t="str">
        <f>HYPERLINK('242MLInput'!AE381)</f>
        <v/>
      </c>
      <c r="AK385" s="237" t="str">
        <f>HYPERLINK('242MLInput'!AF381)</f>
        <v/>
      </c>
      <c r="AL385" s="237" t="str">
        <f>HYPERLINK('242MLInput'!AG381)</f>
        <v/>
      </c>
      <c r="AM385" s="237" t="str">
        <f>HYPERLINK('242MLInput'!AH381)</f>
        <v/>
      </c>
      <c r="AN385" s="237" t="str">
        <f>HYPERLINK('242MLInput'!AI381)</f>
        <v/>
      </c>
      <c r="AO385" s="237" t="str">
        <f>HYPERLINK('242MLInput'!AJ381)</f>
        <v/>
      </c>
      <c r="AP385" s="237" t="str">
        <f>HYPERLINK('242MLInput'!AK381)</f>
        <v/>
      </c>
      <c r="AQ385" s="238"/>
      <c r="AR385" s="238"/>
      <c r="AS385" s="238"/>
      <c r="AT385" s="238"/>
      <c r="AU385" s="238"/>
      <c r="AV385" s="238"/>
      <c r="AW385" s="238"/>
      <c r="AX385" s="238"/>
      <c r="AY385" s="238"/>
      <c r="AZ385" s="238"/>
      <c r="BA385" s="238"/>
      <c r="BB385" s="238"/>
      <c r="BC385" s="238"/>
      <c r="BD385" s="238"/>
      <c r="BE385" s="238"/>
      <c r="BF385" s="238"/>
      <c r="BG385" s="238"/>
      <c r="BH385" s="238"/>
      <c r="BI385" s="238"/>
      <c r="BJ385" s="238"/>
      <c r="BK385" s="238"/>
      <c r="BL385" s="238"/>
      <c r="BM385" s="238"/>
      <c r="BN385" s="238"/>
      <c r="BO385" s="238"/>
      <c r="BP385" s="238"/>
      <c r="BQ385" s="238"/>
      <c r="BR385" s="238"/>
      <c r="BS385" s="238"/>
      <c r="BT385" s="238"/>
      <c r="BU385" s="238"/>
      <c r="BV385" s="238"/>
      <c r="BW385" s="238"/>
      <c r="BX385" s="238"/>
      <c r="BY385" s="238"/>
      <c r="BZ385" s="238"/>
      <c r="CA385" s="238"/>
      <c r="CB385" s="238"/>
      <c r="CC385" s="238"/>
      <c r="CD385" s="238"/>
      <c r="CE385" s="238"/>
      <c r="CF385" s="238"/>
      <c r="CG385" s="238"/>
      <c r="CH385" s="238"/>
      <c r="CI385" s="238"/>
      <c r="CJ385" s="238"/>
      <c r="CK385" s="238"/>
      <c r="CL385" s="238"/>
      <c r="CM385" s="238"/>
      <c r="CN385" s="238"/>
      <c r="CO385" s="238"/>
      <c r="CP385" s="238"/>
      <c r="CQ385" s="238"/>
      <c r="CR385" s="238"/>
      <c r="CS385" s="238"/>
      <c r="CT385" s="238"/>
      <c r="CU385" s="238"/>
      <c r="CV385" s="238"/>
      <c r="CW385" s="238"/>
      <c r="CX385" s="238"/>
      <c r="CY385" s="238"/>
      <c r="CZ385" s="238"/>
      <c r="DA385" s="238"/>
      <c r="DB385" s="238"/>
      <c r="DC385" s="238"/>
      <c r="DD385" s="238"/>
    </row>
    <row r="386" ht="10.5" customHeight="1">
      <c r="A386" s="118" t="str">
        <f t="shared" si="1"/>
        <v>242ML</v>
      </c>
      <c r="B386" s="118">
        <f t="shared" si="2"/>
        <v>2020</v>
      </c>
      <c r="C386" s="118">
        <f t="shared" si="3"/>
        <v>11</v>
      </c>
      <c r="D386" s="119">
        <f>'242MLInput'!B382</f>
        <v>44150</v>
      </c>
      <c r="E386" s="120" t="str">
        <f t="shared" si="4"/>
        <v>BUY</v>
      </c>
      <c r="F386" s="121" t="str">
        <f>'242MLInput'!H382</f>
        <v>LIH</v>
      </c>
      <c r="G386" s="120" t="str">
        <f>'242MLInput'!N382</f>
        <v>Steve Watkins</v>
      </c>
      <c r="H386" s="120" t="str">
        <f>'242MLInput'!O382</f>
        <v/>
      </c>
      <c r="I386" s="120" t="str">
        <f>'242MLInput'!Q382</f>
        <v>Cargo</v>
      </c>
      <c r="J386" s="121" t="str">
        <f>'242MLInput'!R382</f>
        <v>Vector Aeromedical</v>
      </c>
      <c r="K386" s="122" t="str">
        <f>'242MLInput'!AC382</f>
        <v/>
      </c>
      <c r="L386" s="123"/>
      <c r="M386" s="124">
        <f>'242MLInput'!L382</f>
        <v>2.5</v>
      </c>
      <c r="N386" s="120" t="str">
        <f>IF(F386="","",(IF(R386='242MLInput'!K382,"","ERROR!")))</f>
        <v/>
      </c>
      <c r="O386" s="120"/>
      <c r="P386" s="121">
        <v>1810.0</v>
      </c>
      <c r="Q386" s="121"/>
      <c r="R386" s="124">
        <f t="shared" si="8"/>
        <v>3171.2</v>
      </c>
      <c r="S386" s="125"/>
      <c r="T386" s="125"/>
      <c r="U386" s="125"/>
      <c r="V386" s="126"/>
      <c r="W386" s="125"/>
      <c r="X386" s="125"/>
      <c r="Y386" s="125" t="str">
        <f t="shared" si="86"/>
        <v/>
      </c>
      <c r="Z386" s="121"/>
      <c r="AA386" s="234"/>
      <c r="AB386" s="128"/>
      <c r="AC386" s="128"/>
      <c r="AD386" s="143"/>
      <c r="AE386" s="144">
        <v>0.0</v>
      </c>
      <c r="AF386" s="125" t="str">
        <f t="shared" si="6"/>
        <v/>
      </c>
      <c r="AG386" s="131">
        <v>2.75</v>
      </c>
      <c r="AH386" s="120">
        <f t="shared" si="7"/>
        <v>0</v>
      </c>
      <c r="AI386" s="132" t="str">
        <f>HYPERLINK('242MLInput'!AD382)</f>
        <v/>
      </c>
      <c r="AJ386" s="132" t="str">
        <f>HYPERLINK('242MLInput'!AE382)</f>
        <v/>
      </c>
      <c r="AK386" s="132" t="str">
        <f>HYPERLINK('242MLInput'!AF382)</f>
        <v/>
      </c>
      <c r="AL386" s="132" t="str">
        <f>HYPERLINK('242MLInput'!AG382)</f>
        <v/>
      </c>
      <c r="AM386" s="132" t="str">
        <f>HYPERLINK('242MLInput'!AH382)</f>
        <v/>
      </c>
      <c r="AN386" s="132" t="str">
        <f>HYPERLINK('242MLInput'!AI382)</f>
        <v/>
      </c>
      <c r="AO386" s="132" t="str">
        <f>HYPERLINK('242MLInput'!AJ382)</f>
        <v/>
      </c>
      <c r="AP386" s="132" t="str">
        <f>HYPERLINK('242MLInput'!AK382)</f>
        <v/>
      </c>
      <c r="AQ386" s="118"/>
      <c r="AR386" s="118"/>
      <c r="AS386" s="118"/>
      <c r="AT386" s="118"/>
      <c r="AU386" s="118"/>
      <c r="AV386" s="118"/>
      <c r="AW386" s="118"/>
      <c r="AX386" s="118"/>
      <c r="AY386" s="118"/>
      <c r="AZ386" s="118"/>
      <c r="BA386" s="118"/>
      <c r="BB386" s="118"/>
      <c r="BC386" s="118"/>
      <c r="BD386" s="118"/>
      <c r="BE386" s="118"/>
      <c r="BF386" s="118"/>
      <c r="BG386" s="118"/>
      <c r="BH386" s="118"/>
      <c r="BI386" s="118"/>
      <c r="BJ386" s="118"/>
      <c r="BK386" s="118"/>
      <c r="BL386" s="118"/>
      <c r="BM386" s="118"/>
      <c r="BN386" s="118"/>
      <c r="BO386" s="118"/>
      <c r="BP386" s="118"/>
      <c r="BQ386" s="118"/>
      <c r="BR386" s="118"/>
      <c r="BS386" s="118"/>
      <c r="BT386" s="118"/>
      <c r="BU386" s="118"/>
      <c r="BV386" s="118"/>
      <c r="BW386" s="118"/>
      <c r="BX386" s="118"/>
      <c r="BY386" s="118"/>
      <c r="BZ386" s="118"/>
      <c r="CA386" s="118"/>
      <c r="CB386" s="118"/>
      <c r="CC386" s="118"/>
      <c r="CD386" s="118"/>
      <c r="CE386" s="118"/>
      <c r="CF386" s="118"/>
      <c r="CG386" s="118"/>
      <c r="CH386" s="118"/>
      <c r="CI386" s="118"/>
      <c r="CJ386" s="118"/>
      <c r="CK386" s="118"/>
      <c r="CL386" s="118"/>
      <c r="CM386" s="118"/>
      <c r="CN386" s="118"/>
      <c r="CO386" s="118"/>
      <c r="CP386" s="118"/>
      <c r="CQ386" s="118"/>
      <c r="CR386" s="118"/>
      <c r="CS386" s="118"/>
      <c r="CT386" s="118"/>
      <c r="CU386" s="118"/>
      <c r="CV386" s="118"/>
      <c r="CW386" s="118"/>
      <c r="CX386" s="118"/>
      <c r="CY386" s="118"/>
      <c r="CZ386" s="118"/>
      <c r="DA386" s="118"/>
      <c r="DB386" s="118"/>
      <c r="DC386" s="118"/>
      <c r="DD386" s="118"/>
    </row>
    <row r="387" ht="10.5" customHeight="1">
      <c r="A387" s="118" t="str">
        <f t="shared" si="1"/>
        <v>242ML</v>
      </c>
      <c r="B387" s="118">
        <f t="shared" si="2"/>
        <v>2020</v>
      </c>
      <c r="C387" s="118">
        <f t="shared" si="3"/>
        <v>11</v>
      </c>
      <c r="D387" s="119">
        <f>'242MLInput'!B383</f>
        <v>44150</v>
      </c>
      <c r="E387" s="120" t="str">
        <f t="shared" si="4"/>
        <v>LIH</v>
      </c>
      <c r="F387" s="121" t="str">
        <f>'242MLInput'!H383</f>
        <v>APA</v>
      </c>
      <c r="G387" s="120" t="str">
        <f>'242MLInput'!N383</f>
        <v>Steve Watkins</v>
      </c>
      <c r="H387" s="120" t="str">
        <f>'242MLInput'!O383</f>
        <v/>
      </c>
      <c r="I387" s="120" t="str">
        <f>'242MLInput'!Q383</f>
        <v>Cargo</v>
      </c>
      <c r="J387" s="121" t="str">
        <f>'242MLInput'!R383</f>
        <v>Vector Aeromedical</v>
      </c>
      <c r="K387" s="122" t="str">
        <f>'242MLInput'!AC383</f>
        <v/>
      </c>
      <c r="L387" s="123"/>
      <c r="M387" s="124">
        <f>'242MLInput'!L383</f>
        <v>2.6</v>
      </c>
      <c r="N387" s="120" t="str">
        <f>IF(F387="","",(IF(R387='242MLInput'!K383,"","ERROR!")))</f>
        <v/>
      </c>
      <c r="O387" s="120"/>
      <c r="P387" s="121">
        <v>1811.0</v>
      </c>
      <c r="Q387" s="121"/>
      <c r="R387" s="124">
        <f t="shared" si="8"/>
        <v>3173.8</v>
      </c>
      <c r="S387" s="125"/>
      <c r="T387" s="125"/>
      <c r="U387" s="125"/>
      <c r="V387" s="126"/>
      <c r="W387" s="125"/>
      <c r="X387" s="125"/>
      <c r="Y387" s="125" t="str">
        <f t="shared" si="86"/>
        <v/>
      </c>
      <c r="Z387" s="121"/>
      <c r="AA387" s="234"/>
      <c r="AB387" s="128"/>
      <c r="AC387" s="128"/>
      <c r="AD387" s="143"/>
      <c r="AE387" s="144">
        <v>0.0</v>
      </c>
      <c r="AF387" s="125" t="str">
        <f t="shared" si="6"/>
        <v/>
      </c>
      <c r="AG387" s="131">
        <v>2.75</v>
      </c>
      <c r="AH387" s="120">
        <f t="shared" si="7"/>
        <v>0</v>
      </c>
      <c r="AI387" s="132" t="str">
        <f>HYPERLINK('242MLInput'!AD383)</f>
        <v/>
      </c>
      <c r="AJ387" s="132" t="str">
        <f>HYPERLINK('242MLInput'!AE383)</f>
        <v/>
      </c>
      <c r="AK387" s="132" t="str">
        <f>HYPERLINK('242MLInput'!AF383)</f>
        <v/>
      </c>
      <c r="AL387" s="132" t="str">
        <f>HYPERLINK('242MLInput'!AG383)</f>
        <v/>
      </c>
      <c r="AM387" s="132" t="str">
        <f>HYPERLINK('242MLInput'!AH383)</f>
        <v/>
      </c>
      <c r="AN387" s="132" t="str">
        <f>HYPERLINK('242MLInput'!AI383)</f>
        <v/>
      </c>
      <c r="AO387" s="132" t="str">
        <f>HYPERLINK('242MLInput'!AJ383)</f>
        <v/>
      </c>
      <c r="AP387" s="132" t="str">
        <f>HYPERLINK('242MLInput'!AK383)</f>
        <v/>
      </c>
      <c r="AQ387" s="118"/>
      <c r="AR387" s="118"/>
      <c r="AS387" s="118"/>
      <c r="AT387" s="118"/>
      <c r="AU387" s="118"/>
      <c r="AV387" s="118"/>
      <c r="AW387" s="118"/>
      <c r="AX387" s="118"/>
      <c r="AY387" s="118"/>
      <c r="AZ387" s="118"/>
      <c r="BA387" s="118"/>
      <c r="BB387" s="118"/>
      <c r="BC387" s="118"/>
      <c r="BD387" s="118"/>
      <c r="BE387" s="118"/>
      <c r="BF387" s="118"/>
      <c r="BG387" s="118"/>
      <c r="BH387" s="118"/>
      <c r="BI387" s="118"/>
      <c r="BJ387" s="118"/>
      <c r="BK387" s="118"/>
      <c r="BL387" s="118"/>
      <c r="BM387" s="118"/>
      <c r="BN387" s="118"/>
      <c r="BO387" s="118"/>
      <c r="BP387" s="118"/>
      <c r="BQ387" s="118"/>
      <c r="BR387" s="118"/>
      <c r="BS387" s="118"/>
      <c r="BT387" s="118"/>
      <c r="BU387" s="118"/>
      <c r="BV387" s="118"/>
      <c r="BW387" s="118"/>
      <c r="BX387" s="118"/>
      <c r="BY387" s="118"/>
      <c r="BZ387" s="118"/>
      <c r="CA387" s="118"/>
      <c r="CB387" s="118"/>
      <c r="CC387" s="118"/>
      <c r="CD387" s="118"/>
      <c r="CE387" s="118"/>
      <c r="CF387" s="118"/>
      <c r="CG387" s="118"/>
      <c r="CH387" s="118"/>
      <c r="CI387" s="118"/>
      <c r="CJ387" s="118"/>
      <c r="CK387" s="118"/>
      <c r="CL387" s="118"/>
      <c r="CM387" s="118"/>
      <c r="CN387" s="118"/>
      <c r="CO387" s="118"/>
      <c r="CP387" s="118"/>
      <c r="CQ387" s="118"/>
      <c r="CR387" s="118"/>
      <c r="CS387" s="118"/>
      <c r="CT387" s="118"/>
      <c r="CU387" s="118"/>
      <c r="CV387" s="118"/>
      <c r="CW387" s="118"/>
      <c r="CX387" s="118"/>
      <c r="CY387" s="118"/>
      <c r="CZ387" s="118"/>
      <c r="DA387" s="118"/>
      <c r="DB387" s="118"/>
      <c r="DC387" s="118"/>
      <c r="DD387" s="118"/>
    </row>
    <row r="388" ht="10.5" customHeight="1">
      <c r="A388" s="118" t="str">
        <f t="shared" si="1"/>
        <v>242ML</v>
      </c>
      <c r="B388" s="118">
        <f t="shared" si="2"/>
        <v>2020</v>
      </c>
      <c r="C388" s="118">
        <f t="shared" si="3"/>
        <v>11</v>
      </c>
      <c r="D388" s="119">
        <f>'242MLInput'!B384</f>
        <v>44151</v>
      </c>
      <c r="E388" s="120" t="str">
        <f t="shared" si="4"/>
        <v>APA</v>
      </c>
      <c r="F388" s="121" t="str">
        <f>'242MLInput'!H384</f>
        <v>BUY</v>
      </c>
      <c r="G388" s="120" t="str">
        <f>'242MLInput'!N384</f>
        <v>Steve Watkins</v>
      </c>
      <c r="H388" s="120" t="str">
        <f>'242MLInput'!O384</f>
        <v/>
      </c>
      <c r="I388" s="120" t="str">
        <f>'242MLInput'!Q384</f>
        <v>Cargo</v>
      </c>
      <c r="J388" s="121" t="str">
        <f>'242MLInput'!R384</f>
        <v>Vector Aeromedical</v>
      </c>
      <c r="K388" s="122" t="str">
        <f>'242MLInput'!AC384</f>
        <v/>
      </c>
      <c r="L388" s="123"/>
      <c r="M388" s="124">
        <f>'242MLInput'!L384</f>
        <v>2.8</v>
      </c>
      <c r="N388" s="120" t="str">
        <f>IF(F388="","",(IF(R388='242MLInput'!K384,"","ERROR!")))</f>
        <v/>
      </c>
      <c r="O388" s="120"/>
      <c r="P388" s="121">
        <v>1812.0</v>
      </c>
      <c r="Q388" s="121"/>
      <c r="R388" s="124">
        <f t="shared" si="8"/>
        <v>3176.6</v>
      </c>
      <c r="S388" s="125"/>
      <c r="T388" s="125"/>
      <c r="U388" s="125"/>
      <c r="V388" s="126"/>
      <c r="W388" s="125"/>
      <c r="X388" s="125"/>
      <c r="Y388" s="125" t="str">
        <f t="shared" si="86"/>
        <v/>
      </c>
      <c r="Z388" s="121"/>
      <c r="AA388" s="234" t="s">
        <v>94</v>
      </c>
      <c r="AB388" s="128">
        <v>1000.0</v>
      </c>
      <c r="AC388" s="128" t="s">
        <v>412</v>
      </c>
      <c r="AD388" s="143"/>
      <c r="AE388" s="144">
        <v>0.0</v>
      </c>
      <c r="AF388" s="125" t="str">
        <f t="shared" si="6"/>
        <v/>
      </c>
      <c r="AG388" s="131">
        <v>2.75</v>
      </c>
      <c r="AH388" s="120">
        <f t="shared" si="7"/>
        <v>0</v>
      </c>
      <c r="AI388" s="132" t="str">
        <f>HYPERLINK('242MLInput'!AD384)</f>
        <v/>
      </c>
      <c r="AJ388" s="132" t="str">
        <f>HYPERLINK('242MLInput'!AE384)</f>
        <v/>
      </c>
      <c r="AK388" s="132" t="str">
        <f>HYPERLINK('242MLInput'!AF384)</f>
        <v/>
      </c>
      <c r="AL388" s="132" t="str">
        <f>HYPERLINK('242MLInput'!AG384)</f>
        <v/>
      </c>
      <c r="AM388" s="132" t="str">
        <f>HYPERLINK('242MLInput'!AH384)</f>
        <v/>
      </c>
      <c r="AN388" s="132" t="str">
        <f>HYPERLINK('242MLInput'!AI384)</f>
        <v/>
      </c>
      <c r="AO388" s="132" t="str">
        <f>HYPERLINK('242MLInput'!AJ384)</f>
        <v/>
      </c>
      <c r="AP388" s="132" t="str">
        <f>HYPERLINK('242MLInput'!AK384)</f>
        <v/>
      </c>
      <c r="AQ388" s="118"/>
      <c r="AR388" s="118"/>
      <c r="AS388" s="118"/>
      <c r="AT388" s="118"/>
      <c r="AU388" s="118"/>
      <c r="AV388" s="118"/>
      <c r="AW388" s="118"/>
      <c r="AX388" s="118"/>
      <c r="AY388" s="118"/>
      <c r="AZ388" s="118"/>
      <c r="BA388" s="118"/>
      <c r="BB388" s="118"/>
      <c r="BC388" s="118"/>
      <c r="BD388" s="118"/>
      <c r="BE388" s="118"/>
      <c r="BF388" s="118"/>
      <c r="BG388" s="118"/>
      <c r="BH388" s="118"/>
      <c r="BI388" s="118"/>
      <c r="BJ388" s="118"/>
      <c r="BK388" s="118"/>
      <c r="BL388" s="118"/>
      <c r="BM388" s="118"/>
      <c r="BN388" s="118"/>
      <c r="BO388" s="118"/>
      <c r="BP388" s="118"/>
      <c r="BQ388" s="118"/>
      <c r="BR388" s="118"/>
      <c r="BS388" s="118"/>
      <c r="BT388" s="118"/>
      <c r="BU388" s="118"/>
      <c r="BV388" s="118"/>
      <c r="BW388" s="118"/>
      <c r="BX388" s="118"/>
      <c r="BY388" s="118"/>
      <c r="BZ388" s="118"/>
      <c r="CA388" s="118"/>
      <c r="CB388" s="118"/>
      <c r="CC388" s="118"/>
      <c r="CD388" s="118"/>
      <c r="CE388" s="118"/>
      <c r="CF388" s="118"/>
      <c r="CG388" s="118"/>
      <c r="CH388" s="118"/>
      <c r="CI388" s="118"/>
      <c r="CJ388" s="118"/>
      <c r="CK388" s="118"/>
      <c r="CL388" s="118"/>
      <c r="CM388" s="118"/>
      <c r="CN388" s="118"/>
      <c r="CO388" s="118"/>
      <c r="CP388" s="118"/>
      <c r="CQ388" s="118"/>
      <c r="CR388" s="118"/>
      <c r="CS388" s="118"/>
      <c r="CT388" s="118"/>
      <c r="CU388" s="118"/>
      <c r="CV388" s="118"/>
      <c r="CW388" s="118"/>
      <c r="CX388" s="118"/>
      <c r="CY388" s="118"/>
      <c r="CZ388" s="118"/>
      <c r="DA388" s="118"/>
      <c r="DB388" s="118"/>
      <c r="DC388" s="118"/>
      <c r="DD388" s="118"/>
    </row>
    <row r="389" ht="10.5" customHeight="1">
      <c r="A389" s="12" t="str">
        <f t="shared" si="1"/>
        <v>242ML</v>
      </c>
      <c r="B389" s="12">
        <f t="shared" si="2"/>
        <v>2020</v>
      </c>
      <c r="C389" s="12">
        <f t="shared" si="3"/>
        <v>11</v>
      </c>
      <c r="D389" s="230">
        <f>'242MLInput'!B385</f>
        <v>44151</v>
      </c>
      <c r="E389" s="111" t="str">
        <f t="shared" si="4"/>
        <v>BUY</v>
      </c>
      <c r="F389" s="112" t="str">
        <f>'242MLInput'!H385</f>
        <v>IXD</v>
      </c>
      <c r="G389" s="111" t="str">
        <f>'242MLInput'!N385</f>
        <v>Steve Watkins</v>
      </c>
      <c r="H389" s="111" t="str">
        <f>'242MLInput'!O385</f>
        <v/>
      </c>
      <c r="I389" s="111" t="str">
        <f>'242MLInput'!Q385</f>
        <v>Cargo</v>
      </c>
      <c r="J389" s="112" t="str">
        <f>'242MLInput'!R385</f>
        <v>Vector Aeromedical</v>
      </c>
      <c r="K389" s="113" t="str">
        <f>'242MLInput'!AC385</f>
        <v/>
      </c>
      <c r="L389" s="114"/>
      <c r="M389" s="115">
        <f>'242MLInput'!L385</f>
        <v>3.2</v>
      </c>
      <c r="N389" s="111" t="str">
        <f>IF(F389="","",(IF(R389='242MLInput'!K385,"","ERROR!")))</f>
        <v/>
      </c>
      <c r="O389" s="64"/>
      <c r="P389" s="121">
        <v>1813.0</v>
      </c>
      <c r="Q389" s="133"/>
      <c r="R389" s="224">
        <f t="shared" si="8"/>
        <v>3179.8</v>
      </c>
      <c r="S389" s="225"/>
      <c r="T389" s="225"/>
      <c r="U389" s="226"/>
      <c r="V389" s="226"/>
      <c r="W389" s="226"/>
      <c r="X389" s="226"/>
      <c r="Y389" s="226" t="str">
        <f t="shared" si="86"/>
        <v/>
      </c>
      <c r="Z389" s="136"/>
      <c r="AA389" s="228"/>
      <c r="AB389" s="229"/>
      <c r="AC389" s="229"/>
      <c r="AD389" s="138"/>
      <c r="AE389" s="139">
        <v>0.0</v>
      </c>
      <c r="AF389" s="140" t="str">
        <f t="shared" si="6"/>
        <v/>
      </c>
      <c r="AG389" s="231">
        <v>2.75</v>
      </c>
      <c r="AH389" s="142">
        <f t="shared" si="7"/>
        <v>0</v>
      </c>
      <c r="AI389" s="235" t="str">
        <f>HYPERLINK('242MLInput'!AD385)</f>
        <v/>
      </c>
      <c r="AJ389" s="236" t="str">
        <f>HYPERLINK('242MLInput'!AE385)</f>
        <v/>
      </c>
      <c r="AK389" s="237" t="str">
        <f>HYPERLINK('242MLInput'!AF385)</f>
        <v/>
      </c>
      <c r="AL389" s="237" t="str">
        <f>HYPERLINK('242MLInput'!AG385)</f>
        <v/>
      </c>
      <c r="AM389" s="237" t="str">
        <f>HYPERLINK('242MLInput'!AH385)</f>
        <v/>
      </c>
      <c r="AN389" s="237" t="str">
        <f>HYPERLINK('242MLInput'!AI385)</f>
        <v/>
      </c>
      <c r="AO389" s="237" t="str">
        <f>HYPERLINK('242MLInput'!AJ385)</f>
        <v/>
      </c>
      <c r="AP389" s="237" t="str">
        <f>HYPERLINK('242MLInput'!AK385)</f>
        <v/>
      </c>
      <c r="AQ389" s="238"/>
      <c r="AR389" s="238"/>
      <c r="AS389" s="238"/>
      <c r="AT389" s="238"/>
      <c r="AU389" s="238"/>
      <c r="AV389" s="238"/>
      <c r="AW389" s="238"/>
      <c r="AX389" s="238"/>
      <c r="AY389" s="238"/>
      <c r="AZ389" s="238"/>
      <c r="BA389" s="238"/>
      <c r="BB389" s="238"/>
      <c r="BC389" s="238"/>
      <c r="BD389" s="238"/>
      <c r="BE389" s="238"/>
      <c r="BF389" s="238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/>
      <c r="BU389" s="238"/>
      <c r="BV389" s="238"/>
      <c r="BW389" s="238"/>
      <c r="BX389" s="238"/>
      <c r="BY389" s="238"/>
      <c r="BZ389" s="238"/>
      <c r="CA389" s="238"/>
      <c r="CB389" s="238"/>
      <c r="CC389" s="238"/>
      <c r="CD389" s="238"/>
      <c r="CE389" s="238"/>
      <c r="CF389" s="238"/>
      <c r="CG389" s="238"/>
      <c r="CH389" s="238"/>
      <c r="CI389" s="238"/>
      <c r="CJ389" s="238"/>
      <c r="CK389" s="238"/>
      <c r="CL389" s="238"/>
      <c r="CM389" s="238"/>
      <c r="CN389" s="238"/>
      <c r="CO389" s="238"/>
      <c r="CP389" s="238"/>
      <c r="CQ389" s="238"/>
      <c r="CR389" s="238"/>
      <c r="CS389" s="238"/>
      <c r="CT389" s="238"/>
      <c r="CU389" s="238"/>
      <c r="CV389" s="238"/>
      <c r="CW389" s="238"/>
      <c r="CX389" s="238"/>
      <c r="CY389" s="238"/>
      <c r="CZ389" s="238"/>
      <c r="DA389" s="238"/>
      <c r="DB389" s="238"/>
      <c r="DC389" s="238"/>
      <c r="DD389" s="238"/>
    </row>
    <row r="390" ht="10.5" customHeight="1">
      <c r="A390" s="12" t="str">
        <f t="shared" si="1"/>
        <v>242ML</v>
      </c>
      <c r="B390" s="12">
        <f t="shared" si="2"/>
        <v>2020</v>
      </c>
      <c r="C390" s="12">
        <f t="shared" si="3"/>
        <v>11</v>
      </c>
      <c r="D390" s="230">
        <f>'242MLInput'!B386</f>
        <v>44151</v>
      </c>
      <c r="E390" s="111" t="str">
        <f t="shared" si="4"/>
        <v>IXD</v>
      </c>
      <c r="F390" s="112" t="str">
        <f>'242MLInput'!H386</f>
        <v>APA</v>
      </c>
      <c r="G390" s="111" t="str">
        <f>'242MLInput'!N386</f>
        <v>Steve Watkins</v>
      </c>
      <c r="H390" s="111" t="str">
        <f>'242MLInput'!O386</f>
        <v/>
      </c>
      <c r="I390" s="111" t="str">
        <f>'242MLInput'!Q386</f>
        <v>Cargo</v>
      </c>
      <c r="J390" s="112" t="str">
        <f>'242MLInput'!R386</f>
        <v>Vector Aeromedical</v>
      </c>
      <c r="K390" s="113" t="str">
        <f>'242MLInput'!AC386</f>
        <v/>
      </c>
      <c r="L390" s="114"/>
      <c r="M390" s="115">
        <f>'242MLInput'!L386</f>
        <v>1.8</v>
      </c>
      <c r="N390" s="111" t="str">
        <f>IF(F390="","",(IF(R390='242MLInput'!K386,"","ERROR!")))</f>
        <v/>
      </c>
      <c r="O390" s="64"/>
      <c r="P390" s="121">
        <v>1814.0</v>
      </c>
      <c r="Q390" s="133"/>
      <c r="R390" s="224">
        <f t="shared" si="8"/>
        <v>3181.6</v>
      </c>
      <c r="S390" s="225"/>
      <c r="T390" s="225"/>
      <c r="U390" s="226"/>
      <c r="V390" s="226"/>
      <c r="W390" s="226"/>
      <c r="X390" s="226"/>
      <c r="Y390" s="226" t="str">
        <f t="shared" si="86"/>
        <v/>
      </c>
      <c r="Z390" s="136"/>
      <c r="AA390" s="228"/>
      <c r="AB390" s="229"/>
      <c r="AC390" s="229"/>
      <c r="AD390" s="138"/>
      <c r="AE390" s="139">
        <v>0.0</v>
      </c>
      <c r="AF390" s="140" t="str">
        <f t="shared" si="6"/>
        <v/>
      </c>
      <c r="AG390" s="231">
        <v>2.75</v>
      </c>
      <c r="AH390" s="142">
        <f t="shared" si="7"/>
        <v>0</v>
      </c>
      <c r="AI390" s="235" t="str">
        <f>HYPERLINK('242MLInput'!AD386)</f>
        <v/>
      </c>
      <c r="AJ390" s="236" t="str">
        <f>HYPERLINK('242MLInput'!AE386)</f>
        <v/>
      </c>
      <c r="AK390" s="237" t="str">
        <f>HYPERLINK('242MLInput'!AF386)</f>
        <v/>
      </c>
      <c r="AL390" s="237" t="str">
        <f>HYPERLINK('242MLInput'!AG386)</f>
        <v/>
      </c>
      <c r="AM390" s="237" t="str">
        <f>HYPERLINK('242MLInput'!AH386)</f>
        <v/>
      </c>
      <c r="AN390" s="237" t="str">
        <f>HYPERLINK('242MLInput'!AI386)</f>
        <v/>
      </c>
      <c r="AO390" s="237" t="str">
        <f>HYPERLINK('242MLInput'!AJ386)</f>
        <v/>
      </c>
      <c r="AP390" s="237" t="str">
        <f>HYPERLINK('242MLInput'!AK386)</f>
        <v/>
      </c>
      <c r="AQ390" s="238"/>
      <c r="AR390" s="238"/>
      <c r="AS390" s="238"/>
      <c r="AT390" s="238"/>
      <c r="AU390" s="238"/>
      <c r="AV390" s="238"/>
      <c r="AW390" s="238"/>
      <c r="AX390" s="238"/>
      <c r="AY390" s="238"/>
      <c r="AZ390" s="238"/>
      <c r="BA390" s="238"/>
      <c r="BB390" s="238"/>
      <c r="BC390" s="238"/>
      <c r="BD390" s="238"/>
      <c r="BE390" s="238"/>
      <c r="BF390" s="238"/>
      <c r="BG390" s="238"/>
      <c r="BH390" s="238"/>
      <c r="BI390" s="238"/>
      <c r="BJ390" s="238"/>
      <c r="BK390" s="238"/>
      <c r="BL390" s="238"/>
      <c r="BM390" s="238"/>
      <c r="BN390" s="238"/>
      <c r="BO390" s="238"/>
      <c r="BP390" s="238"/>
      <c r="BQ390" s="238"/>
      <c r="BR390" s="238"/>
      <c r="BS390" s="238"/>
      <c r="BT390" s="238"/>
      <c r="BU390" s="238"/>
      <c r="BV390" s="238"/>
      <c r="BW390" s="238"/>
      <c r="BX390" s="238"/>
      <c r="BY390" s="238"/>
      <c r="BZ390" s="238"/>
      <c r="CA390" s="238"/>
      <c r="CB390" s="238"/>
      <c r="CC390" s="238"/>
      <c r="CD390" s="238"/>
      <c r="CE390" s="238"/>
      <c r="CF390" s="238"/>
      <c r="CG390" s="238"/>
      <c r="CH390" s="238"/>
      <c r="CI390" s="238"/>
      <c r="CJ390" s="238"/>
      <c r="CK390" s="238"/>
      <c r="CL390" s="238"/>
      <c r="CM390" s="238"/>
      <c r="CN390" s="238"/>
      <c r="CO390" s="238"/>
      <c r="CP390" s="238"/>
      <c r="CQ390" s="238"/>
      <c r="CR390" s="238"/>
      <c r="CS390" s="238"/>
      <c r="CT390" s="238"/>
      <c r="CU390" s="238"/>
      <c r="CV390" s="238"/>
      <c r="CW390" s="238"/>
      <c r="CX390" s="238"/>
      <c r="CY390" s="238"/>
      <c r="CZ390" s="238"/>
      <c r="DA390" s="238"/>
      <c r="DB390" s="238"/>
      <c r="DC390" s="238"/>
      <c r="DD390" s="238"/>
    </row>
    <row r="391" ht="10.5" customHeight="1">
      <c r="A391" s="12" t="str">
        <f t="shared" si="1"/>
        <v>242ML</v>
      </c>
      <c r="B391" s="12">
        <f t="shared" si="2"/>
        <v>2020</v>
      </c>
      <c r="C391" s="12">
        <f t="shared" si="3"/>
        <v>11</v>
      </c>
      <c r="D391" s="230">
        <f>'242MLInput'!B387</f>
        <v>44152</v>
      </c>
      <c r="E391" s="111" t="str">
        <f t="shared" si="4"/>
        <v>APA</v>
      </c>
      <c r="F391" s="112" t="str">
        <f>'242MLInput'!H387</f>
        <v>BUY</v>
      </c>
      <c r="G391" s="111" t="str">
        <f>'242MLInput'!N387</f>
        <v>Steve Watkins</v>
      </c>
      <c r="H391" s="111" t="str">
        <f>'242MLInput'!O387</f>
        <v/>
      </c>
      <c r="I391" s="111" t="str">
        <f>'242MLInput'!Q387</f>
        <v>Cargo</v>
      </c>
      <c r="J391" s="112" t="str">
        <f>'242MLInput'!R387</f>
        <v>Vector Aeromedical</v>
      </c>
      <c r="K391" s="113" t="str">
        <f>'242MLInput'!AC387</f>
        <v/>
      </c>
      <c r="L391" s="114"/>
      <c r="M391" s="115">
        <f>'242MLInput'!L387</f>
        <v>3</v>
      </c>
      <c r="N391" s="111" t="str">
        <f>IF(F391="","",(IF(R391='242MLInput'!K387,"","ERROR!")))</f>
        <v/>
      </c>
      <c r="O391" s="64"/>
      <c r="P391" s="121">
        <v>1815.0</v>
      </c>
      <c r="Q391" s="133"/>
      <c r="R391" s="224">
        <f t="shared" si="8"/>
        <v>3184.6</v>
      </c>
      <c r="S391" s="225"/>
      <c r="T391" s="225"/>
      <c r="U391" s="226"/>
      <c r="V391" s="226"/>
      <c r="W391" s="226"/>
      <c r="X391" s="226"/>
      <c r="Y391" s="226" t="str">
        <f t="shared" si="86"/>
        <v/>
      </c>
      <c r="Z391" s="136"/>
      <c r="AA391" s="228" t="s">
        <v>94</v>
      </c>
      <c r="AB391" s="229">
        <v>1000.0</v>
      </c>
      <c r="AC391" s="229" t="s">
        <v>413</v>
      </c>
      <c r="AD391" s="138"/>
      <c r="AE391" s="139">
        <v>0.0</v>
      </c>
      <c r="AF391" s="140" t="str">
        <f t="shared" si="6"/>
        <v/>
      </c>
      <c r="AG391" s="231">
        <v>2.75</v>
      </c>
      <c r="AH391" s="142">
        <f t="shared" si="7"/>
        <v>0</v>
      </c>
      <c r="AI391" s="235" t="str">
        <f>HYPERLINK('242MLInput'!AD387)</f>
        <v/>
      </c>
      <c r="AJ391" s="236" t="str">
        <f>HYPERLINK('242MLInput'!AE387)</f>
        <v/>
      </c>
      <c r="AK391" s="237" t="str">
        <f>HYPERLINK('242MLInput'!AF387)</f>
        <v/>
      </c>
      <c r="AL391" s="237" t="str">
        <f>HYPERLINK('242MLInput'!AG387)</f>
        <v/>
      </c>
      <c r="AM391" s="237" t="str">
        <f>HYPERLINK('242MLInput'!AH387)</f>
        <v/>
      </c>
      <c r="AN391" s="237" t="str">
        <f>HYPERLINK('242MLInput'!AI387)</f>
        <v/>
      </c>
      <c r="AO391" s="237" t="str">
        <f>HYPERLINK('242MLInput'!AJ387)</f>
        <v/>
      </c>
      <c r="AP391" s="237" t="str">
        <f>HYPERLINK('242MLInput'!AK387)</f>
        <v/>
      </c>
      <c r="AQ391" s="238"/>
      <c r="AR391" s="238"/>
      <c r="AS391" s="238"/>
      <c r="AT391" s="238"/>
      <c r="AU391" s="238"/>
      <c r="AV391" s="238"/>
      <c r="AW391" s="238"/>
      <c r="AX391" s="238"/>
      <c r="AY391" s="238"/>
      <c r="AZ391" s="238"/>
      <c r="BA391" s="238"/>
      <c r="BB391" s="238"/>
      <c r="BC391" s="238"/>
      <c r="BD391" s="238"/>
      <c r="BE391" s="238"/>
      <c r="BF391" s="238"/>
      <c r="BG391" s="238"/>
      <c r="BH391" s="238"/>
      <c r="BI391" s="238"/>
      <c r="BJ391" s="238"/>
      <c r="BK391" s="238"/>
      <c r="BL391" s="238"/>
      <c r="BM391" s="238"/>
      <c r="BN391" s="238"/>
      <c r="BO391" s="238"/>
      <c r="BP391" s="238"/>
      <c r="BQ391" s="238"/>
      <c r="BR391" s="238"/>
      <c r="BS391" s="238"/>
      <c r="BT391" s="238"/>
      <c r="BU391" s="238"/>
      <c r="BV391" s="238"/>
      <c r="BW391" s="238"/>
      <c r="BX391" s="238"/>
      <c r="BY391" s="238"/>
      <c r="BZ391" s="238"/>
      <c r="CA391" s="238"/>
      <c r="CB391" s="238"/>
      <c r="CC391" s="238"/>
      <c r="CD391" s="238"/>
      <c r="CE391" s="238"/>
      <c r="CF391" s="238"/>
      <c r="CG391" s="238"/>
      <c r="CH391" s="238"/>
      <c r="CI391" s="238"/>
      <c r="CJ391" s="238"/>
      <c r="CK391" s="238"/>
      <c r="CL391" s="238"/>
      <c r="CM391" s="238"/>
      <c r="CN391" s="238"/>
      <c r="CO391" s="238"/>
      <c r="CP391" s="238"/>
      <c r="CQ391" s="238"/>
      <c r="CR391" s="238"/>
      <c r="CS391" s="238"/>
      <c r="CT391" s="238"/>
      <c r="CU391" s="238"/>
      <c r="CV391" s="238"/>
      <c r="CW391" s="238"/>
      <c r="CX391" s="238"/>
      <c r="CY391" s="238"/>
      <c r="CZ391" s="238"/>
      <c r="DA391" s="238"/>
      <c r="DB391" s="238"/>
      <c r="DC391" s="238"/>
      <c r="DD391" s="238"/>
    </row>
    <row r="392" ht="10.5" customHeight="1">
      <c r="A392" s="118" t="str">
        <f t="shared" si="1"/>
        <v>242ML</v>
      </c>
      <c r="B392" s="118">
        <f t="shared" si="2"/>
        <v>2020</v>
      </c>
      <c r="C392" s="118">
        <f t="shared" si="3"/>
        <v>11</v>
      </c>
      <c r="D392" s="119">
        <f>'242MLInput'!B388</f>
        <v>44152</v>
      </c>
      <c r="E392" s="120" t="str">
        <f t="shared" si="4"/>
        <v>BUY</v>
      </c>
      <c r="F392" s="121" t="str">
        <f>'242MLInput'!H388</f>
        <v>GSO</v>
      </c>
      <c r="G392" s="120" t="str">
        <f>'242MLInput'!N388</f>
        <v>Kevin Mock</v>
      </c>
      <c r="H392" s="120" t="str">
        <f>'242MLInput'!O388</f>
        <v/>
      </c>
      <c r="I392" s="120" t="str">
        <f>'242MLInput'!Q388</f>
        <v>Non-Rev</v>
      </c>
      <c r="J392" s="121" t="str">
        <f>'242MLInput'!R388</f>
        <v>Mx</v>
      </c>
      <c r="K392" s="122" t="str">
        <f>'242MLInput'!AC388</f>
        <v/>
      </c>
      <c r="L392" s="123"/>
      <c r="M392" s="124">
        <f>'242MLInput'!L388</f>
        <v>0.1</v>
      </c>
      <c r="N392" s="120" t="str">
        <f>IF(F392="","",(IF(R392='242MLInput'!K388,"","ERROR!")))</f>
        <v/>
      </c>
      <c r="O392" s="120"/>
      <c r="P392" s="121">
        <v>1816.0</v>
      </c>
      <c r="Q392" s="121"/>
      <c r="R392" s="124">
        <f t="shared" si="8"/>
        <v>3184.7</v>
      </c>
      <c r="S392" s="125"/>
      <c r="T392" s="125"/>
      <c r="U392" s="125"/>
      <c r="V392" s="126"/>
      <c r="W392" s="125"/>
      <c r="X392" s="125"/>
      <c r="Y392" s="125" t="str">
        <f t="shared" si="86"/>
        <v/>
      </c>
      <c r="Z392" s="121"/>
      <c r="AA392" s="234"/>
      <c r="AB392" s="128"/>
      <c r="AC392" s="128"/>
      <c r="AD392" s="143"/>
      <c r="AE392" s="144">
        <v>0.0</v>
      </c>
      <c r="AF392" s="125" t="str">
        <f t="shared" si="6"/>
        <v/>
      </c>
      <c r="AG392" s="131">
        <v>2.75</v>
      </c>
      <c r="AH392" s="120">
        <f t="shared" si="7"/>
        <v>0</v>
      </c>
      <c r="AI392" s="132" t="str">
        <f>HYPERLINK('242MLInput'!AD388)</f>
        <v/>
      </c>
      <c r="AJ392" s="132" t="str">
        <f>HYPERLINK('242MLInput'!AE388)</f>
        <v/>
      </c>
      <c r="AK392" s="132" t="str">
        <f>HYPERLINK('242MLInput'!AF388)</f>
        <v/>
      </c>
      <c r="AL392" s="132" t="str">
        <f>HYPERLINK('242MLInput'!AG388)</f>
        <v/>
      </c>
      <c r="AM392" s="132" t="str">
        <f>HYPERLINK('242MLInput'!AH388)</f>
        <v/>
      </c>
      <c r="AN392" s="132" t="str">
        <f>HYPERLINK('242MLInput'!AI388)</f>
        <v/>
      </c>
      <c r="AO392" s="132" t="str">
        <f>HYPERLINK('242MLInput'!AJ388)</f>
        <v/>
      </c>
      <c r="AP392" s="132" t="str">
        <f>HYPERLINK('242MLInput'!AK388)</f>
        <v/>
      </c>
      <c r="AQ392" s="118"/>
      <c r="AR392" s="118"/>
      <c r="AS392" s="118"/>
      <c r="AT392" s="118"/>
      <c r="AU392" s="118"/>
      <c r="AV392" s="118"/>
      <c r="AW392" s="118"/>
      <c r="AX392" s="118"/>
      <c r="AY392" s="118"/>
      <c r="AZ392" s="118"/>
      <c r="BA392" s="118"/>
      <c r="BB392" s="118"/>
      <c r="BC392" s="118"/>
      <c r="BD392" s="118"/>
      <c r="BE392" s="118"/>
      <c r="BF392" s="118"/>
      <c r="BG392" s="118"/>
      <c r="BH392" s="118"/>
      <c r="BI392" s="118"/>
      <c r="BJ392" s="118"/>
      <c r="BK392" s="118"/>
      <c r="BL392" s="118"/>
      <c r="BM392" s="118"/>
      <c r="BN392" s="118"/>
      <c r="BO392" s="118"/>
      <c r="BP392" s="118"/>
      <c r="BQ392" s="118"/>
      <c r="BR392" s="118"/>
      <c r="BS392" s="118"/>
      <c r="BT392" s="118"/>
      <c r="BU392" s="118"/>
      <c r="BV392" s="118"/>
      <c r="BW392" s="118"/>
      <c r="BX392" s="118"/>
      <c r="BY392" s="118"/>
      <c r="BZ392" s="118"/>
      <c r="CA392" s="118"/>
      <c r="CB392" s="118"/>
      <c r="CC392" s="118"/>
      <c r="CD392" s="118"/>
      <c r="CE392" s="118"/>
      <c r="CF392" s="118"/>
      <c r="CG392" s="118"/>
      <c r="CH392" s="118"/>
      <c r="CI392" s="118"/>
      <c r="CJ392" s="118"/>
      <c r="CK392" s="118"/>
      <c r="CL392" s="118"/>
      <c r="CM392" s="118"/>
      <c r="CN392" s="118"/>
      <c r="CO392" s="118"/>
      <c r="CP392" s="118"/>
      <c r="CQ392" s="118"/>
      <c r="CR392" s="118"/>
      <c r="CS392" s="118"/>
      <c r="CT392" s="118"/>
      <c r="CU392" s="118"/>
      <c r="CV392" s="118"/>
      <c r="CW392" s="118"/>
      <c r="CX392" s="118"/>
      <c r="CY392" s="118"/>
      <c r="CZ392" s="118"/>
      <c r="DA392" s="118"/>
      <c r="DB392" s="118"/>
      <c r="DC392" s="118"/>
      <c r="DD392" s="118"/>
    </row>
    <row r="393" ht="10.5" customHeight="1">
      <c r="A393" s="118" t="str">
        <f t="shared" si="1"/>
        <v>242ML</v>
      </c>
      <c r="B393" s="118">
        <f t="shared" si="2"/>
        <v>2020</v>
      </c>
      <c r="C393" s="118">
        <f t="shared" si="3"/>
        <v>11</v>
      </c>
      <c r="D393" s="119">
        <f>'242MLInput'!B389</f>
        <v>44152</v>
      </c>
      <c r="E393" s="120" t="str">
        <f t="shared" si="4"/>
        <v>GSO</v>
      </c>
      <c r="F393" s="121" t="str">
        <f>'242MLInput'!H389</f>
        <v>IXD</v>
      </c>
      <c r="G393" s="120" t="str">
        <f>'242MLInput'!N389</f>
        <v>Steve Watkins</v>
      </c>
      <c r="H393" s="120" t="str">
        <f>'242MLInput'!O389</f>
        <v/>
      </c>
      <c r="I393" s="120" t="str">
        <f>'242MLInput'!Q389</f>
        <v>Cargo</v>
      </c>
      <c r="J393" s="121" t="str">
        <f>'242MLInput'!R389</f>
        <v>Vector Aeromedical</v>
      </c>
      <c r="K393" s="122" t="str">
        <f>'242MLInput'!AC389</f>
        <v/>
      </c>
      <c r="L393" s="123"/>
      <c r="M393" s="124">
        <f>'242MLInput'!L389</f>
        <v>2.6</v>
      </c>
      <c r="N393" s="120" t="str">
        <f>IF(F393="","",(IF(R393='242MLInput'!K389,"","ERROR!")))</f>
        <v/>
      </c>
      <c r="O393" s="120"/>
      <c r="P393" s="121">
        <v>1817.0</v>
      </c>
      <c r="Q393" s="121"/>
      <c r="R393" s="124">
        <f t="shared" si="8"/>
        <v>3187.3</v>
      </c>
      <c r="S393" s="125"/>
      <c r="T393" s="125"/>
      <c r="U393" s="125"/>
      <c r="V393" s="126"/>
      <c r="W393" s="125"/>
      <c r="X393" s="125"/>
      <c r="Y393" s="125" t="str">
        <f t="shared" si="86"/>
        <v/>
      </c>
      <c r="Z393" s="121"/>
      <c r="AA393" s="234"/>
      <c r="AB393" s="128"/>
      <c r="AC393" s="128"/>
      <c r="AD393" s="143"/>
      <c r="AE393" s="144">
        <v>0.0</v>
      </c>
      <c r="AF393" s="125" t="str">
        <f t="shared" si="6"/>
        <v/>
      </c>
      <c r="AG393" s="131">
        <v>2.75</v>
      </c>
      <c r="AH393" s="120">
        <f t="shared" si="7"/>
        <v>0</v>
      </c>
      <c r="AI393" s="132" t="str">
        <f>HYPERLINK('242MLInput'!AD389)</f>
        <v/>
      </c>
      <c r="AJ393" s="132" t="str">
        <f>HYPERLINK('242MLInput'!AE389)</f>
        <v/>
      </c>
      <c r="AK393" s="132" t="str">
        <f>HYPERLINK('242MLInput'!AF389)</f>
        <v/>
      </c>
      <c r="AL393" s="132" t="str">
        <f>HYPERLINK('242MLInput'!AG389)</f>
        <v/>
      </c>
      <c r="AM393" s="132" t="str">
        <f>HYPERLINK('242MLInput'!AH389)</f>
        <v/>
      </c>
      <c r="AN393" s="132" t="str">
        <f>HYPERLINK('242MLInput'!AI389)</f>
        <v/>
      </c>
      <c r="AO393" s="132" t="str">
        <f>HYPERLINK('242MLInput'!AJ389)</f>
        <v/>
      </c>
      <c r="AP393" s="132" t="str">
        <f>HYPERLINK('242MLInput'!AK389)</f>
        <v/>
      </c>
      <c r="AQ393" s="118"/>
      <c r="AR393" s="118"/>
      <c r="AS393" s="118"/>
      <c r="AT393" s="118"/>
      <c r="AU393" s="118"/>
      <c r="AV393" s="118"/>
      <c r="AW393" s="118"/>
      <c r="AX393" s="118"/>
      <c r="AY393" s="118"/>
      <c r="AZ393" s="118"/>
      <c r="BA393" s="118"/>
      <c r="BB393" s="118"/>
      <c r="BC393" s="118"/>
      <c r="BD393" s="118"/>
      <c r="BE393" s="118"/>
      <c r="BF393" s="118"/>
      <c r="BG393" s="118"/>
      <c r="BH393" s="118"/>
      <c r="BI393" s="118"/>
      <c r="BJ393" s="118"/>
      <c r="BK393" s="118"/>
      <c r="BL393" s="118"/>
      <c r="BM393" s="118"/>
      <c r="BN393" s="118"/>
      <c r="BO393" s="118"/>
      <c r="BP393" s="118"/>
      <c r="BQ393" s="118"/>
      <c r="BR393" s="118"/>
      <c r="BS393" s="118"/>
      <c r="BT393" s="118"/>
      <c r="BU393" s="118"/>
      <c r="BV393" s="118"/>
      <c r="BW393" s="118"/>
      <c r="BX393" s="118"/>
      <c r="BY393" s="118"/>
      <c r="BZ393" s="118"/>
      <c r="CA393" s="118"/>
      <c r="CB393" s="118"/>
      <c r="CC393" s="118"/>
      <c r="CD393" s="118"/>
      <c r="CE393" s="118"/>
      <c r="CF393" s="118"/>
      <c r="CG393" s="118"/>
      <c r="CH393" s="118"/>
      <c r="CI393" s="118"/>
      <c r="CJ393" s="118"/>
      <c r="CK393" s="118"/>
      <c r="CL393" s="118"/>
      <c r="CM393" s="118"/>
      <c r="CN393" s="118"/>
      <c r="CO393" s="118"/>
      <c r="CP393" s="118"/>
      <c r="CQ393" s="118"/>
      <c r="CR393" s="118"/>
      <c r="CS393" s="118"/>
      <c r="CT393" s="118"/>
      <c r="CU393" s="118"/>
      <c r="CV393" s="118"/>
      <c r="CW393" s="118"/>
      <c r="CX393" s="118"/>
      <c r="CY393" s="118"/>
      <c r="CZ393" s="118"/>
      <c r="DA393" s="118"/>
      <c r="DB393" s="118"/>
      <c r="DC393" s="118"/>
      <c r="DD393" s="118"/>
    </row>
    <row r="394" ht="10.5" customHeight="1">
      <c r="A394" s="118" t="str">
        <f t="shared" si="1"/>
        <v>242ML</v>
      </c>
      <c r="B394" s="118">
        <f t="shared" si="2"/>
        <v>2020</v>
      </c>
      <c r="C394" s="118">
        <f t="shared" si="3"/>
        <v>11</v>
      </c>
      <c r="D394" s="119">
        <f>'242MLInput'!B390</f>
        <v>44152</v>
      </c>
      <c r="E394" s="120" t="str">
        <f t="shared" si="4"/>
        <v>IXD</v>
      </c>
      <c r="F394" s="121" t="str">
        <f>'242MLInput'!H390</f>
        <v>APA</v>
      </c>
      <c r="G394" s="120" t="str">
        <f>'242MLInput'!N390</f>
        <v>Steve Watkins</v>
      </c>
      <c r="H394" s="120" t="str">
        <f>'242MLInput'!O390</f>
        <v/>
      </c>
      <c r="I394" s="120" t="str">
        <f>'242MLInput'!Q390</f>
        <v>Cargo</v>
      </c>
      <c r="J394" s="121" t="str">
        <f>'242MLInput'!R390</f>
        <v>Vector Aeromedical</v>
      </c>
      <c r="K394" s="122" t="str">
        <f>'242MLInput'!AC390</f>
        <v/>
      </c>
      <c r="L394" s="123"/>
      <c r="M394" s="124">
        <f>'242MLInput'!L390</f>
        <v>1.7</v>
      </c>
      <c r="N394" s="120" t="str">
        <f>IF(F394="","",(IF(R394='242MLInput'!K390,"","ERROR!")))</f>
        <v/>
      </c>
      <c r="O394" s="120"/>
      <c r="P394" s="121">
        <v>1818.0</v>
      </c>
      <c r="Q394" s="121"/>
      <c r="R394" s="124">
        <f t="shared" si="8"/>
        <v>3189</v>
      </c>
      <c r="S394" s="125"/>
      <c r="T394" s="125"/>
      <c r="U394" s="125"/>
      <c r="V394" s="126"/>
      <c r="W394" s="125"/>
      <c r="X394" s="125"/>
      <c r="Y394" s="125" t="str">
        <f t="shared" si="86"/>
        <v/>
      </c>
      <c r="Z394" s="121"/>
      <c r="AA394" s="234" t="s">
        <v>94</v>
      </c>
      <c r="AB394" s="128">
        <v>1000.0</v>
      </c>
      <c r="AC394" s="128" t="s">
        <v>414</v>
      </c>
      <c r="AD394" s="143"/>
      <c r="AE394" s="144">
        <v>0.0</v>
      </c>
      <c r="AF394" s="125" t="str">
        <f t="shared" si="6"/>
        <v/>
      </c>
      <c r="AG394" s="131">
        <v>2.75</v>
      </c>
      <c r="AH394" s="120">
        <f t="shared" si="7"/>
        <v>0</v>
      </c>
      <c r="AI394" s="132" t="str">
        <f>HYPERLINK('242MLInput'!AD390)</f>
        <v/>
      </c>
      <c r="AJ394" s="132" t="str">
        <f>HYPERLINK('242MLInput'!AE390)</f>
        <v/>
      </c>
      <c r="AK394" s="132" t="str">
        <f>HYPERLINK('242MLInput'!AF390)</f>
        <v/>
      </c>
      <c r="AL394" s="132" t="str">
        <f>HYPERLINK('242MLInput'!AG390)</f>
        <v/>
      </c>
      <c r="AM394" s="132" t="str">
        <f>HYPERLINK('242MLInput'!AH390)</f>
        <v/>
      </c>
      <c r="AN394" s="132" t="str">
        <f>HYPERLINK('242MLInput'!AI390)</f>
        <v/>
      </c>
      <c r="AO394" s="132" t="str">
        <f>HYPERLINK('242MLInput'!AJ390)</f>
        <v/>
      </c>
      <c r="AP394" s="132" t="str">
        <f>HYPERLINK('242MLInput'!AK390)</f>
        <v/>
      </c>
      <c r="AQ394" s="118"/>
      <c r="AR394" s="118"/>
      <c r="AS394" s="118"/>
      <c r="AT394" s="118"/>
      <c r="AU394" s="118"/>
      <c r="AV394" s="118"/>
      <c r="AW394" s="118"/>
      <c r="AX394" s="118"/>
      <c r="AY394" s="118"/>
      <c r="AZ394" s="118"/>
      <c r="BA394" s="118"/>
      <c r="BB394" s="118"/>
      <c r="BC394" s="118"/>
      <c r="BD394" s="118"/>
      <c r="BE394" s="118"/>
      <c r="BF394" s="118"/>
      <c r="BG394" s="118"/>
      <c r="BH394" s="118"/>
      <c r="BI394" s="118"/>
      <c r="BJ394" s="118"/>
      <c r="BK394" s="118"/>
      <c r="BL394" s="118"/>
      <c r="BM394" s="118"/>
      <c r="BN394" s="118"/>
      <c r="BO394" s="118"/>
      <c r="BP394" s="118"/>
      <c r="BQ394" s="118"/>
      <c r="BR394" s="118"/>
      <c r="BS394" s="118"/>
      <c r="BT394" s="118"/>
      <c r="BU394" s="118"/>
      <c r="BV394" s="118"/>
      <c r="BW394" s="118"/>
      <c r="BX394" s="118"/>
      <c r="BY394" s="118"/>
      <c r="BZ394" s="118"/>
      <c r="CA394" s="118"/>
      <c r="CB394" s="118"/>
      <c r="CC394" s="118"/>
      <c r="CD394" s="118"/>
      <c r="CE394" s="118"/>
      <c r="CF394" s="118"/>
      <c r="CG394" s="118"/>
      <c r="CH394" s="118"/>
      <c r="CI394" s="118"/>
      <c r="CJ394" s="118"/>
      <c r="CK394" s="118"/>
      <c r="CL394" s="118"/>
      <c r="CM394" s="118"/>
      <c r="CN394" s="118"/>
      <c r="CO394" s="118"/>
      <c r="CP394" s="118"/>
      <c r="CQ394" s="118"/>
      <c r="CR394" s="118"/>
      <c r="CS394" s="118"/>
      <c r="CT394" s="118"/>
      <c r="CU394" s="118"/>
      <c r="CV394" s="118"/>
      <c r="CW394" s="118"/>
      <c r="CX394" s="118"/>
      <c r="CY394" s="118"/>
      <c r="CZ394" s="118"/>
      <c r="DA394" s="118"/>
      <c r="DB394" s="118"/>
      <c r="DC394" s="118"/>
      <c r="DD394" s="118"/>
    </row>
    <row r="395" ht="10.5" customHeight="1">
      <c r="A395" s="118" t="str">
        <f t="shared" si="1"/>
        <v>242ML</v>
      </c>
      <c r="B395" s="118">
        <f t="shared" si="2"/>
        <v>2020</v>
      </c>
      <c r="C395" s="118">
        <f t="shared" si="3"/>
        <v>11</v>
      </c>
      <c r="D395" s="119">
        <f>'242MLInput'!B391</f>
        <v>44153</v>
      </c>
      <c r="E395" s="120" t="str">
        <f t="shared" si="4"/>
        <v>APA</v>
      </c>
      <c r="F395" s="121" t="str">
        <f>'242MLInput'!H391</f>
        <v>APA</v>
      </c>
      <c r="G395" s="120" t="str">
        <f>'242MLInput'!N391</f>
        <v>Steve Watkins</v>
      </c>
      <c r="H395" s="120" t="str">
        <f>'242MLInput'!O391</f>
        <v/>
      </c>
      <c r="I395" s="120" t="str">
        <f>'242MLInput'!Q391</f>
        <v>Cargo</v>
      </c>
      <c r="J395" s="121" t="str">
        <f>'242MLInput'!R391</f>
        <v>Vector Aeromedical</v>
      </c>
      <c r="K395" s="122" t="str">
        <f>'242MLInput'!AC391</f>
        <v/>
      </c>
      <c r="L395" s="123"/>
      <c r="M395" s="124">
        <f>'242MLInput'!L391</f>
        <v>0.2</v>
      </c>
      <c r="N395" s="120" t="str">
        <f>IF(F395="","",(IF(R395='242MLInput'!K391,"","ERROR!")))</f>
        <v/>
      </c>
      <c r="O395" s="120"/>
      <c r="P395" s="121">
        <v>1819.0</v>
      </c>
      <c r="Q395" s="121"/>
      <c r="R395" s="124">
        <f t="shared" si="8"/>
        <v>3189.2</v>
      </c>
      <c r="S395" s="125"/>
      <c r="T395" s="125"/>
      <c r="U395" s="125"/>
      <c r="V395" s="126"/>
      <c r="W395" s="125"/>
      <c r="X395" s="125"/>
      <c r="Y395" s="125" t="str">
        <f t="shared" si="86"/>
        <v/>
      </c>
      <c r="Z395" s="121"/>
      <c r="AA395" s="234"/>
      <c r="AB395" s="128"/>
      <c r="AC395" s="128"/>
      <c r="AD395" s="143"/>
      <c r="AE395" s="144">
        <v>0.0</v>
      </c>
      <c r="AF395" s="125" t="str">
        <f t="shared" si="6"/>
        <v/>
      </c>
      <c r="AG395" s="131">
        <v>2.75</v>
      </c>
      <c r="AH395" s="120">
        <f t="shared" si="7"/>
        <v>0</v>
      </c>
      <c r="AI395" s="132" t="str">
        <f>HYPERLINK('242MLInput'!AD391)</f>
        <v/>
      </c>
      <c r="AJ395" s="132" t="str">
        <f>HYPERLINK('242MLInput'!AE391)</f>
        <v/>
      </c>
      <c r="AK395" s="132" t="str">
        <f>HYPERLINK('242MLInput'!AF391)</f>
        <v/>
      </c>
      <c r="AL395" s="132" t="str">
        <f>HYPERLINK('242MLInput'!AG391)</f>
        <v/>
      </c>
      <c r="AM395" s="132" t="str">
        <f>HYPERLINK('242MLInput'!AH391)</f>
        <v/>
      </c>
      <c r="AN395" s="132" t="str">
        <f>HYPERLINK('242MLInput'!AI391)</f>
        <v/>
      </c>
      <c r="AO395" s="132" t="str">
        <f>HYPERLINK('242MLInput'!AJ391)</f>
        <v/>
      </c>
      <c r="AP395" s="132" t="str">
        <f>HYPERLINK('242MLInput'!AK391)</f>
        <v/>
      </c>
      <c r="AQ395" s="118"/>
      <c r="AR395" s="118"/>
      <c r="AS395" s="118"/>
      <c r="AT395" s="118"/>
      <c r="AU395" s="118"/>
      <c r="AV395" s="118"/>
      <c r="AW395" s="118"/>
      <c r="AX395" s="118"/>
      <c r="AY395" s="118"/>
      <c r="AZ395" s="118"/>
      <c r="BA395" s="118"/>
      <c r="BB395" s="118"/>
      <c r="BC395" s="118"/>
      <c r="BD395" s="118"/>
      <c r="BE395" s="118"/>
      <c r="BF395" s="118"/>
      <c r="BG395" s="118"/>
      <c r="BH395" s="118"/>
      <c r="BI395" s="118"/>
      <c r="BJ395" s="118"/>
      <c r="BK395" s="118"/>
      <c r="BL395" s="118"/>
      <c r="BM395" s="118"/>
      <c r="BN395" s="118"/>
      <c r="BO395" s="118"/>
      <c r="BP395" s="118"/>
      <c r="BQ395" s="118"/>
      <c r="BR395" s="118"/>
      <c r="BS395" s="118"/>
      <c r="BT395" s="118"/>
      <c r="BU395" s="118"/>
      <c r="BV395" s="118"/>
      <c r="BW395" s="118"/>
      <c r="BX395" s="118"/>
      <c r="BY395" s="118"/>
      <c r="BZ395" s="118"/>
      <c r="CA395" s="118"/>
      <c r="CB395" s="118"/>
      <c r="CC395" s="118"/>
      <c r="CD395" s="118"/>
      <c r="CE395" s="118"/>
      <c r="CF395" s="118"/>
      <c r="CG395" s="118"/>
      <c r="CH395" s="118"/>
      <c r="CI395" s="118"/>
      <c r="CJ395" s="118"/>
      <c r="CK395" s="118"/>
      <c r="CL395" s="118"/>
      <c r="CM395" s="118"/>
      <c r="CN395" s="118"/>
      <c r="CO395" s="118"/>
      <c r="CP395" s="118"/>
      <c r="CQ395" s="118"/>
      <c r="CR395" s="118"/>
      <c r="CS395" s="118"/>
      <c r="CT395" s="118"/>
      <c r="CU395" s="118"/>
      <c r="CV395" s="118"/>
      <c r="CW395" s="118"/>
      <c r="CX395" s="118"/>
      <c r="CY395" s="118"/>
      <c r="CZ395" s="118"/>
      <c r="DA395" s="118"/>
      <c r="DB395" s="118"/>
      <c r="DC395" s="118"/>
      <c r="DD395" s="118"/>
    </row>
    <row r="396" ht="10.5" customHeight="1">
      <c r="A396" s="118" t="str">
        <f t="shared" si="1"/>
        <v>242ML</v>
      </c>
      <c r="B396" s="118">
        <f t="shared" si="2"/>
        <v>2020</v>
      </c>
      <c r="C396" s="118">
        <f t="shared" si="3"/>
        <v>11</v>
      </c>
      <c r="D396" s="119">
        <f>'242MLInput'!B392</f>
        <v>44153</v>
      </c>
      <c r="E396" s="120" t="str">
        <f t="shared" si="4"/>
        <v>APA</v>
      </c>
      <c r="F396" s="121" t="str">
        <f>'242MLInput'!H392</f>
        <v>BUY</v>
      </c>
      <c r="G396" s="120" t="str">
        <f>'242MLInput'!N392</f>
        <v>Steve Watkins</v>
      </c>
      <c r="H396" s="120" t="str">
        <f>'242MLInput'!O392</f>
        <v/>
      </c>
      <c r="I396" s="120" t="str">
        <f>'242MLInput'!Q392</f>
        <v>Cargo</v>
      </c>
      <c r="J396" s="121" t="str">
        <f>'242MLInput'!R392</f>
        <v>Vector Aeromedical</v>
      </c>
      <c r="K396" s="122" t="str">
        <f>'242MLInput'!AC392</f>
        <v/>
      </c>
      <c r="L396" s="123"/>
      <c r="M396" s="124">
        <f>'242MLInput'!L392</f>
        <v>3.2</v>
      </c>
      <c r="N396" s="120" t="str">
        <f>IF(F396="","",(IF(R396='242MLInput'!K392,"","ERROR!")))</f>
        <v/>
      </c>
      <c r="O396" s="120"/>
      <c r="P396" s="121">
        <v>1820.0</v>
      </c>
      <c r="Q396" s="121"/>
      <c r="R396" s="124">
        <f t="shared" si="8"/>
        <v>3192.4</v>
      </c>
      <c r="S396" s="125"/>
      <c r="T396" s="125"/>
      <c r="U396" s="125"/>
      <c r="V396" s="126"/>
      <c r="W396" s="125"/>
      <c r="X396" s="125"/>
      <c r="Y396" s="125" t="str">
        <f t="shared" si="86"/>
        <v/>
      </c>
      <c r="Z396" s="121"/>
      <c r="AA396" s="234"/>
      <c r="AB396" s="128"/>
      <c r="AC396" s="128"/>
      <c r="AD396" s="143"/>
      <c r="AE396" s="144">
        <v>0.0</v>
      </c>
      <c r="AF396" s="125" t="str">
        <f t="shared" si="6"/>
        <v/>
      </c>
      <c r="AG396" s="131">
        <v>2.75</v>
      </c>
      <c r="AH396" s="120">
        <f t="shared" si="7"/>
        <v>0</v>
      </c>
      <c r="AI396" s="132" t="str">
        <f>HYPERLINK('242MLInput'!AD392)</f>
        <v/>
      </c>
      <c r="AJ396" s="132" t="str">
        <f>HYPERLINK('242MLInput'!AE392)</f>
        <v/>
      </c>
      <c r="AK396" s="132" t="str">
        <f>HYPERLINK('242MLInput'!AF392)</f>
        <v/>
      </c>
      <c r="AL396" s="132" t="str">
        <f>HYPERLINK('242MLInput'!AG392)</f>
        <v/>
      </c>
      <c r="AM396" s="132" t="str">
        <f>HYPERLINK('242MLInput'!AH392)</f>
        <v/>
      </c>
      <c r="AN396" s="132" t="str">
        <f>HYPERLINK('242MLInput'!AI392)</f>
        <v/>
      </c>
      <c r="AO396" s="132" t="str">
        <f>HYPERLINK('242MLInput'!AJ392)</f>
        <v/>
      </c>
      <c r="AP396" s="132" t="str">
        <f>HYPERLINK('242MLInput'!AK392)</f>
        <v/>
      </c>
      <c r="AQ396" s="118"/>
      <c r="AR396" s="118"/>
      <c r="AS396" s="118"/>
      <c r="AT396" s="118"/>
      <c r="AU396" s="118"/>
      <c r="AV396" s="118"/>
      <c r="AW396" s="118"/>
      <c r="AX396" s="118"/>
      <c r="AY396" s="118"/>
      <c r="AZ396" s="118"/>
      <c r="BA396" s="118"/>
      <c r="BB396" s="118"/>
      <c r="BC396" s="118"/>
      <c r="BD396" s="118"/>
      <c r="BE396" s="118"/>
      <c r="BF396" s="118"/>
      <c r="BG396" s="118"/>
      <c r="BH396" s="118"/>
      <c r="BI396" s="118"/>
      <c r="BJ396" s="118"/>
      <c r="BK396" s="118"/>
      <c r="BL396" s="118"/>
      <c r="BM396" s="118"/>
      <c r="BN396" s="118"/>
      <c r="BO396" s="118"/>
      <c r="BP396" s="118"/>
      <c r="BQ396" s="118"/>
      <c r="BR396" s="118"/>
      <c r="BS396" s="118"/>
      <c r="BT396" s="118"/>
      <c r="BU396" s="118"/>
      <c r="BV396" s="118"/>
      <c r="BW396" s="118"/>
      <c r="BX396" s="118"/>
      <c r="BY396" s="118"/>
      <c r="BZ396" s="118"/>
      <c r="CA396" s="118"/>
      <c r="CB396" s="118"/>
      <c r="CC396" s="118"/>
      <c r="CD396" s="118"/>
      <c r="CE396" s="118"/>
      <c r="CF396" s="118"/>
      <c r="CG396" s="118"/>
      <c r="CH396" s="118"/>
      <c r="CI396" s="118"/>
      <c r="CJ396" s="118"/>
      <c r="CK396" s="118"/>
      <c r="CL396" s="118"/>
      <c r="CM396" s="118"/>
      <c r="CN396" s="118"/>
      <c r="CO396" s="118"/>
      <c r="CP396" s="118"/>
      <c r="CQ396" s="118"/>
      <c r="CR396" s="118"/>
      <c r="CS396" s="118"/>
      <c r="CT396" s="118"/>
      <c r="CU396" s="118"/>
      <c r="CV396" s="118"/>
      <c r="CW396" s="118"/>
      <c r="CX396" s="118"/>
      <c r="CY396" s="118"/>
      <c r="CZ396" s="118"/>
      <c r="DA396" s="118"/>
      <c r="DB396" s="118"/>
      <c r="DC396" s="118"/>
      <c r="DD396" s="118"/>
    </row>
    <row r="397" ht="10.5" customHeight="1">
      <c r="A397" s="12" t="str">
        <f t="shared" si="1"/>
        <v>242ML</v>
      </c>
      <c r="B397" s="12">
        <f t="shared" si="2"/>
        <v>2020</v>
      </c>
      <c r="C397" s="12">
        <f t="shared" si="3"/>
        <v>11</v>
      </c>
      <c r="D397" s="230">
        <f>'242MLInput'!B393</f>
        <v>44153</v>
      </c>
      <c r="E397" s="111" t="str">
        <f t="shared" si="4"/>
        <v>BUY</v>
      </c>
      <c r="F397" s="112" t="str">
        <f>'242MLInput'!H393</f>
        <v>GSO</v>
      </c>
      <c r="G397" s="111" t="str">
        <f>'242MLInput'!N393</f>
        <v>Kevin Mock</v>
      </c>
      <c r="H397" s="111" t="str">
        <f>'242MLInput'!O393</f>
        <v/>
      </c>
      <c r="I397" s="111" t="str">
        <f>'242MLInput'!Q393</f>
        <v>Non-Rev</v>
      </c>
      <c r="J397" s="112" t="str">
        <f>'242MLInput'!R393</f>
        <v>Mx</v>
      </c>
      <c r="K397" s="113" t="str">
        <f>'242MLInput'!AC393</f>
        <v/>
      </c>
      <c r="L397" s="114"/>
      <c r="M397" s="115">
        <f>'242MLInput'!L393</f>
        <v>0.1</v>
      </c>
      <c r="N397" s="111" t="str">
        <f>IF(F397="","",(IF(R397='242MLInput'!K393,"","ERROR!")))</f>
        <v/>
      </c>
      <c r="O397" s="64"/>
      <c r="P397" s="121">
        <v>1821.0</v>
      </c>
      <c r="Q397" s="133"/>
      <c r="R397" s="224">
        <f t="shared" si="8"/>
        <v>3192.5</v>
      </c>
      <c r="S397" s="225"/>
      <c r="T397" s="225"/>
      <c r="U397" s="226"/>
      <c r="V397" s="226"/>
      <c r="W397" s="226"/>
      <c r="X397" s="226"/>
      <c r="Y397" s="226" t="str">
        <f t="shared" si="86"/>
        <v/>
      </c>
      <c r="Z397" s="136"/>
      <c r="AA397" s="228"/>
      <c r="AB397" s="229"/>
      <c r="AC397" s="229"/>
      <c r="AD397" s="138"/>
      <c r="AE397" s="139">
        <v>0.0</v>
      </c>
      <c r="AF397" s="140" t="str">
        <f t="shared" si="6"/>
        <v/>
      </c>
      <c r="AG397" s="231">
        <v>2.75</v>
      </c>
      <c r="AH397" s="142">
        <f t="shared" si="7"/>
        <v>0</v>
      </c>
      <c r="AI397" s="235" t="str">
        <f>HYPERLINK('242MLInput'!AD393)</f>
        <v/>
      </c>
      <c r="AJ397" s="236" t="str">
        <f>HYPERLINK('242MLInput'!AE393)</f>
        <v/>
      </c>
      <c r="AK397" s="237" t="str">
        <f>HYPERLINK('242MLInput'!AF393)</f>
        <v/>
      </c>
      <c r="AL397" s="237" t="str">
        <f>HYPERLINK('242MLInput'!AG393)</f>
        <v/>
      </c>
      <c r="AM397" s="237" t="str">
        <f>HYPERLINK('242MLInput'!AH393)</f>
        <v/>
      </c>
      <c r="AN397" s="237" t="str">
        <f>HYPERLINK('242MLInput'!AI393)</f>
        <v/>
      </c>
      <c r="AO397" s="237" t="str">
        <f>HYPERLINK('242MLInput'!AJ393)</f>
        <v/>
      </c>
      <c r="AP397" s="237" t="str">
        <f>HYPERLINK('242MLInput'!AK393)</f>
        <v/>
      </c>
      <c r="AQ397" s="238"/>
      <c r="AR397" s="238"/>
      <c r="AS397" s="238"/>
      <c r="AT397" s="238"/>
      <c r="AU397" s="238"/>
      <c r="AV397" s="238"/>
      <c r="AW397" s="238"/>
      <c r="AX397" s="238"/>
      <c r="AY397" s="238"/>
      <c r="AZ397" s="238"/>
      <c r="BA397" s="238"/>
      <c r="BB397" s="238"/>
      <c r="BC397" s="238"/>
      <c r="BD397" s="238"/>
      <c r="BE397" s="238"/>
      <c r="BF397" s="238"/>
      <c r="BG397" s="238"/>
      <c r="BH397" s="238"/>
      <c r="BI397" s="238"/>
      <c r="BJ397" s="238"/>
      <c r="BK397" s="238"/>
      <c r="BL397" s="238"/>
      <c r="BM397" s="238"/>
      <c r="BN397" s="238"/>
      <c r="BO397" s="238"/>
      <c r="BP397" s="238"/>
      <c r="BQ397" s="238"/>
      <c r="BR397" s="238"/>
      <c r="BS397" s="238"/>
      <c r="BT397" s="238"/>
      <c r="BU397" s="238"/>
      <c r="BV397" s="238"/>
      <c r="BW397" s="238"/>
      <c r="BX397" s="238"/>
      <c r="BY397" s="238"/>
      <c r="BZ397" s="238"/>
      <c r="CA397" s="238"/>
      <c r="CB397" s="238"/>
      <c r="CC397" s="238"/>
      <c r="CD397" s="238"/>
      <c r="CE397" s="238"/>
      <c r="CF397" s="238"/>
      <c r="CG397" s="238"/>
      <c r="CH397" s="238"/>
      <c r="CI397" s="238"/>
      <c r="CJ397" s="238"/>
      <c r="CK397" s="238"/>
      <c r="CL397" s="238"/>
      <c r="CM397" s="238"/>
      <c r="CN397" s="238"/>
      <c r="CO397" s="238"/>
      <c r="CP397" s="238"/>
      <c r="CQ397" s="238"/>
      <c r="CR397" s="238"/>
      <c r="CS397" s="238"/>
      <c r="CT397" s="238"/>
      <c r="CU397" s="238"/>
      <c r="CV397" s="238"/>
      <c r="CW397" s="238"/>
      <c r="CX397" s="238"/>
      <c r="CY397" s="238"/>
      <c r="CZ397" s="238"/>
      <c r="DA397" s="238"/>
      <c r="DB397" s="238"/>
      <c r="DC397" s="238"/>
      <c r="DD397" s="238"/>
    </row>
    <row r="398" ht="10.5" customHeight="1">
      <c r="A398" s="118" t="str">
        <f t="shared" si="1"/>
        <v>242ML</v>
      </c>
      <c r="B398" s="118">
        <f t="shared" si="2"/>
        <v>2020</v>
      </c>
      <c r="C398" s="118">
        <f t="shared" si="3"/>
        <v>11</v>
      </c>
      <c r="D398" s="119">
        <f>'242MLInput'!B394</f>
        <v>44153</v>
      </c>
      <c r="E398" s="120" t="str">
        <f t="shared" si="4"/>
        <v>GSO</v>
      </c>
      <c r="F398" s="121" t="str">
        <f>'242MLInput'!H394</f>
        <v>IXD</v>
      </c>
      <c r="G398" s="120" t="str">
        <f>'242MLInput'!N394</f>
        <v>Steve Watkins</v>
      </c>
      <c r="H398" s="120" t="str">
        <f>'242MLInput'!O394</f>
        <v/>
      </c>
      <c r="I398" s="120" t="str">
        <f>'242MLInput'!Q394</f>
        <v>Cargo</v>
      </c>
      <c r="J398" s="121" t="str">
        <f>'242MLInput'!R394</f>
        <v>Vector Aeromedical</v>
      </c>
      <c r="K398" s="122" t="str">
        <f>'242MLInput'!AC394</f>
        <v/>
      </c>
      <c r="L398" s="123"/>
      <c r="M398" s="124">
        <f>'242MLInput'!L394</f>
        <v>2.4</v>
      </c>
      <c r="N398" s="120" t="str">
        <f>IF(F398="","",(IF(R398='242MLInput'!K394,"","ERROR!")))</f>
        <v/>
      </c>
      <c r="O398" s="120"/>
      <c r="P398" s="121">
        <v>1822.0</v>
      </c>
      <c r="Q398" s="121"/>
      <c r="R398" s="124">
        <f t="shared" si="8"/>
        <v>3194.9</v>
      </c>
      <c r="S398" s="125"/>
      <c r="T398" s="125"/>
      <c r="U398" s="125"/>
      <c r="V398" s="126"/>
      <c r="W398" s="125"/>
      <c r="X398" s="125"/>
      <c r="Y398" s="125" t="str">
        <f t="shared" si="86"/>
        <v/>
      </c>
      <c r="Z398" s="121"/>
      <c r="AA398" s="234"/>
      <c r="AB398" s="128"/>
      <c r="AC398" s="128"/>
      <c r="AD398" s="143"/>
      <c r="AE398" s="144">
        <v>0.0</v>
      </c>
      <c r="AF398" s="125" t="str">
        <f t="shared" si="6"/>
        <v/>
      </c>
      <c r="AG398" s="131">
        <v>2.75</v>
      </c>
      <c r="AH398" s="120">
        <f t="shared" si="7"/>
        <v>0</v>
      </c>
      <c r="AI398" s="132" t="str">
        <f>HYPERLINK('242MLInput'!AD394)</f>
        <v/>
      </c>
      <c r="AJ398" s="132" t="str">
        <f>HYPERLINK('242MLInput'!AE394)</f>
        <v/>
      </c>
      <c r="AK398" s="132" t="str">
        <f>HYPERLINK('242MLInput'!AF394)</f>
        <v/>
      </c>
      <c r="AL398" s="132" t="str">
        <f>HYPERLINK('242MLInput'!AG394)</f>
        <v/>
      </c>
      <c r="AM398" s="132" t="str">
        <f>HYPERLINK('242MLInput'!AH394)</f>
        <v/>
      </c>
      <c r="AN398" s="132" t="str">
        <f>HYPERLINK('242MLInput'!AI394)</f>
        <v/>
      </c>
      <c r="AO398" s="132" t="str">
        <f>HYPERLINK('242MLInput'!AJ394)</f>
        <v/>
      </c>
      <c r="AP398" s="132" t="str">
        <f>HYPERLINK('242MLInput'!AK394)</f>
        <v/>
      </c>
      <c r="AQ398" s="118"/>
      <c r="AR398" s="118"/>
      <c r="AS398" s="118"/>
      <c r="AT398" s="118"/>
      <c r="AU398" s="118"/>
      <c r="AV398" s="118"/>
      <c r="AW398" s="118"/>
      <c r="AX398" s="118"/>
      <c r="AY398" s="118"/>
      <c r="AZ398" s="118"/>
      <c r="BA398" s="118"/>
      <c r="BB398" s="118"/>
      <c r="BC398" s="118"/>
      <c r="BD398" s="118"/>
      <c r="BE398" s="118"/>
      <c r="BF398" s="118"/>
      <c r="BG398" s="118"/>
      <c r="BH398" s="118"/>
      <c r="BI398" s="118"/>
      <c r="BJ398" s="118"/>
      <c r="BK398" s="118"/>
      <c r="BL398" s="118"/>
      <c r="BM398" s="118"/>
      <c r="BN398" s="118"/>
      <c r="BO398" s="118"/>
      <c r="BP398" s="118"/>
      <c r="BQ398" s="118"/>
      <c r="BR398" s="118"/>
      <c r="BS398" s="118"/>
      <c r="BT398" s="118"/>
      <c r="BU398" s="118"/>
      <c r="BV398" s="118"/>
      <c r="BW398" s="118"/>
      <c r="BX398" s="118"/>
      <c r="BY398" s="118"/>
      <c r="BZ398" s="118"/>
      <c r="CA398" s="118"/>
      <c r="CB398" s="118"/>
      <c r="CC398" s="118"/>
      <c r="CD398" s="118"/>
      <c r="CE398" s="118"/>
      <c r="CF398" s="118"/>
      <c r="CG398" s="118"/>
      <c r="CH398" s="118"/>
      <c r="CI398" s="118"/>
      <c r="CJ398" s="118"/>
      <c r="CK398" s="118"/>
      <c r="CL398" s="118"/>
      <c r="CM398" s="118"/>
      <c r="CN398" s="118"/>
      <c r="CO398" s="118"/>
      <c r="CP398" s="118"/>
      <c r="CQ398" s="118"/>
      <c r="CR398" s="118"/>
      <c r="CS398" s="118"/>
      <c r="CT398" s="118"/>
      <c r="CU398" s="118"/>
      <c r="CV398" s="118"/>
      <c r="CW398" s="118"/>
      <c r="CX398" s="118"/>
      <c r="CY398" s="118"/>
      <c r="CZ398" s="118"/>
      <c r="DA398" s="118"/>
      <c r="DB398" s="118"/>
      <c r="DC398" s="118"/>
      <c r="DD398" s="118"/>
    </row>
    <row r="399" ht="10.5" customHeight="1">
      <c r="A399" s="118" t="str">
        <f t="shared" si="1"/>
        <v>242ML</v>
      </c>
      <c r="B399" s="118">
        <f t="shared" si="2"/>
        <v>2020</v>
      </c>
      <c r="C399" s="118">
        <f t="shared" si="3"/>
        <v>11</v>
      </c>
      <c r="D399" s="119">
        <f>'242MLInput'!B395</f>
        <v>44153</v>
      </c>
      <c r="E399" s="120" t="str">
        <f t="shared" si="4"/>
        <v>IXD</v>
      </c>
      <c r="F399" s="121" t="str">
        <f>'242MLInput'!H395</f>
        <v>APA</v>
      </c>
      <c r="G399" s="120" t="str">
        <f>'242MLInput'!N395</f>
        <v>Steve Watkins</v>
      </c>
      <c r="H399" s="120" t="str">
        <f>'242MLInput'!O395</f>
        <v/>
      </c>
      <c r="I399" s="120" t="str">
        <f>'242MLInput'!Q395</f>
        <v>Cargo</v>
      </c>
      <c r="J399" s="121" t="str">
        <f>'242MLInput'!R395</f>
        <v>Vector Aeromedical</v>
      </c>
      <c r="K399" s="122" t="str">
        <f>'242MLInput'!AC395</f>
        <v/>
      </c>
      <c r="L399" s="123"/>
      <c r="M399" s="124">
        <f>'242MLInput'!L395</f>
        <v>1.8</v>
      </c>
      <c r="N399" s="120" t="str">
        <f>IF(F399="","",(IF(R399='242MLInput'!K395,"","ERROR!")))</f>
        <v/>
      </c>
      <c r="O399" s="120"/>
      <c r="P399" s="121">
        <v>1823.0</v>
      </c>
      <c r="Q399" s="121"/>
      <c r="R399" s="124">
        <f t="shared" si="8"/>
        <v>3196.7</v>
      </c>
      <c r="S399" s="125"/>
      <c r="T399" s="125"/>
      <c r="U399" s="125"/>
      <c r="V399" s="126"/>
      <c r="W399" s="125"/>
      <c r="X399" s="125"/>
      <c r="Y399" s="125" t="str">
        <f t="shared" si="86"/>
        <v/>
      </c>
      <c r="Z399" s="121"/>
      <c r="AA399" s="234"/>
      <c r="AB399" s="128"/>
      <c r="AC399" s="128"/>
      <c r="AD399" s="143"/>
      <c r="AE399" s="144">
        <v>0.0</v>
      </c>
      <c r="AF399" s="125" t="str">
        <f t="shared" si="6"/>
        <v/>
      </c>
      <c r="AG399" s="131">
        <v>2.75</v>
      </c>
      <c r="AH399" s="120">
        <f t="shared" si="7"/>
        <v>0</v>
      </c>
      <c r="AI399" s="132" t="str">
        <f>HYPERLINK('242MLInput'!AD395)</f>
        <v/>
      </c>
      <c r="AJ399" s="132" t="str">
        <f>HYPERLINK('242MLInput'!AE395)</f>
        <v/>
      </c>
      <c r="AK399" s="132" t="str">
        <f>HYPERLINK('242MLInput'!AF395)</f>
        <v/>
      </c>
      <c r="AL399" s="132" t="str">
        <f>HYPERLINK('242MLInput'!AG395)</f>
        <v/>
      </c>
      <c r="AM399" s="132" t="str">
        <f>HYPERLINK('242MLInput'!AH395)</f>
        <v/>
      </c>
      <c r="AN399" s="132" t="str">
        <f>HYPERLINK('242MLInput'!AI395)</f>
        <v/>
      </c>
      <c r="AO399" s="132" t="str">
        <f>HYPERLINK('242MLInput'!AJ395)</f>
        <v/>
      </c>
      <c r="AP399" s="132" t="str">
        <f>HYPERLINK('242MLInput'!AK395)</f>
        <v/>
      </c>
      <c r="AQ399" s="118"/>
      <c r="AR399" s="118"/>
      <c r="AS399" s="118"/>
      <c r="AT399" s="118"/>
      <c r="AU399" s="118"/>
      <c r="AV399" s="118"/>
      <c r="AW399" s="118"/>
      <c r="AX399" s="118"/>
      <c r="AY399" s="118"/>
      <c r="AZ399" s="118"/>
      <c r="BA399" s="118"/>
      <c r="BB399" s="118"/>
      <c r="BC399" s="118"/>
      <c r="BD399" s="118"/>
      <c r="BE399" s="118"/>
      <c r="BF399" s="118"/>
      <c r="BG399" s="118"/>
      <c r="BH399" s="118"/>
      <c r="BI399" s="118"/>
      <c r="BJ399" s="118"/>
      <c r="BK399" s="118"/>
      <c r="BL399" s="118"/>
      <c r="BM399" s="118"/>
      <c r="BN399" s="118"/>
      <c r="BO399" s="118"/>
      <c r="BP399" s="118"/>
      <c r="BQ399" s="118"/>
      <c r="BR399" s="118"/>
      <c r="BS399" s="118"/>
      <c r="BT399" s="118"/>
      <c r="BU399" s="118"/>
      <c r="BV399" s="118"/>
      <c r="BW399" s="118"/>
      <c r="BX399" s="118"/>
      <c r="BY399" s="118"/>
      <c r="BZ399" s="118"/>
      <c r="CA399" s="118"/>
      <c r="CB399" s="118"/>
      <c r="CC399" s="118"/>
      <c r="CD399" s="118"/>
      <c r="CE399" s="118"/>
      <c r="CF399" s="118"/>
      <c r="CG399" s="118"/>
      <c r="CH399" s="118"/>
      <c r="CI399" s="118"/>
      <c r="CJ399" s="118"/>
      <c r="CK399" s="118"/>
      <c r="CL399" s="118"/>
      <c r="CM399" s="118"/>
      <c r="CN399" s="118"/>
      <c r="CO399" s="118"/>
      <c r="CP399" s="118"/>
      <c r="CQ399" s="118"/>
      <c r="CR399" s="118"/>
      <c r="CS399" s="118"/>
      <c r="CT399" s="118"/>
      <c r="CU399" s="118"/>
      <c r="CV399" s="118"/>
      <c r="CW399" s="118"/>
      <c r="CX399" s="118"/>
      <c r="CY399" s="118"/>
      <c r="CZ399" s="118"/>
      <c r="DA399" s="118"/>
      <c r="DB399" s="118"/>
      <c r="DC399" s="118"/>
      <c r="DD399" s="118"/>
    </row>
    <row r="400" ht="10.5" customHeight="1">
      <c r="A400" s="118" t="str">
        <f t="shared" si="1"/>
        <v>242ML</v>
      </c>
      <c r="B400" s="118">
        <f t="shared" si="2"/>
        <v>2020</v>
      </c>
      <c r="C400" s="118">
        <f t="shared" si="3"/>
        <v>11</v>
      </c>
      <c r="D400" s="119">
        <f>'242MLInput'!B396</f>
        <v>44154</v>
      </c>
      <c r="E400" s="120" t="str">
        <f t="shared" si="4"/>
        <v>APA</v>
      </c>
      <c r="F400" s="121" t="str">
        <f>'242MLInput'!H396</f>
        <v>BUY</v>
      </c>
      <c r="G400" s="120" t="str">
        <f>'242MLInput'!N396</f>
        <v>Steve Watkins</v>
      </c>
      <c r="H400" s="120" t="str">
        <f>'242MLInput'!O396</f>
        <v/>
      </c>
      <c r="I400" s="120" t="str">
        <f>'242MLInput'!Q396</f>
        <v>Cargo</v>
      </c>
      <c r="J400" s="121" t="str">
        <f>'242MLInput'!R396</f>
        <v>Vector Aeromedical</v>
      </c>
      <c r="K400" s="122" t="str">
        <f>'242MLInput'!AC396</f>
        <v/>
      </c>
      <c r="L400" s="123"/>
      <c r="M400" s="124">
        <f>'242MLInput'!L396</f>
        <v>3.3</v>
      </c>
      <c r="N400" s="120" t="str">
        <f>IF(F400="","",(IF(R400='242MLInput'!K396,"","ERROR!")))</f>
        <v/>
      </c>
      <c r="O400" s="120"/>
      <c r="P400" s="121">
        <v>1824.0</v>
      </c>
      <c r="Q400" s="121"/>
      <c r="R400" s="124">
        <f t="shared" si="8"/>
        <v>3200</v>
      </c>
      <c r="S400" s="125"/>
      <c r="T400" s="125"/>
      <c r="U400" s="125"/>
      <c r="V400" s="126"/>
      <c r="W400" s="125"/>
      <c r="X400" s="125"/>
      <c r="Y400" s="125" t="str">
        <f t="shared" si="86"/>
        <v/>
      </c>
      <c r="Z400" s="121"/>
      <c r="AA400" s="234" t="s">
        <v>94</v>
      </c>
      <c r="AB400" s="128">
        <v>1000.0</v>
      </c>
      <c r="AC400" s="128" t="s">
        <v>415</v>
      </c>
      <c r="AD400" s="143"/>
      <c r="AE400" s="144">
        <v>0.0</v>
      </c>
      <c r="AF400" s="125" t="str">
        <f t="shared" si="6"/>
        <v/>
      </c>
      <c r="AG400" s="131">
        <v>2.75</v>
      </c>
      <c r="AH400" s="120">
        <f t="shared" si="7"/>
        <v>0</v>
      </c>
      <c r="AI400" s="132" t="str">
        <f>HYPERLINK('242MLInput'!AD396)</f>
        <v/>
      </c>
      <c r="AJ400" s="132" t="str">
        <f>HYPERLINK('242MLInput'!AE396)</f>
        <v/>
      </c>
      <c r="AK400" s="132" t="str">
        <f>HYPERLINK('242MLInput'!AF396)</f>
        <v/>
      </c>
      <c r="AL400" s="132" t="str">
        <f>HYPERLINK('242MLInput'!AG396)</f>
        <v/>
      </c>
      <c r="AM400" s="132" t="str">
        <f>HYPERLINK('242MLInput'!AH396)</f>
        <v/>
      </c>
      <c r="AN400" s="132" t="str">
        <f>HYPERLINK('242MLInput'!AI396)</f>
        <v/>
      </c>
      <c r="AO400" s="132" t="str">
        <f>HYPERLINK('242MLInput'!AJ396)</f>
        <v/>
      </c>
      <c r="AP400" s="132" t="str">
        <f>HYPERLINK('242MLInput'!AK396)</f>
        <v/>
      </c>
      <c r="AQ400" s="118"/>
      <c r="AR400" s="118"/>
      <c r="AS400" s="118"/>
      <c r="AT400" s="118"/>
      <c r="AU400" s="118"/>
      <c r="AV400" s="118"/>
      <c r="AW400" s="118"/>
      <c r="AX400" s="118"/>
      <c r="AY400" s="118"/>
      <c r="AZ400" s="118"/>
      <c r="BA400" s="118"/>
      <c r="BB400" s="118"/>
      <c r="BC400" s="118"/>
      <c r="BD400" s="118"/>
      <c r="BE400" s="118"/>
      <c r="BF400" s="118"/>
      <c r="BG400" s="118"/>
      <c r="BH400" s="118"/>
      <c r="BI400" s="118"/>
      <c r="BJ400" s="118"/>
      <c r="BK400" s="118"/>
      <c r="BL400" s="118"/>
      <c r="BM400" s="118"/>
      <c r="BN400" s="118"/>
      <c r="BO400" s="118"/>
      <c r="BP400" s="118"/>
      <c r="BQ400" s="118"/>
      <c r="BR400" s="118"/>
      <c r="BS400" s="118"/>
      <c r="BT400" s="118"/>
      <c r="BU400" s="118"/>
      <c r="BV400" s="118"/>
      <c r="BW400" s="118"/>
      <c r="BX400" s="118"/>
      <c r="BY400" s="118"/>
      <c r="BZ400" s="118"/>
      <c r="CA400" s="118"/>
      <c r="CB400" s="118"/>
      <c r="CC400" s="118"/>
      <c r="CD400" s="118"/>
      <c r="CE400" s="118"/>
      <c r="CF400" s="118"/>
      <c r="CG400" s="118"/>
      <c r="CH400" s="118"/>
      <c r="CI400" s="118"/>
      <c r="CJ400" s="118"/>
      <c r="CK400" s="118"/>
      <c r="CL400" s="118"/>
      <c r="CM400" s="118"/>
      <c r="CN400" s="118"/>
      <c r="CO400" s="118"/>
      <c r="CP400" s="118"/>
      <c r="CQ400" s="118"/>
      <c r="CR400" s="118"/>
      <c r="CS400" s="118"/>
      <c r="CT400" s="118"/>
      <c r="CU400" s="118"/>
      <c r="CV400" s="118"/>
      <c r="CW400" s="118"/>
      <c r="CX400" s="118"/>
      <c r="CY400" s="118"/>
      <c r="CZ400" s="118"/>
      <c r="DA400" s="118"/>
      <c r="DB400" s="118"/>
      <c r="DC400" s="118"/>
      <c r="DD400" s="118"/>
    </row>
    <row r="401" ht="10.5" customHeight="1">
      <c r="A401" s="12" t="str">
        <f t="shared" si="1"/>
        <v>242ML</v>
      </c>
      <c r="B401" s="12">
        <f t="shared" si="2"/>
        <v>2020</v>
      </c>
      <c r="C401" s="12">
        <f t="shared" si="3"/>
        <v>11</v>
      </c>
      <c r="D401" s="230">
        <f>'242MLInput'!B397</f>
        <v>44154</v>
      </c>
      <c r="E401" s="111" t="str">
        <f t="shared" si="4"/>
        <v>BUY</v>
      </c>
      <c r="F401" s="112" t="str">
        <f>'242MLInput'!H397</f>
        <v>SLN</v>
      </c>
      <c r="G401" s="111" t="str">
        <f>'242MLInput'!N397</f>
        <v>Kevin Mock</v>
      </c>
      <c r="H401" s="111" t="str">
        <f>'242MLInput'!O397</f>
        <v/>
      </c>
      <c r="I401" s="111" t="str">
        <f>'242MLInput'!Q397</f>
        <v>Cargo</v>
      </c>
      <c r="J401" s="112" t="str">
        <f>'242MLInput'!R397</f>
        <v>Vector Aeromedical</v>
      </c>
      <c r="K401" s="113" t="str">
        <f>'242MLInput'!AC397</f>
        <v/>
      </c>
      <c r="L401" s="114"/>
      <c r="M401" s="115">
        <f>'242MLInput'!L397</f>
        <v>2.9</v>
      </c>
      <c r="N401" s="111" t="str">
        <f>IF(F401="","",(IF(R401='242MLInput'!K397,"","ERROR!")))</f>
        <v/>
      </c>
      <c r="O401" s="64"/>
      <c r="P401" s="121">
        <v>1825.0</v>
      </c>
      <c r="Q401" s="133"/>
      <c r="R401" s="224">
        <f t="shared" si="8"/>
        <v>3202.9</v>
      </c>
      <c r="S401" s="225"/>
      <c r="T401" s="225"/>
      <c r="U401" s="226"/>
      <c r="V401" s="226"/>
      <c r="W401" s="226"/>
      <c r="X401" s="226"/>
      <c r="Y401" s="226" t="str">
        <f t="shared" si="86"/>
        <v/>
      </c>
      <c r="Z401" s="136"/>
      <c r="AA401" s="228"/>
      <c r="AB401" s="229"/>
      <c r="AC401" s="229"/>
      <c r="AD401" s="138"/>
      <c r="AE401" s="139">
        <v>0.0</v>
      </c>
      <c r="AF401" s="140" t="str">
        <f t="shared" si="6"/>
        <v/>
      </c>
      <c r="AG401" s="231">
        <v>2.75</v>
      </c>
      <c r="AH401" s="142">
        <f t="shared" si="7"/>
        <v>0</v>
      </c>
      <c r="AI401" s="235" t="str">
        <f>HYPERLINK('242MLInput'!AD397)</f>
        <v/>
      </c>
      <c r="AJ401" s="236" t="str">
        <f>HYPERLINK('242MLInput'!AE397)</f>
        <v/>
      </c>
      <c r="AK401" s="237" t="str">
        <f>HYPERLINK('242MLInput'!AF397)</f>
        <v/>
      </c>
      <c r="AL401" s="237" t="str">
        <f>HYPERLINK('242MLInput'!AG397)</f>
        <v/>
      </c>
      <c r="AM401" s="237" t="str">
        <f>HYPERLINK('242MLInput'!AH397)</f>
        <v/>
      </c>
      <c r="AN401" s="237" t="str">
        <f>HYPERLINK('242MLInput'!AI397)</f>
        <v/>
      </c>
      <c r="AO401" s="237" t="str">
        <f>HYPERLINK('242MLInput'!AJ397)</f>
        <v/>
      </c>
      <c r="AP401" s="237" t="str">
        <f>HYPERLINK('242MLInput'!AK397)</f>
        <v/>
      </c>
      <c r="AQ401" s="238"/>
      <c r="AR401" s="238"/>
      <c r="AS401" s="238"/>
      <c r="AT401" s="238"/>
      <c r="AU401" s="238"/>
      <c r="AV401" s="238"/>
      <c r="AW401" s="238"/>
      <c r="AX401" s="238"/>
      <c r="AY401" s="238"/>
      <c r="AZ401" s="238"/>
      <c r="BA401" s="238"/>
      <c r="BB401" s="238"/>
      <c r="BC401" s="238"/>
      <c r="BD401" s="238"/>
      <c r="BE401" s="238"/>
      <c r="BF401" s="238"/>
      <c r="BG401" s="238"/>
      <c r="BH401" s="238"/>
      <c r="BI401" s="238"/>
      <c r="BJ401" s="238"/>
      <c r="BK401" s="238"/>
      <c r="BL401" s="238"/>
      <c r="BM401" s="238"/>
      <c r="BN401" s="238"/>
      <c r="BO401" s="238"/>
      <c r="BP401" s="238"/>
      <c r="BQ401" s="238"/>
      <c r="BR401" s="238"/>
      <c r="BS401" s="238"/>
      <c r="BT401" s="238"/>
      <c r="BU401" s="238"/>
      <c r="BV401" s="238"/>
      <c r="BW401" s="238"/>
      <c r="BX401" s="238"/>
      <c r="BY401" s="238"/>
      <c r="BZ401" s="238"/>
      <c r="CA401" s="238"/>
      <c r="CB401" s="238"/>
      <c r="CC401" s="238"/>
      <c r="CD401" s="238"/>
      <c r="CE401" s="238"/>
      <c r="CF401" s="238"/>
      <c r="CG401" s="238"/>
      <c r="CH401" s="238"/>
      <c r="CI401" s="238"/>
      <c r="CJ401" s="238"/>
      <c r="CK401" s="238"/>
      <c r="CL401" s="238"/>
      <c r="CM401" s="238"/>
      <c r="CN401" s="238"/>
      <c r="CO401" s="238"/>
      <c r="CP401" s="238"/>
      <c r="CQ401" s="238"/>
      <c r="CR401" s="238"/>
      <c r="CS401" s="238"/>
      <c r="CT401" s="238"/>
      <c r="CU401" s="238"/>
      <c r="CV401" s="238"/>
      <c r="CW401" s="238"/>
      <c r="CX401" s="238"/>
      <c r="CY401" s="238"/>
      <c r="CZ401" s="238"/>
      <c r="DA401" s="238"/>
      <c r="DB401" s="238"/>
      <c r="DC401" s="238"/>
      <c r="DD401" s="238"/>
    </row>
    <row r="402" ht="10.5" customHeight="1">
      <c r="A402" s="12" t="str">
        <f t="shared" si="1"/>
        <v>242ML</v>
      </c>
      <c r="B402" s="12">
        <f t="shared" si="2"/>
        <v>2020</v>
      </c>
      <c r="C402" s="12">
        <f t="shared" si="3"/>
        <v>11</v>
      </c>
      <c r="D402" s="230">
        <f>'242MLInput'!B398</f>
        <v>44154</v>
      </c>
      <c r="E402" s="111" t="str">
        <f t="shared" si="4"/>
        <v>SLN</v>
      </c>
      <c r="F402" s="112" t="str">
        <f>'242MLInput'!H398</f>
        <v>APA</v>
      </c>
      <c r="G402" s="111" t="str">
        <f>'242MLInput'!N398</f>
        <v>Kevin Mock</v>
      </c>
      <c r="H402" s="111" t="str">
        <f>'242MLInput'!O398</f>
        <v/>
      </c>
      <c r="I402" s="111" t="str">
        <f>'242MLInput'!Q398</f>
        <v>Cargo</v>
      </c>
      <c r="J402" s="112" t="str">
        <f>'242MLInput'!R398</f>
        <v>Vector Aeromedical</v>
      </c>
      <c r="K402" s="113" t="str">
        <f>'242MLInput'!AC398</f>
        <v/>
      </c>
      <c r="L402" s="114"/>
      <c r="M402" s="115">
        <f>'242MLInput'!L398</f>
        <v>1.5</v>
      </c>
      <c r="N402" s="111" t="str">
        <f>IF(F402="","",(IF(R402='242MLInput'!K398,"","ERROR!")))</f>
        <v/>
      </c>
      <c r="O402" s="64"/>
      <c r="P402" s="121">
        <v>1826.0</v>
      </c>
      <c r="Q402" s="133"/>
      <c r="R402" s="224">
        <f t="shared" si="8"/>
        <v>3204.4</v>
      </c>
      <c r="S402" s="225"/>
      <c r="T402" s="225"/>
      <c r="U402" s="226"/>
      <c r="V402" s="226"/>
      <c r="W402" s="226"/>
      <c r="X402" s="226"/>
      <c r="Y402" s="226" t="str">
        <f t="shared" si="86"/>
        <v/>
      </c>
      <c r="Z402" s="136"/>
      <c r="AA402" s="228"/>
      <c r="AB402" s="229"/>
      <c r="AC402" s="229"/>
      <c r="AD402" s="138"/>
      <c r="AE402" s="139">
        <v>0.0</v>
      </c>
      <c r="AF402" s="140" t="str">
        <f t="shared" si="6"/>
        <v/>
      </c>
      <c r="AG402" s="231">
        <v>2.75</v>
      </c>
      <c r="AH402" s="142">
        <f t="shared" si="7"/>
        <v>0</v>
      </c>
      <c r="AI402" s="235" t="str">
        <f>HYPERLINK('242MLInput'!AD398)</f>
        <v/>
      </c>
      <c r="AJ402" s="236" t="str">
        <f>HYPERLINK('242MLInput'!AE398)</f>
        <v/>
      </c>
      <c r="AK402" s="237" t="str">
        <f>HYPERLINK('242MLInput'!AF398)</f>
        <v/>
      </c>
      <c r="AL402" s="237" t="str">
        <f>HYPERLINK('242MLInput'!AG398)</f>
        <v/>
      </c>
      <c r="AM402" s="237" t="str">
        <f>HYPERLINK('242MLInput'!AH398)</f>
        <v/>
      </c>
      <c r="AN402" s="237" t="str">
        <f>HYPERLINK('242MLInput'!AI398)</f>
        <v/>
      </c>
      <c r="AO402" s="237" t="str">
        <f>HYPERLINK('242MLInput'!AJ398)</f>
        <v/>
      </c>
      <c r="AP402" s="237" t="str">
        <f>HYPERLINK('242MLInput'!AK398)</f>
        <v/>
      </c>
      <c r="AQ402" s="238"/>
      <c r="AR402" s="238"/>
      <c r="AS402" s="238"/>
      <c r="AT402" s="238"/>
      <c r="AU402" s="238"/>
      <c r="AV402" s="238"/>
      <c r="AW402" s="238"/>
      <c r="AX402" s="238"/>
      <c r="AY402" s="238"/>
      <c r="AZ402" s="238"/>
      <c r="BA402" s="238"/>
      <c r="BB402" s="238"/>
      <c r="BC402" s="238"/>
      <c r="BD402" s="238"/>
      <c r="BE402" s="238"/>
      <c r="BF402" s="238"/>
      <c r="BG402" s="238"/>
      <c r="BH402" s="238"/>
      <c r="BI402" s="238"/>
      <c r="BJ402" s="238"/>
      <c r="BK402" s="238"/>
      <c r="BL402" s="238"/>
      <c r="BM402" s="238"/>
      <c r="BN402" s="238"/>
      <c r="BO402" s="238"/>
      <c r="BP402" s="238"/>
      <c r="BQ402" s="238"/>
      <c r="BR402" s="238"/>
      <c r="BS402" s="238"/>
      <c r="BT402" s="238"/>
      <c r="BU402" s="238"/>
      <c r="BV402" s="238"/>
      <c r="BW402" s="238"/>
      <c r="BX402" s="238"/>
      <c r="BY402" s="238"/>
      <c r="BZ402" s="238"/>
      <c r="CA402" s="238"/>
      <c r="CB402" s="238"/>
      <c r="CC402" s="238"/>
      <c r="CD402" s="238"/>
      <c r="CE402" s="238"/>
      <c r="CF402" s="238"/>
      <c r="CG402" s="238"/>
      <c r="CH402" s="238"/>
      <c r="CI402" s="238"/>
      <c r="CJ402" s="238"/>
      <c r="CK402" s="238"/>
      <c r="CL402" s="238"/>
      <c r="CM402" s="238"/>
      <c r="CN402" s="238"/>
      <c r="CO402" s="238"/>
      <c r="CP402" s="238"/>
      <c r="CQ402" s="238"/>
      <c r="CR402" s="238"/>
      <c r="CS402" s="238"/>
      <c r="CT402" s="238"/>
      <c r="CU402" s="238"/>
      <c r="CV402" s="238"/>
      <c r="CW402" s="238"/>
      <c r="CX402" s="238"/>
      <c r="CY402" s="238"/>
      <c r="CZ402" s="238"/>
      <c r="DA402" s="238"/>
      <c r="DB402" s="238"/>
      <c r="DC402" s="238"/>
      <c r="DD402" s="238"/>
    </row>
    <row r="403" ht="10.5" customHeight="1">
      <c r="A403" s="12" t="str">
        <f t="shared" si="1"/>
        <v>242ML</v>
      </c>
      <c r="B403" s="12">
        <f t="shared" si="2"/>
        <v>2020</v>
      </c>
      <c r="C403" s="12">
        <f t="shared" si="3"/>
        <v>11</v>
      </c>
      <c r="D403" s="230">
        <f>'242MLInput'!B399</f>
        <v>44155</v>
      </c>
      <c r="E403" s="111" t="str">
        <f t="shared" si="4"/>
        <v>APA</v>
      </c>
      <c r="F403" s="112" t="str">
        <f>'242MLInput'!H399</f>
        <v>BUY</v>
      </c>
      <c r="G403" s="111" t="str">
        <f>'242MLInput'!N399</f>
        <v>Kevin Mock</v>
      </c>
      <c r="H403" s="111" t="str">
        <f>'242MLInput'!O399</f>
        <v/>
      </c>
      <c r="I403" s="111" t="str">
        <f>'242MLInput'!Q399</f>
        <v>Cargo</v>
      </c>
      <c r="J403" s="112" t="str">
        <f>'242MLInput'!R399</f>
        <v>Vector Aeromedical</v>
      </c>
      <c r="K403" s="113" t="str">
        <f>'242MLInput'!AC399</f>
        <v/>
      </c>
      <c r="L403" s="114"/>
      <c r="M403" s="115">
        <f>'242MLInput'!L399</f>
        <v>3.2</v>
      </c>
      <c r="N403" s="111" t="str">
        <f>IF(F403="","",(IF(R403='242MLInput'!K399,"","ERROR!")))</f>
        <v/>
      </c>
      <c r="O403" s="64"/>
      <c r="P403" s="121">
        <v>1827.0</v>
      </c>
      <c r="Q403" s="133"/>
      <c r="R403" s="224">
        <f t="shared" si="8"/>
        <v>3207.6</v>
      </c>
      <c r="S403" s="225"/>
      <c r="T403" s="225"/>
      <c r="U403" s="226"/>
      <c r="V403" s="226"/>
      <c r="W403" s="226"/>
      <c r="X403" s="226"/>
      <c r="Y403" s="226" t="str">
        <f t="shared" si="86"/>
        <v/>
      </c>
      <c r="Z403" s="136"/>
      <c r="AA403" s="228" t="s">
        <v>102</v>
      </c>
      <c r="AB403" s="229">
        <v>1000.0</v>
      </c>
      <c r="AC403" s="229" t="s">
        <v>416</v>
      </c>
      <c r="AD403" s="138"/>
      <c r="AE403" s="139">
        <v>0.0</v>
      </c>
      <c r="AF403" s="140" t="str">
        <f t="shared" si="6"/>
        <v/>
      </c>
      <c r="AG403" s="231">
        <v>2.75</v>
      </c>
      <c r="AH403" s="142">
        <f t="shared" si="7"/>
        <v>0</v>
      </c>
      <c r="AI403" s="235" t="str">
        <f>HYPERLINK('242MLInput'!AD399)</f>
        <v/>
      </c>
      <c r="AJ403" s="236" t="str">
        <f>HYPERLINK('242MLInput'!AE399)</f>
        <v/>
      </c>
      <c r="AK403" s="237" t="str">
        <f>HYPERLINK('242MLInput'!AF399)</f>
        <v/>
      </c>
      <c r="AL403" s="237" t="str">
        <f>HYPERLINK('242MLInput'!AG399)</f>
        <v/>
      </c>
      <c r="AM403" s="237" t="str">
        <f>HYPERLINK('242MLInput'!AH399)</f>
        <v/>
      </c>
      <c r="AN403" s="237" t="str">
        <f>HYPERLINK('242MLInput'!AI399)</f>
        <v/>
      </c>
      <c r="AO403" s="237" t="str">
        <f>HYPERLINK('242MLInput'!AJ399)</f>
        <v/>
      </c>
      <c r="AP403" s="237" t="str">
        <f>HYPERLINK('242MLInput'!AK399)</f>
        <v/>
      </c>
      <c r="AQ403" s="238"/>
      <c r="AR403" s="238"/>
      <c r="AS403" s="238"/>
      <c r="AT403" s="238"/>
      <c r="AU403" s="238"/>
      <c r="AV403" s="238"/>
      <c r="AW403" s="238"/>
      <c r="AX403" s="238"/>
      <c r="AY403" s="238"/>
      <c r="AZ403" s="238"/>
      <c r="BA403" s="238"/>
      <c r="BB403" s="238"/>
      <c r="BC403" s="238"/>
      <c r="BD403" s="238"/>
      <c r="BE403" s="238"/>
      <c r="BF403" s="238"/>
      <c r="BG403" s="238"/>
      <c r="BH403" s="238"/>
      <c r="BI403" s="238"/>
      <c r="BJ403" s="238"/>
      <c r="BK403" s="238"/>
      <c r="BL403" s="238"/>
      <c r="BM403" s="238"/>
      <c r="BN403" s="238"/>
      <c r="BO403" s="238"/>
      <c r="BP403" s="238"/>
      <c r="BQ403" s="238"/>
      <c r="BR403" s="238"/>
      <c r="BS403" s="238"/>
      <c r="BT403" s="238"/>
      <c r="BU403" s="238"/>
      <c r="BV403" s="238"/>
      <c r="BW403" s="238"/>
      <c r="BX403" s="238"/>
      <c r="BY403" s="238"/>
      <c r="BZ403" s="238"/>
      <c r="CA403" s="238"/>
      <c r="CB403" s="238"/>
      <c r="CC403" s="238"/>
      <c r="CD403" s="238"/>
      <c r="CE403" s="238"/>
      <c r="CF403" s="238"/>
      <c r="CG403" s="238"/>
      <c r="CH403" s="238"/>
      <c r="CI403" s="238"/>
      <c r="CJ403" s="238"/>
      <c r="CK403" s="238"/>
      <c r="CL403" s="238"/>
      <c r="CM403" s="238"/>
      <c r="CN403" s="238"/>
      <c r="CO403" s="238"/>
      <c r="CP403" s="238"/>
      <c r="CQ403" s="238"/>
      <c r="CR403" s="238"/>
      <c r="CS403" s="238"/>
      <c r="CT403" s="238"/>
      <c r="CU403" s="238"/>
      <c r="CV403" s="238"/>
      <c r="CW403" s="238"/>
      <c r="CX403" s="238"/>
      <c r="CY403" s="238"/>
      <c r="CZ403" s="238"/>
      <c r="DA403" s="238"/>
      <c r="DB403" s="238"/>
      <c r="DC403" s="238"/>
      <c r="DD403" s="238"/>
    </row>
    <row r="404" ht="10.5" customHeight="1">
      <c r="A404" s="118" t="str">
        <f t="shared" si="1"/>
        <v>242ML</v>
      </c>
      <c r="B404" s="118">
        <f t="shared" si="2"/>
        <v>2020</v>
      </c>
      <c r="C404" s="118">
        <f t="shared" si="3"/>
        <v>11</v>
      </c>
      <c r="D404" s="119">
        <f>'242MLInput'!B400</f>
        <v>44155</v>
      </c>
      <c r="E404" s="120" t="str">
        <f t="shared" si="4"/>
        <v>BUY</v>
      </c>
      <c r="F404" s="121" t="str">
        <f>'242MLInput'!H400</f>
        <v>GLY</v>
      </c>
      <c r="G404" s="120" t="str">
        <f>'242MLInput'!N400</f>
        <v>David Carr</v>
      </c>
      <c r="H404" s="120" t="str">
        <f>'242MLInput'!O400</f>
        <v/>
      </c>
      <c r="I404" s="120" t="str">
        <f>'242MLInput'!Q400</f>
        <v>Cargo</v>
      </c>
      <c r="J404" s="121" t="str">
        <f>'242MLInput'!R400</f>
        <v>Vector Aeromedical</v>
      </c>
      <c r="K404" s="122" t="str">
        <f>'242MLInput'!AC400</f>
        <v/>
      </c>
      <c r="L404" s="123"/>
      <c r="M404" s="124">
        <f>'242MLInput'!L400</f>
        <v>2.5</v>
      </c>
      <c r="N404" s="120" t="str">
        <f>IF(F404="","",(IF(R404='242MLInput'!K400,"","ERROR!")))</f>
        <v/>
      </c>
      <c r="O404" s="120"/>
      <c r="P404" s="121">
        <v>1828.0</v>
      </c>
      <c r="Q404" s="121"/>
      <c r="R404" s="124">
        <f t="shared" si="8"/>
        <v>3210.1</v>
      </c>
      <c r="S404" s="125"/>
      <c r="T404" s="125"/>
      <c r="U404" s="125"/>
      <c r="V404" s="126"/>
      <c r="W404" s="125"/>
      <c r="X404" s="125"/>
      <c r="Y404" s="125" t="str">
        <f t="shared" si="86"/>
        <v/>
      </c>
      <c r="Z404" s="121"/>
      <c r="AA404" s="234"/>
      <c r="AB404" s="128"/>
      <c r="AC404" s="128"/>
      <c r="AD404" s="143"/>
      <c r="AE404" s="144">
        <v>0.0</v>
      </c>
      <c r="AF404" s="125" t="str">
        <f t="shared" si="6"/>
        <v/>
      </c>
      <c r="AG404" s="131">
        <v>2.75</v>
      </c>
      <c r="AH404" s="120">
        <f t="shared" si="7"/>
        <v>0</v>
      </c>
      <c r="AI404" s="132" t="str">
        <f>HYPERLINK('242MLInput'!AD400)</f>
        <v/>
      </c>
      <c r="AJ404" s="132" t="str">
        <f>HYPERLINK('242MLInput'!AE400)</f>
        <v/>
      </c>
      <c r="AK404" s="132" t="str">
        <f>HYPERLINK('242MLInput'!AF400)</f>
        <v/>
      </c>
      <c r="AL404" s="132" t="str">
        <f>HYPERLINK('242MLInput'!AG400)</f>
        <v/>
      </c>
      <c r="AM404" s="132" t="str">
        <f>HYPERLINK('242MLInput'!AH400)</f>
        <v/>
      </c>
      <c r="AN404" s="132" t="str">
        <f>HYPERLINK('242MLInput'!AI400)</f>
        <v/>
      </c>
      <c r="AO404" s="132" t="str">
        <f>HYPERLINK('242MLInput'!AJ400)</f>
        <v/>
      </c>
      <c r="AP404" s="132" t="str">
        <f>HYPERLINK('242MLInput'!AK400)</f>
        <v/>
      </c>
      <c r="AQ404" s="118"/>
      <c r="AR404" s="118"/>
      <c r="AS404" s="118"/>
      <c r="AT404" s="118"/>
      <c r="AU404" s="118"/>
      <c r="AV404" s="118"/>
      <c r="AW404" s="118"/>
      <c r="AX404" s="118"/>
      <c r="AY404" s="118"/>
      <c r="AZ404" s="118"/>
      <c r="BA404" s="118"/>
      <c r="BB404" s="118"/>
      <c r="BC404" s="118"/>
      <c r="BD404" s="118"/>
      <c r="BE404" s="118"/>
      <c r="BF404" s="118"/>
      <c r="BG404" s="118"/>
      <c r="BH404" s="118"/>
      <c r="BI404" s="118"/>
      <c r="BJ404" s="118"/>
      <c r="BK404" s="118"/>
      <c r="BL404" s="118"/>
      <c r="BM404" s="118"/>
      <c r="BN404" s="118"/>
      <c r="BO404" s="118"/>
      <c r="BP404" s="118"/>
      <c r="BQ404" s="118"/>
      <c r="BR404" s="118"/>
      <c r="BS404" s="118"/>
      <c r="BT404" s="118"/>
      <c r="BU404" s="118"/>
      <c r="BV404" s="118"/>
      <c r="BW404" s="118"/>
      <c r="BX404" s="118"/>
      <c r="BY404" s="118"/>
      <c r="BZ404" s="118"/>
      <c r="CA404" s="118"/>
      <c r="CB404" s="118"/>
      <c r="CC404" s="118"/>
      <c r="CD404" s="118"/>
      <c r="CE404" s="118"/>
      <c r="CF404" s="118"/>
      <c r="CG404" s="118"/>
      <c r="CH404" s="118"/>
      <c r="CI404" s="118"/>
      <c r="CJ404" s="118"/>
      <c r="CK404" s="118"/>
      <c r="CL404" s="118"/>
      <c r="CM404" s="118"/>
      <c r="CN404" s="118"/>
      <c r="CO404" s="118"/>
      <c r="CP404" s="118"/>
      <c r="CQ404" s="118"/>
      <c r="CR404" s="118"/>
      <c r="CS404" s="118"/>
      <c r="CT404" s="118"/>
      <c r="CU404" s="118"/>
      <c r="CV404" s="118"/>
      <c r="CW404" s="118"/>
      <c r="CX404" s="118"/>
      <c r="CY404" s="118"/>
      <c r="CZ404" s="118"/>
      <c r="DA404" s="118"/>
      <c r="DB404" s="118"/>
      <c r="DC404" s="118"/>
      <c r="DD404" s="118"/>
    </row>
    <row r="405" ht="10.5" customHeight="1">
      <c r="A405" s="118" t="str">
        <f t="shared" si="1"/>
        <v>242ML</v>
      </c>
      <c r="B405" s="118">
        <f t="shared" si="2"/>
        <v>2020</v>
      </c>
      <c r="C405" s="118">
        <f t="shared" si="3"/>
        <v>11</v>
      </c>
      <c r="D405" s="119">
        <f>'242MLInput'!B401</f>
        <v>44155</v>
      </c>
      <c r="E405" s="120" t="str">
        <f t="shared" si="4"/>
        <v>GLY</v>
      </c>
      <c r="F405" s="121" t="str">
        <f>'242MLInput'!H401</f>
        <v>APA</v>
      </c>
      <c r="G405" s="120" t="str">
        <f>'242MLInput'!N401</f>
        <v>David Carr</v>
      </c>
      <c r="H405" s="120" t="str">
        <f>'242MLInput'!O401</f>
        <v/>
      </c>
      <c r="I405" s="120" t="str">
        <f>'242MLInput'!Q401</f>
        <v>Cargo</v>
      </c>
      <c r="J405" s="121" t="str">
        <f>'242MLInput'!R401</f>
        <v>Vector Aeromedical</v>
      </c>
      <c r="K405" s="122" t="str">
        <f>'242MLInput'!AC401</f>
        <v/>
      </c>
      <c r="L405" s="123"/>
      <c r="M405" s="124">
        <f>'242MLInput'!L401</f>
        <v>1.9</v>
      </c>
      <c r="N405" s="120" t="str">
        <f>IF(F405="","",(IF(R405='242MLInput'!K401,"","ERROR!")))</f>
        <v/>
      </c>
      <c r="O405" s="120"/>
      <c r="P405" s="121">
        <v>1829.0</v>
      </c>
      <c r="Q405" s="121"/>
      <c r="R405" s="124">
        <f t="shared" si="8"/>
        <v>3212</v>
      </c>
      <c r="S405" s="125"/>
      <c r="T405" s="125"/>
      <c r="U405" s="125"/>
      <c r="V405" s="126"/>
      <c r="W405" s="125"/>
      <c r="X405" s="125"/>
      <c r="Y405" s="125" t="str">
        <f t="shared" si="86"/>
        <v/>
      </c>
      <c r="Z405" s="121"/>
      <c r="AA405" s="234"/>
      <c r="AB405" s="128"/>
      <c r="AC405" s="128"/>
      <c r="AD405" s="143"/>
      <c r="AE405" s="144">
        <v>0.0</v>
      </c>
      <c r="AF405" s="125" t="str">
        <f t="shared" si="6"/>
        <v/>
      </c>
      <c r="AG405" s="131">
        <v>2.75</v>
      </c>
      <c r="AH405" s="120">
        <f t="shared" si="7"/>
        <v>0</v>
      </c>
      <c r="AI405" s="132" t="str">
        <f>HYPERLINK('242MLInput'!AD401)</f>
        <v/>
      </c>
      <c r="AJ405" s="132" t="str">
        <f>HYPERLINK('242MLInput'!AE401)</f>
        <v/>
      </c>
      <c r="AK405" s="132" t="str">
        <f>HYPERLINK('242MLInput'!AF401)</f>
        <v/>
      </c>
      <c r="AL405" s="132" t="str">
        <f>HYPERLINK('242MLInput'!AG401)</f>
        <v/>
      </c>
      <c r="AM405" s="132" t="str">
        <f>HYPERLINK('242MLInput'!AH401)</f>
        <v/>
      </c>
      <c r="AN405" s="132" t="str">
        <f>HYPERLINK('242MLInput'!AI401)</f>
        <v/>
      </c>
      <c r="AO405" s="132" t="str">
        <f>HYPERLINK('242MLInput'!AJ401)</f>
        <v/>
      </c>
      <c r="AP405" s="132" t="str">
        <f>HYPERLINK('242MLInput'!AK401)</f>
        <v/>
      </c>
      <c r="AQ405" s="118"/>
      <c r="AR405" s="118"/>
      <c r="AS405" s="118"/>
      <c r="AT405" s="118"/>
      <c r="AU405" s="118"/>
      <c r="AV405" s="118"/>
      <c r="AW405" s="118"/>
      <c r="AX405" s="118"/>
      <c r="AY405" s="118"/>
      <c r="AZ405" s="118"/>
      <c r="BA405" s="118"/>
      <c r="BB405" s="118"/>
      <c r="BC405" s="118"/>
      <c r="BD405" s="118"/>
      <c r="BE405" s="118"/>
      <c r="BF405" s="118"/>
      <c r="BG405" s="118"/>
      <c r="BH405" s="118"/>
      <c r="BI405" s="118"/>
      <c r="BJ405" s="118"/>
      <c r="BK405" s="118"/>
      <c r="BL405" s="118"/>
      <c r="BM405" s="118"/>
      <c r="BN405" s="118"/>
      <c r="BO405" s="118"/>
      <c r="BP405" s="118"/>
      <c r="BQ405" s="118"/>
      <c r="BR405" s="118"/>
      <c r="BS405" s="118"/>
      <c r="BT405" s="118"/>
      <c r="BU405" s="118"/>
      <c r="BV405" s="118"/>
      <c r="BW405" s="118"/>
      <c r="BX405" s="118"/>
      <c r="BY405" s="118"/>
      <c r="BZ405" s="118"/>
      <c r="CA405" s="118"/>
      <c r="CB405" s="118"/>
      <c r="CC405" s="118"/>
      <c r="CD405" s="118"/>
      <c r="CE405" s="118"/>
      <c r="CF405" s="118"/>
      <c r="CG405" s="118"/>
      <c r="CH405" s="118"/>
      <c r="CI405" s="118"/>
      <c r="CJ405" s="118"/>
      <c r="CK405" s="118"/>
      <c r="CL405" s="118"/>
      <c r="CM405" s="118"/>
      <c r="CN405" s="118"/>
      <c r="CO405" s="118"/>
      <c r="CP405" s="118"/>
      <c r="CQ405" s="118"/>
      <c r="CR405" s="118"/>
      <c r="CS405" s="118"/>
      <c r="CT405" s="118"/>
      <c r="CU405" s="118"/>
      <c r="CV405" s="118"/>
      <c r="CW405" s="118"/>
      <c r="CX405" s="118"/>
      <c r="CY405" s="118"/>
      <c r="CZ405" s="118"/>
      <c r="DA405" s="118"/>
      <c r="DB405" s="118"/>
      <c r="DC405" s="118"/>
      <c r="DD405" s="118"/>
    </row>
    <row r="406" ht="10.5" customHeight="1">
      <c r="A406" s="118" t="str">
        <f t="shared" si="1"/>
        <v>242ML</v>
      </c>
      <c r="B406" s="118">
        <f t="shared" si="2"/>
        <v>2020</v>
      </c>
      <c r="C406" s="118">
        <f t="shared" si="3"/>
        <v>11</v>
      </c>
      <c r="D406" s="119">
        <f>'242MLInput'!B402</f>
        <v>44156</v>
      </c>
      <c r="E406" s="120" t="str">
        <f t="shared" si="4"/>
        <v>APA</v>
      </c>
      <c r="F406" s="121" t="str">
        <f>'242MLInput'!H402</f>
        <v>BUY</v>
      </c>
      <c r="G406" s="120" t="str">
        <f>'242MLInput'!N402</f>
        <v>David Carr</v>
      </c>
      <c r="H406" s="120" t="str">
        <f>'242MLInput'!O402</f>
        <v/>
      </c>
      <c r="I406" s="120" t="str">
        <f>'242MLInput'!Q402</f>
        <v>Cargo</v>
      </c>
      <c r="J406" s="121" t="str">
        <f>'242MLInput'!R402</f>
        <v>Vector Aeromedical</v>
      </c>
      <c r="K406" s="122" t="str">
        <f>'242MLInput'!AC402</f>
        <v/>
      </c>
      <c r="L406" s="123"/>
      <c r="M406" s="124">
        <f>'242MLInput'!L402</f>
        <v>3.1</v>
      </c>
      <c r="N406" s="120" t="str">
        <f>IF(F406="","",(IF(R406='242MLInput'!K402,"","ERROR!")))</f>
        <v/>
      </c>
      <c r="O406" s="120"/>
      <c r="P406" s="121">
        <v>1830.0</v>
      </c>
      <c r="Q406" s="121"/>
      <c r="R406" s="124">
        <f t="shared" si="8"/>
        <v>3215.1</v>
      </c>
      <c r="S406" s="125"/>
      <c r="T406" s="125"/>
      <c r="U406" s="125"/>
      <c r="V406" s="126"/>
      <c r="W406" s="125"/>
      <c r="X406" s="125"/>
      <c r="Y406" s="125" t="str">
        <f t="shared" si="86"/>
        <v/>
      </c>
      <c r="Z406" s="121"/>
      <c r="AA406" s="234" t="s">
        <v>75</v>
      </c>
      <c r="AB406" s="128">
        <v>1000.0</v>
      </c>
      <c r="AC406" s="128" t="s">
        <v>417</v>
      </c>
      <c r="AD406" s="143"/>
      <c r="AE406" s="144">
        <v>0.0</v>
      </c>
      <c r="AF406" s="125" t="str">
        <f t="shared" si="6"/>
        <v/>
      </c>
      <c r="AG406" s="131">
        <v>2.75</v>
      </c>
      <c r="AH406" s="120">
        <f t="shared" si="7"/>
        <v>0</v>
      </c>
      <c r="AI406" s="132" t="str">
        <f>HYPERLINK('242MLInput'!AD402)</f>
        <v/>
      </c>
      <c r="AJ406" s="132" t="str">
        <f>HYPERLINK('242MLInput'!AE402)</f>
        <v/>
      </c>
      <c r="AK406" s="132" t="str">
        <f>HYPERLINK('242MLInput'!AF402)</f>
        <v/>
      </c>
      <c r="AL406" s="132" t="str">
        <f>HYPERLINK('242MLInput'!AG402)</f>
        <v/>
      </c>
      <c r="AM406" s="132" t="str">
        <f>HYPERLINK('242MLInput'!AH402)</f>
        <v/>
      </c>
      <c r="AN406" s="132" t="str">
        <f>HYPERLINK('242MLInput'!AI402)</f>
        <v/>
      </c>
      <c r="AO406" s="132" t="str">
        <f>HYPERLINK('242MLInput'!AJ402)</f>
        <v/>
      </c>
      <c r="AP406" s="132" t="str">
        <f>HYPERLINK('242MLInput'!AK402)</f>
        <v/>
      </c>
      <c r="AQ406" s="118"/>
      <c r="AR406" s="118"/>
      <c r="AS406" s="118"/>
      <c r="AT406" s="118"/>
      <c r="AU406" s="118"/>
      <c r="AV406" s="118"/>
      <c r="AW406" s="118"/>
      <c r="AX406" s="118"/>
      <c r="AY406" s="118"/>
      <c r="AZ406" s="118"/>
      <c r="BA406" s="118"/>
      <c r="BB406" s="118"/>
      <c r="BC406" s="118"/>
      <c r="BD406" s="118"/>
      <c r="BE406" s="118"/>
      <c r="BF406" s="118"/>
      <c r="BG406" s="118"/>
      <c r="BH406" s="118"/>
      <c r="BI406" s="118"/>
      <c r="BJ406" s="118"/>
      <c r="BK406" s="118"/>
      <c r="BL406" s="118"/>
      <c r="BM406" s="118"/>
      <c r="BN406" s="118"/>
      <c r="BO406" s="118"/>
      <c r="BP406" s="118"/>
      <c r="BQ406" s="118"/>
      <c r="BR406" s="118"/>
      <c r="BS406" s="118"/>
      <c r="BT406" s="118"/>
      <c r="BU406" s="118"/>
      <c r="BV406" s="118"/>
      <c r="BW406" s="118"/>
      <c r="BX406" s="118"/>
      <c r="BY406" s="118"/>
      <c r="BZ406" s="118"/>
      <c r="CA406" s="118"/>
      <c r="CB406" s="118"/>
      <c r="CC406" s="118"/>
      <c r="CD406" s="118"/>
      <c r="CE406" s="118"/>
      <c r="CF406" s="118"/>
      <c r="CG406" s="118"/>
      <c r="CH406" s="118"/>
      <c r="CI406" s="118"/>
      <c r="CJ406" s="118"/>
      <c r="CK406" s="118"/>
      <c r="CL406" s="118"/>
      <c r="CM406" s="118"/>
      <c r="CN406" s="118"/>
      <c r="CO406" s="118"/>
      <c r="CP406" s="118"/>
      <c r="CQ406" s="118"/>
      <c r="CR406" s="118"/>
      <c r="CS406" s="118"/>
      <c r="CT406" s="118"/>
      <c r="CU406" s="118"/>
      <c r="CV406" s="118"/>
      <c r="CW406" s="118"/>
      <c r="CX406" s="118"/>
      <c r="CY406" s="118"/>
      <c r="CZ406" s="118"/>
      <c r="DA406" s="118"/>
      <c r="DB406" s="118"/>
      <c r="DC406" s="118"/>
      <c r="DD406" s="118"/>
    </row>
    <row r="407" ht="10.5" customHeight="1">
      <c r="A407" s="12" t="str">
        <f t="shared" si="1"/>
        <v>242ML</v>
      </c>
      <c r="B407" s="12">
        <f t="shared" si="2"/>
        <v>2020</v>
      </c>
      <c r="C407" s="12">
        <f t="shared" si="3"/>
        <v>11</v>
      </c>
      <c r="D407" s="230">
        <f>'242MLInput'!B403</f>
        <v>44156</v>
      </c>
      <c r="E407" s="111" t="str">
        <f t="shared" si="4"/>
        <v>BUY</v>
      </c>
      <c r="F407" s="112" t="str">
        <f>'242MLInput'!H403</f>
        <v>UKL</v>
      </c>
      <c r="G407" s="111" t="str">
        <f>'242MLInput'!N403</f>
        <v>David Carr</v>
      </c>
      <c r="H407" s="111" t="str">
        <f>'242MLInput'!O403</f>
        <v/>
      </c>
      <c r="I407" s="111" t="str">
        <f>'242MLInput'!Q403</f>
        <v>Cargo</v>
      </c>
      <c r="J407" s="112" t="str">
        <f>'242MLInput'!R403</f>
        <v>Vector Aeromedical</v>
      </c>
      <c r="K407" s="113" t="str">
        <f>'242MLInput'!AC403</f>
        <v/>
      </c>
      <c r="L407" s="114"/>
      <c r="M407" s="115">
        <f>'242MLInput'!L403</f>
        <v>2.7</v>
      </c>
      <c r="N407" s="111" t="str">
        <f>IF(F407="","",(IF(R407='242MLInput'!K403,"","ERROR!")))</f>
        <v/>
      </c>
      <c r="O407" s="64"/>
      <c r="P407" s="121">
        <v>1831.0</v>
      </c>
      <c r="Q407" s="133"/>
      <c r="R407" s="224">
        <f t="shared" si="8"/>
        <v>3217.8</v>
      </c>
      <c r="S407" s="225"/>
      <c r="T407" s="225"/>
      <c r="U407" s="226"/>
      <c r="V407" s="226"/>
      <c r="W407" s="226"/>
      <c r="X407" s="226"/>
      <c r="Y407" s="226" t="str">
        <f t="shared" si="86"/>
        <v/>
      </c>
      <c r="Z407" s="136"/>
      <c r="AA407" s="228"/>
      <c r="AB407" s="229"/>
      <c r="AC407" s="229"/>
      <c r="AD407" s="138"/>
      <c r="AE407" s="139">
        <v>0.0</v>
      </c>
      <c r="AF407" s="140" t="str">
        <f t="shared" si="6"/>
        <v/>
      </c>
      <c r="AG407" s="231">
        <v>2.75</v>
      </c>
      <c r="AH407" s="142">
        <f t="shared" si="7"/>
        <v>0</v>
      </c>
      <c r="AI407" s="235" t="str">
        <f>HYPERLINK('242MLInput'!AD403)</f>
        <v/>
      </c>
      <c r="AJ407" s="236" t="str">
        <f>HYPERLINK('242MLInput'!AE403)</f>
        <v/>
      </c>
      <c r="AK407" s="237" t="str">
        <f>HYPERLINK('242MLInput'!AF403)</f>
        <v/>
      </c>
      <c r="AL407" s="237" t="str">
        <f>HYPERLINK('242MLInput'!AG403)</f>
        <v/>
      </c>
      <c r="AM407" s="237" t="str">
        <f>HYPERLINK('242MLInput'!AH403)</f>
        <v/>
      </c>
      <c r="AN407" s="237" t="str">
        <f>HYPERLINK('242MLInput'!AI403)</f>
        <v/>
      </c>
      <c r="AO407" s="237" t="str">
        <f>HYPERLINK('242MLInput'!AJ403)</f>
        <v/>
      </c>
      <c r="AP407" s="237" t="str">
        <f>HYPERLINK('242MLInput'!AK403)</f>
        <v/>
      </c>
      <c r="AQ407" s="238"/>
      <c r="AR407" s="238"/>
      <c r="AS407" s="238"/>
      <c r="AT407" s="238"/>
      <c r="AU407" s="238"/>
      <c r="AV407" s="238"/>
      <c r="AW407" s="238"/>
      <c r="AX407" s="238"/>
      <c r="AY407" s="238"/>
      <c r="AZ407" s="238"/>
      <c r="BA407" s="238"/>
      <c r="BB407" s="238"/>
      <c r="BC407" s="238"/>
      <c r="BD407" s="238"/>
      <c r="BE407" s="238"/>
      <c r="BF407" s="238"/>
      <c r="BG407" s="238"/>
      <c r="BH407" s="238"/>
      <c r="BI407" s="238"/>
      <c r="BJ407" s="238"/>
      <c r="BK407" s="238"/>
      <c r="BL407" s="238"/>
      <c r="BM407" s="238"/>
      <c r="BN407" s="238"/>
      <c r="BO407" s="238"/>
      <c r="BP407" s="238"/>
      <c r="BQ407" s="238"/>
      <c r="BR407" s="238"/>
      <c r="BS407" s="238"/>
      <c r="BT407" s="238"/>
      <c r="BU407" s="238"/>
      <c r="BV407" s="238"/>
      <c r="BW407" s="238"/>
      <c r="BX407" s="238"/>
      <c r="BY407" s="238"/>
      <c r="BZ407" s="238"/>
      <c r="CA407" s="238"/>
      <c r="CB407" s="238"/>
      <c r="CC407" s="238"/>
      <c r="CD407" s="238"/>
      <c r="CE407" s="238"/>
      <c r="CF407" s="238"/>
      <c r="CG407" s="238"/>
      <c r="CH407" s="238"/>
      <c r="CI407" s="238"/>
      <c r="CJ407" s="238"/>
      <c r="CK407" s="238"/>
      <c r="CL407" s="238"/>
      <c r="CM407" s="238"/>
      <c r="CN407" s="238"/>
      <c r="CO407" s="238"/>
      <c r="CP407" s="238"/>
      <c r="CQ407" s="238"/>
      <c r="CR407" s="238"/>
      <c r="CS407" s="238"/>
      <c r="CT407" s="238"/>
      <c r="CU407" s="238"/>
      <c r="CV407" s="238"/>
      <c r="CW407" s="238"/>
      <c r="CX407" s="238"/>
      <c r="CY407" s="238"/>
      <c r="CZ407" s="238"/>
      <c r="DA407" s="238"/>
      <c r="DB407" s="238"/>
      <c r="DC407" s="238"/>
      <c r="DD407" s="238"/>
    </row>
    <row r="408" ht="10.5" customHeight="1">
      <c r="A408" s="12" t="str">
        <f t="shared" si="1"/>
        <v>242ML</v>
      </c>
      <c r="B408" s="12">
        <f t="shared" si="2"/>
        <v>2020</v>
      </c>
      <c r="C408" s="12">
        <f t="shared" si="3"/>
        <v>11</v>
      </c>
      <c r="D408" s="230">
        <f>'242MLInput'!B404</f>
        <v>44156</v>
      </c>
      <c r="E408" s="111" t="str">
        <f t="shared" si="4"/>
        <v>UKL</v>
      </c>
      <c r="F408" s="112" t="str">
        <f>'242MLInput'!H404</f>
        <v>APA</v>
      </c>
      <c r="G408" s="111" t="str">
        <f>'242MLInput'!N404</f>
        <v>David Carr</v>
      </c>
      <c r="H408" s="111" t="str">
        <f>'242MLInput'!O404</f>
        <v/>
      </c>
      <c r="I408" s="111" t="str">
        <f>'242MLInput'!Q404</f>
        <v>Cargo</v>
      </c>
      <c r="J408" s="112" t="str">
        <f>'242MLInput'!R404</f>
        <v>Vector Aeromedical</v>
      </c>
      <c r="K408" s="113" t="str">
        <f>'242MLInput'!AC404</f>
        <v/>
      </c>
      <c r="L408" s="114"/>
      <c r="M408" s="115">
        <f>'242MLInput'!L404</f>
        <v>1.9</v>
      </c>
      <c r="N408" s="111" t="str">
        <f>IF(F408="","",(IF(R408='242MLInput'!K404,"","ERROR!")))</f>
        <v/>
      </c>
      <c r="O408" s="64"/>
      <c r="P408" s="121">
        <v>1832.0</v>
      </c>
      <c r="Q408" s="133"/>
      <c r="R408" s="224">
        <f t="shared" si="8"/>
        <v>3219.7</v>
      </c>
      <c r="S408" s="225"/>
      <c r="T408" s="225"/>
      <c r="U408" s="226"/>
      <c r="V408" s="226"/>
      <c r="W408" s="226"/>
      <c r="X408" s="226"/>
      <c r="Y408" s="226" t="str">
        <f t="shared" si="86"/>
        <v/>
      </c>
      <c r="Z408" s="136"/>
      <c r="AA408" s="228"/>
      <c r="AB408" s="229"/>
      <c r="AC408" s="229"/>
      <c r="AD408" s="138"/>
      <c r="AE408" s="139">
        <v>0.0</v>
      </c>
      <c r="AF408" s="140" t="str">
        <f t="shared" si="6"/>
        <v/>
      </c>
      <c r="AG408" s="231">
        <v>2.75</v>
      </c>
      <c r="AH408" s="142">
        <f t="shared" si="7"/>
        <v>0</v>
      </c>
      <c r="AI408" s="235" t="str">
        <f>HYPERLINK('242MLInput'!AD404)</f>
        <v/>
      </c>
      <c r="AJ408" s="236" t="str">
        <f>HYPERLINK('242MLInput'!AE404)</f>
        <v/>
      </c>
      <c r="AK408" s="237" t="str">
        <f>HYPERLINK('242MLInput'!AF404)</f>
        <v/>
      </c>
      <c r="AL408" s="237" t="str">
        <f>HYPERLINK('242MLInput'!AG404)</f>
        <v/>
      </c>
      <c r="AM408" s="237" t="str">
        <f>HYPERLINK('242MLInput'!AH404)</f>
        <v/>
      </c>
      <c r="AN408" s="237" t="str">
        <f>HYPERLINK('242MLInput'!AI404)</f>
        <v/>
      </c>
      <c r="AO408" s="237" t="str">
        <f>HYPERLINK('242MLInput'!AJ404)</f>
        <v/>
      </c>
      <c r="AP408" s="237" t="str">
        <f>HYPERLINK('242MLInput'!AK404)</f>
        <v/>
      </c>
      <c r="AQ408" s="238"/>
      <c r="AR408" s="238"/>
      <c r="AS408" s="238"/>
      <c r="AT408" s="238"/>
      <c r="AU408" s="238"/>
      <c r="AV408" s="238"/>
      <c r="AW408" s="238"/>
      <c r="AX408" s="238"/>
      <c r="AY408" s="238"/>
      <c r="AZ408" s="238"/>
      <c r="BA408" s="238"/>
      <c r="BB408" s="238"/>
      <c r="BC408" s="238"/>
      <c r="BD408" s="238"/>
      <c r="BE408" s="238"/>
      <c r="BF408" s="238"/>
      <c r="BG408" s="238"/>
      <c r="BH408" s="238"/>
      <c r="BI408" s="238"/>
      <c r="BJ408" s="238"/>
      <c r="BK408" s="238"/>
      <c r="BL408" s="238"/>
      <c r="BM408" s="238"/>
      <c r="BN408" s="238"/>
      <c r="BO408" s="238"/>
      <c r="BP408" s="238"/>
      <c r="BQ408" s="238"/>
      <c r="BR408" s="238"/>
      <c r="BS408" s="238"/>
      <c r="BT408" s="238"/>
      <c r="BU408" s="238"/>
      <c r="BV408" s="238"/>
      <c r="BW408" s="238"/>
      <c r="BX408" s="238"/>
      <c r="BY408" s="238"/>
      <c r="BZ408" s="238"/>
      <c r="CA408" s="238"/>
      <c r="CB408" s="238"/>
      <c r="CC408" s="238"/>
      <c r="CD408" s="238"/>
      <c r="CE408" s="238"/>
      <c r="CF408" s="238"/>
      <c r="CG408" s="238"/>
      <c r="CH408" s="238"/>
      <c r="CI408" s="238"/>
      <c r="CJ408" s="238"/>
      <c r="CK408" s="238"/>
      <c r="CL408" s="238"/>
      <c r="CM408" s="238"/>
      <c r="CN408" s="238"/>
      <c r="CO408" s="238"/>
      <c r="CP408" s="238"/>
      <c r="CQ408" s="238"/>
      <c r="CR408" s="238"/>
      <c r="CS408" s="238"/>
      <c r="CT408" s="238"/>
      <c r="CU408" s="238"/>
      <c r="CV408" s="238"/>
      <c r="CW408" s="238"/>
      <c r="CX408" s="238"/>
      <c r="CY408" s="238"/>
      <c r="CZ408" s="238"/>
      <c r="DA408" s="238"/>
      <c r="DB408" s="238"/>
      <c r="DC408" s="238"/>
      <c r="DD408" s="238"/>
    </row>
    <row r="409" ht="10.5" customHeight="1">
      <c r="A409" s="12" t="str">
        <f t="shared" si="1"/>
        <v>242ML</v>
      </c>
      <c r="B409" s="12">
        <f t="shared" si="2"/>
        <v>2020</v>
      </c>
      <c r="C409" s="12">
        <f t="shared" si="3"/>
        <v>11</v>
      </c>
      <c r="D409" s="230">
        <f>'242MLInput'!B405</f>
        <v>44157</v>
      </c>
      <c r="E409" s="111" t="str">
        <f t="shared" si="4"/>
        <v>APA</v>
      </c>
      <c r="F409" s="112" t="str">
        <f>'242MLInput'!H405</f>
        <v>BUY</v>
      </c>
      <c r="G409" s="111" t="str">
        <f>'242MLInput'!N405</f>
        <v>David Carr</v>
      </c>
      <c r="H409" s="111" t="str">
        <f>'242MLInput'!O405</f>
        <v/>
      </c>
      <c r="I409" s="111" t="str">
        <f>'242MLInput'!Q405</f>
        <v>Cargo</v>
      </c>
      <c r="J409" s="112" t="str">
        <f>'242MLInput'!R405</f>
        <v>Vector Aeromedical</v>
      </c>
      <c r="K409" s="113" t="str">
        <f>'242MLInput'!AC405</f>
        <v/>
      </c>
      <c r="L409" s="114"/>
      <c r="M409" s="115">
        <f>'242MLInput'!L405</f>
        <v>3</v>
      </c>
      <c r="N409" s="111" t="str">
        <f>IF(F409="","",(IF(R409='242MLInput'!K405,"","ERROR!")))</f>
        <v/>
      </c>
      <c r="O409" s="64"/>
      <c r="P409" s="121">
        <v>1833.0</v>
      </c>
      <c r="Q409" s="133"/>
      <c r="R409" s="224">
        <f t="shared" si="8"/>
        <v>3222.7</v>
      </c>
      <c r="S409" s="225"/>
      <c r="T409" s="225"/>
      <c r="U409" s="226"/>
      <c r="V409" s="226"/>
      <c r="W409" s="226"/>
      <c r="X409" s="226"/>
      <c r="Y409" s="226" t="str">
        <f t="shared" si="86"/>
        <v/>
      </c>
      <c r="Z409" s="136"/>
      <c r="AA409" s="228" t="s">
        <v>75</v>
      </c>
      <c r="AB409" s="229">
        <v>1000.0</v>
      </c>
      <c r="AC409" s="229" t="s">
        <v>418</v>
      </c>
      <c r="AD409" s="138"/>
      <c r="AE409" s="139">
        <v>0.0</v>
      </c>
      <c r="AF409" s="140" t="str">
        <f t="shared" si="6"/>
        <v/>
      </c>
      <c r="AG409" s="231">
        <v>2.75</v>
      </c>
      <c r="AH409" s="142">
        <f t="shared" si="7"/>
        <v>0</v>
      </c>
      <c r="AI409" s="235" t="str">
        <f>HYPERLINK('242MLInput'!AD405)</f>
        <v/>
      </c>
      <c r="AJ409" s="236" t="str">
        <f>HYPERLINK('242MLInput'!AE405)</f>
        <v/>
      </c>
      <c r="AK409" s="237" t="str">
        <f>HYPERLINK('242MLInput'!AF405)</f>
        <v/>
      </c>
      <c r="AL409" s="237" t="str">
        <f>HYPERLINK('242MLInput'!AG405)</f>
        <v/>
      </c>
      <c r="AM409" s="237" t="str">
        <f>HYPERLINK('242MLInput'!AH405)</f>
        <v/>
      </c>
      <c r="AN409" s="237" t="str">
        <f>HYPERLINK('242MLInput'!AI405)</f>
        <v/>
      </c>
      <c r="AO409" s="237" t="str">
        <f>HYPERLINK('242MLInput'!AJ405)</f>
        <v/>
      </c>
      <c r="AP409" s="237" t="str">
        <f>HYPERLINK('242MLInput'!AK405)</f>
        <v/>
      </c>
      <c r="AQ409" s="238"/>
      <c r="AR409" s="238"/>
      <c r="AS409" s="238"/>
      <c r="AT409" s="238"/>
      <c r="AU409" s="238"/>
      <c r="AV409" s="238"/>
      <c r="AW409" s="238"/>
      <c r="AX409" s="238"/>
      <c r="AY409" s="238"/>
      <c r="AZ409" s="238"/>
      <c r="BA409" s="238"/>
      <c r="BB409" s="238"/>
      <c r="BC409" s="238"/>
      <c r="BD409" s="238"/>
      <c r="BE409" s="238"/>
      <c r="BF409" s="238"/>
      <c r="BG409" s="238"/>
      <c r="BH409" s="238"/>
      <c r="BI409" s="238"/>
      <c r="BJ409" s="238"/>
      <c r="BK409" s="238"/>
      <c r="BL409" s="238"/>
      <c r="BM409" s="238"/>
      <c r="BN409" s="238"/>
      <c r="BO409" s="238"/>
      <c r="BP409" s="238"/>
      <c r="BQ409" s="238"/>
      <c r="BR409" s="238"/>
      <c r="BS409" s="238"/>
      <c r="BT409" s="238"/>
      <c r="BU409" s="238"/>
      <c r="BV409" s="238"/>
      <c r="BW409" s="238"/>
      <c r="BX409" s="238"/>
      <c r="BY409" s="238"/>
      <c r="BZ409" s="238"/>
      <c r="CA409" s="238"/>
      <c r="CB409" s="238"/>
      <c r="CC409" s="238"/>
      <c r="CD409" s="238"/>
      <c r="CE409" s="238"/>
      <c r="CF409" s="238"/>
      <c r="CG409" s="238"/>
      <c r="CH409" s="238"/>
      <c r="CI409" s="238"/>
      <c r="CJ409" s="238"/>
      <c r="CK409" s="238"/>
      <c r="CL409" s="238"/>
      <c r="CM409" s="238"/>
      <c r="CN409" s="238"/>
      <c r="CO409" s="238"/>
      <c r="CP409" s="238"/>
      <c r="CQ409" s="238"/>
      <c r="CR409" s="238"/>
      <c r="CS409" s="238"/>
      <c r="CT409" s="238"/>
      <c r="CU409" s="238"/>
      <c r="CV409" s="238"/>
      <c r="CW409" s="238"/>
      <c r="CX409" s="238"/>
      <c r="CY409" s="238"/>
      <c r="CZ409" s="238"/>
      <c r="DA409" s="238"/>
      <c r="DB409" s="238"/>
      <c r="DC409" s="238"/>
      <c r="DD409" s="238"/>
    </row>
    <row r="410" ht="10.5" customHeight="1">
      <c r="A410" s="118" t="str">
        <f t="shared" si="1"/>
        <v>242ML</v>
      </c>
      <c r="B410" s="118">
        <f t="shared" si="2"/>
        <v>2020</v>
      </c>
      <c r="C410" s="118">
        <f t="shared" si="3"/>
        <v>11</v>
      </c>
      <c r="D410" s="119">
        <f>'242MLInput'!B406</f>
        <v>44157</v>
      </c>
      <c r="E410" s="120" t="str">
        <f t="shared" si="4"/>
        <v>BUY</v>
      </c>
      <c r="F410" s="121" t="str">
        <f>'242MLInput'!H406</f>
        <v>SLN</v>
      </c>
      <c r="G410" s="120" t="str">
        <f>'242MLInput'!N406</f>
        <v>Steve Watkins</v>
      </c>
      <c r="H410" s="120" t="str">
        <f>'242MLInput'!O406</f>
        <v/>
      </c>
      <c r="I410" s="120" t="str">
        <f>'242MLInput'!Q406</f>
        <v>Cargo</v>
      </c>
      <c r="J410" s="121" t="str">
        <f>'242MLInput'!R406</f>
        <v>Vector Aeromedical</v>
      </c>
      <c r="K410" s="122" t="str">
        <f>'242MLInput'!AC406</f>
        <v/>
      </c>
      <c r="L410" s="123"/>
      <c r="M410" s="124">
        <f>'242MLInput'!L406</f>
        <v>3</v>
      </c>
      <c r="N410" s="120" t="str">
        <f>IF(F410="","",(IF(R410='242MLInput'!K406,"","ERROR!")))</f>
        <v/>
      </c>
      <c r="O410" s="120"/>
      <c r="P410" s="121">
        <v>1834.0</v>
      </c>
      <c r="Q410" s="121"/>
      <c r="R410" s="124">
        <f t="shared" si="8"/>
        <v>3225.7</v>
      </c>
      <c r="S410" s="125"/>
      <c r="T410" s="125"/>
      <c r="U410" s="125"/>
      <c r="V410" s="126"/>
      <c r="W410" s="125"/>
      <c r="X410" s="125"/>
      <c r="Y410" s="125" t="str">
        <f t="shared" si="86"/>
        <v/>
      </c>
      <c r="Z410" s="121"/>
      <c r="AA410" s="234"/>
      <c r="AB410" s="128"/>
      <c r="AC410" s="128"/>
      <c r="AD410" s="143"/>
      <c r="AE410" s="144">
        <v>0.0</v>
      </c>
      <c r="AF410" s="125" t="str">
        <f t="shared" si="6"/>
        <v/>
      </c>
      <c r="AG410" s="131">
        <v>2.75</v>
      </c>
      <c r="AH410" s="120">
        <f t="shared" si="7"/>
        <v>0</v>
      </c>
      <c r="AI410" s="132" t="str">
        <f>HYPERLINK('242MLInput'!AD406)</f>
        <v/>
      </c>
      <c r="AJ410" s="132" t="str">
        <f>HYPERLINK('242MLInput'!AE406)</f>
        <v/>
      </c>
      <c r="AK410" s="132" t="str">
        <f>HYPERLINK('242MLInput'!AF406)</f>
        <v/>
      </c>
      <c r="AL410" s="132" t="str">
        <f>HYPERLINK('242MLInput'!AG406)</f>
        <v/>
      </c>
      <c r="AM410" s="132" t="str">
        <f>HYPERLINK('242MLInput'!AH406)</f>
        <v/>
      </c>
      <c r="AN410" s="132" t="str">
        <f>HYPERLINK('242MLInput'!AI406)</f>
        <v/>
      </c>
      <c r="AO410" s="132" t="str">
        <f>HYPERLINK('242MLInput'!AJ406)</f>
        <v/>
      </c>
      <c r="AP410" s="132" t="str">
        <f>HYPERLINK('242MLInput'!AK406)</f>
        <v/>
      </c>
      <c r="AQ410" s="118"/>
      <c r="AR410" s="118"/>
      <c r="AS410" s="118"/>
      <c r="AT410" s="118"/>
      <c r="AU410" s="118"/>
      <c r="AV410" s="118"/>
      <c r="AW410" s="118"/>
      <c r="AX410" s="118"/>
      <c r="AY410" s="118"/>
      <c r="AZ410" s="118"/>
      <c r="BA410" s="118"/>
      <c r="BB410" s="118"/>
      <c r="BC410" s="118"/>
      <c r="BD410" s="118"/>
      <c r="BE410" s="118"/>
      <c r="BF410" s="118"/>
      <c r="BG410" s="118"/>
      <c r="BH410" s="118"/>
      <c r="BI410" s="118"/>
      <c r="BJ410" s="118"/>
      <c r="BK410" s="118"/>
      <c r="BL410" s="118"/>
      <c r="BM410" s="118"/>
      <c r="BN410" s="118"/>
      <c r="BO410" s="118"/>
      <c r="BP410" s="118"/>
      <c r="BQ410" s="118"/>
      <c r="BR410" s="118"/>
      <c r="BS410" s="118"/>
      <c r="BT410" s="118"/>
      <c r="BU410" s="118"/>
      <c r="BV410" s="118"/>
      <c r="BW410" s="118"/>
      <c r="BX410" s="118"/>
      <c r="BY410" s="118"/>
      <c r="BZ410" s="118"/>
      <c r="CA410" s="118"/>
      <c r="CB410" s="118"/>
      <c r="CC410" s="118"/>
      <c r="CD410" s="118"/>
      <c r="CE410" s="118"/>
      <c r="CF410" s="118"/>
      <c r="CG410" s="118"/>
      <c r="CH410" s="118"/>
      <c r="CI410" s="118"/>
      <c r="CJ410" s="118"/>
      <c r="CK410" s="118"/>
      <c r="CL410" s="118"/>
      <c r="CM410" s="118"/>
      <c r="CN410" s="118"/>
      <c r="CO410" s="118"/>
      <c r="CP410" s="118"/>
      <c r="CQ410" s="118"/>
      <c r="CR410" s="118"/>
      <c r="CS410" s="118"/>
      <c r="CT410" s="118"/>
      <c r="CU410" s="118"/>
      <c r="CV410" s="118"/>
      <c r="CW410" s="118"/>
      <c r="CX410" s="118"/>
      <c r="CY410" s="118"/>
      <c r="CZ410" s="118"/>
      <c r="DA410" s="118"/>
      <c r="DB410" s="118"/>
      <c r="DC410" s="118"/>
      <c r="DD410" s="118"/>
    </row>
    <row r="411" ht="10.5" customHeight="1">
      <c r="A411" s="118" t="str">
        <f t="shared" si="1"/>
        <v>242ML</v>
      </c>
      <c r="B411" s="118">
        <f t="shared" si="2"/>
        <v>2020</v>
      </c>
      <c r="C411" s="118">
        <f t="shared" si="3"/>
        <v>11</v>
      </c>
      <c r="D411" s="119">
        <f>'242MLInput'!B407</f>
        <v>44157</v>
      </c>
      <c r="E411" s="120" t="str">
        <f t="shared" si="4"/>
        <v>SLN</v>
      </c>
      <c r="F411" s="121" t="str">
        <f>'242MLInput'!H407</f>
        <v>APA</v>
      </c>
      <c r="G411" s="120" t="str">
        <f>'242MLInput'!N407</f>
        <v>Steve Watkins</v>
      </c>
      <c r="H411" s="120" t="str">
        <f>'242MLInput'!O407</f>
        <v/>
      </c>
      <c r="I411" s="120" t="str">
        <f>'242MLInput'!Q407</f>
        <v>Cargo</v>
      </c>
      <c r="J411" s="121" t="str">
        <f>'242MLInput'!R407</f>
        <v>Vector Aeromedical</v>
      </c>
      <c r="K411" s="122" t="str">
        <f>'242MLInput'!AC407</f>
        <v/>
      </c>
      <c r="L411" s="123"/>
      <c r="M411" s="124">
        <f>'242MLInput'!L407</f>
        <v>1.3</v>
      </c>
      <c r="N411" s="120" t="str">
        <f>IF(F411="","",(IF(R411='242MLInput'!K407,"","ERROR!")))</f>
        <v/>
      </c>
      <c r="O411" s="120"/>
      <c r="P411" s="121">
        <v>1835.0</v>
      </c>
      <c r="Q411" s="121"/>
      <c r="R411" s="124">
        <f t="shared" si="8"/>
        <v>3227</v>
      </c>
      <c r="S411" s="125"/>
      <c r="T411" s="125"/>
      <c r="U411" s="125"/>
      <c r="V411" s="126"/>
      <c r="W411" s="125"/>
      <c r="X411" s="125"/>
      <c r="Y411" s="125" t="str">
        <f t="shared" si="86"/>
        <v/>
      </c>
      <c r="Z411" s="121"/>
      <c r="AA411" s="234"/>
      <c r="AB411" s="128"/>
      <c r="AC411" s="128"/>
      <c r="AD411" s="143"/>
      <c r="AE411" s="144">
        <v>0.0</v>
      </c>
      <c r="AF411" s="125" t="str">
        <f t="shared" si="6"/>
        <v/>
      </c>
      <c r="AG411" s="131">
        <v>2.75</v>
      </c>
      <c r="AH411" s="120">
        <f t="shared" si="7"/>
        <v>0</v>
      </c>
      <c r="AI411" s="132" t="str">
        <f>HYPERLINK('242MLInput'!AD407)</f>
        <v/>
      </c>
      <c r="AJ411" s="132" t="str">
        <f>HYPERLINK('242MLInput'!AE407)</f>
        <v/>
      </c>
      <c r="AK411" s="132" t="str">
        <f>HYPERLINK('242MLInput'!AF407)</f>
        <v/>
      </c>
      <c r="AL411" s="132" t="str">
        <f>HYPERLINK('242MLInput'!AG407)</f>
        <v/>
      </c>
      <c r="AM411" s="132" t="str">
        <f>HYPERLINK('242MLInput'!AH407)</f>
        <v/>
      </c>
      <c r="AN411" s="132" t="str">
        <f>HYPERLINK('242MLInput'!AI407)</f>
        <v/>
      </c>
      <c r="AO411" s="132" t="str">
        <f>HYPERLINK('242MLInput'!AJ407)</f>
        <v/>
      </c>
      <c r="AP411" s="132" t="str">
        <f>HYPERLINK('242MLInput'!AK407)</f>
        <v/>
      </c>
      <c r="AQ411" s="118"/>
      <c r="AR411" s="118"/>
      <c r="AS411" s="118"/>
      <c r="AT411" s="118"/>
      <c r="AU411" s="118"/>
      <c r="AV411" s="118"/>
      <c r="AW411" s="118"/>
      <c r="AX411" s="118"/>
      <c r="AY411" s="118"/>
      <c r="AZ411" s="118"/>
      <c r="BA411" s="118"/>
      <c r="BB411" s="118"/>
      <c r="BC411" s="118"/>
      <c r="BD411" s="118"/>
      <c r="BE411" s="118"/>
      <c r="BF411" s="118"/>
      <c r="BG411" s="118"/>
      <c r="BH411" s="118"/>
      <c r="BI411" s="118"/>
      <c r="BJ411" s="118"/>
      <c r="BK411" s="118"/>
      <c r="BL411" s="118"/>
      <c r="BM411" s="118"/>
      <c r="BN411" s="118"/>
      <c r="BO411" s="118"/>
      <c r="BP411" s="118"/>
      <c r="BQ411" s="118"/>
      <c r="BR411" s="118"/>
      <c r="BS411" s="118"/>
      <c r="BT411" s="118"/>
      <c r="BU411" s="118"/>
      <c r="BV411" s="118"/>
      <c r="BW411" s="118"/>
      <c r="BX411" s="118"/>
      <c r="BY411" s="118"/>
      <c r="BZ411" s="118"/>
      <c r="CA411" s="118"/>
      <c r="CB411" s="118"/>
      <c r="CC411" s="118"/>
      <c r="CD411" s="118"/>
      <c r="CE411" s="118"/>
      <c r="CF411" s="118"/>
      <c r="CG411" s="118"/>
      <c r="CH411" s="118"/>
      <c r="CI411" s="118"/>
      <c r="CJ411" s="118"/>
      <c r="CK411" s="118"/>
      <c r="CL411" s="118"/>
      <c r="CM411" s="118"/>
      <c r="CN411" s="118"/>
      <c r="CO411" s="118"/>
      <c r="CP411" s="118"/>
      <c r="CQ411" s="118"/>
      <c r="CR411" s="118"/>
      <c r="CS411" s="118"/>
      <c r="CT411" s="118"/>
      <c r="CU411" s="118"/>
      <c r="CV411" s="118"/>
      <c r="CW411" s="118"/>
      <c r="CX411" s="118"/>
      <c r="CY411" s="118"/>
      <c r="CZ411" s="118"/>
      <c r="DA411" s="118"/>
      <c r="DB411" s="118"/>
      <c r="DC411" s="118"/>
      <c r="DD411" s="118"/>
    </row>
    <row r="412" ht="10.5" customHeight="1">
      <c r="A412" s="118" t="str">
        <f t="shared" si="1"/>
        <v>242ML</v>
      </c>
      <c r="B412" s="118">
        <f t="shared" si="2"/>
        <v>2020</v>
      </c>
      <c r="C412" s="118">
        <f t="shared" si="3"/>
        <v>11</v>
      </c>
      <c r="D412" s="119">
        <f>'242MLInput'!B408</f>
        <v>44157</v>
      </c>
      <c r="E412" s="120" t="str">
        <f t="shared" si="4"/>
        <v>APA</v>
      </c>
      <c r="F412" s="121" t="str">
        <f>'242MLInput'!H408</f>
        <v>GSO</v>
      </c>
      <c r="G412" s="120" t="str">
        <f>'242MLInput'!N408</f>
        <v>Steve Watkins</v>
      </c>
      <c r="H412" s="120" t="str">
        <f>'242MLInput'!O408</f>
        <v/>
      </c>
      <c r="I412" s="120" t="str">
        <f>'242MLInput'!Q408</f>
        <v>Cargo</v>
      </c>
      <c r="J412" s="121" t="str">
        <f>'242MLInput'!R408</f>
        <v>Vector Aeromedical</v>
      </c>
      <c r="K412" s="122" t="str">
        <f>'242MLInput'!AC408</f>
        <v/>
      </c>
      <c r="L412" s="123"/>
      <c r="M412" s="124">
        <f>'242MLInput'!L408</f>
        <v>3.3</v>
      </c>
      <c r="N412" s="120" t="str">
        <f>IF(F412="","",(IF(R412='242MLInput'!K408,"","ERROR!")))</f>
        <v/>
      </c>
      <c r="O412" s="120"/>
      <c r="P412" s="121">
        <v>1836.0</v>
      </c>
      <c r="Q412" s="121"/>
      <c r="R412" s="124">
        <f t="shared" si="8"/>
        <v>3230.3</v>
      </c>
      <c r="S412" s="125"/>
      <c r="T412" s="125"/>
      <c r="U412" s="125"/>
      <c r="V412" s="126"/>
      <c r="W412" s="125"/>
      <c r="X412" s="125"/>
      <c r="Y412" s="125" t="str">
        <f t="shared" si="86"/>
        <v/>
      </c>
      <c r="Z412" s="121"/>
      <c r="AA412" s="234" t="s">
        <v>94</v>
      </c>
      <c r="AB412" s="128">
        <v>1000.0</v>
      </c>
      <c r="AC412" s="128" t="s">
        <v>419</v>
      </c>
      <c r="AD412" s="143"/>
      <c r="AE412" s="144">
        <v>0.0</v>
      </c>
      <c r="AF412" s="125" t="str">
        <f t="shared" si="6"/>
        <v/>
      </c>
      <c r="AG412" s="131">
        <v>2.75</v>
      </c>
      <c r="AH412" s="120">
        <f t="shared" si="7"/>
        <v>0</v>
      </c>
      <c r="AI412" s="132" t="str">
        <f>HYPERLINK('242MLInput'!AD408)</f>
        <v/>
      </c>
      <c r="AJ412" s="132" t="str">
        <f>HYPERLINK('242MLInput'!AE408)</f>
        <v/>
      </c>
      <c r="AK412" s="132" t="str">
        <f>HYPERLINK('242MLInput'!AF408)</f>
        <v/>
      </c>
      <c r="AL412" s="132" t="str">
        <f>HYPERLINK('242MLInput'!AG408)</f>
        <v/>
      </c>
      <c r="AM412" s="132" t="str">
        <f>HYPERLINK('242MLInput'!AH408)</f>
        <v/>
      </c>
      <c r="AN412" s="132" t="str">
        <f>HYPERLINK('242MLInput'!AI408)</f>
        <v/>
      </c>
      <c r="AO412" s="132" t="str">
        <f>HYPERLINK('242MLInput'!AJ408)</f>
        <v/>
      </c>
      <c r="AP412" s="132" t="str">
        <f>HYPERLINK('242MLInput'!AK408)</f>
        <v/>
      </c>
      <c r="AQ412" s="118"/>
      <c r="AR412" s="118"/>
      <c r="AS412" s="118"/>
      <c r="AT412" s="118"/>
      <c r="AU412" s="118"/>
      <c r="AV412" s="118"/>
      <c r="AW412" s="118"/>
      <c r="AX412" s="118"/>
      <c r="AY412" s="118"/>
      <c r="AZ412" s="118"/>
      <c r="BA412" s="118"/>
      <c r="BB412" s="118"/>
      <c r="BC412" s="118"/>
      <c r="BD412" s="118"/>
      <c r="BE412" s="118"/>
      <c r="BF412" s="118"/>
      <c r="BG412" s="118"/>
      <c r="BH412" s="118"/>
      <c r="BI412" s="118"/>
      <c r="BJ412" s="118"/>
      <c r="BK412" s="118"/>
      <c r="BL412" s="118"/>
      <c r="BM412" s="118"/>
      <c r="BN412" s="118"/>
      <c r="BO412" s="118"/>
      <c r="BP412" s="118"/>
      <c r="BQ412" s="118"/>
      <c r="BR412" s="118"/>
      <c r="BS412" s="118"/>
      <c r="BT412" s="118"/>
      <c r="BU412" s="118"/>
      <c r="BV412" s="118"/>
      <c r="BW412" s="118"/>
      <c r="BX412" s="118"/>
      <c r="BY412" s="118"/>
      <c r="BZ412" s="118"/>
      <c r="CA412" s="118"/>
      <c r="CB412" s="118"/>
      <c r="CC412" s="118"/>
      <c r="CD412" s="118"/>
      <c r="CE412" s="118"/>
      <c r="CF412" s="118"/>
      <c r="CG412" s="118"/>
      <c r="CH412" s="118"/>
      <c r="CI412" s="118"/>
      <c r="CJ412" s="118"/>
      <c r="CK412" s="118"/>
      <c r="CL412" s="118"/>
      <c r="CM412" s="118"/>
      <c r="CN412" s="118"/>
      <c r="CO412" s="118"/>
      <c r="CP412" s="118"/>
      <c r="CQ412" s="118"/>
      <c r="CR412" s="118"/>
      <c r="CS412" s="118"/>
      <c r="CT412" s="118"/>
      <c r="CU412" s="118"/>
      <c r="CV412" s="118"/>
      <c r="CW412" s="118"/>
      <c r="CX412" s="118"/>
      <c r="CY412" s="118"/>
      <c r="CZ412" s="118"/>
      <c r="DA412" s="118"/>
      <c r="DB412" s="118"/>
      <c r="DC412" s="118"/>
      <c r="DD412" s="118"/>
    </row>
    <row r="413" ht="10.5" customHeight="1">
      <c r="A413" s="12" t="str">
        <f t="shared" si="1"/>
        <v>242ML</v>
      </c>
      <c r="B413" s="12">
        <f t="shared" si="2"/>
        <v>2020</v>
      </c>
      <c r="C413" s="12">
        <f t="shared" si="3"/>
        <v>11</v>
      </c>
      <c r="D413" s="230">
        <f>'242MLInput'!B409</f>
        <v>44159</v>
      </c>
      <c r="E413" s="111" t="str">
        <f t="shared" si="4"/>
        <v>GSO</v>
      </c>
      <c r="F413" s="112" t="str">
        <f>'242MLInput'!H409</f>
        <v>BUY</v>
      </c>
      <c r="G413" s="111" t="str">
        <f>'242MLInput'!N409</f>
        <v>Kevin Mock</v>
      </c>
      <c r="H413" s="111" t="str">
        <f>'242MLInput'!O409</f>
        <v/>
      </c>
      <c r="I413" s="111" t="str">
        <f>'242MLInput'!Q409</f>
        <v>Non-Rev</v>
      </c>
      <c r="J413" s="112" t="str">
        <f>'242MLInput'!R409</f>
        <v>Mx</v>
      </c>
      <c r="K413" s="113" t="str">
        <f>'242MLInput'!AC409</f>
        <v/>
      </c>
      <c r="L413" s="114"/>
      <c r="M413" s="115">
        <f>'242MLInput'!L409</f>
        <v>0.1</v>
      </c>
      <c r="N413" s="111" t="str">
        <f>IF(F413="","",(IF(R413='242MLInput'!K409,"","ERROR!")))</f>
        <v/>
      </c>
      <c r="O413" s="64"/>
      <c r="P413" s="121">
        <v>1837.0</v>
      </c>
      <c r="Q413" s="133"/>
      <c r="R413" s="224">
        <f t="shared" si="8"/>
        <v>3230.4</v>
      </c>
      <c r="S413" s="225"/>
      <c r="T413" s="225"/>
      <c r="U413" s="226"/>
      <c r="V413" s="226"/>
      <c r="W413" s="226"/>
      <c r="X413" s="226"/>
      <c r="Y413" s="226" t="str">
        <f t="shared" si="86"/>
        <v/>
      </c>
      <c r="Z413" s="136"/>
      <c r="AA413" s="228"/>
      <c r="AB413" s="229"/>
      <c r="AC413" s="229"/>
      <c r="AD413" s="138"/>
      <c r="AE413" s="139">
        <v>0.0</v>
      </c>
      <c r="AF413" s="140" t="str">
        <f t="shared" si="6"/>
        <v/>
      </c>
      <c r="AG413" s="231">
        <v>2.75</v>
      </c>
      <c r="AH413" s="142">
        <f t="shared" si="7"/>
        <v>0</v>
      </c>
      <c r="AI413" s="235" t="str">
        <f>HYPERLINK('242MLInput'!AD409)</f>
        <v/>
      </c>
      <c r="AJ413" s="236" t="str">
        <f>HYPERLINK('242MLInput'!AE409)</f>
        <v/>
      </c>
      <c r="AK413" s="237" t="str">
        <f>HYPERLINK('242MLInput'!AF409)</f>
        <v/>
      </c>
      <c r="AL413" s="237" t="str">
        <f>HYPERLINK('242MLInput'!AG409)</f>
        <v/>
      </c>
      <c r="AM413" s="237" t="str">
        <f>HYPERLINK('242MLInput'!AH409)</f>
        <v/>
      </c>
      <c r="AN413" s="237" t="str">
        <f>HYPERLINK('242MLInput'!AI409)</f>
        <v/>
      </c>
      <c r="AO413" s="237" t="str">
        <f>HYPERLINK('242MLInput'!AJ409)</f>
        <v/>
      </c>
      <c r="AP413" s="237" t="str">
        <f>HYPERLINK('242MLInput'!AK409)</f>
        <v/>
      </c>
      <c r="AQ413" s="238"/>
      <c r="AR413" s="238"/>
      <c r="AS413" s="238"/>
      <c r="AT413" s="238"/>
      <c r="AU413" s="238"/>
      <c r="AV413" s="238"/>
      <c r="AW413" s="238"/>
      <c r="AX413" s="238"/>
      <c r="AY413" s="238"/>
      <c r="AZ413" s="238"/>
      <c r="BA413" s="238"/>
      <c r="BB413" s="238"/>
      <c r="BC413" s="238"/>
      <c r="BD413" s="238"/>
      <c r="BE413" s="238"/>
      <c r="BF413" s="238"/>
      <c r="BG413" s="238"/>
      <c r="BH413" s="238"/>
      <c r="BI413" s="238"/>
      <c r="BJ413" s="238"/>
      <c r="BK413" s="238"/>
      <c r="BL413" s="238"/>
      <c r="BM413" s="238"/>
      <c r="BN413" s="238"/>
      <c r="BO413" s="238"/>
      <c r="BP413" s="238"/>
      <c r="BQ413" s="238"/>
      <c r="BR413" s="238"/>
      <c r="BS413" s="238"/>
      <c r="BT413" s="238"/>
      <c r="BU413" s="238"/>
      <c r="BV413" s="238"/>
      <c r="BW413" s="238"/>
      <c r="BX413" s="238"/>
      <c r="BY413" s="238"/>
      <c r="BZ413" s="238"/>
      <c r="CA413" s="238"/>
      <c r="CB413" s="238"/>
      <c r="CC413" s="238"/>
      <c r="CD413" s="238"/>
      <c r="CE413" s="238"/>
      <c r="CF413" s="238"/>
      <c r="CG413" s="238"/>
      <c r="CH413" s="238"/>
      <c r="CI413" s="238"/>
      <c r="CJ413" s="238"/>
      <c r="CK413" s="238"/>
      <c r="CL413" s="238"/>
      <c r="CM413" s="238"/>
      <c r="CN413" s="238"/>
      <c r="CO413" s="238"/>
      <c r="CP413" s="238"/>
      <c r="CQ413" s="238"/>
      <c r="CR413" s="238"/>
      <c r="CS413" s="238"/>
      <c r="CT413" s="238"/>
      <c r="CU413" s="238"/>
      <c r="CV413" s="238"/>
      <c r="CW413" s="238"/>
      <c r="CX413" s="238"/>
      <c r="CY413" s="238"/>
      <c r="CZ413" s="238"/>
      <c r="DA413" s="238"/>
      <c r="DB413" s="238"/>
      <c r="DC413" s="238"/>
      <c r="DD413" s="238"/>
    </row>
    <row r="414" ht="10.5" customHeight="1">
      <c r="A414" s="118" t="str">
        <f t="shared" si="1"/>
        <v>242ML</v>
      </c>
      <c r="B414" s="118">
        <f t="shared" si="2"/>
        <v>2020</v>
      </c>
      <c r="C414" s="118">
        <f t="shared" si="3"/>
        <v>11</v>
      </c>
      <c r="D414" s="119">
        <f>'242MLInput'!B410</f>
        <v>44159</v>
      </c>
      <c r="E414" s="120" t="str">
        <f t="shared" si="4"/>
        <v>BUY</v>
      </c>
      <c r="F414" s="121" t="str">
        <f>'242MLInput'!H410</f>
        <v>HVC</v>
      </c>
      <c r="G414" s="120" t="str">
        <f>'242MLInput'!N410</f>
        <v>Steve Watkins</v>
      </c>
      <c r="H414" s="120" t="str">
        <f>'242MLInput'!O410</f>
        <v/>
      </c>
      <c r="I414" s="120" t="str">
        <f>'242MLInput'!Q410</f>
        <v>Cargo</v>
      </c>
      <c r="J414" s="121" t="str">
        <f>'242MLInput'!R410</f>
        <v>Vector Aeromedical</v>
      </c>
      <c r="K414" s="122" t="str">
        <f>'242MLInput'!AC410</f>
        <v/>
      </c>
      <c r="L414" s="123"/>
      <c r="M414" s="124">
        <f>'242MLInput'!L410</f>
        <v>1.4</v>
      </c>
      <c r="N414" s="120" t="str">
        <f>IF(F414="","",(IF(R414='242MLInput'!K410,"","ERROR!")))</f>
        <v/>
      </c>
      <c r="O414" s="120"/>
      <c r="P414" s="121">
        <v>1838.0</v>
      </c>
      <c r="Q414" s="121"/>
      <c r="R414" s="124">
        <f t="shared" si="8"/>
        <v>3231.8</v>
      </c>
      <c r="S414" s="125"/>
      <c r="T414" s="125"/>
      <c r="U414" s="125"/>
      <c r="V414" s="126"/>
      <c r="W414" s="125"/>
      <c r="X414" s="125"/>
      <c r="Y414" s="125" t="str">
        <f t="shared" si="86"/>
        <v/>
      </c>
      <c r="Z414" s="121"/>
      <c r="AA414" s="234"/>
      <c r="AB414" s="128"/>
      <c r="AC414" s="128"/>
      <c r="AD414" s="143"/>
      <c r="AE414" s="144">
        <v>0.0</v>
      </c>
      <c r="AF414" s="125" t="str">
        <f t="shared" si="6"/>
        <v/>
      </c>
      <c r="AG414" s="131">
        <v>2.75</v>
      </c>
      <c r="AH414" s="120">
        <f t="shared" si="7"/>
        <v>0</v>
      </c>
      <c r="AI414" s="132" t="str">
        <f>HYPERLINK('242MLInput'!AD410)</f>
        <v/>
      </c>
      <c r="AJ414" s="132" t="str">
        <f>HYPERLINK('242MLInput'!AE410)</f>
        <v/>
      </c>
      <c r="AK414" s="132" t="str">
        <f>HYPERLINK('242MLInput'!AF410)</f>
        <v/>
      </c>
      <c r="AL414" s="132" t="str">
        <f>HYPERLINK('242MLInput'!AG410)</f>
        <v/>
      </c>
      <c r="AM414" s="132" t="str">
        <f>HYPERLINK('242MLInput'!AH410)</f>
        <v/>
      </c>
      <c r="AN414" s="132" t="str">
        <f>HYPERLINK('242MLInput'!AI410)</f>
        <v/>
      </c>
      <c r="AO414" s="132" t="str">
        <f>HYPERLINK('242MLInput'!AJ410)</f>
        <v/>
      </c>
      <c r="AP414" s="132" t="str">
        <f>HYPERLINK('242MLInput'!AK410)</f>
        <v/>
      </c>
      <c r="AQ414" s="118"/>
      <c r="AR414" s="118"/>
      <c r="AS414" s="118"/>
      <c r="AT414" s="118"/>
      <c r="AU414" s="118"/>
      <c r="AV414" s="118"/>
      <c r="AW414" s="118"/>
      <c r="AX414" s="118"/>
      <c r="AY414" s="118"/>
      <c r="AZ414" s="118"/>
      <c r="BA414" s="118"/>
      <c r="BB414" s="118"/>
      <c r="BC414" s="118"/>
      <c r="BD414" s="118"/>
      <c r="BE414" s="118"/>
      <c r="BF414" s="118"/>
      <c r="BG414" s="118"/>
      <c r="BH414" s="118"/>
      <c r="BI414" s="118"/>
      <c r="BJ414" s="118"/>
      <c r="BK414" s="118"/>
      <c r="BL414" s="118"/>
      <c r="BM414" s="118"/>
      <c r="BN414" s="118"/>
      <c r="BO414" s="118"/>
      <c r="BP414" s="118"/>
      <c r="BQ414" s="118"/>
      <c r="BR414" s="118"/>
      <c r="BS414" s="118"/>
      <c r="BT414" s="118"/>
      <c r="BU414" s="118"/>
      <c r="BV414" s="118"/>
      <c r="BW414" s="118"/>
      <c r="BX414" s="118"/>
      <c r="BY414" s="118"/>
      <c r="BZ414" s="118"/>
      <c r="CA414" s="118"/>
      <c r="CB414" s="118"/>
      <c r="CC414" s="118"/>
      <c r="CD414" s="118"/>
      <c r="CE414" s="118"/>
      <c r="CF414" s="118"/>
      <c r="CG414" s="118"/>
      <c r="CH414" s="118"/>
      <c r="CI414" s="118"/>
      <c r="CJ414" s="118"/>
      <c r="CK414" s="118"/>
      <c r="CL414" s="118"/>
      <c r="CM414" s="118"/>
      <c r="CN414" s="118"/>
      <c r="CO414" s="118"/>
      <c r="CP414" s="118"/>
      <c r="CQ414" s="118"/>
      <c r="CR414" s="118"/>
      <c r="CS414" s="118"/>
      <c r="CT414" s="118"/>
      <c r="CU414" s="118"/>
      <c r="CV414" s="118"/>
      <c r="CW414" s="118"/>
      <c r="CX414" s="118"/>
      <c r="CY414" s="118"/>
      <c r="CZ414" s="118"/>
      <c r="DA414" s="118"/>
      <c r="DB414" s="118"/>
      <c r="DC414" s="118"/>
      <c r="DD414" s="118"/>
    </row>
    <row r="415" ht="10.5" customHeight="1">
      <c r="A415" s="118" t="str">
        <f t="shared" si="1"/>
        <v>242ML</v>
      </c>
      <c r="B415" s="118">
        <f t="shared" si="2"/>
        <v>2020</v>
      </c>
      <c r="C415" s="118">
        <f t="shared" si="3"/>
        <v>11</v>
      </c>
      <c r="D415" s="119">
        <f>'242MLInput'!B411</f>
        <v>44159</v>
      </c>
      <c r="E415" s="120" t="str">
        <f t="shared" si="4"/>
        <v>HVC</v>
      </c>
      <c r="F415" s="121" t="str">
        <f>'242MLInput'!H411</f>
        <v>APA</v>
      </c>
      <c r="G415" s="120" t="str">
        <f>'242MLInput'!N411</f>
        <v>Steve Watkins</v>
      </c>
      <c r="H415" s="120" t="str">
        <f>'242MLInput'!O411</f>
        <v/>
      </c>
      <c r="I415" s="120" t="str">
        <f>'242MLInput'!Q411</f>
        <v>Cargo</v>
      </c>
      <c r="J415" s="121" t="str">
        <f>'242MLInput'!R411</f>
        <v>Vector Aeromedical</v>
      </c>
      <c r="K415" s="122" t="str">
        <f>'242MLInput'!AC411</f>
        <v/>
      </c>
      <c r="L415" s="123"/>
      <c r="M415" s="124">
        <f>'242MLInput'!L411</f>
        <v>3.1</v>
      </c>
      <c r="N415" s="120" t="str">
        <f>IF(F415="","",(IF(R415='242MLInput'!K411,"","ERROR!")))</f>
        <v/>
      </c>
      <c r="O415" s="120"/>
      <c r="P415" s="121">
        <v>1839.0</v>
      </c>
      <c r="Q415" s="121"/>
      <c r="R415" s="124">
        <f t="shared" si="8"/>
        <v>3234.9</v>
      </c>
      <c r="S415" s="125"/>
      <c r="T415" s="125"/>
      <c r="U415" s="125"/>
      <c r="V415" s="126"/>
      <c r="W415" s="125"/>
      <c r="X415" s="125"/>
      <c r="Y415" s="125" t="str">
        <f t="shared" si="86"/>
        <v/>
      </c>
      <c r="Z415" s="121"/>
      <c r="AA415" s="234"/>
      <c r="AB415" s="128"/>
      <c r="AC415" s="128"/>
      <c r="AD415" s="143"/>
      <c r="AE415" s="144">
        <v>0.0</v>
      </c>
      <c r="AF415" s="125" t="str">
        <f t="shared" si="6"/>
        <v/>
      </c>
      <c r="AG415" s="131">
        <v>2.75</v>
      </c>
      <c r="AH415" s="120">
        <f t="shared" si="7"/>
        <v>0</v>
      </c>
      <c r="AI415" s="132" t="str">
        <f>HYPERLINK('242MLInput'!AD411)</f>
        <v/>
      </c>
      <c r="AJ415" s="132" t="str">
        <f>HYPERLINK('242MLInput'!AE411)</f>
        <v/>
      </c>
      <c r="AK415" s="132" t="str">
        <f>HYPERLINK('242MLInput'!AF411)</f>
        <v/>
      </c>
      <c r="AL415" s="132" t="str">
        <f>HYPERLINK('242MLInput'!AG411)</f>
        <v/>
      </c>
      <c r="AM415" s="132" t="str">
        <f>HYPERLINK('242MLInput'!AH411)</f>
        <v/>
      </c>
      <c r="AN415" s="132" t="str">
        <f>HYPERLINK('242MLInput'!AI411)</f>
        <v/>
      </c>
      <c r="AO415" s="132" t="str">
        <f>HYPERLINK('242MLInput'!AJ411)</f>
        <v/>
      </c>
      <c r="AP415" s="132" t="str">
        <f>HYPERLINK('242MLInput'!AK411)</f>
        <v/>
      </c>
      <c r="AQ415" s="118"/>
      <c r="AR415" s="118"/>
      <c r="AS415" s="118"/>
      <c r="AT415" s="118"/>
      <c r="AU415" s="118"/>
      <c r="AV415" s="118"/>
      <c r="AW415" s="118"/>
      <c r="AX415" s="118"/>
      <c r="AY415" s="118"/>
      <c r="AZ415" s="118"/>
      <c r="BA415" s="118"/>
      <c r="BB415" s="118"/>
      <c r="BC415" s="118"/>
      <c r="BD415" s="118"/>
      <c r="BE415" s="118"/>
      <c r="BF415" s="118"/>
      <c r="BG415" s="118"/>
      <c r="BH415" s="118"/>
      <c r="BI415" s="118"/>
      <c r="BJ415" s="118"/>
      <c r="BK415" s="118"/>
      <c r="BL415" s="118"/>
      <c r="BM415" s="118"/>
      <c r="BN415" s="118"/>
      <c r="BO415" s="118"/>
      <c r="BP415" s="118"/>
      <c r="BQ415" s="118"/>
      <c r="BR415" s="118"/>
      <c r="BS415" s="118"/>
      <c r="BT415" s="118"/>
      <c r="BU415" s="118"/>
      <c r="BV415" s="118"/>
      <c r="BW415" s="118"/>
      <c r="BX415" s="118"/>
      <c r="BY415" s="118"/>
      <c r="BZ415" s="118"/>
      <c r="CA415" s="118"/>
      <c r="CB415" s="118"/>
      <c r="CC415" s="118"/>
      <c r="CD415" s="118"/>
      <c r="CE415" s="118"/>
      <c r="CF415" s="118"/>
      <c r="CG415" s="118"/>
      <c r="CH415" s="118"/>
      <c r="CI415" s="118"/>
      <c r="CJ415" s="118"/>
      <c r="CK415" s="118"/>
      <c r="CL415" s="118"/>
      <c r="CM415" s="118"/>
      <c r="CN415" s="118"/>
      <c r="CO415" s="118"/>
      <c r="CP415" s="118"/>
      <c r="CQ415" s="118"/>
      <c r="CR415" s="118"/>
      <c r="CS415" s="118"/>
      <c r="CT415" s="118"/>
      <c r="CU415" s="118"/>
      <c r="CV415" s="118"/>
      <c r="CW415" s="118"/>
      <c r="CX415" s="118"/>
      <c r="CY415" s="118"/>
      <c r="CZ415" s="118"/>
      <c r="DA415" s="118"/>
      <c r="DB415" s="118"/>
      <c r="DC415" s="118"/>
      <c r="DD415" s="118"/>
    </row>
    <row r="416" ht="10.5" customHeight="1">
      <c r="A416" s="118" t="str">
        <f t="shared" si="1"/>
        <v>242ML</v>
      </c>
      <c r="B416" s="118">
        <f t="shared" si="2"/>
        <v>2020</v>
      </c>
      <c r="C416" s="118">
        <f t="shared" si="3"/>
        <v>11</v>
      </c>
      <c r="D416" s="119">
        <f>'242MLInput'!B412</f>
        <v>44159</v>
      </c>
      <c r="E416" s="120" t="str">
        <f t="shared" si="4"/>
        <v>APA</v>
      </c>
      <c r="F416" s="121" t="str">
        <f>'242MLInput'!H412</f>
        <v>BUY</v>
      </c>
      <c r="G416" s="120" t="str">
        <f>'242MLInput'!N412</f>
        <v>Steve Watkins</v>
      </c>
      <c r="H416" s="120" t="str">
        <f>'242MLInput'!O412</f>
        <v/>
      </c>
      <c r="I416" s="120" t="str">
        <f>'242MLInput'!Q412</f>
        <v>Cargo</v>
      </c>
      <c r="J416" s="121" t="str">
        <f>'242MLInput'!R412</f>
        <v>Vector Aeromedical</v>
      </c>
      <c r="K416" s="122" t="str">
        <f>'242MLInput'!AC412</f>
        <v/>
      </c>
      <c r="L416" s="123"/>
      <c r="M416" s="124">
        <f>'242MLInput'!L412</f>
        <v>3.4</v>
      </c>
      <c r="N416" s="120" t="str">
        <f>IF(F416="","",(IF(R416='242MLInput'!K412,"","ERROR!")))</f>
        <v/>
      </c>
      <c r="O416" s="120"/>
      <c r="P416" s="121">
        <v>1840.0</v>
      </c>
      <c r="Q416" s="121"/>
      <c r="R416" s="124">
        <f t="shared" si="8"/>
        <v>3238.3</v>
      </c>
      <c r="S416" s="125"/>
      <c r="T416" s="125"/>
      <c r="U416" s="125"/>
      <c r="V416" s="126"/>
      <c r="W416" s="125"/>
      <c r="X416" s="125"/>
      <c r="Y416" s="125" t="str">
        <f t="shared" si="86"/>
        <v/>
      </c>
      <c r="Z416" s="121"/>
      <c r="AA416" s="234" t="s">
        <v>94</v>
      </c>
      <c r="AB416" s="128">
        <v>1000.0</v>
      </c>
      <c r="AC416" s="128" t="s">
        <v>420</v>
      </c>
      <c r="AD416" s="143"/>
      <c r="AE416" s="144">
        <v>0.0</v>
      </c>
      <c r="AF416" s="125" t="str">
        <f t="shared" si="6"/>
        <v/>
      </c>
      <c r="AG416" s="131">
        <v>2.75</v>
      </c>
      <c r="AH416" s="120">
        <f t="shared" si="7"/>
        <v>0</v>
      </c>
      <c r="AI416" s="132" t="str">
        <f>HYPERLINK('242MLInput'!AD412)</f>
        <v/>
      </c>
      <c r="AJ416" s="132" t="str">
        <f>HYPERLINK('242MLInput'!AE412)</f>
        <v/>
      </c>
      <c r="AK416" s="132" t="str">
        <f>HYPERLINK('242MLInput'!AF412)</f>
        <v/>
      </c>
      <c r="AL416" s="132" t="str">
        <f>HYPERLINK('242MLInput'!AG412)</f>
        <v/>
      </c>
      <c r="AM416" s="132" t="str">
        <f>HYPERLINK('242MLInput'!AH412)</f>
        <v/>
      </c>
      <c r="AN416" s="132" t="str">
        <f>HYPERLINK('242MLInput'!AI412)</f>
        <v/>
      </c>
      <c r="AO416" s="132" t="str">
        <f>HYPERLINK('242MLInput'!AJ412)</f>
        <v/>
      </c>
      <c r="AP416" s="132" t="str">
        <f>HYPERLINK('242MLInput'!AK412)</f>
        <v/>
      </c>
      <c r="AQ416" s="118"/>
      <c r="AR416" s="118"/>
      <c r="AS416" s="118"/>
      <c r="AT416" s="118"/>
      <c r="AU416" s="118"/>
      <c r="AV416" s="118"/>
      <c r="AW416" s="118"/>
      <c r="AX416" s="118"/>
      <c r="AY416" s="118"/>
      <c r="AZ416" s="118"/>
      <c r="BA416" s="118"/>
      <c r="BB416" s="118"/>
      <c r="BC416" s="118"/>
      <c r="BD416" s="118"/>
      <c r="BE416" s="118"/>
      <c r="BF416" s="118"/>
      <c r="BG416" s="118"/>
      <c r="BH416" s="118"/>
      <c r="BI416" s="118"/>
      <c r="BJ416" s="118"/>
      <c r="BK416" s="118"/>
      <c r="BL416" s="118"/>
      <c r="BM416" s="118"/>
      <c r="BN416" s="118"/>
      <c r="BO416" s="118"/>
      <c r="BP416" s="118"/>
      <c r="BQ416" s="118"/>
      <c r="BR416" s="118"/>
      <c r="BS416" s="118"/>
      <c r="BT416" s="118"/>
      <c r="BU416" s="118"/>
      <c r="BV416" s="118"/>
      <c r="BW416" s="118"/>
      <c r="BX416" s="118"/>
      <c r="BY416" s="118"/>
      <c r="BZ416" s="118"/>
      <c r="CA416" s="118"/>
      <c r="CB416" s="118"/>
      <c r="CC416" s="118"/>
      <c r="CD416" s="118"/>
      <c r="CE416" s="118"/>
      <c r="CF416" s="118"/>
      <c r="CG416" s="118"/>
      <c r="CH416" s="118"/>
      <c r="CI416" s="118"/>
      <c r="CJ416" s="118"/>
      <c r="CK416" s="118"/>
      <c r="CL416" s="118"/>
      <c r="CM416" s="118"/>
      <c r="CN416" s="118"/>
      <c r="CO416" s="118"/>
      <c r="CP416" s="118"/>
      <c r="CQ416" s="118"/>
      <c r="CR416" s="118"/>
      <c r="CS416" s="118"/>
      <c r="CT416" s="118"/>
      <c r="CU416" s="118"/>
      <c r="CV416" s="118"/>
      <c r="CW416" s="118"/>
      <c r="CX416" s="118"/>
      <c r="CY416" s="118"/>
      <c r="CZ416" s="118"/>
      <c r="DA416" s="118"/>
      <c r="DB416" s="118"/>
      <c r="DC416" s="118"/>
      <c r="DD416" s="118"/>
    </row>
    <row r="417" ht="10.5" customHeight="1">
      <c r="A417" s="12" t="str">
        <f t="shared" si="1"/>
        <v>242ML</v>
      </c>
      <c r="B417" s="12">
        <f t="shared" si="2"/>
        <v>2020</v>
      </c>
      <c r="C417" s="12">
        <f t="shared" si="3"/>
        <v>11</v>
      </c>
      <c r="D417" s="230">
        <f>'242MLInput'!B413</f>
        <v>44160</v>
      </c>
      <c r="E417" s="111" t="str">
        <f t="shared" si="4"/>
        <v>BUY</v>
      </c>
      <c r="F417" s="112" t="str">
        <f>'242MLInput'!H413</f>
        <v>SLN</v>
      </c>
      <c r="G417" s="111" t="str">
        <f>'242MLInput'!N413</f>
        <v>Steve Watkins</v>
      </c>
      <c r="H417" s="111" t="str">
        <f>'242MLInput'!O413</f>
        <v/>
      </c>
      <c r="I417" s="111" t="str">
        <f>'242MLInput'!Q413</f>
        <v>Cargo</v>
      </c>
      <c r="J417" s="112" t="str">
        <f>'242MLInput'!R413</f>
        <v>Vector Aeromedical</v>
      </c>
      <c r="K417" s="113" t="str">
        <f>'242MLInput'!AC413</f>
        <v/>
      </c>
      <c r="L417" s="114"/>
      <c r="M417" s="115">
        <f>'242MLInput'!L413</f>
        <v>3.3</v>
      </c>
      <c r="N417" s="111" t="str">
        <f>IF(F417="","",(IF(R417='242MLInput'!K413,"","ERROR!")))</f>
        <v/>
      </c>
      <c r="O417" s="64"/>
      <c r="P417" s="121">
        <v>1841.0</v>
      </c>
      <c r="Q417" s="133"/>
      <c r="R417" s="224">
        <f t="shared" si="8"/>
        <v>3241.6</v>
      </c>
      <c r="S417" s="225"/>
      <c r="T417" s="225"/>
      <c r="U417" s="226"/>
      <c r="V417" s="226"/>
      <c r="W417" s="226"/>
      <c r="X417" s="226"/>
      <c r="Y417" s="226" t="str">
        <f t="shared" si="86"/>
        <v/>
      </c>
      <c r="Z417" s="136"/>
      <c r="AA417" s="228"/>
      <c r="AB417" s="229"/>
      <c r="AC417" s="229"/>
      <c r="AD417" s="138"/>
      <c r="AE417" s="139">
        <v>0.0</v>
      </c>
      <c r="AF417" s="140" t="str">
        <f t="shared" si="6"/>
        <v/>
      </c>
      <c r="AG417" s="231">
        <v>2.75</v>
      </c>
      <c r="AH417" s="142">
        <f t="shared" si="7"/>
        <v>0</v>
      </c>
      <c r="AI417" s="235" t="str">
        <f>HYPERLINK('242MLInput'!AD413)</f>
        <v/>
      </c>
      <c r="AJ417" s="236" t="str">
        <f>HYPERLINK('242MLInput'!AE413)</f>
        <v/>
      </c>
      <c r="AK417" s="237" t="str">
        <f>HYPERLINK('242MLInput'!AF413)</f>
        <v/>
      </c>
      <c r="AL417" s="237" t="str">
        <f>HYPERLINK('242MLInput'!AG413)</f>
        <v/>
      </c>
      <c r="AM417" s="237" t="str">
        <f>HYPERLINK('242MLInput'!AH413)</f>
        <v/>
      </c>
      <c r="AN417" s="237" t="str">
        <f>HYPERLINK('242MLInput'!AI413)</f>
        <v/>
      </c>
      <c r="AO417" s="237" t="str">
        <f>HYPERLINK('242MLInput'!AJ413)</f>
        <v/>
      </c>
      <c r="AP417" s="237" t="str">
        <f>HYPERLINK('242MLInput'!AK413)</f>
        <v/>
      </c>
      <c r="AQ417" s="238"/>
      <c r="AR417" s="238"/>
      <c r="AS417" s="238"/>
      <c r="AT417" s="238"/>
      <c r="AU417" s="238"/>
      <c r="AV417" s="238"/>
      <c r="AW417" s="238"/>
      <c r="AX417" s="238"/>
      <c r="AY417" s="238"/>
      <c r="AZ417" s="238"/>
      <c r="BA417" s="238"/>
      <c r="BB417" s="238"/>
      <c r="BC417" s="238"/>
      <c r="BD417" s="238"/>
      <c r="BE417" s="238"/>
      <c r="BF417" s="238"/>
      <c r="BG417" s="238"/>
      <c r="BH417" s="238"/>
      <c r="BI417" s="238"/>
      <c r="BJ417" s="238"/>
      <c r="BK417" s="238"/>
      <c r="BL417" s="238"/>
      <c r="BM417" s="238"/>
      <c r="BN417" s="238"/>
      <c r="BO417" s="238"/>
      <c r="BP417" s="238"/>
      <c r="BQ417" s="238"/>
      <c r="BR417" s="238"/>
      <c r="BS417" s="238"/>
      <c r="BT417" s="238"/>
      <c r="BU417" s="238"/>
      <c r="BV417" s="238"/>
      <c r="BW417" s="238"/>
      <c r="BX417" s="238"/>
      <c r="BY417" s="238"/>
      <c r="BZ417" s="238"/>
      <c r="CA417" s="238"/>
      <c r="CB417" s="238"/>
      <c r="CC417" s="238"/>
      <c r="CD417" s="238"/>
      <c r="CE417" s="238"/>
      <c r="CF417" s="238"/>
      <c r="CG417" s="238"/>
      <c r="CH417" s="238"/>
      <c r="CI417" s="238"/>
      <c r="CJ417" s="238"/>
      <c r="CK417" s="238"/>
      <c r="CL417" s="238"/>
      <c r="CM417" s="238"/>
      <c r="CN417" s="238"/>
      <c r="CO417" s="238"/>
      <c r="CP417" s="238"/>
      <c r="CQ417" s="238"/>
      <c r="CR417" s="238"/>
      <c r="CS417" s="238"/>
      <c r="CT417" s="238"/>
      <c r="CU417" s="238"/>
      <c r="CV417" s="238"/>
      <c r="CW417" s="238"/>
      <c r="CX417" s="238"/>
      <c r="CY417" s="238"/>
      <c r="CZ417" s="238"/>
      <c r="DA417" s="238"/>
      <c r="DB417" s="238"/>
      <c r="DC417" s="238"/>
      <c r="DD417" s="238"/>
    </row>
    <row r="418" ht="10.5" customHeight="1">
      <c r="A418" s="12" t="str">
        <f t="shared" si="1"/>
        <v>242ML</v>
      </c>
      <c r="B418" s="12">
        <f t="shared" si="2"/>
        <v>2020</v>
      </c>
      <c r="C418" s="12">
        <f t="shared" si="3"/>
        <v>11</v>
      </c>
      <c r="D418" s="230">
        <f>'242MLInput'!B414</f>
        <v>44160</v>
      </c>
      <c r="E418" s="111" t="str">
        <f t="shared" si="4"/>
        <v>SLN</v>
      </c>
      <c r="F418" s="112" t="str">
        <f>'242MLInput'!H414</f>
        <v>APA</v>
      </c>
      <c r="G418" s="111" t="str">
        <f>'242MLInput'!N414</f>
        <v>Steve Watkins</v>
      </c>
      <c r="H418" s="111" t="str">
        <f>'242MLInput'!O414</f>
        <v/>
      </c>
      <c r="I418" s="111" t="str">
        <f>'242MLInput'!Q414</f>
        <v>Cargo</v>
      </c>
      <c r="J418" s="112" t="str">
        <f>'242MLInput'!R414</f>
        <v>Vector Aeromedical</v>
      </c>
      <c r="K418" s="113" t="str">
        <f>'242MLInput'!AC414</f>
        <v/>
      </c>
      <c r="L418" s="114"/>
      <c r="M418" s="115">
        <f>'242MLInput'!L414</f>
        <v>1.1</v>
      </c>
      <c r="N418" s="111" t="str">
        <f>IF(F418="","",(IF(R418='242MLInput'!K414,"","ERROR!")))</f>
        <v/>
      </c>
      <c r="O418" s="64"/>
      <c r="P418" s="121">
        <v>1842.0</v>
      </c>
      <c r="Q418" s="133"/>
      <c r="R418" s="224">
        <f t="shared" si="8"/>
        <v>3242.7</v>
      </c>
      <c r="S418" s="225"/>
      <c r="T418" s="225"/>
      <c r="U418" s="226"/>
      <c r="V418" s="226"/>
      <c r="W418" s="226"/>
      <c r="X418" s="226"/>
      <c r="Y418" s="226" t="str">
        <f t="shared" si="86"/>
        <v/>
      </c>
      <c r="Z418" s="136"/>
      <c r="AA418" s="228"/>
      <c r="AB418" s="229"/>
      <c r="AC418" s="229"/>
      <c r="AD418" s="138"/>
      <c r="AE418" s="139">
        <v>0.0</v>
      </c>
      <c r="AF418" s="140" t="str">
        <f t="shared" si="6"/>
        <v/>
      </c>
      <c r="AG418" s="231">
        <v>2.75</v>
      </c>
      <c r="AH418" s="142">
        <f t="shared" si="7"/>
        <v>0</v>
      </c>
      <c r="AI418" s="235" t="str">
        <f>HYPERLINK('242MLInput'!AD414)</f>
        <v/>
      </c>
      <c r="AJ418" s="236" t="str">
        <f>HYPERLINK('242MLInput'!AE414)</f>
        <v/>
      </c>
      <c r="AK418" s="237" t="str">
        <f>HYPERLINK('242MLInput'!AF414)</f>
        <v/>
      </c>
      <c r="AL418" s="237" t="str">
        <f>HYPERLINK('242MLInput'!AG414)</f>
        <v/>
      </c>
      <c r="AM418" s="237" t="str">
        <f>HYPERLINK('242MLInput'!AH414)</f>
        <v/>
      </c>
      <c r="AN418" s="237" t="str">
        <f>HYPERLINK('242MLInput'!AI414)</f>
        <v/>
      </c>
      <c r="AO418" s="237" t="str">
        <f>HYPERLINK('242MLInput'!AJ414)</f>
        <v/>
      </c>
      <c r="AP418" s="237" t="str">
        <f>HYPERLINK('242MLInput'!AK414)</f>
        <v/>
      </c>
      <c r="AQ418" s="238"/>
      <c r="AR418" s="238"/>
      <c r="AS418" s="238"/>
      <c r="AT418" s="238"/>
      <c r="AU418" s="238"/>
      <c r="AV418" s="238"/>
      <c r="AW418" s="238"/>
      <c r="AX418" s="238"/>
      <c r="AY418" s="238"/>
      <c r="AZ418" s="238"/>
      <c r="BA418" s="238"/>
      <c r="BB418" s="238"/>
      <c r="BC418" s="238"/>
      <c r="BD418" s="238"/>
      <c r="BE418" s="238"/>
      <c r="BF418" s="238"/>
      <c r="BG418" s="238"/>
      <c r="BH418" s="238"/>
      <c r="BI418" s="238"/>
      <c r="BJ418" s="238"/>
      <c r="BK418" s="238"/>
      <c r="BL418" s="238"/>
      <c r="BM418" s="238"/>
      <c r="BN418" s="238"/>
      <c r="BO418" s="238"/>
      <c r="BP418" s="238"/>
      <c r="BQ418" s="238"/>
      <c r="BR418" s="238"/>
      <c r="BS418" s="238"/>
      <c r="BT418" s="238"/>
      <c r="BU418" s="238"/>
      <c r="BV418" s="238"/>
      <c r="BW418" s="238"/>
      <c r="BX418" s="238"/>
      <c r="BY418" s="238"/>
      <c r="BZ418" s="238"/>
      <c r="CA418" s="238"/>
      <c r="CB418" s="238"/>
      <c r="CC418" s="238"/>
      <c r="CD418" s="238"/>
      <c r="CE418" s="238"/>
      <c r="CF418" s="238"/>
      <c r="CG418" s="238"/>
      <c r="CH418" s="238"/>
      <c r="CI418" s="238"/>
      <c r="CJ418" s="238"/>
      <c r="CK418" s="238"/>
      <c r="CL418" s="238"/>
      <c r="CM418" s="238"/>
      <c r="CN418" s="238"/>
      <c r="CO418" s="238"/>
      <c r="CP418" s="238"/>
      <c r="CQ418" s="238"/>
      <c r="CR418" s="238"/>
      <c r="CS418" s="238"/>
      <c r="CT418" s="238"/>
      <c r="CU418" s="238"/>
      <c r="CV418" s="238"/>
      <c r="CW418" s="238"/>
      <c r="CX418" s="238"/>
      <c r="CY418" s="238"/>
      <c r="CZ418" s="238"/>
      <c r="DA418" s="238"/>
      <c r="DB418" s="238"/>
      <c r="DC418" s="238"/>
      <c r="DD418" s="238"/>
    </row>
    <row r="419" ht="10.5" customHeight="1">
      <c r="A419" s="12" t="str">
        <f t="shared" si="1"/>
        <v>242ML</v>
      </c>
      <c r="B419" s="12">
        <f t="shared" si="2"/>
        <v>2020</v>
      </c>
      <c r="C419" s="12">
        <f t="shared" si="3"/>
        <v>11</v>
      </c>
      <c r="D419" s="230">
        <f>'242MLInput'!B415</f>
        <v>44161</v>
      </c>
      <c r="E419" s="111" t="str">
        <f t="shared" si="4"/>
        <v>APA</v>
      </c>
      <c r="F419" s="112" t="str">
        <f>'242MLInput'!H415</f>
        <v>BUY</v>
      </c>
      <c r="G419" s="111" t="str">
        <f>'242MLInput'!N415</f>
        <v>Steve Watkins</v>
      </c>
      <c r="H419" s="111" t="str">
        <f>'242MLInput'!O415</f>
        <v/>
      </c>
      <c r="I419" s="111" t="str">
        <f>'242MLInput'!Q415</f>
        <v>Cargo</v>
      </c>
      <c r="J419" s="112" t="str">
        <f>'242MLInput'!R415</f>
        <v>Vector Aeromedical</v>
      </c>
      <c r="K419" s="113" t="str">
        <f>'242MLInput'!AC415</f>
        <v/>
      </c>
      <c r="L419" s="114"/>
      <c r="M419" s="115">
        <f>'242MLInput'!L415</f>
        <v>3.4</v>
      </c>
      <c r="N419" s="111" t="str">
        <f>IF(F419="","",(IF(R419='242MLInput'!K415,"","ERROR!")))</f>
        <v/>
      </c>
      <c r="O419" s="64"/>
      <c r="P419" s="121">
        <v>1843.0</v>
      </c>
      <c r="Q419" s="133"/>
      <c r="R419" s="224">
        <f t="shared" si="8"/>
        <v>3246.1</v>
      </c>
      <c r="S419" s="225"/>
      <c r="T419" s="225"/>
      <c r="U419" s="226"/>
      <c r="V419" s="226"/>
      <c r="W419" s="226"/>
      <c r="X419" s="226"/>
      <c r="Y419" s="226" t="str">
        <f t="shared" si="86"/>
        <v/>
      </c>
      <c r="Z419" s="136"/>
      <c r="AA419" s="228" t="s">
        <v>94</v>
      </c>
      <c r="AB419" s="229">
        <v>1000.0</v>
      </c>
      <c r="AC419" s="229" t="s">
        <v>421</v>
      </c>
      <c r="AD419" s="138"/>
      <c r="AE419" s="139">
        <v>0.0</v>
      </c>
      <c r="AF419" s="140" t="str">
        <f t="shared" si="6"/>
        <v/>
      </c>
      <c r="AG419" s="231">
        <v>2.75</v>
      </c>
      <c r="AH419" s="142">
        <f t="shared" si="7"/>
        <v>0</v>
      </c>
      <c r="AI419" s="235" t="str">
        <f>HYPERLINK('242MLInput'!AD415)</f>
        <v/>
      </c>
      <c r="AJ419" s="236" t="str">
        <f>HYPERLINK('242MLInput'!AE415)</f>
        <v/>
      </c>
      <c r="AK419" s="237" t="str">
        <f>HYPERLINK('242MLInput'!AF415)</f>
        <v/>
      </c>
      <c r="AL419" s="237" t="str">
        <f>HYPERLINK('242MLInput'!AG415)</f>
        <v/>
      </c>
      <c r="AM419" s="237" t="str">
        <f>HYPERLINK('242MLInput'!AH415)</f>
        <v/>
      </c>
      <c r="AN419" s="237" t="str">
        <f>HYPERLINK('242MLInput'!AI415)</f>
        <v/>
      </c>
      <c r="AO419" s="237" t="str">
        <f>HYPERLINK('242MLInput'!AJ415)</f>
        <v/>
      </c>
      <c r="AP419" s="237" t="str">
        <f>HYPERLINK('242MLInput'!AK415)</f>
        <v/>
      </c>
      <c r="AQ419" s="238"/>
      <c r="AR419" s="238"/>
      <c r="AS419" s="238"/>
      <c r="AT419" s="238"/>
      <c r="AU419" s="238"/>
      <c r="AV419" s="238"/>
      <c r="AW419" s="238"/>
      <c r="AX419" s="238"/>
      <c r="AY419" s="238"/>
      <c r="AZ419" s="238"/>
      <c r="BA419" s="238"/>
      <c r="BB419" s="238"/>
      <c r="BC419" s="238"/>
      <c r="BD419" s="238"/>
      <c r="BE419" s="238"/>
      <c r="BF419" s="238"/>
      <c r="BG419" s="238"/>
      <c r="BH419" s="238"/>
      <c r="BI419" s="238"/>
      <c r="BJ419" s="238"/>
      <c r="BK419" s="238"/>
      <c r="BL419" s="238"/>
      <c r="BM419" s="238"/>
      <c r="BN419" s="238"/>
      <c r="BO419" s="238"/>
      <c r="BP419" s="238"/>
      <c r="BQ419" s="238"/>
      <c r="BR419" s="238"/>
      <c r="BS419" s="238"/>
      <c r="BT419" s="238"/>
      <c r="BU419" s="238"/>
      <c r="BV419" s="238"/>
      <c r="BW419" s="238"/>
      <c r="BX419" s="238"/>
      <c r="BY419" s="238"/>
      <c r="BZ419" s="238"/>
      <c r="CA419" s="238"/>
      <c r="CB419" s="238"/>
      <c r="CC419" s="238"/>
      <c r="CD419" s="238"/>
      <c r="CE419" s="238"/>
      <c r="CF419" s="238"/>
      <c r="CG419" s="238"/>
      <c r="CH419" s="238"/>
      <c r="CI419" s="238"/>
      <c r="CJ419" s="238"/>
      <c r="CK419" s="238"/>
      <c r="CL419" s="238"/>
      <c r="CM419" s="238"/>
      <c r="CN419" s="238"/>
      <c r="CO419" s="238"/>
      <c r="CP419" s="238"/>
      <c r="CQ419" s="238"/>
      <c r="CR419" s="238"/>
      <c r="CS419" s="238"/>
      <c r="CT419" s="238"/>
      <c r="CU419" s="238"/>
      <c r="CV419" s="238"/>
      <c r="CW419" s="238"/>
      <c r="CX419" s="238"/>
      <c r="CY419" s="238"/>
      <c r="CZ419" s="238"/>
      <c r="DA419" s="238"/>
      <c r="DB419" s="238"/>
      <c r="DC419" s="238"/>
      <c r="DD419" s="238"/>
    </row>
    <row r="420" ht="10.5" customHeight="1">
      <c r="A420" s="118" t="str">
        <f t="shared" si="1"/>
        <v>242ML</v>
      </c>
      <c r="B420" s="118">
        <f t="shared" si="2"/>
        <v>2020</v>
      </c>
      <c r="C420" s="118">
        <f t="shared" si="3"/>
        <v>11</v>
      </c>
      <c r="D420" s="119">
        <f>'242MLInput'!B416</f>
        <v>44162</v>
      </c>
      <c r="E420" s="120" t="str">
        <f t="shared" si="4"/>
        <v>BUY</v>
      </c>
      <c r="F420" s="121" t="str">
        <f>'242MLInput'!H416</f>
        <v>GPH</v>
      </c>
      <c r="G420" s="120" t="str">
        <f>'242MLInput'!N416</f>
        <v>David Carr</v>
      </c>
      <c r="H420" s="120" t="str">
        <f>'242MLInput'!O416</f>
        <v/>
      </c>
      <c r="I420" s="120" t="str">
        <f>'242MLInput'!Q416</f>
        <v>Cargo</v>
      </c>
      <c r="J420" s="121" t="str">
        <f>'242MLInput'!R416</f>
        <v>Vector Aeromedical</v>
      </c>
      <c r="K420" s="122" t="str">
        <f>'242MLInput'!AC416</f>
        <v/>
      </c>
      <c r="L420" s="123"/>
      <c r="M420" s="124">
        <f>'242MLInput'!L416</f>
        <v>2.6</v>
      </c>
      <c r="N420" s="120" t="str">
        <f>IF(F420="","",(IF(R420='242MLInput'!K416,"","ERROR!")))</f>
        <v/>
      </c>
      <c r="O420" s="120"/>
      <c r="P420" s="121">
        <v>1844.0</v>
      </c>
      <c r="Q420" s="121"/>
      <c r="R420" s="124">
        <f t="shared" si="8"/>
        <v>3248.7</v>
      </c>
      <c r="S420" s="125"/>
      <c r="T420" s="125"/>
      <c r="U420" s="125"/>
      <c r="V420" s="126"/>
      <c r="W420" s="125"/>
      <c r="X420" s="125"/>
      <c r="Y420" s="125" t="str">
        <f t="shared" si="86"/>
        <v/>
      </c>
      <c r="Z420" s="121"/>
      <c r="AA420" s="234"/>
      <c r="AB420" s="128"/>
      <c r="AC420" s="128"/>
      <c r="AD420" s="143"/>
      <c r="AE420" s="144">
        <v>0.0</v>
      </c>
      <c r="AF420" s="125" t="str">
        <f t="shared" si="6"/>
        <v/>
      </c>
      <c r="AG420" s="131">
        <v>2.75</v>
      </c>
      <c r="AH420" s="120">
        <f t="shared" si="7"/>
        <v>0</v>
      </c>
      <c r="AI420" s="132" t="str">
        <f>HYPERLINK('242MLInput'!AD416)</f>
        <v/>
      </c>
      <c r="AJ420" s="132" t="str">
        <f>HYPERLINK('242MLInput'!AE416)</f>
        <v/>
      </c>
      <c r="AK420" s="132" t="str">
        <f>HYPERLINK('242MLInput'!AF416)</f>
        <v/>
      </c>
      <c r="AL420" s="132" t="str">
        <f>HYPERLINK('242MLInput'!AG416)</f>
        <v/>
      </c>
      <c r="AM420" s="132" t="str">
        <f>HYPERLINK('242MLInput'!AH416)</f>
        <v/>
      </c>
      <c r="AN420" s="132" t="str">
        <f>HYPERLINK('242MLInput'!AI416)</f>
        <v/>
      </c>
      <c r="AO420" s="132" t="str">
        <f>HYPERLINK('242MLInput'!AJ416)</f>
        <v/>
      </c>
      <c r="AP420" s="132" t="str">
        <f>HYPERLINK('242MLInput'!AK416)</f>
        <v/>
      </c>
      <c r="AQ420" s="118"/>
      <c r="AR420" s="118"/>
      <c r="AS420" s="118"/>
      <c r="AT420" s="118"/>
      <c r="AU420" s="118"/>
      <c r="AV420" s="118"/>
      <c r="AW420" s="118"/>
      <c r="AX420" s="118"/>
      <c r="AY420" s="118"/>
      <c r="AZ420" s="118"/>
      <c r="BA420" s="118"/>
      <c r="BB420" s="118"/>
      <c r="BC420" s="118"/>
      <c r="BD420" s="118"/>
      <c r="BE420" s="118"/>
      <c r="BF420" s="118"/>
      <c r="BG420" s="118"/>
      <c r="BH420" s="118"/>
      <c r="BI420" s="118"/>
      <c r="BJ420" s="118"/>
      <c r="BK420" s="118"/>
      <c r="BL420" s="118"/>
      <c r="BM420" s="118"/>
      <c r="BN420" s="118"/>
      <c r="BO420" s="118"/>
      <c r="BP420" s="118"/>
      <c r="BQ420" s="118"/>
      <c r="BR420" s="118"/>
      <c r="BS420" s="118"/>
      <c r="BT420" s="118"/>
      <c r="BU420" s="118"/>
      <c r="BV420" s="118"/>
      <c r="BW420" s="118"/>
      <c r="BX420" s="118"/>
      <c r="BY420" s="118"/>
      <c r="BZ420" s="118"/>
      <c r="CA420" s="118"/>
      <c r="CB420" s="118"/>
      <c r="CC420" s="118"/>
      <c r="CD420" s="118"/>
      <c r="CE420" s="118"/>
      <c r="CF420" s="118"/>
      <c r="CG420" s="118"/>
      <c r="CH420" s="118"/>
      <c r="CI420" s="118"/>
      <c r="CJ420" s="118"/>
      <c r="CK420" s="118"/>
      <c r="CL420" s="118"/>
      <c r="CM420" s="118"/>
      <c r="CN420" s="118"/>
      <c r="CO420" s="118"/>
      <c r="CP420" s="118"/>
      <c r="CQ420" s="118"/>
      <c r="CR420" s="118"/>
      <c r="CS420" s="118"/>
      <c r="CT420" s="118"/>
      <c r="CU420" s="118"/>
      <c r="CV420" s="118"/>
      <c r="CW420" s="118"/>
      <c r="CX420" s="118"/>
      <c r="CY420" s="118"/>
      <c r="CZ420" s="118"/>
      <c r="DA420" s="118"/>
      <c r="DB420" s="118"/>
      <c r="DC420" s="118"/>
      <c r="DD420" s="118"/>
    </row>
    <row r="421" ht="10.5" customHeight="1">
      <c r="A421" s="118" t="str">
        <f t="shared" si="1"/>
        <v>242ML</v>
      </c>
      <c r="B421" s="118">
        <f t="shared" si="2"/>
        <v>2020</v>
      </c>
      <c r="C421" s="118">
        <f t="shared" si="3"/>
        <v>11</v>
      </c>
      <c r="D421" s="119">
        <f>'242MLInput'!B417</f>
        <v>44162</v>
      </c>
      <c r="E421" s="120" t="str">
        <f t="shared" si="4"/>
        <v>GPH</v>
      </c>
      <c r="F421" s="121" t="str">
        <f>'242MLInput'!H417</f>
        <v>APA</v>
      </c>
      <c r="G421" s="120" t="str">
        <f>'242MLInput'!N417</f>
        <v>David Carr</v>
      </c>
      <c r="H421" s="120" t="str">
        <f>'242MLInput'!O417</f>
        <v/>
      </c>
      <c r="I421" s="120" t="str">
        <f>'242MLInput'!Q417</f>
        <v>Cargo</v>
      </c>
      <c r="J421" s="121" t="str">
        <f>'242MLInput'!R417</f>
        <v>Vector Aeromedical</v>
      </c>
      <c r="K421" s="122" t="str">
        <f>'242MLInput'!AC417</f>
        <v/>
      </c>
      <c r="L421" s="123"/>
      <c r="M421" s="124">
        <f>'242MLInput'!L417</f>
        <v>1.6</v>
      </c>
      <c r="N421" s="120" t="str">
        <f>IF(F421="","",(IF(R421='242MLInput'!K417,"","ERROR!")))</f>
        <v/>
      </c>
      <c r="O421" s="120"/>
      <c r="P421" s="121">
        <v>1845.0</v>
      </c>
      <c r="Q421" s="121"/>
      <c r="R421" s="124">
        <f t="shared" si="8"/>
        <v>3250.3</v>
      </c>
      <c r="S421" s="125"/>
      <c r="T421" s="125"/>
      <c r="U421" s="125"/>
      <c r="V421" s="126"/>
      <c r="W421" s="125"/>
      <c r="X421" s="125"/>
      <c r="Y421" s="125" t="str">
        <f t="shared" si="86"/>
        <v/>
      </c>
      <c r="Z421" s="121"/>
      <c r="AA421" s="234"/>
      <c r="AB421" s="128"/>
      <c r="AC421" s="128"/>
      <c r="AD421" s="143"/>
      <c r="AE421" s="144">
        <v>0.0</v>
      </c>
      <c r="AF421" s="125" t="str">
        <f t="shared" si="6"/>
        <v/>
      </c>
      <c r="AG421" s="131">
        <v>2.75</v>
      </c>
      <c r="AH421" s="120">
        <f t="shared" si="7"/>
        <v>0</v>
      </c>
      <c r="AI421" s="132" t="str">
        <f>HYPERLINK('242MLInput'!AD417)</f>
        <v/>
      </c>
      <c r="AJ421" s="132" t="str">
        <f>HYPERLINK('242MLInput'!AE417)</f>
        <v/>
      </c>
      <c r="AK421" s="132" t="str">
        <f>HYPERLINK('242MLInput'!AF417)</f>
        <v/>
      </c>
      <c r="AL421" s="132" t="str">
        <f>HYPERLINK('242MLInput'!AG417)</f>
        <v/>
      </c>
      <c r="AM421" s="132" t="str">
        <f>HYPERLINK('242MLInput'!AH417)</f>
        <v/>
      </c>
      <c r="AN421" s="132" t="str">
        <f>HYPERLINK('242MLInput'!AI417)</f>
        <v/>
      </c>
      <c r="AO421" s="132" t="str">
        <f>HYPERLINK('242MLInput'!AJ417)</f>
        <v/>
      </c>
      <c r="AP421" s="132" t="str">
        <f>HYPERLINK('242MLInput'!AK417)</f>
        <v/>
      </c>
      <c r="AQ421" s="118"/>
      <c r="AR421" s="118"/>
      <c r="AS421" s="118"/>
      <c r="AT421" s="118"/>
      <c r="AU421" s="118"/>
      <c r="AV421" s="118"/>
      <c r="AW421" s="118"/>
      <c r="AX421" s="118"/>
      <c r="AY421" s="118"/>
      <c r="AZ421" s="118"/>
      <c r="BA421" s="118"/>
      <c r="BB421" s="118"/>
      <c r="BC421" s="118"/>
      <c r="BD421" s="118"/>
      <c r="BE421" s="118"/>
      <c r="BF421" s="118"/>
      <c r="BG421" s="118"/>
      <c r="BH421" s="118"/>
      <c r="BI421" s="118"/>
      <c r="BJ421" s="118"/>
      <c r="BK421" s="118"/>
      <c r="BL421" s="118"/>
      <c r="BM421" s="118"/>
      <c r="BN421" s="118"/>
      <c r="BO421" s="118"/>
      <c r="BP421" s="118"/>
      <c r="BQ421" s="118"/>
      <c r="BR421" s="118"/>
      <c r="BS421" s="118"/>
      <c r="BT421" s="118"/>
      <c r="BU421" s="118"/>
      <c r="BV421" s="118"/>
      <c r="BW421" s="118"/>
      <c r="BX421" s="118"/>
      <c r="BY421" s="118"/>
      <c r="BZ421" s="118"/>
      <c r="CA421" s="118"/>
      <c r="CB421" s="118"/>
      <c r="CC421" s="118"/>
      <c r="CD421" s="118"/>
      <c r="CE421" s="118"/>
      <c r="CF421" s="118"/>
      <c r="CG421" s="118"/>
      <c r="CH421" s="118"/>
      <c r="CI421" s="118"/>
      <c r="CJ421" s="118"/>
      <c r="CK421" s="118"/>
      <c r="CL421" s="118"/>
      <c r="CM421" s="118"/>
      <c r="CN421" s="118"/>
      <c r="CO421" s="118"/>
      <c r="CP421" s="118"/>
      <c r="CQ421" s="118"/>
      <c r="CR421" s="118"/>
      <c r="CS421" s="118"/>
      <c r="CT421" s="118"/>
      <c r="CU421" s="118"/>
      <c r="CV421" s="118"/>
      <c r="CW421" s="118"/>
      <c r="CX421" s="118"/>
      <c r="CY421" s="118"/>
      <c r="CZ421" s="118"/>
      <c r="DA421" s="118"/>
      <c r="DB421" s="118"/>
      <c r="DC421" s="118"/>
      <c r="DD421" s="118"/>
    </row>
    <row r="422" ht="10.5" customHeight="1">
      <c r="A422" s="118" t="str">
        <f t="shared" si="1"/>
        <v>242ML</v>
      </c>
      <c r="B422" s="118">
        <f t="shared" si="2"/>
        <v>2020</v>
      </c>
      <c r="C422" s="118">
        <f t="shared" si="3"/>
        <v>11</v>
      </c>
      <c r="D422" s="119">
        <f>'242MLInput'!B418</f>
        <v>44162</v>
      </c>
      <c r="E422" s="120" t="str">
        <f t="shared" si="4"/>
        <v>APA</v>
      </c>
      <c r="F422" s="121" t="str">
        <f>'242MLInput'!H418</f>
        <v>BUY</v>
      </c>
      <c r="G422" s="120" t="str">
        <f>'242MLInput'!N418</f>
        <v>David Carr</v>
      </c>
      <c r="H422" s="120" t="str">
        <f>'242MLInput'!O418</f>
        <v/>
      </c>
      <c r="I422" s="120" t="str">
        <f>'242MLInput'!Q418</f>
        <v>Cargo</v>
      </c>
      <c r="J422" s="121" t="str">
        <f>'242MLInput'!R418</f>
        <v>Vector Aeromedical</v>
      </c>
      <c r="K422" s="122" t="str">
        <f>'242MLInput'!AC418</f>
        <v/>
      </c>
      <c r="L422" s="123"/>
      <c r="M422" s="124">
        <f>'242MLInput'!L418</f>
        <v>3.3</v>
      </c>
      <c r="N422" s="120" t="str">
        <f>IF(F422="","",(IF(R422='242MLInput'!K418,"","ERROR!")))</f>
        <v/>
      </c>
      <c r="O422" s="120"/>
      <c r="P422" s="121">
        <v>1846.0</v>
      </c>
      <c r="Q422" s="121"/>
      <c r="R422" s="124">
        <f t="shared" si="8"/>
        <v>3253.6</v>
      </c>
      <c r="S422" s="125"/>
      <c r="T422" s="125"/>
      <c r="U422" s="125"/>
      <c r="V422" s="126"/>
      <c r="W422" s="125"/>
      <c r="X422" s="125"/>
      <c r="Y422" s="125" t="str">
        <f t="shared" si="86"/>
        <v/>
      </c>
      <c r="Z422" s="121"/>
      <c r="AA422" s="234" t="s">
        <v>75</v>
      </c>
      <c r="AB422" s="128">
        <v>1000.0</v>
      </c>
      <c r="AC422" s="128" t="s">
        <v>422</v>
      </c>
      <c r="AD422" s="143"/>
      <c r="AE422" s="144">
        <v>0.0</v>
      </c>
      <c r="AF422" s="125" t="str">
        <f t="shared" si="6"/>
        <v/>
      </c>
      <c r="AG422" s="131">
        <v>2.75</v>
      </c>
      <c r="AH422" s="120">
        <f t="shared" si="7"/>
        <v>0</v>
      </c>
      <c r="AI422" s="132" t="str">
        <f>HYPERLINK('242MLInput'!AD418)</f>
        <v/>
      </c>
      <c r="AJ422" s="132" t="str">
        <f>HYPERLINK('242MLInput'!AE418)</f>
        <v/>
      </c>
      <c r="AK422" s="132" t="str">
        <f>HYPERLINK('242MLInput'!AF418)</f>
        <v/>
      </c>
      <c r="AL422" s="132" t="str">
        <f>HYPERLINK('242MLInput'!AG418)</f>
        <v/>
      </c>
      <c r="AM422" s="132" t="str">
        <f>HYPERLINK('242MLInput'!AH418)</f>
        <v/>
      </c>
      <c r="AN422" s="132" t="str">
        <f>HYPERLINK('242MLInput'!AI418)</f>
        <v/>
      </c>
      <c r="AO422" s="132" t="str">
        <f>HYPERLINK('242MLInput'!AJ418)</f>
        <v/>
      </c>
      <c r="AP422" s="132" t="str">
        <f>HYPERLINK('242MLInput'!AK418)</f>
        <v/>
      </c>
      <c r="AQ422" s="118"/>
      <c r="AR422" s="118"/>
      <c r="AS422" s="118"/>
      <c r="AT422" s="118"/>
      <c r="AU422" s="118"/>
      <c r="AV422" s="118"/>
      <c r="AW422" s="118"/>
      <c r="AX422" s="118"/>
      <c r="AY422" s="118"/>
      <c r="AZ422" s="118"/>
      <c r="BA422" s="118"/>
      <c r="BB422" s="118"/>
      <c r="BC422" s="118"/>
      <c r="BD422" s="118"/>
      <c r="BE422" s="118"/>
      <c r="BF422" s="118"/>
      <c r="BG422" s="118"/>
      <c r="BH422" s="118"/>
      <c r="BI422" s="118"/>
      <c r="BJ422" s="118"/>
      <c r="BK422" s="118"/>
      <c r="BL422" s="118"/>
      <c r="BM422" s="118"/>
      <c r="BN422" s="118"/>
      <c r="BO422" s="118"/>
      <c r="BP422" s="118"/>
      <c r="BQ422" s="118"/>
      <c r="BR422" s="118"/>
      <c r="BS422" s="118"/>
      <c r="BT422" s="118"/>
      <c r="BU422" s="118"/>
      <c r="BV422" s="118"/>
      <c r="BW422" s="118"/>
      <c r="BX422" s="118"/>
      <c r="BY422" s="118"/>
      <c r="BZ422" s="118"/>
      <c r="CA422" s="118"/>
      <c r="CB422" s="118"/>
      <c r="CC422" s="118"/>
      <c r="CD422" s="118"/>
      <c r="CE422" s="118"/>
      <c r="CF422" s="118"/>
      <c r="CG422" s="118"/>
      <c r="CH422" s="118"/>
      <c r="CI422" s="118"/>
      <c r="CJ422" s="118"/>
      <c r="CK422" s="118"/>
      <c r="CL422" s="118"/>
      <c r="CM422" s="118"/>
      <c r="CN422" s="118"/>
      <c r="CO422" s="118"/>
      <c r="CP422" s="118"/>
      <c r="CQ422" s="118"/>
      <c r="CR422" s="118"/>
      <c r="CS422" s="118"/>
      <c r="CT422" s="118"/>
      <c r="CU422" s="118"/>
      <c r="CV422" s="118"/>
      <c r="CW422" s="118"/>
      <c r="CX422" s="118"/>
      <c r="CY422" s="118"/>
      <c r="CZ422" s="118"/>
      <c r="DA422" s="118"/>
      <c r="DB422" s="118"/>
      <c r="DC422" s="118"/>
      <c r="DD422" s="118"/>
    </row>
    <row r="423" ht="10.5" customHeight="1">
      <c r="A423" s="12" t="str">
        <f t="shared" si="1"/>
        <v>242ML</v>
      </c>
      <c r="B423" s="12">
        <f t="shared" si="2"/>
        <v>2020</v>
      </c>
      <c r="C423" s="12">
        <f t="shared" si="3"/>
        <v>11</v>
      </c>
      <c r="D423" s="230">
        <f>'242MLInput'!B419</f>
        <v>44163</v>
      </c>
      <c r="E423" s="111" t="str">
        <f t="shared" si="4"/>
        <v>BUY</v>
      </c>
      <c r="F423" s="112" t="str">
        <f>'242MLInput'!H419</f>
        <v>GLY</v>
      </c>
      <c r="G423" s="111" t="str">
        <f>'242MLInput'!N419</f>
        <v>David Carr</v>
      </c>
      <c r="H423" s="111" t="str">
        <f>'242MLInput'!O419</f>
        <v/>
      </c>
      <c r="I423" s="111" t="str">
        <f>'242MLInput'!Q419</f>
        <v>Cargo</v>
      </c>
      <c r="J423" s="112" t="str">
        <f>'242MLInput'!R419</f>
        <v>Vector Aeromedical</v>
      </c>
      <c r="K423" s="113" t="str">
        <f>'242MLInput'!AC419</f>
        <v/>
      </c>
      <c r="L423" s="114"/>
      <c r="M423" s="115">
        <f>'242MLInput'!L419</f>
        <v>2.3</v>
      </c>
      <c r="N423" s="111" t="str">
        <f>IF(F423="","",(IF(R423='242MLInput'!K419,"","ERROR!")))</f>
        <v/>
      </c>
      <c r="O423" s="64"/>
      <c r="P423" s="121">
        <v>1847.0</v>
      </c>
      <c r="Q423" s="133"/>
      <c r="R423" s="224">
        <f t="shared" si="8"/>
        <v>3255.9</v>
      </c>
      <c r="S423" s="225"/>
      <c r="T423" s="225"/>
      <c r="U423" s="226"/>
      <c r="V423" s="226"/>
      <c r="W423" s="226"/>
      <c r="X423" s="226"/>
      <c r="Y423" s="226" t="str">
        <f t="shared" si="86"/>
        <v/>
      </c>
      <c r="Z423" s="136"/>
      <c r="AA423" s="228"/>
      <c r="AB423" s="229"/>
      <c r="AC423" s="229"/>
      <c r="AD423" s="138"/>
      <c r="AE423" s="139">
        <v>0.0</v>
      </c>
      <c r="AF423" s="140" t="str">
        <f t="shared" si="6"/>
        <v/>
      </c>
      <c r="AG423" s="231">
        <v>2.75</v>
      </c>
      <c r="AH423" s="142">
        <f t="shared" si="7"/>
        <v>0</v>
      </c>
      <c r="AI423" s="235" t="str">
        <f>HYPERLINK('242MLInput'!AD419)</f>
        <v/>
      </c>
      <c r="AJ423" s="236" t="str">
        <f>HYPERLINK('242MLInput'!AE419)</f>
        <v/>
      </c>
      <c r="AK423" s="237" t="str">
        <f>HYPERLINK('242MLInput'!AF419)</f>
        <v/>
      </c>
      <c r="AL423" s="237" t="str">
        <f>HYPERLINK('242MLInput'!AG419)</f>
        <v/>
      </c>
      <c r="AM423" s="237" t="str">
        <f>HYPERLINK('242MLInput'!AH419)</f>
        <v/>
      </c>
      <c r="AN423" s="237" t="str">
        <f>HYPERLINK('242MLInput'!AI419)</f>
        <v/>
      </c>
      <c r="AO423" s="237" t="str">
        <f>HYPERLINK('242MLInput'!AJ419)</f>
        <v/>
      </c>
      <c r="AP423" s="237" t="str">
        <f>HYPERLINK('242MLInput'!AK419)</f>
        <v/>
      </c>
      <c r="AQ423" s="238"/>
      <c r="AR423" s="238"/>
      <c r="AS423" s="238"/>
      <c r="AT423" s="238"/>
      <c r="AU423" s="238"/>
      <c r="AV423" s="238"/>
      <c r="AW423" s="238"/>
      <c r="AX423" s="238"/>
      <c r="AY423" s="238"/>
      <c r="AZ423" s="238"/>
      <c r="BA423" s="238"/>
      <c r="BB423" s="238"/>
      <c r="BC423" s="238"/>
      <c r="BD423" s="238"/>
      <c r="BE423" s="238"/>
      <c r="BF423" s="238"/>
      <c r="BG423" s="238"/>
      <c r="BH423" s="238"/>
      <c r="BI423" s="238"/>
      <c r="BJ423" s="238"/>
      <c r="BK423" s="238"/>
      <c r="BL423" s="238"/>
      <c r="BM423" s="238"/>
      <c r="BN423" s="238"/>
      <c r="BO423" s="238"/>
      <c r="BP423" s="238"/>
      <c r="BQ423" s="238"/>
      <c r="BR423" s="238"/>
      <c r="BS423" s="238"/>
      <c r="BT423" s="238"/>
      <c r="BU423" s="238"/>
      <c r="BV423" s="238"/>
      <c r="BW423" s="238"/>
      <c r="BX423" s="238"/>
      <c r="BY423" s="238"/>
      <c r="BZ423" s="238"/>
      <c r="CA423" s="238"/>
      <c r="CB423" s="238"/>
      <c r="CC423" s="238"/>
      <c r="CD423" s="238"/>
      <c r="CE423" s="238"/>
      <c r="CF423" s="238"/>
      <c r="CG423" s="238"/>
      <c r="CH423" s="238"/>
      <c r="CI423" s="238"/>
      <c r="CJ423" s="238"/>
      <c r="CK423" s="238"/>
      <c r="CL423" s="238"/>
      <c r="CM423" s="238"/>
      <c r="CN423" s="238"/>
      <c r="CO423" s="238"/>
      <c r="CP423" s="238"/>
      <c r="CQ423" s="238"/>
      <c r="CR423" s="238"/>
      <c r="CS423" s="238"/>
      <c r="CT423" s="238"/>
      <c r="CU423" s="238"/>
      <c r="CV423" s="238"/>
      <c r="CW423" s="238"/>
      <c r="CX423" s="238"/>
      <c r="CY423" s="238"/>
      <c r="CZ423" s="238"/>
      <c r="DA423" s="238"/>
      <c r="DB423" s="238"/>
      <c r="DC423" s="238"/>
      <c r="DD423" s="238"/>
    </row>
    <row r="424" ht="10.5" customHeight="1">
      <c r="A424" s="12" t="str">
        <f t="shared" si="1"/>
        <v>242ML</v>
      </c>
      <c r="B424" s="12">
        <f t="shared" si="2"/>
        <v>2020</v>
      </c>
      <c r="C424" s="12">
        <f t="shared" si="3"/>
        <v>11</v>
      </c>
      <c r="D424" s="230">
        <f>'242MLInput'!B420</f>
        <v>44163</v>
      </c>
      <c r="E424" s="111" t="str">
        <f t="shared" si="4"/>
        <v>GLY</v>
      </c>
      <c r="F424" s="112" t="str">
        <f>'242MLInput'!H420</f>
        <v>APA</v>
      </c>
      <c r="G424" s="111" t="str">
        <f>'242MLInput'!N420</f>
        <v>David Carr</v>
      </c>
      <c r="H424" s="111" t="str">
        <f>'242MLInput'!O420</f>
        <v/>
      </c>
      <c r="I424" s="111" t="str">
        <f>'242MLInput'!Q420</f>
        <v>Cargo</v>
      </c>
      <c r="J424" s="112" t="str">
        <f>'242MLInput'!R420</f>
        <v>Vector Aeromedical</v>
      </c>
      <c r="K424" s="113" t="str">
        <f>'242MLInput'!AC420</f>
        <v/>
      </c>
      <c r="L424" s="114"/>
      <c r="M424" s="115">
        <f>'242MLInput'!L420</f>
        <v>1.7</v>
      </c>
      <c r="N424" s="111" t="str">
        <f>IF(F424="","",(IF(R424='242MLInput'!K420,"","ERROR!")))</f>
        <v/>
      </c>
      <c r="O424" s="64"/>
      <c r="P424" s="121">
        <v>1848.0</v>
      </c>
      <c r="Q424" s="133"/>
      <c r="R424" s="224">
        <f t="shared" si="8"/>
        <v>3257.6</v>
      </c>
      <c r="S424" s="225"/>
      <c r="T424" s="225"/>
      <c r="U424" s="226"/>
      <c r="V424" s="226"/>
      <c r="W424" s="226"/>
      <c r="X424" s="226"/>
      <c r="Y424" s="226" t="str">
        <f t="shared" si="86"/>
        <v/>
      </c>
      <c r="Z424" s="136"/>
      <c r="AA424" s="228"/>
      <c r="AB424" s="229"/>
      <c r="AC424" s="229"/>
      <c r="AD424" s="138"/>
      <c r="AE424" s="139">
        <v>0.0</v>
      </c>
      <c r="AF424" s="140" t="str">
        <f t="shared" si="6"/>
        <v/>
      </c>
      <c r="AG424" s="231">
        <v>2.75</v>
      </c>
      <c r="AH424" s="142">
        <f t="shared" si="7"/>
        <v>0</v>
      </c>
      <c r="AI424" s="235" t="str">
        <f>HYPERLINK('242MLInput'!AD420)</f>
        <v/>
      </c>
      <c r="AJ424" s="236" t="str">
        <f>HYPERLINK('242MLInput'!AE420)</f>
        <v/>
      </c>
      <c r="AK424" s="237" t="str">
        <f>HYPERLINK('242MLInput'!AF420)</f>
        <v/>
      </c>
      <c r="AL424" s="237" t="str">
        <f>HYPERLINK('242MLInput'!AG420)</f>
        <v/>
      </c>
      <c r="AM424" s="237" t="str">
        <f>HYPERLINK('242MLInput'!AH420)</f>
        <v/>
      </c>
      <c r="AN424" s="237" t="str">
        <f>HYPERLINK('242MLInput'!AI420)</f>
        <v/>
      </c>
      <c r="AO424" s="237" t="str">
        <f>HYPERLINK('242MLInput'!AJ420)</f>
        <v/>
      </c>
      <c r="AP424" s="237" t="str">
        <f>HYPERLINK('242MLInput'!AK420)</f>
        <v/>
      </c>
      <c r="AQ424" s="238"/>
      <c r="AR424" s="238"/>
      <c r="AS424" s="238"/>
      <c r="AT424" s="238"/>
      <c r="AU424" s="238"/>
      <c r="AV424" s="238"/>
      <c r="AW424" s="238"/>
      <c r="AX424" s="238"/>
      <c r="AY424" s="238"/>
      <c r="AZ424" s="238"/>
      <c r="BA424" s="238"/>
      <c r="BB424" s="238"/>
      <c r="BC424" s="238"/>
      <c r="BD424" s="238"/>
      <c r="BE424" s="238"/>
      <c r="BF424" s="238"/>
      <c r="BG424" s="238"/>
      <c r="BH424" s="238"/>
      <c r="BI424" s="238"/>
      <c r="BJ424" s="238"/>
      <c r="BK424" s="238"/>
      <c r="BL424" s="238"/>
      <c r="BM424" s="238"/>
      <c r="BN424" s="238"/>
      <c r="BO424" s="238"/>
      <c r="BP424" s="238"/>
      <c r="BQ424" s="238"/>
      <c r="BR424" s="238"/>
      <c r="BS424" s="238"/>
      <c r="BT424" s="238"/>
      <c r="BU424" s="238"/>
      <c r="BV424" s="238"/>
      <c r="BW424" s="238"/>
      <c r="BX424" s="238"/>
      <c r="BY424" s="238"/>
      <c r="BZ424" s="238"/>
      <c r="CA424" s="238"/>
      <c r="CB424" s="238"/>
      <c r="CC424" s="238"/>
      <c r="CD424" s="238"/>
      <c r="CE424" s="238"/>
      <c r="CF424" s="238"/>
      <c r="CG424" s="238"/>
      <c r="CH424" s="238"/>
      <c r="CI424" s="238"/>
      <c r="CJ424" s="238"/>
      <c r="CK424" s="238"/>
      <c r="CL424" s="238"/>
      <c r="CM424" s="238"/>
      <c r="CN424" s="238"/>
      <c r="CO424" s="238"/>
      <c r="CP424" s="238"/>
      <c r="CQ424" s="238"/>
      <c r="CR424" s="238"/>
      <c r="CS424" s="238"/>
      <c r="CT424" s="238"/>
      <c r="CU424" s="238"/>
      <c r="CV424" s="238"/>
      <c r="CW424" s="238"/>
      <c r="CX424" s="238"/>
      <c r="CY424" s="238"/>
      <c r="CZ424" s="238"/>
      <c r="DA424" s="238"/>
      <c r="DB424" s="238"/>
      <c r="DC424" s="238"/>
      <c r="DD424" s="238"/>
    </row>
    <row r="425" ht="10.5" customHeight="1">
      <c r="A425" s="12" t="str">
        <f t="shared" si="1"/>
        <v>242ML</v>
      </c>
      <c r="B425" s="12">
        <f t="shared" si="2"/>
        <v>2020</v>
      </c>
      <c r="C425" s="12">
        <f t="shared" si="3"/>
        <v>11</v>
      </c>
      <c r="D425" s="230">
        <f>'242MLInput'!B421</f>
        <v>44163</v>
      </c>
      <c r="E425" s="111" t="str">
        <f t="shared" si="4"/>
        <v>APA</v>
      </c>
      <c r="F425" s="112" t="str">
        <f>'242MLInput'!H421</f>
        <v>BUY</v>
      </c>
      <c r="G425" s="111" t="str">
        <f>'242MLInput'!N421</f>
        <v>David Carr</v>
      </c>
      <c r="H425" s="111" t="str">
        <f>'242MLInput'!O421</f>
        <v/>
      </c>
      <c r="I425" s="111" t="str">
        <f>'242MLInput'!Q421</f>
        <v>Cargo</v>
      </c>
      <c r="J425" s="112" t="str">
        <f>'242MLInput'!R421</f>
        <v>Vector Aeromedical</v>
      </c>
      <c r="K425" s="113" t="str">
        <f>'242MLInput'!AC421</f>
        <v/>
      </c>
      <c r="L425" s="114"/>
      <c r="M425" s="115">
        <f>'242MLInput'!L421</f>
        <v>3.2</v>
      </c>
      <c r="N425" s="111" t="str">
        <f>IF(F425="","",(IF(R425='242MLInput'!K421,"","ERROR!")))</f>
        <v/>
      </c>
      <c r="O425" s="64"/>
      <c r="P425" s="121">
        <v>1849.0</v>
      </c>
      <c r="Q425" s="133"/>
      <c r="R425" s="224">
        <f t="shared" si="8"/>
        <v>3260.8</v>
      </c>
      <c r="S425" s="225"/>
      <c r="T425" s="225"/>
      <c r="U425" s="226"/>
      <c r="V425" s="226"/>
      <c r="W425" s="226"/>
      <c r="X425" s="226"/>
      <c r="Y425" s="226" t="str">
        <f t="shared" si="86"/>
        <v/>
      </c>
      <c r="Z425" s="136"/>
      <c r="AA425" s="228" t="s">
        <v>75</v>
      </c>
      <c r="AB425" s="229">
        <v>1000.0</v>
      </c>
      <c r="AC425" s="229" t="s">
        <v>423</v>
      </c>
      <c r="AD425" s="138"/>
      <c r="AE425" s="139">
        <v>0.0</v>
      </c>
      <c r="AF425" s="140" t="str">
        <f t="shared" si="6"/>
        <v/>
      </c>
      <c r="AG425" s="231">
        <v>2.75</v>
      </c>
      <c r="AH425" s="142">
        <f t="shared" si="7"/>
        <v>0</v>
      </c>
      <c r="AI425" s="235" t="str">
        <f>HYPERLINK('242MLInput'!AD421)</f>
        <v/>
      </c>
      <c r="AJ425" s="236" t="str">
        <f>HYPERLINK('242MLInput'!AE421)</f>
        <v/>
      </c>
      <c r="AK425" s="237" t="str">
        <f>HYPERLINK('242MLInput'!AF421)</f>
        <v/>
      </c>
      <c r="AL425" s="237" t="str">
        <f>HYPERLINK('242MLInput'!AG421)</f>
        <v/>
      </c>
      <c r="AM425" s="237" t="str">
        <f>HYPERLINK('242MLInput'!AH421)</f>
        <v/>
      </c>
      <c r="AN425" s="237" t="str">
        <f>HYPERLINK('242MLInput'!AI421)</f>
        <v/>
      </c>
      <c r="AO425" s="237" t="str">
        <f>HYPERLINK('242MLInput'!AJ421)</f>
        <v/>
      </c>
      <c r="AP425" s="237" t="str">
        <f>HYPERLINK('242MLInput'!AK421)</f>
        <v/>
      </c>
      <c r="AQ425" s="238"/>
      <c r="AR425" s="238"/>
      <c r="AS425" s="238"/>
      <c r="AT425" s="238"/>
      <c r="AU425" s="238"/>
      <c r="AV425" s="238"/>
      <c r="AW425" s="238"/>
      <c r="AX425" s="238"/>
      <c r="AY425" s="238"/>
      <c r="AZ425" s="238"/>
      <c r="BA425" s="238"/>
      <c r="BB425" s="238"/>
      <c r="BC425" s="238"/>
      <c r="BD425" s="238"/>
      <c r="BE425" s="238"/>
      <c r="BF425" s="238"/>
      <c r="BG425" s="238"/>
      <c r="BH425" s="238"/>
      <c r="BI425" s="238"/>
      <c r="BJ425" s="238"/>
      <c r="BK425" s="238"/>
      <c r="BL425" s="238"/>
      <c r="BM425" s="238"/>
      <c r="BN425" s="238"/>
      <c r="BO425" s="238"/>
      <c r="BP425" s="238"/>
      <c r="BQ425" s="238"/>
      <c r="BR425" s="238"/>
      <c r="BS425" s="238"/>
      <c r="BT425" s="238"/>
      <c r="BU425" s="238"/>
      <c r="BV425" s="238"/>
      <c r="BW425" s="238"/>
      <c r="BX425" s="238"/>
      <c r="BY425" s="238"/>
      <c r="BZ425" s="238"/>
      <c r="CA425" s="238"/>
      <c r="CB425" s="238"/>
      <c r="CC425" s="238"/>
      <c r="CD425" s="238"/>
      <c r="CE425" s="238"/>
      <c r="CF425" s="238"/>
      <c r="CG425" s="238"/>
      <c r="CH425" s="238"/>
      <c r="CI425" s="238"/>
      <c r="CJ425" s="238"/>
      <c r="CK425" s="238"/>
      <c r="CL425" s="238"/>
      <c r="CM425" s="238"/>
      <c r="CN425" s="238"/>
      <c r="CO425" s="238"/>
      <c r="CP425" s="238"/>
      <c r="CQ425" s="238"/>
      <c r="CR425" s="238"/>
      <c r="CS425" s="238"/>
      <c r="CT425" s="238"/>
      <c r="CU425" s="238"/>
      <c r="CV425" s="238"/>
      <c r="CW425" s="238"/>
      <c r="CX425" s="238"/>
      <c r="CY425" s="238"/>
      <c r="CZ425" s="238"/>
      <c r="DA425" s="238"/>
      <c r="DB425" s="238"/>
      <c r="DC425" s="238"/>
      <c r="DD425" s="238"/>
    </row>
    <row r="426" ht="10.5" customHeight="1">
      <c r="A426" s="118" t="str">
        <f t="shared" si="1"/>
        <v>242ML</v>
      </c>
      <c r="B426" s="118">
        <f t="shared" si="2"/>
        <v>2020</v>
      </c>
      <c r="C426" s="118">
        <f t="shared" si="3"/>
        <v>11</v>
      </c>
      <c r="D426" s="119">
        <f>'242MLInput'!B422</f>
        <v>44164</v>
      </c>
      <c r="E426" s="120" t="str">
        <f t="shared" si="4"/>
        <v>BUY</v>
      </c>
      <c r="F426" s="121" t="str">
        <f>'242MLInput'!H422</f>
        <v>IXD</v>
      </c>
      <c r="G426" s="120" t="str">
        <f>'242MLInput'!N422</f>
        <v>Steve Watkins</v>
      </c>
      <c r="H426" s="120" t="str">
        <f>'242MLInput'!O422</f>
        <v/>
      </c>
      <c r="I426" s="120" t="str">
        <f>'242MLInput'!Q422</f>
        <v>Cargo</v>
      </c>
      <c r="J426" s="121" t="str">
        <f>'242MLInput'!R422</f>
        <v>Vector Aeromedical</v>
      </c>
      <c r="K426" s="122" t="str">
        <f>'242MLInput'!AC422</f>
        <v/>
      </c>
      <c r="L426" s="123"/>
      <c r="M426" s="124">
        <f>'242MLInput'!L422</f>
        <v>2.8</v>
      </c>
      <c r="N426" s="120" t="str">
        <f>IF(F426="","",(IF(R426='242MLInput'!K422,"","ERROR!")))</f>
        <v/>
      </c>
      <c r="O426" s="120"/>
      <c r="P426" s="121">
        <v>1850.0</v>
      </c>
      <c r="Q426" s="121"/>
      <c r="R426" s="124">
        <f t="shared" si="8"/>
        <v>3263.6</v>
      </c>
      <c r="S426" s="125"/>
      <c r="T426" s="125"/>
      <c r="U426" s="125"/>
      <c r="V426" s="126"/>
      <c r="W426" s="125"/>
      <c r="X426" s="125"/>
      <c r="Y426" s="125" t="str">
        <f t="shared" si="86"/>
        <v/>
      </c>
      <c r="Z426" s="121"/>
      <c r="AA426" s="234"/>
      <c r="AB426" s="128"/>
      <c r="AC426" s="128"/>
      <c r="AD426" s="143"/>
      <c r="AE426" s="144">
        <v>0.0</v>
      </c>
      <c r="AF426" s="125" t="str">
        <f t="shared" si="6"/>
        <v/>
      </c>
      <c r="AG426" s="131">
        <v>2.75</v>
      </c>
      <c r="AH426" s="120">
        <f t="shared" si="7"/>
        <v>0</v>
      </c>
      <c r="AI426" s="132" t="str">
        <f>HYPERLINK('242MLInput'!AD422)</f>
        <v/>
      </c>
      <c r="AJ426" s="132" t="str">
        <f>HYPERLINK('242MLInput'!AE422)</f>
        <v/>
      </c>
      <c r="AK426" s="132" t="str">
        <f>HYPERLINK('242MLInput'!AF422)</f>
        <v/>
      </c>
      <c r="AL426" s="132" t="str">
        <f>HYPERLINK('242MLInput'!AG422)</f>
        <v/>
      </c>
      <c r="AM426" s="132" t="str">
        <f>HYPERLINK('242MLInput'!AH422)</f>
        <v/>
      </c>
      <c r="AN426" s="132" t="str">
        <f>HYPERLINK('242MLInput'!AI422)</f>
        <v/>
      </c>
      <c r="AO426" s="132" t="str">
        <f>HYPERLINK('242MLInput'!AJ422)</f>
        <v/>
      </c>
      <c r="AP426" s="132" t="str">
        <f>HYPERLINK('242MLInput'!AK422)</f>
        <v/>
      </c>
      <c r="AQ426" s="118"/>
      <c r="AR426" s="118"/>
      <c r="AS426" s="118"/>
      <c r="AT426" s="118"/>
      <c r="AU426" s="118"/>
      <c r="AV426" s="118"/>
      <c r="AW426" s="118"/>
      <c r="AX426" s="118"/>
      <c r="AY426" s="118"/>
      <c r="AZ426" s="118"/>
      <c r="BA426" s="118"/>
      <c r="BB426" s="118"/>
      <c r="BC426" s="118"/>
      <c r="BD426" s="118"/>
      <c r="BE426" s="118"/>
      <c r="BF426" s="118"/>
      <c r="BG426" s="118"/>
      <c r="BH426" s="118"/>
      <c r="BI426" s="118"/>
      <c r="BJ426" s="118"/>
      <c r="BK426" s="118"/>
      <c r="BL426" s="118"/>
      <c r="BM426" s="118"/>
      <c r="BN426" s="118"/>
      <c r="BO426" s="118"/>
      <c r="BP426" s="118"/>
      <c r="BQ426" s="118"/>
      <c r="BR426" s="118"/>
      <c r="BS426" s="118"/>
      <c r="BT426" s="118"/>
      <c r="BU426" s="118"/>
      <c r="BV426" s="118"/>
      <c r="BW426" s="118"/>
      <c r="BX426" s="118"/>
      <c r="BY426" s="118"/>
      <c r="BZ426" s="118"/>
      <c r="CA426" s="118"/>
      <c r="CB426" s="118"/>
      <c r="CC426" s="118"/>
      <c r="CD426" s="118"/>
      <c r="CE426" s="118"/>
      <c r="CF426" s="118"/>
      <c r="CG426" s="118"/>
      <c r="CH426" s="118"/>
      <c r="CI426" s="118"/>
      <c r="CJ426" s="118"/>
      <c r="CK426" s="118"/>
      <c r="CL426" s="118"/>
      <c r="CM426" s="118"/>
      <c r="CN426" s="118"/>
      <c r="CO426" s="118"/>
      <c r="CP426" s="118"/>
      <c r="CQ426" s="118"/>
      <c r="CR426" s="118"/>
      <c r="CS426" s="118"/>
      <c r="CT426" s="118"/>
      <c r="CU426" s="118"/>
      <c r="CV426" s="118"/>
      <c r="CW426" s="118"/>
      <c r="CX426" s="118"/>
      <c r="CY426" s="118"/>
      <c r="CZ426" s="118"/>
      <c r="DA426" s="118"/>
      <c r="DB426" s="118"/>
      <c r="DC426" s="118"/>
      <c r="DD426" s="118"/>
    </row>
    <row r="427" ht="10.5" customHeight="1">
      <c r="A427" s="118" t="str">
        <f t="shared" si="1"/>
        <v>242ML</v>
      </c>
      <c r="B427" s="118">
        <f t="shared" si="2"/>
        <v>2020</v>
      </c>
      <c r="C427" s="118">
        <f t="shared" si="3"/>
        <v>11</v>
      </c>
      <c r="D427" s="119">
        <f>'242MLInput'!B423</f>
        <v>44164</v>
      </c>
      <c r="E427" s="120" t="str">
        <f t="shared" si="4"/>
        <v>IXD</v>
      </c>
      <c r="F427" s="121" t="str">
        <f>'242MLInput'!H423</f>
        <v>APA</v>
      </c>
      <c r="G427" s="120" t="str">
        <f>'242MLInput'!N423</f>
        <v>Steve Watkins</v>
      </c>
      <c r="H427" s="120" t="str">
        <f>'242MLInput'!O423</f>
        <v/>
      </c>
      <c r="I427" s="120" t="str">
        <f>'242MLInput'!Q423</f>
        <v>Cargo</v>
      </c>
      <c r="J427" s="121" t="str">
        <f>'242MLInput'!R423</f>
        <v>Vector Aeromedical</v>
      </c>
      <c r="K427" s="122" t="str">
        <f>'242MLInput'!AC423</f>
        <v/>
      </c>
      <c r="L427" s="123"/>
      <c r="M427" s="124">
        <f>'242MLInput'!L423</f>
        <v>1.7</v>
      </c>
      <c r="N427" s="120" t="str">
        <f>IF(F427="","",(IF(R427='242MLInput'!K423,"","ERROR!")))</f>
        <v/>
      </c>
      <c r="O427" s="120"/>
      <c r="P427" s="121">
        <v>1851.0</v>
      </c>
      <c r="Q427" s="121"/>
      <c r="R427" s="124">
        <f t="shared" si="8"/>
        <v>3265.3</v>
      </c>
      <c r="S427" s="125"/>
      <c r="T427" s="125"/>
      <c r="U427" s="125"/>
      <c r="V427" s="126"/>
      <c r="W427" s="125"/>
      <c r="X427" s="125"/>
      <c r="Y427" s="125" t="str">
        <f t="shared" si="86"/>
        <v/>
      </c>
      <c r="Z427" s="121"/>
      <c r="AA427" s="234"/>
      <c r="AB427" s="128"/>
      <c r="AC427" s="128"/>
      <c r="AD427" s="143"/>
      <c r="AE427" s="144">
        <v>0.0</v>
      </c>
      <c r="AF427" s="125" t="str">
        <f t="shared" si="6"/>
        <v/>
      </c>
      <c r="AG427" s="131">
        <v>2.75</v>
      </c>
      <c r="AH427" s="120">
        <f t="shared" si="7"/>
        <v>0</v>
      </c>
      <c r="AI427" s="132" t="str">
        <f>HYPERLINK('242MLInput'!AD423)</f>
        <v/>
      </c>
      <c r="AJ427" s="132" t="str">
        <f>HYPERLINK('242MLInput'!AE423)</f>
        <v/>
      </c>
      <c r="AK427" s="132" t="str">
        <f>HYPERLINK('242MLInput'!AF423)</f>
        <v/>
      </c>
      <c r="AL427" s="132" t="str">
        <f>HYPERLINK('242MLInput'!AG423)</f>
        <v/>
      </c>
      <c r="AM427" s="132" t="str">
        <f>HYPERLINK('242MLInput'!AH423)</f>
        <v/>
      </c>
      <c r="AN427" s="132" t="str">
        <f>HYPERLINK('242MLInput'!AI423)</f>
        <v/>
      </c>
      <c r="AO427" s="132" t="str">
        <f>HYPERLINK('242MLInput'!AJ423)</f>
        <v/>
      </c>
      <c r="AP427" s="132" t="str">
        <f>HYPERLINK('242MLInput'!AK423)</f>
        <v/>
      </c>
      <c r="AQ427" s="118"/>
      <c r="AR427" s="118"/>
      <c r="AS427" s="118"/>
      <c r="AT427" s="118"/>
      <c r="AU427" s="118"/>
      <c r="AV427" s="118"/>
      <c r="AW427" s="118"/>
      <c r="AX427" s="118"/>
      <c r="AY427" s="118"/>
      <c r="AZ427" s="118"/>
      <c r="BA427" s="118"/>
      <c r="BB427" s="118"/>
      <c r="BC427" s="118"/>
      <c r="BD427" s="118"/>
      <c r="BE427" s="118"/>
      <c r="BF427" s="118"/>
      <c r="BG427" s="118"/>
      <c r="BH427" s="118"/>
      <c r="BI427" s="118"/>
      <c r="BJ427" s="118"/>
      <c r="BK427" s="118"/>
      <c r="BL427" s="118"/>
      <c r="BM427" s="118"/>
      <c r="BN427" s="118"/>
      <c r="BO427" s="118"/>
      <c r="BP427" s="118"/>
      <c r="BQ427" s="118"/>
      <c r="BR427" s="118"/>
      <c r="BS427" s="118"/>
      <c r="BT427" s="118"/>
      <c r="BU427" s="118"/>
      <c r="BV427" s="118"/>
      <c r="BW427" s="118"/>
      <c r="BX427" s="118"/>
      <c r="BY427" s="118"/>
      <c r="BZ427" s="118"/>
      <c r="CA427" s="118"/>
      <c r="CB427" s="118"/>
      <c r="CC427" s="118"/>
      <c r="CD427" s="118"/>
      <c r="CE427" s="118"/>
      <c r="CF427" s="118"/>
      <c r="CG427" s="118"/>
      <c r="CH427" s="118"/>
      <c r="CI427" s="118"/>
      <c r="CJ427" s="118"/>
      <c r="CK427" s="118"/>
      <c r="CL427" s="118"/>
      <c r="CM427" s="118"/>
      <c r="CN427" s="118"/>
      <c r="CO427" s="118"/>
      <c r="CP427" s="118"/>
      <c r="CQ427" s="118"/>
      <c r="CR427" s="118"/>
      <c r="CS427" s="118"/>
      <c r="CT427" s="118"/>
      <c r="CU427" s="118"/>
      <c r="CV427" s="118"/>
      <c r="CW427" s="118"/>
      <c r="CX427" s="118"/>
      <c r="CY427" s="118"/>
      <c r="CZ427" s="118"/>
      <c r="DA427" s="118"/>
      <c r="DB427" s="118"/>
      <c r="DC427" s="118"/>
      <c r="DD427" s="118"/>
    </row>
    <row r="428" ht="10.5" customHeight="1">
      <c r="A428" s="118" t="str">
        <f t="shared" si="1"/>
        <v>242ML</v>
      </c>
      <c r="B428" s="118">
        <f t="shared" si="2"/>
        <v>2020</v>
      </c>
      <c r="C428" s="118">
        <f t="shared" si="3"/>
        <v>11</v>
      </c>
      <c r="D428" s="119">
        <f>'242MLInput'!B424</f>
        <v>44165</v>
      </c>
      <c r="E428" s="120" t="str">
        <f t="shared" si="4"/>
        <v>APA</v>
      </c>
      <c r="F428" s="121" t="str">
        <f>'242MLInput'!H424</f>
        <v>BUY</v>
      </c>
      <c r="G428" s="120" t="str">
        <f>'242MLInput'!N424</f>
        <v>Steve Watkins</v>
      </c>
      <c r="H428" s="120" t="str">
        <f>'242MLInput'!O424</f>
        <v/>
      </c>
      <c r="I428" s="120" t="str">
        <f>'242MLInput'!Q424</f>
        <v>Cargo</v>
      </c>
      <c r="J428" s="121" t="str">
        <f>'242MLInput'!R424</f>
        <v>Vector Aeromedical</v>
      </c>
      <c r="K428" s="122" t="str">
        <f>'242MLInput'!AC424</f>
        <v/>
      </c>
      <c r="L428" s="123"/>
      <c r="M428" s="124">
        <f>'242MLInput'!L424</f>
        <v>3.4</v>
      </c>
      <c r="N428" s="120" t="str">
        <f>IF(F428="","",(IF(R428='242MLInput'!K424,"","ERROR!")))</f>
        <v/>
      </c>
      <c r="O428" s="120"/>
      <c r="P428" s="121">
        <v>1852.0</v>
      </c>
      <c r="Q428" s="121"/>
      <c r="R428" s="124">
        <f t="shared" si="8"/>
        <v>3268.7</v>
      </c>
      <c r="S428" s="125"/>
      <c r="T428" s="125"/>
      <c r="U428" s="125"/>
      <c r="V428" s="126"/>
      <c r="W428" s="125"/>
      <c r="X428" s="125"/>
      <c r="Y428" s="125" t="str">
        <f t="shared" si="86"/>
        <v/>
      </c>
      <c r="Z428" s="121"/>
      <c r="AA428" s="234" t="s">
        <v>94</v>
      </c>
      <c r="AB428" s="128">
        <v>1000.0</v>
      </c>
      <c r="AC428" s="128" t="s">
        <v>424</v>
      </c>
      <c r="AD428" s="143"/>
      <c r="AE428" s="144">
        <v>0.0</v>
      </c>
      <c r="AF428" s="125" t="str">
        <f t="shared" si="6"/>
        <v/>
      </c>
      <c r="AG428" s="131">
        <v>2.75</v>
      </c>
      <c r="AH428" s="120">
        <f t="shared" si="7"/>
        <v>0</v>
      </c>
      <c r="AI428" s="132" t="str">
        <f>HYPERLINK('242MLInput'!AD424)</f>
        <v/>
      </c>
      <c r="AJ428" s="132" t="str">
        <f>HYPERLINK('242MLInput'!AE424)</f>
        <v/>
      </c>
      <c r="AK428" s="132" t="str">
        <f>HYPERLINK('242MLInput'!AF424)</f>
        <v/>
      </c>
      <c r="AL428" s="132" t="str">
        <f>HYPERLINK('242MLInput'!AG424)</f>
        <v/>
      </c>
      <c r="AM428" s="132" t="str">
        <f>HYPERLINK('242MLInput'!AH424)</f>
        <v/>
      </c>
      <c r="AN428" s="132" t="str">
        <f>HYPERLINK('242MLInput'!AI424)</f>
        <v/>
      </c>
      <c r="AO428" s="132" t="str">
        <f>HYPERLINK('242MLInput'!AJ424)</f>
        <v/>
      </c>
      <c r="AP428" s="132" t="str">
        <f>HYPERLINK('242MLInput'!AK424)</f>
        <v/>
      </c>
      <c r="AQ428" s="118"/>
      <c r="AR428" s="118"/>
      <c r="AS428" s="118"/>
      <c r="AT428" s="118"/>
      <c r="AU428" s="118"/>
      <c r="AV428" s="118"/>
      <c r="AW428" s="118"/>
      <c r="AX428" s="118"/>
      <c r="AY428" s="118"/>
      <c r="AZ428" s="118"/>
      <c r="BA428" s="118"/>
      <c r="BB428" s="118"/>
      <c r="BC428" s="118"/>
      <c r="BD428" s="118"/>
      <c r="BE428" s="118"/>
      <c r="BF428" s="118"/>
      <c r="BG428" s="118"/>
      <c r="BH428" s="118"/>
      <c r="BI428" s="118"/>
      <c r="BJ428" s="118"/>
      <c r="BK428" s="118"/>
      <c r="BL428" s="118"/>
      <c r="BM428" s="118"/>
      <c r="BN428" s="118"/>
      <c r="BO428" s="118"/>
      <c r="BP428" s="118"/>
      <c r="BQ428" s="118"/>
      <c r="BR428" s="118"/>
      <c r="BS428" s="118"/>
      <c r="BT428" s="118"/>
      <c r="BU428" s="118"/>
      <c r="BV428" s="118"/>
      <c r="BW428" s="118"/>
      <c r="BX428" s="118"/>
      <c r="BY428" s="118"/>
      <c r="BZ428" s="118"/>
      <c r="CA428" s="118"/>
      <c r="CB428" s="118"/>
      <c r="CC428" s="118"/>
      <c r="CD428" s="118"/>
      <c r="CE428" s="118"/>
      <c r="CF428" s="118"/>
      <c r="CG428" s="118"/>
      <c r="CH428" s="118"/>
      <c r="CI428" s="118"/>
      <c r="CJ428" s="118"/>
      <c r="CK428" s="118"/>
      <c r="CL428" s="118"/>
      <c r="CM428" s="118"/>
      <c r="CN428" s="118"/>
      <c r="CO428" s="118"/>
      <c r="CP428" s="118"/>
      <c r="CQ428" s="118"/>
      <c r="CR428" s="118"/>
      <c r="CS428" s="118"/>
      <c r="CT428" s="118"/>
      <c r="CU428" s="118"/>
      <c r="CV428" s="118"/>
      <c r="CW428" s="118"/>
      <c r="CX428" s="118"/>
      <c r="CY428" s="118"/>
      <c r="CZ428" s="118"/>
      <c r="DA428" s="118"/>
      <c r="DB428" s="118"/>
      <c r="DC428" s="118"/>
      <c r="DD428" s="118"/>
    </row>
    <row r="429" ht="10.5" customHeight="1">
      <c r="A429" s="12" t="str">
        <f t="shared" si="1"/>
        <v>242ML</v>
      </c>
      <c r="B429" s="12">
        <f t="shared" si="2"/>
        <v>2020</v>
      </c>
      <c r="C429" s="12">
        <f t="shared" si="3"/>
        <v>11</v>
      </c>
      <c r="D429" s="230">
        <f>'242MLInput'!B425</f>
        <v>44165</v>
      </c>
      <c r="E429" s="111" t="str">
        <f t="shared" si="4"/>
        <v>BUY</v>
      </c>
      <c r="F429" s="112" t="str">
        <f>'242MLInput'!H425</f>
        <v>IXD</v>
      </c>
      <c r="G429" s="111" t="str">
        <f>'242MLInput'!N425</f>
        <v>Steve Watkins</v>
      </c>
      <c r="H429" s="111" t="str">
        <f>'242MLInput'!O425</f>
        <v/>
      </c>
      <c r="I429" s="111" t="str">
        <f>'242MLInput'!Q425</f>
        <v>Cargo</v>
      </c>
      <c r="J429" s="112" t="str">
        <f>'242MLInput'!R425</f>
        <v>Vector Aeromedical</v>
      </c>
      <c r="K429" s="113" t="str">
        <f>'242MLInput'!AC425</f>
        <v/>
      </c>
      <c r="L429" s="114"/>
      <c r="M429" s="115">
        <f>'242MLInput'!L425</f>
        <v>2.4</v>
      </c>
      <c r="N429" s="111" t="str">
        <f>IF(F429="","",(IF(R429='242MLInput'!K425,"","ERROR!")))</f>
        <v/>
      </c>
      <c r="O429" s="64"/>
      <c r="P429" s="121">
        <v>1853.0</v>
      </c>
      <c r="Q429" s="133"/>
      <c r="R429" s="224">
        <f t="shared" si="8"/>
        <v>3271.1</v>
      </c>
      <c r="S429" s="225"/>
      <c r="T429" s="225"/>
      <c r="U429" s="226"/>
      <c r="V429" s="226"/>
      <c r="W429" s="226"/>
      <c r="X429" s="226"/>
      <c r="Y429" s="226" t="str">
        <f t="shared" si="86"/>
        <v/>
      </c>
      <c r="Z429" s="136"/>
      <c r="AA429" s="228"/>
      <c r="AB429" s="229"/>
      <c r="AC429" s="229"/>
      <c r="AD429" s="138"/>
      <c r="AE429" s="139">
        <v>0.0</v>
      </c>
      <c r="AF429" s="140" t="str">
        <f t="shared" si="6"/>
        <v/>
      </c>
      <c r="AG429" s="231">
        <v>2.75</v>
      </c>
      <c r="AH429" s="142">
        <f t="shared" si="7"/>
        <v>0</v>
      </c>
      <c r="AI429" s="235" t="str">
        <f>HYPERLINK('242MLInput'!AD425)</f>
        <v/>
      </c>
      <c r="AJ429" s="236" t="str">
        <f>HYPERLINK('242MLInput'!AE425)</f>
        <v/>
      </c>
      <c r="AK429" s="237" t="str">
        <f>HYPERLINK('242MLInput'!AF425)</f>
        <v/>
      </c>
      <c r="AL429" s="237" t="str">
        <f>HYPERLINK('242MLInput'!AG425)</f>
        <v/>
      </c>
      <c r="AM429" s="237" t="str">
        <f>HYPERLINK('242MLInput'!AH425)</f>
        <v/>
      </c>
      <c r="AN429" s="237" t="str">
        <f>HYPERLINK('242MLInput'!AI425)</f>
        <v/>
      </c>
      <c r="AO429" s="237" t="str">
        <f>HYPERLINK('242MLInput'!AJ425)</f>
        <v/>
      </c>
      <c r="AP429" s="237" t="str">
        <f>HYPERLINK('242MLInput'!AK425)</f>
        <v/>
      </c>
      <c r="AQ429" s="238"/>
      <c r="AR429" s="238"/>
      <c r="AS429" s="238"/>
      <c r="AT429" s="238"/>
      <c r="AU429" s="238"/>
      <c r="AV429" s="238"/>
      <c r="AW429" s="238"/>
      <c r="AX429" s="238"/>
      <c r="AY429" s="238"/>
      <c r="AZ429" s="238"/>
      <c r="BA429" s="238"/>
      <c r="BB429" s="238"/>
      <c r="BC429" s="238"/>
      <c r="BD429" s="238"/>
      <c r="BE429" s="238"/>
      <c r="BF429" s="238"/>
      <c r="BG429" s="238"/>
      <c r="BH429" s="238"/>
      <c r="BI429" s="238"/>
      <c r="BJ429" s="238"/>
      <c r="BK429" s="238"/>
      <c r="BL429" s="238"/>
      <c r="BM429" s="238"/>
      <c r="BN429" s="238"/>
      <c r="BO429" s="238"/>
      <c r="BP429" s="238"/>
      <c r="BQ429" s="238"/>
      <c r="BR429" s="238"/>
      <c r="BS429" s="238"/>
      <c r="BT429" s="238"/>
      <c r="BU429" s="238"/>
      <c r="BV429" s="238"/>
      <c r="BW429" s="238"/>
      <c r="BX429" s="238"/>
      <c r="BY429" s="238"/>
      <c r="BZ429" s="238"/>
      <c r="CA429" s="238"/>
      <c r="CB429" s="238"/>
      <c r="CC429" s="238"/>
      <c r="CD429" s="238"/>
      <c r="CE429" s="238"/>
      <c r="CF429" s="238"/>
      <c r="CG429" s="238"/>
      <c r="CH429" s="238"/>
      <c r="CI429" s="238"/>
      <c r="CJ429" s="238"/>
      <c r="CK429" s="238"/>
      <c r="CL429" s="238"/>
      <c r="CM429" s="238"/>
      <c r="CN429" s="238"/>
      <c r="CO429" s="238"/>
      <c r="CP429" s="238"/>
      <c r="CQ429" s="238"/>
      <c r="CR429" s="238"/>
      <c r="CS429" s="238"/>
      <c r="CT429" s="238"/>
      <c r="CU429" s="238"/>
      <c r="CV429" s="238"/>
      <c r="CW429" s="238"/>
      <c r="CX429" s="238"/>
      <c r="CY429" s="238"/>
      <c r="CZ429" s="238"/>
      <c r="DA429" s="238"/>
      <c r="DB429" s="238"/>
      <c r="DC429" s="238"/>
      <c r="DD429" s="238"/>
    </row>
    <row r="430" ht="10.5" customHeight="1">
      <c r="A430" s="12" t="str">
        <f t="shared" si="1"/>
        <v>242ML</v>
      </c>
      <c r="B430" s="12">
        <f t="shared" si="2"/>
        <v>2020</v>
      </c>
      <c r="C430" s="12">
        <f t="shared" si="3"/>
        <v>11</v>
      </c>
      <c r="D430" s="230">
        <f>'242MLInput'!B426</f>
        <v>44165</v>
      </c>
      <c r="E430" s="111" t="str">
        <f t="shared" si="4"/>
        <v>IXD</v>
      </c>
      <c r="F430" s="112" t="str">
        <f>'242MLInput'!H426</f>
        <v>APA</v>
      </c>
      <c r="G430" s="111" t="str">
        <f>'242MLInput'!N426</f>
        <v>Steve Watkins</v>
      </c>
      <c r="H430" s="111" t="str">
        <f>'242MLInput'!O426</f>
        <v/>
      </c>
      <c r="I430" s="111" t="str">
        <f>'242MLInput'!Q426</f>
        <v>Cargo</v>
      </c>
      <c r="J430" s="112" t="str">
        <f>'242MLInput'!R426</f>
        <v>Vector Aeromedical</v>
      </c>
      <c r="K430" s="113" t="str">
        <f>'242MLInput'!AC426</f>
        <v/>
      </c>
      <c r="L430" s="114"/>
      <c r="M430" s="115">
        <f>'242MLInput'!L426</f>
        <v>1.5</v>
      </c>
      <c r="N430" s="111" t="str">
        <f>IF(F430="","",(IF(R430='242MLInput'!K426,"","ERROR!")))</f>
        <v/>
      </c>
      <c r="O430" s="64"/>
      <c r="P430" s="121">
        <v>1854.0</v>
      </c>
      <c r="Q430" s="133"/>
      <c r="R430" s="224">
        <f t="shared" si="8"/>
        <v>3272.6</v>
      </c>
      <c r="S430" s="225"/>
      <c r="T430" s="225"/>
      <c r="U430" s="226"/>
      <c r="V430" s="226"/>
      <c r="W430" s="226"/>
      <c r="X430" s="226"/>
      <c r="Y430" s="226" t="str">
        <f t="shared" si="86"/>
        <v/>
      </c>
      <c r="Z430" s="136"/>
      <c r="AA430" s="228"/>
      <c r="AB430" s="229"/>
      <c r="AC430" s="229"/>
      <c r="AD430" s="138"/>
      <c r="AE430" s="139">
        <v>0.0</v>
      </c>
      <c r="AF430" s="140" t="str">
        <f t="shared" si="6"/>
        <v/>
      </c>
      <c r="AG430" s="231">
        <v>2.75</v>
      </c>
      <c r="AH430" s="142">
        <f t="shared" si="7"/>
        <v>0</v>
      </c>
      <c r="AI430" s="235" t="str">
        <f>HYPERLINK('242MLInput'!AD426)</f>
        <v/>
      </c>
      <c r="AJ430" s="236" t="str">
        <f>HYPERLINK('242MLInput'!AE426)</f>
        <v/>
      </c>
      <c r="AK430" s="237" t="str">
        <f>HYPERLINK('242MLInput'!AF426)</f>
        <v/>
      </c>
      <c r="AL430" s="237" t="str">
        <f>HYPERLINK('242MLInput'!AG426)</f>
        <v/>
      </c>
      <c r="AM430" s="237" t="str">
        <f>HYPERLINK('242MLInput'!AH426)</f>
        <v/>
      </c>
      <c r="AN430" s="237" t="str">
        <f>HYPERLINK('242MLInput'!AI426)</f>
        <v/>
      </c>
      <c r="AO430" s="237" t="str">
        <f>HYPERLINK('242MLInput'!AJ426)</f>
        <v/>
      </c>
      <c r="AP430" s="237" t="str">
        <f>HYPERLINK('242MLInput'!AK426)</f>
        <v/>
      </c>
      <c r="AQ430" s="238"/>
      <c r="AR430" s="238"/>
      <c r="AS430" s="238"/>
      <c r="AT430" s="238"/>
      <c r="AU430" s="238"/>
      <c r="AV430" s="238"/>
      <c r="AW430" s="238"/>
      <c r="AX430" s="238"/>
      <c r="AY430" s="238"/>
      <c r="AZ430" s="238"/>
      <c r="BA430" s="238"/>
      <c r="BB430" s="238"/>
      <c r="BC430" s="238"/>
      <c r="BD430" s="238"/>
      <c r="BE430" s="238"/>
      <c r="BF430" s="238"/>
      <c r="BG430" s="238"/>
      <c r="BH430" s="238"/>
      <c r="BI430" s="238"/>
      <c r="BJ430" s="238"/>
      <c r="BK430" s="238"/>
      <c r="BL430" s="238"/>
      <c r="BM430" s="238"/>
      <c r="BN430" s="238"/>
      <c r="BO430" s="238"/>
      <c r="BP430" s="238"/>
      <c r="BQ430" s="238"/>
      <c r="BR430" s="238"/>
      <c r="BS430" s="238"/>
      <c r="BT430" s="238"/>
      <c r="BU430" s="238"/>
      <c r="BV430" s="238"/>
      <c r="BW430" s="238"/>
      <c r="BX430" s="238"/>
      <c r="BY430" s="238"/>
      <c r="BZ430" s="238"/>
      <c r="CA430" s="238"/>
      <c r="CB430" s="238"/>
      <c r="CC430" s="238"/>
      <c r="CD430" s="238"/>
      <c r="CE430" s="238"/>
      <c r="CF430" s="238"/>
      <c r="CG430" s="238"/>
      <c r="CH430" s="238"/>
      <c r="CI430" s="238"/>
      <c r="CJ430" s="238"/>
      <c r="CK430" s="238"/>
      <c r="CL430" s="238"/>
      <c r="CM430" s="238"/>
      <c r="CN430" s="238"/>
      <c r="CO430" s="238"/>
      <c r="CP430" s="238"/>
      <c r="CQ430" s="238"/>
      <c r="CR430" s="238"/>
      <c r="CS430" s="238"/>
      <c r="CT430" s="238"/>
      <c r="CU430" s="238"/>
      <c r="CV430" s="238"/>
      <c r="CW430" s="238"/>
      <c r="CX430" s="238"/>
      <c r="CY430" s="238"/>
      <c r="CZ430" s="238"/>
      <c r="DA430" s="238"/>
      <c r="DB430" s="238"/>
      <c r="DC430" s="238"/>
      <c r="DD430" s="238"/>
    </row>
    <row r="431" ht="10.5" customHeight="1">
      <c r="A431" s="12" t="str">
        <f t="shared" si="1"/>
        <v>242ML</v>
      </c>
      <c r="B431" s="12">
        <f t="shared" si="2"/>
        <v>2020</v>
      </c>
      <c r="C431" s="12">
        <f t="shared" si="3"/>
        <v>12</v>
      </c>
      <c r="D431" s="230">
        <f>'242MLInput'!B427</f>
        <v>44166</v>
      </c>
      <c r="E431" s="111" t="str">
        <f t="shared" si="4"/>
        <v>APA</v>
      </c>
      <c r="F431" s="112" t="str">
        <f>'242MLInput'!H427</f>
        <v>BUY</v>
      </c>
      <c r="G431" s="111" t="str">
        <f>'242MLInput'!N427</f>
        <v>Steve Watkins</v>
      </c>
      <c r="H431" s="111" t="str">
        <f>'242MLInput'!O427</f>
        <v/>
      </c>
      <c r="I431" s="111" t="str">
        <f>'242MLInput'!Q427</f>
        <v>Cargo</v>
      </c>
      <c r="J431" s="112" t="str">
        <f>'242MLInput'!R427</f>
        <v>Vector Aeromedical</v>
      </c>
      <c r="K431" s="113" t="str">
        <f>'242MLInput'!AC427</f>
        <v/>
      </c>
      <c r="L431" s="114"/>
      <c r="M431" s="115">
        <f>'242MLInput'!L427</f>
        <v>3.5</v>
      </c>
      <c r="N431" s="111" t="str">
        <f>IF(F431="","",(IF(R431='242MLInput'!K427,"","ERROR!")))</f>
        <v/>
      </c>
      <c r="O431" s="64"/>
      <c r="P431" s="121">
        <v>1855.0</v>
      </c>
      <c r="Q431" s="133"/>
      <c r="R431" s="224">
        <f t="shared" si="8"/>
        <v>3276.1</v>
      </c>
      <c r="S431" s="225"/>
      <c r="T431" s="225"/>
      <c r="U431" s="226"/>
      <c r="V431" s="226"/>
      <c r="W431" s="226"/>
      <c r="X431" s="226"/>
      <c r="Y431" s="226" t="str">
        <f t="shared" si="86"/>
        <v/>
      </c>
      <c r="Z431" s="136"/>
      <c r="AA431" s="228" t="s">
        <v>94</v>
      </c>
      <c r="AB431" s="229">
        <v>1000.0</v>
      </c>
      <c r="AC431" s="229" t="s">
        <v>425</v>
      </c>
      <c r="AD431" s="138"/>
      <c r="AE431" s="139">
        <v>0.0</v>
      </c>
      <c r="AF431" s="140" t="str">
        <f t="shared" si="6"/>
        <v/>
      </c>
      <c r="AG431" s="231">
        <v>2.75</v>
      </c>
      <c r="AH431" s="142">
        <f t="shared" si="7"/>
        <v>0</v>
      </c>
      <c r="AI431" s="235" t="str">
        <f>HYPERLINK('242MLInput'!AD427)</f>
        <v/>
      </c>
      <c r="AJ431" s="236" t="str">
        <f>HYPERLINK('242MLInput'!AE427)</f>
        <v/>
      </c>
      <c r="AK431" s="237" t="str">
        <f>HYPERLINK('242MLInput'!AF427)</f>
        <v/>
      </c>
      <c r="AL431" s="237" t="str">
        <f>HYPERLINK('242MLInput'!AG427)</f>
        <v/>
      </c>
      <c r="AM431" s="237" t="str">
        <f>HYPERLINK('242MLInput'!AH427)</f>
        <v/>
      </c>
      <c r="AN431" s="237" t="str">
        <f>HYPERLINK('242MLInput'!AI427)</f>
        <v/>
      </c>
      <c r="AO431" s="237" t="str">
        <f>HYPERLINK('242MLInput'!AJ427)</f>
        <v/>
      </c>
      <c r="AP431" s="237" t="str">
        <f>HYPERLINK('242MLInput'!AK427)</f>
        <v/>
      </c>
      <c r="AQ431" s="238"/>
      <c r="AR431" s="238"/>
      <c r="AS431" s="238"/>
      <c r="AT431" s="238"/>
      <c r="AU431" s="238"/>
      <c r="AV431" s="238"/>
      <c r="AW431" s="238"/>
      <c r="AX431" s="238"/>
      <c r="AY431" s="238"/>
      <c r="AZ431" s="238"/>
      <c r="BA431" s="238"/>
      <c r="BB431" s="238"/>
      <c r="BC431" s="238"/>
      <c r="BD431" s="238"/>
      <c r="BE431" s="238"/>
      <c r="BF431" s="238"/>
      <c r="BG431" s="238"/>
      <c r="BH431" s="238"/>
      <c r="BI431" s="238"/>
      <c r="BJ431" s="238"/>
      <c r="BK431" s="238"/>
      <c r="BL431" s="238"/>
      <c r="BM431" s="238"/>
      <c r="BN431" s="238"/>
      <c r="BO431" s="238"/>
      <c r="BP431" s="238"/>
      <c r="BQ431" s="238"/>
      <c r="BR431" s="238"/>
      <c r="BS431" s="238"/>
      <c r="BT431" s="238"/>
      <c r="BU431" s="238"/>
      <c r="BV431" s="238"/>
      <c r="BW431" s="238"/>
      <c r="BX431" s="238"/>
      <c r="BY431" s="238"/>
      <c r="BZ431" s="238"/>
      <c r="CA431" s="238"/>
      <c r="CB431" s="238"/>
      <c r="CC431" s="238"/>
      <c r="CD431" s="238"/>
      <c r="CE431" s="238"/>
      <c r="CF431" s="238"/>
      <c r="CG431" s="238"/>
      <c r="CH431" s="238"/>
      <c r="CI431" s="238"/>
      <c r="CJ431" s="238"/>
      <c r="CK431" s="238"/>
      <c r="CL431" s="238"/>
      <c r="CM431" s="238"/>
      <c r="CN431" s="238"/>
      <c r="CO431" s="238"/>
      <c r="CP431" s="238"/>
      <c r="CQ431" s="238"/>
      <c r="CR431" s="238"/>
      <c r="CS431" s="238"/>
      <c r="CT431" s="238"/>
      <c r="CU431" s="238"/>
      <c r="CV431" s="238"/>
      <c r="CW431" s="238"/>
      <c r="CX431" s="238"/>
      <c r="CY431" s="238"/>
      <c r="CZ431" s="238"/>
      <c r="DA431" s="238"/>
      <c r="DB431" s="238"/>
      <c r="DC431" s="238"/>
      <c r="DD431" s="238"/>
    </row>
    <row r="432" ht="10.5" customHeight="1">
      <c r="A432" s="118" t="str">
        <f t="shared" si="1"/>
        <v>242ML</v>
      </c>
      <c r="B432" s="118">
        <f t="shared" si="2"/>
        <v>2020</v>
      </c>
      <c r="C432" s="118">
        <f t="shared" si="3"/>
        <v>12</v>
      </c>
      <c r="D432" s="119">
        <f>'242MLInput'!B428</f>
        <v>44166</v>
      </c>
      <c r="E432" s="120" t="str">
        <f t="shared" si="4"/>
        <v>BUY</v>
      </c>
      <c r="F432" s="121" t="str">
        <f>'242MLInput'!H428</f>
        <v>SLN</v>
      </c>
      <c r="G432" s="120" t="str">
        <f>'242MLInput'!N428</f>
        <v>Steve Watkins</v>
      </c>
      <c r="H432" s="120" t="str">
        <f>'242MLInput'!O428</f>
        <v/>
      </c>
      <c r="I432" s="120" t="str">
        <f>'242MLInput'!Q428</f>
        <v>Cargo</v>
      </c>
      <c r="J432" s="121" t="str">
        <f>'242MLInput'!R428</f>
        <v>Vector Aeromedical</v>
      </c>
      <c r="K432" s="122" t="str">
        <f>'242MLInput'!AC428</f>
        <v/>
      </c>
      <c r="L432" s="123"/>
      <c r="M432" s="124">
        <f>'242MLInput'!L428</f>
        <v>3</v>
      </c>
      <c r="N432" s="120" t="str">
        <f>IF(F432="","",(IF(R432='242MLInput'!K428,"","ERROR!")))</f>
        <v/>
      </c>
      <c r="O432" s="120"/>
      <c r="P432" s="121">
        <v>1856.0</v>
      </c>
      <c r="Q432" s="121"/>
      <c r="R432" s="124">
        <f t="shared" si="8"/>
        <v>3279.1</v>
      </c>
      <c r="S432" s="125"/>
      <c r="T432" s="125"/>
      <c r="U432" s="125"/>
      <c r="V432" s="126"/>
      <c r="W432" s="125"/>
      <c r="X432" s="125"/>
      <c r="Y432" s="125" t="str">
        <f t="shared" si="86"/>
        <v/>
      </c>
      <c r="Z432" s="121"/>
      <c r="AA432" s="234"/>
      <c r="AB432" s="128"/>
      <c r="AC432" s="128"/>
      <c r="AD432" s="143"/>
      <c r="AE432" s="144">
        <v>0.0</v>
      </c>
      <c r="AF432" s="125" t="str">
        <f t="shared" si="6"/>
        <v/>
      </c>
      <c r="AG432" s="131">
        <v>2.75</v>
      </c>
      <c r="AH432" s="120">
        <f t="shared" si="7"/>
        <v>0</v>
      </c>
      <c r="AI432" s="132" t="str">
        <f>HYPERLINK('242MLInput'!AD428)</f>
        <v/>
      </c>
      <c r="AJ432" s="132" t="str">
        <f>HYPERLINK('242MLInput'!AE428)</f>
        <v/>
      </c>
      <c r="AK432" s="132" t="str">
        <f>HYPERLINK('242MLInput'!AF428)</f>
        <v/>
      </c>
      <c r="AL432" s="132" t="str">
        <f>HYPERLINK('242MLInput'!AG428)</f>
        <v/>
      </c>
      <c r="AM432" s="132" t="str">
        <f>HYPERLINK('242MLInput'!AH428)</f>
        <v/>
      </c>
      <c r="AN432" s="132" t="str">
        <f>HYPERLINK('242MLInput'!AI428)</f>
        <v/>
      </c>
      <c r="AO432" s="132" t="str">
        <f>HYPERLINK('242MLInput'!AJ428)</f>
        <v/>
      </c>
      <c r="AP432" s="132" t="str">
        <f>HYPERLINK('242MLInput'!AK428)</f>
        <v/>
      </c>
      <c r="AQ432" s="118"/>
      <c r="AR432" s="118"/>
      <c r="AS432" s="118"/>
      <c r="AT432" s="118"/>
      <c r="AU432" s="118"/>
      <c r="AV432" s="118"/>
      <c r="AW432" s="118"/>
      <c r="AX432" s="118"/>
      <c r="AY432" s="118"/>
      <c r="AZ432" s="118"/>
      <c r="BA432" s="118"/>
      <c r="BB432" s="118"/>
      <c r="BC432" s="118"/>
      <c r="BD432" s="118"/>
      <c r="BE432" s="118"/>
      <c r="BF432" s="118"/>
      <c r="BG432" s="118"/>
      <c r="BH432" s="118"/>
      <c r="BI432" s="118"/>
      <c r="BJ432" s="118"/>
      <c r="BK432" s="118"/>
      <c r="BL432" s="118"/>
      <c r="BM432" s="118"/>
      <c r="BN432" s="118"/>
      <c r="BO432" s="118"/>
      <c r="BP432" s="118"/>
      <c r="BQ432" s="118"/>
      <c r="BR432" s="118"/>
      <c r="BS432" s="118"/>
      <c r="BT432" s="118"/>
      <c r="BU432" s="118"/>
      <c r="BV432" s="118"/>
      <c r="BW432" s="118"/>
      <c r="BX432" s="118"/>
      <c r="BY432" s="118"/>
      <c r="BZ432" s="118"/>
      <c r="CA432" s="118"/>
      <c r="CB432" s="118"/>
      <c r="CC432" s="118"/>
      <c r="CD432" s="118"/>
      <c r="CE432" s="118"/>
      <c r="CF432" s="118"/>
      <c r="CG432" s="118"/>
      <c r="CH432" s="118"/>
      <c r="CI432" s="118"/>
      <c r="CJ432" s="118"/>
      <c r="CK432" s="118"/>
      <c r="CL432" s="118"/>
      <c r="CM432" s="118"/>
      <c r="CN432" s="118"/>
      <c r="CO432" s="118"/>
      <c r="CP432" s="118"/>
      <c r="CQ432" s="118"/>
      <c r="CR432" s="118"/>
      <c r="CS432" s="118"/>
      <c r="CT432" s="118"/>
      <c r="CU432" s="118"/>
      <c r="CV432" s="118"/>
      <c r="CW432" s="118"/>
      <c r="CX432" s="118"/>
      <c r="CY432" s="118"/>
      <c r="CZ432" s="118"/>
      <c r="DA432" s="118"/>
      <c r="DB432" s="118"/>
      <c r="DC432" s="118"/>
      <c r="DD432" s="118"/>
    </row>
    <row r="433" ht="10.5" customHeight="1">
      <c r="A433" s="118" t="str">
        <f t="shared" si="1"/>
        <v>242ML</v>
      </c>
      <c r="B433" s="118">
        <f t="shared" si="2"/>
        <v>2020</v>
      </c>
      <c r="C433" s="118">
        <f t="shared" si="3"/>
        <v>12</v>
      </c>
      <c r="D433" s="119">
        <f>'242MLInput'!B429</f>
        <v>44166</v>
      </c>
      <c r="E433" s="120" t="str">
        <f t="shared" si="4"/>
        <v>SLN</v>
      </c>
      <c r="F433" s="121" t="str">
        <f>'242MLInput'!H429</f>
        <v>APA</v>
      </c>
      <c r="G433" s="120" t="str">
        <f>'242MLInput'!N429</f>
        <v>Steve Watkins</v>
      </c>
      <c r="H433" s="120" t="str">
        <f>'242MLInput'!O429</f>
        <v/>
      </c>
      <c r="I433" s="120" t="str">
        <f>'242MLInput'!Q429</f>
        <v>Cargo</v>
      </c>
      <c r="J433" s="121" t="str">
        <f>'242MLInput'!R429</f>
        <v>Vector Aeromedical</v>
      </c>
      <c r="K433" s="122" t="str">
        <f>'242MLInput'!AC429</f>
        <v/>
      </c>
      <c r="L433" s="123"/>
      <c r="M433" s="124">
        <f>'242MLInput'!L429</f>
        <v>1.1</v>
      </c>
      <c r="N433" s="120" t="str">
        <f>IF(F433="","",(IF(R433='242MLInput'!K429,"","ERROR!")))</f>
        <v/>
      </c>
      <c r="O433" s="120"/>
      <c r="P433" s="121">
        <v>1857.0</v>
      </c>
      <c r="Q433" s="121"/>
      <c r="R433" s="124">
        <f t="shared" si="8"/>
        <v>3280.2</v>
      </c>
      <c r="S433" s="125"/>
      <c r="T433" s="125"/>
      <c r="U433" s="125"/>
      <c r="V433" s="126"/>
      <c r="W433" s="125"/>
      <c r="X433" s="125"/>
      <c r="Y433" s="125" t="str">
        <f t="shared" si="86"/>
        <v/>
      </c>
      <c r="Z433" s="121"/>
      <c r="AA433" s="234"/>
      <c r="AB433" s="128"/>
      <c r="AC433" s="128"/>
      <c r="AD433" s="143"/>
      <c r="AE433" s="144">
        <v>0.0</v>
      </c>
      <c r="AF433" s="125" t="str">
        <f t="shared" si="6"/>
        <v/>
      </c>
      <c r="AG433" s="131">
        <v>2.75</v>
      </c>
      <c r="AH433" s="120">
        <f t="shared" si="7"/>
        <v>0</v>
      </c>
      <c r="AI433" s="132" t="str">
        <f>HYPERLINK('242MLInput'!AD429)</f>
        <v/>
      </c>
      <c r="AJ433" s="132" t="str">
        <f>HYPERLINK('242MLInput'!AE429)</f>
        <v/>
      </c>
      <c r="AK433" s="132" t="str">
        <f>HYPERLINK('242MLInput'!AF429)</f>
        <v/>
      </c>
      <c r="AL433" s="132" t="str">
        <f>HYPERLINK('242MLInput'!AG429)</f>
        <v/>
      </c>
      <c r="AM433" s="132" t="str">
        <f>HYPERLINK('242MLInput'!AH429)</f>
        <v/>
      </c>
      <c r="AN433" s="132" t="str">
        <f>HYPERLINK('242MLInput'!AI429)</f>
        <v/>
      </c>
      <c r="AO433" s="132" t="str">
        <f>HYPERLINK('242MLInput'!AJ429)</f>
        <v/>
      </c>
      <c r="AP433" s="132" t="str">
        <f>HYPERLINK('242MLInput'!AK429)</f>
        <v/>
      </c>
      <c r="AQ433" s="118"/>
      <c r="AR433" s="118"/>
      <c r="AS433" s="118"/>
      <c r="AT433" s="118"/>
      <c r="AU433" s="118"/>
      <c r="AV433" s="118"/>
      <c r="AW433" s="118"/>
      <c r="AX433" s="118"/>
      <c r="AY433" s="118"/>
      <c r="AZ433" s="118"/>
      <c r="BA433" s="118"/>
      <c r="BB433" s="118"/>
      <c r="BC433" s="118"/>
      <c r="BD433" s="118"/>
      <c r="BE433" s="118"/>
      <c r="BF433" s="118"/>
      <c r="BG433" s="118"/>
      <c r="BH433" s="118"/>
      <c r="BI433" s="118"/>
      <c r="BJ433" s="118"/>
      <c r="BK433" s="118"/>
      <c r="BL433" s="118"/>
      <c r="BM433" s="118"/>
      <c r="BN433" s="118"/>
      <c r="BO433" s="118"/>
      <c r="BP433" s="118"/>
      <c r="BQ433" s="118"/>
      <c r="BR433" s="118"/>
      <c r="BS433" s="118"/>
      <c r="BT433" s="118"/>
      <c r="BU433" s="118"/>
      <c r="BV433" s="118"/>
      <c r="BW433" s="118"/>
      <c r="BX433" s="118"/>
      <c r="BY433" s="118"/>
      <c r="BZ433" s="118"/>
      <c r="CA433" s="118"/>
      <c r="CB433" s="118"/>
      <c r="CC433" s="118"/>
      <c r="CD433" s="118"/>
      <c r="CE433" s="118"/>
      <c r="CF433" s="118"/>
      <c r="CG433" s="118"/>
      <c r="CH433" s="118"/>
      <c r="CI433" s="118"/>
      <c r="CJ433" s="118"/>
      <c r="CK433" s="118"/>
      <c r="CL433" s="118"/>
      <c r="CM433" s="118"/>
      <c r="CN433" s="118"/>
      <c r="CO433" s="118"/>
      <c r="CP433" s="118"/>
      <c r="CQ433" s="118"/>
      <c r="CR433" s="118"/>
      <c r="CS433" s="118"/>
      <c r="CT433" s="118"/>
      <c r="CU433" s="118"/>
      <c r="CV433" s="118"/>
      <c r="CW433" s="118"/>
      <c r="CX433" s="118"/>
      <c r="CY433" s="118"/>
      <c r="CZ433" s="118"/>
      <c r="DA433" s="118"/>
      <c r="DB433" s="118"/>
      <c r="DC433" s="118"/>
      <c r="DD433" s="118"/>
    </row>
    <row r="434" ht="10.5" customHeight="1">
      <c r="A434" s="118" t="str">
        <f t="shared" si="1"/>
        <v>242ML</v>
      </c>
      <c r="B434" s="118">
        <f t="shared" si="2"/>
        <v>2020</v>
      </c>
      <c r="C434" s="118">
        <f t="shared" si="3"/>
        <v>12</v>
      </c>
      <c r="D434" s="119">
        <f>'242MLInput'!B430</f>
        <v>44167</v>
      </c>
      <c r="E434" s="120" t="str">
        <f t="shared" si="4"/>
        <v>APA</v>
      </c>
      <c r="F434" s="121" t="str">
        <f>'242MLInput'!H430</f>
        <v>BUY</v>
      </c>
      <c r="G434" s="120" t="str">
        <f>'242MLInput'!N430</f>
        <v>Steve Watkins</v>
      </c>
      <c r="H434" s="120" t="str">
        <f>'242MLInput'!O430</f>
        <v/>
      </c>
      <c r="I434" s="120" t="str">
        <f>'242MLInput'!Q430</f>
        <v>Cargo</v>
      </c>
      <c r="J434" s="121" t="str">
        <f>'242MLInput'!R430</f>
        <v>Vector Aeromedical</v>
      </c>
      <c r="K434" s="122" t="str">
        <f>'242MLInput'!AC430</f>
        <v/>
      </c>
      <c r="L434" s="123"/>
      <c r="M434" s="124">
        <f>'242MLInput'!L430</f>
        <v>3.5</v>
      </c>
      <c r="N434" s="120" t="str">
        <f>IF(F434="","",(IF(R434='242MLInput'!K430,"","ERROR!")))</f>
        <v/>
      </c>
      <c r="O434" s="120"/>
      <c r="P434" s="121">
        <v>1858.0</v>
      </c>
      <c r="Q434" s="121"/>
      <c r="R434" s="124">
        <f t="shared" si="8"/>
        <v>3283.7</v>
      </c>
      <c r="S434" s="125"/>
      <c r="T434" s="125"/>
      <c r="U434" s="125"/>
      <c r="V434" s="126"/>
      <c r="W434" s="125"/>
      <c r="X434" s="125"/>
      <c r="Y434" s="125" t="str">
        <f t="shared" si="86"/>
        <v/>
      </c>
      <c r="Z434" s="121"/>
      <c r="AA434" s="234" t="s">
        <v>94</v>
      </c>
      <c r="AB434" s="128">
        <v>1000.0</v>
      </c>
      <c r="AC434" s="128" t="s">
        <v>426</v>
      </c>
      <c r="AD434" s="143"/>
      <c r="AE434" s="144">
        <v>0.0</v>
      </c>
      <c r="AF434" s="125" t="str">
        <f t="shared" si="6"/>
        <v/>
      </c>
      <c r="AG434" s="131">
        <v>2.75</v>
      </c>
      <c r="AH434" s="120">
        <f t="shared" si="7"/>
        <v>0</v>
      </c>
      <c r="AI434" s="132" t="str">
        <f>HYPERLINK('242MLInput'!AD430)</f>
        <v/>
      </c>
      <c r="AJ434" s="132" t="str">
        <f>HYPERLINK('242MLInput'!AE430)</f>
        <v/>
      </c>
      <c r="AK434" s="132" t="str">
        <f>HYPERLINK('242MLInput'!AF430)</f>
        <v/>
      </c>
      <c r="AL434" s="132" t="str">
        <f>HYPERLINK('242MLInput'!AG430)</f>
        <v/>
      </c>
      <c r="AM434" s="132" t="str">
        <f>HYPERLINK('242MLInput'!AH430)</f>
        <v/>
      </c>
      <c r="AN434" s="132" t="str">
        <f>HYPERLINK('242MLInput'!AI430)</f>
        <v/>
      </c>
      <c r="AO434" s="132" t="str">
        <f>HYPERLINK('242MLInput'!AJ430)</f>
        <v/>
      </c>
      <c r="AP434" s="132" t="str">
        <f>HYPERLINK('242MLInput'!AK430)</f>
        <v/>
      </c>
      <c r="AQ434" s="118"/>
      <c r="AR434" s="118"/>
      <c r="AS434" s="118"/>
      <c r="AT434" s="118"/>
      <c r="AU434" s="118"/>
      <c r="AV434" s="118"/>
      <c r="AW434" s="118"/>
      <c r="AX434" s="118"/>
      <c r="AY434" s="118"/>
      <c r="AZ434" s="118"/>
      <c r="BA434" s="118"/>
      <c r="BB434" s="118"/>
      <c r="BC434" s="118"/>
      <c r="BD434" s="118"/>
      <c r="BE434" s="118"/>
      <c r="BF434" s="118"/>
      <c r="BG434" s="118"/>
      <c r="BH434" s="118"/>
      <c r="BI434" s="118"/>
      <c r="BJ434" s="118"/>
      <c r="BK434" s="118"/>
      <c r="BL434" s="118"/>
      <c r="BM434" s="118"/>
      <c r="BN434" s="118"/>
      <c r="BO434" s="118"/>
      <c r="BP434" s="118"/>
      <c r="BQ434" s="118"/>
      <c r="BR434" s="118"/>
      <c r="BS434" s="118"/>
      <c r="BT434" s="118"/>
      <c r="BU434" s="118"/>
      <c r="BV434" s="118"/>
      <c r="BW434" s="118"/>
      <c r="BX434" s="118"/>
      <c r="BY434" s="118"/>
      <c r="BZ434" s="118"/>
      <c r="CA434" s="118"/>
      <c r="CB434" s="118"/>
      <c r="CC434" s="118"/>
      <c r="CD434" s="118"/>
      <c r="CE434" s="118"/>
      <c r="CF434" s="118"/>
      <c r="CG434" s="118"/>
      <c r="CH434" s="118"/>
      <c r="CI434" s="118"/>
      <c r="CJ434" s="118"/>
      <c r="CK434" s="118"/>
      <c r="CL434" s="118"/>
      <c r="CM434" s="118"/>
      <c r="CN434" s="118"/>
      <c r="CO434" s="118"/>
      <c r="CP434" s="118"/>
      <c r="CQ434" s="118"/>
      <c r="CR434" s="118"/>
      <c r="CS434" s="118"/>
      <c r="CT434" s="118"/>
      <c r="CU434" s="118"/>
      <c r="CV434" s="118"/>
      <c r="CW434" s="118"/>
      <c r="CX434" s="118"/>
      <c r="CY434" s="118"/>
      <c r="CZ434" s="118"/>
      <c r="DA434" s="118"/>
      <c r="DB434" s="118"/>
      <c r="DC434" s="118"/>
      <c r="DD434" s="118"/>
    </row>
    <row r="435" ht="10.5" customHeight="1">
      <c r="A435" s="12" t="str">
        <f t="shared" si="1"/>
        <v>242ML</v>
      </c>
      <c r="B435" s="12">
        <f t="shared" si="2"/>
        <v>2020</v>
      </c>
      <c r="C435" s="12">
        <f t="shared" si="3"/>
        <v>12</v>
      </c>
      <c r="D435" s="230">
        <f>'242MLInput'!B431</f>
        <v>44167</v>
      </c>
      <c r="E435" s="111" t="str">
        <f t="shared" si="4"/>
        <v>BUY</v>
      </c>
      <c r="F435" s="112" t="str">
        <f>'242MLInput'!H431</f>
        <v>SLN</v>
      </c>
      <c r="G435" s="111" t="str">
        <f>'242MLInput'!N431</f>
        <v>Steve Watkins</v>
      </c>
      <c r="H435" s="111" t="str">
        <f>'242MLInput'!O431</f>
        <v/>
      </c>
      <c r="I435" s="111" t="str">
        <f>'242MLInput'!Q431</f>
        <v>Cargo</v>
      </c>
      <c r="J435" s="112" t="str">
        <f>'242MLInput'!R431</f>
        <v>Vector Aeromedical</v>
      </c>
      <c r="K435" s="113" t="str">
        <f>'242MLInput'!AC431</f>
        <v/>
      </c>
      <c r="L435" s="114"/>
      <c r="M435" s="115">
        <f>'242MLInput'!L431</f>
        <v>3</v>
      </c>
      <c r="N435" s="111" t="str">
        <f>IF(F435="","",(IF(R435='242MLInput'!K431,"","ERROR!")))</f>
        <v/>
      </c>
      <c r="O435" s="64"/>
      <c r="P435" s="121">
        <v>1859.0</v>
      </c>
      <c r="Q435" s="133"/>
      <c r="R435" s="224">
        <f t="shared" si="8"/>
        <v>3286.7</v>
      </c>
      <c r="S435" s="225"/>
      <c r="T435" s="225"/>
      <c r="U435" s="226"/>
      <c r="V435" s="226"/>
      <c r="W435" s="226"/>
      <c r="X435" s="226"/>
      <c r="Y435" s="226" t="str">
        <f t="shared" si="86"/>
        <v/>
      </c>
      <c r="Z435" s="136"/>
      <c r="AA435" s="228"/>
      <c r="AB435" s="229"/>
      <c r="AC435" s="229"/>
      <c r="AD435" s="138"/>
      <c r="AE435" s="139">
        <v>0.0</v>
      </c>
      <c r="AF435" s="140" t="str">
        <f t="shared" si="6"/>
        <v/>
      </c>
      <c r="AG435" s="231">
        <v>2.75</v>
      </c>
      <c r="AH435" s="142">
        <f t="shared" si="7"/>
        <v>0</v>
      </c>
      <c r="AI435" s="235" t="str">
        <f>HYPERLINK('242MLInput'!AD431)</f>
        <v/>
      </c>
      <c r="AJ435" s="236" t="str">
        <f>HYPERLINK('242MLInput'!AE431)</f>
        <v/>
      </c>
      <c r="AK435" s="237" t="str">
        <f>HYPERLINK('242MLInput'!AF431)</f>
        <v/>
      </c>
      <c r="AL435" s="237" t="str">
        <f>HYPERLINK('242MLInput'!AG431)</f>
        <v/>
      </c>
      <c r="AM435" s="237" t="str">
        <f>HYPERLINK('242MLInput'!AH431)</f>
        <v/>
      </c>
      <c r="AN435" s="237" t="str">
        <f>HYPERLINK('242MLInput'!AI431)</f>
        <v/>
      </c>
      <c r="AO435" s="237" t="str">
        <f>HYPERLINK('242MLInput'!AJ431)</f>
        <v/>
      </c>
      <c r="AP435" s="237" t="str">
        <f>HYPERLINK('242MLInput'!AK431)</f>
        <v/>
      </c>
      <c r="AQ435" s="238"/>
      <c r="AR435" s="238"/>
      <c r="AS435" s="238"/>
      <c r="AT435" s="238"/>
      <c r="AU435" s="238"/>
      <c r="AV435" s="238"/>
      <c r="AW435" s="238"/>
      <c r="AX435" s="238"/>
      <c r="AY435" s="238"/>
      <c r="AZ435" s="238"/>
      <c r="BA435" s="238"/>
      <c r="BB435" s="238"/>
      <c r="BC435" s="238"/>
      <c r="BD435" s="238"/>
      <c r="BE435" s="238"/>
      <c r="BF435" s="238"/>
      <c r="BG435" s="238"/>
      <c r="BH435" s="238"/>
      <c r="BI435" s="238"/>
      <c r="BJ435" s="238"/>
      <c r="BK435" s="238"/>
      <c r="BL435" s="238"/>
      <c r="BM435" s="238"/>
      <c r="BN435" s="238"/>
      <c r="BO435" s="238"/>
      <c r="BP435" s="238"/>
      <c r="BQ435" s="238"/>
      <c r="BR435" s="238"/>
      <c r="BS435" s="238"/>
      <c r="BT435" s="238"/>
      <c r="BU435" s="238"/>
      <c r="BV435" s="238"/>
      <c r="BW435" s="238"/>
      <c r="BX435" s="238"/>
      <c r="BY435" s="238"/>
      <c r="BZ435" s="238"/>
      <c r="CA435" s="238"/>
      <c r="CB435" s="238"/>
      <c r="CC435" s="238"/>
      <c r="CD435" s="238"/>
      <c r="CE435" s="238"/>
      <c r="CF435" s="238"/>
      <c r="CG435" s="238"/>
      <c r="CH435" s="238"/>
      <c r="CI435" s="238"/>
      <c r="CJ435" s="238"/>
      <c r="CK435" s="238"/>
      <c r="CL435" s="238"/>
      <c r="CM435" s="238"/>
      <c r="CN435" s="238"/>
      <c r="CO435" s="238"/>
      <c r="CP435" s="238"/>
      <c r="CQ435" s="238"/>
      <c r="CR435" s="238"/>
      <c r="CS435" s="238"/>
      <c r="CT435" s="238"/>
      <c r="CU435" s="238"/>
      <c r="CV435" s="238"/>
      <c r="CW435" s="238"/>
      <c r="CX435" s="238"/>
      <c r="CY435" s="238"/>
      <c r="CZ435" s="238"/>
      <c r="DA435" s="238"/>
      <c r="DB435" s="238"/>
      <c r="DC435" s="238"/>
      <c r="DD435" s="238"/>
    </row>
    <row r="436" ht="10.5" customHeight="1">
      <c r="A436" s="12" t="str">
        <f t="shared" si="1"/>
        <v>242ML</v>
      </c>
      <c r="B436" s="12">
        <f t="shared" si="2"/>
        <v>2020</v>
      </c>
      <c r="C436" s="12">
        <f t="shared" si="3"/>
        <v>12</v>
      </c>
      <c r="D436" s="230">
        <f>'242MLInput'!B432</f>
        <v>44167</v>
      </c>
      <c r="E436" s="111" t="str">
        <f t="shared" si="4"/>
        <v>SLN</v>
      </c>
      <c r="F436" s="112" t="str">
        <f>'242MLInput'!H432</f>
        <v>APA</v>
      </c>
      <c r="G436" s="111" t="str">
        <f>'242MLInput'!N432</f>
        <v>Steve Watkins</v>
      </c>
      <c r="H436" s="111" t="str">
        <f>'242MLInput'!O432</f>
        <v/>
      </c>
      <c r="I436" s="111" t="str">
        <f>'242MLInput'!Q432</f>
        <v>Cargo</v>
      </c>
      <c r="J436" s="112" t="str">
        <f>'242MLInput'!R432</f>
        <v>Vector Aeromedical</v>
      </c>
      <c r="K436" s="113" t="str">
        <f>'242MLInput'!AC432</f>
        <v/>
      </c>
      <c r="L436" s="114"/>
      <c r="M436" s="115">
        <f>'242MLInput'!L432</f>
        <v>0.9</v>
      </c>
      <c r="N436" s="111" t="str">
        <f>IF(F436="","",(IF(R436='242MLInput'!K432,"","ERROR!")))</f>
        <v/>
      </c>
      <c r="O436" s="64"/>
      <c r="P436" s="121">
        <v>1860.0</v>
      </c>
      <c r="Q436" s="133"/>
      <c r="R436" s="224">
        <f t="shared" si="8"/>
        <v>3287.6</v>
      </c>
      <c r="S436" s="225"/>
      <c r="T436" s="225"/>
      <c r="U436" s="226"/>
      <c r="V436" s="226"/>
      <c r="W436" s="226"/>
      <c r="X436" s="226"/>
      <c r="Y436" s="226" t="str">
        <f t="shared" si="86"/>
        <v/>
      </c>
      <c r="Z436" s="136"/>
      <c r="AA436" s="228"/>
      <c r="AB436" s="229"/>
      <c r="AC436" s="229"/>
      <c r="AD436" s="138"/>
      <c r="AE436" s="139">
        <v>0.0</v>
      </c>
      <c r="AF436" s="140" t="str">
        <f t="shared" si="6"/>
        <v/>
      </c>
      <c r="AG436" s="231">
        <v>2.75</v>
      </c>
      <c r="AH436" s="142">
        <f t="shared" si="7"/>
        <v>0</v>
      </c>
      <c r="AI436" s="235" t="str">
        <f>HYPERLINK('242MLInput'!AD432)</f>
        <v/>
      </c>
      <c r="AJ436" s="236" t="str">
        <f>HYPERLINK('242MLInput'!AE432)</f>
        <v/>
      </c>
      <c r="AK436" s="237" t="str">
        <f>HYPERLINK('242MLInput'!AF432)</f>
        <v/>
      </c>
      <c r="AL436" s="237" t="str">
        <f>HYPERLINK('242MLInput'!AG432)</f>
        <v/>
      </c>
      <c r="AM436" s="237" t="str">
        <f>HYPERLINK('242MLInput'!AH432)</f>
        <v/>
      </c>
      <c r="AN436" s="237" t="str">
        <f>HYPERLINK('242MLInput'!AI432)</f>
        <v/>
      </c>
      <c r="AO436" s="237" t="str">
        <f>HYPERLINK('242MLInput'!AJ432)</f>
        <v/>
      </c>
      <c r="AP436" s="237" t="str">
        <f>HYPERLINK('242MLInput'!AK432)</f>
        <v/>
      </c>
      <c r="AQ436" s="238"/>
      <c r="AR436" s="238"/>
      <c r="AS436" s="238"/>
      <c r="AT436" s="238"/>
      <c r="AU436" s="238"/>
      <c r="AV436" s="238"/>
      <c r="AW436" s="238"/>
      <c r="AX436" s="238"/>
      <c r="AY436" s="238"/>
      <c r="AZ436" s="238"/>
      <c r="BA436" s="238"/>
      <c r="BB436" s="238"/>
      <c r="BC436" s="238"/>
      <c r="BD436" s="238"/>
      <c r="BE436" s="238"/>
      <c r="BF436" s="238"/>
      <c r="BG436" s="238"/>
      <c r="BH436" s="238"/>
      <c r="BI436" s="238"/>
      <c r="BJ436" s="238"/>
      <c r="BK436" s="238"/>
      <c r="BL436" s="238"/>
      <c r="BM436" s="238"/>
      <c r="BN436" s="238"/>
      <c r="BO436" s="238"/>
      <c r="BP436" s="238"/>
      <c r="BQ436" s="238"/>
      <c r="BR436" s="238"/>
      <c r="BS436" s="238"/>
      <c r="BT436" s="238"/>
      <c r="BU436" s="238"/>
      <c r="BV436" s="238"/>
      <c r="BW436" s="238"/>
      <c r="BX436" s="238"/>
      <c r="BY436" s="238"/>
      <c r="BZ436" s="238"/>
      <c r="CA436" s="238"/>
      <c r="CB436" s="238"/>
      <c r="CC436" s="238"/>
      <c r="CD436" s="238"/>
      <c r="CE436" s="238"/>
      <c r="CF436" s="238"/>
      <c r="CG436" s="238"/>
      <c r="CH436" s="238"/>
      <c r="CI436" s="238"/>
      <c r="CJ436" s="238"/>
      <c r="CK436" s="238"/>
      <c r="CL436" s="238"/>
      <c r="CM436" s="238"/>
      <c r="CN436" s="238"/>
      <c r="CO436" s="238"/>
      <c r="CP436" s="238"/>
      <c r="CQ436" s="238"/>
      <c r="CR436" s="238"/>
      <c r="CS436" s="238"/>
      <c r="CT436" s="238"/>
      <c r="CU436" s="238"/>
      <c r="CV436" s="238"/>
      <c r="CW436" s="238"/>
      <c r="CX436" s="238"/>
      <c r="CY436" s="238"/>
      <c r="CZ436" s="238"/>
      <c r="DA436" s="238"/>
      <c r="DB436" s="238"/>
      <c r="DC436" s="238"/>
      <c r="DD436" s="238"/>
    </row>
    <row r="437" ht="10.5" customHeight="1">
      <c r="A437" s="12" t="str">
        <f t="shared" si="1"/>
        <v>242ML</v>
      </c>
      <c r="B437" s="12">
        <f t="shared" si="2"/>
        <v>2020</v>
      </c>
      <c r="C437" s="12">
        <f t="shared" si="3"/>
        <v>12</v>
      </c>
      <c r="D437" s="230">
        <f>'242MLInput'!B433</f>
        <v>44168</v>
      </c>
      <c r="E437" s="111" t="str">
        <f t="shared" si="4"/>
        <v>APA</v>
      </c>
      <c r="F437" s="112" t="str">
        <f>'242MLInput'!H433</f>
        <v>BUY</v>
      </c>
      <c r="G437" s="111" t="str">
        <f>'242MLInput'!N433</f>
        <v>Steve Watkins</v>
      </c>
      <c r="H437" s="111" t="str">
        <f>'242MLInput'!O433</f>
        <v/>
      </c>
      <c r="I437" s="111" t="str">
        <f>'242MLInput'!Q433</f>
        <v>Cargo</v>
      </c>
      <c r="J437" s="112" t="str">
        <f>'242MLInput'!R433</f>
        <v>Vector Aeromedical</v>
      </c>
      <c r="K437" s="113" t="str">
        <f>'242MLInput'!AC433</f>
        <v/>
      </c>
      <c r="L437" s="114"/>
      <c r="M437" s="115">
        <f>'242MLInput'!L433</f>
        <v>3.7</v>
      </c>
      <c r="N437" s="111" t="str">
        <f>IF(F437="","",(IF(R437='242MLInput'!K433,"","ERROR!")))</f>
        <v/>
      </c>
      <c r="O437" s="64"/>
      <c r="P437" s="121">
        <v>1861.0</v>
      </c>
      <c r="Q437" s="133"/>
      <c r="R437" s="224">
        <f t="shared" si="8"/>
        <v>3291.3</v>
      </c>
      <c r="S437" s="225"/>
      <c r="T437" s="225"/>
      <c r="U437" s="226"/>
      <c r="V437" s="226"/>
      <c r="W437" s="226"/>
      <c r="X437" s="226"/>
      <c r="Y437" s="226" t="str">
        <f t="shared" si="86"/>
        <v/>
      </c>
      <c r="Z437" s="136"/>
      <c r="AA437" s="228" t="s">
        <v>94</v>
      </c>
      <c r="AB437" s="229">
        <v>1000.0</v>
      </c>
      <c r="AC437" s="229" t="s">
        <v>427</v>
      </c>
      <c r="AD437" s="138"/>
      <c r="AE437" s="139">
        <v>0.0</v>
      </c>
      <c r="AF437" s="140" t="str">
        <f t="shared" si="6"/>
        <v/>
      </c>
      <c r="AG437" s="231">
        <v>2.75</v>
      </c>
      <c r="AH437" s="142">
        <f t="shared" si="7"/>
        <v>0</v>
      </c>
      <c r="AI437" s="235" t="str">
        <f>HYPERLINK('242MLInput'!AD433)</f>
        <v/>
      </c>
      <c r="AJ437" s="236" t="str">
        <f>HYPERLINK('242MLInput'!AE433)</f>
        <v/>
      </c>
      <c r="AK437" s="237" t="str">
        <f>HYPERLINK('242MLInput'!AF433)</f>
        <v/>
      </c>
      <c r="AL437" s="237" t="str">
        <f>HYPERLINK('242MLInput'!AG433)</f>
        <v/>
      </c>
      <c r="AM437" s="237" t="str">
        <f>HYPERLINK('242MLInput'!AH433)</f>
        <v/>
      </c>
      <c r="AN437" s="237" t="str">
        <f>HYPERLINK('242MLInput'!AI433)</f>
        <v/>
      </c>
      <c r="AO437" s="237" t="str">
        <f>HYPERLINK('242MLInput'!AJ433)</f>
        <v/>
      </c>
      <c r="AP437" s="237" t="str">
        <f>HYPERLINK('242MLInput'!AK433)</f>
        <v/>
      </c>
      <c r="AQ437" s="238"/>
      <c r="AR437" s="238"/>
      <c r="AS437" s="238"/>
      <c r="AT437" s="238"/>
      <c r="AU437" s="238"/>
      <c r="AV437" s="238"/>
      <c r="AW437" s="238"/>
      <c r="AX437" s="238"/>
      <c r="AY437" s="238"/>
      <c r="AZ437" s="238"/>
      <c r="BA437" s="238"/>
      <c r="BB437" s="238"/>
      <c r="BC437" s="238"/>
      <c r="BD437" s="238"/>
      <c r="BE437" s="238"/>
      <c r="BF437" s="238"/>
      <c r="BG437" s="238"/>
      <c r="BH437" s="238"/>
      <c r="BI437" s="238"/>
      <c r="BJ437" s="238"/>
      <c r="BK437" s="238"/>
      <c r="BL437" s="238"/>
      <c r="BM437" s="238"/>
      <c r="BN437" s="238"/>
      <c r="BO437" s="238"/>
      <c r="BP437" s="238"/>
      <c r="BQ437" s="238"/>
      <c r="BR437" s="238"/>
      <c r="BS437" s="238"/>
      <c r="BT437" s="238"/>
      <c r="BU437" s="238"/>
      <c r="BV437" s="238"/>
      <c r="BW437" s="238"/>
      <c r="BX437" s="238"/>
      <c r="BY437" s="238"/>
      <c r="BZ437" s="238"/>
      <c r="CA437" s="238"/>
      <c r="CB437" s="238"/>
      <c r="CC437" s="238"/>
      <c r="CD437" s="238"/>
      <c r="CE437" s="238"/>
      <c r="CF437" s="238"/>
      <c r="CG437" s="238"/>
      <c r="CH437" s="238"/>
      <c r="CI437" s="238"/>
      <c r="CJ437" s="238"/>
      <c r="CK437" s="238"/>
      <c r="CL437" s="238"/>
      <c r="CM437" s="238"/>
      <c r="CN437" s="238"/>
      <c r="CO437" s="238"/>
      <c r="CP437" s="238"/>
      <c r="CQ437" s="238"/>
      <c r="CR437" s="238"/>
      <c r="CS437" s="238"/>
      <c r="CT437" s="238"/>
      <c r="CU437" s="238"/>
      <c r="CV437" s="238"/>
      <c r="CW437" s="238"/>
      <c r="CX437" s="238"/>
      <c r="CY437" s="238"/>
      <c r="CZ437" s="238"/>
      <c r="DA437" s="238"/>
      <c r="DB437" s="238"/>
      <c r="DC437" s="238"/>
      <c r="DD437" s="238"/>
    </row>
    <row r="438" ht="10.5" customHeight="1">
      <c r="A438" s="118" t="str">
        <f t="shared" si="1"/>
        <v>242ML</v>
      </c>
      <c r="B438" s="118">
        <f t="shared" si="2"/>
        <v>2020</v>
      </c>
      <c r="C438" s="118">
        <f t="shared" si="3"/>
        <v>12</v>
      </c>
      <c r="D438" s="119">
        <f>'242MLInput'!B434</f>
        <v>44168</v>
      </c>
      <c r="E438" s="120" t="str">
        <f t="shared" si="4"/>
        <v>BUY</v>
      </c>
      <c r="F438" s="121" t="str">
        <f>'242MLInput'!H434</f>
        <v>SLN</v>
      </c>
      <c r="G438" s="120" t="str">
        <f>'242MLInput'!N434</f>
        <v>Kevin Mock</v>
      </c>
      <c r="H438" s="120" t="str">
        <f>'242MLInput'!O434</f>
        <v/>
      </c>
      <c r="I438" s="120" t="str">
        <f>'242MLInput'!Q434</f>
        <v>Cargo</v>
      </c>
      <c r="J438" s="121" t="str">
        <f>'242MLInput'!R434</f>
        <v>Vector Aeromedical</v>
      </c>
      <c r="K438" s="122" t="str">
        <f>'242MLInput'!AC434</f>
        <v/>
      </c>
      <c r="L438" s="123"/>
      <c r="M438" s="124">
        <f>'242MLInput'!L434</f>
        <v>2.9</v>
      </c>
      <c r="N438" s="120" t="str">
        <f>IF(F438="","",(IF(R438='242MLInput'!K434,"","ERROR!")))</f>
        <v/>
      </c>
      <c r="O438" s="120"/>
      <c r="P438" s="121">
        <v>1862.0</v>
      </c>
      <c r="Q438" s="121"/>
      <c r="R438" s="124">
        <f t="shared" si="8"/>
        <v>3294.2</v>
      </c>
      <c r="S438" s="125"/>
      <c r="T438" s="125"/>
      <c r="U438" s="125"/>
      <c r="V438" s="126"/>
      <c r="W438" s="125"/>
      <c r="X438" s="125"/>
      <c r="Y438" s="125" t="str">
        <f t="shared" si="86"/>
        <v/>
      </c>
      <c r="Z438" s="121"/>
      <c r="AA438" s="234"/>
      <c r="AB438" s="128"/>
      <c r="AC438" s="128"/>
      <c r="AD438" s="143"/>
      <c r="AE438" s="144">
        <v>0.0</v>
      </c>
      <c r="AF438" s="125" t="str">
        <f t="shared" si="6"/>
        <v/>
      </c>
      <c r="AG438" s="131">
        <v>2.75</v>
      </c>
      <c r="AH438" s="120">
        <f t="shared" si="7"/>
        <v>0</v>
      </c>
      <c r="AI438" s="132" t="str">
        <f>HYPERLINK('242MLInput'!AD434)</f>
        <v/>
      </c>
      <c r="AJ438" s="132" t="str">
        <f>HYPERLINK('242MLInput'!AE434)</f>
        <v/>
      </c>
      <c r="AK438" s="132" t="str">
        <f>HYPERLINK('242MLInput'!AF434)</f>
        <v/>
      </c>
      <c r="AL438" s="132" t="str">
        <f>HYPERLINK('242MLInput'!AG434)</f>
        <v/>
      </c>
      <c r="AM438" s="132" t="str">
        <f>HYPERLINK('242MLInput'!AH434)</f>
        <v/>
      </c>
      <c r="AN438" s="132" t="str">
        <f>HYPERLINK('242MLInput'!AI434)</f>
        <v/>
      </c>
      <c r="AO438" s="132" t="str">
        <f>HYPERLINK('242MLInput'!AJ434)</f>
        <v/>
      </c>
      <c r="AP438" s="132" t="str">
        <f>HYPERLINK('242MLInput'!AK434)</f>
        <v/>
      </c>
      <c r="AQ438" s="118"/>
      <c r="AR438" s="118"/>
      <c r="AS438" s="118"/>
      <c r="AT438" s="118"/>
      <c r="AU438" s="118"/>
      <c r="AV438" s="118"/>
      <c r="AW438" s="118"/>
      <c r="AX438" s="118"/>
      <c r="AY438" s="118"/>
      <c r="AZ438" s="118"/>
      <c r="BA438" s="118"/>
      <c r="BB438" s="118"/>
      <c r="BC438" s="118"/>
      <c r="BD438" s="118"/>
      <c r="BE438" s="118"/>
      <c r="BF438" s="118"/>
      <c r="BG438" s="118"/>
      <c r="BH438" s="118"/>
      <c r="BI438" s="118"/>
      <c r="BJ438" s="118"/>
      <c r="BK438" s="118"/>
      <c r="BL438" s="118"/>
      <c r="BM438" s="118"/>
      <c r="BN438" s="118"/>
      <c r="BO438" s="118"/>
      <c r="BP438" s="118"/>
      <c r="BQ438" s="118"/>
      <c r="BR438" s="118"/>
      <c r="BS438" s="118"/>
      <c r="BT438" s="118"/>
      <c r="BU438" s="118"/>
      <c r="BV438" s="118"/>
      <c r="BW438" s="118"/>
      <c r="BX438" s="118"/>
      <c r="BY438" s="118"/>
      <c r="BZ438" s="118"/>
      <c r="CA438" s="118"/>
      <c r="CB438" s="118"/>
      <c r="CC438" s="118"/>
      <c r="CD438" s="118"/>
      <c r="CE438" s="118"/>
      <c r="CF438" s="118"/>
      <c r="CG438" s="118"/>
      <c r="CH438" s="118"/>
      <c r="CI438" s="118"/>
      <c r="CJ438" s="118"/>
      <c r="CK438" s="118"/>
      <c r="CL438" s="118"/>
      <c r="CM438" s="118"/>
      <c r="CN438" s="118"/>
      <c r="CO438" s="118"/>
      <c r="CP438" s="118"/>
      <c r="CQ438" s="118"/>
      <c r="CR438" s="118"/>
      <c r="CS438" s="118"/>
      <c r="CT438" s="118"/>
      <c r="CU438" s="118"/>
      <c r="CV438" s="118"/>
      <c r="CW438" s="118"/>
      <c r="CX438" s="118"/>
      <c r="CY438" s="118"/>
      <c r="CZ438" s="118"/>
      <c r="DA438" s="118"/>
      <c r="DB438" s="118"/>
      <c r="DC438" s="118"/>
      <c r="DD438" s="118"/>
    </row>
    <row r="439" ht="10.5" customHeight="1">
      <c r="A439" s="118" t="str">
        <f t="shared" si="1"/>
        <v>242ML</v>
      </c>
      <c r="B439" s="118">
        <f t="shared" si="2"/>
        <v>2020</v>
      </c>
      <c r="C439" s="118">
        <f t="shared" si="3"/>
        <v>12</v>
      </c>
      <c r="D439" s="119">
        <f>'242MLInput'!B435</f>
        <v>44168</v>
      </c>
      <c r="E439" s="120" t="str">
        <f t="shared" si="4"/>
        <v>SLN</v>
      </c>
      <c r="F439" s="121" t="str">
        <f>'242MLInput'!H435</f>
        <v>APA</v>
      </c>
      <c r="G439" s="120" t="str">
        <f>'242MLInput'!N435</f>
        <v>Kevin Mock</v>
      </c>
      <c r="H439" s="120" t="str">
        <f>'242MLInput'!O435</f>
        <v/>
      </c>
      <c r="I439" s="120" t="str">
        <f>'242MLInput'!Q435</f>
        <v>Cargo</v>
      </c>
      <c r="J439" s="121" t="str">
        <f>'242MLInput'!R435</f>
        <v>Vector Aeromedical</v>
      </c>
      <c r="K439" s="122" t="str">
        <f>'242MLInput'!AC435</f>
        <v/>
      </c>
      <c r="L439" s="123"/>
      <c r="M439" s="124">
        <f>'242MLInput'!L435</f>
        <v>1.1</v>
      </c>
      <c r="N439" s="120" t="str">
        <f>IF(F439="","",(IF(R439='242MLInput'!K435,"","ERROR!")))</f>
        <v/>
      </c>
      <c r="O439" s="120"/>
      <c r="P439" s="121">
        <v>1863.0</v>
      </c>
      <c r="Q439" s="121"/>
      <c r="R439" s="124">
        <f t="shared" si="8"/>
        <v>3295.3</v>
      </c>
      <c r="S439" s="125"/>
      <c r="T439" s="125"/>
      <c r="U439" s="125"/>
      <c r="V439" s="126"/>
      <c r="W439" s="125"/>
      <c r="X439" s="125"/>
      <c r="Y439" s="125" t="str">
        <f t="shared" si="86"/>
        <v/>
      </c>
      <c r="Z439" s="121"/>
      <c r="AA439" s="234"/>
      <c r="AB439" s="128"/>
      <c r="AC439" s="128"/>
      <c r="AD439" s="143"/>
      <c r="AE439" s="144">
        <v>0.0</v>
      </c>
      <c r="AF439" s="125" t="str">
        <f t="shared" si="6"/>
        <v/>
      </c>
      <c r="AG439" s="131">
        <v>2.75</v>
      </c>
      <c r="AH439" s="120">
        <f t="shared" si="7"/>
        <v>0</v>
      </c>
      <c r="AI439" s="132" t="str">
        <f>HYPERLINK('242MLInput'!AD435)</f>
        <v/>
      </c>
      <c r="AJ439" s="132" t="str">
        <f>HYPERLINK('242MLInput'!AE435)</f>
        <v/>
      </c>
      <c r="AK439" s="132" t="str">
        <f>HYPERLINK('242MLInput'!AF435)</f>
        <v/>
      </c>
      <c r="AL439" s="132" t="str">
        <f>HYPERLINK('242MLInput'!AG435)</f>
        <v/>
      </c>
      <c r="AM439" s="132" t="str">
        <f>HYPERLINK('242MLInput'!AH435)</f>
        <v/>
      </c>
      <c r="AN439" s="132" t="str">
        <f>HYPERLINK('242MLInput'!AI435)</f>
        <v/>
      </c>
      <c r="AO439" s="132" t="str">
        <f>HYPERLINK('242MLInput'!AJ435)</f>
        <v/>
      </c>
      <c r="AP439" s="132" t="str">
        <f>HYPERLINK('242MLInput'!AK435)</f>
        <v/>
      </c>
      <c r="AQ439" s="118"/>
      <c r="AR439" s="118"/>
      <c r="AS439" s="118"/>
      <c r="AT439" s="118"/>
      <c r="AU439" s="118"/>
      <c r="AV439" s="118"/>
      <c r="AW439" s="118"/>
      <c r="AX439" s="118"/>
      <c r="AY439" s="118"/>
      <c r="AZ439" s="118"/>
      <c r="BA439" s="118"/>
      <c r="BB439" s="118"/>
      <c r="BC439" s="118"/>
      <c r="BD439" s="118"/>
      <c r="BE439" s="118"/>
      <c r="BF439" s="118"/>
      <c r="BG439" s="118"/>
      <c r="BH439" s="118"/>
      <c r="BI439" s="118"/>
      <c r="BJ439" s="118"/>
      <c r="BK439" s="118"/>
      <c r="BL439" s="118"/>
      <c r="BM439" s="118"/>
      <c r="BN439" s="118"/>
      <c r="BO439" s="118"/>
      <c r="BP439" s="118"/>
      <c r="BQ439" s="118"/>
      <c r="BR439" s="118"/>
      <c r="BS439" s="118"/>
      <c r="BT439" s="118"/>
      <c r="BU439" s="118"/>
      <c r="BV439" s="118"/>
      <c r="BW439" s="118"/>
      <c r="BX439" s="118"/>
      <c r="BY439" s="118"/>
      <c r="BZ439" s="118"/>
      <c r="CA439" s="118"/>
      <c r="CB439" s="118"/>
      <c r="CC439" s="118"/>
      <c r="CD439" s="118"/>
      <c r="CE439" s="118"/>
      <c r="CF439" s="118"/>
      <c r="CG439" s="118"/>
      <c r="CH439" s="118"/>
      <c r="CI439" s="118"/>
      <c r="CJ439" s="118"/>
      <c r="CK439" s="118"/>
      <c r="CL439" s="118"/>
      <c r="CM439" s="118"/>
      <c r="CN439" s="118"/>
      <c r="CO439" s="118"/>
      <c r="CP439" s="118"/>
      <c r="CQ439" s="118"/>
      <c r="CR439" s="118"/>
      <c r="CS439" s="118"/>
      <c r="CT439" s="118"/>
      <c r="CU439" s="118"/>
      <c r="CV439" s="118"/>
      <c r="CW439" s="118"/>
      <c r="CX439" s="118"/>
      <c r="CY439" s="118"/>
      <c r="CZ439" s="118"/>
      <c r="DA439" s="118"/>
      <c r="DB439" s="118"/>
      <c r="DC439" s="118"/>
      <c r="DD439" s="118"/>
    </row>
    <row r="440" ht="10.5" customHeight="1">
      <c r="A440" s="118" t="str">
        <f t="shared" si="1"/>
        <v>242ML</v>
      </c>
      <c r="B440" s="118">
        <f t="shared" si="2"/>
        <v>2020</v>
      </c>
      <c r="C440" s="118">
        <f t="shared" si="3"/>
        <v>12</v>
      </c>
      <c r="D440" s="119">
        <f>'242MLInput'!B436</f>
        <v>44169</v>
      </c>
      <c r="E440" s="120" t="str">
        <f t="shared" si="4"/>
        <v>APA</v>
      </c>
      <c r="F440" s="121" t="str">
        <f>'242MLInput'!H436</f>
        <v>BUY</v>
      </c>
      <c r="G440" s="120" t="str">
        <f>'242MLInput'!N436</f>
        <v>Kevin Mock</v>
      </c>
      <c r="H440" s="120" t="str">
        <f>'242MLInput'!O436</f>
        <v/>
      </c>
      <c r="I440" s="120" t="str">
        <f>'242MLInput'!Q436</f>
        <v>Cargo</v>
      </c>
      <c r="J440" s="121" t="str">
        <f>'242MLInput'!R436</f>
        <v>Vector Aeromedical</v>
      </c>
      <c r="K440" s="122" t="str">
        <f>'242MLInput'!AC436</f>
        <v/>
      </c>
      <c r="L440" s="123"/>
      <c r="M440" s="124">
        <f>'242MLInput'!L436</f>
        <v>3.8</v>
      </c>
      <c r="N440" s="120" t="str">
        <f>IF(F440="","",(IF(R440='242MLInput'!K436,"","ERROR!")))</f>
        <v/>
      </c>
      <c r="O440" s="120"/>
      <c r="P440" s="121">
        <v>1864.0</v>
      </c>
      <c r="Q440" s="121"/>
      <c r="R440" s="124">
        <f t="shared" si="8"/>
        <v>3299.1</v>
      </c>
      <c r="S440" s="125"/>
      <c r="T440" s="125"/>
      <c r="U440" s="125"/>
      <c r="V440" s="126"/>
      <c r="W440" s="125"/>
      <c r="X440" s="125"/>
      <c r="Y440" s="125" t="str">
        <f t="shared" si="86"/>
        <v/>
      </c>
      <c r="Z440" s="121"/>
      <c r="AA440" s="234" t="s">
        <v>102</v>
      </c>
      <c r="AB440" s="128">
        <v>1000.0</v>
      </c>
      <c r="AC440" s="128" t="s">
        <v>428</v>
      </c>
      <c r="AD440" s="143"/>
      <c r="AE440" s="144">
        <v>0.0</v>
      </c>
      <c r="AF440" s="125" t="str">
        <f t="shared" si="6"/>
        <v/>
      </c>
      <c r="AG440" s="131">
        <v>2.75</v>
      </c>
      <c r="AH440" s="120">
        <f t="shared" si="7"/>
        <v>0</v>
      </c>
      <c r="AI440" s="132" t="str">
        <f>HYPERLINK('242MLInput'!AD436)</f>
        <v/>
      </c>
      <c r="AJ440" s="132" t="str">
        <f>HYPERLINK('242MLInput'!AE436)</f>
        <v/>
      </c>
      <c r="AK440" s="132" t="str">
        <f>HYPERLINK('242MLInput'!AF436)</f>
        <v/>
      </c>
      <c r="AL440" s="132" t="str">
        <f>HYPERLINK('242MLInput'!AG436)</f>
        <v/>
      </c>
      <c r="AM440" s="132" t="str">
        <f>HYPERLINK('242MLInput'!AH436)</f>
        <v/>
      </c>
      <c r="AN440" s="132" t="str">
        <f>HYPERLINK('242MLInput'!AI436)</f>
        <v/>
      </c>
      <c r="AO440" s="132" t="str">
        <f>HYPERLINK('242MLInput'!AJ436)</f>
        <v/>
      </c>
      <c r="AP440" s="132" t="str">
        <f>HYPERLINK('242MLInput'!AK436)</f>
        <v/>
      </c>
      <c r="AQ440" s="118"/>
      <c r="AR440" s="118"/>
      <c r="AS440" s="118"/>
      <c r="AT440" s="118"/>
      <c r="AU440" s="118"/>
      <c r="AV440" s="118"/>
      <c r="AW440" s="118"/>
      <c r="AX440" s="118"/>
      <c r="AY440" s="118"/>
      <c r="AZ440" s="118"/>
      <c r="BA440" s="118"/>
      <c r="BB440" s="118"/>
      <c r="BC440" s="118"/>
      <c r="BD440" s="118"/>
      <c r="BE440" s="118"/>
      <c r="BF440" s="118"/>
      <c r="BG440" s="118"/>
      <c r="BH440" s="118"/>
      <c r="BI440" s="118"/>
      <c r="BJ440" s="118"/>
      <c r="BK440" s="118"/>
      <c r="BL440" s="118"/>
      <c r="BM440" s="118"/>
      <c r="BN440" s="118"/>
      <c r="BO440" s="118"/>
      <c r="BP440" s="118"/>
      <c r="BQ440" s="118"/>
      <c r="BR440" s="118"/>
      <c r="BS440" s="118"/>
      <c r="BT440" s="118"/>
      <c r="BU440" s="118"/>
      <c r="BV440" s="118"/>
      <c r="BW440" s="118"/>
      <c r="BX440" s="118"/>
      <c r="BY440" s="118"/>
      <c r="BZ440" s="118"/>
      <c r="CA440" s="118"/>
      <c r="CB440" s="118"/>
      <c r="CC440" s="118"/>
      <c r="CD440" s="118"/>
      <c r="CE440" s="118"/>
      <c r="CF440" s="118"/>
      <c r="CG440" s="118"/>
      <c r="CH440" s="118"/>
      <c r="CI440" s="118"/>
      <c r="CJ440" s="118"/>
      <c r="CK440" s="118"/>
      <c r="CL440" s="118"/>
      <c r="CM440" s="118"/>
      <c r="CN440" s="118"/>
      <c r="CO440" s="118"/>
      <c r="CP440" s="118"/>
      <c r="CQ440" s="118"/>
      <c r="CR440" s="118"/>
      <c r="CS440" s="118"/>
      <c r="CT440" s="118"/>
      <c r="CU440" s="118"/>
      <c r="CV440" s="118"/>
      <c r="CW440" s="118"/>
      <c r="CX440" s="118"/>
      <c r="CY440" s="118"/>
      <c r="CZ440" s="118"/>
      <c r="DA440" s="118"/>
      <c r="DB440" s="118"/>
      <c r="DC440" s="118"/>
      <c r="DD440" s="118"/>
    </row>
    <row r="441" ht="10.5" customHeight="1">
      <c r="A441" s="12" t="str">
        <f t="shared" si="1"/>
        <v>242ML</v>
      </c>
      <c r="B441" s="12">
        <f t="shared" si="2"/>
        <v>2020</v>
      </c>
      <c r="C441" s="12">
        <f t="shared" si="3"/>
        <v>12</v>
      </c>
      <c r="D441" s="230">
        <f>'242MLInput'!B437</f>
        <v>44169</v>
      </c>
      <c r="E441" s="111" t="str">
        <f t="shared" si="4"/>
        <v>BUY</v>
      </c>
      <c r="F441" s="112" t="str">
        <f>'242MLInput'!H437</f>
        <v>BLF</v>
      </c>
      <c r="G441" s="111" t="str">
        <f>'242MLInput'!N437</f>
        <v>Steve Watkins</v>
      </c>
      <c r="H441" s="111" t="str">
        <f>'242MLInput'!O437</f>
        <v/>
      </c>
      <c r="I441" s="111" t="str">
        <f>'242MLInput'!Q437</f>
        <v>Passenger</v>
      </c>
      <c r="J441" s="112" t="str">
        <f>'242MLInput'!R437</f>
        <v>Foye</v>
      </c>
      <c r="K441" s="113" t="str">
        <f>'242MLInput'!AC437</f>
        <v/>
      </c>
      <c r="L441" s="114"/>
      <c r="M441" s="115">
        <f>'242MLInput'!L437</f>
        <v>0.5</v>
      </c>
      <c r="N441" s="111" t="str">
        <f>IF(F441="","",(IF(R441='242MLInput'!K437,"","ERROR!")))</f>
        <v/>
      </c>
      <c r="O441" s="64"/>
      <c r="P441" s="121">
        <v>1865.0</v>
      </c>
      <c r="Q441" s="133"/>
      <c r="R441" s="224">
        <f t="shared" si="8"/>
        <v>3299.6</v>
      </c>
      <c r="S441" s="225"/>
      <c r="T441" s="225"/>
      <c r="U441" s="226"/>
      <c r="V441" s="226"/>
      <c r="W441" s="226"/>
      <c r="X441" s="226"/>
      <c r="Y441" s="226" t="str">
        <f t="shared" si="86"/>
        <v/>
      </c>
      <c r="Z441" s="136"/>
      <c r="AA441" s="228"/>
      <c r="AB441" s="229"/>
      <c r="AC441" s="229"/>
      <c r="AD441" s="138"/>
      <c r="AE441" s="139">
        <v>0.0</v>
      </c>
      <c r="AF441" s="140" t="str">
        <f t="shared" si="6"/>
        <v/>
      </c>
      <c r="AG441" s="231">
        <v>2.75</v>
      </c>
      <c r="AH441" s="142">
        <f t="shared" si="7"/>
        <v>0</v>
      </c>
      <c r="AI441" s="235" t="str">
        <f>HYPERLINK('242MLInput'!AD437)</f>
        <v/>
      </c>
      <c r="AJ441" s="236" t="str">
        <f>HYPERLINK('242MLInput'!AE437)</f>
        <v/>
      </c>
      <c r="AK441" s="237" t="str">
        <f>HYPERLINK('242MLInput'!AF437)</f>
        <v/>
      </c>
      <c r="AL441" s="237" t="str">
        <f>HYPERLINK('242MLInput'!AG437)</f>
        <v/>
      </c>
      <c r="AM441" s="237" t="str">
        <f>HYPERLINK('242MLInput'!AH437)</f>
        <v/>
      </c>
      <c r="AN441" s="237" t="str">
        <f>HYPERLINK('242MLInput'!AI437)</f>
        <v/>
      </c>
      <c r="AO441" s="237" t="str">
        <f>HYPERLINK('242MLInput'!AJ437)</f>
        <v/>
      </c>
      <c r="AP441" s="237" t="str">
        <f>HYPERLINK('242MLInput'!AK437)</f>
        <v/>
      </c>
      <c r="AQ441" s="238"/>
      <c r="AR441" s="238"/>
      <c r="AS441" s="238"/>
      <c r="AT441" s="238"/>
      <c r="AU441" s="238"/>
      <c r="AV441" s="238"/>
      <c r="AW441" s="238"/>
      <c r="AX441" s="238"/>
      <c r="AY441" s="238"/>
      <c r="AZ441" s="238"/>
      <c r="BA441" s="238"/>
      <c r="BB441" s="238"/>
      <c r="BC441" s="238"/>
      <c r="BD441" s="238"/>
      <c r="BE441" s="238"/>
      <c r="BF441" s="238"/>
      <c r="BG441" s="238"/>
      <c r="BH441" s="238"/>
      <c r="BI441" s="238"/>
      <c r="BJ441" s="238"/>
      <c r="BK441" s="238"/>
      <c r="BL441" s="238"/>
      <c r="BM441" s="238"/>
      <c r="BN441" s="238"/>
      <c r="BO441" s="238"/>
      <c r="BP441" s="238"/>
      <c r="BQ441" s="238"/>
      <c r="BR441" s="238"/>
      <c r="BS441" s="238"/>
      <c r="BT441" s="238"/>
      <c r="BU441" s="238"/>
      <c r="BV441" s="238"/>
      <c r="BW441" s="238"/>
      <c r="BX441" s="238"/>
      <c r="BY441" s="238"/>
      <c r="BZ441" s="238"/>
      <c r="CA441" s="238"/>
      <c r="CB441" s="238"/>
      <c r="CC441" s="238"/>
      <c r="CD441" s="238"/>
      <c r="CE441" s="238"/>
      <c r="CF441" s="238"/>
      <c r="CG441" s="238"/>
      <c r="CH441" s="238"/>
      <c r="CI441" s="238"/>
      <c r="CJ441" s="238"/>
      <c r="CK441" s="238"/>
      <c r="CL441" s="238"/>
      <c r="CM441" s="238"/>
      <c r="CN441" s="238"/>
      <c r="CO441" s="238"/>
      <c r="CP441" s="238"/>
      <c r="CQ441" s="238"/>
      <c r="CR441" s="238"/>
      <c r="CS441" s="238"/>
      <c r="CT441" s="238"/>
      <c r="CU441" s="238"/>
      <c r="CV441" s="238"/>
      <c r="CW441" s="238"/>
      <c r="CX441" s="238"/>
      <c r="CY441" s="238"/>
      <c r="CZ441" s="238"/>
      <c r="DA441" s="238"/>
      <c r="DB441" s="238"/>
      <c r="DC441" s="238"/>
      <c r="DD441" s="238"/>
    </row>
    <row r="442" ht="10.5" customHeight="1">
      <c r="A442" s="12" t="str">
        <f t="shared" si="1"/>
        <v>242ML</v>
      </c>
      <c r="B442" s="12">
        <f t="shared" si="2"/>
        <v>2020</v>
      </c>
      <c r="C442" s="12">
        <f t="shared" si="3"/>
        <v>12</v>
      </c>
      <c r="D442" s="230">
        <f>'242MLInput'!B438</f>
        <v>44169</v>
      </c>
      <c r="E442" s="111" t="str">
        <f t="shared" si="4"/>
        <v>BLF</v>
      </c>
      <c r="F442" s="112" t="str">
        <f>'242MLInput'!H438</f>
        <v>SLN</v>
      </c>
      <c r="G442" s="111" t="str">
        <f>'242MLInput'!N438</f>
        <v>Steve Watkins</v>
      </c>
      <c r="H442" s="111" t="str">
        <f>'242MLInput'!O438</f>
        <v/>
      </c>
      <c r="I442" s="111" t="str">
        <f>'242MLInput'!Q438</f>
        <v>Passenger</v>
      </c>
      <c r="J442" s="112" t="str">
        <f>'242MLInput'!R438</f>
        <v>Foye</v>
      </c>
      <c r="K442" s="113" t="str">
        <f>'242MLInput'!AC438</f>
        <v/>
      </c>
      <c r="L442" s="114"/>
      <c r="M442" s="115">
        <f>'242MLInput'!L438</f>
        <v>2.6</v>
      </c>
      <c r="N442" s="111" t="str">
        <f>IF(F442="","",(IF(R442='242MLInput'!K438,"","ERROR!")))</f>
        <v/>
      </c>
      <c r="O442" s="64"/>
      <c r="P442" s="121">
        <v>1866.0</v>
      </c>
      <c r="Q442" s="133"/>
      <c r="R442" s="224">
        <f t="shared" si="8"/>
        <v>3302.2</v>
      </c>
      <c r="S442" s="225"/>
      <c r="T442" s="225"/>
      <c r="U442" s="226"/>
      <c r="V442" s="226"/>
      <c r="W442" s="226"/>
      <c r="X442" s="226"/>
      <c r="Y442" s="226" t="str">
        <f t="shared" si="86"/>
        <v/>
      </c>
      <c r="Z442" s="136"/>
      <c r="AA442" s="228"/>
      <c r="AB442" s="229"/>
      <c r="AC442" s="229"/>
      <c r="AD442" s="138"/>
      <c r="AE442" s="139">
        <v>0.0</v>
      </c>
      <c r="AF442" s="140" t="str">
        <f t="shared" si="6"/>
        <v/>
      </c>
      <c r="AG442" s="231">
        <v>2.75</v>
      </c>
      <c r="AH442" s="142">
        <f t="shared" si="7"/>
        <v>0</v>
      </c>
      <c r="AI442" s="235" t="str">
        <f>HYPERLINK('242MLInput'!AD438)</f>
        <v/>
      </c>
      <c r="AJ442" s="236" t="str">
        <f>HYPERLINK('242MLInput'!AE438)</f>
        <v/>
      </c>
      <c r="AK442" s="237" t="str">
        <f>HYPERLINK('242MLInput'!AF438)</f>
        <v/>
      </c>
      <c r="AL442" s="237" t="str">
        <f>HYPERLINK('242MLInput'!AG438)</f>
        <v/>
      </c>
      <c r="AM442" s="237" t="str">
        <f>HYPERLINK('242MLInput'!AH438)</f>
        <v/>
      </c>
      <c r="AN442" s="237" t="str">
        <f>HYPERLINK('242MLInput'!AI438)</f>
        <v/>
      </c>
      <c r="AO442" s="237" t="str">
        <f>HYPERLINK('242MLInput'!AJ438)</f>
        <v/>
      </c>
      <c r="AP442" s="237" t="str">
        <f>HYPERLINK('242MLInput'!AK438)</f>
        <v/>
      </c>
      <c r="AQ442" s="238"/>
      <c r="AR442" s="238"/>
      <c r="AS442" s="238"/>
      <c r="AT442" s="238"/>
      <c r="AU442" s="238"/>
      <c r="AV442" s="238"/>
      <c r="AW442" s="238"/>
      <c r="AX442" s="238"/>
      <c r="AY442" s="238"/>
      <c r="AZ442" s="238"/>
      <c r="BA442" s="238"/>
      <c r="BB442" s="238"/>
      <c r="BC442" s="238"/>
      <c r="BD442" s="238"/>
      <c r="BE442" s="238"/>
      <c r="BF442" s="238"/>
      <c r="BG442" s="238"/>
      <c r="BH442" s="238"/>
      <c r="BI442" s="238"/>
      <c r="BJ442" s="238"/>
      <c r="BK442" s="238"/>
      <c r="BL442" s="238"/>
      <c r="BM442" s="238"/>
      <c r="BN442" s="238"/>
      <c r="BO442" s="238"/>
      <c r="BP442" s="238"/>
      <c r="BQ442" s="238"/>
      <c r="BR442" s="238"/>
      <c r="BS442" s="238"/>
      <c r="BT442" s="238"/>
      <c r="BU442" s="238"/>
      <c r="BV442" s="238"/>
      <c r="BW442" s="238"/>
      <c r="BX442" s="238"/>
      <c r="BY442" s="238"/>
      <c r="BZ442" s="238"/>
      <c r="CA442" s="238"/>
      <c r="CB442" s="238"/>
      <c r="CC442" s="238"/>
      <c r="CD442" s="238"/>
      <c r="CE442" s="238"/>
      <c r="CF442" s="238"/>
      <c r="CG442" s="238"/>
      <c r="CH442" s="238"/>
      <c r="CI442" s="238"/>
      <c r="CJ442" s="238"/>
      <c r="CK442" s="238"/>
      <c r="CL442" s="238"/>
      <c r="CM442" s="238"/>
      <c r="CN442" s="238"/>
      <c r="CO442" s="238"/>
      <c r="CP442" s="238"/>
      <c r="CQ442" s="238"/>
      <c r="CR442" s="238"/>
      <c r="CS442" s="238"/>
      <c r="CT442" s="238"/>
      <c r="CU442" s="238"/>
      <c r="CV442" s="238"/>
      <c r="CW442" s="238"/>
      <c r="CX442" s="238"/>
      <c r="CY442" s="238"/>
      <c r="CZ442" s="238"/>
      <c r="DA442" s="238"/>
      <c r="DB442" s="238"/>
      <c r="DC442" s="238"/>
      <c r="DD442" s="238"/>
    </row>
    <row r="443" ht="10.5" customHeight="1">
      <c r="A443" s="12" t="str">
        <f t="shared" si="1"/>
        <v>242ML</v>
      </c>
      <c r="B443" s="12">
        <f t="shared" si="2"/>
        <v>2020</v>
      </c>
      <c r="C443" s="12">
        <f t="shared" si="3"/>
        <v>12</v>
      </c>
      <c r="D443" s="230">
        <f>'242MLInput'!B439</f>
        <v>44169</v>
      </c>
      <c r="E443" s="111" t="str">
        <f t="shared" si="4"/>
        <v>SLN</v>
      </c>
      <c r="F443" s="112" t="str">
        <f>'242MLInput'!H439</f>
        <v>APA</v>
      </c>
      <c r="G443" s="111" t="str">
        <f>'242MLInput'!N439</f>
        <v>Steve Watkins</v>
      </c>
      <c r="H443" s="111" t="str">
        <f>'242MLInput'!O439</f>
        <v/>
      </c>
      <c r="I443" s="111" t="str">
        <f>'242MLInput'!Q439</f>
        <v>Passenger</v>
      </c>
      <c r="J443" s="112" t="str">
        <f>'242MLInput'!R439</f>
        <v>Foye</v>
      </c>
      <c r="K443" s="113" t="str">
        <f>'242MLInput'!AC439</f>
        <v/>
      </c>
      <c r="L443" s="114"/>
      <c r="M443" s="115">
        <f>'242MLInput'!L439</f>
        <v>1.2</v>
      </c>
      <c r="N443" s="111" t="str">
        <f>IF(F443="","",(IF(R443='242MLInput'!K439,"","ERROR!")))</f>
        <v/>
      </c>
      <c r="O443" s="64"/>
      <c r="P443" s="121">
        <v>1867.0</v>
      </c>
      <c r="Q443" s="133"/>
      <c r="R443" s="224">
        <f t="shared" si="8"/>
        <v>3303.4</v>
      </c>
      <c r="S443" s="225"/>
      <c r="T443" s="225"/>
      <c r="U443" s="226"/>
      <c r="V443" s="226"/>
      <c r="W443" s="226"/>
      <c r="X443" s="226"/>
      <c r="Y443" s="226" t="str">
        <f t="shared" si="86"/>
        <v/>
      </c>
      <c r="Z443" s="136"/>
      <c r="AA443" s="228"/>
      <c r="AB443" s="229"/>
      <c r="AC443" s="229"/>
      <c r="AD443" s="138"/>
      <c r="AE443" s="139">
        <v>0.0</v>
      </c>
      <c r="AF443" s="140" t="str">
        <f t="shared" si="6"/>
        <v/>
      </c>
      <c r="AG443" s="231">
        <v>2.75</v>
      </c>
      <c r="AH443" s="142">
        <f t="shared" si="7"/>
        <v>0</v>
      </c>
      <c r="AI443" s="235" t="str">
        <f>HYPERLINK('242MLInput'!AD439)</f>
        <v/>
      </c>
      <c r="AJ443" s="236" t="str">
        <f>HYPERLINK('242MLInput'!AE439)</f>
        <v/>
      </c>
      <c r="AK443" s="237" t="str">
        <f>HYPERLINK('242MLInput'!AF439)</f>
        <v/>
      </c>
      <c r="AL443" s="237" t="str">
        <f>HYPERLINK('242MLInput'!AG439)</f>
        <v/>
      </c>
      <c r="AM443" s="237" t="str">
        <f>HYPERLINK('242MLInput'!AH439)</f>
        <v/>
      </c>
      <c r="AN443" s="237" t="str">
        <f>HYPERLINK('242MLInput'!AI439)</f>
        <v/>
      </c>
      <c r="AO443" s="237" t="str">
        <f>HYPERLINK('242MLInput'!AJ439)</f>
        <v/>
      </c>
      <c r="AP443" s="237" t="str">
        <f>HYPERLINK('242MLInput'!AK439)</f>
        <v/>
      </c>
      <c r="AQ443" s="238"/>
      <c r="AR443" s="238"/>
      <c r="AS443" s="238"/>
      <c r="AT443" s="238"/>
      <c r="AU443" s="238"/>
      <c r="AV443" s="238"/>
      <c r="AW443" s="238"/>
      <c r="AX443" s="238"/>
      <c r="AY443" s="238"/>
      <c r="AZ443" s="238"/>
      <c r="BA443" s="238"/>
      <c r="BB443" s="238"/>
      <c r="BC443" s="238"/>
      <c r="BD443" s="238"/>
      <c r="BE443" s="238"/>
      <c r="BF443" s="238"/>
      <c r="BG443" s="238"/>
      <c r="BH443" s="238"/>
      <c r="BI443" s="238"/>
      <c r="BJ443" s="238"/>
      <c r="BK443" s="238"/>
      <c r="BL443" s="238"/>
      <c r="BM443" s="238"/>
      <c r="BN443" s="238"/>
      <c r="BO443" s="238"/>
      <c r="BP443" s="238"/>
      <c r="BQ443" s="238"/>
      <c r="BR443" s="238"/>
      <c r="BS443" s="238"/>
      <c r="BT443" s="238"/>
      <c r="BU443" s="238"/>
      <c r="BV443" s="238"/>
      <c r="BW443" s="238"/>
      <c r="BX443" s="238"/>
      <c r="BY443" s="238"/>
      <c r="BZ443" s="238"/>
      <c r="CA443" s="238"/>
      <c r="CB443" s="238"/>
      <c r="CC443" s="238"/>
      <c r="CD443" s="238"/>
      <c r="CE443" s="238"/>
      <c r="CF443" s="238"/>
      <c r="CG443" s="238"/>
      <c r="CH443" s="238"/>
      <c r="CI443" s="238"/>
      <c r="CJ443" s="238"/>
      <c r="CK443" s="238"/>
      <c r="CL443" s="238"/>
      <c r="CM443" s="238"/>
      <c r="CN443" s="238"/>
      <c r="CO443" s="238"/>
      <c r="CP443" s="238"/>
      <c r="CQ443" s="238"/>
      <c r="CR443" s="238"/>
      <c r="CS443" s="238"/>
      <c r="CT443" s="238"/>
      <c r="CU443" s="238"/>
      <c r="CV443" s="238"/>
      <c r="CW443" s="238"/>
      <c r="CX443" s="238"/>
      <c r="CY443" s="238"/>
      <c r="CZ443" s="238"/>
      <c r="DA443" s="238"/>
      <c r="DB443" s="238"/>
      <c r="DC443" s="238"/>
      <c r="DD443" s="238"/>
    </row>
    <row r="444" ht="10.5" customHeight="1">
      <c r="A444" s="12" t="str">
        <f t="shared" si="1"/>
        <v>242ML</v>
      </c>
      <c r="B444" s="12">
        <f t="shared" si="2"/>
        <v>2020</v>
      </c>
      <c r="C444" s="12">
        <f t="shared" si="3"/>
        <v>12</v>
      </c>
      <c r="D444" s="230">
        <f>'242MLInput'!B440</f>
        <v>44170</v>
      </c>
      <c r="E444" s="111" t="str">
        <f t="shared" si="4"/>
        <v>APA</v>
      </c>
      <c r="F444" s="112" t="str">
        <f>'242MLInput'!H440</f>
        <v>BUY</v>
      </c>
      <c r="G444" s="111" t="str">
        <f>'242MLInput'!N440</f>
        <v>Steve Watkins</v>
      </c>
      <c r="H444" s="111" t="str">
        <f>'242MLInput'!O440</f>
        <v/>
      </c>
      <c r="I444" s="111" t="str">
        <f>'242MLInput'!Q440</f>
        <v>Cargo</v>
      </c>
      <c r="J444" s="112" t="str">
        <f>'242MLInput'!R440</f>
        <v>Vector Aeromedical</v>
      </c>
      <c r="K444" s="113" t="str">
        <f>'242MLInput'!AC440</f>
        <v/>
      </c>
      <c r="L444" s="114"/>
      <c r="M444" s="115">
        <f>'242MLInput'!L440</f>
        <v>3.5</v>
      </c>
      <c r="N444" s="111" t="str">
        <f>IF(F444="","",(IF(R444='242MLInput'!K440,"","ERROR!")))</f>
        <v/>
      </c>
      <c r="O444" s="64"/>
      <c r="P444" s="121">
        <v>1868.0</v>
      </c>
      <c r="Q444" s="133"/>
      <c r="R444" s="224">
        <f t="shared" si="8"/>
        <v>3306.9</v>
      </c>
      <c r="S444" s="225"/>
      <c r="T444" s="225"/>
      <c r="U444" s="226"/>
      <c r="V444" s="226"/>
      <c r="W444" s="226"/>
      <c r="X444" s="226"/>
      <c r="Y444" s="226" t="str">
        <f t="shared" si="86"/>
        <v/>
      </c>
      <c r="Z444" s="136"/>
      <c r="AA444" s="228" t="s">
        <v>94</v>
      </c>
      <c r="AB444" s="229" t="s">
        <v>135</v>
      </c>
      <c r="AC444" s="229"/>
      <c r="AD444" s="138"/>
      <c r="AE444" s="139">
        <v>0.0</v>
      </c>
      <c r="AF444" s="140" t="str">
        <f t="shared" si="6"/>
        <v/>
      </c>
      <c r="AG444" s="231">
        <v>2.75</v>
      </c>
      <c r="AH444" s="142">
        <f t="shared" si="7"/>
        <v>0</v>
      </c>
      <c r="AI444" s="235" t="str">
        <f>HYPERLINK('242MLInput'!AD440)</f>
        <v/>
      </c>
      <c r="AJ444" s="236" t="str">
        <f>HYPERLINK('242MLInput'!AE440)</f>
        <v/>
      </c>
      <c r="AK444" s="237" t="str">
        <f>HYPERLINK('242MLInput'!AF440)</f>
        <v/>
      </c>
      <c r="AL444" s="237" t="str">
        <f>HYPERLINK('242MLInput'!AG440)</f>
        <v/>
      </c>
      <c r="AM444" s="237" t="str">
        <f>HYPERLINK('242MLInput'!AH440)</f>
        <v/>
      </c>
      <c r="AN444" s="237" t="str">
        <f>HYPERLINK('242MLInput'!AI440)</f>
        <v/>
      </c>
      <c r="AO444" s="237" t="str">
        <f>HYPERLINK('242MLInput'!AJ440)</f>
        <v/>
      </c>
      <c r="AP444" s="237" t="str">
        <f>HYPERLINK('242MLInput'!AK440)</f>
        <v/>
      </c>
      <c r="AQ444" s="238"/>
      <c r="AR444" s="238"/>
      <c r="AS444" s="238"/>
      <c r="AT444" s="238"/>
      <c r="AU444" s="238"/>
      <c r="AV444" s="238"/>
      <c r="AW444" s="238"/>
      <c r="AX444" s="238"/>
      <c r="AY444" s="238"/>
      <c r="AZ444" s="238"/>
      <c r="BA444" s="238"/>
      <c r="BB444" s="238"/>
      <c r="BC444" s="238"/>
      <c r="BD444" s="238"/>
      <c r="BE444" s="238"/>
      <c r="BF444" s="238"/>
      <c r="BG444" s="238"/>
      <c r="BH444" s="238"/>
      <c r="BI444" s="238"/>
      <c r="BJ444" s="238"/>
      <c r="BK444" s="238"/>
      <c r="BL444" s="238"/>
      <c r="BM444" s="238"/>
      <c r="BN444" s="238"/>
      <c r="BO444" s="238"/>
      <c r="BP444" s="238"/>
      <c r="BQ444" s="238"/>
      <c r="BR444" s="238"/>
      <c r="BS444" s="238"/>
      <c r="BT444" s="238"/>
      <c r="BU444" s="238"/>
      <c r="BV444" s="238"/>
      <c r="BW444" s="238"/>
      <c r="BX444" s="238"/>
      <c r="BY444" s="238"/>
      <c r="BZ444" s="238"/>
      <c r="CA444" s="238"/>
      <c r="CB444" s="238"/>
      <c r="CC444" s="238"/>
      <c r="CD444" s="238"/>
      <c r="CE444" s="238"/>
      <c r="CF444" s="238"/>
      <c r="CG444" s="238"/>
      <c r="CH444" s="238"/>
      <c r="CI444" s="238"/>
      <c r="CJ444" s="238"/>
      <c r="CK444" s="238"/>
      <c r="CL444" s="238"/>
      <c r="CM444" s="238"/>
      <c r="CN444" s="238"/>
      <c r="CO444" s="238"/>
      <c r="CP444" s="238"/>
      <c r="CQ444" s="238"/>
      <c r="CR444" s="238"/>
      <c r="CS444" s="238"/>
      <c r="CT444" s="238"/>
      <c r="CU444" s="238"/>
      <c r="CV444" s="238"/>
      <c r="CW444" s="238"/>
      <c r="CX444" s="238"/>
      <c r="CY444" s="238"/>
      <c r="CZ444" s="238"/>
      <c r="DA444" s="238"/>
      <c r="DB444" s="238"/>
      <c r="DC444" s="238"/>
      <c r="DD444" s="238"/>
    </row>
    <row r="445" ht="10.5" customHeight="1">
      <c r="A445" s="118" t="str">
        <f t="shared" si="1"/>
        <v>242ML</v>
      </c>
      <c r="B445" s="118">
        <f t="shared" si="2"/>
        <v>2020</v>
      </c>
      <c r="C445" s="118">
        <f t="shared" si="3"/>
        <v>12</v>
      </c>
      <c r="D445" s="119">
        <f>'242MLInput'!B441</f>
        <v>44170</v>
      </c>
      <c r="E445" s="120" t="str">
        <f t="shared" si="4"/>
        <v>BUY</v>
      </c>
      <c r="F445" s="121" t="str">
        <f>'242MLInput'!H441</f>
        <v>GSO</v>
      </c>
      <c r="G445" s="120" t="str">
        <f>'242MLInput'!N441</f>
        <v>Steve Watkins</v>
      </c>
      <c r="H445" s="120" t="str">
        <f>'242MLInput'!O441</f>
        <v/>
      </c>
      <c r="I445" s="120" t="str">
        <f>'242MLInput'!Q441</f>
        <v>Cargo</v>
      </c>
      <c r="J445" s="121" t="str">
        <f>'242MLInput'!R441</f>
        <v>Vector Aeromedical</v>
      </c>
      <c r="K445" s="122" t="str">
        <f>'242MLInput'!AC441</f>
        <v/>
      </c>
      <c r="L445" s="123"/>
      <c r="M445" s="124">
        <f>'242MLInput'!L441</f>
        <v>0.2</v>
      </c>
      <c r="N445" s="120" t="str">
        <f>IF(F445="","",(IF(R445='242MLInput'!K441,"","ERROR!")))</f>
        <v/>
      </c>
      <c r="O445" s="120"/>
      <c r="P445" s="121">
        <v>1869.0</v>
      </c>
      <c r="Q445" s="121"/>
      <c r="R445" s="124">
        <f t="shared" si="8"/>
        <v>3307.1</v>
      </c>
      <c r="S445" s="125"/>
      <c r="T445" s="125"/>
      <c r="U445" s="125"/>
      <c r="V445" s="126"/>
      <c r="W445" s="125"/>
      <c r="X445" s="125"/>
      <c r="Y445" s="125" t="str">
        <f t="shared" si="86"/>
        <v/>
      </c>
      <c r="Z445" s="121"/>
      <c r="AA445" s="234" t="s">
        <v>94</v>
      </c>
      <c r="AB445" s="128">
        <v>1000.0</v>
      </c>
      <c r="AC445" s="128" t="s">
        <v>429</v>
      </c>
      <c r="AD445" s="143"/>
      <c r="AE445" s="144">
        <v>0.0</v>
      </c>
      <c r="AF445" s="125" t="str">
        <f t="shared" si="6"/>
        <v/>
      </c>
      <c r="AG445" s="131">
        <v>2.75</v>
      </c>
      <c r="AH445" s="120">
        <f t="shared" si="7"/>
        <v>0</v>
      </c>
      <c r="AI445" s="132" t="str">
        <f>HYPERLINK('242MLInput'!AD441)</f>
        <v/>
      </c>
      <c r="AJ445" s="132" t="str">
        <f>HYPERLINK('242MLInput'!AE441)</f>
        <v/>
      </c>
      <c r="AK445" s="132" t="str">
        <f>HYPERLINK('242MLInput'!AF441)</f>
        <v/>
      </c>
      <c r="AL445" s="132" t="str">
        <f>HYPERLINK('242MLInput'!AG441)</f>
        <v/>
      </c>
      <c r="AM445" s="132" t="str">
        <f>HYPERLINK('242MLInput'!AH441)</f>
        <v/>
      </c>
      <c r="AN445" s="132" t="str">
        <f>HYPERLINK('242MLInput'!AI441)</f>
        <v/>
      </c>
      <c r="AO445" s="132" t="str">
        <f>HYPERLINK('242MLInput'!AJ441)</f>
        <v/>
      </c>
      <c r="AP445" s="132" t="str">
        <f>HYPERLINK('242MLInput'!AK441)</f>
        <v/>
      </c>
      <c r="AQ445" s="118"/>
      <c r="AR445" s="118"/>
      <c r="AS445" s="118"/>
      <c r="AT445" s="118"/>
      <c r="AU445" s="118"/>
      <c r="AV445" s="118"/>
      <c r="AW445" s="118"/>
      <c r="AX445" s="118"/>
      <c r="AY445" s="118"/>
      <c r="AZ445" s="118"/>
      <c r="BA445" s="118"/>
      <c r="BB445" s="118"/>
      <c r="BC445" s="118"/>
      <c r="BD445" s="118"/>
      <c r="BE445" s="118"/>
      <c r="BF445" s="118"/>
      <c r="BG445" s="118"/>
      <c r="BH445" s="118"/>
      <c r="BI445" s="118"/>
      <c r="BJ445" s="118"/>
      <c r="BK445" s="118"/>
      <c r="BL445" s="118"/>
      <c r="BM445" s="118"/>
      <c r="BN445" s="118"/>
      <c r="BO445" s="118"/>
      <c r="BP445" s="118"/>
      <c r="BQ445" s="118"/>
      <c r="BR445" s="118"/>
      <c r="BS445" s="118"/>
      <c r="BT445" s="118"/>
      <c r="BU445" s="118"/>
      <c r="BV445" s="118"/>
      <c r="BW445" s="118"/>
      <c r="BX445" s="118"/>
      <c r="BY445" s="118"/>
      <c r="BZ445" s="118"/>
      <c r="CA445" s="118"/>
      <c r="CB445" s="118"/>
      <c r="CC445" s="118"/>
      <c r="CD445" s="118"/>
      <c r="CE445" s="118"/>
      <c r="CF445" s="118"/>
      <c r="CG445" s="118"/>
      <c r="CH445" s="118"/>
      <c r="CI445" s="118"/>
      <c r="CJ445" s="118"/>
      <c r="CK445" s="118"/>
      <c r="CL445" s="118"/>
      <c r="CM445" s="118"/>
      <c r="CN445" s="118"/>
      <c r="CO445" s="118"/>
      <c r="CP445" s="118"/>
      <c r="CQ445" s="118"/>
      <c r="CR445" s="118"/>
      <c r="CS445" s="118"/>
      <c r="CT445" s="118"/>
      <c r="CU445" s="118"/>
      <c r="CV445" s="118"/>
      <c r="CW445" s="118"/>
      <c r="CX445" s="118"/>
      <c r="CY445" s="118"/>
      <c r="CZ445" s="118"/>
      <c r="DA445" s="118"/>
      <c r="DB445" s="118"/>
      <c r="DC445" s="118"/>
      <c r="DD445" s="118"/>
    </row>
    <row r="446" ht="10.5" customHeight="1">
      <c r="A446" s="12" t="str">
        <f t="shared" si="1"/>
        <v>242ML</v>
      </c>
      <c r="B446" s="12">
        <f t="shared" si="2"/>
        <v>2020</v>
      </c>
      <c r="C446" s="12">
        <f t="shared" si="3"/>
        <v>12</v>
      </c>
      <c r="D446" s="230">
        <f>'242MLInput'!B442</f>
        <v>44176</v>
      </c>
      <c r="E446" s="111" t="str">
        <f t="shared" si="4"/>
        <v>GSO</v>
      </c>
      <c r="F446" s="112" t="str">
        <f>'242MLInput'!H442</f>
        <v>IXD</v>
      </c>
      <c r="G446" s="111" t="str">
        <f>'242MLInput'!N442</f>
        <v>Steve Watkins</v>
      </c>
      <c r="H446" s="111" t="str">
        <f>'242MLInput'!O442</f>
        <v/>
      </c>
      <c r="I446" s="111" t="str">
        <f>'242MLInput'!Q442</f>
        <v>Cargo</v>
      </c>
      <c r="J446" s="112" t="str">
        <f>'242MLInput'!R442</f>
        <v>Vector Aeromedical</v>
      </c>
      <c r="K446" s="113" t="str">
        <f>'242MLInput'!AC442</f>
        <v/>
      </c>
      <c r="L446" s="114"/>
      <c r="M446" s="115">
        <f>'242MLInput'!L442</f>
        <v>2.8</v>
      </c>
      <c r="N446" s="111" t="str">
        <f>IF(F446="","",(IF(R446='242MLInput'!K442,"","ERROR!")))</f>
        <v/>
      </c>
      <c r="O446" s="64"/>
      <c r="P446" s="121">
        <v>1870.0</v>
      </c>
      <c r="Q446" s="133"/>
      <c r="R446" s="224">
        <f t="shared" si="8"/>
        <v>3309.9</v>
      </c>
      <c r="S446" s="225"/>
      <c r="T446" s="225"/>
      <c r="U446" s="226"/>
      <c r="V446" s="226"/>
      <c r="W446" s="226"/>
      <c r="X446" s="226"/>
      <c r="Y446" s="226" t="str">
        <f t="shared" si="86"/>
        <v/>
      </c>
      <c r="Z446" s="136"/>
      <c r="AA446" s="228" t="s">
        <v>430</v>
      </c>
      <c r="AB446" s="229">
        <v>250.0</v>
      </c>
      <c r="AC446" s="229" t="s">
        <v>431</v>
      </c>
      <c r="AD446" s="138"/>
      <c r="AE446" s="139">
        <v>0.0</v>
      </c>
      <c r="AF446" s="140" t="str">
        <f t="shared" si="6"/>
        <v/>
      </c>
      <c r="AG446" s="231">
        <v>2.75</v>
      </c>
      <c r="AH446" s="142">
        <f t="shared" si="7"/>
        <v>0</v>
      </c>
      <c r="AI446" s="235" t="str">
        <f>HYPERLINK('242MLInput'!AD442)</f>
        <v/>
      </c>
      <c r="AJ446" s="236" t="str">
        <f>HYPERLINK('242MLInput'!AE442)</f>
        <v/>
      </c>
      <c r="AK446" s="237" t="str">
        <f>HYPERLINK('242MLInput'!AF442)</f>
        <v/>
      </c>
      <c r="AL446" s="237" t="str">
        <f>HYPERLINK('242MLInput'!AG442)</f>
        <v/>
      </c>
      <c r="AM446" s="237" t="str">
        <f>HYPERLINK('242MLInput'!AH442)</f>
        <v/>
      </c>
      <c r="AN446" s="237" t="str">
        <f>HYPERLINK('242MLInput'!AI442)</f>
        <v/>
      </c>
      <c r="AO446" s="237" t="str">
        <f>HYPERLINK('242MLInput'!AJ442)</f>
        <v/>
      </c>
      <c r="AP446" s="237" t="str">
        <f>HYPERLINK('242MLInput'!AK442)</f>
        <v/>
      </c>
      <c r="AQ446" s="238"/>
      <c r="AR446" s="238"/>
      <c r="AS446" s="238"/>
      <c r="AT446" s="238"/>
      <c r="AU446" s="238"/>
      <c r="AV446" s="238"/>
      <c r="AW446" s="238"/>
      <c r="AX446" s="238"/>
      <c r="AY446" s="238"/>
      <c r="AZ446" s="238"/>
      <c r="BA446" s="238"/>
      <c r="BB446" s="238"/>
      <c r="BC446" s="238"/>
      <c r="BD446" s="238"/>
      <c r="BE446" s="238"/>
      <c r="BF446" s="238"/>
      <c r="BG446" s="238"/>
      <c r="BH446" s="238"/>
      <c r="BI446" s="238"/>
      <c r="BJ446" s="238"/>
      <c r="BK446" s="238"/>
      <c r="BL446" s="238"/>
      <c r="BM446" s="238"/>
      <c r="BN446" s="238"/>
      <c r="BO446" s="238"/>
      <c r="BP446" s="238"/>
      <c r="BQ446" s="238"/>
      <c r="BR446" s="238"/>
      <c r="BS446" s="238"/>
      <c r="BT446" s="238"/>
      <c r="BU446" s="238"/>
      <c r="BV446" s="238"/>
      <c r="BW446" s="238"/>
      <c r="BX446" s="238"/>
      <c r="BY446" s="238"/>
      <c r="BZ446" s="238"/>
      <c r="CA446" s="238"/>
      <c r="CB446" s="238"/>
      <c r="CC446" s="238"/>
      <c r="CD446" s="238"/>
      <c r="CE446" s="238"/>
      <c r="CF446" s="238"/>
      <c r="CG446" s="238"/>
      <c r="CH446" s="238"/>
      <c r="CI446" s="238"/>
      <c r="CJ446" s="238"/>
      <c r="CK446" s="238"/>
      <c r="CL446" s="238"/>
      <c r="CM446" s="238"/>
      <c r="CN446" s="238"/>
      <c r="CO446" s="238"/>
      <c r="CP446" s="238"/>
      <c r="CQ446" s="238"/>
      <c r="CR446" s="238"/>
      <c r="CS446" s="238"/>
      <c r="CT446" s="238"/>
      <c r="CU446" s="238"/>
      <c r="CV446" s="238"/>
      <c r="CW446" s="238"/>
      <c r="CX446" s="238"/>
      <c r="CY446" s="238"/>
      <c r="CZ446" s="238"/>
      <c r="DA446" s="238"/>
      <c r="DB446" s="238"/>
      <c r="DC446" s="238"/>
      <c r="DD446" s="238"/>
    </row>
    <row r="447" ht="10.5" customHeight="1">
      <c r="A447" s="12" t="str">
        <f t="shared" si="1"/>
        <v>242ML</v>
      </c>
      <c r="B447" s="12">
        <f t="shared" si="2"/>
        <v>2020</v>
      </c>
      <c r="C447" s="12">
        <f t="shared" si="3"/>
        <v>12</v>
      </c>
      <c r="D447" s="230">
        <f>'242MLInput'!B443</f>
        <v>44176</v>
      </c>
      <c r="E447" s="111" t="str">
        <f t="shared" si="4"/>
        <v>IXD</v>
      </c>
      <c r="F447" s="112" t="str">
        <f>'242MLInput'!H443</f>
        <v>APA</v>
      </c>
      <c r="G447" s="111" t="str">
        <f>'242MLInput'!N443</f>
        <v>Steve Watkins</v>
      </c>
      <c r="H447" s="111" t="str">
        <f>'242MLInput'!O443</f>
        <v/>
      </c>
      <c r="I447" s="111" t="str">
        <f>'242MLInput'!Q443</f>
        <v>Cargo</v>
      </c>
      <c r="J447" s="112" t="str">
        <f>'242MLInput'!R443</f>
        <v>Vector Aeromedical</v>
      </c>
      <c r="K447" s="113" t="str">
        <f>'242MLInput'!AC443</f>
        <v/>
      </c>
      <c r="L447" s="114"/>
      <c r="M447" s="115">
        <f>'242MLInput'!L443</f>
        <v>1.6</v>
      </c>
      <c r="N447" s="111" t="str">
        <f>IF(F447="","",(IF(R447='242MLInput'!K443,"","ERROR!")))</f>
        <v/>
      </c>
      <c r="O447" s="64"/>
      <c r="P447" s="121">
        <v>1871.0</v>
      </c>
      <c r="Q447" s="133"/>
      <c r="R447" s="224">
        <f t="shared" si="8"/>
        <v>3311.5</v>
      </c>
      <c r="S447" s="225"/>
      <c r="T447" s="225"/>
      <c r="U447" s="226"/>
      <c r="V447" s="226"/>
      <c r="W447" s="226"/>
      <c r="X447" s="226"/>
      <c r="Y447" s="226" t="str">
        <f t="shared" si="86"/>
        <v/>
      </c>
      <c r="Z447" s="136"/>
      <c r="AA447" s="228" t="s">
        <v>75</v>
      </c>
      <c r="AB447" s="229">
        <v>250.0</v>
      </c>
      <c r="AC447" s="229" t="s">
        <v>432</v>
      </c>
      <c r="AD447" s="138"/>
      <c r="AE447" s="139">
        <v>0.0</v>
      </c>
      <c r="AF447" s="140" t="str">
        <f t="shared" si="6"/>
        <v/>
      </c>
      <c r="AG447" s="231">
        <v>2.75</v>
      </c>
      <c r="AH447" s="142">
        <f t="shared" si="7"/>
        <v>0</v>
      </c>
      <c r="AI447" s="235" t="str">
        <f>HYPERLINK('242MLInput'!AD443)</f>
        <v/>
      </c>
      <c r="AJ447" s="236" t="str">
        <f>HYPERLINK('242MLInput'!AE443)</f>
        <v/>
      </c>
      <c r="AK447" s="237" t="str">
        <f>HYPERLINK('242MLInput'!AF443)</f>
        <v/>
      </c>
      <c r="AL447" s="237" t="str">
        <f>HYPERLINK('242MLInput'!AG443)</f>
        <v/>
      </c>
      <c r="AM447" s="237" t="str">
        <f>HYPERLINK('242MLInput'!AH443)</f>
        <v/>
      </c>
      <c r="AN447" s="237" t="str">
        <f>HYPERLINK('242MLInput'!AI443)</f>
        <v/>
      </c>
      <c r="AO447" s="237" t="str">
        <f>HYPERLINK('242MLInput'!AJ443)</f>
        <v/>
      </c>
      <c r="AP447" s="237" t="str">
        <f>HYPERLINK('242MLInput'!AK443)</f>
        <v/>
      </c>
      <c r="AQ447" s="238"/>
      <c r="AR447" s="238"/>
      <c r="AS447" s="238"/>
      <c r="AT447" s="238"/>
      <c r="AU447" s="238"/>
      <c r="AV447" s="238"/>
      <c r="AW447" s="238"/>
      <c r="AX447" s="238"/>
      <c r="AY447" s="238"/>
      <c r="AZ447" s="238"/>
      <c r="BA447" s="238"/>
      <c r="BB447" s="238"/>
      <c r="BC447" s="238"/>
      <c r="BD447" s="238"/>
      <c r="BE447" s="238"/>
      <c r="BF447" s="238"/>
      <c r="BG447" s="238"/>
      <c r="BH447" s="238"/>
      <c r="BI447" s="238"/>
      <c r="BJ447" s="238"/>
      <c r="BK447" s="238"/>
      <c r="BL447" s="238"/>
      <c r="BM447" s="238"/>
      <c r="BN447" s="238"/>
      <c r="BO447" s="238"/>
      <c r="BP447" s="238"/>
      <c r="BQ447" s="238"/>
      <c r="BR447" s="238"/>
      <c r="BS447" s="238"/>
      <c r="BT447" s="238"/>
      <c r="BU447" s="238"/>
      <c r="BV447" s="238"/>
      <c r="BW447" s="238"/>
      <c r="BX447" s="238"/>
      <c r="BY447" s="238"/>
      <c r="BZ447" s="238"/>
      <c r="CA447" s="238"/>
      <c r="CB447" s="238"/>
      <c r="CC447" s="238"/>
      <c r="CD447" s="238"/>
      <c r="CE447" s="238"/>
      <c r="CF447" s="238"/>
      <c r="CG447" s="238"/>
      <c r="CH447" s="238"/>
      <c r="CI447" s="238"/>
      <c r="CJ447" s="238"/>
      <c r="CK447" s="238"/>
      <c r="CL447" s="238"/>
      <c r="CM447" s="238"/>
      <c r="CN447" s="238"/>
      <c r="CO447" s="238"/>
      <c r="CP447" s="238"/>
      <c r="CQ447" s="238"/>
      <c r="CR447" s="238"/>
      <c r="CS447" s="238"/>
      <c r="CT447" s="238"/>
      <c r="CU447" s="238"/>
      <c r="CV447" s="238"/>
      <c r="CW447" s="238"/>
      <c r="CX447" s="238"/>
      <c r="CY447" s="238"/>
      <c r="CZ447" s="238"/>
      <c r="DA447" s="238"/>
      <c r="DB447" s="238"/>
      <c r="DC447" s="238"/>
      <c r="DD447" s="238"/>
    </row>
    <row r="448" ht="10.5" customHeight="1">
      <c r="A448" s="12" t="str">
        <f t="shared" si="1"/>
        <v>242ML</v>
      </c>
      <c r="B448" s="12">
        <f t="shared" si="2"/>
        <v>2020</v>
      </c>
      <c r="C448" s="12">
        <f t="shared" si="3"/>
        <v>12</v>
      </c>
      <c r="D448" s="230">
        <f>'242MLInput'!B444</f>
        <v>44177</v>
      </c>
      <c r="E448" s="111" t="str">
        <f t="shared" si="4"/>
        <v>APA</v>
      </c>
      <c r="F448" s="112" t="str">
        <f>'242MLInput'!H444</f>
        <v>BUY</v>
      </c>
      <c r="G448" s="111" t="str">
        <f>'242MLInput'!N444</f>
        <v>Steve Watkins</v>
      </c>
      <c r="H448" s="111" t="str">
        <f>'242MLInput'!O444</f>
        <v/>
      </c>
      <c r="I448" s="111" t="str">
        <f>'242MLInput'!Q444</f>
        <v>Cargo</v>
      </c>
      <c r="J448" s="112" t="str">
        <f>'242MLInput'!R444</f>
        <v>Vector Aeromedical</v>
      </c>
      <c r="K448" s="113" t="str">
        <f>'242MLInput'!AC444</f>
        <v/>
      </c>
      <c r="L448" s="114"/>
      <c r="M448" s="115">
        <f>'242MLInput'!L444</f>
        <v>3.1</v>
      </c>
      <c r="N448" s="111" t="str">
        <f>IF(F448="","",(IF(R448='242MLInput'!K444,"","ERROR!")))</f>
        <v/>
      </c>
      <c r="O448" s="64"/>
      <c r="P448" s="121">
        <v>1872.0</v>
      </c>
      <c r="Q448" s="133"/>
      <c r="R448" s="224">
        <f t="shared" si="8"/>
        <v>3314.6</v>
      </c>
      <c r="S448" s="225"/>
      <c r="T448" s="225"/>
      <c r="U448" s="226"/>
      <c r="V448" s="226"/>
      <c r="W448" s="226"/>
      <c r="X448" s="226"/>
      <c r="Y448" s="226" t="str">
        <f t="shared" si="86"/>
        <v/>
      </c>
      <c r="Z448" s="136"/>
      <c r="AA448" s="228" t="s">
        <v>94</v>
      </c>
      <c r="AB448" s="229">
        <v>900.0</v>
      </c>
      <c r="AC448" s="229" t="s">
        <v>433</v>
      </c>
      <c r="AD448" s="138"/>
      <c r="AE448" s="139">
        <v>0.0</v>
      </c>
      <c r="AF448" s="140" t="str">
        <f t="shared" si="6"/>
        <v/>
      </c>
      <c r="AG448" s="231">
        <v>2.75</v>
      </c>
      <c r="AH448" s="142">
        <f t="shared" si="7"/>
        <v>0</v>
      </c>
      <c r="AI448" s="235" t="str">
        <f>HYPERLINK('242MLInput'!AD444)</f>
        <v/>
      </c>
      <c r="AJ448" s="236" t="str">
        <f>HYPERLINK('242MLInput'!AE444)</f>
        <v/>
      </c>
      <c r="AK448" s="237" t="str">
        <f>HYPERLINK('242MLInput'!AF444)</f>
        <v/>
      </c>
      <c r="AL448" s="237" t="str">
        <f>HYPERLINK('242MLInput'!AG444)</f>
        <v/>
      </c>
      <c r="AM448" s="237" t="str">
        <f>HYPERLINK('242MLInput'!AH444)</f>
        <v/>
      </c>
      <c r="AN448" s="237" t="str">
        <f>HYPERLINK('242MLInput'!AI444)</f>
        <v/>
      </c>
      <c r="AO448" s="237" t="str">
        <f>HYPERLINK('242MLInput'!AJ444)</f>
        <v/>
      </c>
      <c r="AP448" s="237" t="str">
        <f>HYPERLINK('242MLInput'!AK444)</f>
        <v/>
      </c>
      <c r="AQ448" s="238"/>
      <c r="AR448" s="238"/>
      <c r="AS448" s="238"/>
      <c r="AT448" s="238"/>
      <c r="AU448" s="238"/>
      <c r="AV448" s="238"/>
      <c r="AW448" s="238"/>
      <c r="AX448" s="238"/>
      <c r="AY448" s="238"/>
      <c r="AZ448" s="238"/>
      <c r="BA448" s="238"/>
      <c r="BB448" s="238"/>
      <c r="BC448" s="238"/>
      <c r="BD448" s="238"/>
      <c r="BE448" s="238"/>
      <c r="BF448" s="238"/>
      <c r="BG448" s="238"/>
      <c r="BH448" s="238"/>
      <c r="BI448" s="238"/>
      <c r="BJ448" s="238"/>
      <c r="BK448" s="238"/>
      <c r="BL448" s="238"/>
      <c r="BM448" s="238"/>
      <c r="BN448" s="238"/>
      <c r="BO448" s="238"/>
      <c r="BP448" s="238"/>
      <c r="BQ448" s="238"/>
      <c r="BR448" s="238"/>
      <c r="BS448" s="238"/>
      <c r="BT448" s="238"/>
      <c r="BU448" s="238"/>
      <c r="BV448" s="238"/>
      <c r="BW448" s="238"/>
      <c r="BX448" s="238"/>
      <c r="BY448" s="238"/>
      <c r="BZ448" s="238"/>
      <c r="CA448" s="238"/>
      <c r="CB448" s="238"/>
      <c r="CC448" s="238"/>
      <c r="CD448" s="238"/>
      <c r="CE448" s="238"/>
      <c r="CF448" s="238"/>
      <c r="CG448" s="238"/>
      <c r="CH448" s="238"/>
      <c r="CI448" s="238"/>
      <c r="CJ448" s="238"/>
      <c r="CK448" s="238"/>
      <c r="CL448" s="238"/>
      <c r="CM448" s="238"/>
      <c r="CN448" s="238"/>
      <c r="CO448" s="238"/>
      <c r="CP448" s="238"/>
      <c r="CQ448" s="238"/>
      <c r="CR448" s="238"/>
      <c r="CS448" s="238"/>
      <c r="CT448" s="238"/>
      <c r="CU448" s="238"/>
      <c r="CV448" s="238"/>
      <c r="CW448" s="238"/>
      <c r="CX448" s="238"/>
      <c r="CY448" s="238"/>
      <c r="CZ448" s="238"/>
      <c r="DA448" s="238"/>
      <c r="DB448" s="238"/>
      <c r="DC448" s="238"/>
      <c r="DD448" s="238"/>
    </row>
    <row r="449" ht="10.5" customHeight="1">
      <c r="A449" s="118" t="str">
        <f t="shared" si="1"/>
        <v>242ML</v>
      </c>
      <c r="B449" s="118">
        <f t="shared" si="2"/>
        <v>2020</v>
      </c>
      <c r="C449" s="118">
        <f t="shared" si="3"/>
        <v>12</v>
      </c>
      <c r="D449" s="119">
        <f>'242MLInput'!B445</f>
        <v>44177</v>
      </c>
      <c r="E449" s="120" t="str">
        <f t="shared" si="4"/>
        <v>BUY</v>
      </c>
      <c r="F449" s="121" t="str">
        <f>'242MLInput'!H445</f>
        <v>GLY</v>
      </c>
      <c r="G449" s="120" t="str">
        <f>'242MLInput'!N445</f>
        <v>Kevin Mock</v>
      </c>
      <c r="H449" s="120" t="str">
        <f>'242MLInput'!O445</f>
        <v/>
      </c>
      <c r="I449" s="120" t="str">
        <f>'242MLInput'!Q445</f>
        <v>Cargo</v>
      </c>
      <c r="J449" s="121" t="str">
        <f>'242MLInput'!R445</f>
        <v>Vector Aeromedical</v>
      </c>
      <c r="K449" s="122" t="str">
        <f>'242MLInput'!AC445</f>
        <v/>
      </c>
      <c r="L449" s="123"/>
      <c r="M449" s="124">
        <f>'242MLInput'!L445</f>
        <v>2.7</v>
      </c>
      <c r="N449" s="120" t="str">
        <f>IF(F449="","",(IF(R449='242MLInput'!K445,"","ERROR!")))</f>
        <v/>
      </c>
      <c r="O449" s="120"/>
      <c r="P449" s="121">
        <v>1873.0</v>
      </c>
      <c r="Q449" s="121"/>
      <c r="R449" s="124">
        <f t="shared" si="8"/>
        <v>3317.3</v>
      </c>
      <c r="S449" s="125"/>
      <c r="T449" s="125"/>
      <c r="U449" s="125"/>
      <c r="V449" s="126"/>
      <c r="W449" s="125"/>
      <c r="X449" s="125"/>
      <c r="Y449" s="125" t="str">
        <f t="shared" si="86"/>
        <v/>
      </c>
      <c r="Z449" s="121"/>
      <c r="AA449" s="234"/>
      <c r="AB449" s="128"/>
      <c r="AC449" s="128"/>
      <c r="AD449" s="143"/>
      <c r="AE449" s="144">
        <v>0.0</v>
      </c>
      <c r="AF449" s="125" t="str">
        <f t="shared" si="6"/>
        <v/>
      </c>
      <c r="AG449" s="131">
        <v>2.75</v>
      </c>
      <c r="AH449" s="120">
        <f t="shared" si="7"/>
        <v>0</v>
      </c>
      <c r="AI449" s="132" t="str">
        <f>HYPERLINK('242MLInput'!AD445)</f>
        <v/>
      </c>
      <c r="AJ449" s="132" t="str">
        <f>HYPERLINK('242MLInput'!AE445)</f>
        <v/>
      </c>
      <c r="AK449" s="132" t="str">
        <f>HYPERLINK('242MLInput'!AF445)</f>
        <v/>
      </c>
      <c r="AL449" s="132" t="str">
        <f>HYPERLINK('242MLInput'!AG445)</f>
        <v/>
      </c>
      <c r="AM449" s="132" t="str">
        <f>HYPERLINK('242MLInput'!AH445)</f>
        <v/>
      </c>
      <c r="AN449" s="132" t="str">
        <f>HYPERLINK('242MLInput'!AI445)</f>
        <v/>
      </c>
      <c r="AO449" s="132" t="str">
        <f>HYPERLINK('242MLInput'!AJ445)</f>
        <v/>
      </c>
      <c r="AP449" s="132" t="str">
        <f>HYPERLINK('242MLInput'!AK445)</f>
        <v/>
      </c>
      <c r="AQ449" s="118"/>
      <c r="AR449" s="118"/>
      <c r="AS449" s="118"/>
      <c r="AT449" s="118"/>
      <c r="AU449" s="118"/>
      <c r="AV449" s="118"/>
      <c r="AW449" s="118"/>
      <c r="AX449" s="118"/>
      <c r="AY449" s="118"/>
      <c r="AZ449" s="118"/>
      <c r="BA449" s="118"/>
      <c r="BB449" s="118"/>
      <c r="BC449" s="118"/>
      <c r="BD449" s="118"/>
      <c r="BE449" s="118"/>
      <c r="BF449" s="118"/>
      <c r="BG449" s="118"/>
      <c r="BH449" s="118"/>
      <c r="BI449" s="118"/>
      <c r="BJ449" s="118"/>
      <c r="BK449" s="118"/>
      <c r="BL449" s="118"/>
      <c r="BM449" s="118"/>
      <c r="BN449" s="118"/>
      <c r="BO449" s="118"/>
      <c r="BP449" s="118"/>
      <c r="BQ449" s="118"/>
      <c r="BR449" s="118"/>
      <c r="BS449" s="118"/>
      <c r="BT449" s="118"/>
      <c r="BU449" s="118"/>
      <c r="BV449" s="118"/>
      <c r="BW449" s="118"/>
      <c r="BX449" s="118"/>
      <c r="BY449" s="118"/>
      <c r="BZ449" s="118"/>
      <c r="CA449" s="118"/>
      <c r="CB449" s="118"/>
      <c r="CC449" s="118"/>
      <c r="CD449" s="118"/>
      <c r="CE449" s="118"/>
      <c r="CF449" s="118"/>
      <c r="CG449" s="118"/>
      <c r="CH449" s="118"/>
      <c r="CI449" s="118"/>
      <c r="CJ449" s="118"/>
      <c r="CK449" s="118"/>
      <c r="CL449" s="118"/>
      <c r="CM449" s="118"/>
      <c r="CN449" s="118"/>
      <c r="CO449" s="118"/>
      <c r="CP449" s="118"/>
      <c r="CQ449" s="118"/>
      <c r="CR449" s="118"/>
      <c r="CS449" s="118"/>
      <c r="CT449" s="118"/>
      <c r="CU449" s="118"/>
      <c r="CV449" s="118"/>
      <c r="CW449" s="118"/>
      <c r="CX449" s="118"/>
      <c r="CY449" s="118"/>
      <c r="CZ449" s="118"/>
      <c r="DA449" s="118"/>
      <c r="DB449" s="118"/>
      <c r="DC449" s="118"/>
      <c r="DD449" s="118"/>
    </row>
    <row r="450" ht="10.5" customHeight="1">
      <c r="A450" s="118" t="str">
        <f t="shared" si="1"/>
        <v>242ML</v>
      </c>
      <c r="B450" s="118">
        <f t="shared" si="2"/>
        <v>2020</v>
      </c>
      <c r="C450" s="118">
        <f t="shared" si="3"/>
        <v>12</v>
      </c>
      <c r="D450" s="119">
        <f>'242MLInput'!B446</f>
        <v>44177</v>
      </c>
      <c r="E450" s="120" t="str">
        <f t="shared" si="4"/>
        <v>GLY</v>
      </c>
      <c r="F450" s="121" t="str">
        <f>'242MLInput'!H446</f>
        <v>APA</v>
      </c>
      <c r="G450" s="120" t="str">
        <f>'242MLInput'!N446</f>
        <v>Kevin Mock</v>
      </c>
      <c r="H450" s="120" t="str">
        <f>'242MLInput'!O446</f>
        <v/>
      </c>
      <c r="I450" s="120" t="str">
        <f>'242MLInput'!Q446</f>
        <v>Cargo</v>
      </c>
      <c r="J450" s="121" t="str">
        <f>'242MLInput'!R446</f>
        <v>Vector Aeromedical</v>
      </c>
      <c r="K450" s="122" t="str">
        <f>'242MLInput'!AC446</f>
        <v/>
      </c>
      <c r="L450" s="123"/>
      <c r="M450" s="124">
        <f>'242MLInput'!L446</f>
        <v>1.9</v>
      </c>
      <c r="N450" s="120" t="str">
        <f>IF(F450="","",(IF(R450='242MLInput'!K446,"","ERROR!")))</f>
        <v/>
      </c>
      <c r="O450" s="120"/>
      <c r="P450" s="121">
        <v>1874.0</v>
      </c>
      <c r="Q450" s="121"/>
      <c r="R450" s="124">
        <f t="shared" si="8"/>
        <v>3319.2</v>
      </c>
      <c r="S450" s="125"/>
      <c r="T450" s="125"/>
      <c r="U450" s="125"/>
      <c r="V450" s="126"/>
      <c r="W450" s="125"/>
      <c r="X450" s="125"/>
      <c r="Y450" s="125" t="str">
        <f t="shared" si="86"/>
        <v/>
      </c>
      <c r="Z450" s="121"/>
      <c r="AA450" s="234"/>
      <c r="AB450" s="128"/>
      <c r="AC450" s="128"/>
      <c r="AD450" s="143"/>
      <c r="AE450" s="144">
        <v>0.0</v>
      </c>
      <c r="AF450" s="125" t="str">
        <f t="shared" si="6"/>
        <v/>
      </c>
      <c r="AG450" s="131">
        <v>2.75</v>
      </c>
      <c r="AH450" s="120">
        <f t="shared" si="7"/>
        <v>0</v>
      </c>
      <c r="AI450" s="132" t="str">
        <f>HYPERLINK('242MLInput'!AD446)</f>
        <v/>
      </c>
      <c r="AJ450" s="132" t="str">
        <f>HYPERLINK('242MLInput'!AE446)</f>
        <v/>
      </c>
      <c r="AK450" s="132" t="str">
        <f>HYPERLINK('242MLInput'!AF446)</f>
        <v/>
      </c>
      <c r="AL450" s="132" t="str">
        <f>HYPERLINK('242MLInput'!AG446)</f>
        <v/>
      </c>
      <c r="AM450" s="132" t="str">
        <f>HYPERLINK('242MLInput'!AH446)</f>
        <v/>
      </c>
      <c r="AN450" s="132" t="str">
        <f>HYPERLINK('242MLInput'!AI446)</f>
        <v/>
      </c>
      <c r="AO450" s="132" t="str">
        <f>HYPERLINK('242MLInput'!AJ446)</f>
        <v/>
      </c>
      <c r="AP450" s="132" t="str">
        <f>HYPERLINK('242MLInput'!AK446)</f>
        <v/>
      </c>
      <c r="AQ450" s="118"/>
      <c r="AR450" s="118"/>
      <c r="AS450" s="118"/>
      <c r="AT450" s="118"/>
      <c r="AU450" s="118"/>
      <c r="AV450" s="118"/>
      <c r="AW450" s="118"/>
      <c r="AX450" s="118"/>
      <c r="AY450" s="118"/>
      <c r="AZ450" s="118"/>
      <c r="BA450" s="118"/>
      <c r="BB450" s="118"/>
      <c r="BC450" s="118"/>
      <c r="BD450" s="118"/>
      <c r="BE450" s="118"/>
      <c r="BF450" s="118"/>
      <c r="BG450" s="118"/>
      <c r="BH450" s="118"/>
      <c r="BI450" s="118"/>
      <c r="BJ450" s="118"/>
      <c r="BK450" s="118"/>
      <c r="BL450" s="118"/>
      <c r="BM450" s="118"/>
      <c r="BN450" s="118"/>
      <c r="BO450" s="118"/>
      <c r="BP450" s="118"/>
      <c r="BQ450" s="118"/>
      <c r="BR450" s="118"/>
      <c r="BS450" s="118"/>
      <c r="BT450" s="118"/>
      <c r="BU450" s="118"/>
      <c r="BV450" s="118"/>
      <c r="BW450" s="118"/>
      <c r="BX450" s="118"/>
      <c r="BY450" s="118"/>
      <c r="BZ450" s="118"/>
      <c r="CA450" s="118"/>
      <c r="CB450" s="118"/>
      <c r="CC450" s="118"/>
      <c r="CD450" s="118"/>
      <c r="CE450" s="118"/>
      <c r="CF450" s="118"/>
      <c r="CG450" s="118"/>
      <c r="CH450" s="118"/>
      <c r="CI450" s="118"/>
      <c r="CJ450" s="118"/>
      <c r="CK450" s="118"/>
      <c r="CL450" s="118"/>
      <c r="CM450" s="118"/>
      <c r="CN450" s="118"/>
      <c r="CO450" s="118"/>
      <c r="CP450" s="118"/>
      <c r="CQ450" s="118"/>
      <c r="CR450" s="118"/>
      <c r="CS450" s="118"/>
      <c r="CT450" s="118"/>
      <c r="CU450" s="118"/>
      <c r="CV450" s="118"/>
      <c r="CW450" s="118"/>
      <c r="CX450" s="118"/>
      <c r="CY450" s="118"/>
      <c r="CZ450" s="118"/>
      <c r="DA450" s="118"/>
      <c r="DB450" s="118"/>
      <c r="DC450" s="118"/>
      <c r="DD450" s="118"/>
    </row>
    <row r="451" ht="10.5" customHeight="1">
      <c r="A451" s="118" t="str">
        <f t="shared" si="1"/>
        <v>242ML</v>
      </c>
      <c r="B451" s="118">
        <f t="shared" si="2"/>
        <v>2020</v>
      </c>
      <c r="C451" s="118">
        <f t="shared" si="3"/>
        <v>12</v>
      </c>
      <c r="D451" s="119">
        <f>'242MLInput'!B447</f>
        <v>44178</v>
      </c>
      <c r="E451" s="120" t="str">
        <f t="shared" si="4"/>
        <v>APA</v>
      </c>
      <c r="F451" s="121" t="str">
        <f>'242MLInput'!H447</f>
        <v>BUY</v>
      </c>
      <c r="G451" s="120" t="str">
        <f>'242MLInput'!N447</f>
        <v>Kevin Mock</v>
      </c>
      <c r="H451" s="120" t="str">
        <f>'242MLInput'!O447</f>
        <v/>
      </c>
      <c r="I451" s="120" t="str">
        <f>'242MLInput'!Q447</f>
        <v>Cargo</v>
      </c>
      <c r="J451" s="121" t="str">
        <f>'242MLInput'!R447</f>
        <v>Vector Aeromedical</v>
      </c>
      <c r="K451" s="122" t="str">
        <f>'242MLInput'!AC447</f>
        <v/>
      </c>
      <c r="L451" s="123"/>
      <c r="M451" s="124">
        <f>'242MLInput'!L447</f>
        <v>3.1</v>
      </c>
      <c r="N451" s="120" t="str">
        <f>IF(F451="","",(IF(R451='242MLInput'!K447,"","ERROR!")))</f>
        <v/>
      </c>
      <c r="O451" s="120"/>
      <c r="P451" s="121">
        <v>1875.0</v>
      </c>
      <c r="Q451" s="121"/>
      <c r="R451" s="124">
        <f t="shared" si="8"/>
        <v>3322.3</v>
      </c>
      <c r="S451" s="125"/>
      <c r="T451" s="125"/>
      <c r="U451" s="125"/>
      <c r="V451" s="126"/>
      <c r="W451" s="125"/>
      <c r="X451" s="125"/>
      <c r="Y451" s="125" t="str">
        <f t="shared" si="86"/>
        <v/>
      </c>
      <c r="Z451" s="121"/>
      <c r="AA451" s="234" t="s">
        <v>102</v>
      </c>
      <c r="AB451" s="128">
        <v>1000.0</v>
      </c>
      <c r="AC451" s="128" t="s">
        <v>434</v>
      </c>
      <c r="AD451" s="143"/>
      <c r="AE451" s="144">
        <v>0.0</v>
      </c>
      <c r="AF451" s="125" t="str">
        <f t="shared" si="6"/>
        <v/>
      </c>
      <c r="AG451" s="131">
        <v>2.75</v>
      </c>
      <c r="AH451" s="120">
        <f t="shared" si="7"/>
        <v>0</v>
      </c>
      <c r="AI451" s="132" t="str">
        <f>HYPERLINK('242MLInput'!AD447)</f>
        <v/>
      </c>
      <c r="AJ451" s="132" t="str">
        <f>HYPERLINK('242MLInput'!AE447)</f>
        <v/>
      </c>
      <c r="AK451" s="132" t="str">
        <f>HYPERLINK('242MLInput'!AF447)</f>
        <v/>
      </c>
      <c r="AL451" s="132" t="str">
        <f>HYPERLINK('242MLInput'!AG447)</f>
        <v/>
      </c>
      <c r="AM451" s="132" t="str">
        <f>HYPERLINK('242MLInput'!AH447)</f>
        <v/>
      </c>
      <c r="AN451" s="132" t="str">
        <f>HYPERLINK('242MLInput'!AI447)</f>
        <v/>
      </c>
      <c r="AO451" s="132" t="str">
        <f>HYPERLINK('242MLInput'!AJ447)</f>
        <v/>
      </c>
      <c r="AP451" s="132" t="str">
        <f>HYPERLINK('242MLInput'!AK447)</f>
        <v/>
      </c>
      <c r="AQ451" s="118"/>
      <c r="AR451" s="118"/>
      <c r="AS451" s="118"/>
      <c r="AT451" s="118"/>
      <c r="AU451" s="118"/>
      <c r="AV451" s="118"/>
      <c r="AW451" s="118"/>
      <c r="AX451" s="118"/>
      <c r="AY451" s="118"/>
      <c r="AZ451" s="118"/>
      <c r="BA451" s="118"/>
      <c r="BB451" s="118"/>
      <c r="BC451" s="118"/>
      <c r="BD451" s="118"/>
      <c r="BE451" s="118"/>
      <c r="BF451" s="118"/>
      <c r="BG451" s="118"/>
      <c r="BH451" s="118"/>
      <c r="BI451" s="118"/>
      <c r="BJ451" s="118"/>
      <c r="BK451" s="118"/>
      <c r="BL451" s="118"/>
      <c r="BM451" s="118"/>
      <c r="BN451" s="118"/>
      <c r="BO451" s="118"/>
      <c r="BP451" s="118"/>
      <c r="BQ451" s="118"/>
      <c r="BR451" s="118"/>
      <c r="BS451" s="118"/>
      <c r="BT451" s="118"/>
      <c r="BU451" s="118"/>
      <c r="BV451" s="118"/>
      <c r="BW451" s="118"/>
      <c r="BX451" s="118"/>
      <c r="BY451" s="118"/>
      <c r="BZ451" s="118"/>
      <c r="CA451" s="118"/>
      <c r="CB451" s="118"/>
      <c r="CC451" s="118"/>
      <c r="CD451" s="118"/>
      <c r="CE451" s="118"/>
      <c r="CF451" s="118"/>
      <c r="CG451" s="118"/>
      <c r="CH451" s="118"/>
      <c r="CI451" s="118"/>
      <c r="CJ451" s="118"/>
      <c r="CK451" s="118"/>
      <c r="CL451" s="118"/>
      <c r="CM451" s="118"/>
      <c r="CN451" s="118"/>
      <c r="CO451" s="118"/>
      <c r="CP451" s="118"/>
      <c r="CQ451" s="118"/>
      <c r="CR451" s="118"/>
      <c r="CS451" s="118"/>
      <c r="CT451" s="118"/>
      <c r="CU451" s="118"/>
      <c r="CV451" s="118"/>
      <c r="CW451" s="118"/>
      <c r="CX451" s="118"/>
      <c r="CY451" s="118"/>
      <c r="CZ451" s="118"/>
      <c r="DA451" s="118"/>
      <c r="DB451" s="118"/>
      <c r="DC451" s="118"/>
      <c r="DD451" s="118"/>
    </row>
    <row r="452" ht="10.5" customHeight="1">
      <c r="A452" s="12" t="str">
        <f t="shared" si="1"/>
        <v>242ML</v>
      </c>
      <c r="B452" s="12">
        <f t="shared" si="2"/>
        <v>2020</v>
      </c>
      <c r="C452" s="12">
        <f t="shared" si="3"/>
        <v>12</v>
      </c>
      <c r="D452" s="230">
        <f>'242MLInput'!B448</f>
        <v>44178</v>
      </c>
      <c r="E452" s="111" t="str">
        <f t="shared" si="4"/>
        <v>BUY</v>
      </c>
      <c r="F452" s="112" t="str">
        <f>'242MLInput'!H448</f>
        <v>IXD</v>
      </c>
      <c r="G452" s="111" t="str">
        <f>'242MLInput'!N448</f>
        <v>Steve Watkins</v>
      </c>
      <c r="H452" s="111" t="str">
        <f>'242MLInput'!O448</f>
        <v/>
      </c>
      <c r="I452" s="111" t="str">
        <f>'242MLInput'!Q448</f>
        <v>Cargo</v>
      </c>
      <c r="J452" s="112" t="str">
        <f>'242MLInput'!R448</f>
        <v>Vector Aeromedical</v>
      </c>
      <c r="K452" s="113" t="str">
        <f>'242MLInput'!AC448</f>
        <v/>
      </c>
      <c r="L452" s="114"/>
      <c r="M452" s="115">
        <f>'242MLInput'!L448</f>
        <v>3.3</v>
      </c>
      <c r="N452" s="111" t="str">
        <f>IF(F452="","",(IF(R452='242MLInput'!K448,"","ERROR!")))</f>
        <v/>
      </c>
      <c r="O452" s="64"/>
      <c r="P452" s="121">
        <v>1876.0</v>
      </c>
      <c r="Q452" s="133"/>
      <c r="R452" s="224">
        <f t="shared" si="8"/>
        <v>3325.6</v>
      </c>
      <c r="S452" s="225"/>
      <c r="T452" s="225"/>
      <c r="U452" s="226"/>
      <c r="V452" s="226"/>
      <c r="W452" s="226"/>
      <c r="X452" s="226"/>
      <c r="Y452" s="226" t="str">
        <f t="shared" si="86"/>
        <v/>
      </c>
      <c r="Z452" s="136"/>
      <c r="AA452" s="228"/>
      <c r="AB452" s="229"/>
      <c r="AC452" s="229"/>
      <c r="AD452" s="138"/>
      <c r="AE452" s="139">
        <v>0.0</v>
      </c>
      <c r="AF452" s="140" t="str">
        <f t="shared" si="6"/>
        <v/>
      </c>
      <c r="AG452" s="231">
        <v>2.75</v>
      </c>
      <c r="AH452" s="142">
        <f t="shared" si="7"/>
        <v>0</v>
      </c>
      <c r="AI452" s="235" t="str">
        <f>HYPERLINK('242MLInput'!AD448)</f>
        <v/>
      </c>
      <c r="AJ452" s="236" t="str">
        <f>HYPERLINK('242MLInput'!AE448)</f>
        <v/>
      </c>
      <c r="AK452" s="237" t="str">
        <f>HYPERLINK('242MLInput'!AF448)</f>
        <v/>
      </c>
      <c r="AL452" s="237" t="str">
        <f>HYPERLINK('242MLInput'!AG448)</f>
        <v/>
      </c>
      <c r="AM452" s="237" t="str">
        <f>HYPERLINK('242MLInput'!AH448)</f>
        <v/>
      </c>
      <c r="AN452" s="237" t="str">
        <f>HYPERLINK('242MLInput'!AI448)</f>
        <v/>
      </c>
      <c r="AO452" s="237" t="str">
        <f>HYPERLINK('242MLInput'!AJ448)</f>
        <v/>
      </c>
      <c r="AP452" s="237" t="str">
        <f>HYPERLINK('242MLInput'!AK448)</f>
        <v/>
      </c>
      <c r="AQ452" s="238"/>
      <c r="AR452" s="238"/>
      <c r="AS452" s="238"/>
      <c r="AT452" s="238"/>
      <c r="AU452" s="238"/>
      <c r="AV452" s="238"/>
      <c r="AW452" s="238"/>
      <c r="AX452" s="238"/>
      <c r="AY452" s="238"/>
      <c r="AZ452" s="238"/>
      <c r="BA452" s="238"/>
      <c r="BB452" s="238"/>
      <c r="BC452" s="238"/>
      <c r="BD452" s="238"/>
      <c r="BE452" s="238"/>
      <c r="BF452" s="238"/>
      <c r="BG452" s="238"/>
      <c r="BH452" s="238"/>
      <c r="BI452" s="238"/>
      <c r="BJ452" s="238"/>
      <c r="BK452" s="238"/>
      <c r="BL452" s="238"/>
      <c r="BM452" s="238"/>
      <c r="BN452" s="238"/>
      <c r="BO452" s="238"/>
      <c r="BP452" s="238"/>
      <c r="BQ452" s="238"/>
      <c r="BR452" s="238"/>
      <c r="BS452" s="238"/>
      <c r="BT452" s="238"/>
      <c r="BU452" s="238"/>
      <c r="BV452" s="238"/>
      <c r="BW452" s="238"/>
      <c r="BX452" s="238"/>
      <c r="BY452" s="238"/>
      <c r="BZ452" s="238"/>
      <c r="CA452" s="238"/>
      <c r="CB452" s="238"/>
      <c r="CC452" s="238"/>
      <c r="CD452" s="238"/>
      <c r="CE452" s="238"/>
      <c r="CF452" s="238"/>
      <c r="CG452" s="238"/>
      <c r="CH452" s="238"/>
      <c r="CI452" s="238"/>
      <c r="CJ452" s="238"/>
      <c r="CK452" s="238"/>
      <c r="CL452" s="238"/>
      <c r="CM452" s="238"/>
      <c r="CN452" s="238"/>
      <c r="CO452" s="238"/>
      <c r="CP452" s="238"/>
      <c r="CQ452" s="238"/>
      <c r="CR452" s="238"/>
      <c r="CS452" s="238"/>
      <c r="CT452" s="238"/>
      <c r="CU452" s="238"/>
      <c r="CV452" s="238"/>
      <c r="CW452" s="238"/>
      <c r="CX452" s="238"/>
      <c r="CY452" s="238"/>
      <c r="CZ452" s="238"/>
      <c r="DA452" s="238"/>
      <c r="DB452" s="238"/>
      <c r="DC452" s="238"/>
      <c r="DD452" s="238"/>
    </row>
    <row r="453" ht="10.5" customHeight="1">
      <c r="A453" s="12" t="str">
        <f t="shared" si="1"/>
        <v>242ML</v>
      </c>
      <c r="B453" s="12">
        <f t="shared" si="2"/>
        <v>2020</v>
      </c>
      <c r="C453" s="12">
        <f t="shared" si="3"/>
        <v>12</v>
      </c>
      <c r="D453" s="230">
        <f>'242MLInput'!B449</f>
        <v>44178</v>
      </c>
      <c r="E453" s="111" t="str">
        <f t="shared" si="4"/>
        <v>IXD</v>
      </c>
      <c r="F453" s="112" t="str">
        <f>'242MLInput'!H449</f>
        <v>APA</v>
      </c>
      <c r="G453" s="111" t="str">
        <f>'242MLInput'!N449</f>
        <v>Steve Watkins</v>
      </c>
      <c r="H453" s="111" t="str">
        <f>'242MLInput'!O449</f>
        <v/>
      </c>
      <c r="I453" s="111" t="str">
        <f>'242MLInput'!Q449</f>
        <v>Cargo</v>
      </c>
      <c r="J453" s="112" t="str">
        <f>'242MLInput'!R449</f>
        <v>Vector Aeromedical</v>
      </c>
      <c r="K453" s="113" t="str">
        <f>'242MLInput'!AC449</f>
        <v/>
      </c>
      <c r="L453" s="114"/>
      <c r="M453" s="115">
        <f>'242MLInput'!L449</f>
        <v>1.3</v>
      </c>
      <c r="N453" s="111" t="str">
        <f>IF(F453="","",(IF(R453='242MLInput'!K449,"","ERROR!")))</f>
        <v/>
      </c>
      <c r="O453" s="64"/>
      <c r="P453" s="121">
        <v>1877.0</v>
      </c>
      <c r="Q453" s="133"/>
      <c r="R453" s="224">
        <f t="shared" si="8"/>
        <v>3326.9</v>
      </c>
      <c r="S453" s="225"/>
      <c r="T453" s="225"/>
      <c r="U453" s="226"/>
      <c r="V453" s="226"/>
      <c r="W453" s="226"/>
      <c r="X453" s="226"/>
      <c r="Y453" s="226" t="str">
        <f t="shared" si="86"/>
        <v/>
      </c>
      <c r="Z453" s="136"/>
      <c r="AA453" s="228" t="s">
        <v>435</v>
      </c>
      <c r="AB453" s="229"/>
      <c r="AC453" s="229"/>
      <c r="AD453" s="138"/>
      <c r="AE453" s="139">
        <v>0.0</v>
      </c>
      <c r="AF453" s="140" t="str">
        <f t="shared" si="6"/>
        <v/>
      </c>
      <c r="AG453" s="231">
        <v>2.75</v>
      </c>
      <c r="AH453" s="142">
        <f t="shared" si="7"/>
        <v>0</v>
      </c>
      <c r="AI453" s="235" t="str">
        <f>HYPERLINK('242MLInput'!AD449)</f>
        <v/>
      </c>
      <c r="AJ453" s="236" t="str">
        <f>HYPERLINK('242MLInput'!AE449)</f>
        <v/>
      </c>
      <c r="AK453" s="237" t="str">
        <f>HYPERLINK('242MLInput'!AF449)</f>
        <v/>
      </c>
      <c r="AL453" s="237" t="str">
        <f>HYPERLINK('242MLInput'!AG449)</f>
        <v/>
      </c>
      <c r="AM453" s="237" t="str">
        <f>HYPERLINK('242MLInput'!AH449)</f>
        <v/>
      </c>
      <c r="AN453" s="237" t="str">
        <f>HYPERLINK('242MLInput'!AI449)</f>
        <v/>
      </c>
      <c r="AO453" s="237" t="str">
        <f>HYPERLINK('242MLInput'!AJ449)</f>
        <v/>
      </c>
      <c r="AP453" s="237" t="str">
        <f>HYPERLINK('242MLInput'!AK449)</f>
        <v/>
      </c>
      <c r="AQ453" s="238"/>
      <c r="AR453" s="238"/>
      <c r="AS453" s="238"/>
      <c r="AT453" s="238"/>
      <c r="AU453" s="238"/>
      <c r="AV453" s="238"/>
      <c r="AW453" s="238"/>
      <c r="AX453" s="238"/>
      <c r="AY453" s="238"/>
      <c r="AZ453" s="238"/>
      <c r="BA453" s="238"/>
      <c r="BB453" s="238"/>
      <c r="BC453" s="238"/>
      <c r="BD453" s="238"/>
      <c r="BE453" s="238"/>
      <c r="BF453" s="238"/>
      <c r="BG453" s="238"/>
      <c r="BH453" s="238"/>
      <c r="BI453" s="238"/>
      <c r="BJ453" s="238"/>
      <c r="BK453" s="238"/>
      <c r="BL453" s="238"/>
      <c r="BM453" s="238"/>
      <c r="BN453" s="238"/>
      <c r="BO453" s="238"/>
      <c r="BP453" s="238"/>
      <c r="BQ453" s="238"/>
      <c r="BR453" s="238"/>
      <c r="BS453" s="238"/>
      <c r="BT453" s="238"/>
      <c r="BU453" s="238"/>
      <c r="BV453" s="238"/>
      <c r="BW453" s="238"/>
      <c r="BX453" s="238"/>
      <c r="BY453" s="238"/>
      <c r="BZ453" s="238"/>
      <c r="CA453" s="238"/>
      <c r="CB453" s="238"/>
      <c r="CC453" s="238"/>
      <c r="CD453" s="238"/>
      <c r="CE453" s="238"/>
      <c r="CF453" s="238"/>
      <c r="CG453" s="238"/>
      <c r="CH453" s="238"/>
      <c r="CI453" s="238"/>
      <c r="CJ453" s="238"/>
      <c r="CK453" s="238"/>
      <c r="CL453" s="238"/>
      <c r="CM453" s="238"/>
      <c r="CN453" s="238"/>
      <c r="CO453" s="238"/>
      <c r="CP453" s="238"/>
      <c r="CQ453" s="238"/>
      <c r="CR453" s="238"/>
      <c r="CS453" s="238"/>
      <c r="CT453" s="238"/>
      <c r="CU453" s="238"/>
      <c r="CV453" s="238"/>
      <c r="CW453" s="238"/>
      <c r="CX453" s="238"/>
      <c r="CY453" s="238"/>
      <c r="CZ453" s="238"/>
      <c r="DA453" s="238"/>
      <c r="DB453" s="238"/>
      <c r="DC453" s="238"/>
      <c r="DD453" s="238"/>
    </row>
    <row r="454" ht="10.5" customHeight="1">
      <c r="A454" s="12" t="str">
        <f t="shared" si="1"/>
        <v>242ML</v>
      </c>
      <c r="B454" s="12">
        <f t="shared" si="2"/>
        <v>2020</v>
      </c>
      <c r="C454" s="12">
        <f t="shared" si="3"/>
        <v>12</v>
      </c>
      <c r="D454" s="230">
        <f>'242MLInput'!B450</f>
        <v>44179</v>
      </c>
      <c r="E454" s="111" t="str">
        <f t="shared" si="4"/>
        <v>APA</v>
      </c>
      <c r="F454" s="112" t="str">
        <f>'242MLInput'!H450</f>
        <v>BUY</v>
      </c>
      <c r="G454" s="111" t="str">
        <f>'242MLInput'!N450</f>
        <v>Steve Watkins</v>
      </c>
      <c r="H454" s="111" t="str">
        <f>'242MLInput'!O450</f>
        <v/>
      </c>
      <c r="I454" s="111" t="str">
        <f>'242MLInput'!Q450</f>
        <v>Cargo</v>
      </c>
      <c r="J454" s="112" t="str">
        <f>'242MLInput'!R450</f>
        <v>Vector Aeromedical</v>
      </c>
      <c r="K454" s="113" t="str">
        <f>'242MLInput'!AC450</f>
        <v/>
      </c>
      <c r="L454" s="114"/>
      <c r="M454" s="115">
        <f>'242MLInput'!L450</f>
        <v>3.3</v>
      </c>
      <c r="N454" s="111" t="str">
        <f>IF(F454="","",(IF(R454='242MLInput'!K450,"","ERROR!")))</f>
        <v/>
      </c>
      <c r="O454" s="64"/>
      <c r="P454" s="121">
        <v>1878.0</v>
      </c>
      <c r="Q454" s="133"/>
      <c r="R454" s="224">
        <f t="shared" si="8"/>
        <v>3330.2</v>
      </c>
      <c r="S454" s="225"/>
      <c r="T454" s="225"/>
      <c r="U454" s="226"/>
      <c r="V454" s="226"/>
      <c r="W454" s="226"/>
      <c r="X454" s="226"/>
      <c r="Y454" s="226" t="str">
        <f t="shared" si="86"/>
        <v/>
      </c>
      <c r="Z454" s="136"/>
      <c r="AA454" s="228" t="s">
        <v>94</v>
      </c>
      <c r="AB454" s="229">
        <v>900.0</v>
      </c>
      <c r="AC454" s="229" t="s">
        <v>436</v>
      </c>
      <c r="AD454" s="138"/>
      <c r="AE454" s="139">
        <v>0.0</v>
      </c>
      <c r="AF454" s="140" t="str">
        <f t="shared" si="6"/>
        <v/>
      </c>
      <c r="AG454" s="231">
        <v>2.75</v>
      </c>
      <c r="AH454" s="142">
        <f t="shared" si="7"/>
        <v>0</v>
      </c>
      <c r="AI454" s="235" t="str">
        <f>HYPERLINK('242MLInput'!AD450)</f>
        <v/>
      </c>
      <c r="AJ454" s="236" t="str">
        <f>HYPERLINK('242MLInput'!AE450)</f>
        <v/>
      </c>
      <c r="AK454" s="237" t="str">
        <f>HYPERLINK('242MLInput'!AF450)</f>
        <v/>
      </c>
      <c r="AL454" s="237" t="str">
        <f>HYPERLINK('242MLInput'!AG450)</f>
        <v/>
      </c>
      <c r="AM454" s="237" t="str">
        <f>HYPERLINK('242MLInput'!AH450)</f>
        <v/>
      </c>
      <c r="AN454" s="237" t="str">
        <f>HYPERLINK('242MLInput'!AI450)</f>
        <v/>
      </c>
      <c r="AO454" s="237" t="str">
        <f>HYPERLINK('242MLInput'!AJ450)</f>
        <v/>
      </c>
      <c r="AP454" s="237" t="str">
        <f>HYPERLINK('242MLInput'!AK450)</f>
        <v/>
      </c>
      <c r="AQ454" s="238"/>
      <c r="AR454" s="238"/>
      <c r="AS454" s="238"/>
      <c r="AT454" s="238"/>
      <c r="AU454" s="238"/>
      <c r="AV454" s="238"/>
      <c r="AW454" s="238"/>
      <c r="AX454" s="238"/>
      <c r="AY454" s="238"/>
      <c r="AZ454" s="238"/>
      <c r="BA454" s="238"/>
      <c r="BB454" s="238"/>
      <c r="BC454" s="238"/>
      <c r="BD454" s="238"/>
      <c r="BE454" s="238"/>
      <c r="BF454" s="238"/>
      <c r="BG454" s="238"/>
      <c r="BH454" s="238"/>
      <c r="BI454" s="238"/>
      <c r="BJ454" s="238"/>
      <c r="BK454" s="238"/>
      <c r="BL454" s="238"/>
      <c r="BM454" s="238"/>
      <c r="BN454" s="238"/>
      <c r="BO454" s="238"/>
      <c r="BP454" s="238"/>
      <c r="BQ454" s="238"/>
      <c r="BR454" s="238"/>
      <c r="BS454" s="238"/>
      <c r="BT454" s="238"/>
      <c r="BU454" s="238"/>
      <c r="BV454" s="238"/>
      <c r="BW454" s="238"/>
      <c r="BX454" s="238"/>
      <c r="BY454" s="238"/>
      <c r="BZ454" s="238"/>
      <c r="CA454" s="238"/>
      <c r="CB454" s="238"/>
      <c r="CC454" s="238"/>
      <c r="CD454" s="238"/>
      <c r="CE454" s="238"/>
      <c r="CF454" s="238"/>
      <c r="CG454" s="238"/>
      <c r="CH454" s="238"/>
      <c r="CI454" s="238"/>
      <c r="CJ454" s="238"/>
      <c r="CK454" s="238"/>
      <c r="CL454" s="238"/>
      <c r="CM454" s="238"/>
      <c r="CN454" s="238"/>
      <c r="CO454" s="238"/>
      <c r="CP454" s="238"/>
      <c r="CQ454" s="238"/>
      <c r="CR454" s="238"/>
      <c r="CS454" s="238"/>
      <c r="CT454" s="238"/>
      <c r="CU454" s="238"/>
      <c r="CV454" s="238"/>
      <c r="CW454" s="238"/>
      <c r="CX454" s="238"/>
      <c r="CY454" s="238"/>
      <c r="CZ454" s="238"/>
      <c r="DA454" s="238"/>
      <c r="DB454" s="238"/>
      <c r="DC454" s="238"/>
      <c r="DD454" s="238"/>
    </row>
    <row r="455" ht="10.5" customHeight="1">
      <c r="A455" s="118" t="str">
        <f t="shared" si="1"/>
        <v>242ML</v>
      </c>
      <c r="B455" s="118">
        <f t="shared" si="2"/>
        <v>2020</v>
      </c>
      <c r="C455" s="118">
        <f t="shared" si="3"/>
        <v>12</v>
      </c>
      <c r="D455" s="119">
        <f>'242MLInput'!B451</f>
        <v>44179</v>
      </c>
      <c r="E455" s="120" t="str">
        <f t="shared" si="4"/>
        <v>BUY</v>
      </c>
      <c r="F455" s="121" t="str">
        <f>'242MLInput'!H451</f>
        <v>IXD</v>
      </c>
      <c r="G455" s="120" t="str">
        <f>'242MLInput'!N451</f>
        <v>Steve Watkins</v>
      </c>
      <c r="H455" s="120" t="str">
        <f>'242MLInput'!O451</f>
        <v/>
      </c>
      <c r="I455" s="120" t="str">
        <f>'242MLInput'!Q451</f>
        <v>Cargo</v>
      </c>
      <c r="J455" s="121" t="str">
        <f>'242MLInput'!R451</f>
        <v>Vector Aeromedical</v>
      </c>
      <c r="K455" s="122" t="str">
        <f>'242MLInput'!AC451</f>
        <v/>
      </c>
      <c r="L455" s="123"/>
      <c r="M455" s="124">
        <f>'242MLInput'!L451</f>
        <v>2.7</v>
      </c>
      <c r="N455" s="120" t="str">
        <f>IF(F455="","",(IF(R455='242MLInput'!K451,"","ERROR!")))</f>
        <v/>
      </c>
      <c r="O455" s="120"/>
      <c r="P455" s="121">
        <v>1879.0</v>
      </c>
      <c r="Q455" s="121"/>
      <c r="R455" s="124">
        <f t="shared" si="8"/>
        <v>3332.9</v>
      </c>
      <c r="S455" s="125"/>
      <c r="T455" s="125"/>
      <c r="U455" s="125"/>
      <c r="V455" s="126"/>
      <c r="W455" s="125"/>
      <c r="X455" s="125"/>
      <c r="Y455" s="125" t="str">
        <f t="shared" si="86"/>
        <v/>
      </c>
      <c r="Z455" s="121"/>
      <c r="AA455" s="234"/>
      <c r="AB455" s="128"/>
      <c r="AC455" s="128"/>
      <c r="AD455" s="143"/>
      <c r="AE455" s="144">
        <v>0.0</v>
      </c>
      <c r="AF455" s="125" t="str">
        <f t="shared" si="6"/>
        <v/>
      </c>
      <c r="AG455" s="131">
        <v>2.75</v>
      </c>
      <c r="AH455" s="120">
        <f t="shared" si="7"/>
        <v>0</v>
      </c>
      <c r="AI455" s="132" t="str">
        <f>HYPERLINK('242MLInput'!AD451)</f>
        <v/>
      </c>
      <c r="AJ455" s="132" t="str">
        <f>HYPERLINK('242MLInput'!AE451)</f>
        <v/>
      </c>
      <c r="AK455" s="132" t="str">
        <f>HYPERLINK('242MLInput'!AF451)</f>
        <v/>
      </c>
      <c r="AL455" s="132" t="str">
        <f>HYPERLINK('242MLInput'!AG451)</f>
        <v/>
      </c>
      <c r="AM455" s="132" t="str">
        <f>HYPERLINK('242MLInput'!AH451)</f>
        <v/>
      </c>
      <c r="AN455" s="132" t="str">
        <f>HYPERLINK('242MLInput'!AI451)</f>
        <v/>
      </c>
      <c r="AO455" s="132" t="str">
        <f>HYPERLINK('242MLInput'!AJ451)</f>
        <v/>
      </c>
      <c r="AP455" s="132" t="str">
        <f>HYPERLINK('242MLInput'!AK451)</f>
        <v/>
      </c>
      <c r="AQ455" s="118"/>
      <c r="AR455" s="118"/>
      <c r="AS455" s="118"/>
      <c r="AT455" s="118"/>
      <c r="AU455" s="118"/>
      <c r="AV455" s="118"/>
      <c r="AW455" s="118"/>
      <c r="AX455" s="118"/>
      <c r="AY455" s="118"/>
      <c r="AZ455" s="118"/>
      <c r="BA455" s="118"/>
      <c r="BB455" s="118"/>
      <c r="BC455" s="118"/>
      <c r="BD455" s="118"/>
      <c r="BE455" s="118"/>
      <c r="BF455" s="118"/>
      <c r="BG455" s="118"/>
      <c r="BH455" s="118"/>
      <c r="BI455" s="118"/>
      <c r="BJ455" s="118"/>
      <c r="BK455" s="118"/>
      <c r="BL455" s="118"/>
      <c r="BM455" s="118"/>
      <c r="BN455" s="118"/>
      <c r="BO455" s="118"/>
      <c r="BP455" s="118"/>
      <c r="BQ455" s="118"/>
      <c r="BR455" s="118"/>
      <c r="BS455" s="118"/>
      <c r="BT455" s="118"/>
      <c r="BU455" s="118"/>
      <c r="BV455" s="118"/>
      <c r="BW455" s="118"/>
      <c r="BX455" s="118"/>
      <c r="BY455" s="118"/>
      <c r="BZ455" s="118"/>
      <c r="CA455" s="118"/>
      <c r="CB455" s="118"/>
      <c r="CC455" s="118"/>
      <c r="CD455" s="118"/>
      <c r="CE455" s="118"/>
      <c r="CF455" s="118"/>
      <c r="CG455" s="118"/>
      <c r="CH455" s="118"/>
      <c r="CI455" s="118"/>
      <c r="CJ455" s="118"/>
      <c r="CK455" s="118"/>
      <c r="CL455" s="118"/>
      <c r="CM455" s="118"/>
      <c r="CN455" s="118"/>
      <c r="CO455" s="118"/>
      <c r="CP455" s="118"/>
      <c r="CQ455" s="118"/>
      <c r="CR455" s="118"/>
      <c r="CS455" s="118"/>
      <c r="CT455" s="118"/>
      <c r="CU455" s="118"/>
      <c r="CV455" s="118"/>
      <c r="CW455" s="118"/>
      <c r="CX455" s="118"/>
      <c r="CY455" s="118"/>
      <c r="CZ455" s="118"/>
      <c r="DA455" s="118"/>
      <c r="DB455" s="118"/>
      <c r="DC455" s="118"/>
      <c r="DD455" s="118"/>
    </row>
    <row r="456" ht="10.5" customHeight="1">
      <c r="A456" s="118" t="str">
        <f t="shared" si="1"/>
        <v>242ML</v>
      </c>
      <c r="B456" s="118">
        <f t="shared" si="2"/>
        <v>2020</v>
      </c>
      <c r="C456" s="118">
        <f t="shared" si="3"/>
        <v>12</v>
      </c>
      <c r="D456" s="119">
        <f>'242MLInput'!B452</f>
        <v>44179</v>
      </c>
      <c r="E456" s="120" t="str">
        <f t="shared" si="4"/>
        <v>IXD</v>
      </c>
      <c r="F456" s="121" t="str">
        <f>'242MLInput'!H452</f>
        <v>APA</v>
      </c>
      <c r="G456" s="120" t="str">
        <f>'242MLInput'!N452</f>
        <v>Steve Watkins</v>
      </c>
      <c r="H456" s="120" t="str">
        <f>'242MLInput'!O452</f>
        <v/>
      </c>
      <c r="I456" s="120" t="str">
        <f>'242MLInput'!Q452</f>
        <v>Cargo</v>
      </c>
      <c r="J456" s="121" t="str">
        <f>'242MLInput'!R452</f>
        <v>Vector Aeromedical</v>
      </c>
      <c r="K456" s="122" t="str">
        <f>'242MLInput'!AC452</f>
        <v/>
      </c>
      <c r="L456" s="123"/>
      <c r="M456" s="124">
        <f>'242MLInput'!L452</f>
        <v>1.7</v>
      </c>
      <c r="N456" s="120" t="str">
        <f>IF(F456="","",(IF(R456='242MLInput'!K452,"","ERROR!")))</f>
        <v/>
      </c>
      <c r="O456" s="120"/>
      <c r="P456" s="121">
        <v>1880.0</v>
      </c>
      <c r="Q456" s="121"/>
      <c r="R456" s="124">
        <f t="shared" si="8"/>
        <v>3334.6</v>
      </c>
      <c r="S456" s="125"/>
      <c r="T456" s="125"/>
      <c r="U456" s="125"/>
      <c r="V456" s="126"/>
      <c r="W456" s="125"/>
      <c r="X456" s="125"/>
      <c r="Y456" s="125" t="str">
        <f t="shared" si="86"/>
        <v/>
      </c>
      <c r="Z456" s="121"/>
      <c r="AA456" s="234"/>
      <c r="AB456" s="128"/>
      <c r="AC456" s="128"/>
      <c r="AD456" s="143"/>
      <c r="AE456" s="144">
        <v>0.0</v>
      </c>
      <c r="AF456" s="125" t="str">
        <f t="shared" si="6"/>
        <v/>
      </c>
      <c r="AG456" s="131">
        <v>2.75</v>
      </c>
      <c r="AH456" s="120">
        <f t="shared" si="7"/>
        <v>0</v>
      </c>
      <c r="AI456" s="132" t="str">
        <f>HYPERLINK('242MLInput'!AD452)</f>
        <v/>
      </c>
      <c r="AJ456" s="132" t="str">
        <f>HYPERLINK('242MLInput'!AE452)</f>
        <v/>
      </c>
      <c r="AK456" s="132" t="str">
        <f>HYPERLINK('242MLInput'!AF452)</f>
        <v/>
      </c>
      <c r="AL456" s="132" t="str">
        <f>HYPERLINK('242MLInput'!AG452)</f>
        <v/>
      </c>
      <c r="AM456" s="132" t="str">
        <f>HYPERLINK('242MLInput'!AH452)</f>
        <v/>
      </c>
      <c r="AN456" s="132" t="str">
        <f>HYPERLINK('242MLInput'!AI452)</f>
        <v/>
      </c>
      <c r="AO456" s="132" t="str">
        <f>HYPERLINK('242MLInput'!AJ452)</f>
        <v/>
      </c>
      <c r="AP456" s="132" t="str">
        <f>HYPERLINK('242MLInput'!AK452)</f>
        <v/>
      </c>
      <c r="AQ456" s="118"/>
      <c r="AR456" s="118"/>
      <c r="AS456" s="118"/>
      <c r="AT456" s="118"/>
      <c r="AU456" s="118"/>
      <c r="AV456" s="118"/>
      <c r="AW456" s="118"/>
      <c r="AX456" s="118"/>
      <c r="AY456" s="118"/>
      <c r="AZ456" s="118"/>
      <c r="BA456" s="118"/>
      <c r="BB456" s="118"/>
      <c r="BC456" s="118"/>
      <c r="BD456" s="118"/>
      <c r="BE456" s="118"/>
      <c r="BF456" s="118"/>
      <c r="BG456" s="118"/>
      <c r="BH456" s="118"/>
      <c r="BI456" s="118"/>
      <c r="BJ456" s="118"/>
      <c r="BK456" s="118"/>
      <c r="BL456" s="118"/>
      <c r="BM456" s="118"/>
      <c r="BN456" s="118"/>
      <c r="BO456" s="118"/>
      <c r="BP456" s="118"/>
      <c r="BQ456" s="118"/>
      <c r="BR456" s="118"/>
      <c r="BS456" s="118"/>
      <c r="BT456" s="118"/>
      <c r="BU456" s="118"/>
      <c r="BV456" s="118"/>
      <c r="BW456" s="118"/>
      <c r="BX456" s="118"/>
      <c r="BY456" s="118"/>
      <c r="BZ456" s="118"/>
      <c r="CA456" s="118"/>
      <c r="CB456" s="118"/>
      <c r="CC456" s="118"/>
      <c r="CD456" s="118"/>
      <c r="CE456" s="118"/>
      <c r="CF456" s="118"/>
      <c r="CG456" s="118"/>
      <c r="CH456" s="118"/>
      <c r="CI456" s="118"/>
      <c r="CJ456" s="118"/>
      <c r="CK456" s="118"/>
      <c r="CL456" s="118"/>
      <c r="CM456" s="118"/>
      <c r="CN456" s="118"/>
      <c r="CO456" s="118"/>
      <c r="CP456" s="118"/>
      <c r="CQ456" s="118"/>
      <c r="CR456" s="118"/>
      <c r="CS456" s="118"/>
      <c r="CT456" s="118"/>
      <c r="CU456" s="118"/>
      <c r="CV456" s="118"/>
      <c r="CW456" s="118"/>
      <c r="CX456" s="118"/>
      <c r="CY456" s="118"/>
      <c r="CZ456" s="118"/>
      <c r="DA456" s="118"/>
      <c r="DB456" s="118"/>
      <c r="DC456" s="118"/>
      <c r="DD456" s="118"/>
    </row>
    <row r="457" ht="10.5" customHeight="1">
      <c r="A457" s="118" t="str">
        <f t="shared" si="1"/>
        <v>242ML</v>
      </c>
      <c r="B457" s="118">
        <f t="shared" si="2"/>
        <v>2020</v>
      </c>
      <c r="C457" s="118">
        <f t="shared" si="3"/>
        <v>12</v>
      </c>
      <c r="D457" s="119">
        <f>'242MLInput'!B453</f>
        <v>44180</v>
      </c>
      <c r="E457" s="120" t="str">
        <f t="shared" si="4"/>
        <v>APA</v>
      </c>
      <c r="F457" s="121" t="str">
        <f>'242MLInput'!H453</f>
        <v>SLN</v>
      </c>
      <c r="G457" s="120" t="str">
        <f>'242MLInput'!N453</f>
        <v>Steve Watkins</v>
      </c>
      <c r="H457" s="120" t="str">
        <f>'242MLInput'!O453</f>
        <v/>
      </c>
      <c r="I457" s="120" t="str">
        <f>'242MLInput'!Q453</f>
        <v>Cargo</v>
      </c>
      <c r="J457" s="121" t="str">
        <f>'242MLInput'!R453</f>
        <v>Vector Aeromedical</v>
      </c>
      <c r="K457" s="122" t="str">
        <f>'242MLInput'!AC453</f>
        <v/>
      </c>
      <c r="L457" s="123"/>
      <c r="M457" s="124">
        <f>'242MLInput'!L453</f>
        <v>1.1</v>
      </c>
      <c r="N457" s="120" t="str">
        <f>IF(F457="","",(IF(R457='242MLInput'!K453,"","ERROR!")))</f>
        <v/>
      </c>
      <c r="O457" s="120"/>
      <c r="P457" s="121">
        <v>1881.0</v>
      </c>
      <c r="Q457" s="121"/>
      <c r="R457" s="124">
        <f t="shared" si="8"/>
        <v>3335.7</v>
      </c>
      <c r="S457" s="125"/>
      <c r="T457" s="125"/>
      <c r="U457" s="125"/>
      <c r="V457" s="126"/>
      <c r="W457" s="125"/>
      <c r="X457" s="125"/>
      <c r="Y457" s="125" t="str">
        <f t="shared" si="86"/>
        <v/>
      </c>
      <c r="Z457" s="121"/>
      <c r="AA457" s="234" t="s">
        <v>435</v>
      </c>
      <c r="AB457" s="128"/>
      <c r="AC457" s="128"/>
      <c r="AD457" s="143"/>
      <c r="AE457" s="144">
        <v>0.0</v>
      </c>
      <c r="AF457" s="125" t="str">
        <f t="shared" si="6"/>
        <v/>
      </c>
      <c r="AG457" s="131">
        <v>2.75</v>
      </c>
      <c r="AH457" s="120">
        <f t="shared" si="7"/>
        <v>0</v>
      </c>
      <c r="AI457" s="132" t="str">
        <f>HYPERLINK('242MLInput'!AD453)</f>
        <v/>
      </c>
      <c r="AJ457" s="132" t="str">
        <f>HYPERLINK('242MLInput'!AE453)</f>
        <v/>
      </c>
      <c r="AK457" s="132" t="str">
        <f>HYPERLINK('242MLInput'!AF453)</f>
        <v/>
      </c>
      <c r="AL457" s="132" t="str">
        <f>HYPERLINK('242MLInput'!AG453)</f>
        <v/>
      </c>
      <c r="AM457" s="132" t="str">
        <f>HYPERLINK('242MLInput'!AH453)</f>
        <v/>
      </c>
      <c r="AN457" s="132" t="str">
        <f>HYPERLINK('242MLInput'!AI453)</f>
        <v/>
      </c>
      <c r="AO457" s="132" t="str">
        <f>HYPERLINK('242MLInput'!AJ453)</f>
        <v/>
      </c>
      <c r="AP457" s="132" t="str">
        <f>HYPERLINK('242MLInput'!AK453)</f>
        <v/>
      </c>
      <c r="AQ457" s="118"/>
      <c r="AR457" s="118"/>
      <c r="AS457" s="118"/>
      <c r="AT457" s="118"/>
      <c r="AU457" s="118"/>
      <c r="AV457" s="118"/>
      <c r="AW457" s="118"/>
      <c r="AX457" s="118"/>
      <c r="AY457" s="118"/>
      <c r="AZ457" s="118"/>
      <c r="BA457" s="118"/>
      <c r="BB457" s="118"/>
      <c r="BC457" s="118"/>
      <c r="BD457" s="118"/>
      <c r="BE457" s="118"/>
      <c r="BF457" s="118"/>
      <c r="BG457" s="118"/>
      <c r="BH457" s="118"/>
      <c r="BI457" s="118"/>
      <c r="BJ457" s="118"/>
      <c r="BK457" s="118"/>
      <c r="BL457" s="118"/>
      <c r="BM457" s="118"/>
      <c r="BN457" s="118"/>
      <c r="BO457" s="118"/>
      <c r="BP457" s="118"/>
      <c r="BQ457" s="118"/>
      <c r="BR457" s="118"/>
      <c r="BS457" s="118"/>
      <c r="BT457" s="118"/>
      <c r="BU457" s="118"/>
      <c r="BV457" s="118"/>
      <c r="BW457" s="118"/>
      <c r="BX457" s="118"/>
      <c r="BY457" s="118"/>
      <c r="BZ457" s="118"/>
      <c r="CA457" s="118"/>
      <c r="CB457" s="118"/>
      <c r="CC457" s="118"/>
      <c r="CD457" s="118"/>
      <c r="CE457" s="118"/>
      <c r="CF457" s="118"/>
      <c r="CG457" s="118"/>
      <c r="CH457" s="118"/>
      <c r="CI457" s="118"/>
      <c r="CJ457" s="118"/>
      <c r="CK457" s="118"/>
      <c r="CL457" s="118"/>
      <c r="CM457" s="118"/>
      <c r="CN457" s="118"/>
      <c r="CO457" s="118"/>
      <c r="CP457" s="118"/>
      <c r="CQ457" s="118"/>
      <c r="CR457" s="118"/>
      <c r="CS457" s="118"/>
      <c r="CT457" s="118"/>
      <c r="CU457" s="118"/>
      <c r="CV457" s="118"/>
      <c r="CW457" s="118"/>
      <c r="CX457" s="118"/>
      <c r="CY457" s="118"/>
      <c r="CZ457" s="118"/>
      <c r="DA457" s="118"/>
      <c r="DB457" s="118"/>
      <c r="DC457" s="118"/>
      <c r="DD457" s="118"/>
    </row>
    <row r="458" ht="10.5" customHeight="1">
      <c r="A458" s="118" t="str">
        <f t="shared" si="1"/>
        <v>242ML</v>
      </c>
      <c r="B458" s="118">
        <f t="shared" si="2"/>
        <v>2020</v>
      </c>
      <c r="C458" s="118">
        <f t="shared" si="3"/>
        <v>12</v>
      </c>
      <c r="D458" s="119">
        <f>'242MLInput'!B454</f>
        <v>44180</v>
      </c>
      <c r="E458" s="120" t="str">
        <f t="shared" si="4"/>
        <v>SLN</v>
      </c>
      <c r="F458" s="121" t="str">
        <f>'242MLInput'!H454</f>
        <v>BUY</v>
      </c>
      <c r="G458" s="120" t="str">
        <f>'242MLInput'!N454</f>
        <v>Steve Watkins</v>
      </c>
      <c r="H458" s="120" t="str">
        <f>'242MLInput'!O454</f>
        <v/>
      </c>
      <c r="I458" s="120" t="str">
        <f>'242MLInput'!Q454</f>
        <v>Cargo</v>
      </c>
      <c r="J458" s="121" t="str">
        <f>'242MLInput'!R454</f>
        <v>Vector Aeromedical</v>
      </c>
      <c r="K458" s="122" t="str">
        <f>'242MLInput'!AC454</f>
        <v/>
      </c>
      <c r="L458" s="123"/>
      <c r="M458" s="124">
        <f>'242MLInput'!L454</f>
        <v>2.4</v>
      </c>
      <c r="N458" s="120" t="str">
        <f>IF(F458="","",(IF(R458='242MLInput'!K454,"","ERROR!")))</f>
        <v/>
      </c>
      <c r="O458" s="120"/>
      <c r="P458" s="121">
        <v>1882.0</v>
      </c>
      <c r="Q458" s="121"/>
      <c r="R458" s="124">
        <f t="shared" si="8"/>
        <v>3338.1</v>
      </c>
      <c r="S458" s="125"/>
      <c r="T458" s="125"/>
      <c r="U458" s="125"/>
      <c r="V458" s="126"/>
      <c r="W458" s="125"/>
      <c r="X458" s="125"/>
      <c r="Y458" s="125" t="str">
        <f t="shared" si="86"/>
        <v/>
      </c>
      <c r="Z458" s="121"/>
      <c r="AA458" s="234" t="s">
        <v>94</v>
      </c>
      <c r="AB458" s="128">
        <v>900.0</v>
      </c>
      <c r="AC458" s="128" t="s">
        <v>437</v>
      </c>
      <c r="AD458" s="143"/>
      <c r="AE458" s="144">
        <v>0.0</v>
      </c>
      <c r="AF458" s="125" t="str">
        <f t="shared" si="6"/>
        <v/>
      </c>
      <c r="AG458" s="131">
        <v>2.75</v>
      </c>
      <c r="AH458" s="120">
        <f t="shared" si="7"/>
        <v>0</v>
      </c>
      <c r="AI458" s="132" t="str">
        <f>HYPERLINK('242MLInput'!AD454)</f>
        <v/>
      </c>
      <c r="AJ458" s="132" t="str">
        <f>HYPERLINK('242MLInput'!AE454)</f>
        <v/>
      </c>
      <c r="AK458" s="132" t="str">
        <f>HYPERLINK('242MLInput'!AF454)</f>
        <v/>
      </c>
      <c r="AL458" s="132" t="str">
        <f>HYPERLINK('242MLInput'!AG454)</f>
        <v/>
      </c>
      <c r="AM458" s="132" t="str">
        <f>HYPERLINK('242MLInput'!AH454)</f>
        <v/>
      </c>
      <c r="AN458" s="132" t="str">
        <f>HYPERLINK('242MLInput'!AI454)</f>
        <v/>
      </c>
      <c r="AO458" s="132" t="str">
        <f>HYPERLINK('242MLInput'!AJ454)</f>
        <v/>
      </c>
      <c r="AP458" s="132" t="str">
        <f>HYPERLINK('242MLInput'!AK454)</f>
        <v/>
      </c>
      <c r="AQ458" s="118"/>
      <c r="AR458" s="118"/>
      <c r="AS458" s="118"/>
      <c r="AT458" s="118"/>
      <c r="AU458" s="118"/>
      <c r="AV458" s="118"/>
      <c r="AW458" s="118"/>
      <c r="AX458" s="118"/>
      <c r="AY458" s="118"/>
      <c r="AZ458" s="118"/>
      <c r="BA458" s="118"/>
      <c r="BB458" s="118"/>
      <c r="BC458" s="118"/>
      <c r="BD458" s="118"/>
      <c r="BE458" s="118"/>
      <c r="BF458" s="118"/>
      <c r="BG458" s="118"/>
      <c r="BH458" s="118"/>
      <c r="BI458" s="118"/>
      <c r="BJ458" s="118"/>
      <c r="BK458" s="118"/>
      <c r="BL458" s="118"/>
      <c r="BM458" s="118"/>
      <c r="BN458" s="118"/>
      <c r="BO458" s="118"/>
      <c r="BP458" s="118"/>
      <c r="BQ458" s="118"/>
      <c r="BR458" s="118"/>
      <c r="BS458" s="118"/>
      <c r="BT458" s="118"/>
      <c r="BU458" s="118"/>
      <c r="BV458" s="118"/>
      <c r="BW458" s="118"/>
      <c r="BX458" s="118"/>
      <c r="BY458" s="118"/>
      <c r="BZ458" s="118"/>
      <c r="CA458" s="118"/>
      <c r="CB458" s="118"/>
      <c r="CC458" s="118"/>
      <c r="CD458" s="118"/>
      <c r="CE458" s="118"/>
      <c r="CF458" s="118"/>
      <c r="CG458" s="118"/>
      <c r="CH458" s="118"/>
      <c r="CI458" s="118"/>
      <c r="CJ458" s="118"/>
      <c r="CK458" s="118"/>
      <c r="CL458" s="118"/>
      <c r="CM458" s="118"/>
      <c r="CN458" s="118"/>
      <c r="CO458" s="118"/>
      <c r="CP458" s="118"/>
      <c r="CQ458" s="118"/>
      <c r="CR458" s="118"/>
      <c r="CS458" s="118"/>
      <c r="CT458" s="118"/>
      <c r="CU458" s="118"/>
      <c r="CV458" s="118"/>
      <c r="CW458" s="118"/>
      <c r="CX458" s="118"/>
      <c r="CY458" s="118"/>
      <c r="CZ458" s="118"/>
      <c r="DA458" s="118"/>
      <c r="DB458" s="118"/>
      <c r="DC458" s="118"/>
      <c r="DD458" s="118"/>
    </row>
    <row r="459" ht="10.5" customHeight="1">
      <c r="A459" s="12" t="str">
        <f t="shared" si="1"/>
        <v>242ML</v>
      </c>
      <c r="B459" s="12">
        <f t="shared" si="2"/>
        <v>2020</v>
      </c>
      <c r="C459" s="12">
        <f t="shared" si="3"/>
        <v>12</v>
      </c>
      <c r="D459" s="230">
        <f>'242MLInput'!B455</f>
        <v>44180</v>
      </c>
      <c r="E459" s="111" t="str">
        <f t="shared" si="4"/>
        <v>BUY</v>
      </c>
      <c r="F459" s="112" t="str">
        <f>'242MLInput'!H455</f>
        <v>YIP</v>
      </c>
      <c r="G459" s="111" t="str">
        <f>'242MLInput'!N455</f>
        <v>Kevin Mock</v>
      </c>
      <c r="H459" s="111" t="str">
        <f>'242MLInput'!O455</f>
        <v/>
      </c>
      <c r="I459" s="111" t="str">
        <f>'242MLInput'!Q455</f>
        <v>Cargo</v>
      </c>
      <c r="J459" s="112" t="str">
        <f>'242MLInput'!R455</f>
        <v>FDS</v>
      </c>
      <c r="K459" s="113" t="str">
        <f>'242MLInput'!AC455</f>
        <v/>
      </c>
      <c r="L459" s="114"/>
      <c r="M459" s="115">
        <f>'242MLInput'!L455</f>
        <v>1.5</v>
      </c>
      <c r="N459" s="111" t="str">
        <f>IF(F459="","",(IF(R459='242MLInput'!K455,"","ERROR!")))</f>
        <v/>
      </c>
      <c r="O459" s="64"/>
      <c r="P459" s="121">
        <v>1883.0</v>
      </c>
      <c r="Q459" s="133"/>
      <c r="R459" s="224">
        <f t="shared" si="8"/>
        <v>3339.6</v>
      </c>
      <c r="S459" s="225"/>
      <c r="T459" s="225"/>
      <c r="U459" s="226"/>
      <c r="V459" s="226"/>
      <c r="W459" s="226"/>
      <c r="X459" s="226"/>
      <c r="Y459" s="226" t="str">
        <f t="shared" si="86"/>
        <v/>
      </c>
      <c r="Z459" s="136"/>
      <c r="AA459" s="228"/>
      <c r="AB459" s="229"/>
      <c r="AC459" s="229"/>
      <c r="AD459" s="138"/>
      <c r="AE459" s="139">
        <v>0.0</v>
      </c>
      <c r="AF459" s="140" t="str">
        <f t="shared" si="6"/>
        <v/>
      </c>
      <c r="AG459" s="231">
        <v>2.75</v>
      </c>
      <c r="AH459" s="142">
        <f t="shared" si="7"/>
        <v>0</v>
      </c>
      <c r="AI459" s="235" t="str">
        <f>HYPERLINK('242MLInput'!AD455)</f>
        <v/>
      </c>
      <c r="AJ459" s="236" t="str">
        <f>HYPERLINK('242MLInput'!AE455)</f>
        <v/>
      </c>
      <c r="AK459" s="237" t="str">
        <f>HYPERLINK('242MLInput'!AF455)</f>
        <v/>
      </c>
      <c r="AL459" s="237" t="str">
        <f>HYPERLINK('242MLInput'!AG455)</f>
        <v/>
      </c>
      <c r="AM459" s="237" t="str">
        <f>HYPERLINK('242MLInput'!AH455)</f>
        <v/>
      </c>
      <c r="AN459" s="237" t="str">
        <f>HYPERLINK('242MLInput'!AI455)</f>
        <v/>
      </c>
      <c r="AO459" s="237" t="str">
        <f>HYPERLINK('242MLInput'!AJ455)</f>
        <v/>
      </c>
      <c r="AP459" s="237" t="str">
        <f>HYPERLINK('242MLInput'!AK455)</f>
        <v/>
      </c>
      <c r="AQ459" s="238"/>
      <c r="AR459" s="238"/>
      <c r="AS459" s="238"/>
      <c r="AT459" s="238"/>
      <c r="AU459" s="238"/>
      <c r="AV459" s="238"/>
      <c r="AW459" s="238"/>
      <c r="AX459" s="238"/>
      <c r="AY459" s="238"/>
      <c r="AZ459" s="238"/>
      <c r="BA459" s="238"/>
      <c r="BB459" s="238"/>
      <c r="BC459" s="238"/>
      <c r="BD459" s="238"/>
      <c r="BE459" s="238"/>
      <c r="BF459" s="238"/>
      <c r="BG459" s="238"/>
      <c r="BH459" s="238"/>
      <c r="BI459" s="238"/>
      <c r="BJ459" s="238"/>
      <c r="BK459" s="238"/>
      <c r="BL459" s="238"/>
      <c r="BM459" s="238"/>
      <c r="BN459" s="238"/>
      <c r="BO459" s="238"/>
      <c r="BP459" s="238"/>
      <c r="BQ459" s="238"/>
      <c r="BR459" s="238"/>
      <c r="BS459" s="238"/>
      <c r="BT459" s="238"/>
      <c r="BU459" s="238"/>
      <c r="BV459" s="238"/>
      <c r="BW459" s="238"/>
      <c r="BX459" s="238"/>
      <c r="BY459" s="238"/>
      <c r="BZ459" s="238"/>
      <c r="CA459" s="238"/>
      <c r="CB459" s="238"/>
      <c r="CC459" s="238"/>
      <c r="CD459" s="238"/>
      <c r="CE459" s="238"/>
      <c r="CF459" s="238"/>
      <c r="CG459" s="238"/>
      <c r="CH459" s="238"/>
      <c r="CI459" s="238"/>
      <c r="CJ459" s="238"/>
      <c r="CK459" s="238"/>
      <c r="CL459" s="238"/>
      <c r="CM459" s="238"/>
      <c r="CN459" s="238"/>
      <c r="CO459" s="238"/>
      <c r="CP459" s="238"/>
      <c r="CQ459" s="238"/>
      <c r="CR459" s="238"/>
      <c r="CS459" s="238"/>
      <c r="CT459" s="238"/>
      <c r="CU459" s="238"/>
      <c r="CV459" s="238"/>
      <c r="CW459" s="238"/>
      <c r="CX459" s="238"/>
      <c r="CY459" s="238"/>
      <c r="CZ459" s="238"/>
      <c r="DA459" s="238"/>
      <c r="DB459" s="238"/>
      <c r="DC459" s="238"/>
      <c r="DD459" s="238"/>
    </row>
    <row r="460" ht="10.5" customHeight="1">
      <c r="A460" s="12" t="str">
        <f t="shared" si="1"/>
        <v>242ML</v>
      </c>
      <c r="B460" s="12">
        <f t="shared" si="2"/>
        <v>2020</v>
      </c>
      <c r="C460" s="12">
        <f t="shared" si="3"/>
        <v>12</v>
      </c>
      <c r="D460" s="230">
        <f>'242MLInput'!B456</f>
        <v>44180</v>
      </c>
      <c r="E460" s="111" t="str">
        <f t="shared" si="4"/>
        <v>YIP</v>
      </c>
      <c r="F460" s="112" t="str">
        <f>'242MLInput'!H456</f>
        <v>RDU</v>
      </c>
      <c r="G460" s="111" t="str">
        <f>'242MLInput'!N456</f>
        <v>Kevin Mock</v>
      </c>
      <c r="H460" s="111" t="str">
        <f>'242MLInput'!O456</f>
        <v/>
      </c>
      <c r="I460" s="111" t="str">
        <f>'242MLInput'!Q456</f>
        <v>Cargo</v>
      </c>
      <c r="J460" s="112" t="str">
        <f>'242MLInput'!R456</f>
        <v>FDS</v>
      </c>
      <c r="K460" s="113" t="str">
        <f>'242MLInput'!AC456</f>
        <v/>
      </c>
      <c r="L460" s="114"/>
      <c r="M460" s="115">
        <f>'242MLInput'!L456</f>
        <v>1.5</v>
      </c>
      <c r="N460" s="111" t="str">
        <f>IF(F460="","",(IF(R460='242MLInput'!K456,"","ERROR!")))</f>
        <v/>
      </c>
      <c r="O460" s="64"/>
      <c r="P460" s="121">
        <v>1884.0</v>
      </c>
      <c r="Q460" s="133"/>
      <c r="R460" s="224">
        <f t="shared" si="8"/>
        <v>3341.1</v>
      </c>
      <c r="S460" s="225" t="s">
        <v>438</v>
      </c>
      <c r="T460" s="225"/>
      <c r="U460" s="226"/>
      <c r="V460" s="226"/>
      <c r="W460" s="226">
        <v>255.0</v>
      </c>
      <c r="X460" s="226">
        <v>69.0</v>
      </c>
      <c r="Y460" s="226">
        <f t="shared" si="86"/>
        <v>324</v>
      </c>
      <c r="Z460" s="136" t="s">
        <v>439</v>
      </c>
      <c r="AA460" s="228"/>
      <c r="AB460" s="229"/>
      <c r="AC460" s="229"/>
      <c r="AD460" s="138">
        <v>50.0</v>
      </c>
      <c r="AE460" s="139">
        <v>333.41</v>
      </c>
      <c r="AF460" s="140">
        <f t="shared" si="6"/>
        <v>6.6682</v>
      </c>
      <c r="AG460" s="231">
        <v>2.75</v>
      </c>
      <c r="AH460" s="142">
        <f t="shared" si="7"/>
        <v>195.91</v>
      </c>
      <c r="AI460" s="235" t="str">
        <f>HYPERLINK('242MLInput'!AD456)</f>
        <v/>
      </c>
      <c r="AJ460" s="236" t="str">
        <f>HYPERLINK('242MLInput'!AE456)</f>
        <v/>
      </c>
      <c r="AK460" s="237" t="str">
        <f>HYPERLINK('242MLInput'!AF456)</f>
        <v/>
      </c>
      <c r="AL460" s="237" t="str">
        <f>HYPERLINK('242MLInput'!AG456)</f>
        <v/>
      </c>
      <c r="AM460" s="237" t="str">
        <f>HYPERLINK('242MLInput'!AH456)</f>
        <v/>
      </c>
      <c r="AN460" s="237" t="str">
        <f>HYPERLINK('242MLInput'!AI456)</f>
        <v/>
      </c>
      <c r="AO460" s="237" t="str">
        <f>HYPERLINK('242MLInput'!AJ456)</f>
        <v/>
      </c>
      <c r="AP460" s="237" t="str">
        <f>HYPERLINK('242MLInput'!AK456)</f>
        <v/>
      </c>
      <c r="AQ460" s="238"/>
      <c r="AR460" s="238"/>
      <c r="AS460" s="238"/>
      <c r="AT460" s="238"/>
      <c r="AU460" s="238"/>
      <c r="AV460" s="238"/>
      <c r="AW460" s="238"/>
      <c r="AX460" s="238"/>
      <c r="AY460" s="238"/>
      <c r="AZ460" s="238"/>
      <c r="BA460" s="238"/>
      <c r="BB460" s="238"/>
      <c r="BC460" s="238"/>
      <c r="BD460" s="238"/>
      <c r="BE460" s="238"/>
      <c r="BF460" s="238"/>
      <c r="BG460" s="238"/>
      <c r="BH460" s="238"/>
      <c r="BI460" s="238"/>
      <c r="BJ460" s="238"/>
      <c r="BK460" s="238"/>
      <c r="BL460" s="238"/>
      <c r="BM460" s="238"/>
      <c r="BN460" s="238"/>
      <c r="BO460" s="238"/>
      <c r="BP460" s="238"/>
      <c r="BQ460" s="238"/>
      <c r="BR460" s="238"/>
      <c r="BS460" s="238"/>
      <c r="BT460" s="238"/>
      <c r="BU460" s="238"/>
      <c r="BV460" s="238"/>
      <c r="BW460" s="238"/>
      <c r="BX460" s="238"/>
      <c r="BY460" s="238"/>
      <c r="BZ460" s="238"/>
      <c r="CA460" s="238"/>
      <c r="CB460" s="238"/>
      <c r="CC460" s="238"/>
      <c r="CD460" s="238"/>
      <c r="CE460" s="238"/>
      <c r="CF460" s="238"/>
      <c r="CG460" s="238"/>
      <c r="CH460" s="238"/>
      <c r="CI460" s="238"/>
      <c r="CJ460" s="238"/>
      <c r="CK460" s="238"/>
      <c r="CL460" s="238"/>
      <c r="CM460" s="238"/>
      <c r="CN460" s="238"/>
      <c r="CO460" s="238"/>
      <c r="CP460" s="238"/>
      <c r="CQ460" s="238"/>
      <c r="CR460" s="238"/>
      <c r="CS460" s="238"/>
      <c r="CT460" s="238"/>
      <c r="CU460" s="238"/>
      <c r="CV460" s="238"/>
      <c r="CW460" s="238"/>
      <c r="CX460" s="238"/>
      <c r="CY460" s="238"/>
      <c r="CZ460" s="238"/>
      <c r="DA460" s="238"/>
      <c r="DB460" s="238"/>
      <c r="DC460" s="238"/>
      <c r="DD460" s="238"/>
    </row>
    <row r="461" ht="10.5" customHeight="1">
      <c r="A461" s="12" t="str">
        <f t="shared" si="1"/>
        <v>242ML</v>
      </c>
      <c r="B461" s="12">
        <f t="shared" si="2"/>
        <v>2020</v>
      </c>
      <c r="C461" s="12">
        <f t="shared" si="3"/>
        <v>12</v>
      </c>
      <c r="D461" s="230">
        <f>'242MLInput'!B457</f>
        <v>44180</v>
      </c>
      <c r="E461" s="111" t="str">
        <f t="shared" si="4"/>
        <v>RDU</v>
      </c>
      <c r="F461" s="112" t="str">
        <f>'242MLInput'!H457</f>
        <v>BUY</v>
      </c>
      <c r="G461" s="111" t="str">
        <f>'242MLInput'!N457</f>
        <v>Kevin Mock</v>
      </c>
      <c r="H461" s="111" t="str">
        <f>'242MLInput'!O457</f>
        <v/>
      </c>
      <c r="I461" s="111" t="str">
        <f>'242MLInput'!Q457</f>
        <v>Cargo</v>
      </c>
      <c r="J461" s="112" t="str">
        <f>'242MLInput'!R457</f>
        <v>FDS</v>
      </c>
      <c r="K461" s="113" t="str">
        <f>'242MLInput'!AC457</f>
        <v/>
      </c>
      <c r="L461" s="114"/>
      <c r="M461" s="115">
        <f>'242MLInput'!L457</f>
        <v>0.2</v>
      </c>
      <c r="N461" s="111" t="str">
        <f>IF(F461="","",(IF(R461='242MLInput'!K457,"","ERROR!")))</f>
        <v/>
      </c>
      <c r="O461" s="64"/>
      <c r="P461" s="121">
        <v>1885.0</v>
      </c>
      <c r="Q461" s="133"/>
      <c r="R461" s="224">
        <f t="shared" si="8"/>
        <v>3341.3</v>
      </c>
      <c r="S461" s="225">
        <v>7360.0</v>
      </c>
      <c r="T461" s="225"/>
      <c r="U461" s="226"/>
      <c r="V461" s="226"/>
      <c r="W461" s="226"/>
      <c r="X461" s="226">
        <v>195.91</v>
      </c>
      <c r="Y461" s="226">
        <f t="shared" si="86"/>
        <v>7879.91</v>
      </c>
      <c r="Z461" s="136"/>
      <c r="AA461" s="228" t="s">
        <v>102</v>
      </c>
      <c r="AB461" s="229">
        <v>500.0</v>
      </c>
      <c r="AC461" s="229" t="s">
        <v>440</v>
      </c>
      <c r="AD461" s="138"/>
      <c r="AE461" s="139">
        <v>0.0</v>
      </c>
      <c r="AF461" s="140" t="str">
        <f t="shared" si="6"/>
        <v/>
      </c>
      <c r="AG461" s="231">
        <v>2.75</v>
      </c>
      <c r="AH461" s="142">
        <f t="shared" si="7"/>
        <v>0</v>
      </c>
      <c r="AI461" s="235" t="str">
        <f>HYPERLINK('242MLInput'!AD457)</f>
        <v/>
      </c>
      <c r="AJ461" s="236" t="str">
        <f>HYPERLINK('242MLInput'!AE457)</f>
        <v/>
      </c>
      <c r="AK461" s="237" t="str">
        <f>HYPERLINK('242MLInput'!AF457)</f>
        <v/>
      </c>
      <c r="AL461" s="237" t="str">
        <f>HYPERLINK('242MLInput'!AG457)</f>
        <v/>
      </c>
      <c r="AM461" s="237" t="str">
        <f>HYPERLINK('242MLInput'!AH457)</f>
        <v/>
      </c>
      <c r="AN461" s="237" t="str">
        <f>HYPERLINK('242MLInput'!AI457)</f>
        <v/>
      </c>
      <c r="AO461" s="237" t="str">
        <f>HYPERLINK('242MLInput'!AJ457)</f>
        <v/>
      </c>
      <c r="AP461" s="237" t="str">
        <f>HYPERLINK('242MLInput'!AK457)</f>
        <v/>
      </c>
      <c r="AQ461" s="238"/>
      <c r="AR461" s="238"/>
      <c r="AS461" s="238"/>
      <c r="AT461" s="238"/>
      <c r="AU461" s="238"/>
      <c r="AV461" s="238"/>
      <c r="AW461" s="238"/>
      <c r="AX461" s="238"/>
      <c r="AY461" s="238"/>
      <c r="AZ461" s="238"/>
      <c r="BA461" s="238"/>
      <c r="BB461" s="238"/>
      <c r="BC461" s="238"/>
      <c r="BD461" s="238"/>
      <c r="BE461" s="238"/>
      <c r="BF461" s="238"/>
      <c r="BG461" s="238"/>
      <c r="BH461" s="238"/>
      <c r="BI461" s="238"/>
      <c r="BJ461" s="238"/>
      <c r="BK461" s="238"/>
      <c r="BL461" s="238"/>
      <c r="BM461" s="238"/>
      <c r="BN461" s="238"/>
      <c r="BO461" s="238"/>
      <c r="BP461" s="238"/>
      <c r="BQ461" s="238"/>
      <c r="BR461" s="238"/>
      <c r="BS461" s="238"/>
      <c r="BT461" s="238"/>
      <c r="BU461" s="238"/>
      <c r="BV461" s="238"/>
      <c r="BW461" s="238"/>
      <c r="BX461" s="238"/>
      <c r="BY461" s="238"/>
      <c r="BZ461" s="238"/>
      <c r="CA461" s="238"/>
      <c r="CB461" s="238"/>
      <c r="CC461" s="238"/>
      <c r="CD461" s="238"/>
      <c r="CE461" s="238"/>
      <c r="CF461" s="238"/>
      <c r="CG461" s="238"/>
      <c r="CH461" s="238"/>
      <c r="CI461" s="238"/>
      <c r="CJ461" s="238"/>
      <c r="CK461" s="238"/>
      <c r="CL461" s="238"/>
      <c r="CM461" s="238"/>
      <c r="CN461" s="238"/>
      <c r="CO461" s="238"/>
      <c r="CP461" s="238"/>
      <c r="CQ461" s="238"/>
      <c r="CR461" s="238"/>
      <c r="CS461" s="238"/>
      <c r="CT461" s="238"/>
      <c r="CU461" s="238"/>
      <c r="CV461" s="238"/>
      <c r="CW461" s="238"/>
      <c r="CX461" s="238"/>
      <c r="CY461" s="238"/>
      <c r="CZ461" s="238"/>
      <c r="DA461" s="238"/>
      <c r="DB461" s="238"/>
      <c r="DC461" s="238"/>
      <c r="DD461" s="238"/>
    </row>
    <row r="462" ht="10.5" customHeight="1">
      <c r="A462" s="118" t="str">
        <f t="shared" si="1"/>
        <v>242ML</v>
      </c>
      <c r="B462" s="118">
        <f t="shared" si="2"/>
        <v>2020</v>
      </c>
      <c r="C462" s="118">
        <f t="shared" si="3"/>
        <v>12</v>
      </c>
      <c r="D462" s="119">
        <f>'242MLInput'!B458</f>
        <v>44180</v>
      </c>
      <c r="E462" s="120" t="str">
        <f t="shared" si="4"/>
        <v>BUY</v>
      </c>
      <c r="F462" s="121" t="str">
        <f>'242MLInput'!H458</f>
        <v>IXD</v>
      </c>
      <c r="G462" s="120" t="str">
        <f>'242MLInput'!N458</f>
        <v>Steve Watkins</v>
      </c>
      <c r="H462" s="120" t="str">
        <f>'242MLInput'!O458</f>
        <v/>
      </c>
      <c r="I462" s="120" t="str">
        <f>'242MLInput'!Q458</f>
        <v>Cargo</v>
      </c>
      <c r="J462" s="121" t="str">
        <f>'242MLInput'!R458</f>
        <v>Vector Aeromedical</v>
      </c>
      <c r="K462" s="122" t="str">
        <f>'242MLInput'!AC458</f>
        <v/>
      </c>
      <c r="L462" s="123"/>
      <c r="M462" s="124">
        <f>'242MLInput'!L458</f>
        <v>2.8</v>
      </c>
      <c r="N462" s="120" t="str">
        <f>IF(F462="","",(IF(R462='242MLInput'!K458,"","ERROR!")))</f>
        <v/>
      </c>
      <c r="O462" s="120"/>
      <c r="P462" s="121">
        <v>1886.0</v>
      </c>
      <c r="Q462" s="121"/>
      <c r="R462" s="124">
        <f t="shared" si="8"/>
        <v>3344.1</v>
      </c>
      <c r="S462" s="125"/>
      <c r="T462" s="125"/>
      <c r="U462" s="125"/>
      <c r="V462" s="126"/>
      <c r="W462" s="125"/>
      <c r="X462" s="125"/>
      <c r="Y462" s="125" t="str">
        <f t="shared" si="86"/>
        <v/>
      </c>
      <c r="Z462" s="121"/>
      <c r="AA462" s="234"/>
      <c r="AB462" s="128"/>
      <c r="AC462" s="128"/>
      <c r="AD462" s="143"/>
      <c r="AE462" s="144">
        <v>0.0</v>
      </c>
      <c r="AF462" s="125" t="str">
        <f t="shared" si="6"/>
        <v/>
      </c>
      <c r="AG462" s="131">
        <v>2.75</v>
      </c>
      <c r="AH462" s="120">
        <f t="shared" si="7"/>
        <v>0</v>
      </c>
      <c r="AI462" s="132" t="str">
        <f>HYPERLINK('242MLInput'!AD458)</f>
        <v/>
      </c>
      <c r="AJ462" s="132" t="str">
        <f>HYPERLINK('242MLInput'!AE458)</f>
        <v/>
      </c>
      <c r="AK462" s="132" t="str">
        <f>HYPERLINK('242MLInput'!AF458)</f>
        <v/>
      </c>
      <c r="AL462" s="132" t="str">
        <f>HYPERLINK('242MLInput'!AG458)</f>
        <v/>
      </c>
      <c r="AM462" s="132" t="str">
        <f>HYPERLINK('242MLInput'!AH458)</f>
        <v/>
      </c>
      <c r="AN462" s="132" t="str">
        <f>HYPERLINK('242MLInput'!AI458)</f>
        <v/>
      </c>
      <c r="AO462" s="132" t="str">
        <f>HYPERLINK('242MLInput'!AJ458)</f>
        <v/>
      </c>
      <c r="AP462" s="132" t="str">
        <f>HYPERLINK('242MLInput'!AK458)</f>
        <v/>
      </c>
      <c r="AQ462" s="118"/>
      <c r="AR462" s="118"/>
      <c r="AS462" s="118"/>
      <c r="AT462" s="118"/>
      <c r="AU462" s="118"/>
      <c r="AV462" s="118"/>
      <c r="AW462" s="118"/>
      <c r="AX462" s="118"/>
      <c r="AY462" s="118"/>
      <c r="AZ462" s="118"/>
      <c r="BA462" s="118"/>
      <c r="BB462" s="118"/>
      <c r="BC462" s="118"/>
      <c r="BD462" s="118"/>
      <c r="BE462" s="118"/>
      <c r="BF462" s="118"/>
      <c r="BG462" s="118"/>
      <c r="BH462" s="118"/>
      <c r="BI462" s="118"/>
      <c r="BJ462" s="118"/>
      <c r="BK462" s="118"/>
      <c r="BL462" s="118"/>
      <c r="BM462" s="118"/>
      <c r="BN462" s="118"/>
      <c r="BO462" s="118"/>
      <c r="BP462" s="118"/>
      <c r="BQ462" s="118"/>
      <c r="BR462" s="118"/>
      <c r="BS462" s="118"/>
      <c r="BT462" s="118"/>
      <c r="BU462" s="118"/>
      <c r="BV462" s="118"/>
      <c r="BW462" s="118"/>
      <c r="BX462" s="118"/>
      <c r="BY462" s="118"/>
      <c r="BZ462" s="118"/>
      <c r="CA462" s="118"/>
      <c r="CB462" s="118"/>
      <c r="CC462" s="118"/>
      <c r="CD462" s="118"/>
      <c r="CE462" s="118"/>
      <c r="CF462" s="118"/>
      <c r="CG462" s="118"/>
      <c r="CH462" s="118"/>
      <c r="CI462" s="118"/>
      <c r="CJ462" s="118"/>
      <c r="CK462" s="118"/>
      <c r="CL462" s="118"/>
      <c r="CM462" s="118"/>
      <c r="CN462" s="118"/>
      <c r="CO462" s="118"/>
      <c r="CP462" s="118"/>
      <c r="CQ462" s="118"/>
      <c r="CR462" s="118"/>
      <c r="CS462" s="118"/>
      <c r="CT462" s="118"/>
      <c r="CU462" s="118"/>
      <c r="CV462" s="118"/>
      <c r="CW462" s="118"/>
      <c r="CX462" s="118"/>
      <c r="CY462" s="118"/>
      <c r="CZ462" s="118"/>
      <c r="DA462" s="118"/>
      <c r="DB462" s="118"/>
      <c r="DC462" s="118"/>
      <c r="DD462" s="118"/>
    </row>
    <row r="463" ht="10.5" customHeight="1">
      <c r="A463" s="118" t="str">
        <f t="shared" si="1"/>
        <v>242ML</v>
      </c>
      <c r="B463" s="118">
        <f t="shared" si="2"/>
        <v>2020</v>
      </c>
      <c r="C463" s="118">
        <f t="shared" si="3"/>
        <v>12</v>
      </c>
      <c r="D463" s="119">
        <f>'242MLInput'!B459</f>
        <v>44180</v>
      </c>
      <c r="E463" s="120" t="str">
        <f t="shared" si="4"/>
        <v>IXD</v>
      </c>
      <c r="F463" s="121" t="str">
        <f>'242MLInput'!H459</f>
        <v>APA</v>
      </c>
      <c r="G463" s="120" t="str">
        <f>'242MLInput'!N459</f>
        <v>Steve Watkins</v>
      </c>
      <c r="H463" s="120" t="str">
        <f>'242MLInput'!O459</f>
        <v/>
      </c>
      <c r="I463" s="120" t="str">
        <f>'242MLInput'!Q459</f>
        <v>Cargo</v>
      </c>
      <c r="J463" s="121" t="str">
        <f>'242MLInput'!R459</f>
        <v>Vector Aeromedical</v>
      </c>
      <c r="K463" s="122" t="str">
        <f>'242MLInput'!AC459</f>
        <v/>
      </c>
      <c r="L463" s="123"/>
      <c r="M463" s="124">
        <f>'242MLInput'!L459</f>
        <v>1.4</v>
      </c>
      <c r="N463" s="120" t="str">
        <f>IF(F463="","",(IF(R463='242MLInput'!K459,"","ERROR!")))</f>
        <v/>
      </c>
      <c r="O463" s="120"/>
      <c r="P463" s="121">
        <v>1887.0</v>
      </c>
      <c r="Q463" s="121"/>
      <c r="R463" s="124">
        <f t="shared" si="8"/>
        <v>3345.5</v>
      </c>
      <c r="S463" s="125"/>
      <c r="T463" s="125"/>
      <c r="U463" s="125"/>
      <c r="V463" s="126"/>
      <c r="W463" s="125"/>
      <c r="X463" s="125"/>
      <c r="Y463" s="125" t="str">
        <f t="shared" si="86"/>
        <v/>
      </c>
      <c r="Z463" s="121"/>
      <c r="AA463" s="234" t="s">
        <v>435</v>
      </c>
      <c r="AB463" s="128"/>
      <c r="AC463" s="128"/>
      <c r="AD463" s="143"/>
      <c r="AE463" s="144">
        <v>0.0</v>
      </c>
      <c r="AF463" s="125" t="str">
        <f t="shared" si="6"/>
        <v/>
      </c>
      <c r="AG463" s="131">
        <v>2.75</v>
      </c>
      <c r="AH463" s="120">
        <f t="shared" si="7"/>
        <v>0</v>
      </c>
      <c r="AI463" s="132" t="str">
        <f>HYPERLINK('242MLInput'!AD459)</f>
        <v/>
      </c>
      <c r="AJ463" s="132" t="str">
        <f>HYPERLINK('242MLInput'!AE459)</f>
        <v/>
      </c>
      <c r="AK463" s="132" t="str">
        <f>HYPERLINK('242MLInput'!AF459)</f>
        <v/>
      </c>
      <c r="AL463" s="132" t="str">
        <f>HYPERLINK('242MLInput'!AG459)</f>
        <v/>
      </c>
      <c r="AM463" s="132" t="str">
        <f>HYPERLINK('242MLInput'!AH459)</f>
        <v/>
      </c>
      <c r="AN463" s="132" t="str">
        <f>HYPERLINK('242MLInput'!AI459)</f>
        <v/>
      </c>
      <c r="AO463" s="132" t="str">
        <f>HYPERLINK('242MLInput'!AJ459)</f>
        <v/>
      </c>
      <c r="AP463" s="132" t="str">
        <f>HYPERLINK('242MLInput'!AK459)</f>
        <v/>
      </c>
      <c r="AQ463" s="118"/>
      <c r="AR463" s="118"/>
      <c r="AS463" s="118"/>
      <c r="AT463" s="118"/>
      <c r="AU463" s="118"/>
      <c r="AV463" s="118"/>
      <c r="AW463" s="118"/>
      <c r="AX463" s="118"/>
      <c r="AY463" s="118"/>
      <c r="AZ463" s="118"/>
      <c r="BA463" s="118"/>
      <c r="BB463" s="118"/>
      <c r="BC463" s="118"/>
      <c r="BD463" s="118"/>
      <c r="BE463" s="118"/>
      <c r="BF463" s="118"/>
      <c r="BG463" s="118"/>
      <c r="BH463" s="118"/>
      <c r="BI463" s="118"/>
      <c r="BJ463" s="118"/>
      <c r="BK463" s="118"/>
      <c r="BL463" s="118"/>
      <c r="BM463" s="118"/>
      <c r="BN463" s="118"/>
      <c r="BO463" s="118"/>
      <c r="BP463" s="118"/>
      <c r="BQ463" s="118"/>
      <c r="BR463" s="118"/>
      <c r="BS463" s="118"/>
      <c r="BT463" s="118"/>
      <c r="BU463" s="118"/>
      <c r="BV463" s="118"/>
      <c r="BW463" s="118"/>
      <c r="BX463" s="118"/>
      <c r="BY463" s="118"/>
      <c r="BZ463" s="118"/>
      <c r="CA463" s="118"/>
      <c r="CB463" s="118"/>
      <c r="CC463" s="118"/>
      <c r="CD463" s="118"/>
      <c r="CE463" s="118"/>
      <c r="CF463" s="118"/>
      <c r="CG463" s="118"/>
      <c r="CH463" s="118"/>
      <c r="CI463" s="118"/>
      <c r="CJ463" s="118"/>
      <c r="CK463" s="118"/>
      <c r="CL463" s="118"/>
      <c r="CM463" s="118"/>
      <c r="CN463" s="118"/>
      <c r="CO463" s="118"/>
      <c r="CP463" s="118"/>
      <c r="CQ463" s="118"/>
      <c r="CR463" s="118"/>
      <c r="CS463" s="118"/>
      <c r="CT463" s="118"/>
      <c r="CU463" s="118"/>
      <c r="CV463" s="118"/>
      <c r="CW463" s="118"/>
      <c r="CX463" s="118"/>
      <c r="CY463" s="118"/>
      <c r="CZ463" s="118"/>
      <c r="DA463" s="118"/>
      <c r="DB463" s="118"/>
      <c r="DC463" s="118"/>
      <c r="DD463" s="118"/>
    </row>
    <row r="464" ht="10.5" customHeight="1">
      <c r="A464" s="118" t="str">
        <f t="shared" si="1"/>
        <v>242ML</v>
      </c>
      <c r="B464" s="118">
        <f t="shared" si="2"/>
        <v>2020</v>
      </c>
      <c r="C464" s="118">
        <f t="shared" si="3"/>
        <v>12</v>
      </c>
      <c r="D464" s="119">
        <f>'242MLInput'!B460</f>
        <v>44180</v>
      </c>
      <c r="E464" s="120" t="str">
        <f t="shared" si="4"/>
        <v>APA</v>
      </c>
      <c r="F464" s="121" t="str">
        <f>'242MLInput'!H460</f>
        <v>BUY</v>
      </c>
      <c r="G464" s="120" t="str">
        <f>'242MLInput'!N460</f>
        <v>Steve Watkins</v>
      </c>
      <c r="H464" s="120" t="str">
        <f>'242MLInput'!O460</f>
        <v/>
      </c>
      <c r="I464" s="120" t="str">
        <f>'242MLInput'!Q460</f>
        <v>Cargo</v>
      </c>
      <c r="J464" s="121" t="str">
        <f>'242MLInput'!R460</f>
        <v>Vector Aeromedical</v>
      </c>
      <c r="K464" s="122" t="str">
        <f>'242MLInput'!AC460</f>
        <v/>
      </c>
      <c r="L464" s="123"/>
      <c r="M464" s="124">
        <f>'242MLInput'!L460</f>
        <v>3.5</v>
      </c>
      <c r="N464" s="120" t="str">
        <f>IF(F464="","",(IF(R464='242MLInput'!K460,"","ERROR!")))</f>
        <v/>
      </c>
      <c r="O464" s="120"/>
      <c r="P464" s="121">
        <v>1888.0</v>
      </c>
      <c r="Q464" s="121"/>
      <c r="R464" s="124">
        <f t="shared" si="8"/>
        <v>3349</v>
      </c>
      <c r="S464" s="125"/>
      <c r="T464" s="125"/>
      <c r="U464" s="125"/>
      <c r="V464" s="126"/>
      <c r="W464" s="125"/>
      <c r="X464" s="125"/>
      <c r="Y464" s="125" t="str">
        <f t="shared" si="86"/>
        <v/>
      </c>
      <c r="Z464" s="121"/>
      <c r="AA464" s="234" t="s">
        <v>94</v>
      </c>
      <c r="AB464" s="128">
        <v>900.0</v>
      </c>
      <c r="AC464" s="128" t="s">
        <v>441</v>
      </c>
      <c r="AD464" s="143"/>
      <c r="AE464" s="144">
        <v>0.0</v>
      </c>
      <c r="AF464" s="125" t="str">
        <f t="shared" si="6"/>
        <v/>
      </c>
      <c r="AG464" s="131">
        <v>2.75</v>
      </c>
      <c r="AH464" s="120">
        <f t="shared" si="7"/>
        <v>0</v>
      </c>
      <c r="AI464" s="132" t="str">
        <f>HYPERLINK('242MLInput'!AD460)</f>
        <v/>
      </c>
      <c r="AJ464" s="132" t="str">
        <f>HYPERLINK('242MLInput'!AE460)</f>
        <v/>
      </c>
      <c r="AK464" s="132" t="str">
        <f>HYPERLINK('242MLInput'!AF460)</f>
        <v/>
      </c>
      <c r="AL464" s="132" t="str">
        <f>HYPERLINK('242MLInput'!AG460)</f>
        <v/>
      </c>
      <c r="AM464" s="132" t="str">
        <f>HYPERLINK('242MLInput'!AH460)</f>
        <v/>
      </c>
      <c r="AN464" s="132" t="str">
        <f>HYPERLINK('242MLInput'!AI460)</f>
        <v/>
      </c>
      <c r="AO464" s="132" t="str">
        <f>HYPERLINK('242MLInput'!AJ460)</f>
        <v/>
      </c>
      <c r="AP464" s="132" t="str">
        <f>HYPERLINK('242MLInput'!AK460)</f>
        <v/>
      </c>
      <c r="AQ464" s="118"/>
      <c r="AR464" s="118"/>
      <c r="AS464" s="118"/>
      <c r="AT464" s="118"/>
      <c r="AU464" s="118"/>
      <c r="AV464" s="118"/>
      <c r="AW464" s="118"/>
      <c r="AX464" s="118"/>
      <c r="AY464" s="118"/>
      <c r="AZ464" s="118"/>
      <c r="BA464" s="118"/>
      <c r="BB464" s="118"/>
      <c r="BC464" s="118"/>
      <c r="BD464" s="118"/>
      <c r="BE464" s="118"/>
      <c r="BF464" s="118"/>
      <c r="BG464" s="118"/>
      <c r="BH464" s="118"/>
      <c r="BI464" s="118"/>
      <c r="BJ464" s="118"/>
      <c r="BK464" s="118"/>
      <c r="BL464" s="118"/>
      <c r="BM464" s="118"/>
      <c r="BN464" s="118"/>
      <c r="BO464" s="118"/>
      <c r="BP464" s="118"/>
      <c r="BQ464" s="118"/>
      <c r="BR464" s="118"/>
      <c r="BS464" s="118"/>
      <c r="BT464" s="118"/>
      <c r="BU464" s="118"/>
      <c r="BV464" s="118"/>
      <c r="BW464" s="118"/>
      <c r="BX464" s="118"/>
      <c r="BY464" s="118"/>
      <c r="BZ464" s="118"/>
      <c r="CA464" s="118"/>
      <c r="CB464" s="118"/>
      <c r="CC464" s="118"/>
      <c r="CD464" s="118"/>
      <c r="CE464" s="118"/>
      <c r="CF464" s="118"/>
      <c r="CG464" s="118"/>
      <c r="CH464" s="118"/>
      <c r="CI464" s="118"/>
      <c r="CJ464" s="118"/>
      <c r="CK464" s="118"/>
      <c r="CL464" s="118"/>
      <c r="CM464" s="118"/>
      <c r="CN464" s="118"/>
      <c r="CO464" s="118"/>
      <c r="CP464" s="118"/>
      <c r="CQ464" s="118"/>
      <c r="CR464" s="118"/>
      <c r="CS464" s="118"/>
      <c r="CT464" s="118"/>
      <c r="CU464" s="118"/>
      <c r="CV464" s="118"/>
      <c r="CW464" s="118"/>
      <c r="CX464" s="118"/>
      <c r="CY464" s="118"/>
      <c r="CZ464" s="118"/>
      <c r="DA464" s="118"/>
      <c r="DB464" s="118"/>
      <c r="DC464" s="118"/>
      <c r="DD464" s="118"/>
    </row>
    <row r="465" ht="10.5" customHeight="1">
      <c r="A465" s="12" t="str">
        <f t="shared" si="1"/>
        <v>242ML</v>
      </c>
      <c r="B465" s="12">
        <f t="shared" si="2"/>
        <v>2020</v>
      </c>
      <c r="C465" s="12">
        <f t="shared" si="3"/>
        <v>12</v>
      </c>
      <c r="D465" s="230">
        <f>'242MLInput'!B461</f>
        <v>44181</v>
      </c>
      <c r="E465" s="111" t="str">
        <f t="shared" si="4"/>
        <v>BUY</v>
      </c>
      <c r="F465" s="112" t="str">
        <f>'242MLInput'!H461</f>
        <v>SLN</v>
      </c>
      <c r="G465" s="111" t="str">
        <f>'242MLInput'!N461</f>
        <v>Steve Watkins</v>
      </c>
      <c r="H465" s="111" t="str">
        <f>'242MLInput'!O461</f>
        <v/>
      </c>
      <c r="I465" s="111" t="str">
        <f>'242MLInput'!Q461</f>
        <v>Cargo</v>
      </c>
      <c r="J465" s="112" t="str">
        <f>'242MLInput'!R461</f>
        <v>Vector Aeromedical</v>
      </c>
      <c r="K465" s="113" t="str">
        <f>'242MLInput'!AC461</f>
        <v/>
      </c>
      <c r="L465" s="114"/>
      <c r="M465" s="115">
        <f>'242MLInput'!L461</f>
        <v>3.2</v>
      </c>
      <c r="N465" s="111" t="str">
        <f>IF(F465="","",(IF(R465='242MLInput'!K461,"","ERROR!")))</f>
        <v/>
      </c>
      <c r="O465" s="64"/>
      <c r="P465" s="121">
        <v>1889.0</v>
      </c>
      <c r="Q465" s="133"/>
      <c r="R465" s="224">
        <f t="shared" si="8"/>
        <v>3352.2</v>
      </c>
      <c r="S465" s="225"/>
      <c r="T465" s="225"/>
      <c r="U465" s="226"/>
      <c r="V465" s="226"/>
      <c r="W465" s="226"/>
      <c r="X465" s="226"/>
      <c r="Y465" s="226" t="str">
        <f t="shared" si="86"/>
        <v/>
      </c>
      <c r="Z465" s="136"/>
      <c r="AA465" s="228"/>
      <c r="AB465" s="229"/>
      <c r="AC465" s="229"/>
      <c r="AD465" s="138"/>
      <c r="AE465" s="139">
        <v>0.0</v>
      </c>
      <c r="AF465" s="140" t="str">
        <f t="shared" si="6"/>
        <v/>
      </c>
      <c r="AG465" s="231">
        <v>2.75</v>
      </c>
      <c r="AH465" s="142">
        <f t="shared" si="7"/>
        <v>0</v>
      </c>
      <c r="AI465" s="235" t="str">
        <f>HYPERLINK('242MLInput'!AD461)</f>
        <v/>
      </c>
      <c r="AJ465" s="236" t="str">
        <f>HYPERLINK('242MLInput'!AE461)</f>
        <v/>
      </c>
      <c r="AK465" s="237" t="str">
        <f>HYPERLINK('242MLInput'!AF461)</f>
        <v/>
      </c>
      <c r="AL465" s="237" t="str">
        <f>HYPERLINK('242MLInput'!AG461)</f>
        <v/>
      </c>
      <c r="AM465" s="237" t="str">
        <f>HYPERLINK('242MLInput'!AH461)</f>
        <v/>
      </c>
      <c r="AN465" s="237" t="str">
        <f>HYPERLINK('242MLInput'!AI461)</f>
        <v/>
      </c>
      <c r="AO465" s="237" t="str">
        <f>HYPERLINK('242MLInput'!AJ461)</f>
        <v/>
      </c>
      <c r="AP465" s="237" t="str">
        <f>HYPERLINK('242MLInput'!AK461)</f>
        <v/>
      </c>
      <c r="AQ465" s="238"/>
      <c r="AR465" s="238"/>
      <c r="AS465" s="238"/>
      <c r="AT465" s="238"/>
      <c r="AU465" s="238"/>
      <c r="AV465" s="238"/>
      <c r="AW465" s="238"/>
      <c r="AX465" s="238"/>
      <c r="AY465" s="238"/>
      <c r="AZ465" s="238"/>
      <c r="BA465" s="238"/>
      <c r="BB465" s="238"/>
      <c r="BC465" s="238"/>
      <c r="BD465" s="238"/>
      <c r="BE465" s="238"/>
      <c r="BF465" s="238"/>
      <c r="BG465" s="238"/>
      <c r="BH465" s="238"/>
      <c r="BI465" s="238"/>
      <c r="BJ465" s="238"/>
      <c r="BK465" s="238"/>
      <c r="BL465" s="238"/>
      <c r="BM465" s="238"/>
      <c r="BN465" s="238"/>
      <c r="BO465" s="238"/>
      <c r="BP465" s="238"/>
      <c r="BQ465" s="238"/>
      <c r="BR465" s="238"/>
      <c r="BS465" s="238"/>
      <c r="BT465" s="238"/>
      <c r="BU465" s="238"/>
      <c r="BV465" s="238"/>
      <c r="BW465" s="238"/>
      <c r="BX465" s="238"/>
      <c r="BY465" s="238"/>
      <c r="BZ465" s="238"/>
      <c r="CA465" s="238"/>
      <c r="CB465" s="238"/>
      <c r="CC465" s="238"/>
      <c r="CD465" s="238"/>
      <c r="CE465" s="238"/>
      <c r="CF465" s="238"/>
      <c r="CG465" s="238"/>
      <c r="CH465" s="238"/>
      <c r="CI465" s="238"/>
      <c r="CJ465" s="238"/>
      <c r="CK465" s="238"/>
      <c r="CL465" s="238"/>
      <c r="CM465" s="238"/>
      <c r="CN465" s="238"/>
      <c r="CO465" s="238"/>
      <c r="CP465" s="238"/>
      <c r="CQ465" s="238"/>
      <c r="CR465" s="238"/>
      <c r="CS465" s="238"/>
      <c r="CT465" s="238"/>
      <c r="CU465" s="238"/>
      <c r="CV465" s="238"/>
      <c r="CW465" s="238"/>
      <c r="CX465" s="238"/>
      <c r="CY465" s="238"/>
      <c r="CZ465" s="238"/>
      <c r="DA465" s="238"/>
      <c r="DB465" s="238"/>
      <c r="DC465" s="238"/>
      <c r="DD465" s="238"/>
    </row>
    <row r="466" ht="10.5" customHeight="1">
      <c r="A466" s="12" t="str">
        <f t="shared" si="1"/>
        <v>242ML</v>
      </c>
      <c r="B466" s="12">
        <f t="shared" si="2"/>
        <v>2020</v>
      </c>
      <c r="C466" s="12">
        <f t="shared" si="3"/>
        <v>12</v>
      </c>
      <c r="D466" s="230">
        <f>'242MLInput'!B462</f>
        <v>44181</v>
      </c>
      <c r="E466" s="111" t="str">
        <f t="shared" si="4"/>
        <v>SLN</v>
      </c>
      <c r="F466" s="112" t="str">
        <f>'242MLInput'!H462</f>
        <v>APA</v>
      </c>
      <c r="G466" s="111" t="str">
        <f>'242MLInput'!N462</f>
        <v>Steve Watkins</v>
      </c>
      <c r="H466" s="111" t="str">
        <f>'242MLInput'!O462</f>
        <v/>
      </c>
      <c r="I466" s="111" t="str">
        <f>'242MLInput'!Q462</f>
        <v>Cargo</v>
      </c>
      <c r="J466" s="112" t="str">
        <f>'242MLInput'!R462</f>
        <v>Vector Aeromedical</v>
      </c>
      <c r="K466" s="113" t="str">
        <f>'242MLInput'!AC462</f>
        <v/>
      </c>
      <c r="L466" s="114"/>
      <c r="M466" s="115">
        <f>'242MLInput'!L462</f>
        <v>1.2</v>
      </c>
      <c r="N466" s="111" t="str">
        <f>IF(F466="","",(IF(R466='242MLInput'!K462,"","ERROR!")))</f>
        <v/>
      </c>
      <c r="O466" s="64"/>
      <c r="P466" s="121">
        <v>1890.0</v>
      </c>
      <c r="Q466" s="133"/>
      <c r="R466" s="224">
        <f t="shared" si="8"/>
        <v>3353.4</v>
      </c>
      <c r="S466" s="225"/>
      <c r="T466" s="225"/>
      <c r="U466" s="226"/>
      <c r="V466" s="226"/>
      <c r="W466" s="226"/>
      <c r="X466" s="226"/>
      <c r="Y466" s="226" t="str">
        <f t="shared" si="86"/>
        <v/>
      </c>
      <c r="Z466" s="136"/>
      <c r="AA466" s="228" t="s">
        <v>442</v>
      </c>
      <c r="AB466" s="229">
        <v>250.0</v>
      </c>
      <c r="AC466" s="229" t="s">
        <v>443</v>
      </c>
      <c r="AD466" s="138"/>
      <c r="AE466" s="139">
        <v>0.0</v>
      </c>
      <c r="AF466" s="140" t="str">
        <f t="shared" si="6"/>
        <v/>
      </c>
      <c r="AG466" s="231">
        <v>2.75</v>
      </c>
      <c r="AH466" s="142">
        <f t="shared" si="7"/>
        <v>0</v>
      </c>
      <c r="AI466" s="235" t="str">
        <f>HYPERLINK('242MLInput'!AD462)</f>
        <v/>
      </c>
      <c r="AJ466" s="236" t="str">
        <f>HYPERLINK('242MLInput'!AE462)</f>
        <v/>
      </c>
      <c r="AK466" s="237" t="str">
        <f>HYPERLINK('242MLInput'!AF462)</f>
        <v/>
      </c>
      <c r="AL466" s="237" t="str">
        <f>HYPERLINK('242MLInput'!AG462)</f>
        <v/>
      </c>
      <c r="AM466" s="237" t="str">
        <f>HYPERLINK('242MLInput'!AH462)</f>
        <v/>
      </c>
      <c r="AN466" s="237" t="str">
        <f>HYPERLINK('242MLInput'!AI462)</f>
        <v/>
      </c>
      <c r="AO466" s="237" t="str">
        <f>HYPERLINK('242MLInput'!AJ462)</f>
        <v/>
      </c>
      <c r="AP466" s="237" t="str">
        <f>HYPERLINK('242MLInput'!AK462)</f>
        <v/>
      </c>
      <c r="AQ466" s="238"/>
      <c r="AR466" s="238"/>
      <c r="AS466" s="238"/>
      <c r="AT466" s="238"/>
      <c r="AU466" s="238"/>
      <c r="AV466" s="238"/>
      <c r="AW466" s="238"/>
      <c r="AX466" s="238"/>
      <c r="AY466" s="238"/>
      <c r="AZ466" s="238"/>
      <c r="BA466" s="238"/>
      <c r="BB466" s="238"/>
      <c r="BC466" s="238"/>
      <c r="BD466" s="238"/>
      <c r="BE466" s="238"/>
      <c r="BF466" s="238"/>
      <c r="BG466" s="238"/>
      <c r="BH466" s="238"/>
      <c r="BI466" s="238"/>
      <c r="BJ466" s="238"/>
      <c r="BK466" s="238"/>
      <c r="BL466" s="238"/>
      <c r="BM466" s="238"/>
      <c r="BN466" s="238"/>
      <c r="BO466" s="238"/>
      <c r="BP466" s="238"/>
      <c r="BQ466" s="238"/>
      <c r="BR466" s="238"/>
      <c r="BS466" s="238"/>
      <c r="BT466" s="238"/>
      <c r="BU466" s="238"/>
      <c r="BV466" s="238"/>
      <c r="BW466" s="238"/>
      <c r="BX466" s="238"/>
      <c r="BY466" s="238"/>
      <c r="BZ466" s="238"/>
      <c r="CA466" s="238"/>
      <c r="CB466" s="238"/>
      <c r="CC466" s="238"/>
      <c r="CD466" s="238"/>
      <c r="CE466" s="238"/>
      <c r="CF466" s="238"/>
      <c r="CG466" s="238"/>
      <c r="CH466" s="238"/>
      <c r="CI466" s="238"/>
      <c r="CJ466" s="238"/>
      <c r="CK466" s="238"/>
      <c r="CL466" s="238"/>
      <c r="CM466" s="238"/>
      <c r="CN466" s="238"/>
      <c r="CO466" s="238"/>
      <c r="CP466" s="238"/>
      <c r="CQ466" s="238"/>
      <c r="CR466" s="238"/>
      <c r="CS466" s="238"/>
      <c r="CT466" s="238"/>
      <c r="CU466" s="238"/>
      <c r="CV466" s="238"/>
      <c r="CW466" s="238"/>
      <c r="CX466" s="238"/>
      <c r="CY466" s="238"/>
      <c r="CZ466" s="238"/>
      <c r="DA466" s="238"/>
      <c r="DB466" s="238"/>
      <c r="DC466" s="238"/>
      <c r="DD466" s="238"/>
    </row>
    <row r="467" ht="10.5" customHeight="1">
      <c r="A467" s="12" t="str">
        <f t="shared" si="1"/>
        <v>242ML</v>
      </c>
      <c r="B467" s="12">
        <f t="shared" si="2"/>
        <v>2020</v>
      </c>
      <c r="C467" s="12">
        <f t="shared" si="3"/>
        <v>12</v>
      </c>
      <c r="D467" s="230">
        <f>'242MLInput'!B463</f>
        <v>44181</v>
      </c>
      <c r="E467" s="111" t="str">
        <f t="shared" si="4"/>
        <v>APA</v>
      </c>
      <c r="F467" s="112" t="str">
        <f>'242MLInput'!H463</f>
        <v>BUY</v>
      </c>
      <c r="G467" s="111" t="str">
        <f>'242MLInput'!N463</f>
        <v>Steve Watkins</v>
      </c>
      <c r="H467" s="111" t="str">
        <f>'242MLInput'!O463</f>
        <v/>
      </c>
      <c r="I467" s="111" t="str">
        <f>'242MLInput'!Q463</f>
        <v>Cargo</v>
      </c>
      <c r="J467" s="112" t="str">
        <f>'242MLInput'!R463</f>
        <v>Vector Aeromedical</v>
      </c>
      <c r="K467" s="113" t="str">
        <f>'242MLInput'!AC463</f>
        <v/>
      </c>
      <c r="L467" s="114"/>
      <c r="M467" s="115">
        <f>'242MLInput'!L463</f>
        <v>3.5</v>
      </c>
      <c r="N467" s="111" t="str">
        <f>IF(F467="","",(IF(R467='242MLInput'!K463,"","ERROR!")))</f>
        <v/>
      </c>
      <c r="O467" s="64"/>
      <c r="P467" s="121">
        <v>1891.0</v>
      </c>
      <c r="Q467" s="133"/>
      <c r="R467" s="224">
        <f t="shared" si="8"/>
        <v>3356.9</v>
      </c>
      <c r="S467" s="225"/>
      <c r="T467" s="225"/>
      <c r="U467" s="226"/>
      <c r="V467" s="226"/>
      <c r="W467" s="226"/>
      <c r="X467" s="226"/>
      <c r="Y467" s="226" t="str">
        <f t="shared" si="86"/>
        <v/>
      </c>
      <c r="Z467" s="136"/>
      <c r="AA467" s="228" t="s">
        <v>94</v>
      </c>
      <c r="AB467" s="229">
        <v>900.0</v>
      </c>
      <c r="AC467" s="229" t="s">
        <v>444</v>
      </c>
      <c r="AD467" s="138"/>
      <c r="AE467" s="139">
        <v>0.0</v>
      </c>
      <c r="AF467" s="140" t="str">
        <f t="shared" si="6"/>
        <v/>
      </c>
      <c r="AG467" s="231">
        <v>2.75</v>
      </c>
      <c r="AH467" s="142">
        <f t="shared" si="7"/>
        <v>0</v>
      </c>
      <c r="AI467" s="235" t="str">
        <f>HYPERLINK('242MLInput'!AD463)</f>
        <v/>
      </c>
      <c r="AJ467" s="236" t="str">
        <f>HYPERLINK('242MLInput'!AE463)</f>
        <v/>
      </c>
      <c r="AK467" s="237" t="str">
        <f>HYPERLINK('242MLInput'!AF463)</f>
        <v/>
      </c>
      <c r="AL467" s="237" t="str">
        <f>HYPERLINK('242MLInput'!AG463)</f>
        <v/>
      </c>
      <c r="AM467" s="237" t="str">
        <f>HYPERLINK('242MLInput'!AH463)</f>
        <v/>
      </c>
      <c r="AN467" s="237" t="str">
        <f>HYPERLINK('242MLInput'!AI463)</f>
        <v/>
      </c>
      <c r="AO467" s="237" t="str">
        <f>HYPERLINK('242MLInput'!AJ463)</f>
        <v/>
      </c>
      <c r="AP467" s="237" t="str">
        <f>HYPERLINK('242MLInput'!AK463)</f>
        <v/>
      </c>
      <c r="AQ467" s="238"/>
      <c r="AR467" s="238"/>
      <c r="AS467" s="238"/>
      <c r="AT467" s="238"/>
      <c r="AU467" s="238"/>
      <c r="AV467" s="238"/>
      <c r="AW467" s="238"/>
      <c r="AX467" s="238"/>
      <c r="AY467" s="238"/>
      <c r="AZ467" s="238"/>
      <c r="BA467" s="238"/>
      <c r="BB467" s="238"/>
      <c r="BC467" s="238"/>
      <c r="BD467" s="238"/>
      <c r="BE467" s="238"/>
      <c r="BF467" s="238"/>
      <c r="BG467" s="238"/>
      <c r="BH467" s="238"/>
      <c r="BI467" s="238"/>
      <c r="BJ467" s="238"/>
      <c r="BK467" s="238"/>
      <c r="BL467" s="238"/>
      <c r="BM467" s="238"/>
      <c r="BN467" s="238"/>
      <c r="BO467" s="238"/>
      <c r="BP467" s="238"/>
      <c r="BQ467" s="238"/>
      <c r="BR467" s="238"/>
      <c r="BS467" s="238"/>
      <c r="BT467" s="238"/>
      <c r="BU467" s="238"/>
      <c r="BV467" s="238"/>
      <c r="BW467" s="238"/>
      <c r="BX467" s="238"/>
      <c r="BY467" s="238"/>
      <c r="BZ467" s="238"/>
      <c r="CA467" s="238"/>
      <c r="CB467" s="238"/>
      <c r="CC467" s="238"/>
      <c r="CD467" s="238"/>
      <c r="CE467" s="238"/>
      <c r="CF467" s="238"/>
      <c r="CG467" s="238"/>
      <c r="CH467" s="238"/>
      <c r="CI467" s="238"/>
      <c r="CJ467" s="238"/>
      <c r="CK467" s="238"/>
      <c r="CL467" s="238"/>
      <c r="CM467" s="238"/>
      <c r="CN467" s="238"/>
      <c r="CO467" s="238"/>
      <c r="CP467" s="238"/>
      <c r="CQ467" s="238"/>
      <c r="CR467" s="238"/>
      <c r="CS467" s="238"/>
      <c r="CT467" s="238"/>
      <c r="CU467" s="238"/>
      <c r="CV467" s="238"/>
      <c r="CW467" s="238"/>
      <c r="CX467" s="238"/>
      <c r="CY467" s="238"/>
      <c r="CZ467" s="238"/>
      <c r="DA467" s="238"/>
      <c r="DB467" s="238"/>
      <c r="DC467" s="238"/>
      <c r="DD467" s="238"/>
    </row>
    <row r="468" ht="10.5" customHeight="1">
      <c r="A468" s="118" t="str">
        <f t="shared" si="1"/>
        <v>242ML</v>
      </c>
      <c r="B468" s="118">
        <f t="shared" si="2"/>
        <v>2020</v>
      </c>
      <c r="C468" s="118">
        <f t="shared" si="3"/>
        <v>12</v>
      </c>
      <c r="D468" s="119">
        <f>'242MLInput'!B464</f>
        <v>44182</v>
      </c>
      <c r="E468" s="120" t="str">
        <f t="shared" si="4"/>
        <v>BUY</v>
      </c>
      <c r="F468" s="121" t="str">
        <f>'242MLInput'!H464</f>
        <v>SLN</v>
      </c>
      <c r="G468" s="120" t="str">
        <f>'242MLInput'!N464</f>
        <v>Steve Watkins</v>
      </c>
      <c r="H468" s="120" t="str">
        <f>'242MLInput'!O464</f>
        <v/>
      </c>
      <c r="I468" s="120" t="str">
        <f>'242MLInput'!Q464</f>
        <v>Cargo</v>
      </c>
      <c r="J468" s="121" t="str">
        <f>'242MLInput'!R464</f>
        <v>Vector Aeromedical</v>
      </c>
      <c r="K468" s="122" t="str">
        <f>'242MLInput'!AC464</f>
        <v/>
      </c>
      <c r="L468" s="123"/>
      <c r="M468" s="124">
        <f>'242MLInput'!L464</f>
        <v>3.1</v>
      </c>
      <c r="N468" s="120" t="str">
        <f>IF(F468="","",(IF(R468='242MLInput'!K464,"","ERROR!")))</f>
        <v/>
      </c>
      <c r="O468" s="120"/>
      <c r="P468" s="121">
        <v>1892.0</v>
      </c>
      <c r="Q468" s="121"/>
      <c r="R468" s="124">
        <f t="shared" si="8"/>
        <v>3360</v>
      </c>
      <c r="S468" s="125"/>
      <c r="T468" s="125"/>
      <c r="U468" s="125"/>
      <c r="V468" s="126"/>
      <c r="W468" s="125"/>
      <c r="X468" s="125"/>
      <c r="Y468" s="125" t="str">
        <f t="shared" si="86"/>
        <v/>
      </c>
      <c r="Z468" s="121"/>
      <c r="AA468" s="234"/>
      <c r="AB468" s="128"/>
      <c r="AC468" s="128"/>
      <c r="AD468" s="143"/>
      <c r="AE468" s="144">
        <v>0.0</v>
      </c>
      <c r="AF468" s="125" t="str">
        <f t="shared" si="6"/>
        <v/>
      </c>
      <c r="AG468" s="131">
        <v>2.75</v>
      </c>
      <c r="AH468" s="120">
        <f t="shared" si="7"/>
        <v>0</v>
      </c>
      <c r="AI468" s="132" t="str">
        <f>HYPERLINK('242MLInput'!AD464)</f>
        <v/>
      </c>
      <c r="AJ468" s="132" t="str">
        <f>HYPERLINK('242MLInput'!AE464)</f>
        <v/>
      </c>
      <c r="AK468" s="132" t="str">
        <f>HYPERLINK('242MLInput'!AF464)</f>
        <v/>
      </c>
      <c r="AL468" s="132" t="str">
        <f>HYPERLINK('242MLInput'!AG464)</f>
        <v/>
      </c>
      <c r="AM468" s="132" t="str">
        <f>HYPERLINK('242MLInput'!AH464)</f>
        <v/>
      </c>
      <c r="AN468" s="132" t="str">
        <f>HYPERLINK('242MLInput'!AI464)</f>
        <v/>
      </c>
      <c r="AO468" s="132" t="str">
        <f>HYPERLINK('242MLInput'!AJ464)</f>
        <v/>
      </c>
      <c r="AP468" s="132" t="str">
        <f>HYPERLINK('242MLInput'!AK464)</f>
        <v/>
      </c>
      <c r="AQ468" s="118"/>
      <c r="AR468" s="118"/>
      <c r="AS468" s="118"/>
      <c r="AT468" s="118"/>
      <c r="AU468" s="118"/>
      <c r="AV468" s="118"/>
      <c r="AW468" s="118"/>
      <c r="AX468" s="118"/>
      <c r="AY468" s="118"/>
      <c r="AZ468" s="118"/>
      <c r="BA468" s="118"/>
      <c r="BB468" s="118"/>
      <c r="BC468" s="118"/>
      <c r="BD468" s="118"/>
      <c r="BE468" s="118"/>
      <c r="BF468" s="118"/>
      <c r="BG468" s="118"/>
      <c r="BH468" s="118"/>
      <c r="BI468" s="118"/>
      <c r="BJ468" s="118"/>
      <c r="BK468" s="118"/>
      <c r="BL468" s="118"/>
      <c r="BM468" s="118"/>
      <c r="BN468" s="118"/>
      <c r="BO468" s="118"/>
      <c r="BP468" s="118"/>
      <c r="BQ468" s="118"/>
      <c r="BR468" s="118"/>
      <c r="BS468" s="118"/>
      <c r="BT468" s="118"/>
      <c r="BU468" s="118"/>
      <c r="BV468" s="118"/>
      <c r="BW468" s="118"/>
      <c r="BX468" s="118"/>
      <c r="BY468" s="118"/>
      <c r="BZ468" s="118"/>
      <c r="CA468" s="118"/>
      <c r="CB468" s="118"/>
      <c r="CC468" s="118"/>
      <c r="CD468" s="118"/>
      <c r="CE468" s="118"/>
      <c r="CF468" s="118"/>
      <c r="CG468" s="118"/>
      <c r="CH468" s="118"/>
      <c r="CI468" s="118"/>
      <c r="CJ468" s="118"/>
      <c r="CK468" s="118"/>
      <c r="CL468" s="118"/>
      <c r="CM468" s="118"/>
      <c r="CN468" s="118"/>
      <c r="CO468" s="118"/>
      <c r="CP468" s="118"/>
      <c r="CQ468" s="118"/>
      <c r="CR468" s="118"/>
      <c r="CS468" s="118"/>
      <c r="CT468" s="118"/>
      <c r="CU468" s="118"/>
      <c r="CV468" s="118"/>
      <c r="CW468" s="118"/>
      <c r="CX468" s="118"/>
      <c r="CY468" s="118"/>
      <c r="CZ468" s="118"/>
      <c r="DA468" s="118"/>
      <c r="DB468" s="118"/>
      <c r="DC468" s="118"/>
      <c r="DD468" s="118"/>
    </row>
    <row r="469" ht="10.5" customHeight="1">
      <c r="A469" s="118" t="str">
        <f t="shared" si="1"/>
        <v>242ML</v>
      </c>
      <c r="B469" s="118">
        <f t="shared" si="2"/>
        <v>2020</v>
      </c>
      <c r="C469" s="118">
        <f t="shared" si="3"/>
        <v>12</v>
      </c>
      <c r="D469" s="119">
        <f>'242MLInput'!B465</f>
        <v>44182</v>
      </c>
      <c r="E469" s="120" t="str">
        <f t="shared" si="4"/>
        <v>SLN</v>
      </c>
      <c r="F469" s="121" t="str">
        <f>'242MLInput'!H465</f>
        <v>APA</v>
      </c>
      <c r="G469" s="120" t="str">
        <f>'242MLInput'!N465</f>
        <v>Steve Watkins</v>
      </c>
      <c r="H469" s="120" t="str">
        <f>'242MLInput'!O465</f>
        <v/>
      </c>
      <c r="I469" s="120" t="str">
        <f>'242MLInput'!Q465</f>
        <v>Cargo</v>
      </c>
      <c r="J469" s="121" t="str">
        <f>'242MLInput'!R465</f>
        <v>Vector Aeromedical</v>
      </c>
      <c r="K469" s="122" t="str">
        <f>'242MLInput'!AC465</f>
        <v/>
      </c>
      <c r="L469" s="123"/>
      <c r="M469" s="124">
        <f>'242MLInput'!L465</f>
        <v>1.5</v>
      </c>
      <c r="N469" s="120" t="str">
        <f>IF(F469="","",(IF(R469='242MLInput'!K465,"","ERROR!")))</f>
        <v/>
      </c>
      <c r="O469" s="120"/>
      <c r="P469" s="121">
        <v>1893.0</v>
      </c>
      <c r="Q469" s="121"/>
      <c r="R469" s="124">
        <f t="shared" si="8"/>
        <v>3361.5</v>
      </c>
      <c r="S469" s="125"/>
      <c r="T469" s="125"/>
      <c r="U469" s="125"/>
      <c r="V469" s="126"/>
      <c r="W469" s="125"/>
      <c r="X469" s="125"/>
      <c r="Y469" s="125" t="str">
        <f t="shared" si="86"/>
        <v/>
      </c>
      <c r="Z469" s="121"/>
      <c r="AA469" s="234" t="s">
        <v>442</v>
      </c>
      <c r="AB469" s="128">
        <v>250.0</v>
      </c>
      <c r="AC469" s="128" t="s">
        <v>445</v>
      </c>
      <c r="AD469" s="143"/>
      <c r="AE469" s="144">
        <v>0.0</v>
      </c>
      <c r="AF469" s="125" t="str">
        <f t="shared" si="6"/>
        <v/>
      </c>
      <c r="AG469" s="131">
        <v>2.75</v>
      </c>
      <c r="AH469" s="120">
        <f t="shared" si="7"/>
        <v>0</v>
      </c>
      <c r="AI469" s="132" t="str">
        <f>HYPERLINK('242MLInput'!AD465)</f>
        <v/>
      </c>
      <c r="AJ469" s="132" t="str">
        <f>HYPERLINK('242MLInput'!AE465)</f>
        <v/>
      </c>
      <c r="AK469" s="132" t="str">
        <f>HYPERLINK('242MLInput'!AF465)</f>
        <v/>
      </c>
      <c r="AL469" s="132" t="str">
        <f>HYPERLINK('242MLInput'!AG465)</f>
        <v/>
      </c>
      <c r="AM469" s="132" t="str">
        <f>HYPERLINK('242MLInput'!AH465)</f>
        <v/>
      </c>
      <c r="AN469" s="132" t="str">
        <f>HYPERLINK('242MLInput'!AI465)</f>
        <v/>
      </c>
      <c r="AO469" s="132" t="str">
        <f>HYPERLINK('242MLInput'!AJ465)</f>
        <v/>
      </c>
      <c r="AP469" s="132" t="str">
        <f>HYPERLINK('242MLInput'!AK465)</f>
        <v/>
      </c>
      <c r="AQ469" s="118"/>
      <c r="AR469" s="118"/>
      <c r="AS469" s="118"/>
      <c r="AT469" s="118"/>
      <c r="AU469" s="118"/>
      <c r="AV469" s="118"/>
      <c r="AW469" s="118"/>
      <c r="AX469" s="118"/>
      <c r="AY469" s="118"/>
      <c r="AZ469" s="118"/>
      <c r="BA469" s="118"/>
      <c r="BB469" s="118"/>
      <c r="BC469" s="118"/>
      <c r="BD469" s="118"/>
      <c r="BE469" s="118"/>
      <c r="BF469" s="118"/>
      <c r="BG469" s="118"/>
      <c r="BH469" s="118"/>
      <c r="BI469" s="118"/>
      <c r="BJ469" s="118"/>
      <c r="BK469" s="118"/>
      <c r="BL469" s="118"/>
      <c r="BM469" s="118"/>
      <c r="BN469" s="118"/>
      <c r="BO469" s="118"/>
      <c r="BP469" s="118"/>
      <c r="BQ469" s="118"/>
      <c r="BR469" s="118"/>
      <c r="BS469" s="118"/>
      <c r="BT469" s="118"/>
      <c r="BU469" s="118"/>
      <c r="BV469" s="118"/>
      <c r="BW469" s="118"/>
      <c r="BX469" s="118"/>
      <c r="BY469" s="118"/>
      <c r="BZ469" s="118"/>
      <c r="CA469" s="118"/>
      <c r="CB469" s="118"/>
      <c r="CC469" s="118"/>
      <c r="CD469" s="118"/>
      <c r="CE469" s="118"/>
      <c r="CF469" s="118"/>
      <c r="CG469" s="118"/>
      <c r="CH469" s="118"/>
      <c r="CI469" s="118"/>
      <c r="CJ469" s="118"/>
      <c r="CK469" s="118"/>
      <c r="CL469" s="118"/>
      <c r="CM469" s="118"/>
      <c r="CN469" s="118"/>
      <c r="CO469" s="118"/>
      <c r="CP469" s="118"/>
      <c r="CQ469" s="118"/>
      <c r="CR469" s="118"/>
      <c r="CS469" s="118"/>
      <c r="CT469" s="118"/>
      <c r="CU469" s="118"/>
      <c r="CV469" s="118"/>
      <c r="CW469" s="118"/>
      <c r="CX469" s="118"/>
      <c r="CY469" s="118"/>
      <c r="CZ469" s="118"/>
      <c r="DA469" s="118"/>
      <c r="DB469" s="118"/>
      <c r="DC469" s="118"/>
      <c r="DD469" s="118"/>
    </row>
    <row r="470" ht="10.5" customHeight="1">
      <c r="A470" s="118" t="str">
        <f t="shared" si="1"/>
        <v>242ML</v>
      </c>
      <c r="B470" s="118">
        <f t="shared" si="2"/>
        <v>2020</v>
      </c>
      <c r="C470" s="118">
        <f t="shared" si="3"/>
        <v>12</v>
      </c>
      <c r="D470" s="119">
        <f>'242MLInput'!B466</f>
        <v>44182</v>
      </c>
      <c r="E470" s="120" t="str">
        <f t="shared" si="4"/>
        <v>APA</v>
      </c>
      <c r="F470" s="121" t="str">
        <f>'242MLInput'!H466</f>
        <v>BUY</v>
      </c>
      <c r="G470" s="120" t="str">
        <f>'242MLInput'!N466</f>
        <v>Steve Watkins</v>
      </c>
      <c r="H470" s="120" t="str">
        <f>'242MLInput'!O466</f>
        <v/>
      </c>
      <c r="I470" s="120" t="str">
        <f>'242MLInput'!Q466</f>
        <v>Cargo</v>
      </c>
      <c r="J470" s="121" t="str">
        <f>'242MLInput'!R466</f>
        <v>Vector Aeromedical</v>
      </c>
      <c r="K470" s="122" t="str">
        <f>'242MLInput'!AC466</f>
        <v/>
      </c>
      <c r="L470" s="123"/>
      <c r="M470" s="124">
        <f>'242MLInput'!L466</f>
        <v>3.1</v>
      </c>
      <c r="N470" s="120" t="str">
        <f>IF(F470="","",(IF(R470='242MLInput'!K466,"","ERROR!")))</f>
        <v/>
      </c>
      <c r="O470" s="120"/>
      <c r="P470" s="121">
        <v>1894.0</v>
      </c>
      <c r="Q470" s="121"/>
      <c r="R470" s="124">
        <f t="shared" si="8"/>
        <v>3364.6</v>
      </c>
      <c r="S470" s="125"/>
      <c r="T470" s="125"/>
      <c r="U470" s="125"/>
      <c r="V470" s="126"/>
      <c r="W470" s="125"/>
      <c r="X470" s="125"/>
      <c r="Y470" s="125" t="str">
        <f t="shared" si="86"/>
        <v/>
      </c>
      <c r="Z470" s="121"/>
      <c r="AA470" s="234" t="s">
        <v>94</v>
      </c>
      <c r="AB470" s="128">
        <v>900.0</v>
      </c>
      <c r="AC470" s="128" t="s">
        <v>446</v>
      </c>
      <c r="AD470" s="143"/>
      <c r="AE470" s="144">
        <v>0.0</v>
      </c>
      <c r="AF470" s="125" t="str">
        <f t="shared" si="6"/>
        <v/>
      </c>
      <c r="AG470" s="131">
        <v>2.75</v>
      </c>
      <c r="AH470" s="120">
        <f t="shared" si="7"/>
        <v>0</v>
      </c>
      <c r="AI470" s="132" t="str">
        <f>HYPERLINK('242MLInput'!AD466)</f>
        <v/>
      </c>
      <c r="AJ470" s="132" t="str">
        <f>HYPERLINK('242MLInput'!AE466)</f>
        <v/>
      </c>
      <c r="AK470" s="132" t="str">
        <f>HYPERLINK('242MLInput'!AF466)</f>
        <v/>
      </c>
      <c r="AL470" s="132" t="str">
        <f>HYPERLINK('242MLInput'!AG466)</f>
        <v/>
      </c>
      <c r="AM470" s="132" t="str">
        <f>HYPERLINK('242MLInput'!AH466)</f>
        <v/>
      </c>
      <c r="AN470" s="132" t="str">
        <f>HYPERLINK('242MLInput'!AI466)</f>
        <v/>
      </c>
      <c r="AO470" s="132" t="str">
        <f>HYPERLINK('242MLInput'!AJ466)</f>
        <v/>
      </c>
      <c r="AP470" s="132" t="str">
        <f>HYPERLINK('242MLInput'!AK466)</f>
        <v/>
      </c>
      <c r="AQ470" s="118"/>
      <c r="AR470" s="118"/>
      <c r="AS470" s="118"/>
      <c r="AT470" s="118"/>
      <c r="AU470" s="118"/>
      <c r="AV470" s="118"/>
      <c r="AW470" s="118"/>
      <c r="AX470" s="118"/>
      <c r="AY470" s="118"/>
      <c r="AZ470" s="118"/>
      <c r="BA470" s="118"/>
      <c r="BB470" s="118"/>
      <c r="BC470" s="118"/>
      <c r="BD470" s="118"/>
      <c r="BE470" s="118"/>
      <c r="BF470" s="118"/>
      <c r="BG470" s="118"/>
      <c r="BH470" s="118"/>
      <c r="BI470" s="118"/>
      <c r="BJ470" s="118"/>
      <c r="BK470" s="118"/>
      <c r="BL470" s="118"/>
      <c r="BM470" s="118"/>
      <c r="BN470" s="118"/>
      <c r="BO470" s="118"/>
      <c r="BP470" s="118"/>
      <c r="BQ470" s="118"/>
      <c r="BR470" s="118"/>
      <c r="BS470" s="118"/>
      <c r="BT470" s="118"/>
      <c r="BU470" s="118"/>
      <c r="BV470" s="118"/>
      <c r="BW470" s="118"/>
      <c r="BX470" s="118"/>
      <c r="BY470" s="118"/>
      <c r="BZ470" s="118"/>
      <c r="CA470" s="118"/>
      <c r="CB470" s="118"/>
      <c r="CC470" s="118"/>
      <c r="CD470" s="118"/>
      <c r="CE470" s="118"/>
      <c r="CF470" s="118"/>
      <c r="CG470" s="118"/>
      <c r="CH470" s="118"/>
      <c r="CI470" s="118"/>
      <c r="CJ470" s="118"/>
      <c r="CK470" s="118"/>
      <c r="CL470" s="118"/>
      <c r="CM470" s="118"/>
      <c r="CN470" s="118"/>
      <c r="CO470" s="118"/>
      <c r="CP470" s="118"/>
      <c r="CQ470" s="118"/>
      <c r="CR470" s="118"/>
      <c r="CS470" s="118"/>
      <c r="CT470" s="118"/>
      <c r="CU470" s="118"/>
      <c r="CV470" s="118"/>
      <c r="CW470" s="118"/>
      <c r="CX470" s="118"/>
      <c r="CY470" s="118"/>
      <c r="CZ470" s="118"/>
      <c r="DA470" s="118"/>
      <c r="DB470" s="118"/>
      <c r="DC470" s="118"/>
      <c r="DD470" s="118"/>
    </row>
    <row r="471" ht="10.5" customHeight="1">
      <c r="A471" s="12" t="str">
        <f t="shared" si="1"/>
        <v>242ML</v>
      </c>
      <c r="B471" s="12">
        <f t="shared" si="2"/>
        <v>2020</v>
      </c>
      <c r="C471" s="12">
        <f t="shared" si="3"/>
        <v>12</v>
      </c>
      <c r="D471" s="230">
        <f>'242MLInput'!B467</f>
        <v>44183</v>
      </c>
      <c r="E471" s="111" t="str">
        <f t="shared" si="4"/>
        <v>BUY</v>
      </c>
      <c r="F471" s="112" t="str">
        <f>'242MLInput'!H467</f>
        <v>IXD</v>
      </c>
      <c r="G471" s="111" t="str">
        <f>'242MLInput'!N467</f>
        <v>Steve Watkins</v>
      </c>
      <c r="H471" s="111" t="str">
        <f>'242MLInput'!O467</f>
        <v/>
      </c>
      <c r="I471" s="111" t="str">
        <f>'242MLInput'!Q467</f>
        <v>Cargo</v>
      </c>
      <c r="J471" s="112" t="str">
        <f>'242MLInput'!R467</f>
        <v>Vector Aeromedical</v>
      </c>
      <c r="K471" s="113" t="str">
        <f>'242MLInput'!AC467</f>
        <v/>
      </c>
      <c r="L471" s="114"/>
      <c r="M471" s="115">
        <f>'242MLInput'!L467</f>
        <v>2.8</v>
      </c>
      <c r="N471" s="111" t="str">
        <f>IF(F471="","",(IF(R471='242MLInput'!K467,"","ERROR!")))</f>
        <v/>
      </c>
      <c r="O471" s="64"/>
      <c r="P471" s="121">
        <v>1895.0</v>
      </c>
      <c r="Q471" s="133"/>
      <c r="R471" s="224">
        <f t="shared" si="8"/>
        <v>3367.4</v>
      </c>
      <c r="S471" s="225"/>
      <c r="T471" s="225"/>
      <c r="U471" s="226"/>
      <c r="V471" s="226"/>
      <c r="W471" s="226"/>
      <c r="X471" s="226"/>
      <c r="Y471" s="226" t="str">
        <f t="shared" si="86"/>
        <v/>
      </c>
      <c r="Z471" s="136"/>
      <c r="AA471" s="228"/>
      <c r="AB471" s="229"/>
      <c r="AC471" s="229"/>
      <c r="AD471" s="138"/>
      <c r="AE471" s="139">
        <v>0.0</v>
      </c>
      <c r="AF471" s="140" t="str">
        <f t="shared" si="6"/>
        <v/>
      </c>
      <c r="AG471" s="231">
        <v>2.75</v>
      </c>
      <c r="AH471" s="142">
        <f t="shared" si="7"/>
        <v>0</v>
      </c>
      <c r="AI471" s="235" t="str">
        <f>HYPERLINK('242MLInput'!AD467)</f>
        <v/>
      </c>
      <c r="AJ471" s="236" t="str">
        <f>HYPERLINK('242MLInput'!AE467)</f>
        <v/>
      </c>
      <c r="AK471" s="237" t="str">
        <f>HYPERLINK('242MLInput'!AF467)</f>
        <v/>
      </c>
      <c r="AL471" s="237" t="str">
        <f>HYPERLINK('242MLInput'!AG467)</f>
        <v/>
      </c>
      <c r="AM471" s="237" t="str">
        <f>HYPERLINK('242MLInput'!AH467)</f>
        <v/>
      </c>
      <c r="AN471" s="237" t="str">
        <f>HYPERLINK('242MLInput'!AI467)</f>
        <v/>
      </c>
      <c r="AO471" s="237" t="str">
        <f>HYPERLINK('242MLInput'!AJ467)</f>
        <v/>
      </c>
      <c r="AP471" s="237" t="str">
        <f>HYPERLINK('242MLInput'!AK467)</f>
        <v/>
      </c>
      <c r="AQ471" s="238"/>
      <c r="AR471" s="238"/>
      <c r="AS471" s="238"/>
      <c r="AT471" s="238"/>
      <c r="AU471" s="238"/>
      <c r="AV471" s="238"/>
      <c r="AW471" s="238"/>
      <c r="AX471" s="238"/>
      <c r="AY471" s="238"/>
      <c r="AZ471" s="238"/>
      <c r="BA471" s="238"/>
      <c r="BB471" s="238"/>
      <c r="BC471" s="238"/>
      <c r="BD471" s="238"/>
      <c r="BE471" s="238"/>
      <c r="BF471" s="238"/>
      <c r="BG471" s="238"/>
      <c r="BH471" s="238"/>
      <c r="BI471" s="238"/>
      <c r="BJ471" s="238"/>
      <c r="BK471" s="238"/>
      <c r="BL471" s="238"/>
      <c r="BM471" s="238"/>
      <c r="BN471" s="238"/>
      <c r="BO471" s="238"/>
      <c r="BP471" s="238"/>
      <c r="BQ471" s="238"/>
      <c r="BR471" s="238"/>
      <c r="BS471" s="238"/>
      <c r="BT471" s="238"/>
      <c r="BU471" s="238"/>
      <c r="BV471" s="238"/>
      <c r="BW471" s="238"/>
      <c r="BX471" s="238"/>
      <c r="BY471" s="238"/>
      <c r="BZ471" s="238"/>
      <c r="CA471" s="238"/>
      <c r="CB471" s="238"/>
      <c r="CC471" s="238"/>
      <c r="CD471" s="238"/>
      <c r="CE471" s="238"/>
      <c r="CF471" s="238"/>
      <c r="CG471" s="238"/>
      <c r="CH471" s="238"/>
      <c r="CI471" s="238"/>
      <c r="CJ471" s="238"/>
      <c r="CK471" s="238"/>
      <c r="CL471" s="238"/>
      <c r="CM471" s="238"/>
      <c r="CN471" s="238"/>
      <c r="CO471" s="238"/>
      <c r="CP471" s="238"/>
      <c r="CQ471" s="238"/>
      <c r="CR471" s="238"/>
      <c r="CS471" s="238"/>
      <c r="CT471" s="238"/>
      <c r="CU471" s="238"/>
      <c r="CV471" s="238"/>
      <c r="CW471" s="238"/>
      <c r="CX471" s="238"/>
      <c r="CY471" s="238"/>
      <c r="CZ471" s="238"/>
      <c r="DA471" s="238"/>
      <c r="DB471" s="238"/>
      <c r="DC471" s="238"/>
      <c r="DD471" s="238"/>
    </row>
    <row r="472" ht="10.5" customHeight="1">
      <c r="A472" s="12" t="str">
        <f t="shared" si="1"/>
        <v>242ML</v>
      </c>
      <c r="B472" s="12">
        <f t="shared" si="2"/>
        <v>2020</v>
      </c>
      <c r="C472" s="12">
        <f t="shared" si="3"/>
        <v>12</v>
      </c>
      <c r="D472" s="230">
        <f>'242MLInput'!B468</f>
        <v>44183</v>
      </c>
      <c r="E472" s="111" t="str">
        <f t="shared" si="4"/>
        <v>IXD</v>
      </c>
      <c r="F472" s="112" t="str">
        <f>'242MLInput'!H468</f>
        <v>APA</v>
      </c>
      <c r="G472" s="111" t="str">
        <f>'242MLInput'!N468</f>
        <v>Steve Watkins</v>
      </c>
      <c r="H472" s="111" t="str">
        <f>'242MLInput'!O468</f>
        <v/>
      </c>
      <c r="I472" s="111" t="str">
        <f>'242MLInput'!Q468</f>
        <v>Cargo</v>
      </c>
      <c r="J472" s="112" t="str">
        <f>'242MLInput'!R468</f>
        <v>Vector Aeromedical</v>
      </c>
      <c r="K472" s="113" t="str">
        <f>'242MLInput'!AC468</f>
        <v/>
      </c>
      <c r="L472" s="114"/>
      <c r="M472" s="115">
        <f>'242MLInput'!L468</f>
        <v>1.8</v>
      </c>
      <c r="N472" s="111" t="str">
        <f>IF(F472="","",(IF(R472='242MLInput'!K468,"","ERROR!")))</f>
        <v/>
      </c>
      <c r="O472" s="64"/>
      <c r="P472" s="121">
        <v>1896.0</v>
      </c>
      <c r="Q472" s="133"/>
      <c r="R472" s="224">
        <f t="shared" si="8"/>
        <v>3369.2</v>
      </c>
      <c r="S472" s="225"/>
      <c r="T472" s="225"/>
      <c r="U472" s="226"/>
      <c r="V472" s="226"/>
      <c r="W472" s="226"/>
      <c r="X472" s="226"/>
      <c r="Y472" s="226" t="str">
        <f t="shared" si="86"/>
        <v/>
      </c>
      <c r="Z472" s="136"/>
      <c r="AA472" s="228" t="s">
        <v>137</v>
      </c>
      <c r="AB472" s="229">
        <v>250.0</v>
      </c>
      <c r="AC472" s="229" t="s">
        <v>447</v>
      </c>
      <c r="AD472" s="138"/>
      <c r="AE472" s="139">
        <v>0.0</v>
      </c>
      <c r="AF472" s="140" t="str">
        <f t="shared" si="6"/>
        <v/>
      </c>
      <c r="AG472" s="231">
        <v>2.75</v>
      </c>
      <c r="AH472" s="142">
        <f t="shared" si="7"/>
        <v>0</v>
      </c>
      <c r="AI472" s="235" t="str">
        <f>HYPERLINK('242MLInput'!AD468)</f>
        <v/>
      </c>
      <c r="AJ472" s="236" t="str">
        <f>HYPERLINK('242MLInput'!AE468)</f>
        <v/>
      </c>
      <c r="AK472" s="237" t="str">
        <f>HYPERLINK('242MLInput'!AF468)</f>
        <v/>
      </c>
      <c r="AL472" s="237" t="str">
        <f>HYPERLINK('242MLInput'!AG468)</f>
        <v/>
      </c>
      <c r="AM472" s="237" t="str">
        <f>HYPERLINK('242MLInput'!AH468)</f>
        <v/>
      </c>
      <c r="AN472" s="237" t="str">
        <f>HYPERLINK('242MLInput'!AI468)</f>
        <v/>
      </c>
      <c r="AO472" s="237" t="str">
        <f>HYPERLINK('242MLInput'!AJ468)</f>
        <v/>
      </c>
      <c r="AP472" s="237" t="str">
        <f>HYPERLINK('242MLInput'!AK468)</f>
        <v/>
      </c>
      <c r="AQ472" s="238"/>
      <c r="AR472" s="238"/>
      <c r="AS472" s="238"/>
      <c r="AT472" s="238"/>
      <c r="AU472" s="238"/>
      <c r="AV472" s="238"/>
      <c r="AW472" s="238"/>
      <c r="AX472" s="238"/>
      <c r="AY472" s="238"/>
      <c r="AZ472" s="238"/>
      <c r="BA472" s="238"/>
      <c r="BB472" s="238"/>
      <c r="BC472" s="238"/>
      <c r="BD472" s="238"/>
      <c r="BE472" s="238"/>
      <c r="BF472" s="238"/>
      <c r="BG472" s="238"/>
      <c r="BH472" s="238"/>
      <c r="BI472" s="238"/>
      <c r="BJ472" s="238"/>
      <c r="BK472" s="238"/>
      <c r="BL472" s="238"/>
      <c r="BM472" s="238"/>
      <c r="BN472" s="238"/>
      <c r="BO472" s="238"/>
      <c r="BP472" s="238"/>
      <c r="BQ472" s="238"/>
      <c r="BR472" s="238"/>
      <c r="BS472" s="238"/>
      <c r="BT472" s="238"/>
      <c r="BU472" s="238"/>
      <c r="BV472" s="238"/>
      <c r="BW472" s="238"/>
      <c r="BX472" s="238"/>
      <c r="BY472" s="238"/>
      <c r="BZ472" s="238"/>
      <c r="CA472" s="238"/>
      <c r="CB472" s="238"/>
      <c r="CC472" s="238"/>
      <c r="CD472" s="238"/>
      <c r="CE472" s="238"/>
      <c r="CF472" s="238"/>
      <c r="CG472" s="238"/>
      <c r="CH472" s="238"/>
      <c r="CI472" s="238"/>
      <c r="CJ472" s="238"/>
      <c r="CK472" s="238"/>
      <c r="CL472" s="238"/>
      <c r="CM472" s="238"/>
      <c r="CN472" s="238"/>
      <c r="CO472" s="238"/>
      <c r="CP472" s="238"/>
      <c r="CQ472" s="238"/>
      <c r="CR472" s="238"/>
      <c r="CS472" s="238"/>
      <c r="CT472" s="238"/>
      <c r="CU472" s="238"/>
      <c r="CV472" s="238"/>
      <c r="CW472" s="238"/>
      <c r="CX472" s="238"/>
      <c r="CY472" s="238"/>
      <c r="CZ472" s="238"/>
      <c r="DA472" s="238"/>
      <c r="DB472" s="238"/>
      <c r="DC472" s="238"/>
      <c r="DD472" s="238"/>
    </row>
    <row r="473" ht="10.5" customHeight="1">
      <c r="A473" s="12" t="str">
        <f t="shared" si="1"/>
        <v>242ML</v>
      </c>
      <c r="B473" s="12">
        <f t="shared" si="2"/>
        <v>2020</v>
      </c>
      <c r="C473" s="12">
        <f t="shared" si="3"/>
        <v>12</v>
      </c>
      <c r="D473" s="230">
        <f>'242MLInput'!B469</f>
        <v>44183</v>
      </c>
      <c r="E473" s="111" t="str">
        <f t="shared" si="4"/>
        <v>APA</v>
      </c>
      <c r="F473" s="112" t="str">
        <f>'242MLInput'!H469</f>
        <v>BUY</v>
      </c>
      <c r="G473" s="111" t="str">
        <f>'242MLInput'!N469</f>
        <v>Steve Watkins</v>
      </c>
      <c r="H473" s="111" t="str">
        <f>'242MLInput'!O469</f>
        <v/>
      </c>
      <c r="I473" s="111" t="str">
        <f>'242MLInput'!Q469</f>
        <v>Cargo</v>
      </c>
      <c r="J473" s="112" t="str">
        <f>'242MLInput'!R469</f>
        <v>Vector Aeromedical</v>
      </c>
      <c r="K473" s="113" t="str">
        <f>'242MLInput'!AC469</f>
        <v/>
      </c>
      <c r="L473" s="114"/>
      <c r="M473" s="115">
        <f>'242MLInput'!L469</f>
        <v>3.1</v>
      </c>
      <c r="N473" s="111" t="str">
        <f>IF(F473="","",(IF(R473='242MLInput'!K469,"","ERROR!")))</f>
        <v/>
      </c>
      <c r="O473" s="64"/>
      <c r="P473" s="121">
        <v>1897.0</v>
      </c>
      <c r="Q473" s="133"/>
      <c r="R473" s="224">
        <f t="shared" si="8"/>
        <v>3372.3</v>
      </c>
      <c r="S473" s="225"/>
      <c r="T473" s="225"/>
      <c r="U473" s="226"/>
      <c r="V473" s="226"/>
      <c r="W473" s="226"/>
      <c r="X473" s="226"/>
      <c r="Y473" s="226" t="str">
        <f t="shared" si="86"/>
        <v/>
      </c>
      <c r="Z473" s="136"/>
      <c r="AA473" s="228" t="s">
        <v>94</v>
      </c>
      <c r="AB473" s="229">
        <v>900.0</v>
      </c>
      <c r="AC473" s="229" t="s">
        <v>448</v>
      </c>
      <c r="AD473" s="138"/>
      <c r="AE473" s="139">
        <v>0.0</v>
      </c>
      <c r="AF473" s="140" t="str">
        <f t="shared" si="6"/>
        <v/>
      </c>
      <c r="AG473" s="231">
        <v>2.75</v>
      </c>
      <c r="AH473" s="142">
        <f t="shared" si="7"/>
        <v>0</v>
      </c>
      <c r="AI473" s="235" t="str">
        <f>HYPERLINK('242MLInput'!AD469)</f>
        <v/>
      </c>
      <c r="AJ473" s="236" t="str">
        <f>HYPERLINK('242MLInput'!AE469)</f>
        <v/>
      </c>
      <c r="AK473" s="237" t="str">
        <f>HYPERLINK('242MLInput'!AF469)</f>
        <v/>
      </c>
      <c r="AL473" s="237" t="str">
        <f>HYPERLINK('242MLInput'!AG469)</f>
        <v/>
      </c>
      <c r="AM473" s="237" t="str">
        <f>HYPERLINK('242MLInput'!AH469)</f>
        <v/>
      </c>
      <c r="AN473" s="237" t="str">
        <f>HYPERLINK('242MLInput'!AI469)</f>
        <v/>
      </c>
      <c r="AO473" s="237" t="str">
        <f>HYPERLINK('242MLInput'!AJ469)</f>
        <v/>
      </c>
      <c r="AP473" s="237" t="str">
        <f>HYPERLINK('242MLInput'!AK469)</f>
        <v/>
      </c>
      <c r="AQ473" s="238"/>
      <c r="AR473" s="238"/>
      <c r="AS473" s="238"/>
      <c r="AT473" s="238"/>
      <c r="AU473" s="238"/>
      <c r="AV473" s="238"/>
      <c r="AW473" s="238"/>
      <c r="AX473" s="238"/>
      <c r="AY473" s="238"/>
      <c r="AZ473" s="238"/>
      <c r="BA473" s="238"/>
      <c r="BB473" s="238"/>
      <c r="BC473" s="238"/>
      <c r="BD473" s="238"/>
      <c r="BE473" s="238"/>
      <c r="BF473" s="238"/>
      <c r="BG473" s="238"/>
      <c r="BH473" s="238"/>
      <c r="BI473" s="238"/>
      <c r="BJ473" s="238"/>
      <c r="BK473" s="238"/>
      <c r="BL473" s="238"/>
      <c r="BM473" s="238"/>
      <c r="BN473" s="238"/>
      <c r="BO473" s="238"/>
      <c r="BP473" s="238"/>
      <c r="BQ473" s="238"/>
      <c r="BR473" s="238"/>
      <c r="BS473" s="238"/>
      <c r="BT473" s="238"/>
      <c r="BU473" s="238"/>
      <c r="BV473" s="238"/>
      <c r="BW473" s="238"/>
      <c r="BX473" s="238"/>
      <c r="BY473" s="238"/>
      <c r="BZ473" s="238"/>
      <c r="CA473" s="238"/>
      <c r="CB473" s="238"/>
      <c r="CC473" s="238"/>
      <c r="CD473" s="238"/>
      <c r="CE473" s="238"/>
      <c r="CF473" s="238"/>
      <c r="CG473" s="238"/>
      <c r="CH473" s="238"/>
      <c r="CI473" s="238"/>
      <c r="CJ473" s="238"/>
      <c r="CK473" s="238"/>
      <c r="CL473" s="238"/>
      <c r="CM473" s="238"/>
      <c r="CN473" s="238"/>
      <c r="CO473" s="238"/>
      <c r="CP473" s="238"/>
      <c r="CQ473" s="238"/>
      <c r="CR473" s="238"/>
      <c r="CS473" s="238"/>
      <c r="CT473" s="238"/>
      <c r="CU473" s="238"/>
      <c r="CV473" s="238"/>
      <c r="CW473" s="238"/>
      <c r="CX473" s="238"/>
      <c r="CY473" s="238"/>
      <c r="CZ473" s="238"/>
      <c r="DA473" s="238"/>
      <c r="DB473" s="238"/>
      <c r="DC473" s="238"/>
      <c r="DD473" s="238"/>
    </row>
    <row r="474" ht="10.5" customHeight="1">
      <c r="A474" s="118" t="str">
        <f t="shared" si="1"/>
        <v>242ML</v>
      </c>
      <c r="B474" s="118">
        <f t="shared" si="2"/>
        <v>2020</v>
      </c>
      <c r="C474" s="118">
        <f t="shared" si="3"/>
        <v>12</v>
      </c>
      <c r="D474" s="119">
        <f>'242MLInput'!B470</f>
        <v>44184</v>
      </c>
      <c r="E474" s="120" t="str">
        <f t="shared" si="4"/>
        <v>BUY</v>
      </c>
      <c r="F474" s="121" t="str">
        <f>'242MLInput'!H470</f>
        <v>SLN</v>
      </c>
      <c r="G474" s="120" t="str">
        <f>'242MLInput'!N470</f>
        <v>Kevin Mock</v>
      </c>
      <c r="H474" s="120" t="str">
        <f>'242MLInput'!O470</f>
        <v/>
      </c>
      <c r="I474" s="120" t="str">
        <f>'242MLInput'!Q470</f>
        <v>Cargo</v>
      </c>
      <c r="J474" s="121" t="str">
        <f>'242MLInput'!R470</f>
        <v>Vector Aeromedical</v>
      </c>
      <c r="K474" s="122" t="str">
        <f>'242MLInput'!AC470</f>
        <v/>
      </c>
      <c r="L474" s="123"/>
      <c r="M474" s="124">
        <f>'242MLInput'!L470</f>
        <v>3.5</v>
      </c>
      <c r="N474" s="120" t="str">
        <f>IF(F474="","",(IF(R474='242MLInput'!K470,"","ERROR!")))</f>
        <v/>
      </c>
      <c r="O474" s="120"/>
      <c r="P474" s="121">
        <v>1898.0</v>
      </c>
      <c r="Q474" s="121"/>
      <c r="R474" s="124">
        <f t="shared" si="8"/>
        <v>3375.8</v>
      </c>
      <c r="S474" s="125"/>
      <c r="T474" s="125"/>
      <c r="U474" s="125"/>
      <c r="V474" s="126"/>
      <c r="W474" s="125"/>
      <c r="X474" s="125"/>
      <c r="Y474" s="125" t="str">
        <f t="shared" si="86"/>
        <v/>
      </c>
      <c r="Z474" s="121"/>
      <c r="AA474" s="234"/>
      <c r="AB474" s="128"/>
      <c r="AC474" s="128"/>
      <c r="AD474" s="143"/>
      <c r="AE474" s="144">
        <v>0.0</v>
      </c>
      <c r="AF474" s="125" t="str">
        <f t="shared" si="6"/>
        <v/>
      </c>
      <c r="AG474" s="131">
        <v>2.75</v>
      </c>
      <c r="AH474" s="120">
        <f t="shared" si="7"/>
        <v>0</v>
      </c>
      <c r="AI474" s="132" t="str">
        <f>HYPERLINK('242MLInput'!AD470)</f>
        <v/>
      </c>
      <c r="AJ474" s="132" t="str">
        <f>HYPERLINK('242MLInput'!AE470)</f>
        <v/>
      </c>
      <c r="AK474" s="132" t="str">
        <f>HYPERLINK('242MLInput'!AF470)</f>
        <v/>
      </c>
      <c r="AL474" s="132" t="str">
        <f>HYPERLINK('242MLInput'!AG470)</f>
        <v/>
      </c>
      <c r="AM474" s="132" t="str">
        <f>HYPERLINK('242MLInput'!AH470)</f>
        <v/>
      </c>
      <c r="AN474" s="132" t="str">
        <f>HYPERLINK('242MLInput'!AI470)</f>
        <v/>
      </c>
      <c r="AO474" s="132" t="str">
        <f>HYPERLINK('242MLInput'!AJ470)</f>
        <v/>
      </c>
      <c r="AP474" s="132" t="str">
        <f>HYPERLINK('242MLInput'!AK470)</f>
        <v/>
      </c>
      <c r="AQ474" s="118"/>
      <c r="AR474" s="118"/>
      <c r="AS474" s="118"/>
      <c r="AT474" s="118"/>
      <c r="AU474" s="118"/>
      <c r="AV474" s="118"/>
      <c r="AW474" s="118"/>
      <c r="AX474" s="118"/>
      <c r="AY474" s="118"/>
      <c r="AZ474" s="118"/>
      <c r="BA474" s="118"/>
      <c r="BB474" s="118"/>
      <c r="BC474" s="118"/>
      <c r="BD474" s="118"/>
      <c r="BE474" s="118"/>
      <c r="BF474" s="118"/>
      <c r="BG474" s="118"/>
      <c r="BH474" s="118"/>
      <c r="BI474" s="118"/>
      <c r="BJ474" s="118"/>
      <c r="BK474" s="118"/>
      <c r="BL474" s="118"/>
      <c r="BM474" s="118"/>
      <c r="BN474" s="118"/>
      <c r="BO474" s="118"/>
      <c r="BP474" s="118"/>
      <c r="BQ474" s="118"/>
      <c r="BR474" s="118"/>
      <c r="BS474" s="118"/>
      <c r="BT474" s="118"/>
      <c r="BU474" s="118"/>
      <c r="BV474" s="118"/>
      <c r="BW474" s="118"/>
      <c r="BX474" s="118"/>
      <c r="BY474" s="118"/>
      <c r="BZ474" s="118"/>
      <c r="CA474" s="118"/>
      <c r="CB474" s="118"/>
      <c r="CC474" s="118"/>
      <c r="CD474" s="118"/>
      <c r="CE474" s="118"/>
      <c r="CF474" s="118"/>
      <c r="CG474" s="118"/>
      <c r="CH474" s="118"/>
      <c r="CI474" s="118"/>
      <c r="CJ474" s="118"/>
      <c r="CK474" s="118"/>
      <c r="CL474" s="118"/>
      <c r="CM474" s="118"/>
      <c r="CN474" s="118"/>
      <c r="CO474" s="118"/>
      <c r="CP474" s="118"/>
      <c r="CQ474" s="118"/>
      <c r="CR474" s="118"/>
      <c r="CS474" s="118"/>
      <c r="CT474" s="118"/>
      <c r="CU474" s="118"/>
      <c r="CV474" s="118"/>
      <c r="CW474" s="118"/>
      <c r="CX474" s="118"/>
      <c r="CY474" s="118"/>
      <c r="CZ474" s="118"/>
      <c r="DA474" s="118"/>
      <c r="DB474" s="118"/>
      <c r="DC474" s="118"/>
      <c r="DD474" s="118"/>
    </row>
    <row r="475" ht="10.5" customHeight="1">
      <c r="A475" s="118" t="str">
        <f t="shared" si="1"/>
        <v>242ML</v>
      </c>
      <c r="B475" s="118">
        <f t="shared" si="2"/>
        <v>2020</v>
      </c>
      <c r="C475" s="118">
        <f t="shared" si="3"/>
        <v>12</v>
      </c>
      <c r="D475" s="119">
        <f>'242MLInput'!B471</f>
        <v>44184</v>
      </c>
      <c r="E475" s="120" t="str">
        <f t="shared" si="4"/>
        <v>SLN</v>
      </c>
      <c r="F475" s="121" t="str">
        <f>'242MLInput'!H471</f>
        <v>APA</v>
      </c>
      <c r="G475" s="120" t="str">
        <f>'242MLInput'!N471</f>
        <v>Kevin Mock</v>
      </c>
      <c r="H475" s="120" t="str">
        <f>'242MLInput'!O471</f>
        <v/>
      </c>
      <c r="I475" s="120" t="str">
        <f>'242MLInput'!Q471</f>
        <v>Cargo</v>
      </c>
      <c r="J475" s="121" t="str">
        <f>'242MLInput'!R471</f>
        <v>Vector Aeromedical</v>
      </c>
      <c r="K475" s="122" t="str">
        <f>'242MLInput'!AC471</f>
        <v/>
      </c>
      <c r="L475" s="123"/>
      <c r="M475" s="124">
        <f>'242MLInput'!L471</f>
        <v>1.2</v>
      </c>
      <c r="N475" s="120" t="str">
        <f>IF(F475="","",(IF(R475='242MLInput'!K471,"","ERROR!")))</f>
        <v/>
      </c>
      <c r="O475" s="120"/>
      <c r="P475" s="121">
        <v>1899.0</v>
      </c>
      <c r="Q475" s="121"/>
      <c r="R475" s="124">
        <f t="shared" si="8"/>
        <v>3377</v>
      </c>
      <c r="S475" s="125"/>
      <c r="T475" s="125"/>
      <c r="U475" s="125"/>
      <c r="V475" s="126"/>
      <c r="W475" s="125"/>
      <c r="X475" s="125"/>
      <c r="Y475" s="125" t="str">
        <f t="shared" si="86"/>
        <v/>
      </c>
      <c r="Z475" s="121"/>
      <c r="AA475" s="234"/>
      <c r="AB475" s="128"/>
      <c r="AC475" s="128"/>
      <c r="AD475" s="143"/>
      <c r="AE475" s="144">
        <v>0.0</v>
      </c>
      <c r="AF475" s="125" t="str">
        <f t="shared" si="6"/>
        <v/>
      </c>
      <c r="AG475" s="131">
        <v>2.75</v>
      </c>
      <c r="AH475" s="120">
        <f t="shared" si="7"/>
        <v>0</v>
      </c>
      <c r="AI475" s="132" t="str">
        <f>HYPERLINK('242MLInput'!AD471)</f>
        <v/>
      </c>
      <c r="AJ475" s="132" t="str">
        <f>HYPERLINK('242MLInput'!AE471)</f>
        <v/>
      </c>
      <c r="AK475" s="132" t="str">
        <f>HYPERLINK('242MLInput'!AF471)</f>
        <v/>
      </c>
      <c r="AL475" s="132" t="str">
        <f>HYPERLINK('242MLInput'!AG471)</f>
        <v/>
      </c>
      <c r="AM475" s="132" t="str">
        <f>HYPERLINK('242MLInput'!AH471)</f>
        <v/>
      </c>
      <c r="AN475" s="132" t="str">
        <f>HYPERLINK('242MLInput'!AI471)</f>
        <v/>
      </c>
      <c r="AO475" s="132" t="str">
        <f>HYPERLINK('242MLInput'!AJ471)</f>
        <v/>
      </c>
      <c r="AP475" s="132" t="str">
        <f>HYPERLINK('242MLInput'!AK471)</f>
        <v/>
      </c>
      <c r="AQ475" s="118"/>
      <c r="AR475" s="118"/>
      <c r="AS475" s="118"/>
      <c r="AT475" s="118"/>
      <c r="AU475" s="118"/>
      <c r="AV475" s="118"/>
      <c r="AW475" s="118"/>
      <c r="AX475" s="118"/>
      <c r="AY475" s="118"/>
      <c r="AZ475" s="118"/>
      <c r="BA475" s="118"/>
      <c r="BB475" s="118"/>
      <c r="BC475" s="118"/>
      <c r="BD475" s="118"/>
      <c r="BE475" s="118"/>
      <c r="BF475" s="118"/>
      <c r="BG475" s="118"/>
      <c r="BH475" s="118"/>
      <c r="BI475" s="118"/>
      <c r="BJ475" s="118"/>
      <c r="BK475" s="118"/>
      <c r="BL475" s="118"/>
      <c r="BM475" s="118"/>
      <c r="BN475" s="118"/>
      <c r="BO475" s="118"/>
      <c r="BP475" s="118"/>
      <c r="BQ475" s="118"/>
      <c r="BR475" s="118"/>
      <c r="BS475" s="118"/>
      <c r="BT475" s="118"/>
      <c r="BU475" s="118"/>
      <c r="BV475" s="118"/>
      <c r="BW475" s="118"/>
      <c r="BX475" s="118"/>
      <c r="BY475" s="118"/>
      <c r="BZ475" s="118"/>
      <c r="CA475" s="118"/>
      <c r="CB475" s="118"/>
      <c r="CC475" s="118"/>
      <c r="CD475" s="118"/>
      <c r="CE475" s="118"/>
      <c r="CF475" s="118"/>
      <c r="CG475" s="118"/>
      <c r="CH475" s="118"/>
      <c r="CI475" s="118"/>
      <c r="CJ475" s="118"/>
      <c r="CK475" s="118"/>
      <c r="CL475" s="118"/>
      <c r="CM475" s="118"/>
      <c r="CN475" s="118"/>
      <c r="CO475" s="118"/>
      <c r="CP475" s="118"/>
      <c r="CQ475" s="118"/>
      <c r="CR475" s="118"/>
      <c r="CS475" s="118"/>
      <c r="CT475" s="118"/>
      <c r="CU475" s="118"/>
      <c r="CV475" s="118"/>
      <c r="CW475" s="118"/>
      <c r="CX475" s="118"/>
      <c r="CY475" s="118"/>
      <c r="CZ475" s="118"/>
      <c r="DA475" s="118"/>
      <c r="DB475" s="118"/>
      <c r="DC475" s="118"/>
      <c r="DD475" s="118"/>
    </row>
    <row r="476" ht="10.5" customHeight="1">
      <c r="A476" s="118" t="str">
        <f t="shared" si="1"/>
        <v>242ML</v>
      </c>
      <c r="B476" s="118">
        <f t="shared" si="2"/>
        <v>2020</v>
      </c>
      <c r="C476" s="118">
        <f t="shared" si="3"/>
        <v>12</v>
      </c>
      <c r="D476" s="119">
        <f>'242MLInput'!B472</f>
        <v>44185</v>
      </c>
      <c r="E476" s="120" t="str">
        <f t="shared" si="4"/>
        <v>APA</v>
      </c>
      <c r="F476" s="121" t="str">
        <f>'242MLInput'!H472</f>
        <v>BUY</v>
      </c>
      <c r="G476" s="120" t="str">
        <f>'242MLInput'!N472</f>
        <v>Kevin Mock</v>
      </c>
      <c r="H476" s="120" t="str">
        <f>'242MLInput'!O472</f>
        <v/>
      </c>
      <c r="I476" s="120" t="str">
        <f>'242MLInput'!Q472</f>
        <v>Cargo</v>
      </c>
      <c r="J476" s="121" t="str">
        <f>'242MLInput'!R472</f>
        <v>Vector Aeromedical</v>
      </c>
      <c r="K476" s="122" t="str">
        <f>'242MLInput'!AC472</f>
        <v/>
      </c>
      <c r="L476" s="123"/>
      <c r="M476" s="124">
        <f>'242MLInput'!L472</f>
        <v>3.2</v>
      </c>
      <c r="N476" s="120" t="str">
        <f>IF(F476="","",(IF(R476='242MLInput'!K472,"","ERROR!")))</f>
        <v/>
      </c>
      <c r="O476" s="120"/>
      <c r="P476" s="121">
        <v>1900.0</v>
      </c>
      <c r="Q476" s="121"/>
      <c r="R476" s="124">
        <f t="shared" si="8"/>
        <v>3380.2</v>
      </c>
      <c r="S476" s="125"/>
      <c r="T476" s="125"/>
      <c r="U476" s="125"/>
      <c r="V476" s="126"/>
      <c r="W476" s="125"/>
      <c r="X476" s="125"/>
      <c r="Y476" s="125" t="str">
        <f t="shared" si="86"/>
        <v/>
      </c>
      <c r="Z476" s="121"/>
      <c r="AA476" s="234" t="s">
        <v>102</v>
      </c>
      <c r="AB476" s="128">
        <v>1000.0</v>
      </c>
      <c r="AC476" s="128" t="s">
        <v>449</v>
      </c>
      <c r="AD476" s="143"/>
      <c r="AE476" s="144">
        <v>0.0</v>
      </c>
      <c r="AF476" s="125" t="str">
        <f t="shared" si="6"/>
        <v/>
      </c>
      <c r="AG476" s="131">
        <v>2.75</v>
      </c>
      <c r="AH476" s="120">
        <f t="shared" si="7"/>
        <v>0</v>
      </c>
      <c r="AI476" s="132" t="str">
        <f>HYPERLINK('242MLInput'!AD472)</f>
        <v/>
      </c>
      <c r="AJ476" s="132" t="str">
        <f>HYPERLINK('242MLInput'!AE472)</f>
        <v/>
      </c>
      <c r="AK476" s="132" t="str">
        <f>HYPERLINK('242MLInput'!AF472)</f>
        <v/>
      </c>
      <c r="AL476" s="132" t="str">
        <f>HYPERLINK('242MLInput'!AG472)</f>
        <v/>
      </c>
      <c r="AM476" s="132" t="str">
        <f>HYPERLINK('242MLInput'!AH472)</f>
        <v/>
      </c>
      <c r="AN476" s="132" t="str">
        <f>HYPERLINK('242MLInput'!AI472)</f>
        <v/>
      </c>
      <c r="AO476" s="132" t="str">
        <f>HYPERLINK('242MLInput'!AJ472)</f>
        <v/>
      </c>
      <c r="AP476" s="132" t="str">
        <f>HYPERLINK('242MLInput'!AK472)</f>
        <v/>
      </c>
      <c r="AQ476" s="118"/>
      <c r="AR476" s="118"/>
      <c r="AS476" s="118"/>
      <c r="AT476" s="118"/>
      <c r="AU476" s="118"/>
      <c r="AV476" s="118"/>
      <c r="AW476" s="118"/>
      <c r="AX476" s="118"/>
      <c r="AY476" s="118"/>
      <c r="AZ476" s="118"/>
      <c r="BA476" s="118"/>
      <c r="BB476" s="118"/>
      <c r="BC476" s="118"/>
      <c r="BD476" s="118"/>
      <c r="BE476" s="118"/>
      <c r="BF476" s="118"/>
      <c r="BG476" s="118"/>
      <c r="BH476" s="118"/>
      <c r="BI476" s="118"/>
      <c r="BJ476" s="118"/>
      <c r="BK476" s="118"/>
      <c r="BL476" s="118"/>
      <c r="BM476" s="118"/>
      <c r="BN476" s="118"/>
      <c r="BO476" s="118"/>
      <c r="BP476" s="118"/>
      <c r="BQ476" s="118"/>
      <c r="BR476" s="118"/>
      <c r="BS476" s="118"/>
      <c r="BT476" s="118"/>
      <c r="BU476" s="118"/>
      <c r="BV476" s="118"/>
      <c r="BW476" s="118"/>
      <c r="BX476" s="118"/>
      <c r="BY476" s="118"/>
      <c r="BZ476" s="118"/>
      <c r="CA476" s="118"/>
      <c r="CB476" s="118"/>
      <c r="CC476" s="118"/>
      <c r="CD476" s="118"/>
      <c r="CE476" s="118"/>
      <c r="CF476" s="118"/>
      <c r="CG476" s="118"/>
      <c r="CH476" s="118"/>
      <c r="CI476" s="118"/>
      <c r="CJ476" s="118"/>
      <c r="CK476" s="118"/>
      <c r="CL476" s="118"/>
      <c r="CM476" s="118"/>
      <c r="CN476" s="118"/>
      <c r="CO476" s="118"/>
      <c r="CP476" s="118"/>
      <c r="CQ476" s="118"/>
      <c r="CR476" s="118"/>
      <c r="CS476" s="118"/>
      <c r="CT476" s="118"/>
      <c r="CU476" s="118"/>
      <c r="CV476" s="118"/>
      <c r="CW476" s="118"/>
      <c r="CX476" s="118"/>
      <c r="CY476" s="118"/>
      <c r="CZ476" s="118"/>
      <c r="DA476" s="118"/>
      <c r="DB476" s="118"/>
      <c r="DC476" s="118"/>
      <c r="DD476" s="118"/>
    </row>
    <row r="477" ht="10.5" customHeight="1">
      <c r="A477" s="12" t="str">
        <f t="shared" si="1"/>
        <v>242ML</v>
      </c>
      <c r="B477" s="12">
        <f t="shared" si="2"/>
        <v>2020</v>
      </c>
      <c r="C477" s="12">
        <f t="shared" si="3"/>
        <v>12</v>
      </c>
      <c r="D477" s="230">
        <f>'242MLInput'!B473</f>
        <v>44185</v>
      </c>
      <c r="E477" s="111" t="str">
        <f t="shared" si="4"/>
        <v>BUY</v>
      </c>
      <c r="F477" s="112" t="str">
        <f>'242MLInput'!H473</f>
        <v>SLN</v>
      </c>
      <c r="G477" s="111" t="str">
        <f>'242MLInput'!N473</f>
        <v>Steve Watkins</v>
      </c>
      <c r="H477" s="111" t="str">
        <f>'242MLInput'!O473</f>
        <v/>
      </c>
      <c r="I477" s="111" t="str">
        <f>'242MLInput'!Q473</f>
        <v>Cargo</v>
      </c>
      <c r="J477" s="112" t="str">
        <f>'242MLInput'!R473</f>
        <v>Vector Aeromedical</v>
      </c>
      <c r="K477" s="113" t="str">
        <f>'242MLInput'!AC473</f>
        <v/>
      </c>
      <c r="L477" s="114"/>
      <c r="M477" s="115">
        <f>'242MLInput'!L473</f>
        <v>3.1</v>
      </c>
      <c r="N477" s="111" t="str">
        <f>IF(F477="","",(IF(R477='242MLInput'!K473,"","ERROR!")))</f>
        <v/>
      </c>
      <c r="O477" s="64"/>
      <c r="P477" s="121">
        <v>1901.0</v>
      </c>
      <c r="Q477" s="133"/>
      <c r="R477" s="224">
        <f t="shared" si="8"/>
        <v>3383.3</v>
      </c>
      <c r="S477" s="225"/>
      <c r="T477" s="225"/>
      <c r="U477" s="226"/>
      <c r="V477" s="226"/>
      <c r="W477" s="226"/>
      <c r="X477" s="226"/>
      <c r="Y477" s="226" t="str">
        <f t="shared" si="86"/>
        <v/>
      </c>
      <c r="Z477" s="136"/>
      <c r="AA477" s="228"/>
      <c r="AB477" s="229"/>
      <c r="AC477" s="229"/>
      <c r="AD477" s="138"/>
      <c r="AE477" s="139">
        <v>0.0</v>
      </c>
      <c r="AF477" s="140" t="str">
        <f t="shared" si="6"/>
        <v/>
      </c>
      <c r="AG477" s="231">
        <v>2.75</v>
      </c>
      <c r="AH477" s="142">
        <f t="shared" si="7"/>
        <v>0</v>
      </c>
      <c r="AI477" s="235" t="str">
        <f>HYPERLINK('242MLInput'!AD473)</f>
        <v/>
      </c>
      <c r="AJ477" s="236" t="str">
        <f>HYPERLINK('242MLInput'!AE473)</f>
        <v/>
      </c>
      <c r="AK477" s="237" t="str">
        <f>HYPERLINK('242MLInput'!AF473)</f>
        <v/>
      </c>
      <c r="AL477" s="237" t="str">
        <f>HYPERLINK('242MLInput'!AG473)</f>
        <v/>
      </c>
      <c r="AM477" s="237" t="str">
        <f>HYPERLINK('242MLInput'!AH473)</f>
        <v/>
      </c>
      <c r="AN477" s="237" t="str">
        <f>HYPERLINK('242MLInput'!AI473)</f>
        <v/>
      </c>
      <c r="AO477" s="237" t="str">
        <f>HYPERLINK('242MLInput'!AJ473)</f>
        <v/>
      </c>
      <c r="AP477" s="237" t="str">
        <f>HYPERLINK('242MLInput'!AK473)</f>
        <v/>
      </c>
      <c r="AQ477" s="238"/>
      <c r="AR477" s="238"/>
      <c r="AS477" s="238"/>
      <c r="AT477" s="238"/>
      <c r="AU477" s="238"/>
      <c r="AV477" s="238"/>
      <c r="AW477" s="238"/>
      <c r="AX477" s="238"/>
      <c r="AY477" s="238"/>
      <c r="AZ477" s="238"/>
      <c r="BA477" s="238"/>
      <c r="BB477" s="238"/>
      <c r="BC477" s="238"/>
      <c r="BD477" s="238"/>
      <c r="BE477" s="238"/>
      <c r="BF477" s="238"/>
      <c r="BG477" s="238"/>
      <c r="BH477" s="238"/>
      <c r="BI477" s="238"/>
      <c r="BJ477" s="238"/>
      <c r="BK477" s="238"/>
      <c r="BL477" s="238"/>
      <c r="BM477" s="238"/>
      <c r="BN477" s="238"/>
      <c r="BO477" s="238"/>
      <c r="BP477" s="238"/>
      <c r="BQ477" s="238"/>
      <c r="BR477" s="238"/>
      <c r="BS477" s="238"/>
      <c r="BT477" s="238"/>
      <c r="BU477" s="238"/>
      <c r="BV477" s="238"/>
      <c r="BW477" s="238"/>
      <c r="BX477" s="238"/>
      <c r="BY477" s="238"/>
      <c r="BZ477" s="238"/>
      <c r="CA477" s="238"/>
      <c r="CB477" s="238"/>
      <c r="CC477" s="238"/>
      <c r="CD477" s="238"/>
      <c r="CE477" s="238"/>
      <c r="CF477" s="238"/>
      <c r="CG477" s="238"/>
      <c r="CH477" s="238"/>
      <c r="CI477" s="238"/>
      <c r="CJ477" s="238"/>
      <c r="CK477" s="238"/>
      <c r="CL477" s="238"/>
      <c r="CM477" s="238"/>
      <c r="CN477" s="238"/>
      <c r="CO477" s="238"/>
      <c r="CP477" s="238"/>
      <c r="CQ477" s="238"/>
      <c r="CR477" s="238"/>
      <c r="CS477" s="238"/>
      <c r="CT477" s="238"/>
      <c r="CU477" s="238"/>
      <c r="CV477" s="238"/>
      <c r="CW477" s="238"/>
      <c r="CX477" s="238"/>
      <c r="CY477" s="238"/>
      <c r="CZ477" s="238"/>
      <c r="DA477" s="238"/>
      <c r="DB477" s="238"/>
      <c r="DC477" s="238"/>
      <c r="DD477" s="238"/>
    </row>
    <row r="478" ht="10.5" customHeight="1">
      <c r="A478" s="12" t="str">
        <f t="shared" si="1"/>
        <v>242ML</v>
      </c>
      <c r="B478" s="12">
        <f t="shared" si="2"/>
        <v>2020</v>
      </c>
      <c r="C478" s="12">
        <f t="shared" si="3"/>
        <v>12</v>
      </c>
      <c r="D478" s="230">
        <f>'242MLInput'!B474</f>
        <v>44185</v>
      </c>
      <c r="E478" s="111" t="str">
        <f t="shared" si="4"/>
        <v>SLN</v>
      </c>
      <c r="F478" s="112" t="str">
        <f>'242MLInput'!H474</f>
        <v>APA</v>
      </c>
      <c r="G478" s="111" t="str">
        <f>'242MLInput'!N474</f>
        <v>Steve Watkins</v>
      </c>
      <c r="H478" s="111" t="str">
        <f>'242MLInput'!O474</f>
        <v/>
      </c>
      <c r="I478" s="111" t="str">
        <f>'242MLInput'!Q474</f>
        <v>Cargo</v>
      </c>
      <c r="J478" s="112" t="str">
        <f>'242MLInput'!R474</f>
        <v>Vector Aeromedical</v>
      </c>
      <c r="K478" s="113" t="str">
        <f>'242MLInput'!AC474</f>
        <v/>
      </c>
      <c r="L478" s="114"/>
      <c r="M478" s="115">
        <f>'242MLInput'!L474</f>
        <v>1.4</v>
      </c>
      <c r="N478" s="111" t="str">
        <f>IF(F478="","",(IF(R478='242MLInput'!K474,"","ERROR!")))</f>
        <v/>
      </c>
      <c r="O478" s="64"/>
      <c r="P478" s="121">
        <v>1902.0</v>
      </c>
      <c r="Q478" s="133"/>
      <c r="R478" s="224">
        <f t="shared" si="8"/>
        <v>3384.7</v>
      </c>
      <c r="S478" s="225"/>
      <c r="T478" s="225"/>
      <c r="U478" s="226"/>
      <c r="V478" s="226"/>
      <c r="W478" s="226"/>
      <c r="X478" s="226"/>
      <c r="Y478" s="226" t="str">
        <f t="shared" si="86"/>
        <v/>
      </c>
      <c r="Z478" s="136"/>
      <c r="AA478" s="228" t="s">
        <v>435</v>
      </c>
      <c r="AB478" s="229"/>
      <c r="AC478" s="229"/>
      <c r="AD478" s="138"/>
      <c r="AE478" s="139">
        <v>0.0</v>
      </c>
      <c r="AF478" s="140" t="str">
        <f t="shared" si="6"/>
        <v/>
      </c>
      <c r="AG478" s="231">
        <v>2.75</v>
      </c>
      <c r="AH478" s="142">
        <f t="shared" si="7"/>
        <v>0</v>
      </c>
      <c r="AI478" s="235" t="str">
        <f>HYPERLINK('242MLInput'!AD474)</f>
        <v/>
      </c>
      <c r="AJ478" s="236" t="str">
        <f>HYPERLINK('242MLInput'!AE474)</f>
        <v/>
      </c>
      <c r="AK478" s="237" t="str">
        <f>HYPERLINK('242MLInput'!AF474)</f>
        <v/>
      </c>
      <c r="AL478" s="237" t="str">
        <f>HYPERLINK('242MLInput'!AG474)</f>
        <v/>
      </c>
      <c r="AM478" s="237" t="str">
        <f>HYPERLINK('242MLInput'!AH474)</f>
        <v/>
      </c>
      <c r="AN478" s="237" t="str">
        <f>HYPERLINK('242MLInput'!AI474)</f>
        <v/>
      </c>
      <c r="AO478" s="237" t="str">
        <f>HYPERLINK('242MLInput'!AJ474)</f>
        <v/>
      </c>
      <c r="AP478" s="237" t="str">
        <f>HYPERLINK('242MLInput'!AK474)</f>
        <v/>
      </c>
      <c r="AQ478" s="238"/>
      <c r="AR478" s="238"/>
      <c r="AS478" s="238"/>
      <c r="AT478" s="238"/>
      <c r="AU478" s="238"/>
      <c r="AV478" s="238"/>
      <c r="AW478" s="238"/>
      <c r="AX478" s="238"/>
      <c r="AY478" s="238"/>
      <c r="AZ478" s="238"/>
      <c r="BA478" s="238"/>
      <c r="BB478" s="238"/>
      <c r="BC478" s="238"/>
      <c r="BD478" s="238"/>
      <c r="BE478" s="238"/>
      <c r="BF478" s="238"/>
      <c r="BG478" s="238"/>
      <c r="BH478" s="238"/>
      <c r="BI478" s="238"/>
      <c r="BJ478" s="238"/>
      <c r="BK478" s="238"/>
      <c r="BL478" s="238"/>
      <c r="BM478" s="238"/>
      <c r="BN478" s="238"/>
      <c r="BO478" s="238"/>
      <c r="BP478" s="238"/>
      <c r="BQ478" s="238"/>
      <c r="BR478" s="238"/>
      <c r="BS478" s="238"/>
      <c r="BT478" s="238"/>
      <c r="BU478" s="238"/>
      <c r="BV478" s="238"/>
      <c r="BW478" s="238"/>
      <c r="BX478" s="238"/>
      <c r="BY478" s="238"/>
      <c r="BZ478" s="238"/>
      <c r="CA478" s="238"/>
      <c r="CB478" s="238"/>
      <c r="CC478" s="238"/>
      <c r="CD478" s="238"/>
      <c r="CE478" s="238"/>
      <c r="CF478" s="238"/>
      <c r="CG478" s="238"/>
      <c r="CH478" s="238"/>
      <c r="CI478" s="238"/>
      <c r="CJ478" s="238"/>
      <c r="CK478" s="238"/>
      <c r="CL478" s="238"/>
      <c r="CM478" s="238"/>
      <c r="CN478" s="238"/>
      <c r="CO478" s="238"/>
      <c r="CP478" s="238"/>
      <c r="CQ478" s="238"/>
      <c r="CR478" s="238"/>
      <c r="CS478" s="238"/>
      <c r="CT478" s="238"/>
      <c r="CU478" s="238"/>
      <c r="CV478" s="238"/>
      <c r="CW478" s="238"/>
      <c r="CX478" s="238"/>
      <c r="CY478" s="238"/>
      <c r="CZ478" s="238"/>
      <c r="DA478" s="238"/>
      <c r="DB478" s="238"/>
      <c r="DC478" s="238"/>
      <c r="DD478" s="238"/>
    </row>
    <row r="479" ht="10.5" customHeight="1">
      <c r="A479" s="12" t="str">
        <f t="shared" si="1"/>
        <v>242ML</v>
      </c>
      <c r="B479" s="12">
        <f t="shared" si="2"/>
        <v>2020</v>
      </c>
      <c r="C479" s="12">
        <f t="shared" si="3"/>
        <v>12</v>
      </c>
      <c r="D479" s="230">
        <f>'242MLInput'!B475</f>
        <v>44185</v>
      </c>
      <c r="E479" s="111" t="str">
        <f t="shared" si="4"/>
        <v>APA</v>
      </c>
      <c r="F479" s="112" t="str">
        <f>'242MLInput'!H475</f>
        <v>BUY</v>
      </c>
      <c r="G479" s="111" t="str">
        <f>'242MLInput'!N475</f>
        <v>Steve Watkins</v>
      </c>
      <c r="H479" s="111" t="str">
        <f>'242MLInput'!O475</f>
        <v/>
      </c>
      <c r="I479" s="111" t="str">
        <f>'242MLInput'!Q475</f>
        <v>Cargo</v>
      </c>
      <c r="J479" s="112" t="str">
        <f>'242MLInput'!R475</f>
        <v>Vector Aeromedical</v>
      </c>
      <c r="K479" s="113" t="str">
        <f>'242MLInput'!AC475</f>
        <v/>
      </c>
      <c r="L479" s="114"/>
      <c r="M479" s="115">
        <f>'242MLInput'!L475</f>
        <v>3.4</v>
      </c>
      <c r="N479" s="111" t="str">
        <f>IF(F479="","",(IF(R479='242MLInput'!K475,"","ERROR!")))</f>
        <v/>
      </c>
      <c r="O479" s="64"/>
      <c r="P479" s="121">
        <v>1903.0</v>
      </c>
      <c r="Q479" s="133"/>
      <c r="R479" s="224">
        <f t="shared" si="8"/>
        <v>3388.1</v>
      </c>
      <c r="S479" s="225"/>
      <c r="T479" s="225"/>
      <c r="U479" s="226"/>
      <c r="V479" s="226"/>
      <c r="W479" s="226"/>
      <c r="X479" s="226"/>
      <c r="Y479" s="226" t="str">
        <f t="shared" si="86"/>
        <v/>
      </c>
      <c r="Z479" s="136"/>
      <c r="AA479" s="228" t="s">
        <v>94</v>
      </c>
      <c r="AB479" s="229">
        <v>900.0</v>
      </c>
      <c r="AC479" s="229" t="s">
        <v>450</v>
      </c>
      <c r="AD479" s="138"/>
      <c r="AE479" s="139">
        <v>0.0</v>
      </c>
      <c r="AF479" s="140" t="str">
        <f t="shared" si="6"/>
        <v/>
      </c>
      <c r="AG479" s="231">
        <v>2.75</v>
      </c>
      <c r="AH479" s="142">
        <f t="shared" si="7"/>
        <v>0</v>
      </c>
      <c r="AI479" s="235" t="str">
        <f>HYPERLINK('242MLInput'!AD475)</f>
        <v/>
      </c>
      <c r="AJ479" s="236" t="str">
        <f>HYPERLINK('242MLInput'!AE475)</f>
        <v/>
      </c>
      <c r="AK479" s="237" t="str">
        <f>HYPERLINK('242MLInput'!AF475)</f>
        <v/>
      </c>
      <c r="AL479" s="237" t="str">
        <f>HYPERLINK('242MLInput'!AG475)</f>
        <v/>
      </c>
      <c r="AM479" s="237" t="str">
        <f>HYPERLINK('242MLInput'!AH475)</f>
        <v/>
      </c>
      <c r="AN479" s="237" t="str">
        <f>HYPERLINK('242MLInput'!AI475)</f>
        <v/>
      </c>
      <c r="AO479" s="237" t="str">
        <f>HYPERLINK('242MLInput'!AJ475)</f>
        <v/>
      </c>
      <c r="AP479" s="237" t="str">
        <f>HYPERLINK('242MLInput'!AK475)</f>
        <v/>
      </c>
      <c r="AQ479" s="238"/>
      <c r="AR479" s="238"/>
      <c r="AS479" s="238"/>
      <c r="AT479" s="238"/>
      <c r="AU479" s="238"/>
      <c r="AV479" s="238"/>
      <c r="AW479" s="238"/>
      <c r="AX479" s="238"/>
      <c r="AY479" s="238"/>
      <c r="AZ479" s="238"/>
      <c r="BA479" s="238"/>
      <c r="BB479" s="238"/>
      <c r="BC479" s="238"/>
      <c r="BD479" s="238"/>
      <c r="BE479" s="238"/>
      <c r="BF479" s="238"/>
      <c r="BG479" s="238"/>
      <c r="BH479" s="238"/>
      <c r="BI479" s="238"/>
      <c r="BJ479" s="238"/>
      <c r="BK479" s="238"/>
      <c r="BL479" s="238"/>
      <c r="BM479" s="238"/>
      <c r="BN479" s="238"/>
      <c r="BO479" s="238"/>
      <c r="BP479" s="238"/>
      <c r="BQ479" s="238"/>
      <c r="BR479" s="238"/>
      <c r="BS479" s="238"/>
      <c r="BT479" s="238"/>
      <c r="BU479" s="238"/>
      <c r="BV479" s="238"/>
      <c r="BW479" s="238"/>
      <c r="BX479" s="238"/>
      <c r="BY479" s="238"/>
      <c r="BZ479" s="238"/>
      <c r="CA479" s="238"/>
      <c r="CB479" s="238"/>
      <c r="CC479" s="238"/>
      <c r="CD479" s="238"/>
      <c r="CE479" s="238"/>
      <c r="CF479" s="238"/>
      <c r="CG479" s="238"/>
      <c r="CH479" s="238"/>
      <c r="CI479" s="238"/>
      <c r="CJ479" s="238"/>
      <c r="CK479" s="238"/>
      <c r="CL479" s="238"/>
      <c r="CM479" s="238"/>
      <c r="CN479" s="238"/>
      <c r="CO479" s="238"/>
      <c r="CP479" s="238"/>
      <c r="CQ479" s="238"/>
      <c r="CR479" s="238"/>
      <c r="CS479" s="238"/>
      <c r="CT479" s="238"/>
      <c r="CU479" s="238"/>
      <c r="CV479" s="238"/>
      <c r="CW479" s="238"/>
      <c r="CX479" s="238"/>
      <c r="CY479" s="238"/>
      <c r="CZ479" s="238"/>
      <c r="DA479" s="238"/>
      <c r="DB479" s="238"/>
      <c r="DC479" s="238"/>
      <c r="DD479" s="238"/>
    </row>
    <row r="480" ht="10.5" customHeight="1">
      <c r="A480" s="118" t="str">
        <f t="shared" si="1"/>
        <v>242ML</v>
      </c>
      <c r="B480" s="118">
        <f t="shared" si="2"/>
        <v>2020</v>
      </c>
      <c r="C480" s="118">
        <f t="shared" si="3"/>
        <v>12</v>
      </c>
      <c r="D480" s="119">
        <f>'242MLInput'!B476</f>
        <v>44186</v>
      </c>
      <c r="E480" s="120" t="str">
        <f t="shared" si="4"/>
        <v>BUY</v>
      </c>
      <c r="F480" s="121" t="str">
        <f>'242MLInput'!H476</f>
        <v>IXD</v>
      </c>
      <c r="G480" s="120" t="str">
        <f>'242MLInput'!N476</f>
        <v>Steve Watkins</v>
      </c>
      <c r="H480" s="120" t="str">
        <f>'242MLInput'!O476</f>
        <v/>
      </c>
      <c r="I480" s="120" t="str">
        <f>'242MLInput'!Q476</f>
        <v>Cargo</v>
      </c>
      <c r="J480" s="121" t="str">
        <f>'242MLInput'!R476</f>
        <v>Vector Aeromedical</v>
      </c>
      <c r="K480" s="122" t="str">
        <f>'242MLInput'!AC476</f>
        <v/>
      </c>
      <c r="L480" s="123"/>
      <c r="M480" s="124">
        <f>'242MLInput'!L476</f>
        <v>3.2</v>
      </c>
      <c r="N480" s="120" t="str">
        <f>IF(F480="","",(IF(R480='242MLInput'!K476,"","ERROR!")))</f>
        <v/>
      </c>
      <c r="O480" s="120"/>
      <c r="P480" s="121">
        <v>1904.0</v>
      </c>
      <c r="Q480" s="121"/>
      <c r="R480" s="124">
        <f t="shared" si="8"/>
        <v>3391.3</v>
      </c>
      <c r="S480" s="125"/>
      <c r="T480" s="125"/>
      <c r="U480" s="125"/>
      <c r="V480" s="126"/>
      <c r="W480" s="125"/>
      <c r="X480" s="125"/>
      <c r="Y480" s="125" t="str">
        <f t="shared" si="86"/>
        <v/>
      </c>
      <c r="Z480" s="121"/>
      <c r="AA480" s="234"/>
      <c r="AB480" s="128"/>
      <c r="AC480" s="128"/>
      <c r="AD480" s="143"/>
      <c r="AE480" s="144">
        <v>0.0</v>
      </c>
      <c r="AF480" s="125" t="str">
        <f t="shared" si="6"/>
        <v/>
      </c>
      <c r="AG480" s="131">
        <v>2.75</v>
      </c>
      <c r="AH480" s="120">
        <f t="shared" si="7"/>
        <v>0</v>
      </c>
      <c r="AI480" s="132" t="str">
        <f>HYPERLINK('242MLInput'!AD476)</f>
        <v/>
      </c>
      <c r="AJ480" s="132" t="str">
        <f>HYPERLINK('242MLInput'!AE476)</f>
        <v/>
      </c>
      <c r="AK480" s="132" t="str">
        <f>HYPERLINK('242MLInput'!AF476)</f>
        <v/>
      </c>
      <c r="AL480" s="132" t="str">
        <f>HYPERLINK('242MLInput'!AG476)</f>
        <v/>
      </c>
      <c r="AM480" s="132" t="str">
        <f>HYPERLINK('242MLInput'!AH476)</f>
        <v/>
      </c>
      <c r="AN480" s="132" t="str">
        <f>HYPERLINK('242MLInput'!AI476)</f>
        <v/>
      </c>
      <c r="AO480" s="132" t="str">
        <f>HYPERLINK('242MLInput'!AJ476)</f>
        <v/>
      </c>
      <c r="AP480" s="132" t="str">
        <f>HYPERLINK('242MLInput'!AK476)</f>
        <v/>
      </c>
      <c r="AQ480" s="118"/>
      <c r="AR480" s="118"/>
      <c r="AS480" s="118"/>
      <c r="AT480" s="118"/>
      <c r="AU480" s="118"/>
      <c r="AV480" s="118"/>
      <c r="AW480" s="118"/>
      <c r="AX480" s="118"/>
      <c r="AY480" s="118"/>
      <c r="AZ480" s="118"/>
      <c r="BA480" s="118"/>
      <c r="BB480" s="118"/>
      <c r="BC480" s="118"/>
      <c r="BD480" s="118"/>
      <c r="BE480" s="118"/>
      <c r="BF480" s="118"/>
      <c r="BG480" s="118"/>
      <c r="BH480" s="118"/>
      <c r="BI480" s="118"/>
      <c r="BJ480" s="118"/>
      <c r="BK480" s="118"/>
      <c r="BL480" s="118"/>
      <c r="BM480" s="118"/>
      <c r="BN480" s="118"/>
      <c r="BO480" s="118"/>
      <c r="BP480" s="118"/>
      <c r="BQ480" s="118"/>
      <c r="BR480" s="118"/>
      <c r="BS480" s="118"/>
      <c r="BT480" s="118"/>
      <c r="BU480" s="118"/>
      <c r="BV480" s="118"/>
      <c r="BW480" s="118"/>
      <c r="BX480" s="118"/>
      <c r="BY480" s="118"/>
      <c r="BZ480" s="118"/>
      <c r="CA480" s="118"/>
      <c r="CB480" s="118"/>
      <c r="CC480" s="118"/>
      <c r="CD480" s="118"/>
      <c r="CE480" s="118"/>
      <c r="CF480" s="118"/>
      <c r="CG480" s="118"/>
      <c r="CH480" s="118"/>
      <c r="CI480" s="118"/>
      <c r="CJ480" s="118"/>
      <c r="CK480" s="118"/>
      <c r="CL480" s="118"/>
      <c r="CM480" s="118"/>
      <c r="CN480" s="118"/>
      <c r="CO480" s="118"/>
      <c r="CP480" s="118"/>
      <c r="CQ480" s="118"/>
      <c r="CR480" s="118"/>
      <c r="CS480" s="118"/>
      <c r="CT480" s="118"/>
      <c r="CU480" s="118"/>
      <c r="CV480" s="118"/>
      <c r="CW480" s="118"/>
      <c r="CX480" s="118"/>
      <c r="CY480" s="118"/>
      <c r="CZ480" s="118"/>
      <c r="DA480" s="118"/>
      <c r="DB480" s="118"/>
      <c r="DC480" s="118"/>
      <c r="DD480" s="118"/>
    </row>
    <row r="481" ht="10.5" customHeight="1">
      <c r="A481" s="118" t="str">
        <f t="shared" si="1"/>
        <v>242ML</v>
      </c>
      <c r="B481" s="118">
        <f t="shared" si="2"/>
        <v>2020</v>
      </c>
      <c r="C481" s="118">
        <f t="shared" si="3"/>
        <v>12</v>
      </c>
      <c r="D481" s="119">
        <f>'242MLInput'!B477</f>
        <v>44186</v>
      </c>
      <c r="E481" s="120" t="str">
        <f t="shared" si="4"/>
        <v>IXD</v>
      </c>
      <c r="F481" s="121" t="str">
        <f>'242MLInput'!H477</f>
        <v>APA</v>
      </c>
      <c r="G481" s="120" t="str">
        <f>'242MLInput'!N477</f>
        <v>Steve Watkins</v>
      </c>
      <c r="H481" s="120" t="str">
        <f>'242MLInput'!O477</f>
        <v/>
      </c>
      <c r="I481" s="120" t="str">
        <f>'242MLInput'!Q477</f>
        <v>Cargo</v>
      </c>
      <c r="J481" s="121" t="str">
        <f>'242MLInput'!R477</f>
        <v>Vector Aeromedical</v>
      </c>
      <c r="K481" s="122" t="str">
        <f>'242MLInput'!AC477</f>
        <v/>
      </c>
      <c r="L481" s="123"/>
      <c r="M481" s="124">
        <f>'242MLInput'!L477</f>
        <v>1.6</v>
      </c>
      <c r="N481" s="120" t="str">
        <f>IF(F481="","",(IF(R481='242MLInput'!K477,"","ERROR!")))</f>
        <v/>
      </c>
      <c r="O481" s="120"/>
      <c r="P481" s="121">
        <v>1905.0</v>
      </c>
      <c r="Q481" s="121"/>
      <c r="R481" s="124">
        <f t="shared" si="8"/>
        <v>3392.9</v>
      </c>
      <c r="S481" s="125"/>
      <c r="T481" s="125"/>
      <c r="U481" s="125"/>
      <c r="V481" s="126"/>
      <c r="W481" s="125"/>
      <c r="X481" s="125"/>
      <c r="Y481" s="125" t="str">
        <f t="shared" si="86"/>
        <v/>
      </c>
      <c r="Z481" s="121"/>
      <c r="AA481" s="234" t="s">
        <v>435</v>
      </c>
      <c r="AB481" s="128"/>
      <c r="AC481" s="128"/>
      <c r="AD481" s="143"/>
      <c r="AE481" s="144">
        <v>0.0</v>
      </c>
      <c r="AF481" s="125" t="str">
        <f t="shared" si="6"/>
        <v/>
      </c>
      <c r="AG481" s="131">
        <v>2.75</v>
      </c>
      <c r="AH481" s="120">
        <f t="shared" si="7"/>
        <v>0</v>
      </c>
      <c r="AI481" s="132" t="str">
        <f>HYPERLINK('242MLInput'!AD477)</f>
        <v/>
      </c>
      <c r="AJ481" s="132" t="str">
        <f>HYPERLINK('242MLInput'!AE477)</f>
        <v/>
      </c>
      <c r="AK481" s="132" t="str">
        <f>HYPERLINK('242MLInput'!AF477)</f>
        <v/>
      </c>
      <c r="AL481" s="132" t="str">
        <f>HYPERLINK('242MLInput'!AG477)</f>
        <v/>
      </c>
      <c r="AM481" s="132" t="str">
        <f>HYPERLINK('242MLInput'!AH477)</f>
        <v/>
      </c>
      <c r="AN481" s="132" t="str">
        <f>HYPERLINK('242MLInput'!AI477)</f>
        <v/>
      </c>
      <c r="AO481" s="132" t="str">
        <f>HYPERLINK('242MLInput'!AJ477)</f>
        <v/>
      </c>
      <c r="AP481" s="132" t="str">
        <f>HYPERLINK('242MLInput'!AK477)</f>
        <v/>
      </c>
      <c r="AQ481" s="118"/>
      <c r="AR481" s="118"/>
      <c r="AS481" s="118"/>
      <c r="AT481" s="118"/>
      <c r="AU481" s="118"/>
      <c r="AV481" s="118"/>
      <c r="AW481" s="118"/>
      <c r="AX481" s="118"/>
      <c r="AY481" s="118"/>
      <c r="AZ481" s="118"/>
      <c r="BA481" s="118"/>
      <c r="BB481" s="118"/>
      <c r="BC481" s="118"/>
      <c r="BD481" s="118"/>
      <c r="BE481" s="118"/>
      <c r="BF481" s="118"/>
      <c r="BG481" s="118"/>
      <c r="BH481" s="118"/>
      <c r="BI481" s="118"/>
      <c r="BJ481" s="118"/>
      <c r="BK481" s="118"/>
      <c r="BL481" s="118"/>
      <c r="BM481" s="118"/>
      <c r="BN481" s="118"/>
      <c r="BO481" s="118"/>
      <c r="BP481" s="118"/>
      <c r="BQ481" s="118"/>
      <c r="BR481" s="118"/>
      <c r="BS481" s="118"/>
      <c r="BT481" s="118"/>
      <c r="BU481" s="118"/>
      <c r="BV481" s="118"/>
      <c r="BW481" s="118"/>
      <c r="BX481" s="118"/>
      <c r="BY481" s="118"/>
      <c r="BZ481" s="118"/>
      <c r="CA481" s="118"/>
      <c r="CB481" s="118"/>
      <c r="CC481" s="118"/>
      <c r="CD481" s="118"/>
      <c r="CE481" s="118"/>
      <c r="CF481" s="118"/>
      <c r="CG481" s="118"/>
      <c r="CH481" s="118"/>
      <c r="CI481" s="118"/>
      <c r="CJ481" s="118"/>
      <c r="CK481" s="118"/>
      <c r="CL481" s="118"/>
      <c r="CM481" s="118"/>
      <c r="CN481" s="118"/>
      <c r="CO481" s="118"/>
      <c r="CP481" s="118"/>
      <c r="CQ481" s="118"/>
      <c r="CR481" s="118"/>
      <c r="CS481" s="118"/>
      <c r="CT481" s="118"/>
      <c r="CU481" s="118"/>
      <c r="CV481" s="118"/>
      <c r="CW481" s="118"/>
      <c r="CX481" s="118"/>
      <c r="CY481" s="118"/>
      <c r="CZ481" s="118"/>
      <c r="DA481" s="118"/>
      <c r="DB481" s="118"/>
      <c r="DC481" s="118"/>
      <c r="DD481" s="118"/>
    </row>
    <row r="482" ht="10.5" customHeight="1">
      <c r="A482" s="118" t="str">
        <f t="shared" si="1"/>
        <v>242ML</v>
      </c>
      <c r="B482" s="118">
        <f t="shared" si="2"/>
        <v>2020</v>
      </c>
      <c r="C482" s="118">
        <f t="shared" si="3"/>
        <v>12</v>
      </c>
      <c r="D482" s="119">
        <f>'242MLInput'!B478</f>
        <v>44187</v>
      </c>
      <c r="E482" s="120" t="str">
        <f t="shared" si="4"/>
        <v>APA</v>
      </c>
      <c r="F482" s="121" t="str">
        <f>'242MLInput'!H478</f>
        <v>BUY</v>
      </c>
      <c r="G482" s="120" t="str">
        <f>'242MLInput'!N478</f>
        <v>Steve Watkins</v>
      </c>
      <c r="H482" s="120" t="str">
        <f>'242MLInput'!O478</f>
        <v/>
      </c>
      <c r="I482" s="120" t="str">
        <f>'242MLInput'!Q478</f>
        <v>Cargo</v>
      </c>
      <c r="J482" s="121" t="str">
        <f>'242MLInput'!R478</f>
        <v>Vector Aeromedical</v>
      </c>
      <c r="K482" s="122" t="str">
        <f>'242MLInput'!AC478</f>
        <v/>
      </c>
      <c r="L482" s="123"/>
      <c r="M482" s="124">
        <f>'242MLInput'!L478</f>
        <v>3.1</v>
      </c>
      <c r="N482" s="120" t="str">
        <f>IF(F482="","",(IF(R482='242MLInput'!K478,"","ERROR!")))</f>
        <v/>
      </c>
      <c r="O482" s="120"/>
      <c r="P482" s="121">
        <v>1906.0</v>
      </c>
      <c r="Q482" s="121"/>
      <c r="R482" s="124">
        <f t="shared" si="8"/>
        <v>3396</v>
      </c>
      <c r="S482" s="125"/>
      <c r="T482" s="125"/>
      <c r="U482" s="125"/>
      <c r="V482" s="126"/>
      <c r="W482" s="125"/>
      <c r="X482" s="125"/>
      <c r="Y482" s="125" t="str">
        <f t="shared" si="86"/>
        <v/>
      </c>
      <c r="Z482" s="121"/>
      <c r="AA482" s="234" t="s">
        <v>94</v>
      </c>
      <c r="AB482" s="128">
        <v>900.0</v>
      </c>
      <c r="AC482" s="128" t="s">
        <v>451</v>
      </c>
      <c r="AD482" s="143"/>
      <c r="AE482" s="144">
        <v>0.0</v>
      </c>
      <c r="AF482" s="125" t="str">
        <f t="shared" si="6"/>
        <v/>
      </c>
      <c r="AG482" s="131">
        <v>2.75</v>
      </c>
      <c r="AH482" s="120">
        <f t="shared" si="7"/>
        <v>0</v>
      </c>
      <c r="AI482" s="132" t="str">
        <f>HYPERLINK('242MLInput'!AD478)</f>
        <v/>
      </c>
      <c r="AJ482" s="132" t="str">
        <f>HYPERLINK('242MLInput'!AE478)</f>
        <v/>
      </c>
      <c r="AK482" s="132" t="str">
        <f>HYPERLINK('242MLInput'!AF478)</f>
        <v/>
      </c>
      <c r="AL482" s="132" t="str">
        <f>HYPERLINK('242MLInput'!AG478)</f>
        <v/>
      </c>
      <c r="AM482" s="132" t="str">
        <f>HYPERLINK('242MLInput'!AH478)</f>
        <v/>
      </c>
      <c r="AN482" s="132" t="str">
        <f>HYPERLINK('242MLInput'!AI478)</f>
        <v/>
      </c>
      <c r="AO482" s="132" t="str">
        <f>HYPERLINK('242MLInput'!AJ478)</f>
        <v/>
      </c>
      <c r="AP482" s="132" t="str">
        <f>HYPERLINK('242MLInput'!AK478)</f>
        <v/>
      </c>
      <c r="AQ482" s="118"/>
      <c r="AR482" s="118"/>
      <c r="AS482" s="118"/>
      <c r="AT482" s="118"/>
      <c r="AU482" s="118"/>
      <c r="AV482" s="118"/>
      <c r="AW482" s="118"/>
      <c r="AX482" s="118"/>
      <c r="AY482" s="118"/>
      <c r="AZ482" s="118"/>
      <c r="BA482" s="118"/>
      <c r="BB482" s="118"/>
      <c r="BC482" s="118"/>
      <c r="BD482" s="118"/>
      <c r="BE482" s="118"/>
      <c r="BF482" s="118"/>
      <c r="BG482" s="118"/>
      <c r="BH482" s="118"/>
      <c r="BI482" s="118"/>
      <c r="BJ482" s="118"/>
      <c r="BK482" s="118"/>
      <c r="BL482" s="118"/>
      <c r="BM482" s="118"/>
      <c r="BN482" s="118"/>
      <c r="BO482" s="118"/>
      <c r="BP482" s="118"/>
      <c r="BQ482" s="118"/>
      <c r="BR482" s="118"/>
      <c r="BS482" s="118"/>
      <c r="BT482" s="118"/>
      <c r="BU482" s="118"/>
      <c r="BV482" s="118"/>
      <c r="BW482" s="118"/>
      <c r="BX482" s="118"/>
      <c r="BY482" s="118"/>
      <c r="BZ482" s="118"/>
      <c r="CA482" s="118"/>
      <c r="CB482" s="118"/>
      <c r="CC482" s="118"/>
      <c r="CD482" s="118"/>
      <c r="CE482" s="118"/>
      <c r="CF482" s="118"/>
      <c r="CG482" s="118"/>
      <c r="CH482" s="118"/>
      <c r="CI482" s="118"/>
      <c r="CJ482" s="118"/>
      <c r="CK482" s="118"/>
      <c r="CL482" s="118"/>
      <c r="CM482" s="118"/>
      <c r="CN482" s="118"/>
      <c r="CO482" s="118"/>
      <c r="CP482" s="118"/>
      <c r="CQ482" s="118"/>
      <c r="CR482" s="118"/>
      <c r="CS482" s="118"/>
      <c r="CT482" s="118"/>
      <c r="CU482" s="118"/>
      <c r="CV482" s="118"/>
      <c r="CW482" s="118"/>
      <c r="CX482" s="118"/>
      <c r="CY482" s="118"/>
      <c r="CZ482" s="118"/>
      <c r="DA482" s="118"/>
      <c r="DB482" s="118"/>
      <c r="DC482" s="118"/>
      <c r="DD482" s="118"/>
    </row>
    <row r="483" ht="10.5" customHeight="1">
      <c r="A483" s="12" t="str">
        <f t="shared" si="1"/>
        <v>242ML</v>
      </c>
      <c r="B483" s="12">
        <f t="shared" si="2"/>
        <v>2020</v>
      </c>
      <c r="C483" s="12">
        <f t="shared" si="3"/>
        <v>12</v>
      </c>
      <c r="D483" s="230">
        <f>'242MLInput'!B479</f>
        <v>44187</v>
      </c>
      <c r="E483" s="111" t="str">
        <f t="shared" si="4"/>
        <v>BUY</v>
      </c>
      <c r="F483" s="112" t="str">
        <f>'242MLInput'!H479</f>
        <v>SLN</v>
      </c>
      <c r="G483" s="111" t="str">
        <f>'242MLInput'!N479</f>
        <v>Steve Watkins</v>
      </c>
      <c r="H483" s="111" t="str">
        <f>'242MLInput'!O479</f>
        <v/>
      </c>
      <c r="I483" s="111" t="str">
        <f>'242MLInput'!Q479</f>
        <v>Cargo</v>
      </c>
      <c r="J483" s="112" t="str">
        <f>'242MLInput'!R479</f>
        <v>Vector Aeromedical</v>
      </c>
      <c r="K483" s="113" t="str">
        <f>'242MLInput'!AC479</f>
        <v/>
      </c>
      <c r="L483" s="114"/>
      <c r="M483" s="115">
        <f>'242MLInput'!L479</f>
        <v>3.1</v>
      </c>
      <c r="N483" s="111" t="str">
        <f>IF(F483="","",(IF(R483='242MLInput'!K479,"","ERROR!")))</f>
        <v/>
      </c>
      <c r="O483" s="64"/>
      <c r="P483" s="121">
        <v>1907.0</v>
      </c>
      <c r="Q483" s="133"/>
      <c r="R483" s="224">
        <f t="shared" si="8"/>
        <v>3399.1</v>
      </c>
      <c r="S483" s="225"/>
      <c r="T483" s="225"/>
      <c r="U483" s="226"/>
      <c r="V483" s="226"/>
      <c r="W483" s="226"/>
      <c r="X483" s="226"/>
      <c r="Y483" s="226" t="str">
        <f t="shared" si="86"/>
        <v/>
      </c>
      <c r="Z483" s="136"/>
      <c r="AA483" s="228"/>
      <c r="AB483" s="229"/>
      <c r="AC483" s="229"/>
      <c r="AD483" s="138"/>
      <c r="AE483" s="139">
        <v>0.0</v>
      </c>
      <c r="AF483" s="140" t="str">
        <f t="shared" si="6"/>
        <v/>
      </c>
      <c r="AG483" s="231">
        <v>2.75</v>
      </c>
      <c r="AH483" s="142">
        <f t="shared" si="7"/>
        <v>0</v>
      </c>
      <c r="AI483" s="235" t="str">
        <f>HYPERLINK('242MLInput'!AD479)</f>
        <v/>
      </c>
      <c r="AJ483" s="236" t="str">
        <f>HYPERLINK('242MLInput'!AE479)</f>
        <v/>
      </c>
      <c r="AK483" s="237" t="str">
        <f>HYPERLINK('242MLInput'!AF479)</f>
        <v/>
      </c>
      <c r="AL483" s="237" t="str">
        <f>HYPERLINK('242MLInput'!AG479)</f>
        <v/>
      </c>
      <c r="AM483" s="237" t="str">
        <f>HYPERLINK('242MLInput'!AH479)</f>
        <v/>
      </c>
      <c r="AN483" s="237" t="str">
        <f>HYPERLINK('242MLInput'!AI479)</f>
        <v/>
      </c>
      <c r="AO483" s="237" t="str">
        <f>HYPERLINK('242MLInput'!AJ479)</f>
        <v/>
      </c>
      <c r="AP483" s="237" t="str">
        <f>HYPERLINK('242MLInput'!AK479)</f>
        <v/>
      </c>
      <c r="AQ483" s="238"/>
      <c r="AR483" s="238"/>
      <c r="AS483" s="238"/>
      <c r="AT483" s="238"/>
      <c r="AU483" s="238"/>
      <c r="AV483" s="238"/>
      <c r="AW483" s="238"/>
      <c r="AX483" s="238"/>
      <c r="AY483" s="238"/>
      <c r="AZ483" s="238"/>
      <c r="BA483" s="238"/>
      <c r="BB483" s="238"/>
      <c r="BC483" s="238"/>
      <c r="BD483" s="238"/>
      <c r="BE483" s="238"/>
      <c r="BF483" s="238"/>
      <c r="BG483" s="238"/>
      <c r="BH483" s="238"/>
      <c r="BI483" s="238"/>
      <c r="BJ483" s="238"/>
      <c r="BK483" s="238"/>
      <c r="BL483" s="238"/>
      <c r="BM483" s="238"/>
      <c r="BN483" s="238"/>
      <c r="BO483" s="238"/>
      <c r="BP483" s="238"/>
      <c r="BQ483" s="238"/>
      <c r="BR483" s="238"/>
      <c r="BS483" s="238"/>
      <c r="BT483" s="238"/>
      <c r="BU483" s="238"/>
      <c r="BV483" s="238"/>
      <c r="BW483" s="238"/>
      <c r="BX483" s="238"/>
      <c r="BY483" s="238"/>
      <c r="BZ483" s="238"/>
      <c r="CA483" s="238"/>
      <c r="CB483" s="238"/>
      <c r="CC483" s="238"/>
      <c r="CD483" s="238"/>
      <c r="CE483" s="238"/>
      <c r="CF483" s="238"/>
      <c r="CG483" s="238"/>
      <c r="CH483" s="238"/>
      <c r="CI483" s="238"/>
      <c r="CJ483" s="238"/>
      <c r="CK483" s="238"/>
      <c r="CL483" s="238"/>
      <c r="CM483" s="238"/>
      <c r="CN483" s="238"/>
      <c r="CO483" s="238"/>
      <c r="CP483" s="238"/>
      <c r="CQ483" s="238"/>
      <c r="CR483" s="238"/>
      <c r="CS483" s="238"/>
      <c r="CT483" s="238"/>
      <c r="CU483" s="238"/>
      <c r="CV483" s="238"/>
      <c r="CW483" s="238"/>
      <c r="CX483" s="238"/>
      <c r="CY483" s="238"/>
      <c r="CZ483" s="238"/>
      <c r="DA483" s="238"/>
      <c r="DB483" s="238"/>
      <c r="DC483" s="238"/>
      <c r="DD483" s="238"/>
    </row>
    <row r="484" ht="10.5" customHeight="1">
      <c r="A484" s="12" t="str">
        <f t="shared" si="1"/>
        <v>242ML</v>
      </c>
      <c r="B484" s="12">
        <f t="shared" si="2"/>
        <v>2020</v>
      </c>
      <c r="C484" s="12">
        <f t="shared" si="3"/>
        <v>12</v>
      </c>
      <c r="D484" s="230">
        <f>'242MLInput'!B480</f>
        <v>44187</v>
      </c>
      <c r="E484" s="111" t="str">
        <f t="shared" si="4"/>
        <v>SLN</v>
      </c>
      <c r="F484" s="112" t="str">
        <f>'242MLInput'!H480</f>
        <v>APA</v>
      </c>
      <c r="G484" s="111" t="str">
        <f>'242MLInput'!N480</f>
        <v>Steve Watkins</v>
      </c>
      <c r="H484" s="111" t="str">
        <f>'242MLInput'!O480</f>
        <v/>
      </c>
      <c r="I484" s="111" t="str">
        <f>'242MLInput'!Q480</f>
        <v>Cargo</v>
      </c>
      <c r="J484" s="112" t="str">
        <f>'242MLInput'!R480</f>
        <v>Vector Aeromedical</v>
      </c>
      <c r="K484" s="113" t="str">
        <f>'242MLInput'!AC480</f>
        <v/>
      </c>
      <c r="L484" s="114"/>
      <c r="M484" s="115">
        <f>'242MLInput'!L480</f>
        <v>1.3</v>
      </c>
      <c r="N484" s="111" t="str">
        <f>IF(F484="","",(IF(R484='242MLInput'!K480,"","ERROR!")))</f>
        <v/>
      </c>
      <c r="O484" s="64"/>
      <c r="P484" s="121">
        <v>1908.0</v>
      </c>
      <c r="Q484" s="133"/>
      <c r="R484" s="224">
        <f t="shared" si="8"/>
        <v>3400.4</v>
      </c>
      <c r="S484" s="225"/>
      <c r="T484" s="225"/>
      <c r="U484" s="226"/>
      <c r="V484" s="226"/>
      <c r="W484" s="226"/>
      <c r="X484" s="226"/>
      <c r="Y484" s="226" t="str">
        <f t="shared" si="86"/>
        <v/>
      </c>
      <c r="Z484" s="136"/>
      <c r="AA484" s="228" t="s">
        <v>442</v>
      </c>
      <c r="AB484" s="229">
        <v>250.0</v>
      </c>
      <c r="AC484" s="229" t="s">
        <v>452</v>
      </c>
      <c r="AD484" s="138"/>
      <c r="AE484" s="139">
        <v>0.0</v>
      </c>
      <c r="AF484" s="140" t="str">
        <f t="shared" si="6"/>
        <v/>
      </c>
      <c r="AG484" s="231">
        <v>2.75</v>
      </c>
      <c r="AH484" s="142">
        <f t="shared" si="7"/>
        <v>0</v>
      </c>
      <c r="AI484" s="235" t="str">
        <f>HYPERLINK('242MLInput'!AD480)</f>
        <v/>
      </c>
      <c r="AJ484" s="236" t="str">
        <f>HYPERLINK('242MLInput'!AE480)</f>
        <v/>
      </c>
      <c r="AK484" s="237" t="str">
        <f>HYPERLINK('242MLInput'!AF480)</f>
        <v/>
      </c>
      <c r="AL484" s="237" t="str">
        <f>HYPERLINK('242MLInput'!AG480)</f>
        <v/>
      </c>
      <c r="AM484" s="237" t="str">
        <f>HYPERLINK('242MLInput'!AH480)</f>
        <v/>
      </c>
      <c r="AN484" s="237" t="str">
        <f>HYPERLINK('242MLInput'!AI480)</f>
        <v/>
      </c>
      <c r="AO484" s="237" t="str">
        <f>HYPERLINK('242MLInput'!AJ480)</f>
        <v/>
      </c>
      <c r="AP484" s="237" t="str">
        <f>HYPERLINK('242MLInput'!AK480)</f>
        <v/>
      </c>
      <c r="AQ484" s="238"/>
      <c r="AR484" s="238"/>
      <c r="AS484" s="238"/>
      <c r="AT484" s="238"/>
      <c r="AU484" s="238"/>
      <c r="AV484" s="238"/>
      <c r="AW484" s="238"/>
      <c r="AX484" s="238"/>
      <c r="AY484" s="238"/>
      <c r="AZ484" s="238"/>
      <c r="BA484" s="238"/>
      <c r="BB484" s="238"/>
      <c r="BC484" s="238"/>
      <c r="BD484" s="238"/>
      <c r="BE484" s="238"/>
      <c r="BF484" s="238"/>
      <c r="BG484" s="238"/>
      <c r="BH484" s="238"/>
      <c r="BI484" s="238"/>
      <c r="BJ484" s="238"/>
      <c r="BK484" s="238"/>
      <c r="BL484" s="238"/>
      <c r="BM484" s="238"/>
      <c r="BN484" s="238"/>
      <c r="BO484" s="238"/>
      <c r="BP484" s="238"/>
      <c r="BQ484" s="238"/>
      <c r="BR484" s="238"/>
      <c r="BS484" s="238"/>
      <c r="BT484" s="238"/>
      <c r="BU484" s="238"/>
      <c r="BV484" s="238"/>
      <c r="BW484" s="238"/>
      <c r="BX484" s="238"/>
      <c r="BY484" s="238"/>
      <c r="BZ484" s="238"/>
      <c r="CA484" s="238"/>
      <c r="CB484" s="238"/>
      <c r="CC484" s="238"/>
      <c r="CD484" s="238"/>
      <c r="CE484" s="238"/>
      <c r="CF484" s="238"/>
      <c r="CG484" s="238"/>
      <c r="CH484" s="238"/>
      <c r="CI484" s="238"/>
      <c r="CJ484" s="238"/>
      <c r="CK484" s="238"/>
      <c r="CL484" s="238"/>
      <c r="CM484" s="238"/>
      <c r="CN484" s="238"/>
      <c r="CO484" s="238"/>
      <c r="CP484" s="238"/>
      <c r="CQ484" s="238"/>
      <c r="CR484" s="238"/>
      <c r="CS484" s="238"/>
      <c r="CT484" s="238"/>
      <c r="CU484" s="238"/>
      <c r="CV484" s="238"/>
      <c r="CW484" s="238"/>
      <c r="CX484" s="238"/>
      <c r="CY484" s="238"/>
      <c r="CZ484" s="238"/>
      <c r="DA484" s="238"/>
      <c r="DB484" s="238"/>
      <c r="DC484" s="238"/>
      <c r="DD484" s="238"/>
    </row>
    <row r="485" ht="10.5" customHeight="1">
      <c r="A485" s="12" t="str">
        <f t="shared" si="1"/>
        <v>242ML</v>
      </c>
      <c r="B485" s="12">
        <f t="shared" si="2"/>
        <v>2020</v>
      </c>
      <c r="C485" s="12">
        <f t="shared" si="3"/>
        <v>12</v>
      </c>
      <c r="D485" s="230">
        <f>'242MLInput'!B481</f>
        <v>44188</v>
      </c>
      <c r="E485" s="111" t="str">
        <f t="shared" si="4"/>
        <v>APA</v>
      </c>
      <c r="F485" s="112" t="str">
        <f>'242MLInput'!H481</f>
        <v>BUY</v>
      </c>
      <c r="G485" s="111" t="str">
        <f>'242MLInput'!N481</f>
        <v>Steve Watkins</v>
      </c>
      <c r="H485" s="111" t="str">
        <f>'242MLInput'!O481</f>
        <v/>
      </c>
      <c r="I485" s="111" t="str">
        <f>'242MLInput'!Q481</f>
        <v>Cargo</v>
      </c>
      <c r="J485" s="112" t="str">
        <f>'242MLInput'!R481</f>
        <v>Vector Aeromedical</v>
      </c>
      <c r="K485" s="113" t="str">
        <f>'242MLInput'!AC481</f>
        <v/>
      </c>
      <c r="L485" s="114"/>
      <c r="M485" s="115">
        <f>'242MLInput'!L481</f>
        <v>3.3</v>
      </c>
      <c r="N485" s="111" t="str">
        <f>IF(F485="","",(IF(R485='242MLInput'!K481,"","ERROR!")))</f>
        <v/>
      </c>
      <c r="O485" s="64"/>
      <c r="P485" s="121">
        <v>1909.0</v>
      </c>
      <c r="Q485" s="133"/>
      <c r="R485" s="224">
        <f t="shared" si="8"/>
        <v>3403.7</v>
      </c>
      <c r="S485" s="225"/>
      <c r="T485" s="225"/>
      <c r="U485" s="226"/>
      <c r="V485" s="226"/>
      <c r="W485" s="226"/>
      <c r="X485" s="226"/>
      <c r="Y485" s="226" t="str">
        <f t="shared" si="86"/>
        <v/>
      </c>
      <c r="Z485" s="136"/>
      <c r="AA485" s="228" t="s">
        <v>94</v>
      </c>
      <c r="AB485" s="229">
        <v>900.0</v>
      </c>
      <c r="AC485" s="229" t="s">
        <v>453</v>
      </c>
      <c r="AD485" s="138"/>
      <c r="AE485" s="139">
        <v>0.0</v>
      </c>
      <c r="AF485" s="140" t="str">
        <f t="shared" si="6"/>
        <v/>
      </c>
      <c r="AG485" s="231">
        <v>2.75</v>
      </c>
      <c r="AH485" s="142">
        <f t="shared" si="7"/>
        <v>0</v>
      </c>
      <c r="AI485" s="235" t="str">
        <f>HYPERLINK('242MLInput'!AD481)</f>
        <v/>
      </c>
      <c r="AJ485" s="236" t="str">
        <f>HYPERLINK('242MLInput'!AE481)</f>
        <v/>
      </c>
      <c r="AK485" s="237" t="str">
        <f>HYPERLINK('242MLInput'!AF481)</f>
        <v/>
      </c>
      <c r="AL485" s="237" t="str">
        <f>HYPERLINK('242MLInput'!AG481)</f>
        <v/>
      </c>
      <c r="AM485" s="237" t="str">
        <f>HYPERLINK('242MLInput'!AH481)</f>
        <v/>
      </c>
      <c r="AN485" s="237" t="str">
        <f>HYPERLINK('242MLInput'!AI481)</f>
        <v/>
      </c>
      <c r="AO485" s="237" t="str">
        <f>HYPERLINK('242MLInput'!AJ481)</f>
        <v/>
      </c>
      <c r="AP485" s="237" t="str">
        <f>HYPERLINK('242MLInput'!AK481)</f>
        <v/>
      </c>
      <c r="AQ485" s="238"/>
      <c r="AR485" s="238"/>
      <c r="AS485" s="238"/>
      <c r="AT485" s="238"/>
      <c r="AU485" s="238"/>
      <c r="AV485" s="238"/>
      <c r="AW485" s="238"/>
      <c r="AX485" s="238"/>
      <c r="AY485" s="238"/>
      <c r="AZ485" s="238"/>
      <c r="BA485" s="238"/>
      <c r="BB485" s="238"/>
      <c r="BC485" s="238"/>
      <c r="BD485" s="238"/>
      <c r="BE485" s="238"/>
      <c r="BF485" s="238"/>
      <c r="BG485" s="238"/>
      <c r="BH485" s="238"/>
      <c r="BI485" s="238"/>
      <c r="BJ485" s="238"/>
      <c r="BK485" s="238"/>
      <c r="BL485" s="238"/>
      <c r="BM485" s="238"/>
      <c r="BN485" s="238"/>
      <c r="BO485" s="238"/>
      <c r="BP485" s="238"/>
      <c r="BQ485" s="238"/>
      <c r="BR485" s="238"/>
      <c r="BS485" s="238"/>
      <c r="BT485" s="238"/>
      <c r="BU485" s="238"/>
      <c r="BV485" s="238"/>
      <c r="BW485" s="238"/>
      <c r="BX485" s="238"/>
      <c r="BY485" s="238"/>
      <c r="BZ485" s="238"/>
      <c r="CA485" s="238"/>
      <c r="CB485" s="238"/>
      <c r="CC485" s="238"/>
      <c r="CD485" s="238"/>
      <c r="CE485" s="238"/>
      <c r="CF485" s="238"/>
      <c r="CG485" s="238"/>
      <c r="CH485" s="238"/>
      <c r="CI485" s="238"/>
      <c r="CJ485" s="238"/>
      <c r="CK485" s="238"/>
      <c r="CL485" s="238"/>
      <c r="CM485" s="238"/>
      <c r="CN485" s="238"/>
      <c r="CO485" s="238"/>
      <c r="CP485" s="238"/>
      <c r="CQ485" s="238"/>
      <c r="CR485" s="238"/>
      <c r="CS485" s="238"/>
      <c r="CT485" s="238"/>
      <c r="CU485" s="238"/>
      <c r="CV485" s="238"/>
      <c r="CW485" s="238"/>
      <c r="CX485" s="238"/>
      <c r="CY485" s="238"/>
      <c r="CZ485" s="238"/>
      <c r="DA485" s="238"/>
      <c r="DB485" s="238"/>
      <c r="DC485" s="238"/>
      <c r="DD485" s="238"/>
    </row>
    <row r="486" ht="10.5" customHeight="1">
      <c r="A486" s="118" t="str">
        <f t="shared" si="1"/>
        <v>242ML</v>
      </c>
      <c r="B486" s="118">
        <f t="shared" si="2"/>
        <v>2020</v>
      </c>
      <c r="C486" s="118">
        <f t="shared" si="3"/>
        <v>12</v>
      </c>
      <c r="D486" s="119">
        <f>'242MLInput'!B482</f>
        <v>44188</v>
      </c>
      <c r="E486" s="120" t="str">
        <f t="shared" si="4"/>
        <v>BUY</v>
      </c>
      <c r="F486" s="121" t="str">
        <f>'242MLInput'!H482</f>
        <v>SLN</v>
      </c>
      <c r="G486" s="120" t="str">
        <f>'242MLInput'!N482</f>
        <v>Steve Watkins</v>
      </c>
      <c r="H486" s="120" t="str">
        <f>'242MLInput'!O482</f>
        <v/>
      </c>
      <c r="I486" s="120" t="str">
        <f>'242MLInput'!Q482</f>
        <v>Cargo</v>
      </c>
      <c r="J486" s="121" t="str">
        <f>'242MLInput'!R482</f>
        <v>Vector Aeromedical</v>
      </c>
      <c r="K486" s="122" t="str">
        <f>'242MLInput'!AC482</f>
        <v/>
      </c>
      <c r="L486" s="123"/>
      <c r="M486" s="124">
        <f>'242MLInput'!L482</f>
        <v>3.4</v>
      </c>
      <c r="N486" s="120" t="str">
        <f>IF(F486="","",(IF(R486='242MLInput'!K482,"","ERROR!")))</f>
        <v/>
      </c>
      <c r="O486" s="120"/>
      <c r="P486" s="121">
        <v>1910.0</v>
      </c>
      <c r="Q486" s="121"/>
      <c r="R486" s="124">
        <f t="shared" si="8"/>
        <v>3407.1</v>
      </c>
      <c r="S486" s="125"/>
      <c r="T486" s="125"/>
      <c r="U486" s="125"/>
      <c r="V486" s="126"/>
      <c r="W486" s="125"/>
      <c r="X486" s="125"/>
      <c r="Y486" s="125" t="str">
        <f t="shared" si="86"/>
        <v/>
      </c>
      <c r="Z486" s="121"/>
      <c r="AA486" s="234"/>
      <c r="AB486" s="128"/>
      <c r="AC486" s="128"/>
      <c r="AD486" s="143"/>
      <c r="AE486" s="144">
        <v>0.0</v>
      </c>
      <c r="AF486" s="125" t="str">
        <f t="shared" si="6"/>
        <v/>
      </c>
      <c r="AG486" s="131">
        <v>2.75</v>
      </c>
      <c r="AH486" s="120">
        <f t="shared" si="7"/>
        <v>0</v>
      </c>
      <c r="AI486" s="132" t="str">
        <f>HYPERLINK('242MLInput'!AD482)</f>
        <v/>
      </c>
      <c r="AJ486" s="132" t="str">
        <f>HYPERLINK('242MLInput'!AE482)</f>
        <v/>
      </c>
      <c r="AK486" s="132" t="str">
        <f>HYPERLINK('242MLInput'!AF482)</f>
        <v/>
      </c>
      <c r="AL486" s="132" t="str">
        <f>HYPERLINK('242MLInput'!AG482)</f>
        <v/>
      </c>
      <c r="AM486" s="132" t="str">
        <f>HYPERLINK('242MLInput'!AH482)</f>
        <v/>
      </c>
      <c r="AN486" s="132" t="str">
        <f>HYPERLINK('242MLInput'!AI482)</f>
        <v/>
      </c>
      <c r="AO486" s="132" t="str">
        <f>HYPERLINK('242MLInput'!AJ482)</f>
        <v/>
      </c>
      <c r="AP486" s="132" t="str">
        <f>HYPERLINK('242MLInput'!AK482)</f>
        <v/>
      </c>
      <c r="AQ486" s="118"/>
      <c r="AR486" s="118"/>
      <c r="AS486" s="118"/>
      <c r="AT486" s="118"/>
      <c r="AU486" s="118"/>
      <c r="AV486" s="118"/>
      <c r="AW486" s="118"/>
      <c r="AX486" s="118"/>
      <c r="AY486" s="118"/>
      <c r="AZ486" s="118"/>
      <c r="BA486" s="118"/>
      <c r="BB486" s="118"/>
      <c r="BC486" s="118"/>
      <c r="BD486" s="118"/>
      <c r="BE486" s="118"/>
      <c r="BF486" s="118"/>
      <c r="BG486" s="118"/>
      <c r="BH486" s="118"/>
      <c r="BI486" s="118"/>
      <c r="BJ486" s="118"/>
      <c r="BK486" s="118"/>
      <c r="BL486" s="118"/>
      <c r="BM486" s="118"/>
      <c r="BN486" s="118"/>
      <c r="BO486" s="118"/>
      <c r="BP486" s="118"/>
      <c r="BQ486" s="118"/>
      <c r="BR486" s="118"/>
      <c r="BS486" s="118"/>
      <c r="BT486" s="118"/>
      <c r="BU486" s="118"/>
      <c r="BV486" s="118"/>
      <c r="BW486" s="118"/>
      <c r="BX486" s="118"/>
      <c r="BY486" s="118"/>
      <c r="BZ486" s="118"/>
      <c r="CA486" s="118"/>
      <c r="CB486" s="118"/>
      <c r="CC486" s="118"/>
      <c r="CD486" s="118"/>
      <c r="CE486" s="118"/>
      <c r="CF486" s="118"/>
      <c r="CG486" s="118"/>
      <c r="CH486" s="118"/>
      <c r="CI486" s="118"/>
      <c r="CJ486" s="118"/>
      <c r="CK486" s="118"/>
      <c r="CL486" s="118"/>
      <c r="CM486" s="118"/>
      <c r="CN486" s="118"/>
      <c r="CO486" s="118"/>
      <c r="CP486" s="118"/>
      <c r="CQ486" s="118"/>
      <c r="CR486" s="118"/>
      <c r="CS486" s="118"/>
      <c r="CT486" s="118"/>
      <c r="CU486" s="118"/>
      <c r="CV486" s="118"/>
      <c r="CW486" s="118"/>
      <c r="CX486" s="118"/>
      <c r="CY486" s="118"/>
      <c r="CZ486" s="118"/>
      <c r="DA486" s="118"/>
      <c r="DB486" s="118"/>
      <c r="DC486" s="118"/>
      <c r="DD486" s="118"/>
    </row>
    <row r="487" ht="10.5" customHeight="1">
      <c r="A487" s="118" t="str">
        <f t="shared" si="1"/>
        <v>242ML</v>
      </c>
      <c r="B487" s="118">
        <f t="shared" si="2"/>
        <v>2020</v>
      </c>
      <c r="C487" s="118">
        <f t="shared" si="3"/>
        <v>12</v>
      </c>
      <c r="D487" s="119">
        <f>'242MLInput'!B483</f>
        <v>44188</v>
      </c>
      <c r="E487" s="120" t="str">
        <f t="shared" si="4"/>
        <v>SLN</v>
      </c>
      <c r="F487" s="121" t="str">
        <f>'242MLInput'!H483</f>
        <v>APA</v>
      </c>
      <c r="G487" s="120" t="str">
        <f>'242MLInput'!N483</f>
        <v>Steve Watkins</v>
      </c>
      <c r="H487" s="120" t="str">
        <f>'242MLInput'!O483</f>
        <v/>
      </c>
      <c r="I487" s="120" t="str">
        <f>'242MLInput'!Q483</f>
        <v>Cargo</v>
      </c>
      <c r="J487" s="121" t="str">
        <f>'242MLInput'!R483</f>
        <v>Vector Aeromedical</v>
      </c>
      <c r="K487" s="122" t="str">
        <f>'242MLInput'!AC483</f>
        <v/>
      </c>
      <c r="L487" s="123"/>
      <c r="M487" s="124">
        <f>'242MLInput'!L483</f>
        <v>1.2</v>
      </c>
      <c r="N487" s="120" t="str">
        <f>IF(F487="","",(IF(R487='242MLInput'!K483,"","ERROR!")))</f>
        <v/>
      </c>
      <c r="O487" s="120"/>
      <c r="P487" s="121">
        <v>1911.0</v>
      </c>
      <c r="Q487" s="121"/>
      <c r="R487" s="124">
        <f t="shared" si="8"/>
        <v>3408.3</v>
      </c>
      <c r="S487" s="125"/>
      <c r="T487" s="125"/>
      <c r="U487" s="125"/>
      <c r="V487" s="126"/>
      <c r="W487" s="125"/>
      <c r="X487" s="125"/>
      <c r="Y487" s="125" t="str">
        <f t="shared" si="86"/>
        <v/>
      </c>
      <c r="Z487" s="121"/>
      <c r="AA487" s="234" t="s">
        <v>442</v>
      </c>
      <c r="AB487" s="128">
        <v>250.0</v>
      </c>
      <c r="AC487" s="128" t="s">
        <v>454</v>
      </c>
      <c r="AD487" s="143"/>
      <c r="AE487" s="144">
        <v>0.0</v>
      </c>
      <c r="AF487" s="125" t="str">
        <f t="shared" si="6"/>
        <v/>
      </c>
      <c r="AG487" s="131">
        <v>2.75</v>
      </c>
      <c r="AH487" s="120">
        <f t="shared" si="7"/>
        <v>0</v>
      </c>
      <c r="AI487" s="132" t="str">
        <f>HYPERLINK('242MLInput'!AD483)</f>
        <v/>
      </c>
      <c r="AJ487" s="132" t="str">
        <f>HYPERLINK('242MLInput'!AE483)</f>
        <v/>
      </c>
      <c r="AK487" s="132" t="str">
        <f>HYPERLINK('242MLInput'!AF483)</f>
        <v/>
      </c>
      <c r="AL487" s="132" t="str">
        <f>HYPERLINK('242MLInput'!AG483)</f>
        <v/>
      </c>
      <c r="AM487" s="132" t="str">
        <f>HYPERLINK('242MLInput'!AH483)</f>
        <v/>
      </c>
      <c r="AN487" s="132" t="str">
        <f>HYPERLINK('242MLInput'!AI483)</f>
        <v/>
      </c>
      <c r="AO487" s="132" t="str">
        <f>HYPERLINK('242MLInput'!AJ483)</f>
        <v/>
      </c>
      <c r="AP487" s="132" t="str">
        <f>HYPERLINK('242MLInput'!AK483)</f>
        <v/>
      </c>
      <c r="AQ487" s="118"/>
      <c r="AR487" s="118"/>
      <c r="AS487" s="118"/>
      <c r="AT487" s="118"/>
      <c r="AU487" s="118"/>
      <c r="AV487" s="118"/>
      <c r="AW487" s="118"/>
      <c r="AX487" s="118"/>
      <c r="AY487" s="118"/>
      <c r="AZ487" s="118"/>
      <c r="BA487" s="118"/>
      <c r="BB487" s="118"/>
      <c r="BC487" s="118"/>
      <c r="BD487" s="118"/>
      <c r="BE487" s="118"/>
      <c r="BF487" s="118"/>
      <c r="BG487" s="118"/>
      <c r="BH487" s="118"/>
      <c r="BI487" s="118"/>
      <c r="BJ487" s="118"/>
      <c r="BK487" s="118"/>
      <c r="BL487" s="118"/>
      <c r="BM487" s="118"/>
      <c r="BN487" s="118"/>
      <c r="BO487" s="118"/>
      <c r="BP487" s="118"/>
      <c r="BQ487" s="118"/>
      <c r="BR487" s="118"/>
      <c r="BS487" s="118"/>
      <c r="BT487" s="118"/>
      <c r="BU487" s="118"/>
      <c r="BV487" s="118"/>
      <c r="BW487" s="118"/>
      <c r="BX487" s="118"/>
      <c r="BY487" s="118"/>
      <c r="BZ487" s="118"/>
      <c r="CA487" s="118"/>
      <c r="CB487" s="118"/>
      <c r="CC487" s="118"/>
      <c r="CD487" s="118"/>
      <c r="CE487" s="118"/>
      <c r="CF487" s="118"/>
      <c r="CG487" s="118"/>
      <c r="CH487" s="118"/>
      <c r="CI487" s="118"/>
      <c r="CJ487" s="118"/>
      <c r="CK487" s="118"/>
      <c r="CL487" s="118"/>
      <c r="CM487" s="118"/>
      <c r="CN487" s="118"/>
      <c r="CO487" s="118"/>
      <c r="CP487" s="118"/>
      <c r="CQ487" s="118"/>
      <c r="CR487" s="118"/>
      <c r="CS487" s="118"/>
      <c r="CT487" s="118"/>
      <c r="CU487" s="118"/>
      <c r="CV487" s="118"/>
      <c r="CW487" s="118"/>
      <c r="CX487" s="118"/>
      <c r="CY487" s="118"/>
      <c r="CZ487" s="118"/>
      <c r="DA487" s="118"/>
      <c r="DB487" s="118"/>
      <c r="DC487" s="118"/>
      <c r="DD487" s="118"/>
    </row>
    <row r="488" ht="10.5" customHeight="1">
      <c r="A488" s="118" t="str">
        <f t="shared" si="1"/>
        <v>242ML</v>
      </c>
      <c r="B488" s="118">
        <f t="shared" si="2"/>
        <v>2020</v>
      </c>
      <c r="C488" s="118">
        <f t="shared" si="3"/>
        <v>12</v>
      </c>
      <c r="D488" s="119">
        <f>'242MLInput'!B484</f>
        <v>44188</v>
      </c>
      <c r="E488" s="120" t="str">
        <f t="shared" si="4"/>
        <v>APA</v>
      </c>
      <c r="F488" s="121" t="str">
        <f>'242MLInput'!H484</f>
        <v>BUY</v>
      </c>
      <c r="G488" s="120" t="str">
        <f>'242MLInput'!N484</f>
        <v>Steve Watkins</v>
      </c>
      <c r="H488" s="120" t="str">
        <f>'242MLInput'!O484</f>
        <v/>
      </c>
      <c r="I488" s="120" t="str">
        <f>'242MLInput'!Q484</f>
        <v>Cargo</v>
      </c>
      <c r="J488" s="121" t="str">
        <f>'242MLInput'!R484</f>
        <v>Vector Aeromedical</v>
      </c>
      <c r="K488" s="122" t="str">
        <f>'242MLInput'!AC484</f>
        <v/>
      </c>
      <c r="L488" s="123"/>
      <c r="M488" s="124">
        <f>'242MLInput'!L484</f>
        <v>3.4</v>
      </c>
      <c r="N488" s="120" t="str">
        <f>IF(F488="","",(IF(R488='242MLInput'!K484,"","ERROR!")))</f>
        <v/>
      </c>
      <c r="O488" s="120"/>
      <c r="P488" s="121">
        <v>1912.0</v>
      </c>
      <c r="Q488" s="121"/>
      <c r="R488" s="124">
        <f t="shared" si="8"/>
        <v>3411.7</v>
      </c>
      <c r="S488" s="125"/>
      <c r="T488" s="125"/>
      <c r="U488" s="125"/>
      <c r="V488" s="126"/>
      <c r="W488" s="125"/>
      <c r="X488" s="125"/>
      <c r="Y488" s="125" t="str">
        <f t="shared" si="86"/>
        <v/>
      </c>
      <c r="Z488" s="121"/>
      <c r="AA488" s="234" t="s">
        <v>94</v>
      </c>
      <c r="AB488" s="128">
        <v>900.0</v>
      </c>
      <c r="AC488" s="128" t="s">
        <v>455</v>
      </c>
      <c r="AD488" s="143"/>
      <c r="AE488" s="144">
        <v>0.0</v>
      </c>
      <c r="AF488" s="125" t="str">
        <f t="shared" si="6"/>
        <v/>
      </c>
      <c r="AG488" s="131">
        <v>2.75</v>
      </c>
      <c r="AH488" s="120">
        <f t="shared" si="7"/>
        <v>0</v>
      </c>
      <c r="AI488" s="132" t="str">
        <f>HYPERLINK('242MLInput'!AD484)</f>
        <v/>
      </c>
      <c r="AJ488" s="132" t="str">
        <f>HYPERLINK('242MLInput'!AE484)</f>
        <v/>
      </c>
      <c r="AK488" s="132" t="str">
        <f>HYPERLINK('242MLInput'!AF484)</f>
        <v/>
      </c>
      <c r="AL488" s="132" t="str">
        <f>HYPERLINK('242MLInput'!AG484)</f>
        <v/>
      </c>
      <c r="AM488" s="132" t="str">
        <f>HYPERLINK('242MLInput'!AH484)</f>
        <v/>
      </c>
      <c r="AN488" s="132" t="str">
        <f>HYPERLINK('242MLInput'!AI484)</f>
        <v/>
      </c>
      <c r="AO488" s="132" t="str">
        <f>HYPERLINK('242MLInput'!AJ484)</f>
        <v/>
      </c>
      <c r="AP488" s="132" t="str">
        <f>HYPERLINK('242MLInput'!AK484)</f>
        <v/>
      </c>
      <c r="AQ488" s="118"/>
      <c r="AR488" s="118"/>
      <c r="AS488" s="118"/>
      <c r="AT488" s="118"/>
      <c r="AU488" s="118"/>
      <c r="AV488" s="118"/>
      <c r="AW488" s="118"/>
      <c r="AX488" s="118"/>
      <c r="AY488" s="118"/>
      <c r="AZ488" s="118"/>
      <c r="BA488" s="118"/>
      <c r="BB488" s="118"/>
      <c r="BC488" s="118"/>
      <c r="BD488" s="118"/>
      <c r="BE488" s="118"/>
      <c r="BF488" s="118"/>
      <c r="BG488" s="118"/>
      <c r="BH488" s="118"/>
      <c r="BI488" s="118"/>
      <c r="BJ488" s="118"/>
      <c r="BK488" s="118"/>
      <c r="BL488" s="118"/>
      <c r="BM488" s="118"/>
      <c r="BN488" s="118"/>
      <c r="BO488" s="118"/>
      <c r="BP488" s="118"/>
      <c r="BQ488" s="118"/>
      <c r="BR488" s="118"/>
      <c r="BS488" s="118"/>
      <c r="BT488" s="118"/>
      <c r="BU488" s="118"/>
      <c r="BV488" s="118"/>
      <c r="BW488" s="118"/>
      <c r="BX488" s="118"/>
      <c r="BY488" s="118"/>
      <c r="BZ488" s="118"/>
      <c r="CA488" s="118"/>
      <c r="CB488" s="118"/>
      <c r="CC488" s="118"/>
      <c r="CD488" s="118"/>
      <c r="CE488" s="118"/>
      <c r="CF488" s="118"/>
      <c r="CG488" s="118"/>
      <c r="CH488" s="118"/>
      <c r="CI488" s="118"/>
      <c r="CJ488" s="118"/>
      <c r="CK488" s="118"/>
      <c r="CL488" s="118"/>
      <c r="CM488" s="118"/>
      <c r="CN488" s="118"/>
      <c r="CO488" s="118"/>
      <c r="CP488" s="118"/>
      <c r="CQ488" s="118"/>
      <c r="CR488" s="118"/>
      <c r="CS488" s="118"/>
      <c r="CT488" s="118"/>
      <c r="CU488" s="118"/>
      <c r="CV488" s="118"/>
      <c r="CW488" s="118"/>
      <c r="CX488" s="118"/>
      <c r="CY488" s="118"/>
      <c r="CZ488" s="118"/>
      <c r="DA488" s="118"/>
      <c r="DB488" s="118"/>
      <c r="DC488" s="118"/>
      <c r="DD488" s="118"/>
    </row>
    <row r="489" ht="10.5" customHeight="1">
      <c r="A489" s="12" t="str">
        <f t="shared" si="1"/>
        <v>242ML</v>
      </c>
      <c r="B489" s="12">
        <f t="shared" si="2"/>
        <v>2020</v>
      </c>
      <c r="C489" s="12">
        <f t="shared" si="3"/>
        <v>12</v>
      </c>
      <c r="D489" s="230">
        <f>'242MLInput'!B485</f>
        <v>44189</v>
      </c>
      <c r="E489" s="111" t="str">
        <f t="shared" si="4"/>
        <v>BUY</v>
      </c>
      <c r="F489" s="112" t="str">
        <f>'242MLInput'!H485</f>
        <v>GLY</v>
      </c>
      <c r="G489" s="111" t="str">
        <f>'242MLInput'!N485</f>
        <v>David Carr</v>
      </c>
      <c r="H489" s="111" t="str">
        <f>'242MLInput'!O485</f>
        <v/>
      </c>
      <c r="I489" s="111" t="str">
        <f>'242MLInput'!Q485</f>
        <v>Cargo</v>
      </c>
      <c r="J489" s="112" t="str">
        <f>'242MLInput'!R485</f>
        <v>Vector Aeromedical</v>
      </c>
      <c r="K489" s="113" t="str">
        <f>'242MLInput'!AC485</f>
        <v/>
      </c>
      <c r="L489" s="114"/>
      <c r="M489" s="115">
        <f>'242MLInput'!L485</f>
        <v>2.4</v>
      </c>
      <c r="N489" s="111" t="str">
        <f>IF(F489="","",(IF(R489='242MLInput'!K485,"","ERROR!")))</f>
        <v/>
      </c>
      <c r="O489" s="64"/>
      <c r="P489" s="121">
        <v>1913.0</v>
      </c>
      <c r="Q489" s="133"/>
      <c r="R489" s="224">
        <f t="shared" si="8"/>
        <v>3414.1</v>
      </c>
      <c r="S489" s="225"/>
      <c r="T489" s="225"/>
      <c r="U489" s="226"/>
      <c r="V489" s="226"/>
      <c r="W489" s="226"/>
      <c r="X489" s="226"/>
      <c r="Y489" s="226" t="str">
        <f t="shared" si="86"/>
        <v/>
      </c>
      <c r="Z489" s="136"/>
      <c r="AA489" s="228"/>
      <c r="AB489" s="229"/>
      <c r="AC489" s="229"/>
      <c r="AD489" s="138"/>
      <c r="AE489" s="139">
        <v>0.0</v>
      </c>
      <c r="AF489" s="140" t="str">
        <f t="shared" si="6"/>
        <v/>
      </c>
      <c r="AG489" s="231">
        <v>2.75</v>
      </c>
      <c r="AH489" s="142">
        <f t="shared" si="7"/>
        <v>0</v>
      </c>
      <c r="AI489" s="235" t="str">
        <f>HYPERLINK('242MLInput'!AD485)</f>
        <v/>
      </c>
      <c r="AJ489" s="236" t="str">
        <f>HYPERLINK('242MLInput'!AE485)</f>
        <v/>
      </c>
      <c r="AK489" s="237" t="str">
        <f>HYPERLINK('242MLInput'!AF485)</f>
        <v/>
      </c>
      <c r="AL489" s="237" t="str">
        <f>HYPERLINK('242MLInput'!AG485)</f>
        <v/>
      </c>
      <c r="AM489" s="237" t="str">
        <f>HYPERLINK('242MLInput'!AH485)</f>
        <v/>
      </c>
      <c r="AN489" s="237" t="str">
        <f>HYPERLINK('242MLInput'!AI485)</f>
        <v/>
      </c>
      <c r="AO489" s="237" t="str">
        <f>HYPERLINK('242MLInput'!AJ485)</f>
        <v/>
      </c>
      <c r="AP489" s="237" t="str">
        <f>HYPERLINK('242MLInput'!AK485)</f>
        <v/>
      </c>
      <c r="AQ489" s="238"/>
      <c r="AR489" s="238"/>
      <c r="AS489" s="238"/>
      <c r="AT489" s="238"/>
      <c r="AU489" s="238"/>
      <c r="AV489" s="238"/>
      <c r="AW489" s="238"/>
      <c r="AX489" s="238"/>
      <c r="AY489" s="238"/>
      <c r="AZ489" s="238"/>
      <c r="BA489" s="238"/>
      <c r="BB489" s="238"/>
      <c r="BC489" s="238"/>
      <c r="BD489" s="238"/>
      <c r="BE489" s="238"/>
      <c r="BF489" s="238"/>
      <c r="BG489" s="238"/>
      <c r="BH489" s="238"/>
      <c r="BI489" s="238"/>
      <c r="BJ489" s="238"/>
      <c r="BK489" s="238"/>
      <c r="BL489" s="238"/>
      <c r="BM489" s="238"/>
      <c r="BN489" s="238"/>
      <c r="BO489" s="238"/>
      <c r="BP489" s="238"/>
      <c r="BQ489" s="238"/>
      <c r="BR489" s="238"/>
      <c r="BS489" s="238"/>
      <c r="BT489" s="238"/>
      <c r="BU489" s="238"/>
      <c r="BV489" s="238"/>
      <c r="BW489" s="238"/>
      <c r="BX489" s="238"/>
      <c r="BY489" s="238"/>
      <c r="BZ489" s="238"/>
      <c r="CA489" s="238"/>
      <c r="CB489" s="238"/>
      <c r="CC489" s="238"/>
      <c r="CD489" s="238"/>
      <c r="CE489" s="238"/>
      <c r="CF489" s="238"/>
      <c r="CG489" s="238"/>
      <c r="CH489" s="238"/>
      <c r="CI489" s="238"/>
      <c r="CJ489" s="238"/>
      <c r="CK489" s="238"/>
      <c r="CL489" s="238"/>
      <c r="CM489" s="238"/>
      <c r="CN489" s="238"/>
      <c r="CO489" s="238"/>
      <c r="CP489" s="238"/>
      <c r="CQ489" s="238"/>
      <c r="CR489" s="238"/>
      <c r="CS489" s="238"/>
      <c r="CT489" s="238"/>
      <c r="CU489" s="238"/>
      <c r="CV489" s="238"/>
      <c r="CW489" s="238"/>
      <c r="CX489" s="238"/>
      <c r="CY489" s="238"/>
      <c r="CZ489" s="238"/>
      <c r="DA489" s="238"/>
      <c r="DB489" s="238"/>
      <c r="DC489" s="238"/>
      <c r="DD489" s="238"/>
    </row>
    <row r="490" ht="10.5" customHeight="1">
      <c r="A490" s="12" t="str">
        <f t="shared" si="1"/>
        <v>242ML</v>
      </c>
      <c r="B490" s="12">
        <f t="shared" si="2"/>
        <v>2020</v>
      </c>
      <c r="C490" s="12">
        <f t="shared" si="3"/>
        <v>12</v>
      </c>
      <c r="D490" s="230">
        <f>'242MLInput'!B486</f>
        <v>44189</v>
      </c>
      <c r="E490" s="111" t="str">
        <f t="shared" si="4"/>
        <v>GLY</v>
      </c>
      <c r="F490" s="112" t="str">
        <f>'242MLInput'!H486</f>
        <v>APA</v>
      </c>
      <c r="G490" s="111" t="str">
        <f>'242MLInput'!N486</f>
        <v>David Carr</v>
      </c>
      <c r="H490" s="111" t="str">
        <f>'242MLInput'!O486</f>
        <v/>
      </c>
      <c r="I490" s="111" t="str">
        <f>'242MLInput'!Q486</f>
        <v>Cargo</v>
      </c>
      <c r="J490" s="112" t="str">
        <f>'242MLInput'!R486</f>
        <v>Vector Aeromedical</v>
      </c>
      <c r="K490" s="113" t="str">
        <f>'242MLInput'!AC486</f>
        <v/>
      </c>
      <c r="L490" s="114"/>
      <c r="M490" s="115">
        <f>'242MLInput'!L486</f>
        <v>1.8</v>
      </c>
      <c r="N490" s="111" t="str">
        <f>IF(F490="","",(IF(R490='242MLInput'!K486,"","ERROR!")))</f>
        <v/>
      </c>
      <c r="O490" s="64"/>
      <c r="P490" s="121">
        <v>1914.0</v>
      </c>
      <c r="Q490" s="133"/>
      <c r="R490" s="224">
        <f t="shared" si="8"/>
        <v>3415.9</v>
      </c>
      <c r="S490" s="225"/>
      <c r="T490" s="225"/>
      <c r="U490" s="226"/>
      <c r="V490" s="226"/>
      <c r="W490" s="226"/>
      <c r="X490" s="226"/>
      <c r="Y490" s="226" t="str">
        <f t="shared" si="86"/>
        <v/>
      </c>
      <c r="Z490" s="136"/>
      <c r="AA490" s="228"/>
      <c r="AB490" s="229"/>
      <c r="AC490" s="229"/>
      <c r="AD490" s="138"/>
      <c r="AE490" s="139">
        <v>0.0</v>
      </c>
      <c r="AF490" s="140" t="str">
        <f t="shared" si="6"/>
        <v/>
      </c>
      <c r="AG490" s="231">
        <v>2.75</v>
      </c>
      <c r="AH490" s="142">
        <f t="shared" si="7"/>
        <v>0</v>
      </c>
      <c r="AI490" s="235" t="str">
        <f>HYPERLINK('242MLInput'!AD486)</f>
        <v/>
      </c>
      <c r="AJ490" s="236" t="str">
        <f>HYPERLINK('242MLInput'!AE486)</f>
        <v/>
      </c>
      <c r="AK490" s="237" t="str">
        <f>HYPERLINK('242MLInput'!AF486)</f>
        <v/>
      </c>
      <c r="AL490" s="237" t="str">
        <f>HYPERLINK('242MLInput'!AG486)</f>
        <v/>
      </c>
      <c r="AM490" s="237" t="str">
        <f>HYPERLINK('242MLInput'!AH486)</f>
        <v/>
      </c>
      <c r="AN490" s="237" t="str">
        <f>HYPERLINK('242MLInput'!AI486)</f>
        <v/>
      </c>
      <c r="AO490" s="237" t="str">
        <f>HYPERLINK('242MLInput'!AJ486)</f>
        <v/>
      </c>
      <c r="AP490" s="237" t="str">
        <f>HYPERLINK('242MLInput'!AK486)</f>
        <v/>
      </c>
      <c r="AQ490" s="238"/>
      <c r="AR490" s="238"/>
      <c r="AS490" s="238"/>
      <c r="AT490" s="238"/>
      <c r="AU490" s="238"/>
      <c r="AV490" s="238"/>
      <c r="AW490" s="238"/>
      <c r="AX490" s="238"/>
      <c r="AY490" s="238"/>
      <c r="AZ490" s="238"/>
      <c r="BA490" s="238"/>
      <c r="BB490" s="238"/>
      <c r="BC490" s="238"/>
      <c r="BD490" s="238"/>
      <c r="BE490" s="238"/>
      <c r="BF490" s="238"/>
      <c r="BG490" s="238"/>
      <c r="BH490" s="238"/>
      <c r="BI490" s="238"/>
      <c r="BJ490" s="238"/>
      <c r="BK490" s="238"/>
      <c r="BL490" s="238"/>
      <c r="BM490" s="238"/>
      <c r="BN490" s="238"/>
      <c r="BO490" s="238"/>
      <c r="BP490" s="238"/>
      <c r="BQ490" s="238"/>
      <c r="BR490" s="238"/>
      <c r="BS490" s="238"/>
      <c r="BT490" s="238"/>
      <c r="BU490" s="238"/>
      <c r="BV490" s="238"/>
      <c r="BW490" s="238"/>
      <c r="BX490" s="238"/>
      <c r="BY490" s="238"/>
      <c r="BZ490" s="238"/>
      <c r="CA490" s="238"/>
      <c r="CB490" s="238"/>
      <c r="CC490" s="238"/>
      <c r="CD490" s="238"/>
      <c r="CE490" s="238"/>
      <c r="CF490" s="238"/>
      <c r="CG490" s="238"/>
      <c r="CH490" s="238"/>
      <c r="CI490" s="238"/>
      <c r="CJ490" s="238"/>
      <c r="CK490" s="238"/>
      <c r="CL490" s="238"/>
      <c r="CM490" s="238"/>
      <c r="CN490" s="238"/>
      <c r="CO490" s="238"/>
      <c r="CP490" s="238"/>
      <c r="CQ490" s="238"/>
      <c r="CR490" s="238"/>
      <c r="CS490" s="238"/>
      <c r="CT490" s="238"/>
      <c r="CU490" s="238"/>
      <c r="CV490" s="238"/>
      <c r="CW490" s="238"/>
      <c r="CX490" s="238"/>
      <c r="CY490" s="238"/>
      <c r="CZ490" s="238"/>
      <c r="DA490" s="238"/>
      <c r="DB490" s="238"/>
      <c r="DC490" s="238"/>
      <c r="DD490" s="238"/>
    </row>
    <row r="491" ht="10.5" customHeight="1">
      <c r="A491" s="12" t="str">
        <f t="shared" si="1"/>
        <v>242ML</v>
      </c>
      <c r="B491" s="12">
        <f t="shared" si="2"/>
        <v>2020</v>
      </c>
      <c r="C491" s="12">
        <f t="shared" si="3"/>
        <v>12</v>
      </c>
      <c r="D491" s="230">
        <f>'242MLInput'!B487</f>
        <v>44189</v>
      </c>
      <c r="E491" s="111" t="str">
        <f t="shared" si="4"/>
        <v>APA</v>
      </c>
      <c r="F491" s="112" t="str">
        <f>'242MLInput'!H487</f>
        <v>BUY</v>
      </c>
      <c r="G491" s="111" t="str">
        <f>'242MLInput'!N487</f>
        <v>David Carr</v>
      </c>
      <c r="H491" s="111" t="str">
        <f>'242MLInput'!O487</f>
        <v/>
      </c>
      <c r="I491" s="111" t="str">
        <f>'242MLInput'!Q487</f>
        <v>Cargo</v>
      </c>
      <c r="J491" s="112" t="str">
        <f>'242MLInput'!R487</f>
        <v>Vector Aeromedical</v>
      </c>
      <c r="K491" s="113" t="str">
        <f>'242MLInput'!AC487</f>
        <v/>
      </c>
      <c r="L491" s="114"/>
      <c r="M491" s="115">
        <f>'242MLInput'!L487</f>
        <v>3.9</v>
      </c>
      <c r="N491" s="111" t="str">
        <f>IF(F491="","",(IF(R491='242MLInput'!K487,"","ERROR!")))</f>
        <v/>
      </c>
      <c r="O491" s="64"/>
      <c r="P491" s="121">
        <v>1915.0</v>
      </c>
      <c r="Q491" s="133"/>
      <c r="R491" s="224">
        <f t="shared" si="8"/>
        <v>3419.8</v>
      </c>
      <c r="S491" s="225"/>
      <c r="T491" s="225"/>
      <c r="U491" s="226"/>
      <c r="V491" s="226"/>
      <c r="W491" s="226"/>
      <c r="X491" s="226"/>
      <c r="Y491" s="226" t="str">
        <f t="shared" si="86"/>
        <v/>
      </c>
      <c r="Z491" s="136"/>
      <c r="AA491" s="228" t="s">
        <v>75</v>
      </c>
      <c r="AB491" s="229">
        <v>1000.0</v>
      </c>
      <c r="AC491" s="229" t="s">
        <v>456</v>
      </c>
      <c r="AD491" s="138"/>
      <c r="AE491" s="139">
        <v>0.0</v>
      </c>
      <c r="AF491" s="140" t="str">
        <f t="shared" si="6"/>
        <v/>
      </c>
      <c r="AG491" s="231">
        <v>2.75</v>
      </c>
      <c r="AH491" s="142">
        <f t="shared" si="7"/>
        <v>0</v>
      </c>
      <c r="AI491" s="235" t="str">
        <f>HYPERLINK('242MLInput'!AD487)</f>
        <v/>
      </c>
      <c r="AJ491" s="236" t="str">
        <f>HYPERLINK('242MLInput'!AE487)</f>
        <v/>
      </c>
      <c r="AK491" s="237" t="str">
        <f>HYPERLINK('242MLInput'!AF487)</f>
        <v/>
      </c>
      <c r="AL491" s="237" t="str">
        <f>HYPERLINK('242MLInput'!AG487)</f>
        <v/>
      </c>
      <c r="AM491" s="237" t="str">
        <f>HYPERLINK('242MLInput'!AH487)</f>
        <v/>
      </c>
      <c r="AN491" s="237" t="str">
        <f>HYPERLINK('242MLInput'!AI487)</f>
        <v/>
      </c>
      <c r="AO491" s="237" t="str">
        <f>HYPERLINK('242MLInput'!AJ487)</f>
        <v/>
      </c>
      <c r="AP491" s="237" t="str">
        <f>HYPERLINK('242MLInput'!AK487)</f>
        <v/>
      </c>
      <c r="AQ491" s="238"/>
      <c r="AR491" s="238"/>
      <c r="AS491" s="238"/>
      <c r="AT491" s="238"/>
      <c r="AU491" s="238"/>
      <c r="AV491" s="238"/>
      <c r="AW491" s="238"/>
      <c r="AX491" s="238"/>
      <c r="AY491" s="238"/>
      <c r="AZ491" s="238"/>
      <c r="BA491" s="238"/>
      <c r="BB491" s="238"/>
      <c r="BC491" s="238"/>
      <c r="BD491" s="238"/>
      <c r="BE491" s="238"/>
      <c r="BF491" s="238"/>
      <c r="BG491" s="238"/>
      <c r="BH491" s="238"/>
      <c r="BI491" s="238"/>
      <c r="BJ491" s="238"/>
      <c r="BK491" s="238"/>
      <c r="BL491" s="238"/>
      <c r="BM491" s="238"/>
      <c r="BN491" s="238"/>
      <c r="BO491" s="238"/>
      <c r="BP491" s="238"/>
      <c r="BQ491" s="238"/>
      <c r="BR491" s="238"/>
      <c r="BS491" s="238"/>
      <c r="BT491" s="238"/>
      <c r="BU491" s="238"/>
      <c r="BV491" s="238"/>
      <c r="BW491" s="238"/>
      <c r="BX491" s="238"/>
      <c r="BY491" s="238"/>
      <c r="BZ491" s="238"/>
      <c r="CA491" s="238"/>
      <c r="CB491" s="238"/>
      <c r="CC491" s="238"/>
      <c r="CD491" s="238"/>
      <c r="CE491" s="238"/>
      <c r="CF491" s="238"/>
      <c r="CG491" s="238"/>
      <c r="CH491" s="238"/>
      <c r="CI491" s="238"/>
      <c r="CJ491" s="238"/>
      <c r="CK491" s="238"/>
      <c r="CL491" s="238"/>
      <c r="CM491" s="238"/>
      <c r="CN491" s="238"/>
      <c r="CO491" s="238"/>
      <c r="CP491" s="238"/>
      <c r="CQ491" s="238"/>
      <c r="CR491" s="238"/>
      <c r="CS491" s="238"/>
      <c r="CT491" s="238"/>
      <c r="CU491" s="238"/>
      <c r="CV491" s="238"/>
      <c r="CW491" s="238"/>
      <c r="CX491" s="238"/>
      <c r="CY491" s="238"/>
      <c r="CZ491" s="238"/>
      <c r="DA491" s="238"/>
      <c r="DB491" s="238"/>
      <c r="DC491" s="238"/>
      <c r="DD491" s="238"/>
    </row>
    <row r="492" ht="10.5" customHeight="1">
      <c r="A492" s="118" t="str">
        <f t="shared" si="1"/>
        <v>242ML</v>
      </c>
      <c r="B492" s="118">
        <f t="shared" si="2"/>
        <v>2020</v>
      </c>
      <c r="C492" s="118">
        <f t="shared" si="3"/>
        <v>12</v>
      </c>
      <c r="D492" s="119">
        <f>'242MLInput'!B488</f>
        <v>44191</v>
      </c>
      <c r="E492" s="120" t="str">
        <f t="shared" si="4"/>
        <v>BUY</v>
      </c>
      <c r="F492" s="121" t="str">
        <f>'242MLInput'!H488</f>
        <v>FLL</v>
      </c>
      <c r="G492" s="120" t="str">
        <f>'242MLInput'!N488</f>
        <v>Kevin Mock</v>
      </c>
      <c r="H492" s="120" t="str">
        <f>'242MLInput'!O488</f>
        <v/>
      </c>
      <c r="I492" s="120" t="str">
        <f>'242MLInput'!Q488</f>
        <v>Passenger</v>
      </c>
      <c r="J492" s="121" t="str">
        <f>'242MLInput'!R488</f>
        <v>Blackwell</v>
      </c>
      <c r="K492" s="122" t="str">
        <f>'242MLInput'!AC488</f>
        <v/>
      </c>
      <c r="L492" s="123"/>
      <c r="M492" s="124">
        <f>'242MLInput'!L488</f>
        <v>2</v>
      </c>
      <c r="N492" s="120" t="str">
        <f>IF(F492="","",(IF(R492='242MLInput'!K488,"","ERROR!")))</f>
        <v/>
      </c>
      <c r="O492" s="120"/>
      <c r="P492" s="121">
        <v>1916.0</v>
      </c>
      <c r="Q492" s="121"/>
      <c r="R492" s="124">
        <f t="shared" si="8"/>
        <v>3421.8</v>
      </c>
      <c r="S492" s="125"/>
      <c r="T492" s="125"/>
      <c r="U492" s="125"/>
      <c r="V492" s="126"/>
      <c r="W492" s="125"/>
      <c r="X492" s="125"/>
      <c r="Y492" s="125" t="str">
        <f t="shared" si="86"/>
        <v/>
      </c>
      <c r="Z492" s="121"/>
      <c r="AA492" s="234" t="s">
        <v>430</v>
      </c>
      <c r="AB492" s="128">
        <v>0.0</v>
      </c>
      <c r="AC492" s="128"/>
      <c r="AD492" s="143"/>
      <c r="AE492" s="144">
        <v>0.0</v>
      </c>
      <c r="AF492" s="125" t="str">
        <f t="shared" si="6"/>
        <v/>
      </c>
      <c r="AG492" s="131">
        <v>2.75</v>
      </c>
      <c r="AH492" s="120">
        <f t="shared" si="7"/>
        <v>0</v>
      </c>
      <c r="AI492" s="132" t="str">
        <f>HYPERLINK('242MLInput'!AD488)</f>
        <v/>
      </c>
      <c r="AJ492" s="132" t="str">
        <f>HYPERLINK('242MLInput'!AE488)</f>
        <v/>
      </c>
      <c r="AK492" s="132" t="str">
        <f>HYPERLINK('242MLInput'!AF488)</f>
        <v/>
      </c>
      <c r="AL492" s="132" t="str">
        <f>HYPERLINK('242MLInput'!AG488)</f>
        <v/>
      </c>
      <c r="AM492" s="132" t="str">
        <f>HYPERLINK('242MLInput'!AH488)</f>
        <v/>
      </c>
      <c r="AN492" s="132" t="str">
        <f>HYPERLINK('242MLInput'!AI488)</f>
        <v/>
      </c>
      <c r="AO492" s="132" t="str">
        <f>HYPERLINK('242MLInput'!AJ488)</f>
        <v/>
      </c>
      <c r="AP492" s="132" t="str">
        <f>HYPERLINK('242MLInput'!AK488)</f>
        <v/>
      </c>
      <c r="AQ492" s="118"/>
      <c r="AR492" s="118"/>
      <c r="AS492" s="118"/>
      <c r="AT492" s="118"/>
      <c r="AU492" s="118"/>
      <c r="AV492" s="118"/>
      <c r="AW492" s="118"/>
      <c r="AX492" s="118"/>
      <c r="AY492" s="118"/>
      <c r="AZ492" s="118"/>
      <c r="BA492" s="118"/>
      <c r="BB492" s="118"/>
      <c r="BC492" s="118"/>
      <c r="BD492" s="118"/>
      <c r="BE492" s="118"/>
      <c r="BF492" s="118"/>
      <c r="BG492" s="118"/>
      <c r="BH492" s="118"/>
      <c r="BI492" s="118"/>
      <c r="BJ492" s="118"/>
      <c r="BK492" s="118"/>
      <c r="BL492" s="118"/>
      <c r="BM492" s="118"/>
      <c r="BN492" s="118"/>
      <c r="BO492" s="118"/>
      <c r="BP492" s="118"/>
      <c r="BQ492" s="118"/>
      <c r="BR492" s="118"/>
      <c r="BS492" s="118"/>
      <c r="BT492" s="118"/>
      <c r="BU492" s="118"/>
      <c r="BV492" s="118"/>
      <c r="BW492" s="118"/>
      <c r="BX492" s="118"/>
      <c r="BY492" s="118"/>
      <c r="BZ492" s="118"/>
      <c r="CA492" s="118"/>
      <c r="CB492" s="118"/>
      <c r="CC492" s="118"/>
      <c r="CD492" s="118"/>
      <c r="CE492" s="118"/>
      <c r="CF492" s="118"/>
      <c r="CG492" s="118"/>
      <c r="CH492" s="118"/>
      <c r="CI492" s="118"/>
      <c r="CJ492" s="118"/>
      <c r="CK492" s="118"/>
      <c r="CL492" s="118"/>
      <c r="CM492" s="118"/>
      <c r="CN492" s="118"/>
      <c r="CO492" s="118"/>
      <c r="CP492" s="118"/>
      <c r="CQ492" s="118"/>
      <c r="CR492" s="118"/>
      <c r="CS492" s="118"/>
      <c r="CT492" s="118"/>
      <c r="CU492" s="118"/>
      <c r="CV492" s="118"/>
      <c r="CW492" s="118"/>
      <c r="CX492" s="118"/>
      <c r="CY492" s="118"/>
      <c r="CZ492" s="118"/>
      <c r="DA492" s="118"/>
      <c r="DB492" s="118"/>
      <c r="DC492" s="118"/>
      <c r="DD492" s="118"/>
    </row>
    <row r="493" ht="10.5" customHeight="1">
      <c r="A493" s="118" t="str">
        <f t="shared" si="1"/>
        <v>242ML</v>
      </c>
      <c r="B493" s="118">
        <f t="shared" si="2"/>
        <v>2020</v>
      </c>
      <c r="C493" s="118">
        <f t="shared" si="3"/>
        <v>12</v>
      </c>
      <c r="D493" s="119">
        <f>'242MLInput'!B489</f>
        <v>44191</v>
      </c>
      <c r="E493" s="120" t="str">
        <f t="shared" si="4"/>
        <v>FLL</v>
      </c>
      <c r="F493" s="121" t="str">
        <f>'242MLInput'!H489</f>
        <v>BUY</v>
      </c>
      <c r="G493" s="120" t="str">
        <f>'242MLInput'!N489</f>
        <v>Kevin Mock</v>
      </c>
      <c r="H493" s="120" t="str">
        <f>'242MLInput'!O489</f>
        <v/>
      </c>
      <c r="I493" s="120" t="str">
        <f>'242MLInput'!Q489</f>
        <v>Passenger</v>
      </c>
      <c r="J493" s="121" t="str">
        <f>'242MLInput'!R489</f>
        <v>Blackwell</v>
      </c>
      <c r="K493" s="122" t="str">
        <f>'242MLInput'!AC489</f>
        <v/>
      </c>
      <c r="L493" s="123"/>
      <c r="M493" s="124">
        <f>'242MLInput'!L489</f>
        <v>1.9</v>
      </c>
      <c r="N493" s="120" t="str">
        <f>IF(F493="","",(IF(R493='242MLInput'!K489,"","ERROR!")))</f>
        <v/>
      </c>
      <c r="O493" s="120"/>
      <c r="P493" s="121">
        <v>1917.0</v>
      </c>
      <c r="Q493" s="121"/>
      <c r="R493" s="124">
        <f t="shared" si="8"/>
        <v>3423.7</v>
      </c>
      <c r="S493" s="125"/>
      <c r="T493" s="125"/>
      <c r="U493" s="125"/>
      <c r="V493" s="126"/>
      <c r="W493" s="125"/>
      <c r="X493" s="125"/>
      <c r="Y493" s="125" t="str">
        <f t="shared" si="86"/>
        <v/>
      </c>
      <c r="Z493" s="121"/>
      <c r="AA493" s="234" t="s">
        <v>102</v>
      </c>
      <c r="AB493" s="128">
        <v>500.0</v>
      </c>
      <c r="AC493" s="128" t="s">
        <v>457</v>
      </c>
      <c r="AD493" s="143"/>
      <c r="AE493" s="144">
        <v>0.0</v>
      </c>
      <c r="AF493" s="125" t="str">
        <f t="shared" si="6"/>
        <v/>
      </c>
      <c r="AG493" s="131">
        <v>2.75</v>
      </c>
      <c r="AH493" s="120">
        <f t="shared" si="7"/>
        <v>0</v>
      </c>
      <c r="AI493" s="132" t="str">
        <f>HYPERLINK('242MLInput'!AD489)</f>
        <v/>
      </c>
      <c r="AJ493" s="132" t="str">
        <f>HYPERLINK('242MLInput'!AE489)</f>
        <v/>
      </c>
      <c r="AK493" s="132" t="str">
        <f>HYPERLINK('242MLInput'!AF489)</f>
        <v/>
      </c>
      <c r="AL493" s="132" t="str">
        <f>HYPERLINK('242MLInput'!AG489)</f>
        <v/>
      </c>
      <c r="AM493" s="132" t="str">
        <f>HYPERLINK('242MLInput'!AH489)</f>
        <v/>
      </c>
      <c r="AN493" s="132" t="str">
        <f>HYPERLINK('242MLInput'!AI489)</f>
        <v/>
      </c>
      <c r="AO493" s="132" t="str">
        <f>HYPERLINK('242MLInput'!AJ489)</f>
        <v/>
      </c>
      <c r="AP493" s="132" t="str">
        <f>HYPERLINK('242MLInput'!AK489)</f>
        <v/>
      </c>
      <c r="AQ493" s="118"/>
      <c r="AR493" s="118"/>
      <c r="AS493" s="118"/>
      <c r="AT493" s="118"/>
      <c r="AU493" s="118"/>
      <c r="AV493" s="118"/>
      <c r="AW493" s="118"/>
      <c r="AX493" s="118"/>
      <c r="AY493" s="118"/>
      <c r="AZ493" s="118"/>
      <c r="BA493" s="118"/>
      <c r="BB493" s="118"/>
      <c r="BC493" s="118"/>
      <c r="BD493" s="118"/>
      <c r="BE493" s="118"/>
      <c r="BF493" s="118"/>
      <c r="BG493" s="118"/>
      <c r="BH493" s="118"/>
      <c r="BI493" s="118"/>
      <c r="BJ493" s="118"/>
      <c r="BK493" s="118"/>
      <c r="BL493" s="118"/>
      <c r="BM493" s="118"/>
      <c r="BN493" s="118"/>
      <c r="BO493" s="118"/>
      <c r="BP493" s="118"/>
      <c r="BQ493" s="118"/>
      <c r="BR493" s="118"/>
      <c r="BS493" s="118"/>
      <c r="BT493" s="118"/>
      <c r="BU493" s="118"/>
      <c r="BV493" s="118"/>
      <c r="BW493" s="118"/>
      <c r="BX493" s="118"/>
      <c r="BY493" s="118"/>
      <c r="BZ493" s="118"/>
      <c r="CA493" s="118"/>
      <c r="CB493" s="118"/>
      <c r="CC493" s="118"/>
      <c r="CD493" s="118"/>
      <c r="CE493" s="118"/>
      <c r="CF493" s="118"/>
      <c r="CG493" s="118"/>
      <c r="CH493" s="118"/>
      <c r="CI493" s="118"/>
      <c r="CJ493" s="118"/>
      <c r="CK493" s="118"/>
      <c r="CL493" s="118"/>
      <c r="CM493" s="118"/>
      <c r="CN493" s="118"/>
      <c r="CO493" s="118"/>
      <c r="CP493" s="118"/>
      <c r="CQ493" s="118"/>
      <c r="CR493" s="118"/>
      <c r="CS493" s="118"/>
      <c r="CT493" s="118"/>
      <c r="CU493" s="118"/>
      <c r="CV493" s="118"/>
      <c r="CW493" s="118"/>
      <c r="CX493" s="118"/>
      <c r="CY493" s="118"/>
      <c r="CZ493" s="118"/>
      <c r="DA493" s="118"/>
      <c r="DB493" s="118"/>
      <c r="DC493" s="118"/>
      <c r="DD493" s="118"/>
    </row>
    <row r="494" ht="10.5" customHeight="1">
      <c r="A494" s="12" t="str">
        <f t="shared" si="1"/>
        <v>242ML</v>
      </c>
      <c r="B494" s="12">
        <f t="shared" si="2"/>
        <v>2020</v>
      </c>
      <c r="C494" s="12">
        <f t="shared" si="3"/>
        <v>12</v>
      </c>
      <c r="D494" s="230">
        <f>'242MLInput'!B490</f>
        <v>44191</v>
      </c>
      <c r="E494" s="111" t="str">
        <f t="shared" si="4"/>
        <v>BUY</v>
      </c>
      <c r="F494" s="112" t="str">
        <f>'242MLInput'!H490</f>
        <v>SLN</v>
      </c>
      <c r="G494" s="111" t="str">
        <f>'242MLInput'!N490</f>
        <v>Steve Watkins</v>
      </c>
      <c r="H494" s="111" t="str">
        <f>'242MLInput'!O490</f>
        <v/>
      </c>
      <c r="I494" s="111" t="str">
        <f>'242MLInput'!Q490</f>
        <v>Cargo</v>
      </c>
      <c r="J494" s="112" t="str">
        <f>'242MLInput'!R490</f>
        <v>Vector Aeromedical</v>
      </c>
      <c r="K494" s="113" t="str">
        <f>'242MLInput'!AC490</f>
        <v/>
      </c>
      <c r="L494" s="114"/>
      <c r="M494" s="115">
        <f>'242MLInput'!L490</f>
        <v>3.2</v>
      </c>
      <c r="N494" s="111" t="str">
        <f>IF(F494="","",(IF(R494='242MLInput'!K490,"","ERROR!")))</f>
        <v/>
      </c>
      <c r="O494" s="64"/>
      <c r="P494" s="121">
        <v>1918.0</v>
      </c>
      <c r="Q494" s="133"/>
      <c r="R494" s="224">
        <f t="shared" si="8"/>
        <v>3426.9</v>
      </c>
      <c r="S494" s="225"/>
      <c r="T494" s="225"/>
      <c r="U494" s="226"/>
      <c r="V494" s="226"/>
      <c r="W494" s="226"/>
      <c r="X494" s="226"/>
      <c r="Y494" s="226" t="str">
        <f t="shared" si="86"/>
        <v/>
      </c>
      <c r="Z494" s="136"/>
      <c r="AA494" s="228"/>
      <c r="AB494" s="229"/>
      <c r="AC494" s="229"/>
      <c r="AD494" s="138"/>
      <c r="AE494" s="139">
        <v>0.0</v>
      </c>
      <c r="AF494" s="140" t="str">
        <f t="shared" si="6"/>
        <v/>
      </c>
      <c r="AG494" s="231">
        <v>2.75</v>
      </c>
      <c r="AH494" s="142">
        <f t="shared" si="7"/>
        <v>0</v>
      </c>
      <c r="AI494" s="235" t="str">
        <f>HYPERLINK('242MLInput'!AD490)</f>
        <v/>
      </c>
      <c r="AJ494" s="236" t="str">
        <f>HYPERLINK('242MLInput'!AE490)</f>
        <v/>
      </c>
      <c r="AK494" s="237" t="str">
        <f>HYPERLINK('242MLInput'!AF490)</f>
        <v/>
      </c>
      <c r="AL494" s="237" t="str">
        <f>HYPERLINK('242MLInput'!AG490)</f>
        <v/>
      </c>
      <c r="AM494" s="237" t="str">
        <f>HYPERLINK('242MLInput'!AH490)</f>
        <v/>
      </c>
      <c r="AN494" s="237" t="str">
        <f>HYPERLINK('242MLInput'!AI490)</f>
        <v/>
      </c>
      <c r="AO494" s="237" t="str">
        <f>HYPERLINK('242MLInput'!AJ490)</f>
        <v/>
      </c>
      <c r="AP494" s="237" t="str">
        <f>HYPERLINK('242MLInput'!AK490)</f>
        <v/>
      </c>
      <c r="AQ494" s="238"/>
      <c r="AR494" s="238"/>
      <c r="AS494" s="238"/>
      <c r="AT494" s="238"/>
      <c r="AU494" s="238"/>
      <c r="AV494" s="238"/>
      <c r="AW494" s="238"/>
      <c r="AX494" s="238"/>
      <c r="AY494" s="238"/>
      <c r="AZ494" s="238"/>
      <c r="BA494" s="238"/>
      <c r="BB494" s="238"/>
      <c r="BC494" s="238"/>
      <c r="BD494" s="238"/>
      <c r="BE494" s="238"/>
      <c r="BF494" s="238"/>
      <c r="BG494" s="238"/>
      <c r="BH494" s="238"/>
      <c r="BI494" s="238"/>
      <c r="BJ494" s="238"/>
      <c r="BK494" s="238"/>
      <c r="BL494" s="238"/>
      <c r="BM494" s="238"/>
      <c r="BN494" s="238"/>
      <c r="BO494" s="238"/>
      <c r="BP494" s="238"/>
      <c r="BQ494" s="238"/>
      <c r="BR494" s="238"/>
      <c r="BS494" s="238"/>
      <c r="BT494" s="238"/>
      <c r="BU494" s="238"/>
      <c r="BV494" s="238"/>
      <c r="BW494" s="238"/>
      <c r="BX494" s="238"/>
      <c r="BY494" s="238"/>
      <c r="BZ494" s="238"/>
      <c r="CA494" s="238"/>
      <c r="CB494" s="238"/>
      <c r="CC494" s="238"/>
      <c r="CD494" s="238"/>
      <c r="CE494" s="238"/>
      <c r="CF494" s="238"/>
      <c r="CG494" s="238"/>
      <c r="CH494" s="238"/>
      <c r="CI494" s="238"/>
      <c r="CJ494" s="238"/>
      <c r="CK494" s="238"/>
      <c r="CL494" s="238"/>
      <c r="CM494" s="238"/>
      <c r="CN494" s="238"/>
      <c r="CO494" s="238"/>
      <c r="CP494" s="238"/>
      <c r="CQ494" s="238"/>
      <c r="CR494" s="238"/>
      <c r="CS494" s="238"/>
      <c r="CT494" s="238"/>
      <c r="CU494" s="238"/>
      <c r="CV494" s="238"/>
      <c r="CW494" s="238"/>
      <c r="CX494" s="238"/>
      <c r="CY494" s="238"/>
      <c r="CZ494" s="238"/>
      <c r="DA494" s="238"/>
      <c r="DB494" s="238"/>
      <c r="DC494" s="238"/>
      <c r="DD494" s="238"/>
    </row>
    <row r="495" ht="10.5" customHeight="1">
      <c r="A495" s="12" t="str">
        <f t="shared" si="1"/>
        <v>242ML</v>
      </c>
      <c r="B495" s="12">
        <f t="shared" si="2"/>
        <v>2020</v>
      </c>
      <c r="C495" s="12">
        <f t="shared" si="3"/>
        <v>12</v>
      </c>
      <c r="D495" s="230">
        <f>'242MLInput'!B491</f>
        <v>44191</v>
      </c>
      <c r="E495" s="111" t="str">
        <f t="shared" si="4"/>
        <v>SLN</v>
      </c>
      <c r="F495" s="112" t="str">
        <f>'242MLInput'!H491</f>
        <v>APA</v>
      </c>
      <c r="G495" s="111" t="str">
        <f>'242MLInput'!N491</f>
        <v>Steve Watkins</v>
      </c>
      <c r="H495" s="111" t="str">
        <f>'242MLInput'!O491</f>
        <v/>
      </c>
      <c r="I495" s="111" t="str">
        <f>'242MLInput'!Q491</f>
        <v>Cargo</v>
      </c>
      <c r="J495" s="112" t="str">
        <f>'242MLInput'!R491</f>
        <v>Vector Aeromedical</v>
      </c>
      <c r="K495" s="113" t="str">
        <f>'242MLInput'!AC491</f>
        <v/>
      </c>
      <c r="L495" s="114"/>
      <c r="M495" s="115">
        <f>'242MLInput'!L491</f>
        <v>1.2</v>
      </c>
      <c r="N495" s="111" t="str">
        <f>IF(F495="","",(IF(R495='242MLInput'!K491,"","ERROR!")))</f>
        <v/>
      </c>
      <c r="O495" s="64"/>
      <c r="P495" s="121">
        <v>1919.0</v>
      </c>
      <c r="Q495" s="133"/>
      <c r="R495" s="224">
        <f t="shared" si="8"/>
        <v>3428.1</v>
      </c>
      <c r="S495" s="225"/>
      <c r="T495" s="225"/>
      <c r="U495" s="226"/>
      <c r="V495" s="226"/>
      <c r="W495" s="226"/>
      <c r="X495" s="226"/>
      <c r="Y495" s="226" t="str">
        <f t="shared" si="86"/>
        <v/>
      </c>
      <c r="Z495" s="136"/>
      <c r="AA495" s="228" t="s">
        <v>78</v>
      </c>
      <c r="AB495" s="229">
        <v>250.0</v>
      </c>
      <c r="AC495" s="229" t="s">
        <v>458</v>
      </c>
      <c r="AD495" s="138"/>
      <c r="AE495" s="139">
        <v>0.0</v>
      </c>
      <c r="AF495" s="140" t="str">
        <f t="shared" si="6"/>
        <v/>
      </c>
      <c r="AG495" s="231">
        <v>2.75</v>
      </c>
      <c r="AH495" s="142">
        <f t="shared" si="7"/>
        <v>0</v>
      </c>
      <c r="AI495" s="235" t="str">
        <f>HYPERLINK('242MLInput'!AD491)</f>
        <v/>
      </c>
      <c r="AJ495" s="236" t="str">
        <f>HYPERLINK('242MLInput'!AE491)</f>
        <v/>
      </c>
      <c r="AK495" s="237" t="str">
        <f>HYPERLINK('242MLInput'!AF491)</f>
        <v/>
      </c>
      <c r="AL495" s="237" t="str">
        <f>HYPERLINK('242MLInput'!AG491)</f>
        <v/>
      </c>
      <c r="AM495" s="237" t="str">
        <f>HYPERLINK('242MLInput'!AH491)</f>
        <v/>
      </c>
      <c r="AN495" s="237" t="str">
        <f>HYPERLINK('242MLInput'!AI491)</f>
        <v/>
      </c>
      <c r="AO495" s="237" t="str">
        <f>HYPERLINK('242MLInput'!AJ491)</f>
        <v/>
      </c>
      <c r="AP495" s="237" t="str">
        <f>HYPERLINK('242MLInput'!AK491)</f>
        <v/>
      </c>
      <c r="AQ495" s="238"/>
      <c r="AR495" s="238"/>
      <c r="AS495" s="238"/>
      <c r="AT495" s="238"/>
      <c r="AU495" s="238"/>
      <c r="AV495" s="238"/>
      <c r="AW495" s="238"/>
      <c r="AX495" s="238"/>
      <c r="AY495" s="238"/>
      <c r="AZ495" s="238"/>
      <c r="BA495" s="238"/>
      <c r="BB495" s="238"/>
      <c r="BC495" s="238"/>
      <c r="BD495" s="238"/>
      <c r="BE495" s="238"/>
      <c r="BF495" s="238"/>
      <c r="BG495" s="238"/>
      <c r="BH495" s="238"/>
      <c r="BI495" s="238"/>
      <c r="BJ495" s="238"/>
      <c r="BK495" s="238"/>
      <c r="BL495" s="238"/>
      <c r="BM495" s="238"/>
      <c r="BN495" s="238"/>
      <c r="BO495" s="238"/>
      <c r="BP495" s="238"/>
      <c r="BQ495" s="238"/>
      <c r="BR495" s="238"/>
      <c r="BS495" s="238"/>
      <c r="BT495" s="238"/>
      <c r="BU495" s="238"/>
      <c r="BV495" s="238"/>
      <c r="BW495" s="238"/>
      <c r="BX495" s="238"/>
      <c r="BY495" s="238"/>
      <c r="BZ495" s="238"/>
      <c r="CA495" s="238"/>
      <c r="CB495" s="238"/>
      <c r="CC495" s="238"/>
      <c r="CD495" s="238"/>
      <c r="CE495" s="238"/>
      <c r="CF495" s="238"/>
      <c r="CG495" s="238"/>
      <c r="CH495" s="238"/>
      <c r="CI495" s="238"/>
      <c r="CJ495" s="238"/>
      <c r="CK495" s="238"/>
      <c r="CL495" s="238"/>
      <c r="CM495" s="238"/>
      <c r="CN495" s="238"/>
      <c r="CO495" s="238"/>
      <c r="CP495" s="238"/>
      <c r="CQ495" s="238"/>
      <c r="CR495" s="238"/>
      <c r="CS495" s="238"/>
      <c r="CT495" s="238"/>
      <c r="CU495" s="238"/>
      <c r="CV495" s="238"/>
      <c r="CW495" s="238"/>
      <c r="CX495" s="238"/>
      <c r="CY495" s="238"/>
      <c r="CZ495" s="238"/>
      <c r="DA495" s="238"/>
      <c r="DB495" s="238"/>
      <c r="DC495" s="238"/>
      <c r="DD495" s="238"/>
    </row>
    <row r="496" ht="10.5" customHeight="1">
      <c r="A496" s="12" t="str">
        <f t="shared" si="1"/>
        <v>242ML</v>
      </c>
      <c r="B496" s="12">
        <f t="shared" si="2"/>
        <v>2020</v>
      </c>
      <c r="C496" s="12">
        <f t="shared" si="3"/>
        <v>12</v>
      </c>
      <c r="D496" s="230">
        <f>'242MLInput'!B492</f>
        <v>44191</v>
      </c>
      <c r="E496" s="111" t="str">
        <f t="shared" si="4"/>
        <v>APA</v>
      </c>
      <c r="F496" s="112" t="str">
        <f>'242MLInput'!H492</f>
        <v>BUY</v>
      </c>
      <c r="G496" s="111" t="str">
        <f>'242MLInput'!N492</f>
        <v>Steve Watkins</v>
      </c>
      <c r="H496" s="111" t="str">
        <f>'242MLInput'!O492</f>
        <v/>
      </c>
      <c r="I496" s="111" t="str">
        <f>'242MLInput'!Q492</f>
        <v>Cargo</v>
      </c>
      <c r="J496" s="112" t="str">
        <f>'242MLInput'!R492</f>
        <v>Vector Aeromedical</v>
      </c>
      <c r="K496" s="113" t="str">
        <f>'242MLInput'!AC492</f>
        <v/>
      </c>
      <c r="L496" s="114"/>
      <c r="M496" s="115">
        <f>'242MLInput'!L492</f>
        <v>3</v>
      </c>
      <c r="N496" s="111" t="str">
        <f>IF(F496="","",(IF(R496='242MLInput'!K492,"","ERROR!")))</f>
        <v/>
      </c>
      <c r="O496" s="64"/>
      <c r="P496" s="121">
        <v>1920.0</v>
      </c>
      <c r="Q496" s="133"/>
      <c r="R496" s="224">
        <f t="shared" si="8"/>
        <v>3431.1</v>
      </c>
      <c r="S496" s="225"/>
      <c r="T496" s="225"/>
      <c r="U496" s="226"/>
      <c r="V496" s="226"/>
      <c r="W496" s="226"/>
      <c r="X496" s="226"/>
      <c r="Y496" s="226" t="str">
        <f t="shared" si="86"/>
        <v/>
      </c>
      <c r="Z496" s="136"/>
      <c r="AA496" s="228" t="s">
        <v>94</v>
      </c>
      <c r="AB496" s="229">
        <v>900.0</v>
      </c>
      <c r="AC496" s="229" t="s">
        <v>459</v>
      </c>
      <c r="AD496" s="138"/>
      <c r="AE496" s="139">
        <v>0.0</v>
      </c>
      <c r="AF496" s="140" t="str">
        <f t="shared" si="6"/>
        <v/>
      </c>
      <c r="AG496" s="231">
        <v>2.75</v>
      </c>
      <c r="AH496" s="142">
        <f t="shared" si="7"/>
        <v>0</v>
      </c>
      <c r="AI496" s="235" t="str">
        <f>HYPERLINK('242MLInput'!AD492)</f>
        <v/>
      </c>
      <c r="AJ496" s="236" t="str">
        <f>HYPERLINK('242MLInput'!AE492)</f>
        <v/>
      </c>
      <c r="AK496" s="237" t="str">
        <f>HYPERLINK('242MLInput'!AF492)</f>
        <v/>
      </c>
      <c r="AL496" s="237" t="str">
        <f>HYPERLINK('242MLInput'!AG492)</f>
        <v/>
      </c>
      <c r="AM496" s="237" t="str">
        <f>HYPERLINK('242MLInput'!AH492)</f>
        <v/>
      </c>
      <c r="AN496" s="237" t="str">
        <f>HYPERLINK('242MLInput'!AI492)</f>
        <v/>
      </c>
      <c r="AO496" s="237" t="str">
        <f>HYPERLINK('242MLInput'!AJ492)</f>
        <v/>
      </c>
      <c r="AP496" s="237" t="str">
        <f>HYPERLINK('242MLInput'!AK492)</f>
        <v/>
      </c>
      <c r="AQ496" s="238"/>
      <c r="AR496" s="238"/>
      <c r="AS496" s="238"/>
      <c r="AT496" s="238"/>
      <c r="AU496" s="238"/>
      <c r="AV496" s="238"/>
      <c r="AW496" s="238"/>
      <c r="AX496" s="238"/>
      <c r="AY496" s="238"/>
      <c r="AZ496" s="238"/>
      <c r="BA496" s="238"/>
      <c r="BB496" s="238"/>
      <c r="BC496" s="238"/>
      <c r="BD496" s="238"/>
      <c r="BE496" s="238"/>
      <c r="BF496" s="238"/>
      <c r="BG496" s="238"/>
      <c r="BH496" s="238"/>
      <c r="BI496" s="238"/>
      <c r="BJ496" s="238"/>
      <c r="BK496" s="238"/>
      <c r="BL496" s="238"/>
      <c r="BM496" s="238"/>
      <c r="BN496" s="238"/>
      <c r="BO496" s="238"/>
      <c r="BP496" s="238"/>
      <c r="BQ496" s="238"/>
      <c r="BR496" s="238"/>
      <c r="BS496" s="238"/>
      <c r="BT496" s="238"/>
      <c r="BU496" s="238"/>
      <c r="BV496" s="238"/>
      <c r="BW496" s="238"/>
      <c r="BX496" s="238"/>
      <c r="BY496" s="238"/>
      <c r="BZ496" s="238"/>
      <c r="CA496" s="238"/>
      <c r="CB496" s="238"/>
      <c r="CC496" s="238"/>
      <c r="CD496" s="238"/>
      <c r="CE496" s="238"/>
      <c r="CF496" s="238"/>
      <c r="CG496" s="238"/>
      <c r="CH496" s="238"/>
      <c r="CI496" s="238"/>
      <c r="CJ496" s="238"/>
      <c r="CK496" s="238"/>
      <c r="CL496" s="238"/>
      <c r="CM496" s="238"/>
      <c r="CN496" s="238"/>
      <c r="CO496" s="238"/>
      <c r="CP496" s="238"/>
      <c r="CQ496" s="238"/>
      <c r="CR496" s="238"/>
      <c r="CS496" s="238"/>
      <c r="CT496" s="238"/>
      <c r="CU496" s="238"/>
      <c r="CV496" s="238"/>
      <c r="CW496" s="238"/>
      <c r="CX496" s="238"/>
      <c r="CY496" s="238"/>
      <c r="CZ496" s="238"/>
      <c r="DA496" s="238"/>
      <c r="DB496" s="238"/>
      <c r="DC496" s="238"/>
      <c r="DD496" s="238"/>
    </row>
    <row r="497" ht="10.5" customHeight="1">
      <c r="A497" s="118" t="str">
        <f t="shared" si="1"/>
        <v>242ML</v>
      </c>
      <c r="B497" s="118">
        <f t="shared" si="2"/>
        <v>2020</v>
      </c>
      <c r="C497" s="118">
        <f t="shared" si="3"/>
        <v>12</v>
      </c>
      <c r="D497" s="119">
        <f>'242MLInput'!B493</f>
        <v>44192</v>
      </c>
      <c r="E497" s="120" t="str">
        <f t="shared" si="4"/>
        <v>BUY</v>
      </c>
      <c r="F497" s="121" t="str">
        <f>'242MLInput'!H493</f>
        <v>IXD</v>
      </c>
      <c r="G497" s="120" t="str">
        <f>'242MLInput'!N493</f>
        <v>Steve Watkins</v>
      </c>
      <c r="H497" s="120" t="str">
        <f>'242MLInput'!O493</f>
        <v/>
      </c>
      <c r="I497" s="120" t="str">
        <f>'242MLInput'!Q493</f>
        <v>Cargo</v>
      </c>
      <c r="J497" s="121" t="str">
        <f>'242MLInput'!R493</f>
        <v>Vector Aeromedical</v>
      </c>
      <c r="K497" s="122" t="str">
        <f>'242MLInput'!AC493</f>
        <v/>
      </c>
      <c r="L497" s="123"/>
      <c r="M497" s="124">
        <f>'242MLInput'!L493</f>
        <v>3</v>
      </c>
      <c r="N497" s="120" t="str">
        <f>IF(F497="","",(IF(R497='242MLInput'!K493,"","ERROR!")))</f>
        <v/>
      </c>
      <c r="O497" s="120"/>
      <c r="P497" s="121">
        <v>1921.0</v>
      </c>
      <c r="Q497" s="121"/>
      <c r="R497" s="124">
        <f t="shared" si="8"/>
        <v>3434.1</v>
      </c>
      <c r="S497" s="125"/>
      <c r="T497" s="125"/>
      <c r="U497" s="125"/>
      <c r="V497" s="126"/>
      <c r="W497" s="125"/>
      <c r="X497" s="125"/>
      <c r="Y497" s="125" t="str">
        <f t="shared" si="86"/>
        <v/>
      </c>
      <c r="Z497" s="121"/>
      <c r="AA497" s="234" t="s">
        <v>137</v>
      </c>
      <c r="AB497" s="128">
        <v>250.0</v>
      </c>
      <c r="AC497" s="128"/>
      <c r="AD497" s="143"/>
      <c r="AE497" s="144">
        <v>0.0</v>
      </c>
      <c r="AF497" s="125" t="str">
        <f t="shared" si="6"/>
        <v/>
      </c>
      <c r="AG497" s="131">
        <v>2.75</v>
      </c>
      <c r="AH497" s="120">
        <f t="shared" si="7"/>
        <v>0</v>
      </c>
      <c r="AI497" s="132" t="str">
        <f>HYPERLINK('242MLInput'!AD493)</f>
        <v/>
      </c>
      <c r="AJ497" s="132" t="str">
        <f>HYPERLINK('242MLInput'!AE493)</f>
        <v/>
      </c>
      <c r="AK497" s="132" t="str">
        <f>HYPERLINK('242MLInput'!AF493)</f>
        <v/>
      </c>
      <c r="AL497" s="132" t="str">
        <f>HYPERLINK('242MLInput'!AG493)</f>
        <v/>
      </c>
      <c r="AM497" s="132" t="str">
        <f>HYPERLINK('242MLInput'!AH493)</f>
        <v/>
      </c>
      <c r="AN497" s="132" t="str">
        <f>HYPERLINK('242MLInput'!AI493)</f>
        <v/>
      </c>
      <c r="AO497" s="132" t="str">
        <f>HYPERLINK('242MLInput'!AJ493)</f>
        <v/>
      </c>
      <c r="AP497" s="132" t="str">
        <f>HYPERLINK('242MLInput'!AK493)</f>
        <v/>
      </c>
      <c r="AQ497" s="118"/>
      <c r="AR497" s="118"/>
      <c r="AS497" s="118"/>
      <c r="AT497" s="118"/>
      <c r="AU497" s="118"/>
      <c r="AV497" s="118"/>
      <c r="AW497" s="118"/>
      <c r="AX497" s="118"/>
      <c r="AY497" s="118"/>
      <c r="AZ497" s="118"/>
      <c r="BA497" s="118"/>
      <c r="BB497" s="118"/>
      <c r="BC497" s="118"/>
      <c r="BD497" s="118"/>
      <c r="BE497" s="118"/>
      <c r="BF497" s="118"/>
      <c r="BG497" s="118"/>
      <c r="BH497" s="118"/>
      <c r="BI497" s="118"/>
      <c r="BJ497" s="118"/>
      <c r="BK497" s="118"/>
      <c r="BL497" s="118"/>
      <c r="BM497" s="118"/>
      <c r="BN497" s="118"/>
      <c r="BO497" s="118"/>
      <c r="BP497" s="118"/>
      <c r="BQ497" s="118"/>
      <c r="BR497" s="118"/>
      <c r="BS497" s="118"/>
      <c r="BT497" s="118"/>
      <c r="BU497" s="118"/>
      <c r="BV497" s="118"/>
      <c r="BW497" s="118"/>
      <c r="BX497" s="118"/>
      <c r="BY497" s="118"/>
      <c r="BZ497" s="118"/>
      <c r="CA497" s="118"/>
      <c r="CB497" s="118"/>
      <c r="CC497" s="118"/>
      <c r="CD497" s="118"/>
      <c r="CE497" s="118"/>
      <c r="CF497" s="118"/>
      <c r="CG497" s="118"/>
      <c r="CH497" s="118"/>
      <c r="CI497" s="118"/>
      <c r="CJ497" s="118"/>
      <c r="CK497" s="118"/>
      <c r="CL497" s="118"/>
      <c r="CM497" s="118"/>
      <c r="CN497" s="118"/>
      <c r="CO497" s="118"/>
      <c r="CP497" s="118"/>
      <c r="CQ497" s="118"/>
      <c r="CR497" s="118"/>
      <c r="CS497" s="118"/>
      <c r="CT497" s="118"/>
      <c r="CU497" s="118"/>
      <c r="CV497" s="118"/>
      <c r="CW497" s="118"/>
      <c r="CX497" s="118"/>
      <c r="CY497" s="118"/>
      <c r="CZ497" s="118"/>
      <c r="DA497" s="118"/>
      <c r="DB497" s="118"/>
      <c r="DC497" s="118"/>
      <c r="DD497" s="118"/>
    </row>
    <row r="498" ht="10.5" customHeight="1">
      <c r="A498" s="118" t="str">
        <f t="shared" si="1"/>
        <v>242ML</v>
      </c>
      <c r="B498" s="118">
        <f t="shared" si="2"/>
        <v>2020</v>
      </c>
      <c r="C498" s="118">
        <f t="shared" si="3"/>
        <v>12</v>
      </c>
      <c r="D498" s="119">
        <f>'242MLInput'!B494</f>
        <v>44192</v>
      </c>
      <c r="E498" s="120" t="str">
        <f t="shared" si="4"/>
        <v>IXD</v>
      </c>
      <c r="F498" s="121" t="str">
        <f>'242MLInput'!H494</f>
        <v>APA</v>
      </c>
      <c r="G498" s="120" t="str">
        <f>'242MLInput'!N494</f>
        <v>Steve Watkins</v>
      </c>
      <c r="H498" s="120" t="str">
        <f>'242MLInput'!O494</f>
        <v/>
      </c>
      <c r="I498" s="120" t="str">
        <f>'242MLInput'!Q494</f>
        <v>Cargo</v>
      </c>
      <c r="J498" s="121" t="str">
        <f>'242MLInput'!R494</f>
        <v>Vector Aeromedical</v>
      </c>
      <c r="K498" s="122" t="str">
        <f>'242MLInput'!AC494</f>
        <v/>
      </c>
      <c r="L498" s="123"/>
      <c r="M498" s="124">
        <f>'242MLInput'!L494</f>
        <v>2.1</v>
      </c>
      <c r="N498" s="120" t="str">
        <f>IF(F498="","",(IF(R498='242MLInput'!K494,"","ERROR!")))</f>
        <v/>
      </c>
      <c r="O498" s="120"/>
      <c r="P498" s="121">
        <v>1922.0</v>
      </c>
      <c r="Q498" s="121"/>
      <c r="R498" s="124">
        <f t="shared" si="8"/>
        <v>3436.2</v>
      </c>
      <c r="S498" s="125"/>
      <c r="T498" s="125"/>
      <c r="U498" s="125"/>
      <c r="V498" s="126"/>
      <c r="W498" s="125"/>
      <c r="X498" s="125"/>
      <c r="Y498" s="125" t="str">
        <f t="shared" si="86"/>
        <v/>
      </c>
      <c r="Z498" s="121"/>
      <c r="AA498" s="240" t="s">
        <v>78</v>
      </c>
      <c r="AB498" s="241">
        <v>250.0</v>
      </c>
      <c r="AC498" s="241" t="s">
        <v>460</v>
      </c>
      <c r="AD498" s="143"/>
      <c r="AE498" s="144">
        <v>0.0</v>
      </c>
      <c r="AF498" s="125" t="str">
        <f t="shared" si="6"/>
        <v/>
      </c>
      <c r="AG498" s="131">
        <v>2.75</v>
      </c>
      <c r="AH498" s="120">
        <f t="shared" si="7"/>
        <v>0</v>
      </c>
      <c r="AI498" s="132" t="str">
        <f>HYPERLINK('242MLInput'!AD494)</f>
        <v/>
      </c>
      <c r="AJ498" s="132" t="str">
        <f>HYPERLINK('242MLInput'!AE494)</f>
        <v/>
      </c>
      <c r="AK498" s="132" t="str">
        <f>HYPERLINK('242MLInput'!AF494)</f>
        <v/>
      </c>
      <c r="AL498" s="132" t="str">
        <f>HYPERLINK('242MLInput'!AG494)</f>
        <v/>
      </c>
      <c r="AM498" s="132" t="str">
        <f>HYPERLINK('242MLInput'!AH494)</f>
        <v/>
      </c>
      <c r="AN498" s="132" t="str">
        <f>HYPERLINK('242MLInput'!AI494)</f>
        <v/>
      </c>
      <c r="AO498" s="132" t="str">
        <f>HYPERLINK('242MLInput'!AJ494)</f>
        <v/>
      </c>
      <c r="AP498" s="132" t="str">
        <f>HYPERLINK('242MLInput'!AK494)</f>
        <v/>
      </c>
      <c r="AQ498" s="118"/>
      <c r="AR498" s="118"/>
      <c r="AS498" s="118"/>
      <c r="AT498" s="118"/>
      <c r="AU498" s="118"/>
      <c r="AV498" s="118"/>
      <c r="AW498" s="118"/>
      <c r="AX498" s="118"/>
      <c r="AY498" s="118"/>
      <c r="AZ498" s="118"/>
      <c r="BA498" s="118"/>
      <c r="BB498" s="118"/>
      <c r="BC498" s="118"/>
      <c r="BD498" s="118"/>
      <c r="BE498" s="118"/>
      <c r="BF498" s="118"/>
      <c r="BG498" s="118"/>
      <c r="BH498" s="118"/>
      <c r="BI498" s="118"/>
      <c r="BJ498" s="118"/>
      <c r="BK498" s="118"/>
      <c r="BL498" s="118"/>
      <c r="BM498" s="118"/>
      <c r="BN498" s="118"/>
      <c r="BO498" s="118"/>
      <c r="BP498" s="118"/>
      <c r="BQ498" s="118"/>
      <c r="BR498" s="118"/>
      <c r="BS498" s="118"/>
      <c r="BT498" s="118"/>
      <c r="BU498" s="118"/>
      <c r="BV498" s="118"/>
      <c r="BW498" s="118"/>
      <c r="BX498" s="118"/>
      <c r="BY498" s="118"/>
      <c r="BZ498" s="118"/>
      <c r="CA498" s="118"/>
      <c r="CB498" s="118"/>
      <c r="CC498" s="118"/>
      <c r="CD498" s="118"/>
      <c r="CE498" s="118"/>
      <c r="CF498" s="118"/>
      <c r="CG498" s="118"/>
      <c r="CH498" s="118"/>
      <c r="CI498" s="118"/>
      <c r="CJ498" s="118"/>
      <c r="CK498" s="118"/>
      <c r="CL498" s="118"/>
      <c r="CM498" s="118"/>
      <c r="CN498" s="118"/>
      <c r="CO498" s="118"/>
      <c r="CP498" s="118"/>
      <c r="CQ498" s="118"/>
      <c r="CR498" s="118"/>
      <c r="CS498" s="118"/>
      <c r="CT498" s="118"/>
      <c r="CU498" s="118"/>
      <c r="CV498" s="118"/>
      <c r="CW498" s="118"/>
      <c r="CX498" s="118"/>
      <c r="CY498" s="118"/>
      <c r="CZ498" s="118"/>
      <c r="DA498" s="118"/>
      <c r="DB498" s="118"/>
      <c r="DC498" s="118"/>
      <c r="DD498" s="118"/>
    </row>
    <row r="499" ht="10.5" customHeight="1">
      <c r="A499" s="118" t="str">
        <f t="shared" si="1"/>
        <v>242ML</v>
      </c>
      <c r="B499" s="118">
        <f t="shared" si="2"/>
        <v>2020</v>
      </c>
      <c r="C499" s="118">
        <f t="shared" si="3"/>
        <v>12</v>
      </c>
      <c r="D499" s="119">
        <f>'242MLInput'!B495</f>
        <v>44192</v>
      </c>
      <c r="E499" s="120" t="str">
        <f t="shared" si="4"/>
        <v>APA</v>
      </c>
      <c r="F499" s="121" t="str">
        <f>'242MLInput'!H495</f>
        <v>BUY</v>
      </c>
      <c r="G499" s="120" t="str">
        <f>'242MLInput'!N495</f>
        <v>Steve Watkins</v>
      </c>
      <c r="H499" s="120" t="str">
        <f>'242MLInput'!O495</f>
        <v/>
      </c>
      <c r="I499" s="120" t="str">
        <f>'242MLInput'!Q495</f>
        <v>Cargo</v>
      </c>
      <c r="J499" s="121" t="str">
        <f>'242MLInput'!R495</f>
        <v>Vector Aeromedical</v>
      </c>
      <c r="K499" s="122" t="str">
        <f>'242MLInput'!AC495</f>
        <v/>
      </c>
      <c r="L499" s="123"/>
      <c r="M499" s="124">
        <f>'242MLInput'!L495</f>
        <v>2.9</v>
      </c>
      <c r="N499" s="120" t="str">
        <f>IF(F499="","",(IF(R499='242MLInput'!K495,"","ERROR!")))</f>
        <v/>
      </c>
      <c r="O499" s="120"/>
      <c r="P499" s="121">
        <v>1923.0</v>
      </c>
      <c r="Q499" s="121"/>
      <c r="R499" s="124">
        <f t="shared" si="8"/>
        <v>3439.1</v>
      </c>
      <c r="S499" s="125"/>
      <c r="T499" s="125"/>
      <c r="U499" s="125"/>
      <c r="V499" s="126"/>
      <c r="W499" s="125"/>
      <c r="X499" s="125"/>
      <c r="Y499" s="125" t="str">
        <f t="shared" si="86"/>
        <v/>
      </c>
      <c r="Z499" s="121"/>
      <c r="AA499" s="234" t="s">
        <v>94</v>
      </c>
      <c r="AB499" s="128">
        <v>900.0</v>
      </c>
      <c r="AC499" s="128" t="s">
        <v>461</v>
      </c>
      <c r="AD499" s="143"/>
      <c r="AE499" s="144">
        <v>0.0</v>
      </c>
      <c r="AF499" s="125" t="str">
        <f t="shared" si="6"/>
        <v/>
      </c>
      <c r="AG499" s="131">
        <v>2.75</v>
      </c>
      <c r="AH499" s="120">
        <f t="shared" si="7"/>
        <v>0</v>
      </c>
      <c r="AI499" s="132" t="str">
        <f>HYPERLINK('242MLInput'!AD495)</f>
        <v/>
      </c>
      <c r="AJ499" s="132" t="str">
        <f>HYPERLINK('242MLInput'!AE495)</f>
        <v/>
      </c>
      <c r="AK499" s="132" t="str">
        <f>HYPERLINK('242MLInput'!AF495)</f>
        <v/>
      </c>
      <c r="AL499" s="132" t="str">
        <f>HYPERLINK('242MLInput'!AG495)</f>
        <v/>
      </c>
      <c r="AM499" s="132" t="str">
        <f>HYPERLINK('242MLInput'!AH495)</f>
        <v/>
      </c>
      <c r="AN499" s="132" t="str">
        <f>HYPERLINK('242MLInput'!AI495)</f>
        <v/>
      </c>
      <c r="AO499" s="132" t="str">
        <f>HYPERLINK('242MLInput'!AJ495)</f>
        <v/>
      </c>
      <c r="AP499" s="132" t="str">
        <f>HYPERLINK('242MLInput'!AK495)</f>
        <v/>
      </c>
      <c r="AQ499" s="118"/>
      <c r="AR499" s="118"/>
      <c r="AS499" s="118"/>
      <c r="AT499" s="118"/>
      <c r="AU499" s="118"/>
      <c r="AV499" s="118"/>
      <c r="AW499" s="118"/>
      <c r="AX499" s="118"/>
      <c r="AY499" s="118"/>
      <c r="AZ499" s="118"/>
      <c r="BA499" s="118"/>
      <c r="BB499" s="118"/>
      <c r="BC499" s="118"/>
      <c r="BD499" s="118"/>
      <c r="BE499" s="118"/>
      <c r="BF499" s="118"/>
      <c r="BG499" s="118"/>
      <c r="BH499" s="118"/>
      <c r="BI499" s="118"/>
      <c r="BJ499" s="118"/>
      <c r="BK499" s="118"/>
      <c r="BL499" s="118"/>
      <c r="BM499" s="118"/>
      <c r="BN499" s="118"/>
      <c r="BO499" s="118"/>
      <c r="BP499" s="118"/>
      <c r="BQ499" s="118"/>
      <c r="BR499" s="118"/>
      <c r="BS499" s="118"/>
      <c r="BT499" s="118"/>
      <c r="BU499" s="118"/>
      <c r="BV499" s="118"/>
      <c r="BW499" s="118"/>
      <c r="BX499" s="118"/>
      <c r="BY499" s="118"/>
      <c r="BZ499" s="118"/>
      <c r="CA499" s="118"/>
      <c r="CB499" s="118"/>
      <c r="CC499" s="118"/>
      <c r="CD499" s="118"/>
      <c r="CE499" s="118"/>
      <c r="CF499" s="118"/>
      <c r="CG499" s="118"/>
      <c r="CH499" s="118"/>
      <c r="CI499" s="118"/>
      <c r="CJ499" s="118"/>
      <c r="CK499" s="118"/>
      <c r="CL499" s="118"/>
      <c r="CM499" s="118"/>
      <c r="CN499" s="118"/>
      <c r="CO499" s="118"/>
      <c r="CP499" s="118"/>
      <c r="CQ499" s="118"/>
      <c r="CR499" s="118"/>
      <c r="CS499" s="118"/>
      <c r="CT499" s="118"/>
      <c r="CU499" s="118"/>
      <c r="CV499" s="118"/>
      <c r="CW499" s="118"/>
      <c r="CX499" s="118"/>
      <c r="CY499" s="118"/>
      <c r="CZ499" s="118"/>
      <c r="DA499" s="118"/>
      <c r="DB499" s="118"/>
      <c r="DC499" s="118"/>
      <c r="DD499" s="118"/>
    </row>
    <row r="500" ht="10.5" customHeight="1">
      <c r="A500" s="12" t="str">
        <f t="shared" si="1"/>
        <v>242ML</v>
      </c>
      <c r="B500" s="12">
        <f t="shared" si="2"/>
        <v>2021</v>
      </c>
      <c r="C500" s="12">
        <f t="shared" si="3"/>
        <v>12</v>
      </c>
      <c r="D500" s="230">
        <f>'242MLInput'!B496</f>
        <v>44559</v>
      </c>
      <c r="E500" s="111" t="str">
        <f t="shared" si="4"/>
        <v>BUY</v>
      </c>
      <c r="F500" s="112" t="str">
        <f>'242MLInput'!H496</f>
        <v>VIH</v>
      </c>
      <c r="G500" s="111" t="str">
        <f>'242MLInput'!N496</f>
        <v>Steve Watkins</v>
      </c>
      <c r="H500" s="111" t="str">
        <f>'242MLInput'!O496</f>
        <v/>
      </c>
      <c r="I500" s="111" t="str">
        <f>'242MLInput'!Q496</f>
        <v>Cargo</v>
      </c>
      <c r="J500" s="112" t="str">
        <f>'242MLInput'!R496</f>
        <v>Vector Aeromedical</v>
      </c>
      <c r="K500" s="113" t="str">
        <f>'242MLInput'!AC496</f>
        <v/>
      </c>
      <c r="L500" s="114"/>
      <c r="M500" s="115">
        <f>'242MLInput'!L496</f>
        <v>2</v>
      </c>
      <c r="N500" s="111" t="str">
        <f>IF(F500="","",(IF(R500='242MLInput'!K496,"","ERROR!")))</f>
        <v/>
      </c>
      <c r="O500" s="64"/>
      <c r="P500" s="121">
        <v>1924.0</v>
      </c>
      <c r="Q500" s="133"/>
      <c r="R500" s="224">
        <f t="shared" si="8"/>
        <v>3441.1</v>
      </c>
      <c r="S500" s="225"/>
      <c r="T500" s="225"/>
      <c r="U500" s="226"/>
      <c r="V500" s="226"/>
      <c r="W500" s="226"/>
      <c r="X500" s="226"/>
      <c r="Y500" s="226" t="str">
        <f t="shared" si="86"/>
        <v/>
      </c>
      <c r="Z500" s="136"/>
      <c r="AA500" s="228"/>
      <c r="AB500" s="229"/>
      <c r="AC500" s="229"/>
      <c r="AD500" s="138"/>
      <c r="AE500" s="139">
        <v>0.0</v>
      </c>
      <c r="AF500" s="140" t="str">
        <f t="shared" si="6"/>
        <v/>
      </c>
      <c r="AG500" s="231">
        <v>2.75</v>
      </c>
      <c r="AH500" s="142">
        <f t="shared" si="7"/>
        <v>0</v>
      </c>
      <c r="AI500" s="235" t="str">
        <f>HYPERLINK('242MLInput'!AD496)</f>
        <v/>
      </c>
      <c r="AJ500" s="236" t="str">
        <f>HYPERLINK('242MLInput'!AE496)</f>
        <v/>
      </c>
      <c r="AK500" s="237" t="str">
        <f>HYPERLINK('242MLInput'!AF496)</f>
        <v/>
      </c>
      <c r="AL500" s="237" t="str">
        <f>HYPERLINK('242MLInput'!AG496)</f>
        <v/>
      </c>
      <c r="AM500" s="237" t="str">
        <f>HYPERLINK('242MLInput'!AH496)</f>
        <v/>
      </c>
      <c r="AN500" s="237" t="str">
        <f>HYPERLINK('242MLInput'!AI496)</f>
        <v/>
      </c>
      <c r="AO500" s="237" t="str">
        <f>HYPERLINK('242MLInput'!AJ496)</f>
        <v/>
      </c>
      <c r="AP500" s="237" t="str">
        <f>HYPERLINK('242MLInput'!AK496)</f>
        <v/>
      </c>
      <c r="AQ500" s="238"/>
      <c r="AR500" s="238"/>
      <c r="AS500" s="238"/>
      <c r="AT500" s="238"/>
      <c r="AU500" s="238"/>
      <c r="AV500" s="238"/>
      <c r="AW500" s="238"/>
      <c r="AX500" s="238"/>
      <c r="AY500" s="238"/>
      <c r="AZ500" s="238"/>
      <c r="BA500" s="238"/>
      <c r="BB500" s="238"/>
      <c r="BC500" s="238"/>
      <c r="BD500" s="238"/>
      <c r="BE500" s="238"/>
      <c r="BF500" s="238"/>
      <c r="BG500" s="238"/>
      <c r="BH500" s="238"/>
      <c r="BI500" s="238"/>
      <c r="BJ500" s="238"/>
      <c r="BK500" s="238"/>
      <c r="BL500" s="238"/>
      <c r="BM500" s="238"/>
      <c r="BN500" s="238"/>
      <c r="BO500" s="238"/>
      <c r="BP500" s="238"/>
      <c r="BQ500" s="238"/>
      <c r="BR500" s="238"/>
      <c r="BS500" s="238"/>
      <c r="BT500" s="238"/>
      <c r="BU500" s="238"/>
      <c r="BV500" s="238"/>
      <c r="BW500" s="238"/>
      <c r="BX500" s="238"/>
      <c r="BY500" s="238"/>
      <c r="BZ500" s="238"/>
      <c r="CA500" s="238"/>
      <c r="CB500" s="238"/>
      <c r="CC500" s="238"/>
      <c r="CD500" s="238"/>
      <c r="CE500" s="238"/>
      <c r="CF500" s="238"/>
      <c r="CG500" s="238"/>
      <c r="CH500" s="238"/>
      <c r="CI500" s="238"/>
      <c r="CJ500" s="238"/>
      <c r="CK500" s="238"/>
      <c r="CL500" s="238"/>
      <c r="CM500" s="238"/>
      <c r="CN500" s="238"/>
      <c r="CO500" s="238"/>
      <c r="CP500" s="238"/>
      <c r="CQ500" s="238"/>
      <c r="CR500" s="238"/>
      <c r="CS500" s="238"/>
      <c r="CT500" s="238"/>
      <c r="CU500" s="238"/>
      <c r="CV500" s="238"/>
      <c r="CW500" s="238"/>
      <c r="CX500" s="238"/>
      <c r="CY500" s="238"/>
      <c r="CZ500" s="238"/>
      <c r="DA500" s="238"/>
      <c r="DB500" s="238"/>
      <c r="DC500" s="238"/>
      <c r="DD500" s="238"/>
    </row>
    <row r="501" ht="10.5" customHeight="1">
      <c r="A501" s="12" t="str">
        <f t="shared" si="1"/>
        <v>242ML</v>
      </c>
      <c r="B501" s="12">
        <f t="shared" si="2"/>
        <v>2021</v>
      </c>
      <c r="C501" s="12">
        <f t="shared" si="3"/>
        <v>12</v>
      </c>
      <c r="D501" s="230">
        <f>'242MLInput'!B497</f>
        <v>44559</v>
      </c>
      <c r="E501" s="111" t="str">
        <f t="shared" si="4"/>
        <v>VIH</v>
      </c>
      <c r="F501" s="112" t="str">
        <f>'242MLInput'!H497</f>
        <v>APA</v>
      </c>
      <c r="G501" s="111" t="str">
        <f>'242MLInput'!N497</f>
        <v>Steve Watkins</v>
      </c>
      <c r="H501" s="111" t="str">
        <f>'242MLInput'!O497</f>
        <v/>
      </c>
      <c r="I501" s="111" t="str">
        <f>'242MLInput'!Q497</f>
        <v>Cargo</v>
      </c>
      <c r="J501" s="112" t="str">
        <f>'242MLInput'!R497</f>
        <v>Vector Aeromedical</v>
      </c>
      <c r="K501" s="113" t="str">
        <f>'242MLInput'!AC497</f>
        <v/>
      </c>
      <c r="L501" s="114"/>
      <c r="M501" s="115">
        <f>'242MLInput'!L497</f>
        <v>2.5</v>
      </c>
      <c r="N501" s="111" t="str">
        <f>IF(F501="","",(IF(R501='242MLInput'!K497,"","ERROR!")))</f>
        <v/>
      </c>
      <c r="O501" s="64"/>
      <c r="P501" s="121">
        <v>1925.0</v>
      </c>
      <c r="Q501" s="133"/>
      <c r="R501" s="224">
        <f t="shared" si="8"/>
        <v>3443.6</v>
      </c>
      <c r="S501" s="225"/>
      <c r="T501" s="225"/>
      <c r="U501" s="226"/>
      <c r="V501" s="226"/>
      <c r="W501" s="226"/>
      <c r="X501" s="226"/>
      <c r="Y501" s="226" t="str">
        <f t="shared" si="86"/>
        <v/>
      </c>
      <c r="Z501" s="136"/>
      <c r="AA501" s="228" t="s">
        <v>442</v>
      </c>
      <c r="AB501" s="229">
        <v>250.0</v>
      </c>
      <c r="AC501" s="229" t="s">
        <v>462</v>
      </c>
      <c r="AD501" s="138"/>
      <c r="AE501" s="139">
        <v>0.0</v>
      </c>
      <c r="AF501" s="140" t="str">
        <f t="shared" si="6"/>
        <v/>
      </c>
      <c r="AG501" s="231">
        <v>2.75</v>
      </c>
      <c r="AH501" s="142">
        <f t="shared" si="7"/>
        <v>0</v>
      </c>
      <c r="AI501" s="235" t="str">
        <f>HYPERLINK('242MLInput'!AD497)</f>
        <v/>
      </c>
      <c r="AJ501" s="236" t="str">
        <f>HYPERLINK('242MLInput'!AE497)</f>
        <v/>
      </c>
      <c r="AK501" s="237" t="str">
        <f>HYPERLINK('242MLInput'!AF497)</f>
        <v/>
      </c>
      <c r="AL501" s="237" t="str">
        <f>HYPERLINK('242MLInput'!AG497)</f>
        <v/>
      </c>
      <c r="AM501" s="237" t="str">
        <f>HYPERLINK('242MLInput'!AH497)</f>
        <v/>
      </c>
      <c r="AN501" s="237" t="str">
        <f>HYPERLINK('242MLInput'!AI497)</f>
        <v/>
      </c>
      <c r="AO501" s="237" t="str">
        <f>HYPERLINK('242MLInput'!AJ497)</f>
        <v/>
      </c>
      <c r="AP501" s="237" t="str">
        <f>HYPERLINK('242MLInput'!AK497)</f>
        <v/>
      </c>
      <c r="AQ501" s="238"/>
      <c r="AR501" s="238"/>
      <c r="AS501" s="238"/>
      <c r="AT501" s="238"/>
      <c r="AU501" s="238"/>
      <c r="AV501" s="238"/>
      <c r="AW501" s="238"/>
      <c r="AX501" s="238"/>
      <c r="AY501" s="238"/>
      <c r="AZ501" s="238"/>
      <c r="BA501" s="238"/>
      <c r="BB501" s="238"/>
      <c r="BC501" s="238"/>
      <c r="BD501" s="238"/>
      <c r="BE501" s="238"/>
      <c r="BF501" s="238"/>
      <c r="BG501" s="238"/>
      <c r="BH501" s="238"/>
      <c r="BI501" s="238"/>
      <c r="BJ501" s="238"/>
      <c r="BK501" s="238"/>
      <c r="BL501" s="238"/>
      <c r="BM501" s="238"/>
      <c r="BN501" s="238"/>
      <c r="BO501" s="238"/>
      <c r="BP501" s="238"/>
      <c r="BQ501" s="238"/>
      <c r="BR501" s="238"/>
      <c r="BS501" s="238"/>
      <c r="BT501" s="238"/>
      <c r="BU501" s="238"/>
      <c r="BV501" s="238"/>
      <c r="BW501" s="238"/>
      <c r="BX501" s="238"/>
      <c r="BY501" s="238"/>
      <c r="BZ501" s="238"/>
      <c r="CA501" s="238"/>
      <c r="CB501" s="238"/>
      <c r="CC501" s="238"/>
      <c r="CD501" s="238"/>
      <c r="CE501" s="238"/>
      <c r="CF501" s="238"/>
      <c r="CG501" s="238"/>
      <c r="CH501" s="238"/>
      <c r="CI501" s="238"/>
      <c r="CJ501" s="238"/>
      <c r="CK501" s="238"/>
      <c r="CL501" s="238"/>
      <c r="CM501" s="238"/>
      <c r="CN501" s="238"/>
      <c r="CO501" s="238"/>
      <c r="CP501" s="238"/>
      <c r="CQ501" s="238"/>
      <c r="CR501" s="238"/>
      <c r="CS501" s="238"/>
      <c r="CT501" s="238"/>
      <c r="CU501" s="238"/>
      <c r="CV501" s="238"/>
      <c r="CW501" s="238"/>
      <c r="CX501" s="238"/>
      <c r="CY501" s="238"/>
      <c r="CZ501" s="238"/>
      <c r="DA501" s="238"/>
      <c r="DB501" s="238"/>
      <c r="DC501" s="238"/>
      <c r="DD501" s="238"/>
    </row>
    <row r="502" ht="10.5" customHeight="1">
      <c r="A502" s="12" t="str">
        <f t="shared" si="1"/>
        <v>242ML</v>
      </c>
      <c r="B502" s="12">
        <f t="shared" si="2"/>
        <v>2021</v>
      </c>
      <c r="C502" s="12">
        <f t="shared" si="3"/>
        <v>12</v>
      </c>
      <c r="D502" s="230">
        <f>'242MLInput'!B498</f>
        <v>44559</v>
      </c>
      <c r="E502" s="111" t="str">
        <f t="shared" si="4"/>
        <v>APA</v>
      </c>
      <c r="F502" s="112" t="str">
        <f>'242MLInput'!H498</f>
        <v>BUY</v>
      </c>
      <c r="G502" s="111" t="str">
        <f>'242MLInput'!N498</f>
        <v>Steve Watkins</v>
      </c>
      <c r="H502" s="111" t="str">
        <f>'242MLInput'!O498</f>
        <v/>
      </c>
      <c r="I502" s="111" t="str">
        <f>'242MLInput'!Q498</f>
        <v>Cargo</v>
      </c>
      <c r="J502" s="112" t="str">
        <f>'242MLInput'!R498</f>
        <v>Vector Aeromedical</v>
      </c>
      <c r="K502" s="113" t="str">
        <f>'242MLInput'!AC498</f>
        <v/>
      </c>
      <c r="L502" s="114"/>
      <c r="M502" s="115">
        <f>'242MLInput'!L498</f>
        <v>3.2</v>
      </c>
      <c r="N502" s="111" t="str">
        <f>IF(F502="","",(IF(R502='242MLInput'!K498,"","ERROR!")))</f>
        <v/>
      </c>
      <c r="O502" s="64"/>
      <c r="P502" s="121">
        <v>1926.0</v>
      </c>
      <c r="Q502" s="133"/>
      <c r="R502" s="224">
        <f t="shared" si="8"/>
        <v>3446.8</v>
      </c>
      <c r="S502" s="225"/>
      <c r="T502" s="225"/>
      <c r="U502" s="226"/>
      <c r="V502" s="226"/>
      <c r="W502" s="226"/>
      <c r="X502" s="226"/>
      <c r="Y502" s="226" t="str">
        <f t="shared" si="86"/>
        <v/>
      </c>
      <c r="Z502" s="136"/>
      <c r="AA502" s="228" t="s">
        <v>94</v>
      </c>
      <c r="AB502" s="229">
        <v>900.0</v>
      </c>
      <c r="AC502" s="229" t="s">
        <v>463</v>
      </c>
      <c r="AD502" s="138"/>
      <c r="AE502" s="139">
        <v>0.0</v>
      </c>
      <c r="AF502" s="140" t="str">
        <f t="shared" si="6"/>
        <v/>
      </c>
      <c r="AG502" s="231">
        <v>2.75</v>
      </c>
      <c r="AH502" s="142">
        <f t="shared" si="7"/>
        <v>0</v>
      </c>
      <c r="AI502" s="235" t="str">
        <f>HYPERLINK('242MLInput'!AD498)</f>
        <v/>
      </c>
      <c r="AJ502" s="236" t="str">
        <f>HYPERLINK('242MLInput'!AE498)</f>
        <v/>
      </c>
      <c r="AK502" s="237" t="str">
        <f>HYPERLINK('242MLInput'!AF498)</f>
        <v/>
      </c>
      <c r="AL502" s="237" t="str">
        <f>HYPERLINK('242MLInput'!AG498)</f>
        <v/>
      </c>
      <c r="AM502" s="237" t="str">
        <f>HYPERLINK('242MLInput'!AH498)</f>
        <v/>
      </c>
      <c r="AN502" s="237" t="str">
        <f>HYPERLINK('242MLInput'!AI498)</f>
        <v/>
      </c>
      <c r="AO502" s="237" t="str">
        <f>HYPERLINK('242MLInput'!AJ498)</f>
        <v/>
      </c>
      <c r="AP502" s="237" t="str">
        <f>HYPERLINK('242MLInput'!AK498)</f>
        <v/>
      </c>
      <c r="AQ502" s="238"/>
      <c r="AR502" s="238"/>
      <c r="AS502" s="238"/>
      <c r="AT502" s="238"/>
      <c r="AU502" s="238"/>
      <c r="AV502" s="238"/>
      <c r="AW502" s="238"/>
      <c r="AX502" s="238"/>
      <c r="AY502" s="238"/>
      <c r="AZ502" s="238"/>
      <c r="BA502" s="238"/>
      <c r="BB502" s="238"/>
      <c r="BC502" s="238"/>
      <c r="BD502" s="238"/>
      <c r="BE502" s="238"/>
      <c r="BF502" s="238"/>
      <c r="BG502" s="238"/>
      <c r="BH502" s="238"/>
      <c r="BI502" s="238"/>
      <c r="BJ502" s="238"/>
      <c r="BK502" s="238"/>
      <c r="BL502" s="238"/>
      <c r="BM502" s="238"/>
      <c r="BN502" s="238"/>
      <c r="BO502" s="238"/>
      <c r="BP502" s="238"/>
      <c r="BQ502" s="238"/>
      <c r="BR502" s="238"/>
      <c r="BS502" s="238"/>
      <c r="BT502" s="238"/>
      <c r="BU502" s="238"/>
      <c r="BV502" s="238"/>
      <c r="BW502" s="238"/>
      <c r="BX502" s="238"/>
      <c r="BY502" s="238"/>
      <c r="BZ502" s="238"/>
      <c r="CA502" s="238"/>
      <c r="CB502" s="238"/>
      <c r="CC502" s="238"/>
      <c r="CD502" s="238"/>
      <c r="CE502" s="238"/>
      <c r="CF502" s="238"/>
      <c r="CG502" s="238"/>
      <c r="CH502" s="238"/>
      <c r="CI502" s="238"/>
      <c r="CJ502" s="238"/>
      <c r="CK502" s="238"/>
      <c r="CL502" s="238"/>
      <c r="CM502" s="238"/>
      <c r="CN502" s="238"/>
      <c r="CO502" s="238"/>
      <c r="CP502" s="238"/>
      <c r="CQ502" s="238"/>
      <c r="CR502" s="238"/>
      <c r="CS502" s="238"/>
      <c r="CT502" s="238"/>
      <c r="CU502" s="238"/>
      <c r="CV502" s="238"/>
      <c r="CW502" s="238"/>
      <c r="CX502" s="238"/>
      <c r="CY502" s="238"/>
      <c r="CZ502" s="238"/>
      <c r="DA502" s="238"/>
      <c r="DB502" s="238"/>
      <c r="DC502" s="238"/>
      <c r="DD502" s="238"/>
    </row>
    <row r="503" ht="10.5" customHeight="1">
      <c r="A503" s="118" t="str">
        <f t="shared" si="1"/>
        <v>242ML</v>
      </c>
      <c r="B503" s="118">
        <f t="shared" si="2"/>
        <v>2021</v>
      </c>
      <c r="C503" s="118">
        <f t="shared" si="3"/>
        <v>12</v>
      </c>
      <c r="D503" s="119">
        <f>'242MLInput'!B499</f>
        <v>44560</v>
      </c>
      <c r="E503" s="120" t="str">
        <f t="shared" si="4"/>
        <v>BUY</v>
      </c>
      <c r="F503" s="121" t="str">
        <f>'242MLInput'!H499</f>
        <v>IXD</v>
      </c>
      <c r="G503" s="120" t="str">
        <f>'242MLInput'!N499</f>
        <v>Steve Watkins</v>
      </c>
      <c r="H503" s="120" t="str">
        <f>'242MLInput'!O499</f>
        <v/>
      </c>
      <c r="I503" s="120" t="str">
        <f>'242MLInput'!Q499</f>
        <v>Cargo</v>
      </c>
      <c r="J503" s="121" t="str">
        <f>'242MLInput'!R499</f>
        <v>Vector Aeromedical</v>
      </c>
      <c r="K503" s="122" t="str">
        <f>'242MLInput'!AC499</f>
        <v/>
      </c>
      <c r="L503" s="123"/>
      <c r="M503" s="124">
        <f>'242MLInput'!L499</f>
        <v>2.9</v>
      </c>
      <c r="N503" s="120" t="str">
        <f>IF(F503="","",(IF(R503='242MLInput'!K499,"","ERROR!")))</f>
        <v/>
      </c>
      <c r="O503" s="120"/>
      <c r="P503" s="121">
        <v>1927.0</v>
      </c>
      <c r="Q503" s="121"/>
      <c r="R503" s="124">
        <f t="shared" si="8"/>
        <v>3449.7</v>
      </c>
      <c r="S503" s="125"/>
      <c r="T503" s="125"/>
      <c r="U503" s="125"/>
      <c r="V503" s="126"/>
      <c r="W503" s="125"/>
      <c r="X503" s="125"/>
      <c r="Y503" s="125" t="str">
        <f t="shared" si="86"/>
        <v/>
      </c>
      <c r="Z503" s="121"/>
      <c r="AA503" s="234"/>
      <c r="AB503" s="128"/>
      <c r="AC503" s="128"/>
      <c r="AD503" s="143"/>
      <c r="AE503" s="144">
        <v>0.0</v>
      </c>
      <c r="AF503" s="125" t="str">
        <f t="shared" si="6"/>
        <v/>
      </c>
      <c r="AG503" s="131">
        <v>2.75</v>
      </c>
      <c r="AH503" s="120">
        <f t="shared" si="7"/>
        <v>0</v>
      </c>
      <c r="AI503" s="132" t="str">
        <f>HYPERLINK('242MLInput'!AD499)</f>
        <v/>
      </c>
      <c r="AJ503" s="132" t="str">
        <f>HYPERLINK('242MLInput'!AE499)</f>
        <v/>
      </c>
      <c r="AK503" s="132" t="str">
        <f>HYPERLINK('242MLInput'!AF499)</f>
        <v/>
      </c>
      <c r="AL503" s="132" t="str">
        <f>HYPERLINK('242MLInput'!AG499)</f>
        <v/>
      </c>
      <c r="AM503" s="132" t="str">
        <f>HYPERLINK('242MLInput'!AH499)</f>
        <v/>
      </c>
      <c r="AN503" s="132" t="str">
        <f>HYPERLINK('242MLInput'!AI499)</f>
        <v/>
      </c>
      <c r="AO503" s="132" t="str">
        <f>HYPERLINK('242MLInput'!AJ499)</f>
        <v/>
      </c>
      <c r="AP503" s="132" t="str">
        <f>HYPERLINK('242MLInput'!AK499)</f>
        <v/>
      </c>
      <c r="AQ503" s="118"/>
      <c r="AR503" s="118"/>
      <c r="AS503" s="118"/>
      <c r="AT503" s="118"/>
      <c r="AU503" s="118"/>
      <c r="AV503" s="118"/>
      <c r="AW503" s="118"/>
      <c r="AX503" s="118"/>
      <c r="AY503" s="118"/>
      <c r="AZ503" s="118"/>
      <c r="BA503" s="118"/>
      <c r="BB503" s="118"/>
      <c r="BC503" s="118"/>
      <c r="BD503" s="118"/>
      <c r="BE503" s="118"/>
      <c r="BF503" s="118"/>
      <c r="BG503" s="118"/>
      <c r="BH503" s="118"/>
      <c r="BI503" s="118"/>
      <c r="BJ503" s="118"/>
      <c r="BK503" s="118"/>
      <c r="BL503" s="118"/>
      <c r="BM503" s="118"/>
      <c r="BN503" s="118"/>
      <c r="BO503" s="118"/>
      <c r="BP503" s="118"/>
      <c r="BQ503" s="118"/>
      <c r="BR503" s="118"/>
      <c r="BS503" s="118"/>
      <c r="BT503" s="118"/>
      <c r="BU503" s="118"/>
      <c r="BV503" s="118"/>
      <c r="BW503" s="118"/>
      <c r="BX503" s="118"/>
      <c r="BY503" s="118"/>
      <c r="BZ503" s="118"/>
      <c r="CA503" s="118"/>
      <c r="CB503" s="118"/>
      <c r="CC503" s="118"/>
      <c r="CD503" s="118"/>
      <c r="CE503" s="118"/>
      <c r="CF503" s="118"/>
      <c r="CG503" s="118"/>
      <c r="CH503" s="118"/>
      <c r="CI503" s="118"/>
      <c r="CJ503" s="118"/>
      <c r="CK503" s="118"/>
      <c r="CL503" s="118"/>
      <c r="CM503" s="118"/>
      <c r="CN503" s="118"/>
      <c r="CO503" s="118"/>
      <c r="CP503" s="118"/>
      <c r="CQ503" s="118"/>
      <c r="CR503" s="118"/>
      <c r="CS503" s="118"/>
      <c r="CT503" s="118"/>
      <c r="CU503" s="118"/>
      <c r="CV503" s="118"/>
      <c r="CW503" s="118"/>
      <c r="CX503" s="118"/>
      <c r="CY503" s="118"/>
      <c r="CZ503" s="118"/>
      <c r="DA503" s="118"/>
      <c r="DB503" s="118"/>
      <c r="DC503" s="118"/>
      <c r="DD503" s="118"/>
    </row>
    <row r="504" ht="10.5" customHeight="1">
      <c r="A504" s="118" t="str">
        <f t="shared" si="1"/>
        <v>242ML</v>
      </c>
      <c r="B504" s="118">
        <f t="shared" si="2"/>
        <v>2021</v>
      </c>
      <c r="C504" s="118">
        <f t="shared" si="3"/>
        <v>12</v>
      </c>
      <c r="D504" s="119">
        <f>'242MLInput'!B500</f>
        <v>44560</v>
      </c>
      <c r="E504" s="120" t="str">
        <f t="shared" si="4"/>
        <v>IXD</v>
      </c>
      <c r="F504" s="121" t="str">
        <f>'242MLInput'!H500</f>
        <v>APA</v>
      </c>
      <c r="G504" s="120" t="str">
        <f>'242MLInput'!N500</f>
        <v>Steve Watkins</v>
      </c>
      <c r="H504" s="120" t="str">
        <f>'242MLInput'!O500</f>
        <v/>
      </c>
      <c r="I504" s="120" t="str">
        <f>'242MLInput'!Q500</f>
        <v>Cargo</v>
      </c>
      <c r="J504" s="121" t="str">
        <f>'242MLInput'!R500</f>
        <v>Vector Aeromedical</v>
      </c>
      <c r="K504" s="122" t="str">
        <f>'242MLInput'!AC500</f>
        <v/>
      </c>
      <c r="L504" s="123"/>
      <c r="M504" s="124">
        <f>'242MLInput'!L500</f>
        <v>1.5</v>
      </c>
      <c r="N504" s="120" t="str">
        <f>IF(F504="","",(IF(R504='242MLInput'!K500,"","ERROR!")))</f>
        <v/>
      </c>
      <c r="O504" s="120"/>
      <c r="P504" s="121">
        <v>1928.0</v>
      </c>
      <c r="Q504" s="121"/>
      <c r="R504" s="124">
        <f t="shared" si="8"/>
        <v>3451.2</v>
      </c>
      <c r="S504" s="125"/>
      <c r="T504" s="125"/>
      <c r="U504" s="125"/>
      <c r="V504" s="126"/>
      <c r="W504" s="125"/>
      <c r="X504" s="125"/>
      <c r="Y504" s="125" t="str">
        <f t="shared" si="86"/>
        <v/>
      </c>
      <c r="Z504" s="121"/>
      <c r="AA504" s="234" t="s">
        <v>442</v>
      </c>
      <c r="AB504" s="128"/>
      <c r="AC504" s="128"/>
      <c r="AD504" s="143"/>
      <c r="AE504" s="144">
        <v>0.0</v>
      </c>
      <c r="AF504" s="125" t="str">
        <f t="shared" si="6"/>
        <v/>
      </c>
      <c r="AG504" s="131">
        <v>2.75</v>
      </c>
      <c r="AH504" s="120">
        <f t="shared" si="7"/>
        <v>0</v>
      </c>
      <c r="AI504" s="132" t="str">
        <f>HYPERLINK('242MLInput'!AD500)</f>
        <v/>
      </c>
      <c r="AJ504" s="132" t="str">
        <f>HYPERLINK('242MLInput'!AE500)</f>
        <v/>
      </c>
      <c r="AK504" s="132" t="str">
        <f>HYPERLINK('242MLInput'!AF500)</f>
        <v/>
      </c>
      <c r="AL504" s="132" t="str">
        <f>HYPERLINK('242MLInput'!AG500)</f>
        <v/>
      </c>
      <c r="AM504" s="132" t="str">
        <f>HYPERLINK('242MLInput'!AH500)</f>
        <v/>
      </c>
      <c r="AN504" s="132" t="str">
        <f>HYPERLINK('242MLInput'!AI500)</f>
        <v/>
      </c>
      <c r="AO504" s="132" t="str">
        <f>HYPERLINK('242MLInput'!AJ500)</f>
        <v/>
      </c>
      <c r="AP504" s="132" t="str">
        <f>HYPERLINK('242MLInput'!AK500)</f>
        <v/>
      </c>
      <c r="AQ504" s="118"/>
      <c r="AR504" s="118"/>
      <c r="AS504" s="118"/>
      <c r="AT504" s="118"/>
      <c r="AU504" s="118"/>
      <c r="AV504" s="118"/>
      <c r="AW504" s="118"/>
      <c r="AX504" s="118"/>
      <c r="AY504" s="118"/>
      <c r="AZ504" s="118"/>
      <c r="BA504" s="118"/>
      <c r="BB504" s="118"/>
      <c r="BC504" s="118"/>
      <c r="BD504" s="118"/>
      <c r="BE504" s="118"/>
      <c r="BF504" s="118"/>
      <c r="BG504" s="118"/>
      <c r="BH504" s="118"/>
      <c r="BI504" s="118"/>
      <c r="BJ504" s="118"/>
      <c r="BK504" s="118"/>
      <c r="BL504" s="118"/>
      <c r="BM504" s="118"/>
      <c r="BN504" s="118"/>
      <c r="BO504" s="118"/>
      <c r="BP504" s="118"/>
      <c r="BQ504" s="118"/>
      <c r="BR504" s="118"/>
      <c r="BS504" s="118"/>
      <c r="BT504" s="118"/>
      <c r="BU504" s="118"/>
      <c r="BV504" s="118"/>
      <c r="BW504" s="118"/>
      <c r="BX504" s="118"/>
      <c r="BY504" s="118"/>
      <c r="BZ504" s="118"/>
      <c r="CA504" s="118"/>
      <c r="CB504" s="118"/>
      <c r="CC504" s="118"/>
      <c r="CD504" s="118"/>
      <c r="CE504" s="118"/>
      <c r="CF504" s="118"/>
      <c r="CG504" s="118"/>
      <c r="CH504" s="118"/>
      <c r="CI504" s="118"/>
      <c r="CJ504" s="118"/>
      <c r="CK504" s="118"/>
      <c r="CL504" s="118"/>
      <c r="CM504" s="118"/>
      <c r="CN504" s="118"/>
      <c r="CO504" s="118"/>
      <c r="CP504" s="118"/>
      <c r="CQ504" s="118"/>
      <c r="CR504" s="118"/>
      <c r="CS504" s="118"/>
      <c r="CT504" s="118"/>
      <c r="CU504" s="118"/>
      <c r="CV504" s="118"/>
      <c r="CW504" s="118"/>
      <c r="CX504" s="118"/>
      <c r="CY504" s="118"/>
      <c r="CZ504" s="118"/>
      <c r="DA504" s="118"/>
      <c r="DB504" s="118"/>
      <c r="DC504" s="118"/>
      <c r="DD504" s="118"/>
    </row>
    <row r="505" ht="10.5" customHeight="1">
      <c r="A505" s="118" t="str">
        <f t="shared" si="1"/>
        <v>242ML</v>
      </c>
      <c r="B505" s="118">
        <f t="shared" si="2"/>
        <v>2021</v>
      </c>
      <c r="C505" s="118">
        <f t="shared" si="3"/>
        <v>12</v>
      </c>
      <c r="D505" s="119">
        <f>'242MLInput'!B501</f>
        <v>44560</v>
      </c>
      <c r="E505" s="120" t="str">
        <f t="shared" si="4"/>
        <v>APA</v>
      </c>
      <c r="F505" s="121" t="str">
        <f>'242MLInput'!H501</f>
        <v>BUY</v>
      </c>
      <c r="G505" s="120" t="str">
        <f>'242MLInput'!N501</f>
        <v>Steve Watkins</v>
      </c>
      <c r="H505" s="120" t="str">
        <f>'242MLInput'!O501</f>
        <v/>
      </c>
      <c r="I505" s="120" t="str">
        <f>'242MLInput'!Q501</f>
        <v>Cargo</v>
      </c>
      <c r="J505" s="121" t="str">
        <f>'242MLInput'!R501</f>
        <v>Vector Aeromedical</v>
      </c>
      <c r="K505" s="122" t="str">
        <f>'242MLInput'!AC501</f>
        <v/>
      </c>
      <c r="L505" s="123"/>
      <c r="M505" s="124">
        <f>'242MLInput'!L501</f>
        <v>3.2</v>
      </c>
      <c r="N505" s="120" t="str">
        <f>IF(F505="","",(IF(R505='242MLInput'!K501,"","ERROR!")))</f>
        <v/>
      </c>
      <c r="O505" s="120"/>
      <c r="P505" s="121">
        <v>1929.0</v>
      </c>
      <c r="Q505" s="121"/>
      <c r="R505" s="124">
        <f t="shared" si="8"/>
        <v>3454.4</v>
      </c>
      <c r="S505" s="125"/>
      <c r="T505" s="125"/>
      <c r="U505" s="125"/>
      <c r="V505" s="126"/>
      <c r="W505" s="125"/>
      <c r="X505" s="125"/>
      <c r="Y505" s="125" t="str">
        <f t="shared" si="86"/>
        <v/>
      </c>
      <c r="Z505" s="121"/>
      <c r="AA505" s="234" t="s">
        <v>94</v>
      </c>
      <c r="AB505" s="128">
        <v>900.0</v>
      </c>
      <c r="AC505" s="128" t="s">
        <v>464</v>
      </c>
      <c r="AD505" s="143"/>
      <c r="AE505" s="144">
        <v>0.0</v>
      </c>
      <c r="AF505" s="125" t="str">
        <f t="shared" si="6"/>
        <v/>
      </c>
      <c r="AG505" s="131">
        <v>2.75</v>
      </c>
      <c r="AH505" s="120">
        <f t="shared" si="7"/>
        <v>0</v>
      </c>
      <c r="AI505" s="132" t="str">
        <f>HYPERLINK('242MLInput'!AD501)</f>
        <v/>
      </c>
      <c r="AJ505" s="132" t="str">
        <f>HYPERLINK('242MLInput'!AE501)</f>
        <v/>
      </c>
      <c r="AK505" s="132" t="str">
        <f>HYPERLINK('242MLInput'!AF501)</f>
        <v/>
      </c>
      <c r="AL505" s="132" t="str">
        <f>HYPERLINK('242MLInput'!AG501)</f>
        <v/>
      </c>
      <c r="AM505" s="132" t="str">
        <f>HYPERLINK('242MLInput'!AH501)</f>
        <v/>
      </c>
      <c r="AN505" s="132" t="str">
        <f>HYPERLINK('242MLInput'!AI501)</f>
        <v/>
      </c>
      <c r="AO505" s="132" t="str">
        <f>HYPERLINK('242MLInput'!AJ501)</f>
        <v/>
      </c>
      <c r="AP505" s="132" t="str">
        <f>HYPERLINK('242MLInput'!AK501)</f>
        <v/>
      </c>
      <c r="AQ505" s="118"/>
      <c r="AR505" s="118"/>
      <c r="AS505" s="118"/>
      <c r="AT505" s="118"/>
      <c r="AU505" s="118"/>
      <c r="AV505" s="118"/>
      <c r="AW505" s="118"/>
      <c r="AX505" s="118"/>
      <c r="AY505" s="118"/>
      <c r="AZ505" s="118"/>
      <c r="BA505" s="118"/>
      <c r="BB505" s="118"/>
      <c r="BC505" s="118"/>
      <c r="BD505" s="118"/>
      <c r="BE505" s="118"/>
      <c r="BF505" s="118"/>
      <c r="BG505" s="118"/>
      <c r="BH505" s="118"/>
      <c r="BI505" s="118"/>
      <c r="BJ505" s="118"/>
      <c r="BK505" s="118"/>
      <c r="BL505" s="118"/>
      <c r="BM505" s="118"/>
      <c r="BN505" s="118"/>
      <c r="BO505" s="118"/>
      <c r="BP505" s="118"/>
      <c r="BQ505" s="118"/>
      <c r="BR505" s="118"/>
      <c r="BS505" s="118"/>
      <c r="BT505" s="118"/>
      <c r="BU505" s="118"/>
      <c r="BV505" s="118"/>
      <c r="BW505" s="118"/>
      <c r="BX505" s="118"/>
      <c r="BY505" s="118"/>
      <c r="BZ505" s="118"/>
      <c r="CA505" s="118"/>
      <c r="CB505" s="118"/>
      <c r="CC505" s="118"/>
      <c r="CD505" s="118"/>
      <c r="CE505" s="118"/>
      <c r="CF505" s="118"/>
      <c r="CG505" s="118"/>
      <c r="CH505" s="118"/>
      <c r="CI505" s="118"/>
      <c r="CJ505" s="118"/>
      <c r="CK505" s="118"/>
      <c r="CL505" s="118"/>
      <c r="CM505" s="118"/>
      <c r="CN505" s="118"/>
      <c r="CO505" s="118"/>
      <c r="CP505" s="118"/>
      <c r="CQ505" s="118"/>
      <c r="CR505" s="118"/>
      <c r="CS505" s="118"/>
      <c r="CT505" s="118"/>
      <c r="CU505" s="118"/>
      <c r="CV505" s="118"/>
      <c r="CW505" s="118"/>
      <c r="CX505" s="118"/>
      <c r="CY505" s="118"/>
      <c r="CZ505" s="118"/>
      <c r="DA505" s="118"/>
      <c r="DB505" s="118"/>
      <c r="DC505" s="118"/>
      <c r="DD505" s="118"/>
    </row>
    <row r="506" ht="10.5" customHeight="1">
      <c r="A506" s="12" t="str">
        <f t="shared" si="1"/>
        <v>242ML</v>
      </c>
      <c r="B506" s="12">
        <f t="shared" si="2"/>
        <v>2021</v>
      </c>
      <c r="C506" s="12">
        <f t="shared" si="3"/>
        <v>12</v>
      </c>
      <c r="D506" s="230">
        <f>'242MLInput'!B502</f>
        <v>44561</v>
      </c>
      <c r="E506" s="111" t="str">
        <f t="shared" si="4"/>
        <v>BUY</v>
      </c>
      <c r="F506" s="112" t="str">
        <f>'242MLInput'!H502</f>
        <v>IXD</v>
      </c>
      <c r="G506" s="111" t="str">
        <f>'242MLInput'!N502</f>
        <v>Kevin Mock</v>
      </c>
      <c r="H506" s="111" t="str">
        <f>'242MLInput'!O502</f>
        <v/>
      </c>
      <c r="I506" s="111" t="str">
        <f>'242MLInput'!Q502</f>
        <v>Cargo</v>
      </c>
      <c r="J506" s="112" t="str">
        <f>'242MLInput'!R502</f>
        <v>Vector Aeromedical</v>
      </c>
      <c r="K506" s="113" t="str">
        <f>'242MLInput'!AC502</f>
        <v/>
      </c>
      <c r="L506" s="114"/>
      <c r="M506" s="115">
        <f>'242MLInput'!L502</f>
        <v>2.6</v>
      </c>
      <c r="N506" s="111" t="str">
        <f>IF(F506="","",(IF(R506='242MLInput'!K502,"","ERROR!")))</f>
        <v/>
      </c>
      <c r="O506" s="64"/>
      <c r="P506" s="121">
        <v>1930.0</v>
      </c>
      <c r="Q506" s="133"/>
      <c r="R506" s="224">
        <f t="shared" si="8"/>
        <v>3457</v>
      </c>
      <c r="S506" s="225"/>
      <c r="T506" s="225"/>
      <c r="U506" s="226"/>
      <c r="V506" s="226"/>
      <c r="W506" s="226"/>
      <c r="X506" s="226"/>
      <c r="Y506" s="226" t="str">
        <f t="shared" si="86"/>
        <v/>
      </c>
      <c r="Z506" s="136"/>
      <c r="AA506" s="228"/>
      <c r="AB506" s="229"/>
      <c r="AC506" s="229"/>
      <c r="AD506" s="138"/>
      <c r="AE506" s="139">
        <v>0.0</v>
      </c>
      <c r="AF506" s="140" t="str">
        <f t="shared" si="6"/>
        <v/>
      </c>
      <c r="AG506" s="231">
        <v>2.75</v>
      </c>
      <c r="AH506" s="142">
        <f t="shared" si="7"/>
        <v>0</v>
      </c>
      <c r="AI506" s="235" t="str">
        <f>HYPERLINK('242MLInput'!AD502)</f>
        <v/>
      </c>
      <c r="AJ506" s="236" t="str">
        <f>HYPERLINK('242MLInput'!AE502)</f>
        <v/>
      </c>
      <c r="AK506" s="237" t="str">
        <f>HYPERLINK('242MLInput'!AF502)</f>
        <v/>
      </c>
      <c r="AL506" s="237" t="str">
        <f>HYPERLINK('242MLInput'!AG502)</f>
        <v/>
      </c>
      <c r="AM506" s="237" t="str">
        <f>HYPERLINK('242MLInput'!AH502)</f>
        <v/>
      </c>
      <c r="AN506" s="237" t="str">
        <f>HYPERLINK('242MLInput'!AI502)</f>
        <v/>
      </c>
      <c r="AO506" s="237" t="str">
        <f>HYPERLINK('242MLInput'!AJ502)</f>
        <v/>
      </c>
      <c r="AP506" s="237" t="str">
        <f>HYPERLINK('242MLInput'!AK502)</f>
        <v/>
      </c>
      <c r="AQ506" s="238"/>
      <c r="AR506" s="238"/>
      <c r="AS506" s="238"/>
      <c r="AT506" s="238"/>
      <c r="AU506" s="238"/>
      <c r="AV506" s="238"/>
      <c r="AW506" s="238"/>
      <c r="AX506" s="238"/>
      <c r="AY506" s="238"/>
      <c r="AZ506" s="238"/>
      <c r="BA506" s="238"/>
      <c r="BB506" s="238"/>
      <c r="BC506" s="238"/>
      <c r="BD506" s="238"/>
      <c r="BE506" s="238"/>
      <c r="BF506" s="238"/>
      <c r="BG506" s="238"/>
      <c r="BH506" s="238"/>
      <c r="BI506" s="238"/>
      <c r="BJ506" s="238"/>
      <c r="BK506" s="238"/>
      <c r="BL506" s="238"/>
      <c r="BM506" s="238"/>
      <c r="BN506" s="238"/>
      <c r="BO506" s="238"/>
      <c r="BP506" s="238"/>
      <c r="BQ506" s="238"/>
      <c r="BR506" s="238"/>
      <c r="BS506" s="238"/>
      <c r="BT506" s="238"/>
      <c r="BU506" s="238"/>
      <c r="BV506" s="238"/>
      <c r="BW506" s="238"/>
      <c r="BX506" s="238"/>
      <c r="BY506" s="238"/>
      <c r="BZ506" s="238"/>
      <c r="CA506" s="238"/>
      <c r="CB506" s="238"/>
      <c r="CC506" s="238"/>
      <c r="CD506" s="238"/>
      <c r="CE506" s="238"/>
      <c r="CF506" s="238"/>
      <c r="CG506" s="238"/>
      <c r="CH506" s="238"/>
      <c r="CI506" s="238"/>
      <c r="CJ506" s="238"/>
      <c r="CK506" s="238"/>
      <c r="CL506" s="238"/>
      <c r="CM506" s="238"/>
      <c r="CN506" s="238"/>
      <c r="CO506" s="238"/>
      <c r="CP506" s="238"/>
      <c r="CQ506" s="238"/>
      <c r="CR506" s="238"/>
      <c r="CS506" s="238"/>
      <c r="CT506" s="238"/>
      <c r="CU506" s="238"/>
      <c r="CV506" s="238"/>
      <c r="CW506" s="238"/>
      <c r="CX506" s="238"/>
      <c r="CY506" s="238"/>
      <c r="CZ506" s="238"/>
      <c r="DA506" s="238"/>
      <c r="DB506" s="238"/>
      <c r="DC506" s="238"/>
      <c r="DD506" s="238"/>
    </row>
    <row r="507" ht="10.5" customHeight="1">
      <c r="A507" s="12" t="str">
        <f t="shared" si="1"/>
        <v>242ML</v>
      </c>
      <c r="B507" s="12">
        <f t="shared" si="2"/>
        <v>2021</v>
      </c>
      <c r="C507" s="12">
        <f t="shared" si="3"/>
        <v>12</v>
      </c>
      <c r="D507" s="230">
        <f>'242MLInput'!B503</f>
        <v>44561</v>
      </c>
      <c r="E507" s="111" t="str">
        <f t="shared" si="4"/>
        <v>IXD</v>
      </c>
      <c r="F507" s="112" t="str">
        <f>'242MLInput'!H503</f>
        <v>APA</v>
      </c>
      <c r="G507" s="111" t="str">
        <f>'242MLInput'!N503</f>
        <v>Kevin Mock</v>
      </c>
      <c r="H507" s="111" t="str">
        <f>'242MLInput'!O503</f>
        <v/>
      </c>
      <c r="I507" s="111" t="str">
        <f>'242MLInput'!Q503</f>
        <v>Cargo</v>
      </c>
      <c r="J507" s="112" t="str">
        <f>'242MLInput'!R503</f>
        <v>Vector Aeromedical</v>
      </c>
      <c r="K507" s="113" t="str">
        <f>'242MLInput'!AC503</f>
        <v/>
      </c>
      <c r="L507" s="114"/>
      <c r="M507" s="115">
        <f>'242MLInput'!L503</f>
        <v>1.5</v>
      </c>
      <c r="N507" s="111" t="str">
        <f>IF(F507="","",(IF(R507='242MLInput'!K503,"","ERROR!")))</f>
        <v/>
      </c>
      <c r="O507" s="64"/>
      <c r="P507" s="121">
        <v>1931.0</v>
      </c>
      <c r="Q507" s="133"/>
      <c r="R507" s="224">
        <f t="shared" si="8"/>
        <v>3458.5</v>
      </c>
      <c r="S507" s="225"/>
      <c r="T507" s="225"/>
      <c r="U507" s="226"/>
      <c r="V507" s="226"/>
      <c r="W507" s="226"/>
      <c r="X507" s="226"/>
      <c r="Y507" s="226" t="str">
        <f t="shared" si="86"/>
        <v/>
      </c>
      <c r="Z507" s="136"/>
      <c r="AA507" s="228"/>
      <c r="AB507" s="229"/>
      <c r="AC507" s="229"/>
      <c r="AD507" s="138"/>
      <c r="AE507" s="139">
        <v>0.0</v>
      </c>
      <c r="AF507" s="140" t="str">
        <f t="shared" si="6"/>
        <v/>
      </c>
      <c r="AG507" s="231">
        <v>2.75</v>
      </c>
      <c r="AH507" s="142">
        <f t="shared" si="7"/>
        <v>0</v>
      </c>
      <c r="AI507" s="235" t="str">
        <f>HYPERLINK('242MLInput'!AD503)</f>
        <v/>
      </c>
      <c r="AJ507" s="236" t="str">
        <f>HYPERLINK('242MLInput'!AE503)</f>
        <v/>
      </c>
      <c r="AK507" s="237" t="str">
        <f>HYPERLINK('242MLInput'!AF503)</f>
        <v/>
      </c>
      <c r="AL507" s="237" t="str">
        <f>HYPERLINK('242MLInput'!AG503)</f>
        <v/>
      </c>
      <c r="AM507" s="237" t="str">
        <f>HYPERLINK('242MLInput'!AH503)</f>
        <v/>
      </c>
      <c r="AN507" s="237" t="str">
        <f>HYPERLINK('242MLInput'!AI503)</f>
        <v/>
      </c>
      <c r="AO507" s="237" t="str">
        <f>HYPERLINK('242MLInput'!AJ503)</f>
        <v/>
      </c>
      <c r="AP507" s="237" t="str">
        <f>HYPERLINK('242MLInput'!AK503)</f>
        <v/>
      </c>
      <c r="AQ507" s="238"/>
      <c r="AR507" s="238"/>
      <c r="AS507" s="238"/>
      <c r="AT507" s="238"/>
      <c r="AU507" s="238"/>
      <c r="AV507" s="238"/>
      <c r="AW507" s="238"/>
      <c r="AX507" s="238"/>
      <c r="AY507" s="238"/>
      <c r="AZ507" s="238"/>
      <c r="BA507" s="238"/>
      <c r="BB507" s="238"/>
      <c r="BC507" s="238"/>
      <c r="BD507" s="238"/>
      <c r="BE507" s="238"/>
      <c r="BF507" s="238"/>
      <c r="BG507" s="238"/>
      <c r="BH507" s="238"/>
      <c r="BI507" s="238"/>
      <c r="BJ507" s="238"/>
      <c r="BK507" s="238"/>
      <c r="BL507" s="238"/>
      <c r="BM507" s="238"/>
      <c r="BN507" s="238"/>
      <c r="BO507" s="238"/>
      <c r="BP507" s="238"/>
      <c r="BQ507" s="238"/>
      <c r="BR507" s="238"/>
      <c r="BS507" s="238"/>
      <c r="BT507" s="238"/>
      <c r="BU507" s="238"/>
      <c r="BV507" s="238"/>
      <c r="BW507" s="238"/>
      <c r="BX507" s="238"/>
      <c r="BY507" s="238"/>
      <c r="BZ507" s="238"/>
      <c r="CA507" s="238"/>
      <c r="CB507" s="238"/>
      <c r="CC507" s="238"/>
      <c r="CD507" s="238"/>
      <c r="CE507" s="238"/>
      <c r="CF507" s="238"/>
      <c r="CG507" s="238"/>
      <c r="CH507" s="238"/>
      <c r="CI507" s="238"/>
      <c r="CJ507" s="238"/>
      <c r="CK507" s="238"/>
      <c r="CL507" s="238"/>
      <c r="CM507" s="238"/>
      <c r="CN507" s="238"/>
      <c r="CO507" s="238"/>
      <c r="CP507" s="238"/>
      <c r="CQ507" s="238"/>
      <c r="CR507" s="238"/>
      <c r="CS507" s="238"/>
      <c r="CT507" s="238"/>
      <c r="CU507" s="238"/>
      <c r="CV507" s="238"/>
      <c r="CW507" s="238"/>
      <c r="CX507" s="238"/>
      <c r="CY507" s="238"/>
      <c r="CZ507" s="238"/>
      <c r="DA507" s="238"/>
      <c r="DB507" s="238"/>
      <c r="DC507" s="238"/>
      <c r="DD507" s="238"/>
    </row>
    <row r="508" ht="10.5" customHeight="1">
      <c r="A508" s="12" t="str">
        <f t="shared" si="1"/>
        <v>242ML</v>
      </c>
      <c r="B508" s="12">
        <f t="shared" si="2"/>
        <v>2021</v>
      </c>
      <c r="C508" s="12">
        <f t="shared" si="3"/>
        <v>12</v>
      </c>
      <c r="D508" s="230">
        <f>'242MLInput'!B504</f>
        <v>44561</v>
      </c>
      <c r="E508" s="111" t="str">
        <f t="shared" si="4"/>
        <v>APA</v>
      </c>
      <c r="F508" s="112" t="str">
        <f>'242MLInput'!H504</f>
        <v>BUY</v>
      </c>
      <c r="G508" s="111" t="str">
        <f>'242MLInput'!N504</f>
        <v>Kevin Mock</v>
      </c>
      <c r="H508" s="111" t="str">
        <f>'242MLInput'!O504</f>
        <v/>
      </c>
      <c r="I508" s="111" t="str">
        <f>'242MLInput'!Q504</f>
        <v>Cargo</v>
      </c>
      <c r="J508" s="112" t="str">
        <f>'242MLInput'!R504</f>
        <v>Vector Aeromedical</v>
      </c>
      <c r="K508" s="113" t="str">
        <f>'242MLInput'!AC504</f>
        <v/>
      </c>
      <c r="L508" s="114"/>
      <c r="M508" s="115">
        <f>'242MLInput'!L504</f>
        <v>3.6</v>
      </c>
      <c r="N508" s="111" t="str">
        <f>IF(F508="","",(IF(R508='242MLInput'!K504,"","ERROR!")))</f>
        <v/>
      </c>
      <c r="O508" s="64"/>
      <c r="P508" s="121">
        <v>1932.0</v>
      </c>
      <c r="Q508" s="133"/>
      <c r="R508" s="224">
        <f t="shared" si="8"/>
        <v>3462.1</v>
      </c>
      <c r="S508" s="225"/>
      <c r="T508" s="225"/>
      <c r="U508" s="226"/>
      <c r="V508" s="226"/>
      <c r="W508" s="226"/>
      <c r="X508" s="226"/>
      <c r="Y508" s="226" t="str">
        <f t="shared" si="86"/>
        <v/>
      </c>
      <c r="Z508" s="136"/>
      <c r="AA508" s="228" t="s">
        <v>102</v>
      </c>
      <c r="AB508" s="229">
        <v>1000.0</v>
      </c>
      <c r="AC508" s="229" t="s">
        <v>465</v>
      </c>
      <c r="AD508" s="138"/>
      <c r="AE508" s="139">
        <v>0.0</v>
      </c>
      <c r="AF508" s="140" t="str">
        <f t="shared" si="6"/>
        <v/>
      </c>
      <c r="AG508" s="231">
        <v>2.75</v>
      </c>
      <c r="AH508" s="142">
        <f t="shared" si="7"/>
        <v>0</v>
      </c>
      <c r="AI508" s="235" t="str">
        <f>HYPERLINK('242MLInput'!AD504)</f>
        <v/>
      </c>
      <c r="AJ508" s="236" t="str">
        <f>HYPERLINK('242MLInput'!AE504)</f>
        <v/>
      </c>
      <c r="AK508" s="237" t="str">
        <f>HYPERLINK('242MLInput'!AF504)</f>
        <v/>
      </c>
      <c r="AL508" s="237" t="str">
        <f>HYPERLINK('242MLInput'!AG504)</f>
        <v/>
      </c>
      <c r="AM508" s="237" t="str">
        <f>HYPERLINK('242MLInput'!AH504)</f>
        <v/>
      </c>
      <c r="AN508" s="237" t="str">
        <f>HYPERLINK('242MLInput'!AI504)</f>
        <v/>
      </c>
      <c r="AO508" s="237" t="str">
        <f>HYPERLINK('242MLInput'!AJ504)</f>
        <v/>
      </c>
      <c r="AP508" s="237" t="str">
        <f>HYPERLINK('242MLInput'!AK504)</f>
        <v/>
      </c>
      <c r="AQ508" s="238"/>
      <c r="AR508" s="238"/>
      <c r="AS508" s="238"/>
      <c r="AT508" s="238"/>
      <c r="AU508" s="238"/>
      <c r="AV508" s="238"/>
      <c r="AW508" s="238"/>
      <c r="AX508" s="238"/>
      <c r="AY508" s="238"/>
      <c r="AZ508" s="238"/>
      <c r="BA508" s="238"/>
      <c r="BB508" s="238"/>
      <c r="BC508" s="238"/>
      <c r="BD508" s="238"/>
      <c r="BE508" s="238"/>
      <c r="BF508" s="238"/>
      <c r="BG508" s="238"/>
      <c r="BH508" s="238"/>
      <c r="BI508" s="238"/>
      <c r="BJ508" s="238"/>
      <c r="BK508" s="238"/>
      <c r="BL508" s="238"/>
      <c r="BM508" s="238"/>
      <c r="BN508" s="238"/>
      <c r="BO508" s="238"/>
      <c r="BP508" s="238"/>
      <c r="BQ508" s="238"/>
      <c r="BR508" s="238"/>
      <c r="BS508" s="238"/>
      <c r="BT508" s="238"/>
      <c r="BU508" s="238"/>
      <c r="BV508" s="238"/>
      <c r="BW508" s="238"/>
      <c r="BX508" s="238"/>
      <c r="BY508" s="238"/>
      <c r="BZ508" s="238"/>
      <c r="CA508" s="238"/>
      <c r="CB508" s="238"/>
      <c r="CC508" s="238"/>
      <c r="CD508" s="238"/>
      <c r="CE508" s="238"/>
      <c r="CF508" s="238"/>
      <c r="CG508" s="238"/>
      <c r="CH508" s="238"/>
      <c r="CI508" s="238"/>
      <c r="CJ508" s="238"/>
      <c r="CK508" s="238"/>
      <c r="CL508" s="238"/>
      <c r="CM508" s="238"/>
      <c r="CN508" s="238"/>
      <c r="CO508" s="238"/>
      <c r="CP508" s="238"/>
      <c r="CQ508" s="238"/>
      <c r="CR508" s="238"/>
      <c r="CS508" s="238"/>
      <c r="CT508" s="238"/>
      <c r="CU508" s="238"/>
      <c r="CV508" s="238"/>
      <c r="CW508" s="238"/>
      <c r="CX508" s="238"/>
      <c r="CY508" s="238"/>
      <c r="CZ508" s="238"/>
      <c r="DA508" s="238"/>
      <c r="DB508" s="238"/>
      <c r="DC508" s="238"/>
      <c r="DD508" s="238"/>
    </row>
    <row r="509" ht="10.5" customHeight="1">
      <c r="A509" s="12" t="str">
        <f t="shared" si="1"/>
        <v/>
      </c>
      <c r="B509" s="88" t="str">
        <f t="shared" si="2"/>
        <v/>
      </c>
      <c r="C509" s="88" t="str">
        <f t="shared" si="3"/>
        <v/>
      </c>
      <c r="D509" s="89" t="str">
        <f>'242MLInput'!B505</f>
        <v/>
      </c>
      <c r="E509" s="90" t="str">
        <f t="shared" si="4"/>
        <v>BUY</v>
      </c>
      <c r="F509" s="91" t="str">
        <f>'242MLInput'!H505</f>
        <v/>
      </c>
      <c r="G509" s="111" t="str">
        <f>'242MLInput'!N505</f>
        <v/>
      </c>
      <c r="H509" s="111" t="str">
        <f>'242MLInput'!O505</f>
        <v/>
      </c>
      <c r="I509" s="111" t="str">
        <f>'242MLInput'!Q505</f>
        <v/>
      </c>
      <c r="J509" s="112" t="str">
        <f>'242MLInput'!R505</f>
        <v/>
      </c>
      <c r="K509" s="113" t="str">
        <f>'242MLInput'!AC505</f>
        <v/>
      </c>
      <c r="L509" s="114"/>
      <c r="M509" s="115" t="str">
        <f>'242MLInput'!L505</f>
        <v/>
      </c>
      <c r="N509" s="111" t="str">
        <f>IF(F509="","",(IF(R509='242MLInput'!K505,"","ERROR!")))</f>
        <v/>
      </c>
      <c r="O509" s="64"/>
      <c r="P509" s="64"/>
      <c r="Q509" s="133"/>
      <c r="R509" s="224" t="str">
        <f t="shared" si="8"/>
        <v/>
      </c>
      <c r="S509" s="225"/>
      <c r="T509" s="225"/>
      <c r="U509" s="226"/>
      <c r="V509" s="226"/>
      <c r="W509" s="226"/>
      <c r="X509" s="226"/>
      <c r="Y509" s="227" t="str">
        <f t="shared" si="86"/>
        <v/>
      </c>
      <c r="Z509" s="136"/>
      <c r="AA509" s="228"/>
      <c r="AB509" s="229"/>
      <c r="AC509" s="229"/>
      <c r="AD509" s="103"/>
      <c r="AE509" s="104">
        <v>0.0</v>
      </c>
      <c r="AF509" s="105" t="str">
        <f t="shared" si="6"/>
        <v/>
      </c>
      <c r="AG509" s="106">
        <v>2.75</v>
      </c>
      <c r="AH509" s="107">
        <f t="shared" si="7"/>
        <v>0</v>
      </c>
      <c r="AI509" s="108" t="str">
        <f>HYPERLINK('242MLInput'!AD505)</f>
        <v/>
      </c>
      <c r="AJ509" s="108" t="str">
        <f>HYPERLINK('242MLInput'!AE505)</f>
        <v/>
      </c>
      <c r="AK509" s="108" t="str">
        <f>HYPERLINK('242MLInput'!AF505)</f>
        <v/>
      </c>
      <c r="AL509" s="108" t="str">
        <f>HYPERLINK('242MLInput'!AG505)</f>
        <v/>
      </c>
      <c r="AM509" s="108" t="str">
        <f>HYPERLINK('242MLInput'!AH505)</f>
        <v/>
      </c>
      <c r="AN509" s="108" t="str">
        <f>HYPERLINK('242MLInput'!AI505)</f>
        <v/>
      </c>
      <c r="AO509" s="108" t="str">
        <f>HYPERLINK('242MLInput'!AJ505)</f>
        <v/>
      </c>
      <c r="AP509" s="108" t="str">
        <f>HYPERLINK('242MLInput'!AK505)</f>
        <v/>
      </c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  <c r="DD509" s="88"/>
    </row>
    <row r="510" ht="10.5" customHeight="1">
      <c r="A510" s="12" t="str">
        <f t="shared" si="1"/>
        <v/>
      </c>
      <c r="B510" s="88" t="str">
        <f t="shared" si="2"/>
        <v/>
      </c>
      <c r="C510" s="88" t="str">
        <f t="shared" si="3"/>
        <v/>
      </c>
      <c r="D510" s="89" t="str">
        <f>'242MLInput'!B506</f>
        <v/>
      </c>
      <c r="E510" s="90" t="str">
        <f t="shared" si="4"/>
        <v/>
      </c>
      <c r="F510" s="91" t="str">
        <f>'242MLInput'!H506</f>
        <v/>
      </c>
      <c r="G510" s="111" t="str">
        <f>'242MLInput'!N506</f>
        <v/>
      </c>
      <c r="H510" s="111" t="str">
        <f>'242MLInput'!O506</f>
        <v/>
      </c>
      <c r="I510" s="111" t="str">
        <f>'242MLInput'!Q506</f>
        <v/>
      </c>
      <c r="J510" s="112" t="str">
        <f>'242MLInput'!R506</f>
        <v/>
      </c>
      <c r="K510" s="113" t="str">
        <f>'242MLInput'!AC506</f>
        <v/>
      </c>
      <c r="L510" s="114"/>
      <c r="M510" s="115" t="str">
        <f>'242MLInput'!L506</f>
        <v/>
      </c>
      <c r="N510" s="111" t="str">
        <f>IF(F510="","",(IF(R510='242MLInput'!K506,"","ERROR!")))</f>
        <v/>
      </c>
      <c r="O510" s="64"/>
      <c r="P510" s="64"/>
      <c r="Q510" s="133"/>
      <c r="R510" s="224" t="str">
        <f t="shared" si="8"/>
        <v/>
      </c>
      <c r="S510" s="225"/>
      <c r="T510" s="225"/>
      <c r="U510" s="226"/>
      <c r="V510" s="226"/>
      <c r="W510" s="226"/>
      <c r="X510" s="226"/>
      <c r="Y510" s="227" t="str">
        <f t="shared" si="86"/>
        <v/>
      </c>
      <c r="Z510" s="136"/>
      <c r="AA510" s="228"/>
      <c r="AB510" s="229"/>
      <c r="AC510" s="229"/>
      <c r="AD510" s="103"/>
      <c r="AE510" s="104">
        <v>0.0</v>
      </c>
      <c r="AF510" s="105" t="str">
        <f t="shared" si="6"/>
        <v/>
      </c>
      <c r="AG510" s="106">
        <v>2.75</v>
      </c>
      <c r="AH510" s="107">
        <f t="shared" si="7"/>
        <v>0</v>
      </c>
      <c r="AI510" s="108" t="str">
        <f>HYPERLINK('242MLInput'!AD506)</f>
        <v/>
      </c>
      <c r="AJ510" s="108" t="str">
        <f>HYPERLINK('242MLInput'!AE506)</f>
        <v/>
      </c>
      <c r="AK510" s="108" t="str">
        <f>HYPERLINK('242MLInput'!AF506)</f>
        <v/>
      </c>
      <c r="AL510" s="108" t="str">
        <f>HYPERLINK('242MLInput'!AG506)</f>
        <v/>
      </c>
      <c r="AM510" s="108" t="str">
        <f>HYPERLINK('242MLInput'!AH506)</f>
        <v/>
      </c>
      <c r="AN510" s="108" t="str">
        <f>HYPERLINK('242MLInput'!AI506)</f>
        <v/>
      </c>
      <c r="AO510" s="108" t="str">
        <f>HYPERLINK('242MLInput'!AJ506)</f>
        <v/>
      </c>
      <c r="AP510" s="108" t="str">
        <f>HYPERLINK('242MLInput'!AK506)</f>
        <v/>
      </c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  <c r="DD510" s="88"/>
    </row>
    <row r="511" ht="10.5" customHeight="1">
      <c r="A511" s="12" t="str">
        <f t="shared" si="1"/>
        <v/>
      </c>
      <c r="B511" s="88" t="str">
        <f t="shared" si="2"/>
        <v/>
      </c>
      <c r="C511" s="88" t="str">
        <f t="shared" si="3"/>
        <v/>
      </c>
      <c r="D511" s="89" t="str">
        <f>'242MLInput'!B507</f>
        <v/>
      </c>
      <c r="E511" s="90" t="str">
        <f t="shared" si="4"/>
        <v/>
      </c>
      <c r="F511" s="91" t="str">
        <f>'242MLInput'!H507</f>
        <v/>
      </c>
      <c r="G511" s="111" t="str">
        <f>'242MLInput'!N507</f>
        <v/>
      </c>
      <c r="H511" s="111" t="str">
        <f>'242MLInput'!O507</f>
        <v/>
      </c>
      <c r="I511" s="111" t="str">
        <f>'242MLInput'!Q507</f>
        <v/>
      </c>
      <c r="J511" s="112" t="str">
        <f>'242MLInput'!R507</f>
        <v/>
      </c>
      <c r="K511" s="113" t="str">
        <f>'242MLInput'!AC507</f>
        <v/>
      </c>
      <c r="L511" s="114"/>
      <c r="M511" s="115" t="str">
        <f>'242MLInput'!L507</f>
        <v/>
      </c>
      <c r="N511" s="111" t="str">
        <f>IF(F511="","",(IF(R511='242MLInput'!K507,"","ERROR!")))</f>
        <v/>
      </c>
      <c r="O511" s="64"/>
      <c r="P511" s="64"/>
      <c r="Q511" s="133"/>
      <c r="R511" s="224" t="str">
        <f t="shared" si="8"/>
        <v/>
      </c>
      <c r="S511" s="225"/>
      <c r="T511" s="225"/>
      <c r="U511" s="226"/>
      <c r="V511" s="226"/>
      <c r="W511" s="226"/>
      <c r="X511" s="226"/>
      <c r="Y511" s="227" t="str">
        <f t="shared" si="86"/>
        <v/>
      </c>
      <c r="Z511" s="136"/>
      <c r="AA511" s="228"/>
      <c r="AB511" s="229"/>
      <c r="AC511" s="229"/>
      <c r="AD511" s="103"/>
      <c r="AE511" s="104">
        <v>0.0</v>
      </c>
      <c r="AF511" s="105" t="str">
        <f t="shared" si="6"/>
        <v/>
      </c>
      <c r="AG511" s="106">
        <v>2.75</v>
      </c>
      <c r="AH511" s="107">
        <f t="shared" si="7"/>
        <v>0</v>
      </c>
      <c r="AI511" s="108" t="str">
        <f>HYPERLINK('242MLInput'!AD507)</f>
        <v/>
      </c>
      <c r="AJ511" s="108" t="str">
        <f>HYPERLINK('242MLInput'!AE507)</f>
        <v/>
      </c>
      <c r="AK511" s="108" t="str">
        <f>HYPERLINK('242MLInput'!AF507)</f>
        <v/>
      </c>
      <c r="AL511" s="108" t="str">
        <f>HYPERLINK('242MLInput'!AG507)</f>
        <v/>
      </c>
      <c r="AM511" s="108" t="str">
        <f>HYPERLINK('242MLInput'!AH507)</f>
        <v/>
      </c>
      <c r="AN511" s="108" t="str">
        <f>HYPERLINK('242MLInput'!AI507)</f>
        <v/>
      </c>
      <c r="AO511" s="108" t="str">
        <f>HYPERLINK('242MLInput'!AJ507)</f>
        <v/>
      </c>
      <c r="AP511" s="108" t="str">
        <f>HYPERLINK('242MLInput'!AK507)</f>
        <v/>
      </c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  <c r="DD511" s="88"/>
    </row>
    <row r="512" ht="10.5" customHeight="1">
      <c r="A512" s="12" t="str">
        <f t="shared" si="1"/>
        <v/>
      </c>
      <c r="B512" s="88" t="str">
        <f t="shared" si="2"/>
        <v/>
      </c>
      <c r="C512" s="88" t="str">
        <f t="shared" si="3"/>
        <v/>
      </c>
      <c r="D512" s="89" t="str">
        <f>'242MLInput'!B508</f>
        <v/>
      </c>
      <c r="E512" s="90" t="str">
        <f t="shared" si="4"/>
        <v/>
      </c>
      <c r="F512" s="91" t="str">
        <f>'242MLInput'!H508</f>
        <v/>
      </c>
      <c r="G512" s="111" t="str">
        <f>'242MLInput'!N508</f>
        <v/>
      </c>
      <c r="H512" s="111" t="str">
        <f>'242MLInput'!O508</f>
        <v/>
      </c>
      <c r="I512" s="111" t="str">
        <f>'242MLInput'!Q508</f>
        <v/>
      </c>
      <c r="J512" s="112" t="str">
        <f>'242MLInput'!R508</f>
        <v/>
      </c>
      <c r="K512" s="113" t="str">
        <f>'242MLInput'!AC508</f>
        <v/>
      </c>
      <c r="L512" s="114"/>
      <c r="M512" s="115" t="str">
        <f>'242MLInput'!L508</f>
        <v/>
      </c>
      <c r="N512" s="111" t="str">
        <f>IF(F512="","",(IF(R512='242MLInput'!K508,"","ERROR!")))</f>
        <v/>
      </c>
      <c r="O512" s="64"/>
      <c r="P512" s="64"/>
      <c r="Q512" s="133"/>
      <c r="R512" s="224" t="str">
        <f t="shared" si="8"/>
        <v/>
      </c>
      <c r="S512" s="225"/>
      <c r="T512" s="225"/>
      <c r="U512" s="226"/>
      <c r="V512" s="226"/>
      <c r="W512" s="226"/>
      <c r="X512" s="226"/>
      <c r="Y512" s="227" t="str">
        <f t="shared" si="86"/>
        <v/>
      </c>
      <c r="Z512" s="136"/>
      <c r="AA512" s="228"/>
      <c r="AB512" s="229"/>
      <c r="AC512" s="229"/>
      <c r="AD512" s="103"/>
      <c r="AE512" s="104">
        <v>0.0</v>
      </c>
      <c r="AF512" s="105" t="str">
        <f t="shared" si="6"/>
        <v/>
      </c>
      <c r="AG512" s="106">
        <v>2.75</v>
      </c>
      <c r="AH512" s="107">
        <f t="shared" si="7"/>
        <v>0</v>
      </c>
      <c r="AI512" s="108" t="str">
        <f>HYPERLINK('242MLInput'!AD508)</f>
        <v/>
      </c>
      <c r="AJ512" s="108" t="str">
        <f>HYPERLINK('242MLInput'!AE508)</f>
        <v/>
      </c>
      <c r="AK512" s="108" t="str">
        <f>HYPERLINK('242MLInput'!AF508)</f>
        <v/>
      </c>
      <c r="AL512" s="108" t="str">
        <f>HYPERLINK('242MLInput'!AG508)</f>
        <v/>
      </c>
      <c r="AM512" s="108" t="str">
        <f>HYPERLINK('242MLInput'!AH508)</f>
        <v/>
      </c>
      <c r="AN512" s="108" t="str">
        <f>HYPERLINK('242MLInput'!AI508)</f>
        <v/>
      </c>
      <c r="AO512" s="108" t="str">
        <f>HYPERLINK('242MLInput'!AJ508)</f>
        <v/>
      </c>
      <c r="AP512" s="108" t="str">
        <f>HYPERLINK('242MLInput'!AK508)</f>
        <v/>
      </c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  <c r="DD512" s="88"/>
    </row>
    <row r="513" ht="10.5" customHeight="1">
      <c r="A513" s="12" t="str">
        <f t="shared" si="1"/>
        <v/>
      </c>
      <c r="B513" s="88" t="str">
        <f t="shared" si="2"/>
        <v/>
      </c>
      <c r="C513" s="88" t="str">
        <f t="shared" si="3"/>
        <v/>
      </c>
      <c r="D513" s="89" t="str">
        <f>'242MLInput'!B509</f>
        <v/>
      </c>
      <c r="E513" s="90" t="str">
        <f t="shared" si="4"/>
        <v/>
      </c>
      <c r="F513" s="91" t="str">
        <f>'242MLInput'!H509</f>
        <v/>
      </c>
      <c r="G513" s="111" t="str">
        <f>'242MLInput'!N509</f>
        <v/>
      </c>
      <c r="H513" s="111" t="str">
        <f>'242MLInput'!O509</f>
        <v/>
      </c>
      <c r="I513" s="111" t="str">
        <f>'242MLInput'!Q509</f>
        <v/>
      </c>
      <c r="J513" s="112" t="str">
        <f>'242MLInput'!R509</f>
        <v/>
      </c>
      <c r="K513" s="113" t="str">
        <f>'242MLInput'!AC509</f>
        <v/>
      </c>
      <c r="L513" s="114"/>
      <c r="M513" s="115" t="str">
        <f>'242MLInput'!L509</f>
        <v/>
      </c>
      <c r="N513" s="111" t="str">
        <f>IF(F513="","",(IF(R513='242MLInput'!K509,"","ERROR!")))</f>
        <v/>
      </c>
      <c r="O513" s="64"/>
      <c r="P513" s="64"/>
      <c r="Q513" s="133"/>
      <c r="R513" s="224" t="str">
        <f t="shared" si="8"/>
        <v/>
      </c>
      <c r="S513" s="225"/>
      <c r="T513" s="225"/>
      <c r="U513" s="226"/>
      <c r="V513" s="226"/>
      <c r="W513" s="226"/>
      <c r="X513" s="226"/>
      <c r="Y513" s="227" t="str">
        <f t="shared" si="86"/>
        <v/>
      </c>
      <c r="Z513" s="136"/>
      <c r="AA513" s="228"/>
      <c r="AB513" s="229"/>
      <c r="AC513" s="229"/>
      <c r="AD513" s="103"/>
      <c r="AE513" s="104">
        <v>0.0</v>
      </c>
      <c r="AF513" s="105" t="str">
        <f t="shared" si="6"/>
        <v/>
      </c>
      <c r="AG513" s="106">
        <v>2.75</v>
      </c>
      <c r="AH513" s="107">
        <f t="shared" si="7"/>
        <v>0</v>
      </c>
      <c r="AI513" s="108" t="str">
        <f>HYPERLINK('242MLInput'!AD509)</f>
        <v/>
      </c>
      <c r="AJ513" s="108" t="str">
        <f>HYPERLINK('242MLInput'!AE509)</f>
        <v/>
      </c>
      <c r="AK513" s="108" t="str">
        <f>HYPERLINK('242MLInput'!AF509)</f>
        <v/>
      </c>
      <c r="AL513" s="108" t="str">
        <f>HYPERLINK('242MLInput'!AG509)</f>
        <v/>
      </c>
      <c r="AM513" s="108" t="str">
        <f>HYPERLINK('242MLInput'!AH509)</f>
        <v/>
      </c>
      <c r="AN513" s="108" t="str">
        <f>HYPERLINK('242MLInput'!AI509)</f>
        <v/>
      </c>
      <c r="AO513" s="108" t="str">
        <f>HYPERLINK('242MLInput'!AJ509)</f>
        <v/>
      </c>
      <c r="AP513" s="108" t="str">
        <f>HYPERLINK('242MLInput'!AK509)</f>
        <v/>
      </c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  <c r="DD513" s="88"/>
    </row>
    <row r="514" ht="10.5" customHeight="1">
      <c r="A514" s="12" t="str">
        <f t="shared" si="1"/>
        <v/>
      </c>
      <c r="B514" s="88" t="str">
        <f t="shared" si="2"/>
        <v/>
      </c>
      <c r="C514" s="88" t="str">
        <f t="shared" si="3"/>
        <v/>
      </c>
      <c r="D514" s="89" t="str">
        <f>'242MLInput'!B510</f>
        <v/>
      </c>
      <c r="E514" s="90" t="str">
        <f t="shared" si="4"/>
        <v/>
      </c>
      <c r="F514" s="91" t="str">
        <f>'242MLInput'!H510</f>
        <v/>
      </c>
      <c r="G514" s="111" t="str">
        <f>'242MLInput'!N510</f>
        <v/>
      </c>
      <c r="H514" s="111" t="str">
        <f>'242MLInput'!O510</f>
        <v/>
      </c>
      <c r="I514" s="111" t="str">
        <f>'242MLInput'!Q510</f>
        <v/>
      </c>
      <c r="J514" s="112" t="str">
        <f>'242MLInput'!R510</f>
        <v/>
      </c>
      <c r="K514" s="113" t="str">
        <f>'242MLInput'!AC510</f>
        <v/>
      </c>
      <c r="L514" s="114"/>
      <c r="M514" s="115" t="str">
        <f>'242MLInput'!L510</f>
        <v/>
      </c>
      <c r="N514" s="111" t="str">
        <f>IF(F514="","",(IF(R514='242MLInput'!K510,"","ERROR!")))</f>
        <v/>
      </c>
      <c r="O514" s="64"/>
      <c r="P514" s="64"/>
      <c r="Q514" s="133"/>
      <c r="R514" s="224" t="str">
        <f t="shared" si="8"/>
        <v/>
      </c>
      <c r="S514" s="225"/>
      <c r="T514" s="225"/>
      <c r="U514" s="226"/>
      <c r="V514" s="226"/>
      <c r="W514" s="226"/>
      <c r="X514" s="226"/>
      <c r="Y514" s="227" t="str">
        <f t="shared" si="86"/>
        <v/>
      </c>
      <c r="Z514" s="136"/>
      <c r="AA514" s="228"/>
      <c r="AB514" s="229"/>
      <c r="AC514" s="229"/>
      <c r="AD514" s="103"/>
      <c r="AE514" s="104">
        <v>0.0</v>
      </c>
      <c r="AF514" s="105" t="str">
        <f t="shared" si="6"/>
        <v/>
      </c>
      <c r="AG514" s="106">
        <v>2.75</v>
      </c>
      <c r="AH514" s="107">
        <f t="shared" si="7"/>
        <v>0</v>
      </c>
      <c r="AI514" s="108" t="str">
        <f>HYPERLINK('242MLInput'!AD510)</f>
        <v/>
      </c>
      <c r="AJ514" s="108" t="str">
        <f>HYPERLINK('242MLInput'!AE510)</f>
        <v/>
      </c>
      <c r="AK514" s="108" t="str">
        <f>HYPERLINK('242MLInput'!AF510)</f>
        <v/>
      </c>
      <c r="AL514" s="108" t="str">
        <f>HYPERLINK('242MLInput'!AG510)</f>
        <v/>
      </c>
      <c r="AM514" s="108" t="str">
        <f>HYPERLINK('242MLInput'!AH510)</f>
        <v/>
      </c>
      <c r="AN514" s="108" t="str">
        <f>HYPERLINK('242MLInput'!AI510)</f>
        <v/>
      </c>
      <c r="AO514" s="108" t="str">
        <f>HYPERLINK('242MLInput'!AJ510)</f>
        <v/>
      </c>
      <c r="AP514" s="108" t="str">
        <f>HYPERLINK('242MLInput'!AK510)</f>
        <v/>
      </c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  <c r="DD514" s="88"/>
    </row>
    <row r="515" ht="10.5" customHeight="1">
      <c r="A515" s="12" t="str">
        <f t="shared" si="1"/>
        <v/>
      </c>
      <c r="B515" s="88" t="str">
        <f t="shared" si="2"/>
        <v/>
      </c>
      <c r="C515" s="88" t="str">
        <f t="shared" si="3"/>
        <v/>
      </c>
      <c r="D515" s="89" t="str">
        <f>'242MLInput'!B511</f>
        <v/>
      </c>
      <c r="E515" s="90" t="str">
        <f t="shared" si="4"/>
        <v/>
      </c>
      <c r="F515" s="91" t="str">
        <f>'242MLInput'!H511</f>
        <v/>
      </c>
      <c r="G515" s="111" t="str">
        <f>'242MLInput'!N511</f>
        <v/>
      </c>
      <c r="H515" s="111" t="str">
        <f>'242MLInput'!O511</f>
        <v/>
      </c>
      <c r="I515" s="111" t="str">
        <f>'242MLInput'!Q511</f>
        <v/>
      </c>
      <c r="J515" s="112" t="str">
        <f>'242MLInput'!R511</f>
        <v/>
      </c>
      <c r="K515" s="113" t="str">
        <f>'242MLInput'!AC511</f>
        <v/>
      </c>
      <c r="L515" s="114"/>
      <c r="M515" s="115" t="str">
        <f>'242MLInput'!L511</f>
        <v/>
      </c>
      <c r="N515" s="111" t="str">
        <f>IF(F515="","",(IF(R515='242MLInput'!K511,"","ERROR!")))</f>
        <v/>
      </c>
      <c r="O515" s="64"/>
      <c r="P515" s="64"/>
      <c r="Q515" s="133"/>
      <c r="R515" s="224" t="str">
        <f t="shared" si="8"/>
        <v/>
      </c>
      <c r="S515" s="225"/>
      <c r="T515" s="225"/>
      <c r="U515" s="226"/>
      <c r="V515" s="226"/>
      <c r="W515" s="226"/>
      <c r="X515" s="226"/>
      <c r="Y515" s="227" t="str">
        <f t="shared" si="86"/>
        <v/>
      </c>
      <c r="Z515" s="136"/>
      <c r="AA515" s="228"/>
      <c r="AB515" s="229"/>
      <c r="AC515" s="229"/>
      <c r="AD515" s="103"/>
      <c r="AE515" s="104">
        <v>0.0</v>
      </c>
      <c r="AF515" s="105" t="str">
        <f t="shared" si="6"/>
        <v/>
      </c>
      <c r="AG515" s="106">
        <v>2.75</v>
      </c>
      <c r="AH515" s="107">
        <f t="shared" si="7"/>
        <v>0</v>
      </c>
      <c r="AI515" s="108" t="str">
        <f>HYPERLINK('242MLInput'!AD511)</f>
        <v/>
      </c>
      <c r="AJ515" s="108" t="str">
        <f>HYPERLINK('242MLInput'!AE511)</f>
        <v/>
      </c>
      <c r="AK515" s="108" t="str">
        <f>HYPERLINK('242MLInput'!AF511)</f>
        <v/>
      </c>
      <c r="AL515" s="108" t="str">
        <f>HYPERLINK('242MLInput'!AG511)</f>
        <v/>
      </c>
      <c r="AM515" s="108" t="str">
        <f>HYPERLINK('242MLInput'!AH511)</f>
        <v/>
      </c>
      <c r="AN515" s="108" t="str">
        <f>HYPERLINK('242MLInput'!AI511)</f>
        <v/>
      </c>
      <c r="AO515" s="108" t="str">
        <f>HYPERLINK('242MLInput'!AJ511)</f>
        <v/>
      </c>
      <c r="AP515" s="108" t="str">
        <f>HYPERLINK('242MLInput'!AK511)</f>
        <v/>
      </c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  <c r="DD515" s="88"/>
    </row>
    <row r="516" ht="10.5" customHeight="1">
      <c r="A516" s="12" t="str">
        <f t="shared" si="1"/>
        <v/>
      </c>
      <c r="B516" s="88" t="str">
        <f t="shared" si="2"/>
        <v/>
      </c>
      <c r="C516" s="88" t="str">
        <f t="shared" si="3"/>
        <v/>
      </c>
      <c r="D516" s="89" t="str">
        <f>'242MLInput'!B512</f>
        <v/>
      </c>
      <c r="E516" s="90" t="str">
        <f t="shared" si="4"/>
        <v/>
      </c>
      <c r="F516" s="91" t="str">
        <f>'242MLInput'!H512</f>
        <v/>
      </c>
      <c r="G516" s="111" t="str">
        <f>'242MLInput'!N512</f>
        <v/>
      </c>
      <c r="H516" s="111" t="str">
        <f>'242MLInput'!O512</f>
        <v/>
      </c>
      <c r="I516" s="111" t="str">
        <f>'242MLInput'!Q512</f>
        <v/>
      </c>
      <c r="J516" s="112" t="str">
        <f>'242MLInput'!R512</f>
        <v/>
      </c>
      <c r="K516" s="113" t="str">
        <f>'242MLInput'!AC512</f>
        <v/>
      </c>
      <c r="L516" s="114"/>
      <c r="M516" s="115" t="str">
        <f>'242MLInput'!L512</f>
        <v/>
      </c>
      <c r="N516" s="111" t="str">
        <f>IF(F516="","",(IF(R516='242MLInput'!K512,"","ERROR!")))</f>
        <v/>
      </c>
      <c r="O516" s="64"/>
      <c r="P516" s="64"/>
      <c r="Q516" s="133"/>
      <c r="R516" s="224" t="str">
        <f t="shared" si="8"/>
        <v/>
      </c>
      <c r="S516" s="225"/>
      <c r="T516" s="225"/>
      <c r="U516" s="226"/>
      <c r="V516" s="226"/>
      <c r="W516" s="226"/>
      <c r="X516" s="226"/>
      <c r="Y516" s="227" t="str">
        <f t="shared" si="86"/>
        <v/>
      </c>
      <c r="Z516" s="136"/>
      <c r="AA516" s="228"/>
      <c r="AB516" s="229"/>
      <c r="AC516" s="229"/>
      <c r="AD516" s="103"/>
      <c r="AE516" s="104">
        <v>0.0</v>
      </c>
      <c r="AF516" s="105" t="str">
        <f t="shared" si="6"/>
        <v/>
      </c>
      <c r="AG516" s="106">
        <v>2.75</v>
      </c>
      <c r="AH516" s="107">
        <f t="shared" si="7"/>
        <v>0</v>
      </c>
      <c r="AI516" s="108" t="str">
        <f>HYPERLINK('242MLInput'!AD512)</f>
        <v/>
      </c>
      <c r="AJ516" s="108" t="str">
        <f>HYPERLINK('242MLInput'!AE512)</f>
        <v/>
      </c>
      <c r="AK516" s="108" t="str">
        <f>HYPERLINK('242MLInput'!AF512)</f>
        <v/>
      </c>
      <c r="AL516" s="108" t="str">
        <f>HYPERLINK('242MLInput'!AG512)</f>
        <v/>
      </c>
      <c r="AM516" s="108" t="str">
        <f>HYPERLINK('242MLInput'!AH512)</f>
        <v/>
      </c>
      <c r="AN516" s="108" t="str">
        <f>HYPERLINK('242MLInput'!AI512)</f>
        <v/>
      </c>
      <c r="AO516" s="108" t="str">
        <f>HYPERLINK('242MLInput'!AJ512)</f>
        <v/>
      </c>
      <c r="AP516" s="108" t="str">
        <f>HYPERLINK('242MLInput'!AK512)</f>
        <v/>
      </c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  <c r="DD516" s="88"/>
    </row>
    <row r="517" ht="10.5" customHeight="1">
      <c r="A517" s="12" t="str">
        <f t="shared" si="1"/>
        <v/>
      </c>
      <c r="B517" s="88" t="str">
        <f t="shared" si="2"/>
        <v/>
      </c>
      <c r="C517" s="88" t="str">
        <f t="shared" si="3"/>
        <v/>
      </c>
      <c r="D517" s="89" t="str">
        <f>'242MLInput'!B513</f>
        <v/>
      </c>
      <c r="E517" s="90" t="str">
        <f t="shared" si="4"/>
        <v/>
      </c>
      <c r="F517" s="91" t="str">
        <f>'242MLInput'!H513</f>
        <v/>
      </c>
      <c r="G517" s="111" t="str">
        <f>'242MLInput'!N513</f>
        <v/>
      </c>
      <c r="H517" s="111" t="str">
        <f>'242MLInput'!O513</f>
        <v/>
      </c>
      <c r="I517" s="111" t="str">
        <f>'242MLInput'!Q513</f>
        <v/>
      </c>
      <c r="J517" s="112" t="str">
        <f>'242MLInput'!R513</f>
        <v/>
      </c>
      <c r="K517" s="113" t="str">
        <f>'242MLInput'!AC513</f>
        <v/>
      </c>
      <c r="L517" s="114"/>
      <c r="M517" s="115" t="str">
        <f>'242MLInput'!L513</f>
        <v/>
      </c>
      <c r="N517" s="111" t="str">
        <f>IF(F517="","",(IF(R517='242MLInput'!K513,"","ERROR!")))</f>
        <v/>
      </c>
      <c r="O517" s="64"/>
      <c r="P517" s="64"/>
      <c r="Q517" s="133"/>
      <c r="R517" s="224" t="str">
        <f t="shared" si="8"/>
        <v/>
      </c>
      <c r="S517" s="225"/>
      <c r="T517" s="225"/>
      <c r="U517" s="226"/>
      <c r="V517" s="226"/>
      <c r="W517" s="226"/>
      <c r="X517" s="226"/>
      <c r="Y517" s="227" t="str">
        <f t="shared" si="86"/>
        <v/>
      </c>
      <c r="Z517" s="136"/>
      <c r="AA517" s="228"/>
      <c r="AB517" s="229"/>
      <c r="AC517" s="229"/>
      <c r="AD517" s="103"/>
      <c r="AE517" s="104">
        <v>0.0</v>
      </c>
      <c r="AF517" s="105" t="str">
        <f t="shared" si="6"/>
        <v/>
      </c>
      <c r="AG517" s="106">
        <v>2.75</v>
      </c>
      <c r="AH517" s="107">
        <f t="shared" si="7"/>
        <v>0</v>
      </c>
      <c r="AI517" s="108" t="str">
        <f>HYPERLINK('242MLInput'!AD513)</f>
        <v/>
      </c>
      <c r="AJ517" s="108" t="str">
        <f>HYPERLINK('242MLInput'!AE513)</f>
        <v/>
      </c>
      <c r="AK517" s="108" t="str">
        <f>HYPERLINK('242MLInput'!AF513)</f>
        <v/>
      </c>
      <c r="AL517" s="108" t="str">
        <f>HYPERLINK('242MLInput'!AG513)</f>
        <v/>
      </c>
      <c r="AM517" s="108" t="str">
        <f>HYPERLINK('242MLInput'!AH513)</f>
        <v/>
      </c>
      <c r="AN517" s="108" t="str">
        <f>HYPERLINK('242MLInput'!AI513)</f>
        <v/>
      </c>
      <c r="AO517" s="108" t="str">
        <f>HYPERLINK('242MLInput'!AJ513)</f>
        <v/>
      </c>
      <c r="AP517" s="108" t="str">
        <f>HYPERLINK('242MLInput'!AK513)</f>
        <v/>
      </c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  <c r="DD517" s="88"/>
    </row>
    <row r="518" ht="10.5" customHeight="1">
      <c r="A518" s="12" t="str">
        <f t="shared" si="1"/>
        <v/>
      </c>
      <c r="B518" s="88" t="str">
        <f t="shared" si="2"/>
        <v/>
      </c>
      <c r="C518" s="88" t="str">
        <f t="shared" si="3"/>
        <v/>
      </c>
      <c r="D518" s="89" t="str">
        <f>'242MLInput'!B514</f>
        <v/>
      </c>
      <c r="E518" s="90" t="str">
        <f t="shared" si="4"/>
        <v/>
      </c>
      <c r="F518" s="91" t="str">
        <f>'242MLInput'!H514</f>
        <v/>
      </c>
      <c r="G518" s="111" t="str">
        <f>'242MLInput'!N514</f>
        <v/>
      </c>
      <c r="H518" s="111" t="str">
        <f>'242MLInput'!O514</f>
        <v/>
      </c>
      <c r="I518" s="111" t="str">
        <f>'242MLInput'!Q514</f>
        <v/>
      </c>
      <c r="J518" s="112" t="str">
        <f>'242MLInput'!R514</f>
        <v/>
      </c>
      <c r="K518" s="113" t="str">
        <f>'242MLInput'!AC514</f>
        <v/>
      </c>
      <c r="L518" s="114"/>
      <c r="M518" s="115" t="str">
        <f>'242MLInput'!L514</f>
        <v/>
      </c>
      <c r="N518" s="111" t="str">
        <f>IF(F518="","",(IF(R518='242MLInput'!K514,"","ERROR!")))</f>
        <v/>
      </c>
      <c r="O518" s="64"/>
      <c r="P518" s="64"/>
      <c r="Q518" s="133"/>
      <c r="R518" s="224" t="str">
        <f t="shared" si="8"/>
        <v/>
      </c>
      <c r="S518" s="225"/>
      <c r="T518" s="225"/>
      <c r="U518" s="226"/>
      <c r="V518" s="226"/>
      <c r="W518" s="226"/>
      <c r="X518" s="226"/>
      <c r="Y518" s="227" t="str">
        <f t="shared" si="86"/>
        <v/>
      </c>
      <c r="Z518" s="136"/>
      <c r="AA518" s="228"/>
      <c r="AB518" s="229"/>
      <c r="AC518" s="229"/>
      <c r="AD518" s="103"/>
      <c r="AE518" s="104">
        <v>0.0</v>
      </c>
      <c r="AF518" s="105" t="str">
        <f t="shared" si="6"/>
        <v/>
      </c>
      <c r="AG518" s="106">
        <v>2.75</v>
      </c>
      <c r="AH518" s="107">
        <f t="shared" si="7"/>
        <v>0</v>
      </c>
      <c r="AI518" s="108" t="str">
        <f>HYPERLINK('242MLInput'!AD514)</f>
        <v/>
      </c>
      <c r="AJ518" s="108" t="str">
        <f>HYPERLINK('242MLInput'!AE514)</f>
        <v/>
      </c>
      <c r="AK518" s="108" t="str">
        <f>HYPERLINK('242MLInput'!AF514)</f>
        <v/>
      </c>
      <c r="AL518" s="108" t="str">
        <f>HYPERLINK('242MLInput'!AG514)</f>
        <v/>
      </c>
      <c r="AM518" s="108" t="str">
        <f>HYPERLINK('242MLInput'!AH514)</f>
        <v/>
      </c>
      <c r="AN518" s="108" t="str">
        <f>HYPERLINK('242MLInput'!AI514)</f>
        <v/>
      </c>
      <c r="AO518" s="108" t="str">
        <f>HYPERLINK('242MLInput'!AJ514)</f>
        <v/>
      </c>
      <c r="AP518" s="108" t="str">
        <f>HYPERLINK('242MLInput'!AK514)</f>
        <v/>
      </c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  <c r="DD518" s="88"/>
    </row>
    <row r="519" ht="10.5" customHeight="1">
      <c r="A519" s="12" t="str">
        <f t="shared" si="1"/>
        <v/>
      </c>
      <c r="B519" s="88" t="str">
        <f t="shared" si="2"/>
        <v/>
      </c>
      <c r="C519" s="88" t="str">
        <f t="shared" si="3"/>
        <v/>
      </c>
      <c r="D519" s="89" t="str">
        <f>'242MLInput'!B515</f>
        <v/>
      </c>
      <c r="E519" s="90" t="str">
        <f t="shared" si="4"/>
        <v/>
      </c>
      <c r="F519" s="91" t="str">
        <f>'242MLInput'!H515</f>
        <v/>
      </c>
      <c r="G519" s="111" t="str">
        <f>'242MLInput'!N515</f>
        <v/>
      </c>
      <c r="H519" s="111" t="str">
        <f>'242MLInput'!O515</f>
        <v/>
      </c>
      <c r="I519" s="111" t="str">
        <f>'242MLInput'!Q515</f>
        <v/>
      </c>
      <c r="J519" s="112" t="str">
        <f>'242MLInput'!R515</f>
        <v/>
      </c>
      <c r="K519" s="113" t="str">
        <f>'242MLInput'!AC515</f>
        <v/>
      </c>
      <c r="L519" s="114"/>
      <c r="M519" s="115" t="str">
        <f>'242MLInput'!L515</f>
        <v/>
      </c>
      <c r="N519" s="111" t="str">
        <f>IF(F519="","",(IF(R519='242MLInput'!K515,"","ERROR!")))</f>
        <v/>
      </c>
      <c r="O519" s="64"/>
      <c r="P519" s="64"/>
      <c r="Q519" s="133"/>
      <c r="R519" s="224" t="str">
        <f t="shared" si="8"/>
        <v/>
      </c>
      <c r="S519" s="225"/>
      <c r="T519" s="225"/>
      <c r="U519" s="226"/>
      <c r="V519" s="226"/>
      <c r="W519" s="226"/>
      <c r="X519" s="226"/>
      <c r="Y519" s="227" t="str">
        <f t="shared" si="86"/>
        <v/>
      </c>
      <c r="Z519" s="136"/>
      <c r="AA519" s="228"/>
      <c r="AB519" s="229"/>
      <c r="AC519" s="229"/>
      <c r="AD519" s="103"/>
      <c r="AE519" s="104">
        <v>0.0</v>
      </c>
      <c r="AF519" s="105" t="str">
        <f t="shared" si="6"/>
        <v/>
      </c>
      <c r="AG519" s="106">
        <v>2.75</v>
      </c>
      <c r="AH519" s="107">
        <f t="shared" si="7"/>
        <v>0</v>
      </c>
      <c r="AI519" s="108" t="str">
        <f>HYPERLINK('242MLInput'!AD515)</f>
        <v/>
      </c>
      <c r="AJ519" s="108" t="str">
        <f>HYPERLINK('242MLInput'!AE515)</f>
        <v/>
      </c>
      <c r="AK519" s="108" t="str">
        <f>HYPERLINK('242MLInput'!AF515)</f>
        <v/>
      </c>
      <c r="AL519" s="108" t="str">
        <f>HYPERLINK('242MLInput'!AG515)</f>
        <v/>
      </c>
      <c r="AM519" s="108" t="str">
        <f>HYPERLINK('242MLInput'!AH515)</f>
        <v/>
      </c>
      <c r="AN519" s="108" t="str">
        <f>HYPERLINK('242MLInput'!AI515)</f>
        <v/>
      </c>
      <c r="AO519" s="108" t="str">
        <f>HYPERLINK('242MLInput'!AJ515)</f>
        <v/>
      </c>
      <c r="AP519" s="108" t="str">
        <f>HYPERLINK('242MLInput'!AK515)</f>
        <v/>
      </c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  <c r="DD519" s="88"/>
    </row>
    <row r="520" ht="10.5" customHeight="1">
      <c r="A520" s="12" t="str">
        <f t="shared" si="1"/>
        <v/>
      </c>
      <c r="B520" s="88" t="str">
        <f t="shared" si="2"/>
        <v/>
      </c>
      <c r="C520" s="88" t="str">
        <f t="shared" si="3"/>
        <v/>
      </c>
      <c r="D520" s="89" t="str">
        <f>'242MLInput'!B516</f>
        <v/>
      </c>
      <c r="E520" s="90" t="str">
        <f t="shared" si="4"/>
        <v/>
      </c>
      <c r="F520" s="91" t="str">
        <f>'242MLInput'!H516</f>
        <v/>
      </c>
      <c r="G520" s="111" t="str">
        <f>'242MLInput'!N516</f>
        <v/>
      </c>
      <c r="H520" s="111" t="str">
        <f>'242MLInput'!O516</f>
        <v/>
      </c>
      <c r="I520" s="111" t="str">
        <f>'242MLInput'!Q516</f>
        <v/>
      </c>
      <c r="J520" s="112" t="str">
        <f>'242MLInput'!R516</f>
        <v/>
      </c>
      <c r="K520" s="113" t="str">
        <f>'242MLInput'!AC516</f>
        <v/>
      </c>
      <c r="L520" s="114"/>
      <c r="M520" s="115" t="str">
        <f>'242MLInput'!L516</f>
        <v/>
      </c>
      <c r="N520" s="111" t="str">
        <f>IF(F520="","",(IF(R520='242MLInput'!K516,"","ERROR!")))</f>
        <v/>
      </c>
      <c r="O520" s="64"/>
      <c r="P520" s="64"/>
      <c r="Q520" s="133"/>
      <c r="R520" s="224" t="str">
        <f t="shared" si="8"/>
        <v/>
      </c>
      <c r="S520" s="225"/>
      <c r="T520" s="225"/>
      <c r="U520" s="226"/>
      <c r="V520" s="226"/>
      <c r="W520" s="226"/>
      <c r="X520" s="226"/>
      <c r="Y520" s="227" t="str">
        <f t="shared" si="86"/>
        <v/>
      </c>
      <c r="Z520" s="136"/>
      <c r="AA520" s="228"/>
      <c r="AB520" s="229"/>
      <c r="AC520" s="229"/>
      <c r="AD520" s="103"/>
      <c r="AE520" s="104">
        <v>0.0</v>
      </c>
      <c r="AF520" s="105" t="str">
        <f t="shared" si="6"/>
        <v/>
      </c>
      <c r="AG520" s="106">
        <v>2.75</v>
      </c>
      <c r="AH520" s="107">
        <f t="shared" si="7"/>
        <v>0</v>
      </c>
      <c r="AI520" s="108" t="str">
        <f>HYPERLINK('242MLInput'!AD516)</f>
        <v/>
      </c>
      <c r="AJ520" s="108" t="str">
        <f>HYPERLINK('242MLInput'!AE516)</f>
        <v/>
      </c>
      <c r="AK520" s="108" t="str">
        <f>HYPERLINK('242MLInput'!AF516)</f>
        <v/>
      </c>
      <c r="AL520" s="108" t="str">
        <f>HYPERLINK('242MLInput'!AG516)</f>
        <v/>
      </c>
      <c r="AM520" s="108" t="str">
        <f>HYPERLINK('242MLInput'!AH516)</f>
        <v/>
      </c>
      <c r="AN520" s="108" t="str">
        <f>HYPERLINK('242MLInput'!AI516)</f>
        <v/>
      </c>
      <c r="AO520" s="108" t="str">
        <f>HYPERLINK('242MLInput'!AJ516)</f>
        <v/>
      </c>
      <c r="AP520" s="108" t="str">
        <f>HYPERLINK('242MLInput'!AK516)</f>
        <v/>
      </c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  <c r="DD520" s="88"/>
    </row>
    <row r="521" ht="10.5" customHeight="1">
      <c r="A521" s="12" t="str">
        <f t="shared" si="1"/>
        <v/>
      </c>
      <c r="B521" s="88" t="str">
        <f t="shared" si="2"/>
        <v/>
      </c>
      <c r="C521" s="88" t="str">
        <f t="shared" si="3"/>
        <v/>
      </c>
      <c r="D521" s="89" t="str">
        <f>'242MLInput'!B517</f>
        <v/>
      </c>
      <c r="E521" s="90" t="str">
        <f t="shared" si="4"/>
        <v/>
      </c>
      <c r="F521" s="91" t="str">
        <f>'242MLInput'!H517</f>
        <v/>
      </c>
      <c r="G521" s="111" t="str">
        <f>'242MLInput'!N517</f>
        <v/>
      </c>
      <c r="H521" s="111" t="str">
        <f>'242MLInput'!O517</f>
        <v/>
      </c>
      <c r="I521" s="111" t="str">
        <f>'242MLInput'!Q517</f>
        <v/>
      </c>
      <c r="J521" s="112" t="str">
        <f>'242MLInput'!R517</f>
        <v/>
      </c>
      <c r="K521" s="113" t="str">
        <f>'242MLInput'!AC517</f>
        <v/>
      </c>
      <c r="L521" s="114"/>
      <c r="M521" s="115" t="str">
        <f>'242MLInput'!L517</f>
        <v/>
      </c>
      <c r="N521" s="111" t="str">
        <f>IF(F521="","",(IF(R521='242MLInput'!K517,"","ERROR!")))</f>
        <v/>
      </c>
      <c r="O521" s="64"/>
      <c r="P521" s="64"/>
      <c r="Q521" s="133"/>
      <c r="R521" s="224" t="str">
        <f t="shared" si="8"/>
        <v/>
      </c>
      <c r="S521" s="225"/>
      <c r="T521" s="225"/>
      <c r="U521" s="226"/>
      <c r="V521" s="226"/>
      <c r="W521" s="226"/>
      <c r="X521" s="226"/>
      <c r="Y521" s="227" t="str">
        <f t="shared" si="86"/>
        <v/>
      </c>
      <c r="Z521" s="136"/>
      <c r="AA521" s="228"/>
      <c r="AB521" s="229"/>
      <c r="AC521" s="229"/>
      <c r="AD521" s="103"/>
      <c r="AE521" s="104">
        <v>0.0</v>
      </c>
      <c r="AF521" s="105" t="str">
        <f t="shared" si="6"/>
        <v/>
      </c>
      <c r="AG521" s="106">
        <v>2.75</v>
      </c>
      <c r="AH521" s="107">
        <f t="shared" si="7"/>
        <v>0</v>
      </c>
      <c r="AI521" s="108" t="str">
        <f>HYPERLINK('242MLInput'!AD517)</f>
        <v/>
      </c>
      <c r="AJ521" s="108" t="str">
        <f>HYPERLINK('242MLInput'!AE517)</f>
        <v/>
      </c>
      <c r="AK521" s="108" t="str">
        <f>HYPERLINK('242MLInput'!AF517)</f>
        <v/>
      </c>
      <c r="AL521" s="108" t="str">
        <f>HYPERLINK('242MLInput'!AG517)</f>
        <v/>
      </c>
      <c r="AM521" s="108" t="str">
        <f>HYPERLINK('242MLInput'!AH517)</f>
        <v/>
      </c>
      <c r="AN521" s="108" t="str">
        <f>HYPERLINK('242MLInput'!AI517)</f>
        <v/>
      </c>
      <c r="AO521" s="108" t="str">
        <f>HYPERLINK('242MLInput'!AJ517)</f>
        <v/>
      </c>
      <c r="AP521" s="108" t="str">
        <f>HYPERLINK('242MLInput'!AK517)</f>
        <v/>
      </c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  <c r="DD521" s="88"/>
    </row>
    <row r="522" ht="10.5" customHeight="1">
      <c r="A522" s="12" t="str">
        <f t="shared" si="1"/>
        <v/>
      </c>
      <c r="B522" s="88" t="str">
        <f t="shared" si="2"/>
        <v/>
      </c>
      <c r="C522" s="88" t="str">
        <f t="shared" si="3"/>
        <v/>
      </c>
      <c r="D522" s="89" t="str">
        <f>'242MLInput'!B518</f>
        <v/>
      </c>
      <c r="E522" s="90" t="str">
        <f t="shared" si="4"/>
        <v/>
      </c>
      <c r="F522" s="91" t="str">
        <f>'242MLInput'!H518</f>
        <v/>
      </c>
      <c r="G522" s="111" t="str">
        <f>'242MLInput'!N518</f>
        <v/>
      </c>
      <c r="H522" s="111" t="str">
        <f>'242MLInput'!O518</f>
        <v/>
      </c>
      <c r="I522" s="111" t="str">
        <f>'242MLInput'!Q518</f>
        <v/>
      </c>
      <c r="J522" s="112" t="str">
        <f>'242MLInput'!R518</f>
        <v/>
      </c>
      <c r="K522" s="113" t="str">
        <f>'242MLInput'!AC518</f>
        <v/>
      </c>
      <c r="L522" s="114"/>
      <c r="M522" s="115" t="str">
        <f>'242MLInput'!L518</f>
        <v/>
      </c>
      <c r="N522" s="111" t="str">
        <f>IF(F522="","",(IF(R522='242MLInput'!K518,"","ERROR!")))</f>
        <v/>
      </c>
      <c r="O522" s="64"/>
      <c r="P522" s="64"/>
      <c r="Q522" s="133"/>
      <c r="R522" s="224" t="str">
        <f t="shared" si="8"/>
        <v/>
      </c>
      <c r="S522" s="225"/>
      <c r="T522" s="225"/>
      <c r="U522" s="226"/>
      <c r="V522" s="226"/>
      <c r="W522" s="226"/>
      <c r="X522" s="226"/>
      <c r="Y522" s="227" t="str">
        <f t="shared" si="86"/>
        <v/>
      </c>
      <c r="Z522" s="136"/>
      <c r="AA522" s="228"/>
      <c r="AB522" s="229"/>
      <c r="AC522" s="229"/>
      <c r="AD522" s="103"/>
      <c r="AE522" s="104">
        <v>0.0</v>
      </c>
      <c r="AF522" s="105" t="str">
        <f t="shared" si="6"/>
        <v/>
      </c>
      <c r="AG522" s="106">
        <v>2.75</v>
      </c>
      <c r="AH522" s="107">
        <f t="shared" si="7"/>
        <v>0</v>
      </c>
      <c r="AI522" s="108" t="str">
        <f>HYPERLINK('242MLInput'!AD518)</f>
        <v/>
      </c>
      <c r="AJ522" s="108" t="str">
        <f>HYPERLINK('242MLInput'!AE518)</f>
        <v/>
      </c>
      <c r="AK522" s="108" t="str">
        <f>HYPERLINK('242MLInput'!AF518)</f>
        <v/>
      </c>
      <c r="AL522" s="108" t="str">
        <f>HYPERLINK('242MLInput'!AG518)</f>
        <v/>
      </c>
      <c r="AM522" s="108" t="str">
        <f>HYPERLINK('242MLInput'!AH518)</f>
        <v/>
      </c>
      <c r="AN522" s="108" t="str">
        <f>HYPERLINK('242MLInput'!AI518)</f>
        <v/>
      </c>
      <c r="AO522" s="108" t="str">
        <f>HYPERLINK('242MLInput'!AJ518)</f>
        <v/>
      </c>
      <c r="AP522" s="108" t="str">
        <f>HYPERLINK('242MLInput'!AK518)</f>
        <v/>
      </c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  <c r="DD522" s="88"/>
    </row>
    <row r="523" ht="10.5" customHeight="1">
      <c r="A523" s="12" t="str">
        <f t="shared" si="1"/>
        <v/>
      </c>
      <c r="B523" s="88" t="str">
        <f t="shared" si="2"/>
        <v/>
      </c>
      <c r="C523" s="88" t="str">
        <f t="shared" si="3"/>
        <v/>
      </c>
      <c r="D523" s="89" t="str">
        <f>'242MLInput'!B519</f>
        <v/>
      </c>
      <c r="E523" s="90" t="str">
        <f t="shared" si="4"/>
        <v/>
      </c>
      <c r="F523" s="91" t="str">
        <f>'242MLInput'!H519</f>
        <v/>
      </c>
      <c r="G523" s="111" t="str">
        <f>'242MLInput'!N519</f>
        <v/>
      </c>
      <c r="H523" s="111" t="str">
        <f>'242MLInput'!O519</f>
        <v/>
      </c>
      <c r="I523" s="111" t="str">
        <f>'242MLInput'!Q519</f>
        <v/>
      </c>
      <c r="J523" s="112" t="str">
        <f>'242MLInput'!R519</f>
        <v/>
      </c>
      <c r="K523" s="113" t="str">
        <f>'242MLInput'!AC519</f>
        <v/>
      </c>
      <c r="L523" s="114"/>
      <c r="M523" s="115" t="str">
        <f>'242MLInput'!L519</f>
        <v/>
      </c>
      <c r="N523" s="111" t="str">
        <f>IF(F523="","",(IF(R523='242MLInput'!K519,"","ERROR!")))</f>
        <v/>
      </c>
      <c r="O523" s="64"/>
      <c r="P523" s="64"/>
      <c r="Q523" s="133"/>
      <c r="R523" s="224" t="str">
        <f t="shared" si="8"/>
        <v/>
      </c>
      <c r="S523" s="225"/>
      <c r="T523" s="225"/>
      <c r="U523" s="226"/>
      <c r="V523" s="226"/>
      <c r="W523" s="226"/>
      <c r="X523" s="226"/>
      <c r="Y523" s="227" t="str">
        <f t="shared" si="86"/>
        <v/>
      </c>
      <c r="Z523" s="136"/>
      <c r="AA523" s="228"/>
      <c r="AB523" s="229"/>
      <c r="AC523" s="229"/>
      <c r="AD523" s="103"/>
      <c r="AE523" s="104">
        <v>0.0</v>
      </c>
      <c r="AF523" s="105" t="str">
        <f t="shared" si="6"/>
        <v/>
      </c>
      <c r="AG523" s="106">
        <v>2.75</v>
      </c>
      <c r="AH523" s="107">
        <f t="shared" si="7"/>
        <v>0</v>
      </c>
      <c r="AI523" s="108" t="str">
        <f>HYPERLINK('242MLInput'!AD519)</f>
        <v/>
      </c>
      <c r="AJ523" s="108" t="str">
        <f>HYPERLINK('242MLInput'!AE519)</f>
        <v/>
      </c>
      <c r="AK523" s="108" t="str">
        <f>HYPERLINK('242MLInput'!AF519)</f>
        <v/>
      </c>
      <c r="AL523" s="108" t="str">
        <f>HYPERLINK('242MLInput'!AG519)</f>
        <v/>
      </c>
      <c r="AM523" s="108" t="str">
        <f>HYPERLINK('242MLInput'!AH519)</f>
        <v/>
      </c>
      <c r="AN523" s="108" t="str">
        <f>HYPERLINK('242MLInput'!AI519)</f>
        <v/>
      </c>
      <c r="AO523" s="108" t="str">
        <f>HYPERLINK('242MLInput'!AJ519)</f>
        <v/>
      </c>
      <c r="AP523" s="108" t="str">
        <f>HYPERLINK('242MLInput'!AK519)</f>
        <v/>
      </c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  <c r="DD523" s="88"/>
    </row>
    <row r="524" ht="10.5" customHeight="1">
      <c r="A524" s="12" t="str">
        <f t="shared" si="1"/>
        <v/>
      </c>
      <c r="B524" s="88" t="str">
        <f t="shared" si="2"/>
        <v/>
      </c>
      <c r="C524" s="88" t="str">
        <f t="shared" si="3"/>
        <v/>
      </c>
      <c r="D524" s="89" t="str">
        <f>'242MLInput'!B520</f>
        <v/>
      </c>
      <c r="E524" s="90" t="str">
        <f t="shared" si="4"/>
        <v/>
      </c>
      <c r="F524" s="91" t="str">
        <f>'242MLInput'!H520</f>
        <v/>
      </c>
      <c r="G524" s="111" t="str">
        <f>'242MLInput'!N520</f>
        <v/>
      </c>
      <c r="H524" s="111" t="str">
        <f>'242MLInput'!O520</f>
        <v/>
      </c>
      <c r="I524" s="111" t="str">
        <f>'242MLInput'!Q520</f>
        <v/>
      </c>
      <c r="J524" s="112" t="str">
        <f>'242MLInput'!R520</f>
        <v/>
      </c>
      <c r="K524" s="113" t="str">
        <f>'242MLInput'!AC520</f>
        <v/>
      </c>
      <c r="L524" s="114"/>
      <c r="M524" s="115" t="str">
        <f>'242MLInput'!L520</f>
        <v/>
      </c>
      <c r="N524" s="111" t="str">
        <f>IF(F524="","",(IF(R524='242MLInput'!K520,"","ERROR!")))</f>
        <v/>
      </c>
      <c r="O524" s="64"/>
      <c r="P524" s="64"/>
      <c r="Q524" s="133"/>
      <c r="R524" s="224" t="str">
        <f t="shared" si="8"/>
        <v/>
      </c>
      <c r="S524" s="225"/>
      <c r="T524" s="225"/>
      <c r="U524" s="226"/>
      <c r="V524" s="226"/>
      <c r="W524" s="226"/>
      <c r="X524" s="226"/>
      <c r="Y524" s="227" t="str">
        <f t="shared" si="86"/>
        <v/>
      </c>
      <c r="Z524" s="136"/>
      <c r="AA524" s="228"/>
      <c r="AB524" s="229"/>
      <c r="AC524" s="229"/>
      <c r="AD524" s="103"/>
      <c r="AE524" s="104">
        <v>0.0</v>
      </c>
      <c r="AF524" s="105" t="str">
        <f t="shared" si="6"/>
        <v/>
      </c>
      <c r="AG524" s="106">
        <v>2.75</v>
      </c>
      <c r="AH524" s="107">
        <f t="shared" si="7"/>
        <v>0</v>
      </c>
      <c r="AI524" s="108" t="str">
        <f>HYPERLINK('242MLInput'!AD520)</f>
        <v/>
      </c>
      <c r="AJ524" s="108" t="str">
        <f>HYPERLINK('242MLInput'!AE520)</f>
        <v/>
      </c>
      <c r="AK524" s="108" t="str">
        <f>HYPERLINK('242MLInput'!AF520)</f>
        <v/>
      </c>
      <c r="AL524" s="108" t="str">
        <f>HYPERLINK('242MLInput'!AG520)</f>
        <v/>
      </c>
      <c r="AM524" s="108" t="str">
        <f>HYPERLINK('242MLInput'!AH520)</f>
        <v/>
      </c>
      <c r="AN524" s="108" t="str">
        <f>HYPERLINK('242MLInput'!AI520)</f>
        <v/>
      </c>
      <c r="AO524" s="108" t="str">
        <f>HYPERLINK('242MLInput'!AJ520)</f>
        <v/>
      </c>
      <c r="AP524" s="108" t="str">
        <f>HYPERLINK('242MLInput'!AK520)</f>
        <v/>
      </c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  <c r="DD524" s="88"/>
    </row>
    <row r="525" ht="10.5" customHeight="1">
      <c r="A525" s="12" t="str">
        <f t="shared" si="1"/>
        <v/>
      </c>
      <c r="B525" s="88" t="str">
        <f t="shared" si="2"/>
        <v/>
      </c>
      <c r="C525" s="88" t="str">
        <f t="shared" si="3"/>
        <v/>
      </c>
      <c r="D525" s="89" t="str">
        <f>'242MLInput'!B521</f>
        <v/>
      </c>
      <c r="E525" s="90" t="str">
        <f t="shared" si="4"/>
        <v/>
      </c>
      <c r="F525" s="91" t="str">
        <f>'242MLInput'!H521</f>
        <v/>
      </c>
      <c r="G525" s="111" t="str">
        <f>'242MLInput'!N521</f>
        <v/>
      </c>
      <c r="H525" s="111" t="str">
        <f>'242MLInput'!O521</f>
        <v/>
      </c>
      <c r="I525" s="111" t="str">
        <f>'242MLInput'!Q521</f>
        <v/>
      </c>
      <c r="J525" s="112" t="str">
        <f>'242MLInput'!R521</f>
        <v/>
      </c>
      <c r="K525" s="113" t="str">
        <f>'242MLInput'!AC521</f>
        <v/>
      </c>
      <c r="L525" s="114"/>
      <c r="M525" s="115" t="str">
        <f>'242MLInput'!L521</f>
        <v/>
      </c>
      <c r="N525" s="111" t="str">
        <f>IF(F525="","",(IF(R525='242MLInput'!K521,"","ERROR!")))</f>
        <v/>
      </c>
      <c r="O525" s="64"/>
      <c r="P525" s="64"/>
      <c r="Q525" s="133"/>
      <c r="R525" s="224" t="str">
        <f t="shared" si="8"/>
        <v/>
      </c>
      <c r="S525" s="225"/>
      <c r="T525" s="225"/>
      <c r="U525" s="226"/>
      <c r="V525" s="226"/>
      <c r="W525" s="226"/>
      <c r="X525" s="226"/>
      <c r="Y525" s="227" t="str">
        <f t="shared" si="86"/>
        <v/>
      </c>
      <c r="Z525" s="136"/>
      <c r="AA525" s="228"/>
      <c r="AB525" s="229"/>
      <c r="AC525" s="229"/>
      <c r="AD525" s="103"/>
      <c r="AE525" s="104">
        <v>0.0</v>
      </c>
      <c r="AF525" s="105" t="str">
        <f t="shared" si="6"/>
        <v/>
      </c>
      <c r="AG525" s="106">
        <v>2.75</v>
      </c>
      <c r="AH525" s="107">
        <f t="shared" si="7"/>
        <v>0</v>
      </c>
      <c r="AI525" s="108" t="str">
        <f>HYPERLINK('242MLInput'!AD521)</f>
        <v/>
      </c>
      <c r="AJ525" s="108" t="str">
        <f>HYPERLINK('242MLInput'!AE521)</f>
        <v/>
      </c>
      <c r="AK525" s="108" t="str">
        <f>HYPERLINK('242MLInput'!AF521)</f>
        <v/>
      </c>
      <c r="AL525" s="108" t="str">
        <f>HYPERLINK('242MLInput'!AG521)</f>
        <v/>
      </c>
      <c r="AM525" s="108" t="str">
        <f>HYPERLINK('242MLInput'!AH521)</f>
        <v/>
      </c>
      <c r="AN525" s="108" t="str">
        <f>HYPERLINK('242MLInput'!AI521)</f>
        <v/>
      </c>
      <c r="AO525" s="108" t="str">
        <f>HYPERLINK('242MLInput'!AJ521)</f>
        <v/>
      </c>
      <c r="AP525" s="108" t="str">
        <f>HYPERLINK('242MLInput'!AK521)</f>
        <v/>
      </c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  <c r="DD525" s="88"/>
    </row>
    <row r="526" ht="10.5" customHeight="1">
      <c r="A526" s="12" t="str">
        <f t="shared" si="1"/>
        <v/>
      </c>
      <c r="B526" s="88" t="str">
        <f t="shared" si="2"/>
        <v/>
      </c>
      <c r="C526" s="88" t="str">
        <f t="shared" si="3"/>
        <v/>
      </c>
      <c r="D526" s="89" t="str">
        <f>'242MLInput'!B522</f>
        <v/>
      </c>
      <c r="E526" s="90" t="str">
        <f t="shared" si="4"/>
        <v/>
      </c>
      <c r="F526" s="91" t="str">
        <f>'242MLInput'!H522</f>
        <v/>
      </c>
      <c r="G526" s="111" t="str">
        <f>'242MLInput'!N522</f>
        <v/>
      </c>
      <c r="H526" s="111" t="str">
        <f>'242MLInput'!O522</f>
        <v/>
      </c>
      <c r="I526" s="111" t="str">
        <f>'242MLInput'!Q522</f>
        <v/>
      </c>
      <c r="J526" s="112" t="str">
        <f>'242MLInput'!R522</f>
        <v/>
      </c>
      <c r="K526" s="113" t="str">
        <f>'242MLInput'!AC522</f>
        <v/>
      </c>
      <c r="L526" s="114"/>
      <c r="M526" s="115" t="str">
        <f>'242MLInput'!L522</f>
        <v/>
      </c>
      <c r="N526" s="111" t="str">
        <f>IF(F526="","",(IF(R526='242MLInput'!K522,"","ERROR!")))</f>
        <v/>
      </c>
      <c r="O526" s="64"/>
      <c r="P526" s="64"/>
      <c r="Q526" s="133"/>
      <c r="R526" s="224" t="str">
        <f t="shared" si="8"/>
        <v/>
      </c>
      <c r="S526" s="225"/>
      <c r="T526" s="225"/>
      <c r="U526" s="226"/>
      <c r="V526" s="226"/>
      <c r="W526" s="226"/>
      <c r="X526" s="226"/>
      <c r="Y526" s="227" t="str">
        <f t="shared" si="86"/>
        <v/>
      </c>
      <c r="Z526" s="136"/>
      <c r="AA526" s="228"/>
      <c r="AB526" s="229"/>
      <c r="AC526" s="229"/>
      <c r="AD526" s="103"/>
      <c r="AE526" s="104">
        <v>0.0</v>
      </c>
      <c r="AF526" s="105" t="str">
        <f t="shared" si="6"/>
        <v/>
      </c>
      <c r="AG526" s="106">
        <v>2.75</v>
      </c>
      <c r="AH526" s="107">
        <f t="shared" si="7"/>
        <v>0</v>
      </c>
      <c r="AI526" s="108" t="str">
        <f>HYPERLINK('242MLInput'!AD522)</f>
        <v/>
      </c>
      <c r="AJ526" s="108" t="str">
        <f>HYPERLINK('242MLInput'!AE522)</f>
        <v/>
      </c>
      <c r="AK526" s="108" t="str">
        <f>HYPERLINK('242MLInput'!AF522)</f>
        <v/>
      </c>
      <c r="AL526" s="108" t="str">
        <f>HYPERLINK('242MLInput'!AG522)</f>
        <v/>
      </c>
      <c r="AM526" s="108" t="str">
        <f>HYPERLINK('242MLInput'!AH522)</f>
        <v/>
      </c>
      <c r="AN526" s="108" t="str">
        <f>HYPERLINK('242MLInput'!AI522)</f>
        <v/>
      </c>
      <c r="AO526" s="108" t="str">
        <f>HYPERLINK('242MLInput'!AJ522)</f>
        <v/>
      </c>
      <c r="AP526" s="108" t="str">
        <f>HYPERLINK('242MLInput'!AK522)</f>
        <v/>
      </c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  <c r="DD526" s="88"/>
    </row>
    <row r="527" ht="10.5" customHeight="1">
      <c r="A527" s="12" t="str">
        <f t="shared" si="1"/>
        <v/>
      </c>
      <c r="B527" s="88" t="str">
        <f t="shared" si="2"/>
        <v/>
      </c>
      <c r="C527" s="88" t="str">
        <f t="shared" si="3"/>
        <v/>
      </c>
      <c r="D527" s="89" t="str">
        <f>'242MLInput'!B523</f>
        <v/>
      </c>
      <c r="E527" s="90" t="str">
        <f t="shared" si="4"/>
        <v/>
      </c>
      <c r="F527" s="91" t="str">
        <f>'242MLInput'!H523</f>
        <v/>
      </c>
      <c r="G527" s="111" t="str">
        <f>'242MLInput'!N523</f>
        <v/>
      </c>
      <c r="H527" s="111" t="str">
        <f>'242MLInput'!O523</f>
        <v/>
      </c>
      <c r="I527" s="111" t="str">
        <f>'242MLInput'!Q523</f>
        <v/>
      </c>
      <c r="J527" s="112" t="str">
        <f>'242MLInput'!R523</f>
        <v/>
      </c>
      <c r="K527" s="113" t="str">
        <f>'242MLInput'!AC523</f>
        <v/>
      </c>
      <c r="L527" s="114"/>
      <c r="M527" s="115" t="str">
        <f>'242MLInput'!L523</f>
        <v/>
      </c>
      <c r="N527" s="111" t="str">
        <f>IF(F527="","",(IF(R527='242MLInput'!K523,"","ERROR!")))</f>
        <v/>
      </c>
      <c r="O527" s="64"/>
      <c r="P527" s="64"/>
      <c r="Q527" s="133"/>
      <c r="R527" s="224" t="str">
        <f t="shared" si="8"/>
        <v/>
      </c>
      <c r="S527" s="225"/>
      <c r="T527" s="225"/>
      <c r="U527" s="226"/>
      <c r="V527" s="226"/>
      <c r="W527" s="226"/>
      <c r="X527" s="226"/>
      <c r="Y527" s="227" t="str">
        <f t="shared" si="86"/>
        <v/>
      </c>
      <c r="Z527" s="136"/>
      <c r="AA527" s="228"/>
      <c r="AB527" s="229"/>
      <c r="AC527" s="229"/>
      <c r="AD527" s="103"/>
      <c r="AE527" s="104">
        <v>0.0</v>
      </c>
      <c r="AF527" s="105" t="str">
        <f t="shared" si="6"/>
        <v/>
      </c>
      <c r="AG527" s="106">
        <v>2.75</v>
      </c>
      <c r="AH527" s="107">
        <f t="shared" si="7"/>
        <v>0</v>
      </c>
      <c r="AI527" s="108" t="str">
        <f>HYPERLINK('242MLInput'!AD523)</f>
        <v/>
      </c>
      <c r="AJ527" s="108" t="str">
        <f>HYPERLINK('242MLInput'!AE523)</f>
        <v/>
      </c>
      <c r="AK527" s="108" t="str">
        <f>HYPERLINK('242MLInput'!AF523)</f>
        <v/>
      </c>
      <c r="AL527" s="108" t="str">
        <f>HYPERLINK('242MLInput'!AG523)</f>
        <v/>
      </c>
      <c r="AM527" s="108" t="str">
        <f>HYPERLINK('242MLInput'!AH523)</f>
        <v/>
      </c>
      <c r="AN527" s="108" t="str">
        <f>HYPERLINK('242MLInput'!AI523)</f>
        <v/>
      </c>
      <c r="AO527" s="108" t="str">
        <f>HYPERLINK('242MLInput'!AJ523)</f>
        <v/>
      </c>
      <c r="AP527" s="108" t="str">
        <f>HYPERLINK('242MLInput'!AK523)</f>
        <v/>
      </c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  <c r="DD527" s="88"/>
    </row>
    <row r="528" ht="10.5" customHeight="1">
      <c r="A528" s="12" t="str">
        <f t="shared" si="1"/>
        <v/>
      </c>
      <c r="B528" s="88" t="str">
        <f t="shared" si="2"/>
        <v/>
      </c>
      <c r="C528" s="88" t="str">
        <f t="shared" si="3"/>
        <v/>
      </c>
      <c r="D528" s="89" t="str">
        <f>'242MLInput'!B524</f>
        <v/>
      </c>
      <c r="E528" s="90" t="str">
        <f t="shared" si="4"/>
        <v/>
      </c>
      <c r="F528" s="91" t="str">
        <f>'242MLInput'!H524</f>
        <v/>
      </c>
      <c r="G528" s="111" t="str">
        <f>'242MLInput'!N524</f>
        <v/>
      </c>
      <c r="H528" s="111" t="str">
        <f>'242MLInput'!O524</f>
        <v/>
      </c>
      <c r="I528" s="111" t="str">
        <f>'242MLInput'!Q524</f>
        <v/>
      </c>
      <c r="J528" s="112" t="str">
        <f>'242MLInput'!R524</f>
        <v/>
      </c>
      <c r="K528" s="113" t="str">
        <f>'242MLInput'!AC524</f>
        <v/>
      </c>
      <c r="L528" s="114"/>
      <c r="M528" s="115" t="str">
        <f>'242MLInput'!L524</f>
        <v/>
      </c>
      <c r="N528" s="111" t="str">
        <f>IF(F528="","",(IF(R528='242MLInput'!K524,"","ERROR!")))</f>
        <v/>
      </c>
      <c r="O528" s="64"/>
      <c r="P528" s="64"/>
      <c r="Q528" s="133"/>
      <c r="R528" s="224" t="str">
        <f t="shared" si="8"/>
        <v/>
      </c>
      <c r="S528" s="225"/>
      <c r="T528" s="225"/>
      <c r="U528" s="226"/>
      <c r="V528" s="226"/>
      <c r="W528" s="226"/>
      <c r="X528" s="226"/>
      <c r="Y528" s="227" t="str">
        <f t="shared" si="86"/>
        <v/>
      </c>
      <c r="Z528" s="136"/>
      <c r="AA528" s="228"/>
      <c r="AB528" s="229"/>
      <c r="AC528" s="229"/>
      <c r="AD528" s="103"/>
      <c r="AE528" s="104">
        <v>0.0</v>
      </c>
      <c r="AF528" s="105" t="str">
        <f t="shared" si="6"/>
        <v/>
      </c>
      <c r="AG528" s="106">
        <v>2.75</v>
      </c>
      <c r="AH528" s="107">
        <f t="shared" si="7"/>
        <v>0</v>
      </c>
      <c r="AI528" s="108" t="str">
        <f>HYPERLINK('242MLInput'!AD524)</f>
        <v/>
      </c>
      <c r="AJ528" s="108" t="str">
        <f>HYPERLINK('242MLInput'!AE524)</f>
        <v/>
      </c>
      <c r="AK528" s="108" t="str">
        <f>HYPERLINK('242MLInput'!AF524)</f>
        <v/>
      </c>
      <c r="AL528" s="108" t="str">
        <f>HYPERLINK('242MLInput'!AG524)</f>
        <v/>
      </c>
      <c r="AM528" s="108" t="str">
        <f>HYPERLINK('242MLInput'!AH524)</f>
        <v/>
      </c>
      <c r="AN528" s="108" t="str">
        <f>HYPERLINK('242MLInput'!AI524)</f>
        <v/>
      </c>
      <c r="AO528" s="108" t="str">
        <f>HYPERLINK('242MLInput'!AJ524)</f>
        <v/>
      </c>
      <c r="AP528" s="108" t="str">
        <f>HYPERLINK('242MLInput'!AK524)</f>
        <v/>
      </c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  <c r="DD528" s="88"/>
    </row>
    <row r="529" ht="10.5" customHeight="1">
      <c r="A529" s="12" t="str">
        <f t="shared" si="1"/>
        <v/>
      </c>
      <c r="B529" s="88" t="str">
        <f t="shared" si="2"/>
        <v/>
      </c>
      <c r="C529" s="88" t="str">
        <f t="shared" si="3"/>
        <v/>
      </c>
      <c r="D529" s="89" t="str">
        <f>'242MLInput'!B525</f>
        <v/>
      </c>
      <c r="E529" s="90" t="str">
        <f t="shared" si="4"/>
        <v/>
      </c>
      <c r="F529" s="91" t="str">
        <f>'242MLInput'!H525</f>
        <v/>
      </c>
      <c r="G529" s="111" t="str">
        <f>'242MLInput'!N525</f>
        <v/>
      </c>
      <c r="H529" s="111" t="str">
        <f>'242MLInput'!O525</f>
        <v/>
      </c>
      <c r="I529" s="111" t="str">
        <f>'242MLInput'!Q525</f>
        <v/>
      </c>
      <c r="J529" s="112" t="str">
        <f>'242MLInput'!R525</f>
        <v/>
      </c>
      <c r="K529" s="113" t="str">
        <f>'242MLInput'!AC525</f>
        <v/>
      </c>
      <c r="L529" s="114"/>
      <c r="M529" s="115" t="str">
        <f>'242MLInput'!L525</f>
        <v/>
      </c>
      <c r="N529" s="111" t="str">
        <f>IF(F529="","",(IF(R529='242MLInput'!K525,"","ERROR!")))</f>
        <v/>
      </c>
      <c r="O529" s="64"/>
      <c r="P529" s="64"/>
      <c r="Q529" s="133"/>
      <c r="R529" s="224" t="str">
        <f t="shared" si="8"/>
        <v/>
      </c>
      <c r="S529" s="225"/>
      <c r="T529" s="225"/>
      <c r="U529" s="226"/>
      <c r="V529" s="226"/>
      <c r="W529" s="226"/>
      <c r="X529" s="226"/>
      <c r="Y529" s="227" t="str">
        <f t="shared" si="86"/>
        <v/>
      </c>
      <c r="Z529" s="136"/>
      <c r="AA529" s="228"/>
      <c r="AB529" s="229"/>
      <c r="AC529" s="229"/>
      <c r="AD529" s="103"/>
      <c r="AE529" s="104">
        <v>0.0</v>
      </c>
      <c r="AF529" s="105" t="str">
        <f t="shared" si="6"/>
        <v/>
      </c>
      <c r="AG529" s="106">
        <v>2.75</v>
      </c>
      <c r="AH529" s="107">
        <f t="shared" si="7"/>
        <v>0</v>
      </c>
      <c r="AI529" s="108" t="str">
        <f>HYPERLINK('242MLInput'!AD525)</f>
        <v/>
      </c>
      <c r="AJ529" s="108" t="str">
        <f>HYPERLINK('242MLInput'!AE525)</f>
        <v/>
      </c>
      <c r="AK529" s="108" t="str">
        <f>HYPERLINK('242MLInput'!AF525)</f>
        <v/>
      </c>
      <c r="AL529" s="108" t="str">
        <f>HYPERLINK('242MLInput'!AG525)</f>
        <v/>
      </c>
      <c r="AM529" s="108" t="str">
        <f>HYPERLINK('242MLInput'!AH525)</f>
        <v/>
      </c>
      <c r="AN529" s="108" t="str">
        <f>HYPERLINK('242MLInput'!AI525)</f>
        <v/>
      </c>
      <c r="AO529" s="108" t="str">
        <f>HYPERLINK('242MLInput'!AJ525)</f>
        <v/>
      </c>
      <c r="AP529" s="108" t="str">
        <f>HYPERLINK('242MLInput'!AK525)</f>
        <v/>
      </c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  <c r="DD529" s="88"/>
    </row>
    <row r="530" ht="10.5" customHeight="1">
      <c r="A530" s="12" t="str">
        <f t="shared" si="1"/>
        <v/>
      </c>
      <c r="B530" s="88" t="str">
        <f t="shared" si="2"/>
        <v/>
      </c>
      <c r="C530" s="88" t="str">
        <f t="shared" si="3"/>
        <v/>
      </c>
      <c r="D530" s="89" t="str">
        <f>'242MLInput'!B526</f>
        <v/>
      </c>
      <c r="E530" s="90" t="str">
        <f t="shared" si="4"/>
        <v/>
      </c>
      <c r="F530" s="91" t="str">
        <f>'242MLInput'!H526</f>
        <v/>
      </c>
      <c r="G530" s="111" t="str">
        <f>'242MLInput'!N526</f>
        <v/>
      </c>
      <c r="H530" s="111" t="str">
        <f>'242MLInput'!O526</f>
        <v/>
      </c>
      <c r="I530" s="111" t="str">
        <f>'242MLInput'!Q526</f>
        <v/>
      </c>
      <c r="J530" s="112" t="str">
        <f>'242MLInput'!R526</f>
        <v/>
      </c>
      <c r="K530" s="113" t="str">
        <f>'242MLInput'!AC526</f>
        <v/>
      </c>
      <c r="L530" s="114"/>
      <c r="M530" s="115" t="str">
        <f>'242MLInput'!L526</f>
        <v/>
      </c>
      <c r="N530" s="111" t="str">
        <f>IF(F530="","",(IF(R530='242MLInput'!K526,"","ERROR!")))</f>
        <v/>
      </c>
      <c r="O530" s="64"/>
      <c r="P530" s="64"/>
      <c r="Q530" s="133"/>
      <c r="R530" s="224" t="str">
        <f t="shared" si="8"/>
        <v/>
      </c>
      <c r="S530" s="225"/>
      <c r="T530" s="225"/>
      <c r="U530" s="226"/>
      <c r="V530" s="226"/>
      <c r="W530" s="226"/>
      <c r="X530" s="226"/>
      <c r="Y530" s="227" t="str">
        <f t="shared" si="86"/>
        <v/>
      </c>
      <c r="Z530" s="136"/>
      <c r="AA530" s="228"/>
      <c r="AB530" s="229"/>
      <c r="AC530" s="229"/>
      <c r="AD530" s="103"/>
      <c r="AE530" s="104">
        <v>0.0</v>
      </c>
      <c r="AF530" s="105" t="str">
        <f t="shared" si="6"/>
        <v/>
      </c>
      <c r="AG530" s="106">
        <v>2.75</v>
      </c>
      <c r="AH530" s="107">
        <f t="shared" si="7"/>
        <v>0</v>
      </c>
      <c r="AI530" s="108" t="str">
        <f>HYPERLINK('242MLInput'!AD526)</f>
        <v/>
      </c>
      <c r="AJ530" s="108" t="str">
        <f>HYPERLINK('242MLInput'!AE526)</f>
        <v/>
      </c>
      <c r="AK530" s="108" t="str">
        <f>HYPERLINK('242MLInput'!AF526)</f>
        <v/>
      </c>
      <c r="AL530" s="108" t="str">
        <f>HYPERLINK('242MLInput'!AG526)</f>
        <v/>
      </c>
      <c r="AM530" s="108" t="str">
        <f>HYPERLINK('242MLInput'!AH526)</f>
        <v/>
      </c>
      <c r="AN530" s="108" t="str">
        <f>HYPERLINK('242MLInput'!AI526)</f>
        <v/>
      </c>
      <c r="AO530" s="108" t="str">
        <f>HYPERLINK('242MLInput'!AJ526)</f>
        <v/>
      </c>
      <c r="AP530" s="108" t="str">
        <f>HYPERLINK('242MLInput'!AK526)</f>
        <v/>
      </c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  <c r="DD530" s="88"/>
    </row>
    <row r="531" ht="10.5" customHeight="1">
      <c r="A531" s="12" t="str">
        <f t="shared" si="1"/>
        <v/>
      </c>
      <c r="B531" s="88" t="str">
        <f t="shared" si="2"/>
        <v/>
      </c>
      <c r="C531" s="88" t="str">
        <f t="shared" si="3"/>
        <v/>
      </c>
      <c r="D531" s="89" t="str">
        <f>'242MLInput'!B527</f>
        <v/>
      </c>
      <c r="E531" s="90" t="str">
        <f t="shared" si="4"/>
        <v/>
      </c>
      <c r="F531" s="91" t="str">
        <f>'242MLInput'!H527</f>
        <v/>
      </c>
      <c r="G531" s="111" t="str">
        <f>'242MLInput'!N527</f>
        <v/>
      </c>
      <c r="H531" s="111" t="str">
        <f>'242MLInput'!O527</f>
        <v/>
      </c>
      <c r="I531" s="111" t="str">
        <f>'242MLInput'!Q527</f>
        <v/>
      </c>
      <c r="J531" s="112" t="str">
        <f>'242MLInput'!R527</f>
        <v/>
      </c>
      <c r="K531" s="113" t="str">
        <f>'242MLInput'!AC527</f>
        <v/>
      </c>
      <c r="L531" s="114"/>
      <c r="M531" s="115" t="str">
        <f>'242MLInput'!L527</f>
        <v/>
      </c>
      <c r="N531" s="111" t="str">
        <f>IF(F531="","",(IF(R531='242MLInput'!K527,"","ERROR!")))</f>
        <v/>
      </c>
      <c r="O531" s="64"/>
      <c r="P531" s="64"/>
      <c r="Q531" s="133"/>
      <c r="R531" s="224" t="str">
        <f t="shared" si="8"/>
        <v/>
      </c>
      <c r="S531" s="225"/>
      <c r="T531" s="225"/>
      <c r="U531" s="226"/>
      <c r="V531" s="226"/>
      <c r="W531" s="226"/>
      <c r="X531" s="226"/>
      <c r="Y531" s="227" t="str">
        <f t="shared" si="86"/>
        <v/>
      </c>
      <c r="Z531" s="136"/>
      <c r="AA531" s="228"/>
      <c r="AB531" s="229"/>
      <c r="AC531" s="229"/>
      <c r="AD531" s="103"/>
      <c r="AE531" s="104">
        <v>0.0</v>
      </c>
      <c r="AF531" s="105" t="str">
        <f t="shared" si="6"/>
        <v/>
      </c>
      <c r="AG531" s="106">
        <v>2.75</v>
      </c>
      <c r="AH531" s="107">
        <f t="shared" si="7"/>
        <v>0</v>
      </c>
      <c r="AI531" s="108" t="str">
        <f>HYPERLINK('242MLInput'!AD527)</f>
        <v/>
      </c>
      <c r="AJ531" s="108" t="str">
        <f>HYPERLINK('242MLInput'!AE527)</f>
        <v/>
      </c>
      <c r="AK531" s="108" t="str">
        <f>HYPERLINK('242MLInput'!AF527)</f>
        <v/>
      </c>
      <c r="AL531" s="108" t="str">
        <f>HYPERLINK('242MLInput'!AG527)</f>
        <v/>
      </c>
      <c r="AM531" s="108" t="str">
        <f>HYPERLINK('242MLInput'!AH527)</f>
        <v/>
      </c>
      <c r="AN531" s="108" t="str">
        <f>HYPERLINK('242MLInput'!AI527)</f>
        <v/>
      </c>
      <c r="AO531" s="108" t="str">
        <f>HYPERLINK('242MLInput'!AJ527)</f>
        <v/>
      </c>
      <c r="AP531" s="108" t="str">
        <f>HYPERLINK('242MLInput'!AK527)</f>
        <v/>
      </c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  <c r="DD531" s="88"/>
    </row>
    <row r="532" ht="10.5" customHeight="1">
      <c r="A532" s="12" t="str">
        <f t="shared" si="1"/>
        <v/>
      </c>
      <c r="B532" s="88" t="str">
        <f t="shared" si="2"/>
        <v/>
      </c>
      <c r="C532" s="88" t="str">
        <f t="shared" si="3"/>
        <v/>
      </c>
      <c r="D532" s="89" t="str">
        <f>'242MLInput'!B528</f>
        <v/>
      </c>
      <c r="E532" s="90" t="str">
        <f t="shared" si="4"/>
        <v/>
      </c>
      <c r="F532" s="91" t="str">
        <f>'242MLInput'!H528</f>
        <v/>
      </c>
      <c r="G532" s="111" t="str">
        <f>'242MLInput'!N528</f>
        <v/>
      </c>
      <c r="H532" s="111" t="str">
        <f>'242MLInput'!O528</f>
        <v/>
      </c>
      <c r="I532" s="111" t="str">
        <f>'242MLInput'!Q528</f>
        <v/>
      </c>
      <c r="J532" s="112" t="str">
        <f>'242MLInput'!R528</f>
        <v/>
      </c>
      <c r="K532" s="113" t="str">
        <f>'242MLInput'!AC528</f>
        <v/>
      </c>
      <c r="L532" s="114"/>
      <c r="M532" s="115" t="str">
        <f>'242MLInput'!L528</f>
        <v/>
      </c>
      <c r="N532" s="111" t="str">
        <f>IF(F532="","",(IF(R532='242MLInput'!K528,"","ERROR!")))</f>
        <v/>
      </c>
      <c r="O532" s="64"/>
      <c r="P532" s="64"/>
      <c r="Q532" s="133"/>
      <c r="R532" s="224" t="str">
        <f t="shared" si="8"/>
        <v/>
      </c>
      <c r="S532" s="225"/>
      <c r="T532" s="225"/>
      <c r="U532" s="226"/>
      <c r="V532" s="226"/>
      <c r="W532" s="226"/>
      <c r="X532" s="226"/>
      <c r="Y532" s="227" t="str">
        <f t="shared" si="86"/>
        <v/>
      </c>
      <c r="Z532" s="136"/>
      <c r="AA532" s="228"/>
      <c r="AB532" s="229"/>
      <c r="AC532" s="229"/>
      <c r="AD532" s="103"/>
      <c r="AE532" s="104">
        <v>0.0</v>
      </c>
      <c r="AF532" s="105" t="str">
        <f t="shared" si="6"/>
        <v/>
      </c>
      <c r="AG532" s="106">
        <v>2.75</v>
      </c>
      <c r="AH532" s="107">
        <f t="shared" si="7"/>
        <v>0</v>
      </c>
      <c r="AI532" s="108" t="str">
        <f>HYPERLINK('242MLInput'!AD528)</f>
        <v/>
      </c>
      <c r="AJ532" s="108" t="str">
        <f>HYPERLINK('242MLInput'!AE528)</f>
        <v/>
      </c>
      <c r="AK532" s="108" t="str">
        <f>HYPERLINK('242MLInput'!AF528)</f>
        <v/>
      </c>
      <c r="AL532" s="108" t="str">
        <f>HYPERLINK('242MLInput'!AG528)</f>
        <v/>
      </c>
      <c r="AM532" s="108" t="str">
        <f>HYPERLINK('242MLInput'!AH528)</f>
        <v/>
      </c>
      <c r="AN532" s="108" t="str">
        <f>HYPERLINK('242MLInput'!AI528)</f>
        <v/>
      </c>
      <c r="AO532" s="108" t="str">
        <f>HYPERLINK('242MLInput'!AJ528)</f>
        <v/>
      </c>
      <c r="AP532" s="108" t="str">
        <f>HYPERLINK('242MLInput'!AK528)</f>
        <v/>
      </c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  <c r="DD532" s="88"/>
    </row>
    <row r="533" ht="10.5" customHeight="1">
      <c r="A533" s="12" t="str">
        <f t="shared" si="1"/>
        <v/>
      </c>
      <c r="B533" s="88" t="str">
        <f t="shared" si="2"/>
        <v/>
      </c>
      <c r="C533" s="88" t="str">
        <f t="shared" si="3"/>
        <v/>
      </c>
      <c r="D533" s="89" t="str">
        <f>'242MLInput'!B529</f>
        <v/>
      </c>
      <c r="E533" s="90" t="str">
        <f t="shared" si="4"/>
        <v/>
      </c>
      <c r="F533" s="91" t="str">
        <f>'242MLInput'!H529</f>
        <v/>
      </c>
      <c r="G533" s="111" t="str">
        <f>'242MLInput'!N529</f>
        <v/>
      </c>
      <c r="H533" s="111" t="str">
        <f>'242MLInput'!O529</f>
        <v/>
      </c>
      <c r="I533" s="111" t="str">
        <f>'242MLInput'!Q529</f>
        <v/>
      </c>
      <c r="J533" s="112" t="str">
        <f>'242MLInput'!R529</f>
        <v/>
      </c>
      <c r="K533" s="113" t="str">
        <f>'242MLInput'!AC529</f>
        <v/>
      </c>
      <c r="L533" s="114"/>
      <c r="M533" s="115" t="str">
        <f>'242MLInput'!L529</f>
        <v/>
      </c>
      <c r="N533" s="111" t="str">
        <f>IF(F533="","",(IF(R533='242MLInput'!K529,"","ERROR!")))</f>
        <v/>
      </c>
      <c r="O533" s="64"/>
      <c r="P533" s="64"/>
      <c r="Q533" s="133"/>
      <c r="R533" s="224" t="str">
        <f t="shared" si="8"/>
        <v/>
      </c>
      <c r="S533" s="225"/>
      <c r="T533" s="225"/>
      <c r="U533" s="226"/>
      <c r="V533" s="226"/>
      <c r="W533" s="226"/>
      <c r="X533" s="226"/>
      <c r="Y533" s="227" t="str">
        <f t="shared" si="86"/>
        <v/>
      </c>
      <c r="Z533" s="136"/>
      <c r="AA533" s="228"/>
      <c r="AB533" s="229"/>
      <c r="AC533" s="229"/>
      <c r="AD533" s="103"/>
      <c r="AE533" s="104">
        <v>0.0</v>
      </c>
      <c r="AF533" s="105" t="str">
        <f t="shared" si="6"/>
        <v/>
      </c>
      <c r="AG533" s="106">
        <v>2.75</v>
      </c>
      <c r="AH533" s="107">
        <f t="shared" si="7"/>
        <v>0</v>
      </c>
      <c r="AI533" s="108" t="str">
        <f>HYPERLINK('242MLInput'!AD529)</f>
        <v/>
      </c>
      <c r="AJ533" s="108" t="str">
        <f>HYPERLINK('242MLInput'!AE529)</f>
        <v/>
      </c>
      <c r="AK533" s="108" t="str">
        <f>HYPERLINK('242MLInput'!AF529)</f>
        <v/>
      </c>
      <c r="AL533" s="108" t="str">
        <f>HYPERLINK('242MLInput'!AG529)</f>
        <v/>
      </c>
      <c r="AM533" s="108" t="str">
        <f>HYPERLINK('242MLInput'!AH529)</f>
        <v/>
      </c>
      <c r="AN533" s="108" t="str">
        <f>HYPERLINK('242MLInput'!AI529)</f>
        <v/>
      </c>
      <c r="AO533" s="108" t="str">
        <f>HYPERLINK('242MLInput'!AJ529)</f>
        <v/>
      </c>
      <c r="AP533" s="108" t="str">
        <f>HYPERLINK('242MLInput'!AK529)</f>
        <v/>
      </c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  <c r="DD533" s="88"/>
    </row>
    <row r="534" ht="10.5" customHeight="1">
      <c r="A534" s="12" t="str">
        <f t="shared" si="1"/>
        <v/>
      </c>
      <c r="B534" s="88" t="str">
        <f t="shared" si="2"/>
        <v/>
      </c>
      <c r="C534" s="88" t="str">
        <f t="shared" si="3"/>
        <v/>
      </c>
      <c r="D534" s="89" t="str">
        <f>'242MLInput'!B530</f>
        <v/>
      </c>
      <c r="E534" s="90" t="str">
        <f t="shared" si="4"/>
        <v/>
      </c>
      <c r="F534" s="91" t="str">
        <f>'242MLInput'!H530</f>
        <v/>
      </c>
      <c r="G534" s="111" t="str">
        <f>'242MLInput'!N530</f>
        <v/>
      </c>
      <c r="H534" s="111" t="str">
        <f>'242MLInput'!O530</f>
        <v/>
      </c>
      <c r="I534" s="111" t="str">
        <f>'242MLInput'!Q530</f>
        <v/>
      </c>
      <c r="J534" s="112" t="str">
        <f>'242MLInput'!R530</f>
        <v/>
      </c>
      <c r="K534" s="113" t="str">
        <f>'242MLInput'!AC530</f>
        <v/>
      </c>
      <c r="L534" s="114"/>
      <c r="M534" s="115" t="str">
        <f>'242MLInput'!L530</f>
        <v/>
      </c>
      <c r="N534" s="111" t="str">
        <f>IF(F534="","",(IF(R534='242MLInput'!K530,"","ERROR!")))</f>
        <v/>
      </c>
      <c r="O534" s="64"/>
      <c r="P534" s="64"/>
      <c r="Q534" s="133"/>
      <c r="R534" s="224" t="str">
        <f t="shared" si="8"/>
        <v/>
      </c>
      <c r="S534" s="225"/>
      <c r="T534" s="225"/>
      <c r="U534" s="226"/>
      <c r="V534" s="226"/>
      <c r="W534" s="226"/>
      <c r="X534" s="226"/>
      <c r="Y534" s="227" t="str">
        <f t="shared" si="86"/>
        <v/>
      </c>
      <c r="Z534" s="136"/>
      <c r="AA534" s="228"/>
      <c r="AB534" s="229"/>
      <c r="AC534" s="229"/>
      <c r="AD534" s="103"/>
      <c r="AE534" s="104">
        <v>0.0</v>
      </c>
      <c r="AF534" s="105" t="str">
        <f t="shared" si="6"/>
        <v/>
      </c>
      <c r="AG534" s="106">
        <v>2.75</v>
      </c>
      <c r="AH534" s="107">
        <f t="shared" si="7"/>
        <v>0</v>
      </c>
      <c r="AI534" s="108" t="str">
        <f>HYPERLINK('242MLInput'!AD530)</f>
        <v/>
      </c>
      <c r="AJ534" s="108" t="str">
        <f>HYPERLINK('242MLInput'!AE530)</f>
        <v/>
      </c>
      <c r="AK534" s="108" t="str">
        <f>HYPERLINK('242MLInput'!AF530)</f>
        <v/>
      </c>
      <c r="AL534" s="108" t="str">
        <f>HYPERLINK('242MLInput'!AG530)</f>
        <v/>
      </c>
      <c r="AM534" s="108" t="str">
        <f>HYPERLINK('242MLInput'!AH530)</f>
        <v/>
      </c>
      <c r="AN534" s="108" t="str">
        <f>HYPERLINK('242MLInput'!AI530)</f>
        <v/>
      </c>
      <c r="AO534" s="108" t="str">
        <f>HYPERLINK('242MLInput'!AJ530)</f>
        <v/>
      </c>
      <c r="AP534" s="108" t="str">
        <f>HYPERLINK('242MLInput'!AK530)</f>
        <v/>
      </c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  <c r="DD534" s="88"/>
    </row>
    <row r="535" ht="10.5" customHeight="1">
      <c r="A535" s="12" t="str">
        <f t="shared" si="1"/>
        <v/>
      </c>
      <c r="B535" s="88" t="str">
        <f t="shared" si="2"/>
        <v/>
      </c>
      <c r="C535" s="88" t="str">
        <f t="shared" si="3"/>
        <v/>
      </c>
      <c r="D535" s="89" t="str">
        <f>'242MLInput'!B531</f>
        <v/>
      </c>
      <c r="E535" s="90" t="str">
        <f t="shared" si="4"/>
        <v/>
      </c>
      <c r="F535" s="91" t="str">
        <f>'242MLInput'!H531</f>
        <v/>
      </c>
      <c r="G535" s="111" t="str">
        <f>'242MLInput'!N531</f>
        <v/>
      </c>
      <c r="H535" s="111" t="str">
        <f>'242MLInput'!O531</f>
        <v/>
      </c>
      <c r="I535" s="111" t="str">
        <f>'242MLInput'!Q531</f>
        <v/>
      </c>
      <c r="J535" s="112" t="str">
        <f>'242MLInput'!R531</f>
        <v/>
      </c>
      <c r="K535" s="113" t="str">
        <f>'242MLInput'!AC531</f>
        <v/>
      </c>
      <c r="L535" s="114"/>
      <c r="M535" s="115" t="str">
        <f>'242MLInput'!L531</f>
        <v/>
      </c>
      <c r="N535" s="111" t="str">
        <f>IF(F535="","",(IF(R535='242MLInput'!K531,"","ERROR!")))</f>
        <v/>
      </c>
      <c r="O535" s="64"/>
      <c r="P535" s="64"/>
      <c r="Q535" s="133"/>
      <c r="R535" s="224" t="str">
        <f t="shared" si="8"/>
        <v/>
      </c>
      <c r="S535" s="225"/>
      <c r="T535" s="225"/>
      <c r="U535" s="226"/>
      <c r="V535" s="226"/>
      <c r="W535" s="226"/>
      <c r="X535" s="226"/>
      <c r="Y535" s="227" t="str">
        <f t="shared" si="86"/>
        <v/>
      </c>
      <c r="Z535" s="136"/>
      <c r="AA535" s="228"/>
      <c r="AB535" s="229"/>
      <c r="AC535" s="229"/>
      <c r="AD535" s="103"/>
      <c r="AE535" s="104">
        <v>0.0</v>
      </c>
      <c r="AF535" s="105" t="str">
        <f t="shared" si="6"/>
        <v/>
      </c>
      <c r="AG535" s="106">
        <v>2.75</v>
      </c>
      <c r="AH535" s="107">
        <f t="shared" si="7"/>
        <v>0</v>
      </c>
      <c r="AI535" s="108" t="str">
        <f>HYPERLINK('242MLInput'!AD531)</f>
        <v/>
      </c>
      <c r="AJ535" s="108" t="str">
        <f>HYPERLINK('242MLInput'!AE531)</f>
        <v/>
      </c>
      <c r="AK535" s="108" t="str">
        <f>HYPERLINK('242MLInput'!AF531)</f>
        <v/>
      </c>
      <c r="AL535" s="108" t="str">
        <f>HYPERLINK('242MLInput'!AG531)</f>
        <v/>
      </c>
      <c r="AM535" s="108" t="str">
        <f>HYPERLINK('242MLInput'!AH531)</f>
        <v/>
      </c>
      <c r="AN535" s="108" t="str">
        <f>HYPERLINK('242MLInput'!AI531)</f>
        <v/>
      </c>
      <c r="AO535" s="108" t="str">
        <f>HYPERLINK('242MLInput'!AJ531)</f>
        <v/>
      </c>
      <c r="AP535" s="108" t="str">
        <f>HYPERLINK('242MLInput'!AK531)</f>
        <v/>
      </c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  <c r="DD535" s="88"/>
    </row>
    <row r="536" ht="10.5" customHeight="1">
      <c r="A536" s="12" t="str">
        <f t="shared" si="1"/>
        <v/>
      </c>
      <c r="B536" s="88" t="str">
        <f t="shared" si="2"/>
        <v/>
      </c>
      <c r="C536" s="88" t="str">
        <f t="shared" si="3"/>
        <v/>
      </c>
      <c r="D536" s="89" t="str">
        <f>'242MLInput'!B532</f>
        <v/>
      </c>
      <c r="E536" s="90" t="str">
        <f t="shared" si="4"/>
        <v/>
      </c>
      <c r="F536" s="91" t="str">
        <f>'242MLInput'!H532</f>
        <v/>
      </c>
      <c r="G536" s="111" t="str">
        <f>'242MLInput'!N532</f>
        <v/>
      </c>
      <c r="H536" s="111" t="str">
        <f>'242MLInput'!O532</f>
        <v/>
      </c>
      <c r="I536" s="111" t="str">
        <f>'242MLInput'!Q532</f>
        <v/>
      </c>
      <c r="J536" s="112" t="str">
        <f>'242MLInput'!R532</f>
        <v/>
      </c>
      <c r="K536" s="113" t="str">
        <f>'242MLInput'!AC532</f>
        <v/>
      </c>
      <c r="L536" s="114"/>
      <c r="M536" s="115" t="str">
        <f>'242MLInput'!L532</f>
        <v/>
      </c>
      <c r="N536" s="111" t="str">
        <f>IF(F536="","",(IF(R536='242MLInput'!K532,"","ERROR!")))</f>
        <v/>
      </c>
      <c r="O536" s="64"/>
      <c r="P536" s="64"/>
      <c r="Q536" s="133"/>
      <c r="R536" s="224" t="str">
        <f t="shared" si="8"/>
        <v/>
      </c>
      <c r="S536" s="225"/>
      <c r="T536" s="225"/>
      <c r="U536" s="226"/>
      <c r="V536" s="226"/>
      <c r="W536" s="226"/>
      <c r="X536" s="226"/>
      <c r="Y536" s="227" t="str">
        <f t="shared" si="86"/>
        <v/>
      </c>
      <c r="Z536" s="136"/>
      <c r="AA536" s="228"/>
      <c r="AB536" s="229"/>
      <c r="AC536" s="229"/>
      <c r="AD536" s="103"/>
      <c r="AE536" s="104">
        <v>0.0</v>
      </c>
      <c r="AF536" s="105" t="str">
        <f t="shared" si="6"/>
        <v/>
      </c>
      <c r="AG536" s="106">
        <v>2.75</v>
      </c>
      <c r="AH536" s="107">
        <f t="shared" si="7"/>
        <v>0</v>
      </c>
      <c r="AI536" s="108" t="str">
        <f>HYPERLINK('242MLInput'!AD532)</f>
        <v/>
      </c>
      <c r="AJ536" s="108" t="str">
        <f>HYPERLINK('242MLInput'!AE532)</f>
        <v/>
      </c>
      <c r="AK536" s="108" t="str">
        <f>HYPERLINK('242MLInput'!AF532)</f>
        <v/>
      </c>
      <c r="AL536" s="108" t="str">
        <f>HYPERLINK('242MLInput'!AG532)</f>
        <v/>
      </c>
      <c r="AM536" s="108" t="str">
        <f>HYPERLINK('242MLInput'!AH532)</f>
        <v/>
      </c>
      <c r="AN536" s="108" t="str">
        <f>HYPERLINK('242MLInput'!AI532)</f>
        <v/>
      </c>
      <c r="AO536" s="108" t="str">
        <f>HYPERLINK('242MLInput'!AJ532)</f>
        <v/>
      </c>
      <c r="AP536" s="108" t="str">
        <f>HYPERLINK('242MLInput'!AK532)</f>
        <v/>
      </c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  <c r="DD536" s="88"/>
    </row>
    <row r="537" ht="10.5" customHeight="1">
      <c r="A537" s="12" t="str">
        <f t="shared" si="1"/>
        <v/>
      </c>
      <c r="B537" s="88" t="str">
        <f t="shared" si="2"/>
        <v/>
      </c>
      <c r="C537" s="88" t="str">
        <f t="shared" si="3"/>
        <v/>
      </c>
      <c r="D537" s="89" t="str">
        <f>'242MLInput'!B533</f>
        <v/>
      </c>
      <c r="E537" s="90" t="str">
        <f t="shared" si="4"/>
        <v/>
      </c>
      <c r="F537" s="91" t="str">
        <f>'242MLInput'!H533</f>
        <v/>
      </c>
      <c r="G537" s="111" t="str">
        <f>'242MLInput'!N533</f>
        <v/>
      </c>
      <c r="H537" s="111" t="str">
        <f>'242MLInput'!O533</f>
        <v/>
      </c>
      <c r="I537" s="111" t="str">
        <f>'242MLInput'!Q533</f>
        <v/>
      </c>
      <c r="J537" s="112" t="str">
        <f>'242MLInput'!R533</f>
        <v/>
      </c>
      <c r="K537" s="113" t="str">
        <f>'242MLInput'!AC533</f>
        <v/>
      </c>
      <c r="L537" s="114"/>
      <c r="M537" s="115" t="str">
        <f>'242MLInput'!L533</f>
        <v/>
      </c>
      <c r="N537" s="111" t="str">
        <f>IF(F537="","",(IF(R537='242MLInput'!K533,"","ERROR!")))</f>
        <v/>
      </c>
      <c r="O537" s="64"/>
      <c r="P537" s="64"/>
      <c r="Q537" s="133"/>
      <c r="R537" s="224" t="str">
        <f t="shared" si="8"/>
        <v/>
      </c>
      <c r="S537" s="225"/>
      <c r="T537" s="225"/>
      <c r="U537" s="226"/>
      <c r="V537" s="226"/>
      <c r="W537" s="226"/>
      <c r="X537" s="226"/>
      <c r="Y537" s="227" t="str">
        <f t="shared" si="86"/>
        <v/>
      </c>
      <c r="Z537" s="136"/>
      <c r="AA537" s="228"/>
      <c r="AB537" s="229"/>
      <c r="AC537" s="229"/>
      <c r="AD537" s="103"/>
      <c r="AE537" s="104">
        <v>0.0</v>
      </c>
      <c r="AF537" s="105" t="str">
        <f t="shared" si="6"/>
        <v/>
      </c>
      <c r="AG537" s="106">
        <v>2.75</v>
      </c>
      <c r="AH537" s="107">
        <f t="shared" si="7"/>
        <v>0</v>
      </c>
      <c r="AI537" s="108" t="str">
        <f>HYPERLINK('242MLInput'!AD533)</f>
        <v/>
      </c>
      <c r="AJ537" s="108" t="str">
        <f>HYPERLINK('242MLInput'!AE533)</f>
        <v/>
      </c>
      <c r="AK537" s="108" t="str">
        <f>HYPERLINK('242MLInput'!AF533)</f>
        <v/>
      </c>
      <c r="AL537" s="108" t="str">
        <f>HYPERLINK('242MLInput'!AG533)</f>
        <v/>
      </c>
      <c r="AM537" s="108" t="str">
        <f>HYPERLINK('242MLInput'!AH533)</f>
        <v/>
      </c>
      <c r="AN537" s="108" t="str">
        <f>HYPERLINK('242MLInput'!AI533)</f>
        <v/>
      </c>
      <c r="AO537" s="108" t="str">
        <f>HYPERLINK('242MLInput'!AJ533)</f>
        <v/>
      </c>
      <c r="AP537" s="108" t="str">
        <f>HYPERLINK('242MLInput'!AK533)</f>
        <v/>
      </c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  <c r="DD537" s="88"/>
    </row>
    <row r="538" ht="10.5" customHeight="1">
      <c r="A538" s="12" t="str">
        <f t="shared" si="1"/>
        <v/>
      </c>
      <c r="B538" s="88" t="str">
        <f t="shared" si="2"/>
        <v/>
      </c>
      <c r="C538" s="88" t="str">
        <f t="shared" si="3"/>
        <v/>
      </c>
      <c r="D538" s="89" t="str">
        <f>'242MLInput'!B534</f>
        <v/>
      </c>
      <c r="E538" s="90" t="str">
        <f t="shared" si="4"/>
        <v/>
      </c>
      <c r="F538" s="91" t="str">
        <f>'242MLInput'!H534</f>
        <v/>
      </c>
      <c r="G538" s="111" t="str">
        <f>'242MLInput'!N534</f>
        <v/>
      </c>
      <c r="H538" s="111" t="str">
        <f>'242MLInput'!O534</f>
        <v/>
      </c>
      <c r="I538" s="111" t="str">
        <f>'242MLInput'!Q534</f>
        <v/>
      </c>
      <c r="J538" s="112" t="str">
        <f>'242MLInput'!R534</f>
        <v/>
      </c>
      <c r="K538" s="113" t="str">
        <f>'242MLInput'!AC534</f>
        <v/>
      </c>
      <c r="L538" s="114"/>
      <c r="M538" s="115" t="str">
        <f>'242MLInput'!L534</f>
        <v/>
      </c>
      <c r="N538" s="111" t="str">
        <f>IF(F538="","",(IF(R538='242MLInput'!K534,"","ERROR!")))</f>
        <v/>
      </c>
      <c r="O538" s="64"/>
      <c r="P538" s="64"/>
      <c r="Q538" s="133"/>
      <c r="R538" s="224" t="str">
        <f t="shared" si="8"/>
        <v/>
      </c>
      <c r="S538" s="225"/>
      <c r="T538" s="225"/>
      <c r="U538" s="226"/>
      <c r="V538" s="226"/>
      <c r="W538" s="226"/>
      <c r="X538" s="226"/>
      <c r="Y538" s="227" t="str">
        <f t="shared" si="86"/>
        <v/>
      </c>
      <c r="Z538" s="136"/>
      <c r="AA538" s="228"/>
      <c r="AB538" s="229"/>
      <c r="AC538" s="229"/>
      <c r="AD538" s="103"/>
      <c r="AE538" s="104">
        <v>0.0</v>
      </c>
      <c r="AF538" s="105" t="str">
        <f t="shared" si="6"/>
        <v/>
      </c>
      <c r="AG538" s="106">
        <v>2.75</v>
      </c>
      <c r="AH538" s="107">
        <f t="shared" si="7"/>
        <v>0</v>
      </c>
      <c r="AI538" s="108" t="str">
        <f>HYPERLINK('242MLInput'!AD534)</f>
        <v/>
      </c>
      <c r="AJ538" s="108" t="str">
        <f>HYPERLINK('242MLInput'!AE534)</f>
        <v/>
      </c>
      <c r="AK538" s="108" t="str">
        <f>HYPERLINK('242MLInput'!AF534)</f>
        <v/>
      </c>
      <c r="AL538" s="108" t="str">
        <f>HYPERLINK('242MLInput'!AG534)</f>
        <v/>
      </c>
      <c r="AM538" s="108" t="str">
        <f>HYPERLINK('242MLInput'!AH534)</f>
        <v/>
      </c>
      <c r="AN538" s="108" t="str">
        <f>HYPERLINK('242MLInput'!AI534)</f>
        <v/>
      </c>
      <c r="AO538" s="108" t="str">
        <f>HYPERLINK('242MLInput'!AJ534)</f>
        <v/>
      </c>
      <c r="AP538" s="108" t="str">
        <f>HYPERLINK('242MLInput'!AK534)</f>
        <v/>
      </c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  <c r="DD538" s="88"/>
    </row>
    <row r="539" ht="10.5" customHeight="1">
      <c r="A539" s="12" t="str">
        <f t="shared" si="1"/>
        <v/>
      </c>
      <c r="B539" s="88" t="str">
        <f t="shared" si="2"/>
        <v/>
      </c>
      <c r="C539" s="88" t="str">
        <f t="shared" si="3"/>
        <v/>
      </c>
      <c r="D539" s="89" t="str">
        <f>'242MLInput'!B535</f>
        <v/>
      </c>
      <c r="E539" s="90" t="str">
        <f t="shared" si="4"/>
        <v/>
      </c>
      <c r="F539" s="91" t="str">
        <f>'242MLInput'!H535</f>
        <v/>
      </c>
      <c r="G539" s="111" t="str">
        <f>'242MLInput'!N535</f>
        <v/>
      </c>
      <c r="H539" s="111" t="str">
        <f>'242MLInput'!O535</f>
        <v/>
      </c>
      <c r="I539" s="111" t="str">
        <f>'242MLInput'!Q535</f>
        <v/>
      </c>
      <c r="J539" s="112" t="str">
        <f>'242MLInput'!R535</f>
        <v/>
      </c>
      <c r="K539" s="113" t="str">
        <f>'242MLInput'!AC535</f>
        <v/>
      </c>
      <c r="L539" s="114"/>
      <c r="M539" s="115" t="str">
        <f>'242MLInput'!L535</f>
        <v/>
      </c>
      <c r="N539" s="111" t="str">
        <f>IF(F539="","",(IF(R539='242MLInput'!K535,"","ERROR!")))</f>
        <v/>
      </c>
      <c r="O539" s="64"/>
      <c r="P539" s="64"/>
      <c r="Q539" s="133"/>
      <c r="R539" s="224" t="str">
        <f t="shared" si="8"/>
        <v/>
      </c>
      <c r="S539" s="225"/>
      <c r="T539" s="225"/>
      <c r="U539" s="226"/>
      <c r="V539" s="226"/>
      <c r="W539" s="226"/>
      <c r="X539" s="226"/>
      <c r="Y539" s="227" t="str">
        <f t="shared" si="86"/>
        <v/>
      </c>
      <c r="Z539" s="136"/>
      <c r="AA539" s="228"/>
      <c r="AB539" s="229"/>
      <c r="AC539" s="229"/>
      <c r="AD539" s="103"/>
      <c r="AE539" s="104">
        <v>0.0</v>
      </c>
      <c r="AF539" s="105" t="str">
        <f t="shared" si="6"/>
        <v/>
      </c>
      <c r="AG539" s="106">
        <v>2.75</v>
      </c>
      <c r="AH539" s="107">
        <f t="shared" si="7"/>
        <v>0</v>
      </c>
      <c r="AI539" s="108" t="str">
        <f>HYPERLINK('242MLInput'!AD535)</f>
        <v/>
      </c>
      <c r="AJ539" s="108" t="str">
        <f>HYPERLINK('242MLInput'!AE535)</f>
        <v/>
      </c>
      <c r="AK539" s="108" t="str">
        <f>HYPERLINK('242MLInput'!AF535)</f>
        <v/>
      </c>
      <c r="AL539" s="108" t="str">
        <f>HYPERLINK('242MLInput'!AG535)</f>
        <v/>
      </c>
      <c r="AM539" s="108" t="str">
        <f>HYPERLINK('242MLInput'!AH535)</f>
        <v/>
      </c>
      <c r="AN539" s="108" t="str">
        <f>HYPERLINK('242MLInput'!AI535)</f>
        <v/>
      </c>
      <c r="AO539" s="108" t="str">
        <f>HYPERLINK('242MLInput'!AJ535)</f>
        <v/>
      </c>
      <c r="AP539" s="108" t="str">
        <f>HYPERLINK('242MLInput'!AK535)</f>
        <v/>
      </c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  <c r="DD539" s="88"/>
    </row>
    <row r="540" ht="10.5" customHeight="1">
      <c r="A540" s="12" t="str">
        <f t="shared" si="1"/>
        <v/>
      </c>
      <c r="B540" s="88" t="str">
        <f t="shared" si="2"/>
        <v/>
      </c>
      <c r="C540" s="88" t="str">
        <f t="shared" si="3"/>
        <v/>
      </c>
      <c r="D540" s="89" t="str">
        <f>'242MLInput'!B536</f>
        <v/>
      </c>
      <c r="E540" s="90" t="str">
        <f t="shared" si="4"/>
        <v/>
      </c>
      <c r="F540" s="91" t="str">
        <f>'242MLInput'!H536</f>
        <v/>
      </c>
      <c r="G540" s="111" t="str">
        <f>'242MLInput'!N536</f>
        <v/>
      </c>
      <c r="H540" s="111" t="str">
        <f>'242MLInput'!O536</f>
        <v/>
      </c>
      <c r="I540" s="111" t="str">
        <f>'242MLInput'!Q536</f>
        <v/>
      </c>
      <c r="J540" s="112" t="str">
        <f>'242MLInput'!R536</f>
        <v/>
      </c>
      <c r="K540" s="113" t="str">
        <f>'242MLInput'!AC536</f>
        <v/>
      </c>
      <c r="L540" s="114"/>
      <c r="M540" s="115" t="str">
        <f>'242MLInput'!L536</f>
        <v/>
      </c>
      <c r="N540" s="111" t="str">
        <f>IF(F540="","",(IF(R540='242MLInput'!K536,"","ERROR!")))</f>
        <v/>
      </c>
      <c r="O540" s="64"/>
      <c r="P540" s="64"/>
      <c r="Q540" s="133"/>
      <c r="R540" s="224" t="str">
        <f t="shared" si="8"/>
        <v/>
      </c>
      <c r="S540" s="225"/>
      <c r="T540" s="225"/>
      <c r="U540" s="226"/>
      <c r="V540" s="226"/>
      <c r="W540" s="226"/>
      <c r="X540" s="226"/>
      <c r="Y540" s="227" t="str">
        <f t="shared" si="86"/>
        <v/>
      </c>
      <c r="Z540" s="136"/>
      <c r="AA540" s="228"/>
      <c r="AB540" s="229"/>
      <c r="AC540" s="229"/>
      <c r="AD540" s="103"/>
      <c r="AE540" s="104">
        <v>0.0</v>
      </c>
      <c r="AF540" s="105" t="str">
        <f t="shared" si="6"/>
        <v/>
      </c>
      <c r="AG540" s="106">
        <v>2.75</v>
      </c>
      <c r="AH540" s="107">
        <f t="shared" si="7"/>
        <v>0</v>
      </c>
      <c r="AI540" s="108" t="str">
        <f>HYPERLINK('242MLInput'!AD536)</f>
        <v/>
      </c>
      <c r="AJ540" s="108" t="str">
        <f>HYPERLINK('242MLInput'!AE536)</f>
        <v/>
      </c>
      <c r="AK540" s="108" t="str">
        <f>HYPERLINK('242MLInput'!AF536)</f>
        <v/>
      </c>
      <c r="AL540" s="108" t="str">
        <f>HYPERLINK('242MLInput'!AG536)</f>
        <v/>
      </c>
      <c r="AM540" s="108" t="str">
        <f>HYPERLINK('242MLInput'!AH536)</f>
        <v/>
      </c>
      <c r="AN540" s="108" t="str">
        <f>HYPERLINK('242MLInput'!AI536)</f>
        <v/>
      </c>
      <c r="AO540" s="108" t="str">
        <f>HYPERLINK('242MLInput'!AJ536)</f>
        <v/>
      </c>
      <c r="AP540" s="108" t="str">
        <f>HYPERLINK('242MLInput'!AK536)</f>
        <v/>
      </c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  <c r="DD540" s="88"/>
    </row>
    <row r="541" ht="10.5" customHeight="1">
      <c r="A541" s="12" t="str">
        <f t="shared" si="1"/>
        <v/>
      </c>
      <c r="B541" s="88" t="str">
        <f t="shared" si="2"/>
        <v/>
      </c>
      <c r="C541" s="88" t="str">
        <f t="shared" si="3"/>
        <v/>
      </c>
      <c r="D541" s="89" t="str">
        <f>'242MLInput'!B537</f>
        <v/>
      </c>
      <c r="E541" s="90" t="str">
        <f t="shared" si="4"/>
        <v/>
      </c>
      <c r="F541" s="91" t="str">
        <f>'242MLInput'!H537</f>
        <v/>
      </c>
      <c r="G541" s="111" t="str">
        <f>'242MLInput'!N537</f>
        <v/>
      </c>
      <c r="H541" s="111" t="str">
        <f>'242MLInput'!O537</f>
        <v/>
      </c>
      <c r="I541" s="111" t="str">
        <f>'242MLInput'!Q537</f>
        <v/>
      </c>
      <c r="J541" s="112" t="str">
        <f>'242MLInput'!R537</f>
        <v/>
      </c>
      <c r="K541" s="113" t="str">
        <f>'242MLInput'!AC537</f>
        <v/>
      </c>
      <c r="L541" s="114"/>
      <c r="M541" s="115" t="str">
        <f>'242MLInput'!L537</f>
        <v/>
      </c>
      <c r="N541" s="111" t="str">
        <f>IF(F541="","",(IF(R541='242MLInput'!K537,"","ERROR!")))</f>
        <v/>
      </c>
      <c r="O541" s="64"/>
      <c r="P541" s="64"/>
      <c r="Q541" s="133"/>
      <c r="R541" s="224" t="str">
        <f t="shared" si="8"/>
        <v/>
      </c>
      <c r="S541" s="225"/>
      <c r="T541" s="225"/>
      <c r="U541" s="226"/>
      <c r="V541" s="226"/>
      <c r="W541" s="226"/>
      <c r="X541" s="226"/>
      <c r="Y541" s="227" t="str">
        <f t="shared" si="86"/>
        <v/>
      </c>
      <c r="Z541" s="136"/>
      <c r="AA541" s="228"/>
      <c r="AB541" s="229"/>
      <c r="AC541" s="229"/>
      <c r="AD541" s="103"/>
      <c r="AE541" s="104">
        <v>0.0</v>
      </c>
      <c r="AF541" s="105" t="str">
        <f t="shared" si="6"/>
        <v/>
      </c>
      <c r="AG541" s="106">
        <v>2.75</v>
      </c>
      <c r="AH541" s="107">
        <f t="shared" si="7"/>
        <v>0</v>
      </c>
      <c r="AI541" s="108" t="str">
        <f>HYPERLINK('242MLInput'!AD537)</f>
        <v/>
      </c>
      <c r="AJ541" s="108" t="str">
        <f>HYPERLINK('242MLInput'!AE537)</f>
        <v/>
      </c>
      <c r="AK541" s="108" t="str">
        <f>HYPERLINK('242MLInput'!AF537)</f>
        <v/>
      </c>
      <c r="AL541" s="108" t="str">
        <f>HYPERLINK('242MLInput'!AG537)</f>
        <v/>
      </c>
      <c r="AM541" s="108" t="str">
        <f>HYPERLINK('242MLInput'!AH537)</f>
        <v/>
      </c>
      <c r="AN541" s="108" t="str">
        <f>HYPERLINK('242MLInput'!AI537)</f>
        <v/>
      </c>
      <c r="AO541" s="108" t="str">
        <f>HYPERLINK('242MLInput'!AJ537)</f>
        <v/>
      </c>
      <c r="AP541" s="108" t="str">
        <f>HYPERLINK('242MLInput'!AK537)</f>
        <v/>
      </c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  <c r="DD541" s="88"/>
    </row>
    <row r="542" ht="10.5" customHeight="1">
      <c r="A542" s="12" t="str">
        <f t="shared" si="1"/>
        <v/>
      </c>
      <c r="B542" s="88" t="str">
        <f t="shared" si="2"/>
        <v/>
      </c>
      <c r="C542" s="88" t="str">
        <f t="shared" si="3"/>
        <v/>
      </c>
      <c r="D542" s="89" t="str">
        <f>'242MLInput'!B538</f>
        <v/>
      </c>
      <c r="E542" s="90" t="str">
        <f t="shared" si="4"/>
        <v/>
      </c>
      <c r="F542" s="91" t="str">
        <f>'242MLInput'!H538</f>
        <v/>
      </c>
      <c r="G542" s="111" t="str">
        <f>'242MLInput'!N538</f>
        <v/>
      </c>
      <c r="H542" s="111" t="str">
        <f>'242MLInput'!O538</f>
        <v/>
      </c>
      <c r="I542" s="111" t="str">
        <f>'242MLInput'!Q538</f>
        <v/>
      </c>
      <c r="J542" s="112" t="str">
        <f>'242MLInput'!R538</f>
        <v/>
      </c>
      <c r="K542" s="113" t="str">
        <f>'242MLInput'!AC538</f>
        <v/>
      </c>
      <c r="L542" s="114"/>
      <c r="M542" s="115" t="str">
        <f>'242MLInput'!L538</f>
        <v/>
      </c>
      <c r="N542" s="111" t="str">
        <f>IF(F542="","",(IF(R542='242MLInput'!K538,"","ERROR!")))</f>
        <v/>
      </c>
      <c r="O542" s="64"/>
      <c r="P542" s="64"/>
      <c r="Q542" s="133"/>
      <c r="R542" s="224" t="str">
        <f t="shared" si="8"/>
        <v/>
      </c>
      <c r="S542" s="225"/>
      <c r="T542" s="225"/>
      <c r="U542" s="226"/>
      <c r="V542" s="226"/>
      <c r="W542" s="226"/>
      <c r="X542" s="226"/>
      <c r="Y542" s="227" t="str">
        <f t="shared" si="86"/>
        <v/>
      </c>
      <c r="Z542" s="136"/>
      <c r="AA542" s="228"/>
      <c r="AB542" s="229"/>
      <c r="AC542" s="229"/>
      <c r="AD542" s="103"/>
      <c r="AE542" s="104">
        <v>0.0</v>
      </c>
      <c r="AF542" s="105" t="str">
        <f t="shared" si="6"/>
        <v/>
      </c>
      <c r="AG542" s="106">
        <v>2.75</v>
      </c>
      <c r="AH542" s="107">
        <f t="shared" si="7"/>
        <v>0</v>
      </c>
      <c r="AI542" s="108" t="str">
        <f>HYPERLINK('242MLInput'!AD538)</f>
        <v/>
      </c>
      <c r="AJ542" s="108" t="str">
        <f>HYPERLINK('242MLInput'!AE538)</f>
        <v/>
      </c>
      <c r="AK542" s="108" t="str">
        <f>HYPERLINK('242MLInput'!AF538)</f>
        <v/>
      </c>
      <c r="AL542" s="108" t="str">
        <f>HYPERLINK('242MLInput'!AG538)</f>
        <v/>
      </c>
      <c r="AM542" s="108" t="str">
        <f>HYPERLINK('242MLInput'!AH538)</f>
        <v/>
      </c>
      <c r="AN542" s="108" t="str">
        <f>HYPERLINK('242MLInput'!AI538)</f>
        <v/>
      </c>
      <c r="AO542" s="108" t="str">
        <f>HYPERLINK('242MLInput'!AJ538)</f>
        <v/>
      </c>
      <c r="AP542" s="108" t="str">
        <f>HYPERLINK('242MLInput'!AK538)</f>
        <v/>
      </c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  <c r="DD542" s="88"/>
    </row>
    <row r="543" ht="10.5" customHeight="1">
      <c r="A543" s="12" t="str">
        <f t="shared" si="1"/>
        <v/>
      </c>
      <c r="B543" s="88" t="str">
        <f t="shared" si="2"/>
        <v/>
      </c>
      <c r="C543" s="88" t="str">
        <f t="shared" si="3"/>
        <v/>
      </c>
      <c r="D543" s="89" t="str">
        <f>'242MLInput'!B539</f>
        <v/>
      </c>
      <c r="E543" s="90" t="str">
        <f t="shared" si="4"/>
        <v/>
      </c>
      <c r="F543" s="91" t="str">
        <f>'242MLInput'!H539</f>
        <v/>
      </c>
      <c r="G543" s="111" t="str">
        <f>'242MLInput'!N539</f>
        <v/>
      </c>
      <c r="H543" s="111" t="str">
        <f>'242MLInput'!O539</f>
        <v/>
      </c>
      <c r="I543" s="111" t="str">
        <f>'242MLInput'!Q539</f>
        <v/>
      </c>
      <c r="J543" s="112" t="str">
        <f>'242MLInput'!R539</f>
        <v/>
      </c>
      <c r="K543" s="113" t="str">
        <f>'242MLInput'!AC539</f>
        <v/>
      </c>
      <c r="L543" s="114"/>
      <c r="M543" s="115" t="str">
        <f>'242MLInput'!L539</f>
        <v/>
      </c>
      <c r="N543" s="111" t="str">
        <f>IF(F543="","",(IF(R543='242MLInput'!K539,"","ERROR!")))</f>
        <v/>
      </c>
      <c r="O543" s="64"/>
      <c r="P543" s="64"/>
      <c r="Q543" s="133"/>
      <c r="R543" s="224" t="str">
        <f t="shared" si="8"/>
        <v/>
      </c>
      <c r="S543" s="225"/>
      <c r="T543" s="225"/>
      <c r="U543" s="226"/>
      <c r="V543" s="226"/>
      <c r="W543" s="226"/>
      <c r="X543" s="226"/>
      <c r="Y543" s="227" t="str">
        <f t="shared" si="86"/>
        <v/>
      </c>
      <c r="Z543" s="136"/>
      <c r="AA543" s="228"/>
      <c r="AB543" s="229"/>
      <c r="AC543" s="229"/>
      <c r="AD543" s="103"/>
      <c r="AE543" s="104">
        <v>0.0</v>
      </c>
      <c r="AF543" s="105" t="str">
        <f t="shared" si="6"/>
        <v/>
      </c>
      <c r="AG543" s="106">
        <v>2.75</v>
      </c>
      <c r="AH543" s="107">
        <f t="shared" si="7"/>
        <v>0</v>
      </c>
      <c r="AI543" s="108" t="str">
        <f>HYPERLINK('242MLInput'!AD539)</f>
        <v/>
      </c>
      <c r="AJ543" s="108" t="str">
        <f>HYPERLINK('242MLInput'!AE539)</f>
        <v/>
      </c>
      <c r="AK543" s="108" t="str">
        <f>HYPERLINK('242MLInput'!AF539)</f>
        <v/>
      </c>
      <c r="AL543" s="108" t="str">
        <f>HYPERLINK('242MLInput'!AG539)</f>
        <v/>
      </c>
      <c r="AM543" s="108" t="str">
        <f>HYPERLINK('242MLInput'!AH539)</f>
        <v/>
      </c>
      <c r="AN543" s="108" t="str">
        <f>HYPERLINK('242MLInput'!AI539)</f>
        <v/>
      </c>
      <c r="AO543" s="108" t="str">
        <f>HYPERLINK('242MLInput'!AJ539)</f>
        <v/>
      </c>
      <c r="AP543" s="108" t="str">
        <f>HYPERLINK('242MLInput'!AK539)</f>
        <v/>
      </c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  <c r="DD543" s="88"/>
    </row>
    <row r="544" ht="10.5" customHeight="1">
      <c r="A544" s="12" t="str">
        <f t="shared" si="1"/>
        <v/>
      </c>
      <c r="B544" s="88" t="str">
        <f t="shared" si="2"/>
        <v/>
      </c>
      <c r="C544" s="88" t="str">
        <f t="shared" si="3"/>
        <v/>
      </c>
      <c r="D544" s="89" t="str">
        <f>'242MLInput'!B540</f>
        <v/>
      </c>
      <c r="E544" s="90" t="str">
        <f t="shared" si="4"/>
        <v/>
      </c>
      <c r="F544" s="91" t="str">
        <f>'242MLInput'!H540</f>
        <v/>
      </c>
      <c r="G544" s="111" t="str">
        <f>'242MLInput'!N540</f>
        <v/>
      </c>
      <c r="H544" s="111" t="str">
        <f>'242MLInput'!O540</f>
        <v/>
      </c>
      <c r="I544" s="111" t="str">
        <f>'242MLInput'!Q540</f>
        <v/>
      </c>
      <c r="J544" s="112" t="str">
        <f>'242MLInput'!R540</f>
        <v/>
      </c>
      <c r="K544" s="113" t="str">
        <f>'242MLInput'!AC540</f>
        <v/>
      </c>
      <c r="L544" s="114"/>
      <c r="M544" s="115" t="str">
        <f>'242MLInput'!L540</f>
        <v/>
      </c>
      <c r="N544" s="111" t="str">
        <f>IF(F544="","",(IF(R544='242MLInput'!K540,"","ERROR!")))</f>
        <v/>
      </c>
      <c r="O544" s="64"/>
      <c r="P544" s="64"/>
      <c r="Q544" s="133"/>
      <c r="R544" s="224" t="str">
        <f t="shared" si="8"/>
        <v/>
      </c>
      <c r="S544" s="225"/>
      <c r="T544" s="225"/>
      <c r="U544" s="226"/>
      <c r="V544" s="226"/>
      <c r="W544" s="226"/>
      <c r="X544" s="226"/>
      <c r="Y544" s="227" t="str">
        <f t="shared" si="86"/>
        <v/>
      </c>
      <c r="Z544" s="136"/>
      <c r="AA544" s="228"/>
      <c r="AB544" s="229"/>
      <c r="AC544" s="229"/>
      <c r="AD544" s="103"/>
      <c r="AE544" s="104">
        <v>0.0</v>
      </c>
      <c r="AF544" s="105" t="str">
        <f t="shared" si="6"/>
        <v/>
      </c>
      <c r="AG544" s="106">
        <v>2.75</v>
      </c>
      <c r="AH544" s="107">
        <f t="shared" si="7"/>
        <v>0</v>
      </c>
      <c r="AI544" s="108" t="str">
        <f>HYPERLINK('242MLInput'!AD540)</f>
        <v/>
      </c>
      <c r="AJ544" s="108" t="str">
        <f>HYPERLINK('242MLInput'!AE540)</f>
        <v/>
      </c>
      <c r="AK544" s="108" t="str">
        <f>HYPERLINK('242MLInput'!AF540)</f>
        <v/>
      </c>
      <c r="AL544" s="108" t="str">
        <f>HYPERLINK('242MLInput'!AG540)</f>
        <v/>
      </c>
      <c r="AM544" s="108" t="str">
        <f>HYPERLINK('242MLInput'!AH540)</f>
        <v/>
      </c>
      <c r="AN544" s="108" t="str">
        <f>HYPERLINK('242MLInput'!AI540)</f>
        <v/>
      </c>
      <c r="AO544" s="108" t="str">
        <f>HYPERLINK('242MLInput'!AJ540)</f>
        <v/>
      </c>
      <c r="AP544" s="108" t="str">
        <f>HYPERLINK('242MLInput'!AK540)</f>
        <v/>
      </c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  <c r="DD544" s="88"/>
    </row>
    <row r="545" ht="10.5" customHeight="1">
      <c r="A545" s="12" t="str">
        <f t="shared" si="1"/>
        <v/>
      </c>
      <c r="B545" s="88" t="str">
        <f t="shared" si="2"/>
        <v/>
      </c>
      <c r="C545" s="88" t="str">
        <f t="shared" si="3"/>
        <v/>
      </c>
      <c r="D545" s="89" t="str">
        <f>'242MLInput'!B541</f>
        <v/>
      </c>
      <c r="E545" s="90" t="str">
        <f t="shared" si="4"/>
        <v/>
      </c>
      <c r="F545" s="91" t="str">
        <f>'242MLInput'!H541</f>
        <v/>
      </c>
      <c r="G545" s="111" t="str">
        <f>'242MLInput'!N541</f>
        <v/>
      </c>
      <c r="H545" s="111" t="str">
        <f>'242MLInput'!O541</f>
        <v/>
      </c>
      <c r="I545" s="111" t="str">
        <f>'242MLInput'!Q541</f>
        <v/>
      </c>
      <c r="J545" s="112" t="str">
        <f>'242MLInput'!R541</f>
        <v/>
      </c>
      <c r="K545" s="113" t="str">
        <f>'242MLInput'!AC541</f>
        <v/>
      </c>
      <c r="L545" s="114"/>
      <c r="M545" s="115" t="str">
        <f>'242MLInput'!L541</f>
        <v/>
      </c>
      <c r="N545" s="111" t="str">
        <f>IF(F545="","",(IF(R545='242MLInput'!K541,"","ERROR!")))</f>
        <v/>
      </c>
      <c r="O545" s="64"/>
      <c r="P545" s="64"/>
      <c r="Q545" s="133"/>
      <c r="R545" s="224" t="str">
        <f t="shared" si="8"/>
        <v/>
      </c>
      <c r="S545" s="225"/>
      <c r="T545" s="225"/>
      <c r="U545" s="226"/>
      <c r="V545" s="226"/>
      <c r="W545" s="226"/>
      <c r="X545" s="226"/>
      <c r="Y545" s="227" t="str">
        <f t="shared" si="86"/>
        <v/>
      </c>
      <c r="Z545" s="136"/>
      <c r="AA545" s="228"/>
      <c r="AB545" s="229"/>
      <c r="AC545" s="229"/>
      <c r="AD545" s="103"/>
      <c r="AE545" s="104">
        <v>0.0</v>
      </c>
      <c r="AF545" s="105" t="str">
        <f t="shared" si="6"/>
        <v/>
      </c>
      <c r="AG545" s="106">
        <v>2.75</v>
      </c>
      <c r="AH545" s="107">
        <f t="shared" si="7"/>
        <v>0</v>
      </c>
      <c r="AI545" s="108" t="str">
        <f>HYPERLINK('242MLInput'!AD541)</f>
        <v/>
      </c>
      <c r="AJ545" s="108" t="str">
        <f>HYPERLINK('242MLInput'!AE541)</f>
        <v/>
      </c>
      <c r="AK545" s="108" t="str">
        <f>HYPERLINK('242MLInput'!AF541)</f>
        <v/>
      </c>
      <c r="AL545" s="108" t="str">
        <f>HYPERLINK('242MLInput'!AG541)</f>
        <v/>
      </c>
      <c r="AM545" s="108" t="str">
        <f>HYPERLINK('242MLInput'!AH541)</f>
        <v/>
      </c>
      <c r="AN545" s="108" t="str">
        <f>HYPERLINK('242MLInput'!AI541)</f>
        <v/>
      </c>
      <c r="AO545" s="108" t="str">
        <f>HYPERLINK('242MLInput'!AJ541)</f>
        <v/>
      </c>
      <c r="AP545" s="108" t="str">
        <f>HYPERLINK('242MLInput'!AK541)</f>
        <v/>
      </c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  <c r="DD545" s="88"/>
    </row>
    <row r="546" ht="10.5" customHeight="1">
      <c r="A546" s="12" t="str">
        <f t="shared" si="1"/>
        <v/>
      </c>
      <c r="B546" s="88" t="str">
        <f t="shared" si="2"/>
        <v/>
      </c>
      <c r="C546" s="88" t="str">
        <f t="shared" si="3"/>
        <v/>
      </c>
      <c r="D546" s="89" t="str">
        <f>'242MLInput'!B542</f>
        <v/>
      </c>
      <c r="E546" s="90" t="str">
        <f t="shared" si="4"/>
        <v/>
      </c>
      <c r="F546" s="91" t="str">
        <f>'242MLInput'!H542</f>
        <v/>
      </c>
      <c r="G546" s="111" t="str">
        <f>'242MLInput'!N542</f>
        <v/>
      </c>
      <c r="H546" s="111" t="str">
        <f>'242MLInput'!O542</f>
        <v/>
      </c>
      <c r="I546" s="111" t="str">
        <f>'242MLInput'!Q542</f>
        <v/>
      </c>
      <c r="J546" s="112" t="str">
        <f>'242MLInput'!R542</f>
        <v/>
      </c>
      <c r="K546" s="113" t="str">
        <f>'242MLInput'!AC542</f>
        <v/>
      </c>
      <c r="L546" s="114"/>
      <c r="M546" s="115" t="str">
        <f>'242MLInput'!L542</f>
        <v/>
      </c>
      <c r="N546" s="111" t="str">
        <f>IF(F546="","",(IF(R546='242MLInput'!K542,"","ERROR!")))</f>
        <v/>
      </c>
      <c r="O546" s="64"/>
      <c r="P546" s="64"/>
      <c r="Q546" s="133"/>
      <c r="R546" s="224" t="str">
        <f t="shared" si="8"/>
        <v/>
      </c>
      <c r="S546" s="225"/>
      <c r="T546" s="225"/>
      <c r="U546" s="226"/>
      <c r="V546" s="226"/>
      <c r="W546" s="226"/>
      <c r="X546" s="226"/>
      <c r="Y546" s="227" t="str">
        <f t="shared" si="86"/>
        <v/>
      </c>
      <c r="Z546" s="136"/>
      <c r="AA546" s="228"/>
      <c r="AB546" s="229"/>
      <c r="AC546" s="229"/>
      <c r="AD546" s="103"/>
      <c r="AE546" s="104">
        <v>0.0</v>
      </c>
      <c r="AF546" s="105" t="str">
        <f t="shared" si="6"/>
        <v/>
      </c>
      <c r="AG546" s="106">
        <v>2.75</v>
      </c>
      <c r="AH546" s="107">
        <f t="shared" si="7"/>
        <v>0</v>
      </c>
      <c r="AI546" s="108" t="str">
        <f>HYPERLINK('242MLInput'!AD542)</f>
        <v/>
      </c>
      <c r="AJ546" s="108" t="str">
        <f>HYPERLINK('242MLInput'!AE542)</f>
        <v/>
      </c>
      <c r="AK546" s="108" t="str">
        <f>HYPERLINK('242MLInput'!AF542)</f>
        <v/>
      </c>
      <c r="AL546" s="108" t="str">
        <f>HYPERLINK('242MLInput'!AG542)</f>
        <v/>
      </c>
      <c r="AM546" s="108" t="str">
        <f>HYPERLINK('242MLInput'!AH542)</f>
        <v/>
      </c>
      <c r="AN546" s="108" t="str">
        <f>HYPERLINK('242MLInput'!AI542)</f>
        <v/>
      </c>
      <c r="AO546" s="108" t="str">
        <f>HYPERLINK('242MLInput'!AJ542)</f>
        <v/>
      </c>
      <c r="AP546" s="108" t="str">
        <f>HYPERLINK('242MLInput'!AK542)</f>
        <v/>
      </c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  <c r="DD546" s="88"/>
    </row>
    <row r="547" ht="10.5" customHeight="1">
      <c r="A547" s="12" t="str">
        <f t="shared" si="1"/>
        <v/>
      </c>
      <c r="B547" s="88" t="str">
        <f t="shared" si="2"/>
        <v/>
      </c>
      <c r="C547" s="88" t="str">
        <f t="shared" si="3"/>
        <v/>
      </c>
      <c r="D547" s="89" t="str">
        <f>'242MLInput'!B543</f>
        <v/>
      </c>
      <c r="E547" s="90" t="str">
        <f t="shared" si="4"/>
        <v/>
      </c>
      <c r="F547" s="91" t="str">
        <f>'242MLInput'!H543</f>
        <v/>
      </c>
      <c r="G547" s="111" t="str">
        <f>'242MLInput'!N543</f>
        <v/>
      </c>
      <c r="H547" s="111" t="str">
        <f>'242MLInput'!O543</f>
        <v/>
      </c>
      <c r="I547" s="111" t="str">
        <f>'242MLInput'!Q543</f>
        <v/>
      </c>
      <c r="J547" s="112" t="str">
        <f>'242MLInput'!R543</f>
        <v/>
      </c>
      <c r="K547" s="113" t="str">
        <f>'242MLInput'!AC543</f>
        <v/>
      </c>
      <c r="L547" s="114"/>
      <c r="M547" s="115" t="str">
        <f>'242MLInput'!L543</f>
        <v/>
      </c>
      <c r="N547" s="111" t="str">
        <f>IF(F547="","",(IF(R547='242MLInput'!K543,"","ERROR!")))</f>
        <v/>
      </c>
      <c r="O547" s="64"/>
      <c r="P547" s="64"/>
      <c r="Q547" s="133"/>
      <c r="R547" s="224" t="str">
        <f t="shared" si="8"/>
        <v/>
      </c>
      <c r="S547" s="225"/>
      <c r="T547" s="225"/>
      <c r="U547" s="226"/>
      <c r="V547" s="226"/>
      <c r="W547" s="226"/>
      <c r="X547" s="226"/>
      <c r="Y547" s="227" t="str">
        <f t="shared" si="86"/>
        <v/>
      </c>
      <c r="Z547" s="136"/>
      <c r="AA547" s="228"/>
      <c r="AB547" s="229"/>
      <c r="AC547" s="229"/>
      <c r="AD547" s="103"/>
      <c r="AE547" s="104">
        <v>0.0</v>
      </c>
      <c r="AF547" s="105" t="str">
        <f t="shared" si="6"/>
        <v/>
      </c>
      <c r="AG547" s="106">
        <v>2.75</v>
      </c>
      <c r="AH547" s="107">
        <f t="shared" si="7"/>
        <v>0</v>
      </c>
      <c r="AI547" s="108" t="str">
        <f>HYPERLINK('242MLInput'!AD543)</f>
        <v/>
      </c>
      <c r="AJ547" s="108" t="str">
        <f>HYPERLINK('242MLInput'!AE543)</f>
        <v/>
      </c>
      <c r="AK547" s="108" t="str">
        <f>HYPERLINK('242MLInput'!AF543)</f>
        <v/>
      </c>
      <c r="AL547" s="108" t="str">
        <f>HYPERLINK('242MLInput'!AG543)</f>
        <v/>
      </c>
      <c r="AM547" s="108" t="str">
        <f>HYPERLINK('242MLInput'!AH543)</f>
        <v/>
      </c>
      <c r="AN547" s="108" t="str">
        <f>HYPERLINK('242MLInput'!AI543)</f>
        <v/>
      </c>
      <c r="AO547" s="108" t="str">
        <f>HYPERLINK('242MLInput'!AJ543)</f>
        <v/>
      </c>
      <c r="AP547" s="108" t="str">
        <f>HYPERLINK('242MLInput'!AK543)</f>
        <v/>
      </c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  <c r="DD547" s="88"/>
    </row>
    <row r="548" ht="10.5" customHeight="1">
      <c r="A548" s="12" t="str">
        <f t="shared" si="1"/>
        <v/>
      </c>
      <c r="B548" s="88" t="str">
        <f t="shared" si="2"/>
        <v/>
      </c>
      <c r="C548" s="88" t="str">
        <f t="shared" si="3"/>
        <v/>
      </c>
      <c r="D548" s="89" t="str">
        <f>'242MLInput'!B544</f>
        <v/>
      </c>
      <c r="E548" s="90" t="str">
        <f t="shared" si="4"/>
        <v/>
      </c>
      <c r="F548" s="91" t="str">
        <f>'242MLInput'!H544</f>
        <v/>
      </c>
      <c r="G548" s="111" t="str">
        <f>'242MLInput'!N544</f>
        <v/>
      </c>
      <c r="H548" s="111" t="str">
        <f>'242MLInput'!O544</f>
        <v/>
      </c>
      <c r="I548" s="111" t="str">
        <f>'242MLInput'!Q544</f>
        <v/>
      </c>
      <c r="J548" s="112" t="str">
        <f>'242MLInput'!R544</f>
        <v/>
      </c>
      <c r="K548" s="113" t="str">
        <f>'242MLInput'!AC544</f>
        <v/>
      </c>
      <c r="L548" s="114"/>
      <c r="M548" s="115" t="str">
        <f>'242MLInput'!L544</f>
        <v/>
      </c>
      <c r="N548" s="111" t="str">
        <f>IF(F548="","",(IF(R548='242MLInput'!K544,"","ERROR!")))</f>
        <v/>
      </c>
      <c r="O548" s="64"/>
      <c r="P548" s="64"/>
      <c r="Q548" s="133"/>
      <c r="R548" s="224" t="str">
        <f t="shared" si="8"/>
        <v/>
      </c>
      <c r="S548" s="225"/>
      <c r="T548" s="225"/>
      <c r="U548" s="226"/>
      <c r="V548" s="226"/>
      <c r="W548" s="226"/>
      <c r="X548" s="226"/>
      <c r="Y548" s="227" t="str">
        <f t="shared" si="86"/>
        <v/>
      </c>
      <c r="Z548" s="136"/>
      <c r="AA548" s="228"/>
      <c r="AB548" s="229"/>
      <c r="AC548" s="229"/>
      <c r="AD548" s="103"/>
      <c r="AE548" s="104">
        <v>0.0</v>
      </c>
      <c r="AF548" s="105" t="str">
        <f t="shared" si="6"/>
        <v/>
      </c>
      <c r="AG548" s="106">
        <v>2.75</v>
      </c>
      <c r="AH548" s="107">
        <f t="shared" si="7"/>
        <v>0</v>
      </c>
      <c r="AI548" s="108" t="str">
        <f>HYPERLINK('242MLInput'!AD544)</f>
        <v/>
      </c>
      <c r="AJ548" s="108" t="str">
        <f>HYPERLINK('242MLInput'!AE544)</f>
        <v/>
      </c>
      <c r="AK548" s="108" t="str">
        <f>HYPERLINK('242MLInput'!AF544)</f>
        <v/>
      </c>
      <c r="AL548" s="108" t="str">
        <f>HYPERLINK('242MLInput'!AG544)</f>
        <v/>
      </c>
      <c r="AM548" s="108" t="str">
        <f>HYPERLINK('242MLInput'!AH544)</f>
        <v/>
      </c>
      <c r="AN548" s="108" t="str">
        <f>HYPERLINK('242MLInput'!AI544)</f>
        <v/>
      </c>
      <c r="AO548" s="108" t="str">
        <f>HYPERLINK('242MLInput'!AJ544)</f>
        <v/>
      </c>
      <c r="AP548" s="108" t="str">
        <f>HYPERLINK('242MLInput'!AK544)</f>
        <v/>
      </c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  <c r="DD548" s="88"/>
    </row>
    <row r="549" ht="10.5" customHeight="1">
      <c r="A549" s="12" t="str">
        <f t="shared" si="1"/>
        <v/>
      </c>
      <c r="B549" s="88" t="str">
        <f t="shared" si="2"/>
        <v/>
      </c>
      <c r="C549" s="88" t="str">
        <f t="shared" si="3"/>
        <v/>
      </c>
      <c r="D549" s="89" t="str">
        <f>'242MLInput'!B545</f>
        <v/>
      </c>
      <c r="E549" s="90" t="str">
        <f t="shared" si="4"/>
        <v/>
      </c>
      <c r="F549" s="91" t="str">
        <f>'242MLInput'!H545</f>
        <v/>
      </c>
      <c r="G549" s="111" t="str">
        <f>'242MLInput'!N545</f>
        <v/>
      </c>
      <c r="H549" s="111" t="str">
        <f>'242MLInput'!O545</f>
        <v/>
      </c>
      <c r="I549" s="111" t="str">
        <f>'242MLInput'!Q545</f>
        <v/>
      </c>
      <c r="J549" s="112" t="str">
        <f>'242MLInput'!R545</f>
        <v/>
      </c>
      <c r="K549" s="113" t="str">
        <f>'242MLInput'!AC545</f>
        <v/>
      </c>
      <c r="L549" s="114"/>
      <c r="M549" s="115" t="str">
        <f>'242MLInput'!L545</f>
        <v/>
      </c>
      <c r="N549" s="111" t="str">
        <f>IF(F549="","",(IF(R549='242MLInput'!K545,"","ERROR!")))</f>
        <v/>
      </c>
      <c r="O549" s="64"/>
      <c r="P549" s="64"/>
      <c r="Q549" s="133"/>
      <c r="R549" s="224" t="str">
        <f t="shared" si="8"/>
        <v/>
      </c>
      <c r="S549" s="225"/>
      <c r="T549" s="225"/>
      <c r="U549" s="226"/>
      <c r="V549" s="226"/>
      <c r="W549" s="226"/>
      <c r="X549" s="226"/>
      <c r="Y549" s="227" t="str">
        <f t="shared" si="86"/>
        <v/>
      </c>
      <c r="Z549" s="136"/>
      <c r="AA549" s="228"/>
      <c r="AB549" s="229"/>
      <c r="AC549" s="229"/>
      <c r="AD549" s="103"/>
      <c r="AE549" s="104">
        <v>0.0</v>
      </c>
      <c r="AF549" s="105" t="str">
        <f t="shared" si="6"/>
        <v/>
      </c>
      <c r="AG549" s="106">
        <v>2.75</v>
      </c>
      <c r="AH549" s="107">
        <f t="shared" si="7"/>
        <v>0</v>
      </c>
      <c r="AI549" s="108" t="str">
        <f>HYPERLINK('242MLInput'!AD545)</f>
        <v/>
      </c>
      <c r="AJ549" s="108" t="str">
        <f>HYPERLINK('242MLInput'!AE545)</f>
        <v/>
      </c>
      <c r="AK549" s="108" t="str">
        <f>HYPERLINK('242MLInput'!AF545)</f>
        <v/>
      </c>
      <c r="AL549" s="108" t="str">
        <f>HYPERLINK('242MLInput'!AG545)</f>
        <v/>
      </c>
      <c r="AM549" s="108" t="str">
        <f>HYPERLINK('242MLInput'!AH545)</f>
        <v/>
      </c>
      <c r="AN549" s="108" t="str">
        <f>HYPERLINK('242MLInput'!AI545)</f>
        <v/>
      </c>
      <c r="AO549" s="108" t="str">
        <f>HYPERLINK('242MLInput'!AJ545)</f>
        <v/>
      </c>
      <c r="AP549" s="108" t="str">
        <f>HYPERLINK('242MLInput'!AK545)</f>
        <v/>
      </c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  <c r="DD549" s="88"/>
    </row>
    <row r="550" ht="10.5" customHeight="1">
      <c r="A550" s="12" t="str">
        <f t="shared" si="1"/>
        <v/>
      </c>
      <c r="B550" s="88" t="str">
        <f t="shared" si="2"/>
        <v/>
      </c>
      <c r="C550" s="88" t="str">
        <f t="shared" si="3"/>
        <v/>
      </c>
      <c r="D550" s="89" t="str">
        <f>'242MLInput'!B546</f>
        <v/>
      </c>
      <c r="E550" s="90" t="str">
        <f t="shared" si="4"/>
        <v/>
      </c>
      <c r="F550" s="91" t="str">
        <f>'242MLInput'!H546</f>
        <v/>
      </c>
      <c r="G550" s="111" t="str">
        <f>'242MLInput'!N546</f>
        <v/>
      </c>
      <c r="H550" s="111" t="str">
        <f>'242MLInput'!O546</f>
        <v/>
      </c>
      <c r="I550" s="111" t="str">
        <f>'242MLInput'!Q546</f>
        <v/>
      </c>
      <c r="J550" s="112" t="str">
        <f>'242MLInput'!R546</f>
        <v/>
      </c>
      <c r="K550" s="113" t="str">
        <f>'242MLInput'!AC546</f>
        <v/>
      </c>
      <c r="L550" s="114"/>
      <c r="M550" s="115" t="str">
        <f>'242MLInput'!L546</f>
        <v/>
      </c>
      <c r="N550" s="111" t="str">
        <f>IF(F550="","",(IF(R550='242MLInput'!K546,"","ERROR!")))</f>
        <v/>
      </c>
      <c r="O550" s="64"/>
      <c r="P550" s="64"/>
      <c r="Q550" s="133"/>
      <c r="R550" s="224" t="str">
        <f t="shared" si="8"/>
        <v/>
      </c>
      <c r="S550" s="225"/>
      <c r="T550" s="225"/>
      <c r="U550" s="226"/>
      <c r="V550" s="226"/>
      <c r="W550" s="226"/>
      <c r="X550" s="226"/>
      <c r="Y550" s="227" t="str">
        <f t="shared" si="86"/>
        <v/>
      </c>
      <c r="Z550" s="136"/>
      <c r="AA550" s="228"/>
      <c r="AB550" s="229"/>
      <c r="AC550" s="229"/>
      <c r="AD550" s="103"/>
      <c r="AE550" s="104">
        <v>0.0</v>
      </c>
      <c r="AF550" s="105" t="str">
        <f t="shared" si="6"/>
        <v/>
      </c>
      <c r="AG550" s="106">
        <v>2.75</v>
      </c>
      <c r="AH550" s="107">
        <f t="shared" si="7"/>
        <v>0</v>
      </c>
      <c r="AI550" s="108" t="str">
        <f>HYPERLINK('242MLInput'!AD546)</f>
        <v/>
      </c>
      <c r="AJ550" s="108" t="str">
        <f>HYPERLINK('242MLInput'!AE546)</f>
        <v/>
      </c>
      <c r="AK550" s="108" t="str">
        <f>HYPERLINK('242MLInput'!AF546)</f>
        <v/>
      </c>
      <c r="AL550" s="108" t="str">
        <f>HYPERLINK('242MLInput'!AG546)</f>
        <v/>
      </c>
      <c r="AM550" s="108" t="str">
        <f>HYPERLINK('242MLInput'!AH546)</f>
        <v/>
      </c>
      <c r="AN550" s="108" t="str">
        <f>HYPERLINK('242MLInput'!AI546)</f>
        <v/>
      </c>
      <c r="AO550" s="108" t="str">
        <f>HYPERLINK('242MLInput'!AJ546)</f>
        <v/>
      </c>
      <c r="AP550" s="108" t="str">
        <f>HYPERLINK('242MLInput'!AK546)</f>
        <v/>
      </c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  <c r="DD550" s="88"/>
    </row>
    <row r="551" ht="10.5" customHeight="1">
      <c r="A551" s="12" t="str">
        <f t="shared" si="1"/>
        <v/>
      </c>
      <c r="B551" s="88" t="str">
        <f t="shared" si="2"/>
        <v/>
      </c>
      <c r="C551" s="88" t="str">
        <f t="shared" si="3"/>
        <v/>
      </c>
      <c r="D551" s="89" t="str">
        <f>'242MLInput'!B547</f>
        <v/>
      </c>
      <c r="E551" s="90" t="str">
        <f t="shared" si="4"/>
        <v/>
      </c>
      <c r="F551" s="91" t="str">
        <f>'242MLInput'!H547</f>
        <v/>
      </c>
      <c r="G551" s="111" t="str">
        <f>'242MLInput'!N547</f>
        <v/>
      </c>
      <c r="H551" s="111" t="str">
        <f>'242MLInput'!O547</f>
        <v/>
      </c>
      <c r="I551" s="111" t="str">
        <f>'242MLInput'!Q547</f>
        <v/>
      </c>
      <c r="J551" s="112" t="str">
        <f>'242MLInput'!R547</f>
        <v/>
      </c>
      <c r="K551" s="113" t="str">
        <f>'242MLInput'!AC547</f>
        <v/>
      </c>
      <c r="L551" s="114"/>
      <c r="M551" s="115" t="str">
        <f>'242MLInput'!L547</f>
        <v/>
      </c>
      <c r="N551" s="111" t="str">
        <f>IF(F551="","",(IF(R551='242MLInput'!K547,"","ERROR!")))</f>
        <v/>
      </c>
      <c r="O551" s="64"/>
      <c r="P551" s="64"/>
      <c r="Q551" s="133"/>
      <c r="R551" s="224" t="str">
        <f t="shared" si="8"/>
        <v/>
      </c>
      <c r="S551" s="225"/>
      <c r="T551" s="225"/>
      <c r="U551" s="226"/>
      <c r="V551" s="226"/>
      <c r="W551" s="226"/>
      <c r="X551" s="226"/>
      <c r="Y551" s="227" t="str">
        <f t="shared" si="86"/>
        <v/>
      </c>
      <c r="Z551" s="136"/>
      <c r="AA551" s="228"/>
      <c r="AB551" s="229"/>
      <c r="AC551" s="229"/>
      <c r="AD551" s="103"/>
      <c r="AE551" s="104">
        <v>0.0</v>
      </c>
      <c r="AF551" s="105" t="str">
        <f t="shared" si="6"/>
        <v/>
      </c>
      <c r="AG551" s="106">
        <v>2.75</v>
      </c>
      <c r="AH551" s="107">
        <f t="shared" si="7"/>
        <v>0</v>
      </c>
      <c r="AI551" s="108" t="str">
        <f>HYPERLINK('242MLInput'!AD547)</f>
        <v/>
      </c>
      <c r="AJ551" s="108" t="str">
        <f>HYPERLINK('242MLInput'!AE547)</f>
        <v/>
      </c>
      <c r="AK551" s="108" t="str">
        <f>HYPERLINK('242MLInput'!AF547)</f>
        <v/>
      </c>
      <c r="AL551" s="108" t="str">
        <f>HYPERLINK('242MLInput'!AG547)</f>
        <v/>
      </c>
      <c r="AM551" s="108" t="str">
        <f>HYPERLINK('242MLInput'!AH547)</f>
        <v/>
      </c>
      <c r="AN551" s="108" t="str">
        <f>HYPERLINK('242MLInput'!AI547)</f>
        <v/>
      </c>
      <c r="AO551" s="108" t="str">
        <f>HYPERLINK('242MLInput'!AJ547)</f>
        <v/>
      </c>
      <c r="AP551" s="108" t="str">
        <f>HYPERLINK('242MLInput'!AK547)</f>
        <v/>
      </c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  <c r="DD551" s="88"/>
    </row>
    <row r="552" ht="10.5" customHeight="1">
      <c r="A552" s="12" t="str">
        <f t="shared" si="1"/>
        <v/>
      </c>
      <c r="B552" s="88" t="str">
        <f t="shared" si="2"/>
        <v/>
      </c>
      <c r="C552" s="88" t="str">
        <f t="shared" si="3"/>
        <v/>
      </c>
      <c r="D552" s="89" t="str">
        <f>'242MLInput'!B548</f>
        <v/>
      </c>
      <c r="E552" s="90" t="str">
        <f t="shared" si="4"/>
        <v/>
      </c>
      <c r="F552" s="91" t="str">
        <f>'242MLInput'!H548</f>
        <v/>
      </c>
      <c r="G552" s="111" t="str">
        <f>'242MLInput'!N548</f>
        <v/>
      </c>
      <c r="H552" s="111" t="str">
        <f>'242MLInput'!O548</f>
        <v/>
      </c>
      <c r="I552" s="111" t="str">
        <f>'242MLInput'!Q548</f>
        <v/>
      </c>
      <c r="J552" s="112" t="str">
        <f>'242MLInput'!R548</f>
        <v/>
      </c>
      <c r="K552" s="113" t="str">
        <f>'242MLInput'!AC548</f>
        <v/>
      </c>
      <c r="L552" s="114"/>
      <c r="M552" s="115" t="str">
        <f>'242MLInput'!L548</f>
        <v/>
      </c>
      <c r="N552" s="111" t="str">
        <f>IF(F552="","",(IF(R552='242MLInput'!K548,"","ERROR!")))</f>
        <v/>
      </c>
      <c r="O552" s="64"/>
      <c r="P552" s="64"/>
      <c r="Q552" s="133"/>
      <c r="R552" s="224" t="str">
        <f t="shared" si="8"/>
        <v/>
      </c>
      <c r="S552" s="225"/>
      <c r="T552" s="225"/>
      <c r="U552" s="226"/>
      <c r="V552" s="226"/>
      <c r="W552" s="226"/>
      <c r="X552" s="226"/>
      <c r="Y552" s="227" t="str">
        <f t="shared" si="86"/>
        <v/>
      </c>
      <c r="Z552" s="136"/>
      <c r="AA552" s="228"/>
      <c r="AB552" s="229"/>
      <c r="AC552" s="229"/>
      <c r="AD552" s="103"/>
      <c r="AE552" s="104">
        <v>0.0</v>
      </c>
      <c r="AF552" s="105" t="str">
        <f t="shared" si="6"/>
        <v/>
      </c>
      <c r="AG552" s="106">
        <v>2.75</v>
      </c>
      <c r="AH552" s="107">
        <f t="shared" si="7"/>
        <v>0</v>
      </c>
      <c r="AI552" s="108" t="str">
        <f>HYPERLINK('242MLInput'!AD548)</f>
        <v/>
      </c>
      <c r="AJ552" s="108" t="str">
        <f>HYPERLINK('242MLInput'!AE548)</f>
        <v/>
      </c>
      <c r="AK552" s="108" t="str">
        <f>HYPERLINK('242MLInput'!AF548)</f>
        <v/>
      </c>
      <c r="AL552" s="108" t="str">
        <f>HYPERLINK('242MLInput'!AG548)</f>
        <v/>
      </c>
      <c r="AM552" s="108" t="str">
        <f>HYPERLINK('242MLInput'!AH548)</f>
        <v/>
      </c>
      <c r="AN552" s="108" t="str">
        <f>HYPERLINK('242MLInput'!AI548)</f>
        <v/>
      </c>
      <c r="AO552" s="108" t="str">
        <f>HYPERLINK('242MLInput'!AJ548)</f>
        <v/>
      </c>
      <c r="AP552" s="108" t="str">
        <f>HYPERLINK('242MLInput'!AK548)</f>
        <v/>
      </c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  <c r="DD552" s="88"/>
    </row>
    <row r="553" ht="10.5" customHeight="1">
      <c r="A553" s="12" t="str">
        <f t="shared" si="1"/>
        <v/>
      </c>
      <c r="B553" s="88" t="str">
        <f t="shared" si="2"/>
        <v/>
      </c>
      <c r="C553" s="88" t="str">
        <f t="shared" si="3"/>
        <v/>
      </c>
      <c r="D553" s="89" t="str">
        <f>'242MLInput'!B549</f>
        <v/>
      </c>
      <c r="E553" s="90" t="str">
        <f t="shared" si="4"/>
        <v/>
      </c>
      <c r="F553" s="91" t="str">
        <f>'242MLInput'!H549</f>
        <v/>
      </c>
      <c r="G553" s="111" t="str">
        <f>'242MLInput'!N549</f>
        <v/>
      </c>
      <c r="H553" s="111" t="str">
        <f>'242MLInput'!O549</f>
        <v/>
      </c>
      <c r="I553" s="111" t="str">
        <f>'242MLInput'!Q549</f>
        <v/>
      </c>
      <c r="J553" s="112" t="str">
        <f>'242MLInput'!R549</f>
        <v/>
      </c>
      <c r="K553" s="113" t="str">
        <f>'242MLInput'!AC549</f>
        <v/>
      </c>
      <c r="L553" s="114"/>
      <c r="M553" s="115" t="str">
        <f>'242MLInput'!L549</f>
        <v/>
      </c>
      <c r="N553" s="111" t="str">
        <f>IF(F553="","",(IF(R553='242MLInput'!K549,"","ERROR!")))</f>
        <v/>
      </c>
      <c r="O553" s="64"/>
      <c r="P553" s="64"/>
      <c r="Q553" s="133"/>
      <c r="R553" s="224" t="str">
        <f t="shared" si="8"/>
        <v/>
      </c>
      <c r="S553" s="225"/>
      <c r="T553" s="225"/>
      <c r="U553" s="226"/>
      <c r="V553" s="226"/>
      <c r="W553" s="226"/>
      <c r="X553" s="226"/>
      <c r="Y553" s="227" t="str">
        <f t="shared" si="86"/>
        <v/>
      </c>
      <c r="Z553" s="136"/>
      <c r="AA553" s="228"/>
      <c r="AB553" s="229"/>
      <c r="AC553" s="229"/>
      <c r="AD553" s="103"/>
      <c r="AE553" s="104">
        <v>0.0</v>
      </c>
      <c r="AF553" s="105" t="str">
        <f t="shared" si="6"/>
        <v/>
      </c>
      <c r="AG553" s="106">
        <v>2.75</v>
      </c>
      <c r="AH553" s="107">
        <f t="shared" si="7"/>
        <v>0</v>
      </c>
      <c r="AI553" s="108" t="str">
        <f>HYPERLINK('242MLInput'!AD549)</f>
        <v/>
      </c>
      <c r="AJ553" s="108" t="str">
        <f>HYPERLINK('242MLInput'!AE549)</f>
        <v/>
      </c>
      <c r="AK553" s="108" t="str">
        <f>HYPERLINK('242MLInput'!AF549)</f>
        <v/>
      </c>
      <c r="AL553" s="108" t="str">
        <f>HYPERLINK('242MLInput'!AG549)</f>
        <v/>
      </c>
      <c r="AM553" s="108" t="str">
        <f>HYPERLINK('242MLInput'!AH549)</f>
        <v/>
      </c>
      <c r="AN553" s="108" t="str">
        <f>HYPERLINK('242MLInput'!AI549)</f>
        <v/>
      </c>
      <c r="AO553" s="108" t="str">
        <f>HYPERLINK('242MLInput'!AJ549)</f>
        <v/>
      </c>
      <c r="AP553" s="108" t="str">
        <f>HYPERLINK('242MLInput'!AK549)</f>
        <v/>
      </c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  <c r="DD553" s="88"/>
    </row>
    <row r="554" ht="10.5" customHeight="1">
      <c r="A554" s="12" t="str">
        <f t="shared" si="1"/>
        <v/>
      </c>
      <c r="B554" s="88" t="str">
        <f t="shared" si="2"/>
        <v/>
      </c>
      <c r="C554" s="88" t="str">
        <f t="shared" si="3"/>
        <v/>
      </c>
      <c r="D554" s="89" t="str">
        <f>'242MLInput'!B550</f>
        <v/>
      </c>
      <c r="E554" s="90" t="str">
        <f t="shared" si="4"/>
        <v/>
      </c>
      <c r="F554" s="91" t="str">
        <f>'242MLInput'!H550</f>
        <v/>
      </c>
      <c r="G554" s="111" t="str">
        <f>'242MLInput'!N550</f>
        <v/>
      </c>
      <c r="H554" s="111" t="str">
        <f>'242MLInput'!O550</f>
        <v/>
      </c>
      <c r="I554" s="111" t="str">
        <f>'242MLInput'!Q550</f>
        <v/>
      </c>
      <c r="J554" s="112" t="str">
        <f>'242MLInput'!R550</f>
        <v/>
      </c>
      <c r="K554" s="113" t="str">
        <f>'242MLInput'!AC550</f>
        <v/>
      </c>
      <c r="L554" s="114"/>
      <c r="M554" s="115" t="str">
        <f>'242MLInput'!L550</f>
        <v/>
      </c>
      <c r="N554" s="111" t="str">
        <f>IF(F554="","",(IF(R554='242MLInput'!K550,"","ERROR!")))</f>
        <v/>
      </c>
      <c r="O554" s="64"/>
      <c r="P554" s="64"/>
      <c r="Q554" s="133"/>
      <c r="R554" s="224" t="str">
        <f t="shared" si="8"/>
        <v/>
      </c>
      <c r="S554" s="225"/>
      <c r="T554" s="225"/>
      <c r="U554" s="226"/>
      <c r="V554" s="226"/>
      <c r="W554" s="226"/>
      <c r="X554" s="226"/>
      <c r="Y554" s="227" t="str">
        <f t="shared" si="86"/>
        <v/>
      </c>
      <c r="Z554" s="136"/>
      <c r="AA554" s="228"/>
      <c r="AB554" s="229"/>
      <c r="AC554" s="229"/>
      <c r="AD554" s="103"/>
      <c r="AE554" s="104">
        <v>0.0</v>
      </c>
      <c r="AF554" s="105" t="str">
        <f t="shared" si="6"/>
        <v/>
      </c>
      <c r="AG554" s="106">
        <v>2.75</v>
      </c>
      <c r="AH554" s="107">
        <f t="shared" si="7"/>
        <v>0</v>
      </c>
      <c r="AI554" s="108" t="str">
        <f>HYPERLINK('242MLInput'!AD550)</f>
        <v/>
      </c>
      <c r="AJ554" s="108" t="str">
        <f>HYPERLINK('242MLInput'!AE550)</f>
        <v/>
      </c>
      <c r="AK554" s="108" t="str">
        <f>HYPERLINK('242MLInput'!AF550)</f>
        <v/>
      </c>
      <c r="AL554" s="108" t="str">
        <f>HYPERLINK('242MLInput'!AG550)</f>
        <v/>
      </c>
      <c r="AM554" s="108" t="str">
        <f>HYPERLINK('242MLInput'!AH550)</f>
        <v/>
      </c>
      <c r="AN554" s="108" t="str">
        <f>HYPERLINK('242MLInput'!AI550)</f>
        <v/>
      </c>
      <c r="AO554" s="108" t="str">
        <f>HYPERLINK('242MLInput'!AJ550)</f>
        <v/>
      </c>
      <c r="AP554" s="108" t="str">
        <f>HYPERLINK('242MLInput'!AK550)</f>
        <v/>
      </c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  <c r="DD554" s="88"/>
    </row>
    <row r="555" ht="10.5" customHeight="1">
      <c r="A555" s="12" t="str">
        <f t="shared" si="1"/>
        <v/>
      </c>
      <c r="B555" s="88" t="str">
        <f t="shared" si="2"/>
        <v/>
      </c>
      <c r="C555" s="88" t="str">
        <f t="shared" si="3"/>
        <v/>
      </c>
      <c r="D555" s="89" t="str">
        <f>'242MLInput'!B551</f>
        <v/>
      </c>
      <c r="E555" s="90" t="str">
        <f t="shared" si="4"/>
        <v/>
      </c>
      <c r="F555" s="91" t="str">
        <f>'242MLInput'!H551</f>
        <v/>
      </c>
      <c r="G555" s="111" t="str">
        <f>'242MLInput'!N551</f>
        <v/>
      </c>
      <c r="H555" s="111" t="str">
        <f>'242MLInput'!O551</f>
        <v/>
      </c>
      <c r="I555" s="111" t="str">
        <f>'242MLInput'!Q551</f>
        <v/>
      </c>
      <c r="J555" s="112" t="str">
        <f>'242MLInput'!R551</f>
        <v/>
      </c>
      <c r="K555" s="113" t="str">
        <f>'242MLInput'!AC551</f>
        <v/>
      </c>
      <c r="L555" s="114"/>
      <c r="M555" s="115" t="str">
        <f>'242MLInput'!L551</f>
        <v/>
      </c>
      <c r="N555" s="111" t="str">
        <f>IF(F555="","",(IF(R555='242MLInput'!K551,"","ERROR!")))</f>
        <v/>
      </c>
      <c r="O555" s="64"/>
      <c r="P555" s="64"/>
      <c r="Q555" s="133"/>
      <c r="R555" s="224" t="str">
        <f t="shared" si="8"/>
        <v/>
      </c>
      <c r="S555" s="225"/>
      <c r="T555" s="225"/>
      <c r="U555" s="226"/>
      <c r="V555" s="226"/>
      <c r="W555" s="226"/>
      <c r="X555" s="226"/>
      <c r="Y555" s="227" t="str">
        <f t="shared" si="86"/>
        <v/>
      </c>
      <c r="Z555" s="136"/>
      <c r="AA555" s="228"/>
      <c r="AB555" s="229"/>
      <c r="AC555" s="229"/>
      <c r="AD555" s="103"/>
      <c r="AE555" s="104">
        <v>0.0</v>
      </c>
      <c r="AF555" s="105" t="str">
        <f t="shared" si="6"/>
        <v/>
      </c>
      <c r="AG555" s="106">
        <v>2.75</v>
      </c>
      <c r="AH555" s="107">
        <f t="shared" si="7"/>
        <v>0</v>
      </c>
      <c r="AI555" s="108" t="str">
        <f>HYPERLINK('242MLInput'!AD551)</f>
        <v/>
      </c>
      <c r="AJ555" s="108" t="str">
        <f>HYPERLINK('242MLInput'!AE551)</f>
        <v/>
      </c>
      <c r="AK555" s="108" t="str">
        <f>HYPERLINK('242MLInput'!AF551)</f>
        <v/>
      </c>
      <c r="AL555" s="108" t="str">
        <f>HYPERLINK('242MLInput'!AG551)</f>
        <v/>
      </c>
      <c r="AM555" s="108" t="str">
        <f>HYPERLINK('242MLInput'!AH551)</f>
        <v/>
      </c>
      <c r="AN555" s="108" t="str">
        <f>HYPERLINK('242MLInput'!AI551)</f>
        <v/>
      </c>
      <c r="AO555" s="108" t="str">
        <f>HYPERLINK('242MLInput'!AJ551)</f>
        <v/>
      </c>
      <c r="AP555" s="108" t="str">
        <f>HYPERLINK('242MLInput'!AK551)</f>
        <v/>
      </c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  <c r="DD555" s="88"/>
    </row>
    <row r="556" ht="10.5" customHeight="1">
      <c r="A556" s="12" t="str">
        <f t="shared" si="1"/>
        <v/>
      </c>
      <c r="B556" s="88" t="str">
        <f t="shared" si="2"/>
        <v/>
      </c>
      <c r="C556" s="88" t="str">
        <f t="shared" si="3"/>
        <v/>
      </c>
      <c r="D556" s="89" t="str">
        <f>'242MLInput'!B552</f>
        <v/>
      </c>
      <c r="E556" s="90" t="str">
        <f t="shared" si="4"/>
        <v/>
      </c>
      <c r="F556" s="91" t="str">
        <f>'242MLInput'!H552</f>
        <v/>
      </c>
      <c r="G556" s="111" t="str">
        <f>'242MLInput'!N552</f>
        <v/>
      </c>
      <c r="H556" s="111" t="str">
        <f>'242MLInput'!O552</f>
        <v/>
      </c>
      <c r="I556" s="111" t="str">
        <f>'242MLInput'!Q552</f>
        <v/>
      </c>
      <c r="J556" s="112" t="str">
        <f>'242MLInput'!R552</f>
        <v/>
      </c>
      <c r="K556" s="113" t="str">
        <f>'242MLInput'!AC552</f>
        <v/>
      </c>
      <c r="L556" s="114"/>
      <c r="M556" s="115" t="str">
        <f>'242MLInput'!L552</f>
        <v/>
      </c>
      <c r="N556" s="111" t="str">
        <f>IF(F556="","",(IF(R556='242MLInput'!K552,"","ERROR!")))</f>
        <v/>
      </c>
      <c r="O556" s="64"/>
      <c r="P556" s="64"/>
      <c r="Q556" s="133"/>
      <c r="R556" s="224" t="str">
        <f t="shared" si="8"/>
        <v/>
      </c>
      <c r="S556" s="225"/>
      <c r="T556" s="225"/>
      <c r="U556" s="226"/>
      <c r="V556" s="226"/>
      <c r="W556" s="226"/>
      <c r="X556" s="226"/>
      <c r="Y556" s="227" t="str">
        <f t="shared" si="86"/>
        <v/>
      </c>
      <c r="Z556" s="136"/>
      <c r="AA556" s="228"/>
      <c r="AB556" s="229"/>
      <c r="AC556" s="229"/>
      <c r="AD556" s="103"/>
      <c r="AE556" s="104">
        <v>0.0</v>
      </c>
      <c r="AF556" s="105" t="str">
        <f t="shared" si="6"/>
        <v/>
      </c>
      <c r="AG556" s="106">
        <v>2.75</v>
      </c>
      <c r="AH556" s="107">
        <f t="shared" si="7"/>
        <v>0</v>
      </c>
      <c r="AI556" s="108" t="str">
        <f>HYPERLINK('242MLInput'!AD552)</f>
        <v/>
      </c>
      <c r="AJ556" s="108" t="str">
        <f>HYPERLINK('242MLInput'!AE552)</f>
        <v/>
      </c>
      <c r="AK556" s="108" t="str">
        <f>HYPERLINK('242MLInput'!AF552)</f>
        <v/>
      </c>
      <c r="AL556" s="108" t="str">
        <f>HYPERLINK('242MLInput'!AG552)</f>
        <v/>
      </c>
      <c r="AM556" s="108" t="str">
        <f>HYPERLINK('242MLInput'!AH552)</f>
        <v/>
      </c>
      <c r="AN556" s="108" t="str">
        <f>HYPERLINK('242MLInput'!AI552)</f>
        <v/>
      </c>
      <c r="AO556" s="108" t="str">
        <f>HYPERLINK('242MLInput'!AJ552)</f>
        <v/>
      </c>
      <c r="AP556" s="108" t="str">
        <f>HYPERLINK('242MLInput'!AK552)</f>
        <v/>
      </c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  <c r="DD556" s="88"/>
    </row>
    <row r="557" ht="10.5" customHeight="1">
      <c r="A557" s="12" t="str">
        <f t="shared" si="1"/>
        <v/>
      </c>
      <c r="B557" s="88" t="str">
        <f t="shared" si="2"/>
        <v/>
      </c>
      <c r="C557" s="88" t="str">
        <f t="shared" si="3"/>
        <v/>
      </c>
      <c r="D557" s="89" t="str">
        <f>'242MLInput'!B553</f>
        <v/>
      </c>
      <c r="E557" s="90" t="str">
        <f t="shared" si="4"/>
        <v/>
      </c>
      <c r="F557" s="91" t="str">
        <f>'242MLInput'!H553</f>
        <v/>
      </c>
      <c r="G557" s="111" t="str">
        <f>'242MLInput'!N553</f>
        <v/>
      </c>
      <c r="H557" s="111" t="str">
        <f>'242MLInput'!O553</f>
        <v/>
      </c>
      <c r="I557" s="111" t="str">
        <f>'242MLInput'!Q553</f>
        <v/>
      </c>
      <c r="J557" s="112" t="str">
        <f>'242MLInput'!R553</f>
        <v/>
      </c>
      <c r="K557" s="113" t="str">
        <f>'242MLInput'!AC553</f>
        <v/>
      </c>
      <c r="L557" s="114"/>
      <c r="M557" s="115" t="str">
        <f>'242MLInput'!L553</f>
        <v/>
      </c>
      <c r="N557" s="111" t="str">
        <f>IF(F557="","",(IF(R557='242MLInput'!K553,"","ERROR!")))</f>
        <v/>
      </c>
      <c r="O557" s="64"/>
      <c r="P557" s="64"/>
      <c r="Q557" s="133"/>
      <c r="R557" s="224" t="str">
        <f t="shared" si="8"/>
        <v/>
      </c>
      <c r="S557" s="225"/>
      <c r="T557" s="225"/>
      <c r="U557" s="226"/>
      <c r="V557" s="226"/>
      <c r="W557" s="226"/>
      <c r="X557" s="226"/>
      <c r="Y557" s="227" t="str">
        <f t="shared" si="86"/>
        <v/>
      </c>
      <c r="Z557" s="136"/>
      <c r="AA557" s="228"/>
      <c r="AB557" s="229"/>
      <c r="AC557" s="229"/>
      <c r="AD557" s="103"/>
      <c r="AE557" s="104">
        <v>0.0</v>
      </c>
      <c r="AF557" s="105" t="str">
        <f t="shared" si="6"/>
        <v/>
      </c>
      <c r="AG557" s="106">
        <v>2.75</v>
      </c>
      <c r="AH557" s="107">
        <f t="shared" si="7"/>
        <v>0</v>
      </c>
      <c r="AI557" s="108" t="str">
        <f>HYPERLINK('242MLInput'!AD553)</f>
        <v/>
      </c>
      <c r="AJ557" s="108" t="str">
        <f>HYPERLINK('242MLInput'!AE553)</f>
        <v/>
      </c>
      <c r="AK557" s="108" t="str">
        <f>HYPERLINK('242MLInput'!AF553)</f>
        <v/>
      </c>
      <c r="AL557" s="108" t="str">
        <f>HYPERLINK('242MLInput'!AG553)</f>
        <v/>
      </c>
      <c r="AM557" s="108" t="str">
        <f>HYPERLINK('242MLInput'!AH553)</f>
        <v/>
      </c>
      <c r="AN557" s="108" t="str">
        <f>HYPERLINK('242MLInput'!AI553)</f>
        <v/>
      </c>
      <c r="AO557" s="108" t="str">
        <f>HYPERLINK('242MLInput'!AJ553)</f>
        <v/>
      </c>
      <c r="AP557" s="108" t="str">
        <f>HYPERLINK('242MLInput'!AK553)</f>
        <v/>
      </c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  <c r="DD557" s="88"/>
    </row>
    <row r="558" ht="10.5" customHeight="1">
      <c r="A558" s="12" t="str">
        <f t="shared" si="1"/>
        <v/>
      </c>
      <c r="B558" s="88" t="str">
        <f t="shared" si="2"/>
        <v/>
      </c>
      <c r="C558" s="88" t="str">
        <f t="shared" si="3"/>
        <v/>
      </c>
      <c r="D558" s="89" t="str">
        <f>'242MLInput'!B554</f>
        <v/>
      </c>
      <c r="E558" s="90" t="str">
        <f t="shared" si="4"/>
        <v/>
      </c>
      <c r="F558" s="91" t="str">
        <f>'242MLInput'!H554</f>
        <v/>
      </c>
      <c r="G558" s="111" t="str">
        <f>'242MLInput'!N554</f>
        <v/>
      </c>
      <c r="H558" s="111" t="str">
        <f>'242MLInput'!O554</f>
        <v/>
      </c>
      <c r="I558" s="111" t="str">
        <f>'242MLInput'!Q554</f>
        <v/>
      </c>
      <c r="J558" s="112" t="str">
        <f>'242MLInput'!R554</f>
        <v/>
      </c>
      <c r="K558" s="113" t="str">
        <f>'242MLInput'!AC554</f>
        <v/>
      </c>
      <c r="L558" s="114"/>
      <c r="M558" s="115" t="str">
        <f>'242MLInput'!L554</f>
        <v/>
      </c>
      <c r="N558" s="111" t="str">
        <f>IF(F558="","",(IF(R558='242MLInput'!K554,"","ERROR!")))</f>
        <v/>
      </c>
      <c r="O558" s="64"/>
      <c r="P558" s="64"/>
      <c r="Q558" s="133"/>
      <c r="R558" s="224" t="str">
        <f t="shared" si="8"/>
        <v/>
      </c>
      <c r="S558" s="225"/>
      <c r="T558" s="225"/>
      <c r="U558" s="226"/>
      <c r="V558" s="226"/>
      <c r="W558" s="226"/>
      <c r="X558" s="226"/>
      <c r="Y558" s="227" t="str">
        <f t="shared" si="86"/>
        <v/>
      </c>
      <c r="Z558" s="136"/>
      <c r="AA558" s="228"/>
      <c r="AB558" s="229"/>
      <c r="AC558" s="229"/>
      <c r="AD558" s="103"/>
      <c r="AE558" s="104">
        <v>0.0</v>
      </c>
      <c r="AF558" s="105" t="str">
        <f t="shared" si="6"/>
        <v/>
      </c>
      <c r="AG558" s="106">
        <v>2.75</v>
      </c>
      <c r="AH558" s="107">
        <f t="shared" si="7"/>
        <v>0</v>
      </c>
      <c r="AI558" s="108" t="str">
        <f>HYPERLINK('242MLInput'!AD554)</f>
        <v/>
      </c>
      <c r="AJ558" s="108" t="str">
        <f>HYPERLINK('242MLInput'!AE554)</f>
        <v/>
      </c>
      <c r="AK558" s="108" t="str">
        <f>HYPERLINK('242MLInput'!AF554)</f>
        <v/>
      </c>
      <c r="AL558" s="108" t="str">
        <f>HYPERLINK('242MLInput'!AG554)</f>
        <v/>
      </c>
      <c r="AM558" s="108" t="str">
        <f>HYPERLINK('242MLInput'!AH554)</f>
        <v/>
      </c>
      <c r="AN558" s="108" t="str">
        <f>HYPERLINK('242MLInput'!AI554)</f>
        <v/>
      </c>
      <c r="AO558" s="108" t="str">
        <f>HYPERLINK('242MLInput'!AJ554)</f>
        <v/>
      </c>
      <c r="AP558" s="108" t="str">
        <f>HYPERLINK('242MLInput'!AK554)</f>
        <v/>
      </c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  <c r="DD558" s="88"/>
    </row>
    <row r="559" ht="10.5" customHeight="1">
      <c r="A559" s="12" t="str">
        <f t="shared" si="1"/>
        <v/>
      </c>
      <c r="B559" s="88" t="str">
        <f t="shared" si="2"/>
        <v/>
      </c>
      <c r="C559" s="88" t="str">
        <f t="shared" si="3"/>
        <v/>
      </c>
      <c r="D559" s="89" t="str">
        <f>'242MLInput'!B555</f>
        <v/>
      </c>
      <c r="E559" s="90" t="str">
        <f t="shared" si="4"/>
        <v/>
      </c>
      <c r="F559" s="91" t="str">
        <f>'242MLInput'!H555</f>
        <v/>
      </c>
      <c r="G559" s="111" t="str">
        <f>'242MLInput'!N555</f>
        <v/>
      </c>
      <c r="H559" s="111" t="str">
        <f>'242MLInput'!O555</f>
        <v/>
      </c>
      <c r="I559" s="111" t="str">
        <f>'242MLInput'!Q555</f>
        <v/>
      </c>
      <c r="J559" s="112" t="str">
        <f>'242MLInput'!R555</f>
        <v/>
      </c>
      <c r="K559" s="113" t="str">
        <f>'242MLInput'!AC555</f>
        <v/>
      </c>
      <c r="L559" s="114"/>
      <c r="M559" s="115" t="str">
        <f>'242MLInput'!L555</f>
        <v/>
      </c>
      <c r="N559" s="111" t="str">
        <f>IF(F559="","",(IF(R559='242MLInput'!K555,"","ERROR!")))</f>
        <v/>
      </c>
      <c r="O559" s="64"/>
      <c r="P559" s="64"/>
      <c r="Q559" s="133"/>
      <c r="R559" s="224" t="str">
        <f t="shared" si="8"/>
        <v/>
      </c>
      <c r="S559" s="225"/>
      <c r="T559" s="225"/>
      <c r="U559" s="226"/>
      <c r="V559" s="226"/>
      <c r="W559" s="226"/>
      <c r="X559" s="226"/>
      <c r="Y559" s="227" t="str">
        <f t="shared" si="86"/>
        <v/>
      </c>
      <c r="Z559" s="136"/>
      <c r="AA559" s="228"/>
      <c r="AB559" s="229"/>
      <c r="AC559" s="229"/>
      <c r="AD559" s="103"/>
      <c r="AE559" s="104">
        <v>0.0</v>
      </c>
      <c r="AF559" s="105" t="str">
        <f t="shared" si="6"/>
        <v/>
      </c>
      <c r="AG559" s="106">
        <v>2.75</v>
      </c>
      <c r="AH559" s="107">
        <f t="shared" si="7"/>
        <v>0</v>
      </c>
      <c r="AI559" s="108" t="str">
        <f>HYPERLINK('242MLInput'!AD555)</f>
        <v/>
      </c>
      <c r="AJ559" s="108" t="str">
        <f>HYPERLINK('242MLInput'!AE555)</f>
        <v/>
      </c>
      <c r="AK559" s="108" t="str">
        <f>HYPERLINK('242MLInput'!AF555)</f>
        <v/>
      </c>
      <c r="AL559" s="108" t="str">
        <f>HYPERLINK('242MLInput'!AG555)</f>
        <v/>
      </c>
      <c r="AM559" s="108" t="str">
        <f>HYPERLINK('242MLInput'!AH555)</f>
        <v/>
      </c>
      <c r="AN559" s="108" t="str">
        <f>HYPERLINK('242MLInput'!AI555)</f>
        <v/>
      </c>
      <c r="AO559" s="108" t="str">
        <f>HYPERLINK('242MLInput'!AJ555)</f>
        <v/>
      </c>
      <c r="AP559" s="108" t="str">
        <f>HYPERLINK('242MLInput'!AK555)</f>
        <v/>
      </c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  <c r="DD559" s="88"/>
    </row>
    <row r="560" ht="10.5" customHeight="1">
      <c r="A560" s="12" t="str">
        <f t="shared" si="1"/>
        <v/>
      </c>
      <c r="B560" s="88" t="str">
        <f t="shared" si="2"/>
        <v/>
      </c>
      <c r="C560" s="88" t="str">
        <f t="shared" si="3"/>
        <v/>
      </c>
      <c r="D560" s="89" t="str">
        <f>'242MLInput'!B556</f>
        <v/>
      </c>
      <c r="E560" s="90" t="str">
        <f t="shared" si="4"/>
        <v/>
      </c>
      <c r="F560" s="91" t="str">
        <f>'242MLInput'!H556</f>
        <v/>
      </c>
      <c r="G560" s="111" t="str">
        <f>'242MLInput'!N556</f>
        <v/>
      </c>
      <c r="H560" s="111" t="str">
        <f>'242MLInput'!O556</f>
        <v/>
      </c>
      <c r="I560" s="111" t="str">
        <f>'242MLInput'!Q556</f>
        <v/>
      </c>
      <c r="J560" s="112" t="str">
        <f>'242MLInput'!R556</f>
        <v/>
      </c>
      <c r="K560" s="113" t="str">
        <f>'242MLInput'!AC556</f>
        <v/>
      </c>
      <c r="L560" s="114"/>
      <c r="M560" s="115" t="str">
        <f>'242MLInput'!L556</f>
        <v/>
      </c>
      <c r="N560" s="111" t="str">
        <f>IF(F560="","",(IF(R560='242MLInput'!K556,"","ERROR!")))</f>
        <v/>
      </c>
      <c r="O560" s="64"/>
      <c r="P560" s="64"/>
      <c r="Q560" s="133"/>
      <c r="R560" s="224" t="str">
        <f t="shared" si="8"/>
        <v/>
      </c>
      <c r="S560" s="225"/>
      <c r="T560" s="225"/>
      <c r="U560" s="226"/>
      <c r="V560" s="226"/>
      <c r="W560" s="226"/>
      <c r="X560" s="226"/>
      <c r="Y560" s="227" t="str">
        <f t="shared" si="86"/>
        <v/>
      </c>
      <c r="Z560" s="136"/>
      <c r="AA560" s="228"/>
      <c r="AB560" s="229"/>
      <c r="AC560" s="229"/>
      <c r="AD560" s="103"/>
      <c r="AE560" s="104">
        <v>0.0</v>
      </c>
      <c r="AF560" s="105" t="str">
        <f t="shared" si="6"/>
        <v/>
      </c>
      <c r="AG560" s="106">
        <v>2.75</v>
      </c>
      <c r="AH560" s="107">
        <f t="shared" si="7"/>
        <v>0</v>
      </c>
      <c r="AI560" s="108" t="str">
        <f>HYPERLINK('242MLInput'!AD556)</f>
        <v/>
      </c>
      <c r="AJ560" s="108" t="str">
        <f>HYPERLINK('242MLInput'!AE556)</f>
        <v/>
      </c>
      <c r="AK560" s="108" t="str">
        <f>HYPERLINK('242MLInput'!AF556)</f>
        <v/>
      </c>
      <c r="AL560" s="108" t="str">
        <f>HYPERLINK('242MLInput'!AG556)</f>
        <v/>
      </c>
      <c r="AM560" s="108" t="str">
        <f>HYPERLINK('242MLInput'!AH556)</f>
        <v/>
      </c>
      <c r="AN560" s="108" t="str">
        <f>HYPERLINK('242MLInput'!AI556)</f>
        <v/>
      </c>
      <c r="AO560" s="108" t="str">
        <f>HYPERLINK('242MLInput'!AJ556)</f>
        <v/>
      </c>
      <c r="AP560" s="108" t="str">
        <f>HYPERLINK('242MLInput'!AK556)</f>
        <v/>
      </c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  <c r="DD560" s="88"/>
    </row>
    <row r="561" ht="10.5" customHeight="1">
      <c r="A561" s="12" t="str">
        <f t="shared" si="1"/>
        <v/>
      </c>
      <c r="B561" s="88" t="str">
        <f t="shared" si="2"/>
        <v/>
      </c>
      <c r="C561" s="88" t="str">
        <f t="shared" si="3"/>
        <v/>
      </c>
      <c r="D561" s="89" t="str">
        <f>'242MLInput'!B557</f>
        <v/>
      </c>
      <c r="E561" s="90" t="str">
        <f t="shared" si="4"/>
        <v/>
      </c>
      <c r="F561" s="91" t="str">
        <f>'242MLInput'!H557</f>
        <v/>
      </c>
      <c r="G561" s="111" t="str">
        <f>'242MLInput'!N557</f>
        <v/>
      </c>
      <c r="H561" s="111" t="str">
        <f>'242MLInput'!O557</f>
        <v/>
      </c>
      <c r="I561" s="111" t="str">
        <f>'242MLInput'!Q557</f>
        <v/>
      </c>
      <c r="J561" s="112" t="str">
        <f>'242MLInput'!R557</f>
        <v/>
      </c>
      <c r="K561" s="113" t="str">
        <f>'242MLInput'!AC557</f>
        <v/>
      </c>
      <c r="L561" s="114"/>
      <c r="M561" s="115" t="str">
        <f>'242MLInput'!L557</f>
        <v/>
      </c>
      <c r="N561" s="111" t="str">
        <f>IF(F561="","",(IF(R561='242MLInput'!K557,"","ERROR!")))</f>
        <v/>
      </c>
      <c r="O561" s="64"/>
      <c r="P561" s="64"/>
      <c r="Q561" s="133"/>
      <c r="R561" s="224" t="str">
        <f t="shared" si="8"/>
        <v/>
      </c>
      <c r="S561" s="225"/>
      <c r="T561" s="225"/>
      <c r="U561" s="226"/>
      <c r="V561" s="226"/>
      <c r="W561" s="226"/>
      <c r="X561" s="226"/>
      <c r="Y561" s="227" t="str">
        <f t="shared" si="86"/>
        <v/>
      </c>
      <c r="Z561" s="136"/>
      <c r="AA561" s="228"/>
      <c r="AB561" s="229"/>
      <c r="AC561" s="229"/>
      <c r="AD561" s="103"/>
      <c r="AE561" s="104">
        <v>0.0</v>
      </c>
      <c r="AF561" s="105" t="str">
        <f t="shared" si="6"/>
        <v/>
      </c>
      <c r="AG561" s="106">
        <v>2.75</v>
      </c>
      <c r="AH561" s="107">
        <f t="shared" si="7"/>
        <v>0</v>
      </c>
      <c r="AI561" s="108" t="str">
        <f>HYPERLINK('242MLInput'!AD557)</f>
        <v/>
      </c>
      <c r="AJ561" s="108" t="str">
        <f>HYPERLINK('242MLInput'!AE557)</f>
        <v/>
      </c>
      <c r="AK561" s="108" t="str">
        <f>HYPERLINK('242MLInput'!AF557)</f>
        <v/>
      </c>
      <c r="AL561" s="108" t="str">
        <f>HYPERLINK('242MLInput'!AG557)</f>
        <v/>
      </c>
      <c r="AM561" s="108" t="str">
        <f>HYPERLINK('242MLInput'!AH557)</f>
        <v/>
      </c>
      <c r="AN561" s="108" t="str">
        <f>HYPERLINK('242MLInput'!AI557)</f>
        <v/>
      </c>
      <c r="AO561" s="108" t="str">
        <f>HYPERLINK('242MLInput'!AJ557)</f>
        <v/>
      </c>
      <c r="AP561" s="108" t="str">
        <f>HYPERLINK('242MLInput'!AK557)</f>
        <v/>
      </c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  <c r="DD561" s="88"/>
    </row>
    <row r="562" ht="10.5" customHeight="1">
      <c r="A562" s="12" t="str">
        <f t="shared" si="1"/>
        <v/>
      </c>
      <c r="B562" s="88" t="str">
        <f t="shared" si="2"/>
        <v/>
      </c>
      <c r="C562" s="88" t="str">
        <f t="shared" si="3"/>
        <v/>
      </c>
      <c r="D562" s="89" t="str">
        <f>'242MLInput'!B558</f>
        <v/>
      </c>
      <c r="E562" s="90" t="str">
        <f t="shared" si="4"/>
        <v/>
      </c>
      <c r="F562" s="91" t="str">
        <f>'242MLInput'!H558</f>
        <v/>
      </c>
      <c r="G562" s="111" t="str">
        <f>'242MLInput'!N558</f>
        <v/>
      </c>
      <c r="H562" s="111" t="str">
        <f>'242MLInput'!O558</f>
        <v/>
      </c>
      <c r="I562" s="111" t="str">
        <f>'242MLInput'!Q558</f>
        <v/>
      </c>
      <c r="J562" s="112" t="str">
        <f>'242MLInput'!R558</f>
        <v/>
      </c>
      <c r="K562" s="113" t="str">
        <f>'242MLInput'!AC558</f>
        <v/>
      </c>
      <c r="L562" s="114"/>
      <c r="M562" s="115" t="str">
        <f>'242MLInput'!L558</f>
        <v/>
      </c>
      <c r="N562" s="111" t="str">
        <f>IF(F562="","",(IF(R562='242MLInput'!K558,"","ERROR!")))</f>
        <v/>
      </c>
      <c r="O562" s="64"/>
      <c r="P562" s="64"/>
      <c r="Q562" s="133"/>
      <c r="R562" s="224" t="str">
        <f t="shared" si="8"/>
        <v/>
      </c>
      <c r="S562" s="225"/>
      <c r="T562" s="225"/>
      <c r="U562" s="226"/>
      <c r="V562" s="226"/>
      <c r="W562" s="226"/>
      <c r="X562" s="226"/>
      <c r="Y562" s="227" t="str">
        <f t="shared" si="86"/>
        <v/>
      </c>
      <c r="Z562" s="136"/>
      <c r="AA562" s="228"/>
      <c r="AB562" s="229"/>
      <c r="AC562" s="229"/>
      <c r="AD562" s="103"/>
      <c r="AE562" s="104">
        <v>0.0</v>
      </c>
      <c r="AF562" s="105" t="str">
        <f t="shared" si="6"/>
        <v/>
      </c>
      <c r="AG562" s="106">
        <v>2.75</v>
      </c>
      <c r="AH562" s="107">
        <f t="shared" si="7"/>
        <v>0</v>
      </c>
      <c r="AI562" s="108" t="str">
        <f>HYPERLINK('242MLInput'!AD558)</f>
        <v/>
      </c>
      <c r="AJ562" s="108" t="str">
        <f>HYPERLINK('242MLInput'!AE558)</f>
        <v/>
      </c>
      <c r="AK562" s="108" t="str">
        <f>HYPERLINK('242MLInput'!AF558)</f>
        <v/>
      </c>
      <c r="AL562" s="108" t="str">
        <f>HYPERLINK('242MLInput'!AG558)</f>
        <v/>
      </c>
      <c r="AM562" s="108" t="str">
        <f>HYPERLINK('242MLInput'!AH558)</f>
        <v/>
      </c>
      <c r="AN562" s="108" t="str">
        <f>HYPERLINK('242MLInput'!AI558)</f>
        <v/>
      </c>
      <c r="AO562" s="108" t="str">
        <f>HYPERLINK('242MLInput'!AJ558)</f>
        <v/>
      </c>
      <c r="AP562" s="108" t="str">
        <f>HYPERLINK('242MLInput'!AK558)</f>
        <v/>
      </c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  <c r="DD562" s="88"/>
    </row>
    <row r="563" ht="10.5" customHeight="1">
      <c r="A563" s="12" t="str">
        <f t="shared" si="1"/>
        <v/>
      </c>
      <c r="B563" s="88" t="str">
        <f t="shared" si="2"/>
        <v/>
      </c>
      <c r="C563" s="88" t="str">
        <f t="shared" si="3"/>
        <v/>
      </c>
      <c r="D563" s="89" t="str">
        <f>'242MLInput'!B559</f>
        <v/>
      </c>
      <c r="E563" s="90" t="str">
        <f t="shared" si="4"/>
        <v/>
      </c>
      <c r="F563" s="91" t="str">
        <f>'242MLInput'!H559</f>
        <v/>
      </c>
      <c r="G563" s="111" t="str">
        <f>'242MLInput'!N559</f>
        <v/>
      </c>
      <c r="H563" s="111" t="str">
        <f>'242MLInput'!O559</f>
        <v/>
      </c>
      <c r="I563" s="111" t="str">
        <f>'242MLInput'!Q559</f>
        <v/>
      </c>
      <c r="J563" s="112" t="str">
        <f>'242MLInput'!R559</f>
        <v/>
      </c>
      <c r="K563" s="113" t="str">
        <f>'242MLInput'!AC559</f>
        <v/>
      </c>
      <c r="L563" s="114"/>
      <c r="M563" s="115" t="str">
        <f>'242MLInput'!L559</f>
        <v/>
      </c>
      <c r="N563" s="111" t="str">
        <f>IF(F563="","",(IF(R563='242MLInput'!K559,"","ERROR!")))</f>
        <v/>
      </c>
      <c r="O563" s="64"/>
      <c r="P563" s="64"/>
      <c r="Q563" s="133"/>
      <c r="R563" s="224" t="str">
        <f t="shared" si="8"/>
        <v/>
      </c>
      <c r="S563" s="225"/>
      <c r="T563" s="225"/>
      <c r="U563" s="226"/>
      <c r="V563" s="226"/>
      <c r="W563" s="226"/>
      <c r="X563" s="226"/>
      <c r="Y563" s="227" t="str">
        <f t="shared" si="86"/>
        <v/>
      </c>
      <c r="Z563" s="136"/>
      <c r="AA563" s="228"/>
      <c r="AB563" s="229"/>
      <c r="AC563" s="229"/>
      <c r="AD563" s="103"/>
      <c r="AE563" s="104">
        <v>0.0</v>
      </c>
      <c r="AF563" s="105" t="str">
        <f t="shared" si="6"/>
        <v/>
      </c>
      <c r="AG563" s="106">
        <v>2.75</v>
      </c>
      <c r="AH563" s="107">
        <f t="shared" si="7"/>
        <v>0</v>
      </c>
      <c r="AI563" s="108" t="str">
        <f>HYPERLINK('242MLInput'!AD559)</f>
        <v/>
      </c>
      <c r="AJ563" s="108" t="str">
        <f>HYPERLINK('242MLInput'!AE559)</f>
        <v/>
      </c>
      <c r="AK563" s="108" t="str">
        <f>HYPERLINK('242MLInput'!AF559)</f>
        <v/>
      </c>
      <c r="AL563" s="108" t="str">
        <f>HYPERLINK('242MLInput'!AG559)</f>
        <v/>
      </c>
      <c r="AM563" s="108" t="str">
        <f>HYPERLINK('242MLInput'!AH559)</f>
        <v/>
      </c>
      <c r="AN563" s="108" t="str">
        <f>HYPERLINK('242MLInput'!AI559)</f>
        <v/>
      </c>
      <c r="AO563" s="108" t="str">
        <f>HYPERLINK('242MLInput'!AJ559)</f>
        <v/>
      </c>
      <c r="AP563" s="108" t="str">
        <f>HYPERLINK('242MLInput'!AK559)</f>
        <v/>
      </c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  <c r="DD563" s="88"/>
    </row>
    <row r="564" ht="10.5" customHeight="1">
      <c r="A564" s="12" t="str">
        <f t="shared" si="1"/>
        <v/>
      </c>
      <c r="B564" s="88" t="str">
        <f t="shared" si="2"/>
        <v/>
      </c>
      <c r="C564" s="88" t="str">
        <f t="shared" si="3"/>
        <v/>
      </c>
      <c r="D564" s="89" t="str">
        <f>'242MLInput'!B560</f>
        <v/>
      </c>
      <c r="E564" s="90" t="str">
        <f t="shared" si="4"/>
        <v/>
      </c>
      <c r="F564" s="91" t="str">
        <f>'242MLInput'!H560</f>
        <v/>
      </c>
      <c r="G564" s="111" t="str">
        <f>'242MLInput'!N560</f>
        <v/>
      </c>
      <c r="H564" s="111" t="str">
        <f>'242MLInput'!O560</f>
        <v/>
      </c>
      <c r="I564" s="111" t="str">
        <f>'242MLInput'!Q560</f>
        <v/>
      </c>
      <c r="J564" s="112" t="str">
        <f>'242MLInput'!R560</f>
        <v/>
      </c>
      <c r="K564" s="113" t="str">
        <f>'242MLInput'!AC560</f>
        <v/>
      </c>
      <c r="L564" s="114"/>
      <c r="M564" s="115" t="str">
        <f>'242MLInput'!L560</f>
        <v/>
      </c>
      <c r="N564" s="111" t="str">
        <f>IF(F564="","",(IF(R564='242MLInput'!K560,"","ERROR!")))</f>
        <v/>
      </c>
      <c r="O564" s="64"/>
      <c r="P564" s="64"/>
      <c r="Q564" s="133"/>
      <c r="R564" s="224" t="str">
        <f t="shared" si="8"/>
        <v/>
      </c>
      <c r="S564" s="225"/>
      <c r="T564" s="225"/>
      <c r="U564" s="226"/>
      <c r="V564" s="226"/>
      <c r="W564" s="226"/>
      <c r="X564" s="226"/>
      <c r="Y564" s="227" t="str">
        <f t="shared" si="86"/>
        <v/>
      </c>
      <c r="Z564" s="136"/>
      <c r="AA564" s="228"/>
      <c r="AB564" s="229"/>
      <c r="AC564" s="229"/>
      <c r="AD564" s="103"/>
      <c r="AE564" s="104">
        <v>0.0</v>
      </c>
      <c r="AF564" s="105" t="str">
        <f t="shared" si="6"/>
        <v/>
      </c>
      <c r="AG564" s="106">
        <v>2.75</v>
      </c>
      <c r="AH564" s="107">
        <f t="shared" si="7"/>
        <v>0</v>
      </c>
      <c r="AI564" s="108" t="str">
        <f>HYPERLINK('242MLInput'!AD560)</f>
        <v/>
      </c>
      <c r="AJ564" s="108" t="str">
        <f>HYPERLINK('242MLInput'!AE560)</f>
        <v/>
      </c>
      <c r="AK564" s="108" t="str">
        <f>HYPERLINK('242MLInput'!AF560)</f>
        <v/>
      </c>
      <c r="AL564" s="108" t="str">
        <f>HYPERLINK('242MLInput'!AG560)</f>
        <v/>
      </c>
      <c r="AM564" s="108" t="str">
        <f>HYPERLINK('242MLInput'!AH560)</f>
        <v/>
      </c>
      <c r="AN564" s="108" t="str">
        <f>HYPERLINK('242MLInput'!AI560)</f>
        <v/>
      </c>
      <c r="AO564" s="108" t="str">
        <f>HYPERLINK('242MLInput'!AJ560)</f>
        <v/>
      </c>
      <c r="AP564" s="108" t="str">
        <f>HYPERLINK('242MLInput'!AK560)</f>
        <v/>
      </c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  <c r="DD564" s="88"/>
    </row>
    <row r="565" ht="10.5" customHeight="1">
      <c r="A565" s="12" t="str">
        <f t="shared" si="1"/>
        <v/>
      </c>
      <c r="B565" s="88" t="str">
        <f t="shared" si="2"/>
        <v/>
      </c>
      <c r="C565" s="88" t="str">
        <f t="shared" si="3"/>
        <v/>
      </c>
      <c r="D565" s="89" t="str">
        <f>'242MLInput'!B561</f>
        <v/>
      </c>
      <c r="E565" s="90" t="str">
        <f t="shared" si="4"/>
        <v/>
      </c>
      <c r="F565" s="91" t="str">
        <f>'242MLInput'!H561</f>
        <v/>
      </c>
      <c r="G565" s="111" t="str">
        <f>'242MLInput'!N561</f>
        <v/>
      </c>
      <c r="H565" s="111" t="str">
        <f>'242MLInput'!O561</f>
        <v/>
      </c>
      <c r="I565" s="111" t="str">
        <f>'242MLInput'!Q561</f>
        <v/>
      </c>
      <c r="J565" s="112" t="str">
        <f>'242MLInput'!R561</f>
        <v/>
      </c>
      <c r="K565" s="113" t="str">
        <f>'242MLInput'!AC561</f>
        <v/>
      </c>
      <c r="L565" s="114"/>
      <c r="M565" s="115" t="str">
        <f>'242MLInput'!L561</f>
        <v/>
      </c>
      <c r="N565" s="111" t="str">
        <f>IF(F565="","",(IF(R565='242MLInput'!K561,"","ERROR!")))</f>
        <v/>
      </c>
      <c r="O565" s="64"/>
      <c r="P565" s="64"/>
      <c r="Q565" s="133"/>
      <c r="R565" s="224" t="str">
        <f t="shared" si="8"/>
        <v/>
      </c>
      <c r="S565" s="225"/>
      <c r="T565" s="225"/>
      <c r="U565" s="226"/>
      <c r="V565" s="226"/>
      <c r="W565" s="226"/>
      <c r="X565" s="226"/>
      <c r="Y565" s="227" t="str">
        <f t="shared" si="86"/>
        <v/>
      </c>
      <c r="Z565" s="136"/>
      <c r="AA565" s="228"/>
      <c r="AB565" s="229"/>
      <c r="AC565" s="229"/>
      <c r="AD565" s="103"/>
      <c r="AE565" s="104">
        <v>0.0</v>
      </c>
      <c r="AF565" s="105" t="str">
        <f t="shared" si="6"/>
        <v/>
      </c>
      <c r="AG565" s="106">
        <v>2.75</v>
      </c>
      <c r="AH565" s="107">
        <f t="shared" si="7"/>
        <v>0</v>
      </c>
      <c r="AI565" s="108" t="str">
        <f>HYPERLINK('242MLInput'!AD561)</f>
        <v/>
      </c>
      <c r="AJ565" s="108" t="str">
        <f>HYPERLINK('242MLInput'!AE561)</f>
        <v/>
      </c>
      <c r="AK565" s="108" t="str">
        <f>HYPERLINK('242MLInput'!AF561)</f>
        <v/>
      </c>
      <c r="AL565" s="108" t="str">
        <f>HYPERLINK('242MLInput'!AG561)</f>
        <v/>
      </c>
      <c r="AM565" s="108" t="str">
        <f>HYPERLINK('242MLInput'!AH561)</f>
        <v/>
      </c>
      <c r="AN565" s="108" t="str">
        <f>HYPERLINK('242MLInput'!AI561)</f>
        <v/>
      </c>
      <c r="AO565" s="108" t="str">
        <f>HYPERLINK('242MLInput'!AJ561)</f>
        <v/>
      </c>
      <c r="AP565" s="108" t="str">
        <f>HYPERLINK('242MLInput'!AK561)</f>
        <v/>
      </c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  <c r="DD565" s="88"/>
    </row>
    <row r="566" ht="10.5" customHeight="1">
      <c r="A566" s="12" t="str">
        <f t="shared" si="1"/>
        <v/>
      </c>
      <c r="B566" s="88" t="str">
        <f t="shared" si="2"/>
        <v/>
      </c>
      <c r="C566" s="88" t="str">
        <f t="shared" si="3"/>
        <v/>
      </c>
      <c r="D566" s="89" t="str">
        <f>'242MLInput'!B562</f>
        <v/>
      </c>
      <c r="E566" s="90" t="str">
        <f t="shared" si="4"/>
        <v/>
      </c>
      <c r="F566" s="91" t="str">
        <f>'242MLInput'!H562</f>
        <v/>
      </c>
      <c r="G566" s="111" t="str">
        <f>'242MLInput'!N562</f>
        <v/>
      </c>
      <c r="H566" s="111" t="str">
        <f>'242MLInput'!O562</f>
        <v/>
      </c>
      <c r="I566" s="111" t="str">
        <f>'242MLInput'!Q562</f>
        <v/>
      </c>
      <c r="J566" s="112" t="str">
        <f>'242MLInput'!R562</f>
        <v/>
      </c>
      <c r="K566" s="113" t="str">
        <f>'242MLInput'!AC562</f>
        <v/>
      </c>
      <c r="L566" s="114"/>
      <c r="M566" s="115" t="str">
        <f>'242MLInput'!L562</f>
        <v/>
      </c>
      <c r="N566" s="111" t="str">
        <f>IF(F566="","",(IF(R566='242MLInput'!K562,"","ERROR!")))</f>
        <v/>
      </c>
      <c r="O566" s="64"/>
      <c r="P566" s="64"/>
      <c r="Q566" s="133"/>
      <c r="R566" s="224" t="str">
        <f t="shared" si="8"/>
        <v/>
      </c>
      <c r="S566" s="225"/>
      <c r="T566" s="225"/>
      <c r="U566" s="226"/>
      <c r="V566" s="226"/>
      <c r="W566" s="226"/>
      <c r="X566" s="226"/>
      <c r="Y566" s="227" t="str">
        <f t="shared" si="86"/>
        <v/>
      </c>
      <c r="Z566" s="136"/>
      <c r="AA566" s="228"/>
      <c r="AB566" s="229"/>
      <c r="AC566" s="229"/>
      <c r="AD566" s="103"/>
      <c r="AE566" s="104">
        <v>0.0</v>
      </c>
      <c r="AF566" s="105" t="str">
        <f t="shared" si="6"/>
        <v/>
      </c>
      <c r="AG566" s="106">
        <v>2.75</v>
      </c>
      <c r="AH566" s="107">
        <f t="shared" si="7"/>
        <v>0</v>
      </c>
      <c r="AI566" s="108" t="str">
        <f>HYPERLINK('242MLInput'!AD562)</f>
        <v/>
      </c>
      <c r="AJ566" s="108" t="str">
        <f>HYPERLINK('242MLInput'!AE562)</f>
        <v/>
      </c>
      <c r="AK566" s="108" t="str">
        <f>HYPERLINK('242MLInput'!AF562)</f>
        <v/>
      </c>
      <c r="AL566" s="108" t="str">
        <f>HYPERLINK('242MLInput'!AG562)</f>
        <v/>
      </c>
      <c r="AM566" s="108" t="str">
        <f>HYPERLINK('242MLInput'!AH562)</f>
        <v/>
      </c>
      <c r="AN566" s="108" t="str">
        <f>HYPERLINK('242MLInput'!AI562)</f>
        <v/>
      </c>
      <c r="AO566" s="108" t="str">
        <f>HYPERLINK('242MLInput'!AJ562)</f>
        <v/>
      </c>
      <c r="AP566" s="108" t="str">
        <f>HYPERLINK('242MLInput'!AK562)</f>
        <v/>
      </c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  <c r="DD566" s="88"/>
    </row>
    <row r="567" ht="10.5" customHeight="1">
      <c r="A567" s="12" t="str">
        <f t="shared" si="1"/>
        <v/>
      </c>
      <c r="B567" s="88" t="str">
        <f t="shared" si="2"/>
        <v/>
      </c>
      <c r="C567" s="88" t="str">
        <f t="shared" si="3"/>
        <v/>
      </c>
      <c r="D567" s="89" t="str">
        <f>'242MLInput'!B563</f>
        <v/>
      </c>
      <c r="E567" s="90" t="str">
        <f t="shared" si="4"/>
        <v/>
      </c>
      <c r="F567" s="91" t="str">
        <f>'242MLInput'!H563</f>
        <v/>
      </c>
      <c r="G567" s="111" t="str">
        <f>'242MLInput'!N563</f>
        <v/>
      </c>
      <c r="H567" s="111" t="str">
        <f>'242MLInput'!O563</f>
        <v/>
      </c>
      <c r="I567" s="111" t="str">
        <f>'242MLInput'!Q563</f>
        <v/>
      </c>
      <c r="J567" s="112" t="str">
        <f>'242MLInput'!R563</f>
        <v/>
      </c>
      <c r="K567" s="113" t="str">
        <f>'242MLInput'!AC563</f>
        <v/>
      </c>
      <c r="L567" s="114"/>
      <c r="M567" s="115" t="str">
        <f>'242MLInput'!L563</f>
        <v/>
      </c>
      <c r="N567" s="111" t="str">
        <f>IF(F567="","",(IF(R567='242MLInput'!K563,"","ERROR!")))</f>
        <v/>
      </c>
      <c r="O567" s="64"/>
      <c r="P567" s="64"/>
      <c r="Q567" s="133"/>
      <c r="R567" s="224" t="str">
        <f t="shared" si="8"/>
        <v/>
      </c>
      <c r="S567" s="225"/>
      <c r="T567" s="225"/>
      <c r="U567" s="226"/>
      <c r="V567" s="226"/>
      <c r="W567" s="226"/>
      <c r="X567" s="226"/>
      <c r="Y567" s="227" t="str">
        <f t="shared" si="86"/>
        <v/>
      </c>
      <c r="Z567" s="136"/>
      <c r="AA567" s="228"/>
      <c r="AB567" s="229"/>
      <c r="AC567" s="229"/>
      <c r="AD567" s="103"/>
      <c r="AE567" s="104">
        <v>0.0</v>
      </c>
      <c r="AF567" s="105" t="str">
        <f t="shared" si="6"/>
        <v/>
      </c>
      <c r="AG567" s="106">
        <v>2.75</v>
      </c>
      <c r="AH567" s="107">
        <f t="shared" si="7"/>
        <v>0</v>
      </c>
      <c r="AI567" s="108" t="str">
        <f>HYPERLINK('242MLInput'!AD563)</f>
        <v/>
      </c>
      <c r="AJ567" s="108" t="str">
        <f>HYPERLINK('242MLInput'!AE563)</f>
        <v/>
      </c>
      <c r="AK567" s="108" t="str">
        <f>HYPERLINK('242MLInput'!AF563)</f>
        <v/>
      </c>
      <c r="AL567" s="108" t="str">
        <f>HYPERLINK('242MLInput'!AG563)</f>
        <v/>
      </c>
      <c r="AM567" s="108" t="str">
        <f>HYPERLINK('242MLInput'!AH563)</f>
        <v/>
      </c>
      <c r="AN567" s="108" t="str">
        <f>HYPERLINK('242MLInput'!AI563)</f>
        <v/>
      </c>
      <c r="AO567" s="108" t="str">
        <f>HYPERLINK('242MLInput'!AJ563)</f>
        <v/>
      </c>
      <c r="AP567" s="108" t="str">
        <f>HYPERLINK('242MLInput'!AK563)</f>
        <v/>
      </c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  <c r="DD567" s="88"/>
    </row>
    <row r="568" ht="10.5" customHeight="1">
      <c r="A568" s="12" t="str">
        <f t="shared" si="1"/>
        <v/>
      </c>
      <c r="B568" s="88" t="str">
        <f t="shared" si="2"/>
        <v/>
      </c>
      <c r="C568" s="88" t="str">
        <f t="shared" si="3"/>
        <v/>
      </c>
      <c r="D568" s="89" t="str">
        <f>'242MLInput'!B564</f>
        <v/>
      </c>
      <c r="E568" s="90" t="str">
        <f t="shared" si="4"/>
        <v/>
      </c>
      <c r="F568" s="91" t="str">
        <f>'242MLInput'!H564</f>
        <v/>
      </c>
      <c r="G568" s="111" t="str">
        <f>'242MLInput'!N564</f>
        <v/>
      </c>
      <c r="H568" s="111" t="str">
        <f>'242MLInput'!O564</f>
        <v/>
      </c>
      <c r="I568" s="111" t="str">
        <f>'242MLInput'!Q564</f>
        <v/>
      </c>
      <c r="J568" s="112" t="str">
        <f>'242MLInput'!R564</f>
        <v/>
      </c>
      <c r="K568" s="113" t="str">
        <f>'242MLInput'!AC564</f>
        <v/>
      </c>
      <c r="L568" s="114"/>
      <c r="M568" s="115" t="str">
        <f>'242MLInput'!L564</f>
        <v/>
      </c>
      <c r="N568" s="111" t="str">
        <f>IF(F568="","",(IF(R568='242MLInput'!K564,"","ERROR!")))</f>
        <v/>
      </c>
      <c r="O568" s="64"/>
      <c r="P568" s="64"/>
      <c r="Q568" s="133"/>
      <c r="R568" s="224" t="str">
        <f t="shared" si="8"/>
        <v/>
      </c>
      <c r="S568" s="225"/>
      <c r="T568" s="225"/>
      <c r="U568" s="226"/>
      <c r="V568" s="226"/>
      <c r="W568" s="226"/>
      <c r="X568" s="226"/>
      <c r="Y568" s="227" t="str">
        <f t="shared" si="86"/>
        <v/>
      </c>
      <c r="Z568" s="136"/>
      <c r="AA568" s="228"/>
      <c r="AB568" s="229"/>
      <c r="AC568" s="229"/>
      <c r="AD568" s="103"/>
      <c r="AE568" s="104">
        <v>0.0</v>
      </c>
      <c r="AF568" s="105" t="str">
        <f t="shared" si="6"/>
        <v/>
      </c>
      <c r="AG568" s="106">
        <v>2.75</v>
      </c>
      <c r="AH568" s="107">
        <f t="shared" si="7"/>
        <v>0</v>
      </c>
      <c r="AI568" s="108" t="str">
        <f>HYPERLINK('242MLInput'!AD564)</f>
        <v/>
      </c>
      <c r="AJ568" s="108" t="str">
        <f>HYPERLINK('242MLInput'!AE564)</f>
        <v/>
      </c>
      <c r="AK568" s="108" t="str">
        <f>HYPERLINK('242MLInput'!AF564)</f>
        <v/>
      </c>
      <c r="AL568" s="108" t="str">
        <f>HYPERLINK('242MLInput'!AG564)</f>
        <v/>
      </c>
      <c r="AM568" s="108" t="str">
        <f>HYPERLINK('242MLInput'!AH564)</f>
        <v/>
      </c>
      <c r="AN568" s="108" t="str">
        <f>HYPERLINK('242MLInput'!AI564)</f>
        <v/>
      </c>
      <c r="AO568" s="108" t="str">
        <f>HYPERLINK('242MLInput'!AJ564)</f>
        <v/>
      </c>
      <c r="AP568" s="108" t="str">
        <f>HYPERLINK('242MLInput'!AK564)</f>
        <v/>
      </c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  <c r="DD568" s="88"/>
    </row>
    <row r="569" ht="10.5" customHeight="1">
      <c r="A569" s="12" t="str">
        <f t="shared" si="1"/>
        <v/>
      </c>
      <c r="B569" s="88" t="str">
        <f t="shared" si="2"/>
        <v/>
      </c>
      <c r="C569" s="88" t="str">
        <f t="shared" si="3"/>
        <v/>
      </c>
      <c r="D569" s="89" t="str">
        <f>'242MLInput'!B565</f>
        <v/>
      </c>
      <c r="E569" s="90" t="str">
        <f t="shared" si="4"/>
        <v/>
      </c>
      <c r="F569" s="91" t="str">
        <f>'242MLInput'!H565</f>
        <v/>
      </c>
      <c r="G569" s="111" t="str">
        <f>'242MLInput'!N565</f>
        <v/>
      </c>
      <c r="H569" s="111" t="str">
        <f>'242MLInput'!O565</f>
        <v/>
      </c>
      <c r="I569" s="111" t="str">
        <f>'242MLInput'!Q565</f>
        <v/>
      </c>
      <c r="J569" s="112" t="str">
        <f>'242MLInput'!R565</f>
        <v/>
      </c>
      <c r="K569" s="113" t="str">
        <f>'242MLInput'!AC565</f>
        <v/>
      </c>
      <c r="L569" s="114"/>
      <c r="M569" s="115" t="str">
        <f>'242MLInput'!L565</f>
        <v/>
      </c>
      <c r="N569" s="111" t="str">
        <f>IF(F569="","",(IF(R569='242MLInput'!K565,"","ERROR!")))</f>
        <v/>
      </c>
      <c r="O569" s="64"/>
      <c r="P569" s="64"/>
      <c r="Q569" s="133"/>
      <c r="R569" s="224" t="str">
        <f t="shared" si="8"/>
        <v/>
      </c>
      <c r="S569" s="225"/>
      <c r="T569" s="225"/>
      <c r="U569" s="226"/>
      <c r="V569" s="226"/>
      <c r="W569" s="226"/>
      <c r="X569" s="226"/>
      <c r="Y569" s="227" t="str">
        <f t="shared" si="86"/>
        <v/>
      </c>
      <c r="Z569" s="136"/>
      <c r="AA569" s="228"/>
      <c r="AB569" s="229"/>
      <c r="AC569" s="229"/>
      <c r="AD569" s="103"/>
      <c r="AE569" s="104">
        <v>0.0</v>
      </c>
      <c r="AF569" s="105" t="str">
        <f t="shared" si="6"/>
        <v/>
      </c>
      <c r="AG569" s="106">
        <v>2.75</v>
      </c>
      <c r="AH569" s="107">
        <f t="shared" si="7"/>
        <v>0</v>
      </c>
      <c r="AI569" s="108" t="str">
        <f>HYPERLINK('242MLInput'!AD565)</f>
        <v/>
      </c>
      <c r="AJ569" s="108" t="str">
        <f>HYPERLINK('242MLInput'!AE565)</f>
        <v/>
      </c>
      <c r="AK569" s="108" t="str">
        <f>HYPERLINK('242MLInput'!AF565)</f>
        <v/>
      </c>
      <c r="AL569" s="108" t="str">
        <f>HYPERLINK('242MLInput'!AG565)</f>
        <v/>
      </c>
      <c r="AM569" s="108" t="str">
        <f>HYPERLINK('242MLInput'!AH565)</f>
        <v/>
      </c>
      <c r="AN569" s="108" t="str">
        <f>HYPERLINK('242MLInput'!AI565)</f>
        <v/>
      </c>
      <c r="AO569" s="108" t="str">
        <f>HYPERLINK('242MLInput'!AJ565)</f>
        <v/>
      </c>
      <c r="AP569" s="108" t="str">
        <f>HYPERLINK('242MLInput'!AK565)</f>
        <v/>
      </c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</row>
    <row r="570" ht="10.5" customHeight="1">
      <c r="A570" s="12" t="str">
        <f t="shared" si="1"/>
        <v/>
      </c>
      <c r="B570" s="88" t="str">
        <f t="shared" si="2"/>
        <v/>
      </c>
      <c r="C570" s="88" t="str">
        <f t="shared" si="3"/>
        <v/>
      </c>
      <c r="D570" s="89" t="str">
        <f>'242MLInput'!B566</f>
        <v/>
      </c>
      <c r="E570" s="90" t="str">
        <f t="shared" si="4"/>
        <v/>
      </c>
      <c r="F570" s="91" t="str">
        <f>'242MLInput'!H566</f>
        <v/>
      </c>
      <c r="G570" s="111" t="str">
        <f>'242MLInput'!N566</f>
        <v/>
      </c>
      <c r="H570" s="111" t="str">
        <f>'242MLInput'!O566</f>
        <v/>
      </c>
      <c r="I570" s="111" t="str">
        <f>'242MLInput'!Q566</f>
        <v/>
      </c>
      <c r="J570" s="112" t="str">
        <f>'242MLInput'!R566</f>
        <v/>
      </c>
      <c r="K570" s="113" t="str">
        <f>'242MLInput'!AC566</f>
        <v/>
      </c>
      <c r="L570" s="114"/>
      <c r="M570" s="115" t="str">
        <f>'242MLInput'!L566</f>
        <v/>
      </c>
      <c r="N570" s="111" t="str">
        <f>IF(F570="","",(IF(R570='242MLInput'!K566,"","ERROR!")))</f>
        <v/>
      </c>
      <c r="O570" s="64"/>
      <c r="P570" s="64"/>
      <c r="Q570" s="133"/>
      <c r="R570" s="224" t="str">
        <f t="shared" si="8"/>
        <v/>
      </c>
      <c r="S570" s="225"/>
      <c r="T570" s="225"/>
      <c r="U570" s="226"/>
      <c r="V570" s="226"/>
      <c r="W570" s="226"/>
      <c r="X570" s="226"/>
      <c r="Y570" s="227" t="str">
        <f t="shared" si="86"/>
        <v/>
      </c>
      <c r="Z570" s="136"/>
      <c r="AA570" s="228"/>
      <c r="AB570" s="229"/>
      <c r="AC570" s="229"/>
      <c r="AD570" s="103"/>
      <c r="AE570" s="104">
        <v>0.0</v>
      </c>
      <c r="AF570" s="105" t="str">
        <f t="shared" si="6"/>
        <v/>
      </c>
      <c r="AG570" s="106">
        <v>2.75</v>
      </c>
      <c r="AH570" s="107">
        <f t="shared" si="7"/>
        <v>0</v>
      </c>
      <c r="AI570" s="108" t="str">
        <f>HYPERLINK('242MLInput'!AD566)</f>
        <v/>
      </c>
      <c r="AJ570" s="108" t="str">
        <f>HYPERLINK('242MLInput'!AE566)</f>
        <v/>
      </c>
      <c r="AK570" s="108" t="str">
        <f>HYPERLINK('242MLInput'!AF566)</f>
        <v/>
      </c>
      <c r="AL570" s="108" t="str">
        <f>HYPERLINK('242MLInput'!AG566)</f>
        <v/>
      </c>
      <c r="AM570" s="108" t="str">
        <f>HYPERLINK('242MLInput'!AH566)</f>
        <v/>
      </c>
      <c r="AN570" s="108" t="str">
        <f>HYPERLINK('242MLInput'!AI566)</f>
        <v/>
      </c>
      <c r="AO570" s="108" t="str">
        <f>HYPERLINK('242MLInput'!AJ566)</f>
        <v/>
      </c>
      <c r="AP570" s="108" t="str">
        <f>HYPERLINK('242MLInput'!AK566)</f>
        <v/>
      </c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</row>
    <row r="571" ht="10.5" customHeight="1">
      <c r="A571" s="12" t="str">
        <f t="shared" si="1"/>
        <v/>
      </c>
      <c r="B571" s="88" t="str">
        <f t="shared" si="2"/>
        <v/>
      </c>
      <c r="C571" s="88" t="str">
        <f t="shared" si="3"/>
        <v/>
      </c>
      <c r="D571" s="89" t="str">
        <f>'242MLInput'!B567</f>
        <v/>
      </c>
      <c r="E571" s="90" t="str">
        <f t="shared" si="4"/>
        <v/>
      </c>
      <c r="F571" s="91" t="str">
        <f>'242MLInput'!H567</f>
        <v/>
      </c>
      <c r="G571" s="111" t="str">
        <f>'242MLInput'!N567</f>
        <v/>
      </c>
      <c r="H571" s="111" t="str">
        <f>'242MLInput'!O567</f>
        <v/>
      </c>
      <c r="I571" s="111" t="str">
        <f>'242MLInput'!Q567</f>
        <v/>
      </c>
      <c r="J571" s="112" t="str">
        <f>'242MLInput'!R567</f>
        <v/>
      </c>
      <c r="K571" s="113" t="str">
        <f>'242MLInput'!AC567</f>
        <v/>
      </c>
      <c r="L571" s="114"/>
      <c r="M571" s="115" t="str">
        <f>'242MLInput'!L567</f>
        <v/>
      </c>
      <c r="N571" s="111" t="str">
        <f>IF(F571="","",(IF(R571='242MLInput'!K567,"","ERROR!")))</f>
        <v/>
      </c>
      <c r="O571" s="64"/>
      <c r="P571" s="64"/>
      <c r="Q571" s="133"/>
      <c r="R571" s="224" t="str">
        <f t="shared" si="8"/>
        <v/>
      </c>
      <c r="S571" s="225"/>
      <c r="T571" s="225"/>
      <c r="U571" s="226"/>
      <c r="V571" s="226"/>
      <c r="W571" s="226"/>
      <c r="X571" s="226"/>
      <c r="Y571" s="227" t="str">
        <f t="shared" si="86"/>
        <v/>
      </c>
      <c r="Z571" s="136"/>
      <c r="AA571" s="228"/>
      <c r="AB571" s="229"/>
      <c r="AC571" s="229"/>
      <c r="AD571" s="103"/>
      <c r="AE571" s="104">
        <v>0.0</v>
      </c>
      <c r="AF571" s="105" t="str">
        <f t="shared" si="6"/>
        <v/>
      </c>
      <c r="AG571" s="106">
        <v>2.75</v>
      </c>
      <c r="AH571" s="107">
        <f t="shared" si="7"/>
        <v>0</v>
      </c>
      <c r="AI571" s="108" t="str">
        <f>HYPERLINK('242MLInput'!AD567)</f>
        <v/>
      </c>
      <c r="AJ571" s="108" t="str">
        <f>HYPERLINK('242MLInput'!AE567)</f>
        <v/>
      </c>
      <c r="AK571" s="108" t="str">
        <f>HYPERLINK('242MLInput'!AF567)</f>
        <v/>
      </c>
      <c r="AL571" s="108" t="str">
        <f>HYPERLINK('242MLInput'!AG567)</f>
        <v/>
      </c>
      <c r="AM571" s="108" t="str">
        <f>HYPERLINK('242MLInput'!AH567)</f>
        <v/>
      </c>
      <c r="AN571" s="108" t="str">
        <f>HYPERLINK('242MLInput'!AI567)</f>
        <v/>
      </c>
      <c r="AO571" s="108" t="str">
        <f>HYPERLINK('242MLInput'!AJ567)</f>
        <v/>
      </c>
      <c r="AP571" s="108" t="str">
        <f>HYPERLINK('242MLInput'!AK567)</f>
        <v/>
      </c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</row>
    <row r="572" ht="10.5" customHeight="1">
      <c r="A572" s="12" t="str">
        <f t="shared" si="1"/>
        <v/>
      </c>
      <c r="B572" s="88" t="str">
        <f t="shared" si="2"/>
        <v/>
      </c>
      <c r="C572" s="88" t="str">
        <f t="shared" si="3"/>
        <v/>
      </c>
      <c r="D572" s="89" t="str">
        <f>'242MLInput'!B568</f>
        <v/>
      </c>
      <c r="E572" s="90" t="str">
        <f t="shared" si="4"/>
        <v/>
      </c>
      <c r="F572" s="91" t="str">
        <f>'242MLInput'!H568</f>
        <v/>
      </c>
      <c r="G572" s="111" t="str">
        <f>'242MLInput'!N568</f>
        <v/>
      </c>
      <c r="H572" s="111" t="str">
        <f>'242MLInput'!O568</f>
        <v/>
      </c>
      <c r="I572" s="111" t="str">
        <f>'242MLInput'!Q568</f>
        <v/>
      </c>
      <c r="J572" s="112" t="str">
        <f>'242MLInput'!R568</f>
        <v/>
      </c>
      <c r="K572" s="113" t="str">
        <f>'242MLInput'!AC568</f>
        <v/>
      </c>
      <c r="L572" s="114"/>
      <c r="M572" s="115" t="str">
        <f>'242MLInput'!L568</f>
        <v/>
      </c>
      <c r="N572" s="111" t="str">
        <f>IF(F572="","",(IF(R572='242MLInput'!K568,"","ERROR!")))</f>
        <v/>
      </c>
      <c r="O572" s="64"/>
      <c r="P572" s="64"/>
      <c r="Q572" s="133"/>
      <c r="R572" s="224" t="str">
        <f t="shared" si="8"/>
        <v/>
      </c>
      <c r="S572" s="225"/>
      <c r="T572" s="225"/>
      <c r="U572" s="226"/>
      <c r="V572" s="226"/>
      <c r="W572" s="226"/>
      <c r="X572" s="226"/>
      <c r="Y572" s="227" t="str">
        <f t="shared" si="86"/>
        <v/>
      </c>
      <c r="Z572" s="136"/>
      <c r="AA572" s="228"/>
      <c r="AB572" s="229"/>
      <c r="AC572" s="229"/>
      <c r="AD572" s="103"/>
      <c r="AE572" s="104">
        <v>0.0</v>
      </c>
      <c r="AF572" s="105" t="str">
        <f t="shared" si="6"/>
        <v/>
      </c>
      <c r="AG572" s="106">
        <v>2.75</v>
      </c>
      <c r="AH572" s="107">
        <f t="shared" si="7"/>
        <v>0</v>
      </c>
      <c r="AI572" s="108" t="str">
        <f>HYPERLINK('242MLInput'!AD568)</f>
        <v/>
      </c>
      <c r="AJ572" s="108" t="str">
        <f>HYPERLINK('242MLInput'!AE568)</f>
        <v/>
      </c>
      <c r="AK572" s="108" t="str">
        <f>HYPERLINK('242MLInput'!AF568)</f>
        <v/>
      </c>
      <c r="AL572" s="108" t="str">
        <f>HYPERLINK('242MLInput'!AG568)</f>
        <v/>
      </c>
      <c r="AM572" s="108" t="str">
        <f>HYPERLINK('242MLInput'!AH568)</f>
        <v/>
      </c>
      <c r="AN572" s="108" t="str">
        <f>HYPERLINK('242MLInput'!AI568)</f>
        <v/>
      </c>
      <c r="AO572" s="108" t="str">
        <f>HYPERLINK('242MLInput'!AJ568)</f>
        <v/>
      </c>
      <c r="AP572" s="108" t="str">
        <f>HYPERLINK('242MLInput'!AK568)</f>
        <v/>
      </c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</row>
    <row r="573" ht="10.5" customHeight="1">
      <c r="A573" s="12" t="str">
        <f t="shared" si="1"/>
        <v/>
      </c>
      <c r="B573" s="88" t="str">
        <f t="shared" si="2"/>
        <v/>
      </c>
      <c r="C573" s="88" t="str">
        <f t="shared" si="3"/>
        <v/>
      </c>
      <c r="D573" s="89" t="str">
        <f>'242MLInput'!B569</f>
        <v/>
      </c>
      <c r="E573" s="90" t="str">
        <f t="shared" si="4"/>
        <v/>
      </c>
      <c r="F573" s="91" t="str">
        <f>'242MLInput'!H569</f>
        <v/>
      </c>
      <c r="G573" s="111" t="str">
        <f>'242MLInput'!N569</f>
        <v/>
      </c>
      <c r="H573" s="111" t="str">
        <f>'242MLInput'!O569</f>
        <v/>
      </c>
      <c r="I573" s="111" t="str">
        <f>'242MLInput'!Q569</f>
        <v/>
      </c>
      <c r="J573" s="112" t="str">
        <f>'242MLInput'!R569</f>
        <v/>
      </c>
      <c r="K573" s="113" t="str">
        <f>'242MLInput'!AC569</f>
        <v/>
      </c>
      <c r="L573" s="114"/>
      <c r="M573" s="115" t="str">
        <f>'242MLInput'!L569</f>
        <v/>
      </c>
      <c r="N573" s="111" t="str">
        <f>IF(F573="","",(IF(R573='242MLInput'!K569,"","ERROR!")))</f>
        <v/>
      </c>
      <c r="O573" s="64"/>
      <c r="P573" s="64"/>
      <c r="Q573" s="133"/>
      <c r="R573" s="224" t="str">
        <f t="shared" si="8"/>
        <v/>
      </c>
      <c r="S573" s="225"/>
      <c r="T573" s="225"/>
      <c r="U573" s="226"/>
      <c r="V573" s="226"/>
      <c r="W573" s="226"/>
      <c r="X573" s="226"/>
      <c r="Y573" s="227" t="str">
        <f t="shared" si="86"/>
        <v/>
      </c>
      <c r="Z573" s="136"/>
      <c r="AA573" s="228"/>
      <c r="AB573" s="229"/>
      <c r="AC573" s="229"/>
      <c r="AD573" s="103"/>
      <c r="AE573" s="104">
        <v>0.0</v>
      </c>
      <c r="AF573" s="105" t="str">
        <f t="shared" si="6"/>
        <v/>
      </c>
      <c r="AG573" s="106">
        <v>2.75</v>
      </c>
      <c r="AH573" s="107">
        <f t="shared" si="7"/>
        <v>0</v>
      </c>
      <c r="AI573" s="108" t="str">
        <f>HYPERLINK('242MLInput'!AD569)</f>
        <v/>
      </c>
      <c r="AJ573" s="108" t="str">
        <f>HYPERLINK('242MLInput'!AE569)</f>
        <v/>
      </c>
      <c r="AK573" s="108" t="str">
        <f>HYPERLINK('242MLInput'!AF569)</f>
        <v/>
      </c>
      <c r="AL573" s="108" t="str">
        <f>HYPERLINK('242MLInput'!AG569)</f>
        <v/>
      </c>
      <c r="AM573" s="108" t="str">
        <f>HYPERLINK('242MLInput'!AH569)</f>
        <v/>
      </c>
      <c r="AN573" s="108" t="str">
        <f>HYPERLINK('242MLInput'!AI569)</f>
        <v/>
      </c>
      <c r="AO573" s="108" t="str">
        <f>HYPERLINK('242MLInput'!AJ569)</f>
        <v/>
      </c>
      <c r="AP573" s="108" t="str">
        <f>HYPERLINK('242MLInput'!AK569)</f>
        <v/>
      </c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</row>
    <row r="574" ht="10.5" customHeight="1">
      <c r="A574" s="12" t="str">
        <f t="shared" si="1"/>
        <v/>
      </c>
      <c r="B574" s="88" t="str">
        <f t="shared" si="2"/>
        <v/>
      </c>
      <c r="C574" s="88" t="str">
        <f t="shared" si="3"/>
        <v/>
      </c>
      <c r="D574" s="89" t="str">
        <f>'242MLInput'!B570</f>
        <v/>
      </c>
      <c r="E574" s="90" t="str">
        <f t="shared" si="4"/>
        <v/>
      </c>
      <c r="F574" s="91" t="str">
        <f>'242MLInput'!H570</f>
        <v/>
      </c>
      <c r="G574" s="111" t="str">
        <f>'242MLInput'!N570</f>
        <v/>
      </c>
      <c r="H574" s="111" t="str">
        <f>'242MLInput'!O570</f>
        <v/>
      </c>
      <c r="I574" s="111" t="str">
        <f>'242MLInput'!Q570</f>
        <v/>
      </c>
      <c r="J574" s="112" t="str">
        <f>'242MLInput'!R570</f>
        <v/>
      </c>
      <c r="K574" s="113" t="str">
        <f>'242MLInput'!AC570</f>
        <v/>
      </c>
      <c r="L574" s="114"/>
      <c r="M574" s="115" t="str">
        <f>'242MLInput'!L570</f>
        <v/>
      </c>
      <c r="N574" s="111" t="str">
        <f>IF(F574="","",(IF(R574='242MLInput'!K570,"","ERROR!")))</f>
        <v/>
      </c>
      <c r="O574" s="64"/>
      <c r="P574" s="64"/>
      <c r="Q574" s="133"/>
      <c r="R574" s="224" t="str">
        <f t="shared" si="8"/>
        <v/>
      </c>
      <c r="S574" s="225"/>
      <c r="T574" s="225"/>
      <c r="U574" s="226"/>
      <c r="V574" s="226"/>
      <c r="W574" s="226"/>
      <c r="X574" s="226"/>
      <c r="Y574" s="227" t="str">
        <f t="shared" si="86"/>
        <v/>
      </c>
      <c r="Z574" s="136"/>
      <c r="AA574" s="228"/>
      <c r="AB574" s="229"/>
      <c r="AC574" s="229"/>
      <c r="AD574" s="103"/>
      <c r="AE574" s="104">
        <v>0.0</v>
      </c>
      <c r="AF574" s="105" t="str">
        <f t="shared" si="6"/>
        <v/>
      </c>
      <c r="AG574" s="106">
        <v>2.75</v>
      </c>
      <c r="AH574" s="107">
        <f t="shared" si="7"/>
        <v>0</v>
      </c>
      <c r="AI574" s="108" t="str">
        <f>HYPERLINK('242MLInput'!AD570)</f>
        <v/>
      </c>
      <c r="AJ574" s="108" t="str">
        <f>HYPERLINK('242MLInput'!AE570)</f>
        <v/>
      </c>
      <c r="AK574" s="108" t="str">
        <f>HYPERLINK('242MLInput'!AF570)</f>
        <v/>
      </c>
      <c r="AL574" s="108" t="str">
        <f>HYPERLINK('242MLInput'!AG570)</f>
        <v/>
      </c>
      <c r="AM574" s="108" t="str">
        <f>HYPERLINK('242MLInput'!AH570)</f>
        <v/>
      </c>
      <c r="AN574" s="108" t="str">
        <f>HYPERLINK('242MLInput'!AI570)</f>
        <v/>
      </c>
      <c r="AO574" s="108" t="str">
        <f>HYPERLINK('242MLInput'!AJ570)</f>
        <v/>
      </c>
      <c r="AP574" s="108" t="str">
        <f>HYPERLINK('242MLInput'!AK570)</f>
        <v/>
      </c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</row>
    <row r="575" ht="10.5" customHeight="1">
      <c r="A575" s="12" t="str">
        <f t="shared" si="1"/>
        <v/>
      </c>
      <c r="B575" s="88" t="str">
        <f t="shared" si="2"/>
        <v/>
      </c>
      <c r="C575" s="88" t="str">
        <f t="shared" si="3"/>
        <v/>
      </c>
      <c r="D575" s="89" t="str">
        <f>'242MLInput'!B571</f>
        <v/>
      </c>
      <c r="E575" s="90" t="str">
        <f t="shared" si="4"/>
        <v/>
      </c>
      <c r="F575" s="91" t="str">
        <f>'242MLInput'!H571</f>
        <v/>
      </c>
      <c r="G575" s="111" t="str">
        <f>'242MLInput'!N571</f>
        <v/>
      </c>
      <c r="H575" s="111" t="str">
        <f>'242MLInput'!O571</f>
        <v/>
      </c>
      <c r="I575" s="111" t="str">
        <f>'242MLInput'!Q571</f>
        <v/>
      </c>
      <c r="J575" s="112" t="str">
        <f>'242MLInput'!R571</f>
        <v/>
      </c>
      <c r="K575" s="113" t="str">
        <f>'242MLInput'!AC571</f>
        <v/>
      </c>
      <c r="L575" s="114"/>
      <c r="M575" s="115" t="str">
        <f>'242MLInput'!L571</f>
        <v/>
      </c>
      <c r="N575" s="111" t="str">
        <f>IF(F575="","",(IF(R575='242MLInput'!K571,"","ERROR!")))</f>
        <v/>
      </c>
      <c r="O575" s="64"/>
      <c r="P575" s="64"/>
      <c r="Q575" s="133"/>
      <c r="R575" s="224" t="str">
        <f t="shared" si="8"/>
        <v/>
      </c>
      <c r="S575" s="225"/>
      <c r="T575" s="225"/>
      <c r="U575" s="226"/>
      <c r="V575" s="226"/>
      <c r="W575" s="226"/>
      <c r="X575" s="226"/>
      <c r="Y575" s="227" t="str">
        <f t="shared" si="86"/>
        <v/>
      </c>
      <c r="Z575" s="136"/>
      <c r="AA575" s="228"/>
      <c r="AB575" s="229"/>
      <c r="AC575" s="229"/>
      <c r="AD575" s="103"/>
      <c r="AE575" s="104">
        <v>0.0</v>
      </c>
      <c r="AF575" s="105" t="str">
        <f t="shared" si="6"/>
        <v/>
      </c>
      <c r="AG575" s="106">
        <v>2.75</v>
      </c>
      <c r="AH575" s="107">
        <f t="shared" si="7"/>
        <v>0</v>
      </c>
      <c r="AI575" s="108" t="str">
        <f>HYPERLINK('242MLInput'!AD571)</f>
        <v/>
      </c>
      <c r="AJ575" s="108" t="str">
        <f>HYPERLINK('242MLInput'!AE571)</f>
        <v/>
      </c>
      <c r="AK575" s="108" t="str">
        <f>HYPERLINK('242MLInput'!AF571)</f>
        <v/>
      </c>
      <c r="AL575" s="108" t="str">
        <f>HYPERLINK('242MLInput'!AG571)</f>
        <v/>
      </c>
      <c r="AM575" s="108" t="str">
        <f>HYPERLINK('242MLInput'!AH571)</f>
        <v/>
      </c>
      <c r="AN575" s="108" t="str">
        <f>HYPERLINK('242MLInput'!AI571)</f>
        <v/>
      </c>
      <c r="AO575" s="108" t="str">
        <f>HYPERLINK('242MLInput'!AJ571)</f>
        <v/>
      </c>
      <c r="AP575" s="108" t="str">
        <f>HYPERLINK('242MLInput'!AK571)</f>
        <v/>
      </c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</row>
    <row r="576" ht="10.5" customHeight="1">
      <c r="A576" s="12" t="str">
        <f t="shared" si="1"/>
        <v/>
      </c>
      <c r="B576" s="88" t="str">
        <f t="shared" si="2"/>
        <v/>
      </c>
      <c r="C576" s="88" t="str">
        <f t="shared" si="3"/>
        <v/>
      </c>
      <c r="D576" s="89" t="str">
        <f>'242MLInput'!B572</f>
        <v/>
      </c>
      <c r="E576" s="90" t="str">
        <f t="shared" si="4"/>
        <v/>
      </c>
      <c r="F576" s="91" t="str">
        <f>'242MLInput'!H572</f>
        <v/>
      </c>
      <c r="G576" s="111" t="str">
        <f>'242MLInput'!N572</f>
        <v/>
      </c>
      <c r="H576" s="111" t="str">
        <f>'242MLInput'!O572</f>
        <v/>
      </c>
      <c r="I576" s="111" t="str">
        <f>'242MLInput'!Q572</f>
        <v/>
      </c>
      <c r="J576" s="112" t="str">
        <f>'242MLInput'!R572</f>
        <v/>
      </c>
      <c r="K576" s="113" t="str">
        <f>'242MLInput'!AC572</f>
        <v/>
      </c>
      <c r="L576" s="114"/>
      <c r="M576" s="115" t="str">
        <f>'242MLInput'!L572</f>
        <v/>
      </c>
      <c r="N576" s="111" t="str">
        <f>IF(F576="","",(IF(R576='242MLInput'!K572,"","ERROR!")))</f>
        <v/>
      </c>
      <c r="O576" s="64"/>
      <c r="P576" s="64"/>
      <c r="Q576" s="133"/>
      <c r="R576" s="224" t="str">
        <f t="shared" si="8"/>
        <v/>
      </c>
      <c r="S576" s="225"/>
      <c r="T576" s="225"/>
      <c r="U576" s="226"/>
      <c r="V576" s="226"/>
      <c r="W576" s="226"/>
      <c r="X576" s="226"/>
      <c r="Y576" s="227" t="str">
        <f t="shared" si="86"/>
        <v/>
      </c>
      <c r="Z576" s="136"/>
      <c r="AA576" s="228"/>
      <c r="AB576" s="229"/>
      <c r="AC576" s="229"/>
      <c r="AD576" s="103"/>
      <c r="AE576" s="104">
        <v>0.0</v>
      </c>
      <c r="AF576" s="105" t="str">
        <f t="shared" si="6"/>
        <v/>
      </c>
      <c r="AG576" s="106">
        <v>2.75</v>
      </c>
      <c r="AH576" s="107">
        <f t="shared" si="7"/>
        <v>0</v>
      </c>
      <c r="AI576" s="108" t="str">
        <f>HYPERLINK('242MLInput'!AD572)</f>
        <v/>
      </c>
      <c r="AJ576" s="108" t="str">
        <f>HYPERLINK('242MLInput'!AE572)</f>
        <v/>
      </c>
      <c r="AK576" s="108" t="str">
        <f>HYPERLINK('242MLInput'!AF572)</f>
        <v/>
      </c>
      <c r="AL576" s="108" t="str">
        <f>HYPERLINK('242MLInput'!AG572)</f>
        <v/>
      </c>
      <c r="AM576" s="108" t="str">
        <f>HYPERLINK('242MLInput'!AH572)</f>
        <v/>
      </c>
      <c r="AN576" s="108" t="str">
        <f>HYPERLINK('242MLInput'!AI572)</f>
        <v/>
      </c>
      <c r="AO576" s="108" t="str">
        <f>HYPERLINK('242MLInput'!AJ572)</f>
        <v/>
      </c>
      <c r="AP576" s="108" t="str">
        <f>HYPERLINK('242MLInput'!AK572)</f>
        <v/>
      </c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  <c r="DD576" s="88"/>
    </row>
    <row r="577" ht="10.5" customHeight="1">
      <c r="A577" s="12" t="str">
        <f t="shared" si="1"/>
        <v/>
      </c>
      <c r="B577" s="88" t="str">
        <f t="shared" si="2"/>
        <v/>
      </c>
      <c r="C577" s="88" t="str">
        <f t="shared" si="3"/>
        <v/>
      </c>
      <c r="D577" s="89" t="str">
        <f>'242MLInput'!B573</f>
        <v/>
      </c>
      <c r="E577" s="90" t="str">
        <f t="shared" si="4"/>
        <v/>
      </c>
      <c r="F577" s="91" t="str">
        <f>'242MLInput'!H573</f>
        <v/>
      </c>
      <c r="G577" s="111" t="str">
        <f>'242MLInput'!N573</f>
        <v/>
      </c>
      <c r="H577" s="111" t="str">
        <f>'242MLInput'!O573</f>
        <v/>
      </c>
      <c r="I577" s="111" t="str">
        <f>'242MLInput'!Q573</f>
        <v/>
      </c>
      <c r="J577" s="112" t="str">
        <f>'242MLInput'!R573</f>
        <v/>
      </c>
      <c r="K577" s="113" t="str">
        <f>'242MLInput'!AC573</f>
        <v/>
      </c>
      <c r="L577" s="114"/>
      <c r="M577" s="115" t="str">
        <f>'242MLInput'!L573</f>
        <v/>
      </c>
      <c r="N577" s="111" t="str">
        <f>IF(F577="","",(IF(R577='242MLInput'!K573,"","ERROR!")))</f>
        <v/>
      </c>
      <c r="O577" s="64"/>
      <c r="P577" s="64"/>
      <c r="Q577" s="133"/>
      <c r="R577" s="224" t="str">
        <f t="shared" si="8"/>
        <v/>
      </c>
      <c r="S577" s="225"/>
      <c r="T577" s="225"/>
      <c r="U577" s="226"/>
      <c r="V577" s="226"/>
      <c r="W577" s="226"/>
      <c r="X577" s="226"/>
      <c r="Y577" s="227" t="str">
        <f t="shared" si="86"/>
        <v/>
      </c>
      <c r="Z577" s="136"/>
      <c r="AA577" s="228"/>
      <c r="AB577" s="229"/>
      <c r="AC577" s="229"/>
      <c r="AD577" s="103"/>
      <c r="AE577" s="104">
        <v>0.0</v>
      </c>
      <c r="AF577" s="105" t="str">
        <f t="shared" si="6"/>
        <v/>
      </c>
      <c r="AG577" s="106">
        <v>2.75</v>
      </c>
      <c r="AH577" s="107">
        <f t="shared" si="7"/>
        <v>0</v>
      </c>
      <c r="AI577" s="108" t="str">
        <f>HYPERLINK('242MLInput'!AD573)</f>
        <v/>
      </c>
      <c r="AJ577" s="108" t="str">
        <f>HYPERLINK('242MLInput'!AE573)</f>
        <v/>
      </c>
      <c r="AK577" s="108" t="str">
        <f>HYPERLINK('242MLInput'!AF573)</f>
        <v/>
      </c>
      <c r="AL577" s="108" t="str">
        <f>HYPERLINK('242MLInput'!AG573)</f>
        <v/>
      </c>
      <c r="AM577" s="108" t="str">
        <f>HYPERLINK('242MLInput'!AH573)</f>
        <v/>
      </c>
      <c r="AN577" s="108" t="str">
        <f>HYPERLINK('242MLInput'!AI573)</f>
        <v/>
      </c>
      <c r="AO577" s="108" t="str">
        <f>HYPERLINK('242MLInput'!AJ573)</f>
        <v/>
      </c>
      <c r="AP577" s="108" t="str">
        <f>HYPERLINK('242MLInput'!AK573)</f>
        <v/>
      </c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  <c r="DD577" s="88"/>
    </row>
    <row r="578" ht="10.5" customHeight="1">
      <c r="A578" s="12" t="str">
        <f t="shared" si="1"/>
        <v/>
      </c>
      <c r="B578" s="88" t="str">
        <f t="shared" si="2"/>
        <v/>
      </c>
      <c r="C578" s="88" t="str">
        <f t="shared" si="3"/>
        <v/>
      </c>
      <c r="D578" s="89" t="str">
        <f>'242MLInput'!B574</f>
        <v/>
      </c>
      <c r="E578" s="90" t="str">
        <f t="shared" si="4"/>
        <v/>
      </c>
      <c r="F578" s="91" t="str">
        <f>'242MLInput'!H574</f>
        <v/>
      </c>
      <c r="G578" s="111" t="str">
        <f>'242MLInput'!N574</f>
        <v/>
      </c>
      <c r="H578" s="111" t="str">
        <f>'242MLInput'!O574</f>
        <v/>
      </c>
      <c r="I578" s="111" t="str">
        <f>'242MLInput'!Q574</f>
        <v/>
      </c>
      <c r="J578" s="112" t="str">
        <f>'242MLInput'!R574</f>
        <v/>
      </c>
      <c r="K578" s="113" t="str">
        <f>'242MLInput'!AC574</f>
        <v/>
      </c>
      <c r="L578" s="114"/>
      <c r="M578" s="115" t="str">
        <f>'242MLInput'!L574</f>
        <v/>
      </c>
      <c r="N578" s="111" t="str">
        <f>IF(F578="","",(IF(R578='242MLInput'!K574,"","ERROR!")))</f>
        <v/>
      </c>
      <c r="O578" s="64"/>
      <c r="P578" s="64"/>
      <c r="Q578" s="133"/>
      <c r="R578" s="224" t="str">
        <f t="shared" si="8"/>
        <v/>
      </c>
      <c r="S578" s="225"/>
      <c r="T578" s="225"/>
      <c r="U578" s="226"/>
      <c r="V578" s="226"/>
      <c r="W578" s="226"/>
      <c r="X578" s="226"/>
      <c r="Y578" s="227" t="str">
        <f t="shared" si="86"/>
        <v/>
      </c>
      <c r="Z578" s="136"/>
      <c r="AA578" s="228"/>
      <c r="AB578" s="229"/>
      <c r="AC578" s="229"/>
      <c r="AD578" s="103"/>
      <c r="AE578" s="104">
        <v>0.0</v>
      </c>
      <c r="AF578" s="105" t="str">
        <f t="shared" si="6"/>
        <v/>
      </c>
      <c r="AG578" s="106">
        <v>2.75</v>
      </c>
      <c r="AH578" s="107">
        <f t="shared" si="7"/>
        <v>0</v>
      </c>
      <c r="AI578" s="108" t="str">
        <f>HYPERLINK('242MLInput'!AD574)</f>
        <v/>
      </c>
      <c r="AJ578" s="108" t="str">
        <f>HYPERLINK('242MLInput'!AE574)</f>
        <v/>
      </c>
      <c r="AK578" s="108" t="str">
        <f>HYPERLINK('242MLInput'!AF574)</f>
        <v/>
      </c>
      <c r="AL578" s="108" t="str">
        <f>HYPERLINK('242MLInput'!AG574)</f>
        <v/>
      </c>
      <c r="AM578" s="108" t="str">
        <f>HYPERLINK('242MLInput'!AH574)</f>
        <v/>
      </c>
      <c r="AN578" s="108" t="str">
        <f>HYPERLINK('242MLInput'!AI574)</f>
        <v/>
      </c>
      <c r="AO578" s="108" t="str">
        <f>HYPERLINK('242MLInput'!AJ574)</f>
        <v/>
      </c>
      <c r="AP578" s="108" t="str">
        <f>HYPERLINK('242MLInput'!AK574)</f>
        <v/>
      </c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  <c r="DD578" s="88"/>
    </row>
    <row r="579" ht="10.5" customHeight="1">
      <c r="A579" s="12" t="str">
        <f t="shared" si="1"/>
        <v/>
      </c>
      <c r="B579" s="88" t="str">
        <f t="shared" si="2"/>
        <v/>
      </c>
      <c r="C579" s="88" t="str">
        <f t="shared" si="3"/>
        <v/>
      </c>
      <c r="D579" s="89" t="str">
        <f>'242MLInput'!B575</f>
        <v/>
      </c>
      <c r="E579" s="90" t="str">
        <f t="shared" si="4"/>
        <v/>
      </c>
      <c r="F579" s="91" t="str">
        <f>'242MLInput'!H575</f>
        <v/>
      </c>
      <c r="G579" s="111" t="str">
        <f>'242MLInput'!N575</f>
        <v/>
      </c>
      <c r="H579" s="111" t="str">
        <f>'242MLInput'!O575</f>
        <v/>
      </c>
      <c r="I579" s="111" t="str">
        <f>'242MLInput'!Q575</f>
        <v/>
      </c>
      <c r="J579" s="112" t="str">
        <f>'242MLInput'!R575</f>
        <v/>
      </c>
      <c r="K579" s="113" t="str">
        <f>'242MLInput'!AC575</f>
        <v/>
      </c>
      <c r="L579" s="114"/>
      <c r="M579" s="115" t="str">
        <f>'242MLInput'!L575</f>
        <v/>
      </c>
      <c r="N579" s="111" t="str">
        <f>IF(F579="","",(IF(R579='242MLInput'!K575,"","ERROR!")))</f>
        <v/>
      </c>
      <c r="O579" s="64"/>
      <c r="P579" s="64"/>
      <c r="Q579" s="133"/>
      <c r="R579" s="224" t="str">
        <f t="shared" si="8"/>
        <v/>
      </c>
      <c r="S579" s="225"/>
      <c r="T579" s="225"/>
      <c r="U579" s="226"/>
      <c r="V579" s="226"/>
      <c r="W579" s="226"/>
      <c r="X579" s="226"/>
      <c r="Y579" s="227" t="str">
        <f t="shared" si="86"/>
        <v/>
      </c>
      <c r="Z579" s="136"/>
      <c r="AA579" s="228"/>
      <c r="AB579" s="229"/>
      <c r="AC579" s="229"/>
      <c r="AD579" s="103"/>
      <c r="AE579" s="104">
        <v>0.0</v>
      </c>
      <c r="AF579" s="105" t="str">
        <f t="shared" si="6"/>
        <v/>
      </c>
      <c r="AG579" s="106">
        <v>2.75</v>
      </c>
      <c r="AH579" s="107">
        <f t="shared" si="7"/>
        <v>0</v>
      </c>
      <c r="AI579" s="108" t="str">
        <f>HYPERLINK('242MLInput'!AD575)</f>
        <v/>
      </c>
      <c r="AJ579" s="108" t="str">
        <f>HYPERLINK('242MLInput'!AE575)</f>
        <v/>
      </c>
      <c r="AK579" s="108" t="str">
        <f>HYPERLINK('242MLInput'!AF575)</f>
        <v/>
      </c>
      <c r="AL579" s="108" t="str">
        <f>HYPERLINK('242MLInput'!AG575)</f>
        <v/>
      </c>
      <c r="AM579" s="108" t="str">
        <f>HYPERLINK('242MLInput'!AH575)</f>
        <v/>
      </c>
      <c r="AN579" s="108" t="str">
        <f>HYPERLINK('242MLInput'!AI575)</f>
        <v/>
      </c>
      <c r="AO579" s="108" t="str">
        <f>HYPERLINK('242MLInput'!AJ575)</f>
        <v/>
      </c>
      <c r="AP579" s="108" t="str">
        <f>HYPERLINK('242MLInput'!AK575)</f>
        <v/>
      </c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  <c r="DD579" s="88"/>
    </row>
    <row r="580" ht="10.5" customHeight="1">
      <c r="A580" s="12" t="str">
        <f t="shared" si="1"/>
        <v/>
      </c>
      <c r="B580" s="88" t="str">
        <f t="shared" si="2"/>
        <v/>
      </c>
      <c r="C580" s="88" t="str">
        <f t="shared" si="3"/>
        <v/>
      </c>
      <c r="D580" s="89" t="str">
        <f>'242MLInput'!B576</f>
        <v/>
      </c>
      <c r="E580" s="90" t="str">
        <f t="shared" si="4"/>
        <v/>
      </c>
      <c r="F580" s="91" t="str">
        <f>'242MLInput'!H576</f>
        <v/>
      </c>
      <c r="G580" s="111" t="str">
        <f>'242MLInput'!N576</f>
        <v/>
      </c>
      <c r="H580" s="111" t="str">
        <f>'242MLInput'!O576</f>
        <v/>
      </c>
      <c r="I580" s="111" t="str">
        <f>'242MLInput'!Q576</f>
        <v/>
      </c>
      <c r="J580" s="112" t="str">
        <f>'242MLInput'!R576</f>
        <v/>
      </c>
      <c r="K580" s="113" t="str">
        <f>'242MLInput'!AC576</f>
        <v/>
      </c>
      <c r="L580" s="114"/>
      <c r="M580" s="115" t="str">
        <f>'242MLInput'!L576</f>
        <v/>
      </c>
      <c r="N580" s="111" t="str">
        <f>IF(F580="","",(IF(R580='242MLInput'!K576,"","ERROR!")))</f>
        <v/>
      </c>
      <c r="O580" s="64"/>
      <c r="P580" s="64"/>
      <c r="Q580" s="133"/>
      <c r="R580" s="224" t="str">
        <f t="shared" si="8"/>
        <v/>
      </c>
      <c r="S580" s="225"/>
      <c r="T580" s="225"/>
      <c r="U580" s="226"/>
      <c r="V580" s="226"/>
      <c r="W580" s="226"/>
      <c r="X580" s="226"/>
      <c r="Y580" s="227" t="str">
        <f t="shared" si="86"/>
        <v/>
      </c>
      <c r="Z580" s="136"/>
      <c r="AA580" s="228"/>
      <c r="AB580" s="229"/>
      <c r="AC580" s="229"/>
      <c r="AD580" s="103"/>
      <c r="AE580" s="104">
        <v>0.0</v>
      </c>
      <c r="AF580" s="105" t="str">
        <f t="shared" si="6"/>
        <v/>
      </c>
      <c r="AG580" s="106">
        <v>2.75</v>
      </c>
      <c r="AH580" s="107">
        <f t="shared" si="7"/>
        <v>0</v>
      </c>
      <c r="AI580" s="108" t="str">
        <f>HYPERLINK('242MLInput'!AD576)</f>
        <v/>
      </c>
      <c r="AJ580" s="108" t="str">
        <f>HYPERLINK('242MLInput'!AE576)</f>
        <v/>
      </c>
      <c r="AK580" s="108" t="str">
        <f>HYPERLINK('242MLInput'!AF576)</f>
        <v/>
      </c>
      <c r="AL580" s="108" t="str">
        <f>HYPERLINK('242MLInput'!AG576)</f>
        <v/>
      </c>
      <c r="AM580" s="108" t="str">
        <f>HYPERLINK('242MLInput'!AH576)</f>
        <v/>
      </c>
      <c r="AN580" s="108" t="str">
        <f>HYPERLINK('242MLInput'!AI576)</f>
        <v/>
      </c>
      <c r="AO580" s="108" t="str">
        <f>HYPERLINK('242MLInput'!AJ576)</f>
        <v/>
      </c>
      <c r="AP580" s="108" t="str">
        <f>HYPERLINK('242MLInput'!AK576)</f>
        <v/>
      </c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  <c r="DD580" s="88"/>
    </row>
    <row r="581" ht="10.5" customHeight="1">
      <c r="A581" s="12" t="str">
        <f t="shared" si="1"/>
        <v/>
      </c>
      <c r="B581" s="88" t="str">
        <f t="shared" si="2"/>
        <v/>
      </c>
      <c r="C581" s="88" t="str">
        <f t="shared" si="3"/>
        <v/>
      </c>
      <c r="D581" s="89" t="str">
        <f>'242MLInput'!B577</f>
        <v/>
      </c>
      <c r="E581" s="90" t="str">
        <f t="shared" si="4"/>
        <v/>
      </c>
      <c r="F581" s="91" t="str">
        <f>'242MLInput'!H577</f>
        <v/>
      </c>
      <c r="G581" s="111" t="str">
        <f>'242MLInput'!N577</f>
        <v/>
      </c>
      <c r="H581" s="111" t="str">
        <f>'242MLInput'!O577</f>
        <v/>
      </c>
      <c r="I581" s="111" t="str">
        <f>'242MLInput'!Q577</f>
        <v/>
      </c>
      <c r="J581" s="112" t="str">
        <f>'242MLInput'!R577</f>
        <v/>
      </c>
      <c r="K581" s="113" t="str">
        <f>'242MLInput'!AC577</f>
        <v/>
      </c>
      <c r="L581" s="114"/>
      <c r="M581" s="115" t="str">
        <f>'242MLInput'!L577</f>
        <v/>
      </c>
      <c r="N581" s="111" t="str">
        <f>IF(F581="","",(IF(R581='242MLInput'!K577,"","ERROR!")))</f>
        <v/>
      </c>
      <c r="O581" s="64"/>
      <c r="P581" s="64"/>
      <c r="Q581" s="133"/>
      <c r="R581" s="224" t="str">
        <f t="shared" si="8"/>
        <v/>
      </c>
      <c r="S581" s="225"/>
      <c r="T581" s="225"/>
      <c r="U581" s="226"/>
      <c r="V581" s="226"/>
      <c r="W581" s="226"/>
      <c r="X581" s="226"/>
      <c r="Y581" s="227" t="str">
        <f t="shared" si="86"/>
        <v/>
      </c>
      <c r="Z581" s="136"/>
      <c r="AA581" s="228"/>
      <c r="AB581" s="229"/>
      <c r="AC581" s="229"/>
      <c r="AD581" s="103"/>
      <c r="AE581" s="104">
        <v>0.0</v>
      </c>
      <c r="AF581" s="105" t="str">
        <f t="shared" si="6"/>
        <v/>
      </c>
      <c r="AG581" s="106">
        <v>2.75</v>
      </c>
      <c r="AH581" s="107">
        <f t="shared" si="7"/>
        <v>0</v>
      </c>
      <c r="AI581" s="108" t="str">
        <f>HYPERLINK('242MLInput'!AD577)</f>
        <v/>
      </c>
      <c r="AJ581" s="108" t="str">
        <f>HYPERLINK('242MLInput'!AE577)</f>
        <v/>
      </c>
      <c r="AK581" s="108" t="str">
        <f>HYPERLINK('242MLInput'!AF577)</f>
        <v/>
      </c>
      <c r="AL581" s="108" t="str">
        <f>HYPERLINK('242MLInput'!AG577)</f>
        <v/>
      </c>
      <c r="AM581" s="108" t="str">
        <f>HYPERLINK('242MLInput'!AH577)</f>
        <v/>
      </c>
      <c r="AN581" s="108" t="str">
        <f>HYPERLINK('242MLInput'!AI577)</f>
        <v/>
      </c>
      <c r="AO581" s="108" t="str">
        <f>HYPERLINK('242MLInput'!AJ577)</f>
        <v/>
      </c>
      <c r="AP581" s="108" t="str">
        <f>HYPERLINK('242MLInput'!AK577)</f>
        <v/>
      </c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  <c r="DD581" s="88"/>
    </row>
    <row r="582" ht="10.5" customHeight="1">
      <c r="A582" s="12" t="str">
        <f t="shared" si="1"/>
        <v/>
      </c>
      <c r="B582" s="88" t="str">
        <f t="shared" si="2"/>
        <v/>
      </c>
      <c r="C582" s="88" t="str">
        <f t="shared" si="3"/>
        <v/>
      </c>
      <c r="D582" s="89" t="str">
        <f>'242MLInput'!B578</f>
        <v/>
      </c>
      <c r="E582" s="90" t="str">
        <f t="shared" si="4"/>
        <v/>
      </c>
      <c r="F582" s="91" t="str">
        <f>'242MLInput'!H578</f>
        <v/>
      </c>
      <c r="G582" s="111" t="str">
        <f>'242MLInput'!N578</f>
        <v/>
      </c>
      <c r="H582" s="111" t="str">
        <f>'242MLInput'!O578</f>
        <v/>
      </c>
      <c r="I582" s="111" t="str">
        <f>'242MLInput'!Q578</f>
        <v/>
      </c>
      <c r="J582" s="112" t="str">
        <f>'242MLInput'!R578</f>
        <v/>
      </c>
      <c r="K582" s="113" t="str">
        <f>'242MLInput'!AC578</f>
        <v/>
      </c>
      <c r="L582" s="114"/>
      <c r="M582" s="115" t="str">
        <f>'242MLInput'!L578</f>
        <v/>
      </c>
      <c r="N582" s="111" t="str">
        <f>IF(F582="","",(IF(R582='242MLInput'!K578,"","ERROR!")))</f>
        <v/>
      </c>
      <c r="O582" s="64"/>
      <c r="P582" s="64"/>
      <c r="Q582" s="133"/>
      <c r="R582" s="224" t="str">
        <f t="shared" si="8"/>
        <v/>
      </c>
      <c r="S582" s="225"/>
      <c r="T582" s="225"/>
      <c r="U582" s="226"/>
      <c r="V582" s="226"/>
      <c r="W582" s="226"/>
      <c r="X582" s="226"/>
      <c r="Y582" s="227" t="str">
        <f t="shared" si="86"/>
        <v/>
      </c>
      <c r="Z582" s="136"/>
      <c r="AA582" s="228"/>
      <c r="AB582" s="229"/>
      <c r="AC582" s="229"/>
      <c r="AD582" s="103"/>
      <c r="AE582" s="104">
        <v>0.0</v>
      </c>
      <c r="AF582" s="105" t="str">
        <f t="shared" si="6"/>
        <v/>
      </c>
      <c r="AG582" s="106">
        <v>2.75</v>
      </c>
      <c r="AH582" s="107">
        <f t="shared" si="7"/>
        <v>0</v>
      </c>
      <c r="AI582" s="108" t="str">
        <f>HYPERLINK('242MLInput'!AD578)</f>
        <v/>
      </c>
      <c r="AJ582" s="108" t="str">
        <f>HYPERLINK('242MLInput'!AE578)</f>
        <v/>
      </c>
      <c r="AK582" s="108" t="str">
        <f>HYPERLINK('242MLInput'!AF578)</f>
        <v/>
      </c>
      <c r="AL582" s="108" t="str">
        <f>HYPERLINK('242MLInput'!AG578)</f>
        <v/>
      </c>
      <c r="AM582" s="108" t="str">
        <f>HYPERLINK('242MLInput'!AH578)</f>
        <v/>
      </c>
      <c r="AN582" s="108" t="str">
        <f>HYPERLINK('242MLInput'!AI578)</f>
        <v/>
      </c>
      <c r="AO582" s="108" t="str">
        <f>HYPERLINK('242MLInput'!AJ578)</f>
        <v/>
      </c>
      <c r="AP582" s="108" t="str">
        <f>HYPERLINK('242MLInput'!AK578)</f>
        <v/>
      </c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  <c r="DD582" s="88"/>
    </row>
    <row r="583" ht="10.5" customHeight="1">
      <c r="A583" s="12" t="str">
        <f t="shared" si="1"/>
        <v/>
      </c>
      <c r="B583" s="88" t="str">
        <f t="shared" si="2"/>
        <v/>
      </c>
      <c r="C583" s="88" t="str">
        <f t="shared" si="3"/>
        <v/>
      </c>
      <c r="D583" s="89" t="str">
        <f>'242MLInput'!B579</f>
        <v/>
      </c>
      <c r="E583" s="90" t="str">
        <f t="shared" si="4"/>
        <v/>
      </c>
      <c r="F583" s="91" t="str">
        <f>'242MLInput'!H579</f>
        <v/>
      </c>
      <c r="G583" s="111" t="str">
        <f>'242MLInput'!N579</f>
        <v/>
      </c>
      <c r="H583" s="111" t="str">
        <f>'242MLInput'!O579</f>
        <v/>
      </c>
      <c r="I583" s="111" t="str">
        <f>'242MLInput'!Q579</f>
        <v/>
      </c>
      <c r="J583" s="112" t="str">
        <f>'242MLInput'!R579</f>
        <v/>
      </c>
      <c r="K583" s="113" t="str">
        <f>'242MLInput'!AC579</f>
        <v/>
      </c>
      <c r="L583" s="114"/>
      <c r="M583" s="115" t="str">
        <f>'242MLInput'!L579</f>
        <v/>
      </c>
      <c r="N583" s="111" t="str">
        <f>IF(F583="","",(IF(R583='242MLInput'!K579,"","ERROR!")))</f>
        <v/>
      </c>
      <c r="O583" s="64"/>
      <c r="P583" s="64"/>
      <c r="Q583" s="133"/>
      <c r="R583" s="224" t="str">
        <f t="shared" si="8"/>
        <v/>
      </c>
      <c r="S583" s="225"/>
      <c r="T583" s="225"/>
      <c r="U583" s="226"/>
      <c r="V583" s="226"/>
      <c r="W583" s="226"/>
      <c r="X583" s="226"/>
      <c r="Y583" s="227" t="str">
        <f t="shared" si="86"/>
        <v/>
      </c>
      <c r="Z583" s="136"/>
      <c r="AA583" s="228"/>
      <c r="AB583" s="229"/>
      <c r="AC583" s="229"/>
      <c r="AD583" s="103"/>
      <c r="AE583" s="104">
        <v>0.0</v>
      </c>
      <c r="AF583" s="105" t="str">
        <f t="shared" si="6"/>
        <v/>
      </c>
      <c r="AG583" s="106">
        <v>2.75</v>
      </c>
      <c r="AH583" s="107">
        <f t="shared" si="7"/>
        <v>0</v>
      </c>
      <c r="AI583" s="108" t="str">
        <f>HYPERLINK('242MLInput'!AD579)</f>
        <v/>
      </c>
      <c r="AJ583" s="108" t="str">
        <f>HYPERLINK('242MLInput'!AE579)</f>
        <v/>
      </c>
      <c r="AK583" s="108" t="str">
        <f>HYPERLINK('242MLInput'!AF579)</f>
        <v/>
      </c>
      <c r="AL583" s="108" t="str">
        <f>HYPERLINK('242MLInput'!AG579)</f>
        <v/>
      </c>
      <c r="AM583" s="108" t="str">
        <f>HYPERLINK('242MLInput'!AH579)</f>
        <v/>
      </c>
      <c r="AN583" s="108" t="str">
        <f>HYPERLINK('242MLInput'!AI579)</f>
        <v/>
      </c>
      <c r="AO583" s="108" t="str">
        <f>HYPERLINK('242MLInput'!AJ579)</f>
        <v/>
      </c>
      <c r="AP583" s="108" t="str">
        <f>HYPERLINK('242MLInput'!AK579)</f>
        <v/>
      </c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  <c r="DD583" s="88"/>
    </row>
    <row r="584" ht="10.5" customHeight="1">
      <c r="A584" s="12" t="str">
        <f t="shared" si="1"/>
        <v/>
      </c>
      <c r="B584" s="88" t="str">
        <f t="shared" si="2"/>
        <v/>
      </c>
      <c r="C584" s="88" t="str">
        <f t="shared" si="3"/>
        <v/>
      </c>
      <c r="D584" s="89" t="str">
        <f>'242MLInput'!B580</f>
        <v/>
      </c>
      <c r="E584" s="90" t="str">
        <f t="shared" si="4"/>
        <v/>
      </c>
      <c r="F584" s="91" t="str">
        <f>'242MLInput'!H580</f>
        <v/>
      </c>
      <c r="G584" s="111" t="str">
        <f>'242MLInput'!N580</f>
        <v/>
      </c>
      <c r="H584" s="111" t="str">
        <f>'242MLInput'!O580</f>
        <v/>
      </c>
      <c r="I584" s="111" t="str">
        <f>'242MLInput'!Q580</f>
        <v/>
      </c>
      <c r="J584" s="112" t="str">
        <f>'242MLInput'!R580</f>
        <v/>
      </c>
      <c r="K584" s="113" t="str">
        <f>'242MLInput'!AC580</f>
        <v/>
      </c>
      <c r="L584" s="114"/>
      <c r="M584" s="115" t="str">
        <f>'242MLInput'!L580</f>
        <v/>
      </c>
      <c r="N584" s="111" t="str">
        <f>IF(F584="","",(IF(R584='242MLInput'!K580,"","ERROR!")))</f>
        <v/>
      </c>
      <c r="O584" s="64"/>
      <c r="P584" s="64"/>
      <c r="Q584" s="133"/>
      <c r="R584" s="224" t="str">
        <f t="shared" si="8"/>
        <v/>
      </c>
      <c r="S584" s="225"/>
      <c r="T584" s="225"/>
      <c r="U584" s="226"/>
      <c r="V584" s="226"/>
      <c r="W584" s="226"/>
      <c r="X584" s="226"/>
      <c r="Y584" s="227" t="str">
        <f t="shared" si="86"/>
        <v/>
      </c>
      <c r="Z584" s="136"/>
      <c r="AA584" s="228"/>
      <c r="AB584" s="229"/>
      <c r="AC584" s="229"/>
      <c r="AD584" s="103"/>
      <c r="AE584" s="104">
        <v>0.0</v>
      </c>
      <c r="AF584" s="105" t="str">
        <f t="shared" si="6"/>
        <v/>
      </c>
      <c r="AG584" s="106">
        <v>2.75</v>
      </c>
      <c r="AH584" s="107">
        <f t="shared" si="7"/>
        <v>0</v>
      </c>
      <c r="AI584" s="108" t="str">
        <f>HYPERLINK('242MLInput'!AD580)</f>
        <v/>
      </c>
      <c r="AJ584" s="108" t="str">
        <f>HYPERLINK('242MLInput'!AE580)</f>
        <v/>
      </c>
      <c r="AK584" s="108" t="str">
        <f>HYPERLINK('242MLInput'!AF580)</f>
        <v/>
      </c>
      <c r="AL584" s="108" t="str">
        <f>HYPERLINK('242MLInput'!AG580)</f>
        <v/>
      </c>
      <c r="AM584" s="108" t="str">
        <f>HYPERLINK('242MLInput'!AH580)</f>
        <v/>
      </c>
      <c r="AN584" s="108" t="str">
        <f>HYPERLINK('242MLInput'!AI580)</f>
        <v/>
      </c>
      <c r="AO584" s="108" t="str">
        <f>HYPERLINK('242MLInput'!AJ580)</f>
        <v/>
      </c>
      <c r="AP584" s="108" t="str">
        <f>HYPERLINK('242MLInput'!AK580)</f>
        <v/>
      </c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  <c r="DD584" s="88"/>
    </row>
  </sheetData>
  <mergeCells count="11">
    <mergeCell ref="G3:J3"/>
    <mergeCell ref="L4:M4"/>
    <mergeCell ref="N4:O4"/>
    <mergeCell ref="G5:H5"/>
    <mergeCell ref="G1:H1"/>
    <mergeCell ref="B2:C3"/>
    <mergeCell ref="D2:F3"/>
    <mergeCell ref="G2:J2"/>
    <mergeCell ref="S2:V2"/>
    <mergeCell ref="AA2:AC2"/>
    <mergeCell ref="AD2:AH2"/>
  </mergeCells>
  <conditionalFormatting sqref="AI1:AI584 AM5:AM584">
    <cfRule type="notContainsBlanks" dxfId="0" priority="1">
      <formula>LEN(TRIM(AI1))&gt;0</formula>
    </cfRule>
  </conditionalFormatting>
  <conditionalFormatting sqref="AJ1:AJ584 AN5:AN584 AO6:AP584">
    <cfRule type="notContainsBlanks" dxfId="1" priority="2">
      <formula>LEN(TRIM(AJ1))&gt;0</formula>
    </cfRule>
  </conditionalFormatting>
  <conditionalFormatting sqref="AK1:AK584 AO5:AO584">
    <cfRule type="notContainsBlanks" dxfId="2" priority="3">
      <formula>LEN(TRIM(AK1))&gt;0</formula>
    </cfRule>
  </conditionalFormatting>
  <conditionalFormatting sqref="AL1:AL584 AP5:AP584 AM6:AO584">
    <cfRule type="notContainsBlanks" dxfId="3" priority="4">
      <formula>LEN(TRIM(AL1))&gt;0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showGridLines="0" workbookViewId="0"/>
  </sheetViews>
  <sheetFormatPr customHeight="1" defaultColWidth="12.63" defaultRowHeight="12.75"/>
  <cols>
    <col customWidth="1" min="1" max="7" width="9.5"/>
    <col customWidth="1" min="8" max="11" width="2.25"/>
    <col customWidth="1" min="12" max="12" width="26.13"/>
    <col customWidth="1" min="15" max="15" width="22.38"/>
  </cols>
  <sheetData>
    <row r="1">
      <c r="A1" s="242"/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3"/>
      <c r="N1" s="242"/>
      <c r="O1" s="242"/>
      <c r="P1" s="244"/>
      <c r="Q1" s="244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  <c r="AE1" s="242"/>
      <c r="AF1" s="242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242"/>
      <c r="BG1" s="242"/>
      <c r="BH1" s="242"/>
      <c r="BI1" s="242"/>
      <c r="BJ1" s="242"/>
      <c r="BK1" s="242"/>
      <c r="BL1" s="242"/>
      <c r="BM1" s="242"/>
      <c r="BN1" s="242"/>
      <c r="BO1" s="242"/>
      <c r="BP1" s="242"/>
      <c r="BQ1" s="242"/>
      <c r="BR1" s="242"/>
      <c r="BS1" s="242"/>
      <c r="BT1" s="242"/>
      <c r="BU1" s="242"/>
      <c r="BV1" s="242"/>
      <c r="BW1" s="242"/>
      <c r="BX1" s="242"/>
      <c r="BY1" s="242"/>
      <c r="BZ1" s="242"/>
      <c r="CA1" s="242"/>
      <c r="CB1" s="242"/>
      <c r="CC1" s="242"/>
    </row>
    <row r="2" ht="18.0" customHeight="1">
      <c r="A2" s="245" t="s">
        <v>466</v>
      </c>
      <c r="B2" s="246">
        <f>TODAY()</f>
        <v>45917</v>
      </c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3"/>
      <c r="N2" s="242"/>
      <c r="O2" s="247"/>
      <c r="P2" s="248"/>
      <c r="T2" s="249"/>
      <c r="U2" s="242"/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</row>
    <row r="3" ht="18.75" customHeight="1">
      <c r="A3" s="242"/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3"/>
      <c r="N3" s="242"/>
      <c r="O3" s="247" t="s">
        <v>467</v>
      </c>
      <c r="P3" s="248" t="str">
        <f>VLOOKUP(MONTH(B2),B58:E72,4)</f>
        <v>#N/A</v>
      </c>
      <c r="U3" s="242"/>
      <c r="V3" s="242"/>
      <c r="W3" s="242"/>
      <c r="X3" s="242"/>
      <c r="Y3" s="242"/>
      <c r="Z3" s="242"/>
      <c r="AA3" s="242"/>
      <c r="AB3" s="242"/>
      <c r="AC3" s="242"/>
      <c r="AD3" s="242"/>
      <c r="AE3" s="242"/>
      <c r="AF3" s="242"/>
      <c r="AG3" s="242"/>
      <c r="AH3" s="242"/>
      <c r="AI3" s="242"/>
      <c r="AJ3" s="242"/>
      <c r="AK3" s="242"/>
      <c r="AL3" s="242"/>
      <c r="AM3" s="242"/>
      <c r="AN3" s="242"/>
      <c r="AO3" s="242"/>
      <c r="AP3" s="242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242"/>
      <c r="BR3" s="242"/>
      <c r="BS3" s="242"/>
      <c r="BT3" s="242"/>
      <c r="BU3" s="242"/>
      <c r="BV3" s="242"/>
      <c r="BW3" s="242"/>
      <c r="BX3" s="242"/>
      <c r="BY3" s="242"/>
      <c r="BZ3" s="242"/>
      <c r="CA3" s="242"/>
      <c r="CB3" s="242"/>
      <c r="CC3" s="242"/>
    </row>
    <row r="4" ht="18.0" customHeight="1">
      <c r="A4" s="242"/>
      <c r="B4" s="242"/>
      <c r="C4" s="242"/>
      <c r="D4" s="242"/>
      <c r="E4" s="242"/>
      <c r="F4" s="242"/>
      <c r="G4" s="242"/>
      <c r="H4" s="242"/>
      <c r="I4" s="242"/>
      <c r="J4" s="242"/>
      <c r="K4" s="242"/>
      <c r="L4" s="242"/>
      <c r="M4" s="243"/>
      <c r="N4" s="242"/>
      <c r="O4" s="250" t="s">
        <v>468</v>
      </c>
      <c r="P4" s="251">
        <f>P5/(DAY(EOMONTH(B2,0)))*DAY(B2)</f>
        <v>36509.02056</v>
      </c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  <c r="AE4" s="242"/>
      <c r="AF4" s="242"/>
      <c r="AG4" s="242"/>
      <c r="AH4" s="242"/>
      <c r="AI4" s="242"/>
      <c r="AJ4" s="242"/>
      <c r="AK4" s="242"/>
      <c r="AL4" s="242"/>
      <c r="AM4" s="242"/>
      <c r="AN4" s="242"/>
      <c r="AO4" s="242"/>
      <c r="AP4" s="242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242"/>
      <c r="BR4" s="242"/>
      <c r="BS4" s="242"/>
      <c r="BT4" s="242"/>
      <c r="BU4" s="242"/>
      <c r="BV4" s="242"/>
      <c r="BW4" s="242"/>
      <c r="BX4" s="242"/>
      <c r="BY4" s="242"/>
      <c r="BZ4" s="242"/>
      <c r="CA4" s="242"/>
      <c r="CB4" s="242"/>
      <c r="CC4" s="242"/>
    </row>
    <row r="5" ht="18.0" customHeight="1">
      <c r="A5" s="242"/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3"/>
      <c r="N5" s="242"/>
      <c r="O5" s="250" t="s">
        <v>469</v>
      </c>
      <c r="P5" s="252">
        <f>AVERAGE(S19:S30)</f>
        <v>64427.68333</v>
      </c>
      <c r="S5" s="242"/>
      <c r="T5" s="242"/>
      <c r="U5" s="242"/>
      <c r="V5" s="242"/>
      <c r="W5" s="242"/>
      <c r="X5" s="242"/>
      <c r="Y5" s="242"/>
      <c r="Z5" s="242"/>
      <c r="AA5" s="242"/>
      <c r="AB5" s="242"/>
      <c r="AC5" s="242"/>
      <c r="AD5" s="242"/>
      <c r="AE5" s="242"/>
      <c r="AF5" s="242"/>
      <c r="AG5" s="242"/>
      <c r="AH5" s="242"/>
      <c r="AI5" s="242"/>
      <c r="AJ5" s="242"/>
      <c r="AK5" s="242"/>
      <c r="AL5" s="242"/>
      <c r="AM5" s="242"/>
      <c r="AN5" s="242"/>
      <c r="AO5" s="242"/>
      <c r="AP5" s="242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242"/>
      <c r="BR5" s="242"/>
      <c r="BS5" s="242"/>
      <c r="BT5" s="242"/>
      <c r="BU5" s="242"/>
      <c r="BV5" s="242"/>
      <c r="BW5" s="242"/>
      <c r="BX5" s="242"/>
      <c r="BY5" s="242"/>
      <c r="BZ5" s="242"/>
      <c r="CA5" s="242"/>
      <c r="CB5" s="242"/>
      <c r="CC5" s="242"/>
    </row>
    <row r="6" ht="18.0" customHeight="1">
      <c r="A6" s="242"/>
      <c r="B6" s="242"/>
      <c r="C6" s="242"/>
      <c r="D6" s="242"/>
      <c r="E6" s="242"/>
      <c r="F6" s="242"/>
      <c r="G6" s="242"/>
      <c r="H6" s="242"/>
      <c r="I6" s="242"/>
      <c r="J6" s="242"/>
      <c r="K6" s="242"/>
      <c r="L6" s="242"/>
      <c r="M6" s="243"/>
      <c r="N6" s="242"/>
      <c r="O6" s="250" t="s">
        <v>470</v>
      </c>
      <c r="P6" s="253" t="str">
        <f>GETPIVOTDATA("Grand Total",A60)</f>
        <v/>
      </c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242"/>
      <c r="AP6" s="242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242"/>
      <c r="BR6" s="242"/>
      <c r="BS6" s="242"/>
      <c r="BT6" s="242"/>
      <c r="BU6" s="242"/>
      <c r="BV6" s="242"/>
      <c r="BW6" s="242"/>
      <c r="BX6" s="242"/>
      <c r="BY6" s="242"/>
      <c r="BZ6" s="242"/>
      <c r="CA6" s="242"/>
      <c r="CB6" s="242"/>
      <c r="CC6" s="242"/>
    </row>
    <row r="7" ht="18.0" customHeight="1">
      <c r="A7" s="242"/>
      <c r="B7" s="242"/>
      <c r="C7" s="242"/>
      <c r="D7" s="242"/>
      <c r="E7" s="242"/>
      <c r="F7" s="242"/>
      <c r="G7" s="242"/>
      <c r="H7" s="242"/>
      <c r="I7" s="242"/>
      <c r="J7" s="242"/>
      <c r="K7" s="242"/>
      <c r="L7" s="242"/>
      <c r="M7" s="243"/>
      <c r="N7" s="242"/>
      <c r="O7" s="247" t="s">
        <v>471</v>
      </c>
      <c r="P7" s="248" t="str">
        <f>VLOOKUP(MONTH(B2)-1,B59:E72,4)</f>
        <v>#N/A</v>
      </c>
      <c r="R7" s="242"/>
      <c r="S7" s="242"/>
      <c r="T7" s="242"/>
      <c r="U7" s="242"/>
      <c r="V7" s="242"/>
      <c r="W7" s="242"/>
      <c r="X7" s="242"/>
      <c r="Y7" s="242"/>
      <c r="Z7" s="242"/>
      <c r="AA7" s="242"/>
      <c r="AB7" s="242"/>
      <c r="AC7" s="242"/>
      <c r="AD7" s="242"/>
      <c r="AE7" s="242"/>
      <c r="AF7" s="242"/>
      <c r="AG7" s="242"/>
      <c r="AH7" s="242"/>
      <c r="AI7" s="242"/>
      <c r="AJ7" s="242"/>
      <c r="AK7" s="242"/>
      <c r="AL7" s="242"/>
      <c r="AM7" s="242"/>
      <c r="AN7" s="242"/>
      <c r="AO7" s="242"/>
      <c r="AP7" s="242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242"/>
      <c r="BR7" s="242"/>
      <c r="BS7" s="242"/>
      <c r="BT7" s="242"/>
      <c r="BU7" s="242"/>
      <c r="BV7" s="242"/>
      <c r="BW7" s="242"/>
      <c r="BX7" s="242"/>
      <c r="BY7" s="242"/>
      <c r="BZ7" s="242"/>
      <c r="CA7" s="242"/>
      <c r="CB7" s="242"/>
      <c r="CC7" s="242"/>
    </row>
    <row r="8" ht="31.5" customHeight="1">
      <c r="A8" s="242"/>
      <c r="B8" s="242"/>
      <c r="C8" s="242"/>
      <c r="D8" s="242"/>
      <c r="E8" s="242"/>
      <c r="F8" s="242"/>
      <c r="G8" s="242"/>
      <c r="H8" s="242"/>
      <c r="I8" s="242"/>
      <c r="J8" s="242"/>
      <c r="K8" s="242"/>
      <c r="L8" s="242"/>
      <c r="M8" s="243"/>
      <c r="N8" s="242"/>
      <c r="O8" s="247" t="s">
        <v>472</v>
      </c>
      <c r="P8" s="254" t="str">
        <f>VLOOKUP(MONTH(B2),B17:E29,4)</f>
        <v>#N/A</v>
      </c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2"/>
      <c r="AE8" s="242"/>
      <c r="AF8" s="242"/>
      <c r="AG8" s="242"/>
      <c r="AH8" s="242"/>
      <c r="AI8" s="242"/>
      <c r="AJ8" s="242"/>
      <c r="AK8" s="242"/>
      <c r="AL8" s="242"/>
      <c r="AM8" s="242"/>
      <c r="AN8" s="242"/>
      <c r="AO8" s="242"/>
      <c r="AP8" s="242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242"/>
      <c r="BR8" s="242"/>
      <c r="BS8" s="242"/>
      <c r="BT8" s="242"/>
      <c r="BU8" s="242"/>
      <c r="BV8" s="242"/>
      <c r="BW8" s="242"/>
      <c r="BX8" s="242"/>
      <c r="BY8" s="242"/>
      <c r="BZ8" s="242"/>
      <c r="CA8" s="242"/>
      <c r="CB8" s="242"/>
      <c r="CC8" s="242"/>
    </row>
    <row r="9" ht="18.0" customHeight="1">
      <c r="A9" s="242"/>
      <c r="B9" s="242"/>
      <c r="C9" s="242"/>
      <c r="D9" s="242"/>
      <c r="E9" s="242"/>
      <c r="F9" s="242"/>
      <c r="G9" s="242"/>
      <c r="H9" s="242"/>
      <c r="I9" s="242"/>
      <c r="J9" s="242"/>
      <c r="K9" s="242"/>
      <c r="L9" s="242"/>
      <c r="M9" s="243"/>
      <c r="N9" s="242"/>
      <c r="O9" s="250" t="s">
        <v>473</v>
      </c>
      <c r="P9" s="255">
        <f>P10/(DAY(EOMONTH(B2,0)))*DAY(B2)</f>
        <v>35.41666667</v>
      </c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  <c r="AC9" s="242"/>
      <c r="AD9" s="242"/>
      <c r="AE9" s="242"/>
      <c r="AF9" s="242"/>
      <c r="AG9" s="242"/>
      <c r="AH9" s="242"/>
      <c r="AI9" s="242"/>
      <c r="AJ9" s="242"/>
      <c r="AK9" s="242"/>
      <c r="AL9" s="242"/>
      <c r="AM9" s="242"/>
      <c r="AN9" s="242"/>
      <c r="AO9" s="242"/>
      <c r="AP9" s="242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242"/>
      <c r="BR9" s="242"/>
      <c r="BS9" s="242"/>
      <c r="BT9" s="242"/>
      <c r="BU9" s="242"/>
      <c r="BV9" s="242"/>
      <c r="BW9" s="242"/>
      <c r="BX9" s="242"/>
      <c r="BY9" s="242"/>
      <c r="BZ9" s="242"/>
      <c r="CA9" s="242"/>
      <c r="CB9" s="242"/>
      <c r="CC9" s="242"/>
    </row>
    <row r="10" ht="18.0" customHeight="1">
      <c r="A10" s="242"/>
      <c r="B10" s="242"/>
      <c r="C10" s="242"/>
      <c r="D10" s="242"/>
      <c r="E10" s="242"/>
      <c r="F10" s="242"/>
      <c r="G10" s="242"/>
      <c r="H10" s="242"/>
      <c r="I10" s="242"/>
      <c r="J10" s="242"/>
      <c r="K10" s="242"/>
      <c r="L10" s="242"/>
      <c r="M10" s="243"/>
      <c r="N10" s="242"/>
      <c r="O10" s="250" t="s">
        <v>474</v>
      </c>
      <c r="P10" s="255">
        <f>AVERAGE(R19:R30)</f>
        <v>62.5</v>
      </c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2"/>
      <c r="AE10" s="242"/>
      <c r="AF10" s="242"/>
      <c r="AG10" s="242"/>
      <c r="AH10" s="242"/>
      <c r="AI10" s="242"/>
      <c r="AJ10" s="242"/>
      <c r="AK10" s="242"/>
      <c r="AL10" s="242"/>
      <c r="AM10" s="242"/>
      <c r="AN10" s="242"/>
      <c r="AO10" s="242"/>
      <c r="AP10" s="242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242"/>
      <c r="BR10" s="242"/>
      <c r="BS10" s="242"/>
      <c r="BT10" s="242"/>
      <c r="BU10" s="242"/>
      <c r="BV10" s="242"/>
      <c r="BW10" s="242"/>
      <c r="BX10" s="242"/>
      <c r="BY10" s="242"/>
      <c r="BZ10" s="242"/>
      <c r="CA10" s="242"/>
      <c r="CB10" s="242"/>
      <c r="CC10" s="242"/>
    </row>
    <row r="11" ht="18.0" customHeight="1">
      <c r="A11" s="242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3"/>
      <c r="N11" s="242"/>
      <c r="O11" s="250" t="s">
        <v>475</v>
      </c>
      <c r="P11" s="250" t="str">
        <f>GETPIVOTDATA("Grand Total",A18)</f>
        <v/>
      </c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  <c r="AC11" s="242"/>
      <c r="AD11" s="242"/>
      <c r="AE11" s="242"/>
      <c r="AF11" s="242"/>
      <c r="AG11" s="242"/>
      <c r="AH11" s="242"/>
      <c r="AI11" s="242"/>
      <c r="AJ11" s="242"/>
      <c r="AK11" s="242"/>
      <c r="AL11" s="242"/>
      <c r="AM11" s="242"/>
      <c r="AN11" s="242"/>
      <c r="AO11" s="242"/>
      <c r="AP11" s="242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242"/>
      <c r="BR11" s="242"/>
      <c r="BS11" s="242"/>
      <c r="BT11" s="242"/>
      <c r="BU11" s="242"/>
      <c r="BV11" s="242"/>
      <c r="BW11" s="242"/>
      <c r="BX11" s="242"/>
      <c r="BY11" s="242"/>
      <c r="BZ11" s="242"/>
      <c r="CA11" s="242"/>
      <c r="CB11" s="242"/>
      <c r="CC11" s="242"/>
    </row>
    <row r="12" ht="18.0" customHeight="1">
      <c r="A12" s="242"/>
      <c r="B12" s="242"/>
      <c r="C12" s="242"/>
      <c r="D12" s="242"/>
      <c r="E12" s="242"/>
      <c r="F12" s="242"/>
      <c r="G12" s="242"/>
      <c r="H12" s="242"/>
      <c r="I12" s="242"/>
      <c r="J12" s="242"/>
      <c r="K12" s="242"/>
      <c r="L12" s="242"/>
      <c r="M12" s="243"/>
      <c r="N12" s="242"/>
      <c r="O12" s="256" t="s">
        <v>476</v>
      </c>
      <c r="P12" s="257">
        <f>VLOOKUP(MONTH(B2),Q33:S46,2,FALSE)</f>
        <v>89.9</v>
      </c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  <c r="AE12" s="242"/>
      <c r="AF12" s="242"/>
      <c r="AG12" s="242"/>
      <c r="AH12" s="242"/>
      <c r="AI12" s="242"/>
      <c r="AJ12" s="242"/>
      <c r="AK12" s="242"/>
      <c r="AL12" s="242"/>
      <c r="AM12" s="242"/>
      <c r="AN12" s="242"/>
      <c r="AO12" s="242"/>
      <c r="AP12" s="242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242"/>
      <c r="BR12" s="242"/>
      <c r="BS12" s="242"/>
      <c r="BT12" s="242"/>
      <c r="BU12" s="242"/>
      <c r="BV12" s="242"/>
      <c r="BW12" s="242"/>
      <c r="BX12" s="242"/>
      <c r="BY12" s="242"/>
      <c r="BZ12" s="242"/>
      <c r="CA12" s="242"/>
      <c r="CB12" s="242"/>
      <c r="CC12" s="242"/>
    </row>
    <row r="13" ht="18.0" customHeight="1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3"/>
      <c r="N13" s="242"/>
      <c r="O13" s="247" t="s">
        <v>477</v>
      </c>
      <c r="P13" s="257" t="str">
        <f>VLOOKUP((MONTH(B2)-1),B17:E29,4)</f>
        <v>#N/A</v>
      </c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  <c r="AE13" s="242"/>
      <c r="AF13" s="242"/>
      <c r="AG13" s="242"/>
      <c r="AH13" s="242"/>
      <c r="AI13" s="242"/>
      <c r="AJ13" s="242"/>
      <c r="AK13" s="242"/>
      <c r="AL13" s="242"/>
      <c r="AM13" s="242"/>
      <c r="AN13" s="242"/>
      <c r="AO13" s="242"/>
      <c r="AP13" s="242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242"/>
      <c r="BR13" s="242"/>
      <c r="BS13" s="242"/>
      <c r="BT13" s="242"/>
      <c r="BU13" s="242"/>
      <c r="BV13" s="242"/>
      <c r="BW13" s="242"/>
      <c r="BX13" s="242"/>
      <c r="BY13" s="242"/>
      <c r="BZ13" s="242"/>
      <c r="CA13" s="242"/>
      <c r="CB13" s="242"/>
      <c r="CC13" s="242"/>
    </row>
    <row r="14" ht="66.75" customHeight="1">
      <c r="A14" s="242"/>
      <c r="B14" s="242"/>
      <c r="C14" s="242"/>
      <c r="D14" s="242"/>
      <c r="E14" s="242"/>
      <c r="F14" s="242"/>
      <c r="G14" s="242"/>
      <c r="H14" s="242"/>
      <c r="I14" s="242"/>
      <c r="J14" s="242"/>
      <c r="K14" s="242"/>
      <c r="M14" s="243"/>
      <c r="N14" s="242"/>
      <c r="O14" s="242"/>
      <c r="P14" s="244"/>
      <c r="Q14" s="244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242"/>
      <c r="BR14" s="242"/>
      <c r="BS14" s="242"/>
      <c r="BT14" s="242"/>
      <c r="BU14" s="242"/>
      <c r="BV14" s="242"/>
      <c r="BW14" s="242"/>
      <c r="BX14" s="242"/>
      <c r="BY14" s="242"/>
      <c r="BZ14" s="242"/>
      <c r="CA14" s="242"/>
      <c r="CB14" s="242"/>
      <c r="CC14" s="242"/>
    </row>
    <row r="15">
      <c r="A15" s="242"/>
      <c r="B15" s="242"/>
      <c r="C15" s="242"/>
      <c r="D15" s="242"/>
      <c r="E15" s="242"/>
      <c r="F15" s="242"/>
      <c r="G15" s="242"/>
      <c r="H15" s="242"/>
      <c r="I15" s="242"/>
      <c r="J15" s="242"/>
      <c r="K15" s="242"/>
      <c r="L15" s="242"/>
      <c r="M15" s="243"/>
      <c r="N15" s="242"/>
      <c r="O15" s="242"/>
      <c r="P15" s="244"/>
      <c r="Q15" s="244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  <c r="AE15" s="242"/>
      <c r="AF15" s="242"/>
      <c r="AG15" s="242"/>
      <c r="AH15" s="242"/>
      <c r="AI15" s="242"/>
      <c r="AJ15" s="242"/>
      <c r="AK15" s="242"/>
      <c r="AL15" s="242"/>
      <c r="AM15" s="242"/>
      <c r="AN15" s="242"/>
      <c r="AO15" s="242"/>
      <c r="AP15" s="242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242"/>
      <c r="BR15" s="242"/>
      <c r="BS15" s="242"/>
      <c r="BT15" s="242"/>
      <c r="BU15" s="242"/>
      <c r="BV15" s="242"/>
      <c r="BW15" s="242"/>
      <c r="BX15" s="242"/>
      <c r="BY15" s="242"/>
      <c r="BZ15" s="242"/>
      <c r="CA15" s="242"/>
      <c r="CB15" s="242"/>
      <c r="CC15" s="242"/>
    </row>
    <row r="16">
      <c r="A16" s="258" t="s">
        <v>478</v>
      </c>
      <c r="B16" s="242"/>
      <c r="C16" s="242"/>
      <c r="D16" s="242"/>
      <c r="E16" s="242"/>
      <c r="F16" s="242"/>
      <c r="G16" s="242"/>
      <c r="H16" s="242"/>
      <c r="I16" s="242"/>
      <c r="J16" s="242"/>
      <c r="K16" s="242"/>
      <c r="M16" s="243"/>
      <c r="N16" s="242"/>
      <c r="O16" s="242"/>
      <c r="P16" s="244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  <c r="AC16" s="242"/>
      <c r="AD16" s="242"/>
      <c r="AE16" s="242"/>
      <c r="AF16" s="242"/>
      <c r="AG16" s="242"/>
      <c r="AH16" s="242"/>
      <c r="AI16" s="242"/>
      <c r="AJ16" s="242"/>
      <c r="AK16" s="242"/>
      <c r="AL16" s="242"/>
      <c r="AM16" s="242"/>
      <c r="AN16" s="242"/>
      <c r="AO16" s="242"/>
      <c r="AP16" s="242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242"/>
      <c r="BR16" s="242"/>
      <c r="BS16" s="242"/>
      <c r="BT16" s="242"/>
      <c r="BU16" s="242"/>
      <c r="BV16" s="242"/>
      <c r="BW16" s="242"/>
      <c r="BX16" s="242"/>
      <c r="BY16" s="242"/>
      <c r="BZ16" s="242"/>
      <c r="CA16" s="242"/>
      <c r="CB16" s="242"/>
      <c r="CC16" s="242"/>
    </row>
    <row r="17">
      <c r="L17" s="259" t="s">
        <v>480</v>
      </c>
      <c r="M17" s="260"/>
      <c r="P17" s="261"/>
    </row>
    <row r="18">
      <c r="F18" s="262"/>
      <c r="P18" s="261"/>
      <c r="Q18" s="263" t="s">
        <v>484</v>
      </c>
      <c r="R18" s="264" t="s">
        <v>20</v>
      </c>
      <c r="S18" s="264" t="s">
        <v>485</v>
      </c>
      <c r="T18" s="261"/>
    </row>
    <row r="19">
      <c r="F19" s="262"/>
      <c r="P19" s="261"/>
      <c r="Q19" s="264">
        <v>1.0</v>
      </c>
      <c r="R19" s="264">
        <v>65.0</v>
      </c>
      <c r="S19" s="265">
        <v>44276.2</v>
      </c>
      <c r="T19" s="261"/>
    </row>
    <row r="20">
      <c r="F20" s="262"/>
      <c r="P20" s="261"/>
      <c r="Q20" s="266">
        <v>2.0</v>
      </c>
      <c r="R20" s="266">
        <v>45.0</v>
      </c>
      <c r="S20" s="267">
        <v>48590.4</v>
      </c>
      <c r="T20" s="261"/>
    </row>
    <row r="21">
      <c r="F21" s="262"/>
      <c r="M21" s="261"/>
      <c r="N21" s="261"/>
      <c r="O21" s="261"/>
      <c r="P21" s="261"/>
      <c r="Q21" s="266">
        <v>3.0</v>
      </c>
      <c r="R21" s="268">
        <v>65.0</v>
      </c>
      <c r="S21" s="267">
        <v>64787.2</v>
      </c>
      <c r="T21" s="261"/>
    </row>
    <row r="22">
      <c r="F22" s="262"/>
      <c r="M22" s="261"/>
      <c r="N22" s="261"/>
      <c r="O22" s="261"/>
      <c r="P22" s="261"/>
      <c r="Q22" s="266">
        <v>4.0</v>
      </c>
      <c r="R22" s="268">
        <v>65.0</v>
      </c>
      <c r="S22" s="267">
        <v>72885.6</v>
      </c>
      <c r="T22" s="261"/>
    </row>
    <row r="23">
      <c r="F23" s="262"/>
      <c r="M23" s="261"/>
      <c r="N23" s="261"/>
      <c r="O23" s="261"/>
      <c r="P23" s="261"/>
      <c r="Q23" s="266">
        <v>5.0</v>
      </c>
      <c r="R23" s="268">
        <v>75.0</v>
      </c>
      <c r="S23" s="267">
        <v>72885.6</v>
      </c>
      <c r="T23" s="261"/>
    </row>
    <row r="24">
      <c r="F24" s="262"/>
      <c r="M24" s="261"/>
      <c r="N24" s="261"/>
      <c r="O24" s="261"/>
      <c r="P24" s="261"/>
      <c r="Q24" s="266">
        <v>6.0</v>
      </c>
      <c r="R24" s="268">
        <v>60.0</v>
      </c>
      <c r="S24" s="267">
        <v>64787.2</v>
      </c>
      <c r="T24" s="261"/>
    </row>
    <row r="25">
      <c r="M25" s="261"/>
      <c r="N25" s="261"/>
      <c r="O25" s="261"/>
      <c r="P25" s="261"/>
      <c r="Q25" s="266">
        <v>7.0</v>
      </c>
      <c r="R25" s="268">
        <v>55.0</v>
      </c>
      <c r="S25" s="267">
        <v>64787.2</v>
      </c>
      <c r="T25" s="261"/>
    </row>
    <row r="26">
      <c r="M26" s="261"/>
      <c r="N26" s="261"/>
      <c r="O26" s="261"/>
      <c r="P26" s="261"/>
      <c r="Q26" s="266">
        <v>8.0</v>
      </c>
      <c r="R26" s="269">
        <v>70.0</v>
      </c>
      <c r="S26" s="267">
        <v>72885.6</v>
      </c>
      <c r="T26" s="261"/>
    </row>
    <row r="27">
      <c r="M27" s="261"/>
      <c r="N27" s="261"/>
      <c r="O27" s="261"/>
      <c r="P27" s="261"/>
      <c r="Q27" s="266">
        <v>9.0</v>
      </c>
      <c r="R27" s="268">
        <v>75.0</v>
      </c>
      <c r="S27" s="267">
        <v>72885.6</v>
      </c>
      <c r="T27" s="261"/>
    </row>
    <row r="28">
      <c r="M28" s="261"/>
      <c r="N28" s="261"/>
      <c r="O28" s="261"/>
      <c r="P28" s="261"/>
      <c r="Q28" s="266">
        <v>10.0</v>
      </c>
      <c r="R28" s="270">
        <v>70.0</v>
      </c>
      <c r="S28" s="267">
        <v>64787.2</v>
      </c>
    </row>
    <row r="29">
      <c r="M29" s="261"/>
      <c r="N29" s="261"/>
      <c r="O29" s="261"/>
      <c r="P29" s="261"/>
      <c r="Q29" s="266">
        <v>11.0</v>
      </c>
      <c r="R29" s="271">
        <v>60.0</v>
      </c>
      <c r="S29" s="267">
        <v>64787.2</v>
      </c>
    </row>
    <row r="30" ht="20.25" customHeight="1">
      <c r="M30" s="261"/>
      <c r="N30" s="261"/>
      <c r="O30" s="261"/>
      <c r="P30" s="261"/>
      <c r="Q30" s="272">
        <v>12.0</v>
      </c>
      <c r="R30" s="271">
        <v>45.0</v>
      </c>
      <c r="S30" s="273">
        <v>64787.2</v>
      </c>
    </row>
    <row r="31">
      <c r="M31" s="261"/>
      <c r="N31" s="261"/>
      <c r="O31" s="261"/>
      <c r="P31" s="261"/>
      <c r="Q31" s="274" t="s">
        <v>32</v>
      </c>
      <c r="R31" s="275">
        <f t="shared" ref="R31:S31" si="1">SUM(R19:R30)</f>
        <v>750</v>
      </c>
      <c r="S31" s="275">
        <f t="shared" si="1"/>
        <v>773132.2</v>
      </c>
    </row>
    <row r="32" ht="21.75" customHeight="1">
      <c r="A32" s="258"/>
      <c r="B32" s="242"/>
      <c r="C32" s="242"/>
      <c r="D32" s="242"/>
      <c r="E32" s="242"/>
      <c r="F32" s="242"/>
      <c r="G32" s="242"/>
      <c r="H32" s="242"/>
      <c r="I32" s="242"/>
      <c r="J32" s="242"/>
      <c r="K32" s="242"/>
      <c r="M32" s="261"/>
      <c r="N32" s="261"/>
      <c r="O32" s="261"/>
      <c r="P32" s="261"/>
    </row>
    <row r="33" ht="21.75" customHeight="1">
      <c r="A33" s="258"/>
      <c r="B33" s="242"/>
      <c r="C33" s="242"/>
      <c r="D33" s="242"/>
      <c r="E33" s="242"/>
      <c r="F33" s="242"/>
      <c r="G33" s="242"/>
      <c r="H33" s="242"/>
      <c r="I33" s="242"/>
      <c r="J33" s="242"/>
      <c r="K33" s="242"/>
      <c r="M33" s="261"/>
      <c r="N33" s="261"/>
      <c r="O33" s="261"/>
      <c r="P33" s="261"/>
      <c r="Q33" s="263" t="s">
        <v>486</v>
      </c>
      <c r="R33" s="276" t="s">
        <v>20</v>
      </c>
      <c r="S33" s="264" t="s">
        <v>485</v>
      </c>
    </row>
    <row r="34" ht="21.75" customHeight="1">
      <c r="A34" s="258"/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M34" s="261"/>
      <c r="N34" s="261"/>
      <c r="O34" s="261"/>
      <c r="P34" s="261"/>
      <c r="Q34" s="264">
        <v>1.0</v>
      </c>
      <c r="R34" s="277">
        <v>133.9</v>
      </c>
      <c r="S34" s="265"/>
    </row>
    <row r="35" ht="21.75" customHeight="1">
      <c r="A35" s="258"/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M35" s="261"/>
      <c r="N35" s="261"/>
      <c r="O35" s="261"/>
      <c r="P35" s="261"/>
      <c r="Q35" s="266">
        <v>2.0</v>
      </c>
      <c r="R35" s="278">
        <v>122.9</v>
      </c>
      <c r="S35" s="267"/>
    </row>
    <row r="36">
      <c r="A36" s="258"/>
      <c r="B36" s="242"/>
      <c r="C36" s="242"/>
      <c r="D36" s="242"/>
      <c r="E36" s="242"/>
      <c r="F36" s="242"/>
      <c r="G36" s="242"/>
      <c r="H36" s="242"/>
      <c r="I36" s="242"/>
      <c r="J36" s="242"/>
      <c r="K36" s="242"/>
      <c r="M36" s="261"/>
      <c r="N36" s="261"/>
      <c r="O36" s="261"/>
      <c r="P36" s="261"/>
      <c r="Q36" s="266">
        <v>3.0</v>
      </c>
      <c r="R36" s="278">
        <v>142.8</v>
      </c>
      <c r="S36" s="267"/>
    </row>
    <row r="37">
      <c r="B37" s="242"/>
      <c r="C37" s="242"/>
      <c r="D37" s="242"/>
      <c r="E37" s="279"/>
      <c r="F37" s="242"/>
      <c r="G37" s="242"/>
      <c r="H37" s="242"/>
      <c r="I37" s="242"/>
      <c r="J37" s="242"/>
      <c r="K37" s="242"/>
      <c r="M37" s="261"/>
      <c r="N37" s="261"/>
      <c r="O37" s="261"/>
      <c r="P37" s="261"/>
      <c r="Q37" s="266">
        <v>4.0</v>
      </c>
      <c r="R37" s="278">
        <v>96.09999999999998</v>
      </c>
      <c r="S37" s="267"/>
    </row>
    <row r="38">
      <c r="B38" s="261"/>
      <c r="C38" s="261"/>
      <c r="D38" s="261"/>
      <c r="E38" s="280"/>
      <c r="M38" s="261"/>
      <c r="N38" s="261"/>
      <c r="O38" s="261"/>
      <c r="P38" s="261"/>
      <c r="Q38" s="266">
        <v>5.0</v>
      </c>
      <c r="R38" s="278">
        <v>102.90000000000003</v>
      </c>
      <c r="S38" s="267"/>
    </row>
    <row r="39">
      <c r="B39" s="261"/>
      <c r="C39" s="261"/>
      <c r="D39" s="261"/>
      <c r="E39" s="280"/>
      <c r="F39" s="281"/>
      <c r="G39" s="281"/>
      <c r="M39" s="261"/>
      <c r="N39" s="261"/>
      <c r="O39" s="261"/>
      <c r="P39" s="261"/>
      <c r="Q39" s="266">
        <v>6.0</v>
      </c>
      <c r="R39" s="278">
        <v>52.80000000000002</v>
      </c>
      <c r="S39" s="267"/>
      <c r="T39" s="282"/>
      <c r="U39" s="282"/>
      <c r="V39" s="282"/>
      <c r="W39" s="282"/>
      <c r="X39" s="282"/>
      <c r="Y39" s="282"/>
      <c r="Z39" s="282"/>
      <c r="AA39" s="282"/>
      <c r="AB39" s="282"/>
    </row>
    <row r="40">
      <c r="B40" s="261"/>
      <c r="C40" s="261"/>
      <c r="D40" s="261"/>
      <c r="E40" s="280"/>
      <c r="F40" s="281"/>
      <c r="G40" s="281"/>
      <c r="M40" s="261"/>
      <c r="N40" s="261"/>
      <c r="O40" s="261"/>
      <c r="P40" s="261"/>
      <c r="Q40" s="266">
        <v>7.0</v>
      </c>
      <c r="R40" s="278">
        <v>48.500000000000014</v>
      </c>
      <c r="S40" s="267"/>
      <c r="T40" s="282"/>
      <c r="U40" s="282"/>
      <c r="V40" s="282"/>
      <c r="W40" s="282"/>
      <c r="X40" s="282"/>
      <c r="Y40" s="282"/>
      <c r="Z40" s="282"/>
      <c r="AA40" s="282"/>
      <c r="AB40" s="282"/>
    </row>
    <row r="41">
      <c r="B41" s="261"/>
      <c r="C41" s="261"/>
      <c r="D41" s="261"/>
      <c r="E41" s="280"/>
      <c r="F41" s="281"/>
      <c r="G41" s="281"/>
      <c r="M41" s="261"/>
      <c r="N41" s="261"/>
      <c r="O41" s="261"/>
      <c r="P41" s="261"/>
      <c r="Q41" s="266">
        <v>8.0</v>
      </c>
      <c r="R41" s="278">
        <v>83.7</v>
      </c>
      <c r="S41" s="267"/>
      <c r="T41" s="261"/>
      <c r="U41" s="261"/>
      <c r="V41" s="261"/>
      <c r="W41" s="261"/>
      <c r="X41" s="261"/>
      <c r="Y41" s="261"/>
      <c r="Z41" s="261"/>
      <c r="AA41" s="261"/>
      <c r="AB41" s="261"/>
    </row>
    <row r="42">
      <c r="B42" s="261"/>
      <c r="C42" s="261"/>
      <c r="D42" s="261"/>
      <c r="E42" s="280"/>
      <c r="F42" s="281"/>
      <c r="G42" s="281"/>
      <c r="M42" s="261"/>
      <c r="N42" s="261"/>
      <c r="O42" s="261"/>
      <c r="P42" s="261"/>
      <c r="Q42" s="266">
        <v>9.0</v>
      </c>
      <c r="R42" s="278">
        <v>89.90000000000002</v>
      </c>
      <c r="S42" s="267"/>
    </row>
    <row r="43">
      <c r="B43" s="261"/>
      <c r="C43" s="261"/>
      <c r="D43" s="261"/>
      <c r="E43" s="280"/>
      <c r="F43" s="281"/>
      <c r="G43" s="281"/>
      <c r="M43" s="261"/>
      <c r="N43" s="261"/>
      <c r="O43" s="261"/>
      <c r="P43" s="261"/>
      <c r="Q43" s="266">
        <v>10.0</v>
      </c>
      <c r="R43" s="283">
        <v>64.10000000000001</v>
      </c>
      <c r="S43" s="267"/>
    </row>
    <row r="44">
      <c r="B44" s="261"/>
      <c r="C44" s="261"/>
      <c r="D44" s="261"/>
      <c r="E44" s="280"/>
      <c r="F44" s="281"/>
      <c r="G44" s="281"/>
      <c r="M44" s="261"/>
      <c r="N44" s="261"/>
      <c r="O44" s="261"/>
      <c r="P44" s="261"/>
      <c r="Q44" s="266">
        <v>11.0</v>
      </c>
      <c r="R44" s="283">
        <v>53.700000000000024</v>
      </c>
      <c r="S44" s="267"/>
    </row>
    <row r="45">
      <c r="B45" s="261"/>
      <c r="C45" s="261"/>
      <c r="D45" s="261"/>
      <c r="E45" s="280"/>
      <c r="F45" s="281"/>
      <c r="G45" s="281"/>
      <c r="M45" s="261"/>
      <c r="N45" s="261"/>
      <c r="O45" s="261"/>
      <c r="P45" s="261"/>
      <c r="Q45" s="272">
        <v>12.0</v>
      </c>
      <c r="R45" s="284">
        <v>28.19999999999999</v>
      </c>
      <c r="S45" s="273"/>
    </row>
    <row r="46">
      <c r="B46" s="261"/>
      <c r="C46" s="261"/>
      <c r="D46" s="261"/>
      <c r="E46" s="280"/>
      <c r="F46" s="281"/>
      <c r="G46" s="281"/>
      <c r="M46" s="261"/>
      <c r="N46" s="261"/>
      <c r="O46" s="261"/>
      <c r="P46" s="261"/>
      <c r="Q46" s="274" t="s">
        <v>32</v>
      </c>
      <c r="R46" s="275">
        <f t="shared" ref="R46:S46" si="2">SUM(R34:R45)</f>
        <v>1019.5</v>
      </c>
      <c r="S46" s="275">
        <f t="shared" si="2"/>
        <v>0</v>
      </c>
    </row>
    <row r="47">
      <c r="B47" s="261"/>
      <c r="C47" s="261"/>
      <c r="D47" s="261"/>
      <c r="E47" s="280"/>
      <c r="F47" s="281"/>
      <c r="G47" s="281"/>
      <c r="M47" s="261"/>
      <c r="N47" s="261"/>
      <c r="O47" s="261"/>
      <c r="P47" s="261"/>
      <c r="Q47" s="261"/>
    </row>
    <row r="48">
      <c r="B48" s="261"/>
      <c r="C48" s="261"/>
      <c r="D48" s="261"/>
      <c r="E48" s="280"/>
      <c r="F48" s="281"/>
      <c r="G48" s="281"/>
      <c r="M48" s="261"/>
      <c r="N48" s="261"/>
      <c r="O48" s="261"/>
      <c r="P48" s="261"/>
      <c r="Q48" s="261"/>
    </row>
    <row r="49">
      <c r="B49" s="261"/>
      <c r="C49" s="261"/>
      <c r="D49" s="261"/>
      <c r="E49" s="280"/>
      <c r="F49" s="281"/>
      <c r="G49" s="281"/>
      <c r="M49" s="261"/>
      <c r="N49" s="261"/>
      <c r="O49" s="261"/>
      <c r="P49" s="261"/>
      <c r="Q49" s="261"/>
    </row>
    <row r="50">
      <c r="B50" s="261"/>
      <c r="C50" s="261"/>
      <c r="D50" s="261"/>
      <c r="E50" s="280"/>
      <c r="F50" s="281"/>
      <c r="G50" s="281"/>
      <c r="M50" s="261"/>
      <c r="N50" s="261"/>
      <c r="O50" s="261"/>
      <c r="P50" s="261"/>
      <c r="Q50" s="261"/>
    </row>
    <row r="51">
      <c r="B51" s="261"/>
      <c r="C51" s="261"/>
      <c r="D51" s="261"/>
      <c r="E51" s="280"/>
      <c r="F51" s="281"/>
      <c r="G51" s="281"/>
      <c r="M51" s="261"/>
      <c r="N51" s="261"/>
      <c r="O51" s="261"/>
      <c r="P51" s="261"/>
      <c r="Q51" s="261"/>
    </row>
    <row r="52">
      <c r="B52" s="261"/>
      <c r="C52" s="261"/>
      <c r="D52" s="261"/>
      <c r="E52" s="280"/>
      <c r="M52" s="261"/>
      <c r="N52" s="261"/>
      <c r="O52" s="261"/>
      <c r="P52" s="261"/>
      <c r="Q52" s="261"/>
    </row>
    <row r="53">
      <c r="E53" s="280"/>
      <c r="M53" s="261"/>
      <c r="N53" s="261"/>
      <c r="O53" s="261"/>
      <c r="P53" s="261"/>
      <c r="Q53" s="261"/>
    </row>
    <row r="54" ht="1.5" customHeight="1">
      <c r="A54" s="258"/>
      <c r="E54" s="280"/>
      <c r="M54" s="261"/>
      <c r="N54" s="261"/>
      <c r="O54" s="261"/>
      <c r="P54" s="261"/>
      <c r="Q54" s="261"/>
    </row>
    <row r="55" ht="1.5" customHeight="1">
      <c r="A55" s="258"/>
      <c r="E55" s="280"/>
      <c r="M55" s="261"/>
      <c r="N55" s="261"/>
      <c r="O55" s="261"/>
      <c r="P55" s="261"/>
      <c r="Q55" s="261"/>
    </row>
    <row r="56" ht="1.5" customHeight="1">
      <c r="A56" s="258"/>
      <c r="E56" s="280"/>
      <c r="M56" s="261"/>
      <c r="N56" s="261"/>
      <c r="O56" s="261"/>
      <c r="P56" s="261"/>
      <c r="Q56" s="261"/>
    </row>
    <row r="57" ht="1.5" customHeight="1">
      <c r="A57" s="258"/>
      <c r="M57" s="261"/>
      <c r="N57" s="261"/>
      <c r="O57" s="261"/>
      <c r="P57" s="261"/>
      <c r="Q57" s="261"/>
    </row>
    <row r="58" ht="1.5" customHeight="1">
      <c r="A58" s="258" t="s">
        <v>487</v>
      </c>
      <c r="M58" s="261"/>
      <c r="N58" s="261"/>
      <c r="O58" s="261"/>
      <c r="P58" s="261"/>
      <c r="Q58" s="261"/>
    </row>
    <row r="59">
      <c r="D59" s="242"/>
      <c r="E59" s="242"/>
      <c r="F59" s="242"/>
      <c r="G59" s="242"/>
      <c r="H59" s="242"/>
      <c r="I59" s="242"/>
      <c r="J59" s="242"/>
      <c r="K59" s="242"/>
      <c r="M59" s="244"/>
      <c r="N59" s="244"/>
      <c r="O59" s="244"/>
      <c r="P59" s="244"/>
      <c r="Q59" s="244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  <c r="AC59" s="242"/>
      <c r="AD59" s="242"/>
      <c r="AE59" s="242"/>
      <c r="AF59" s="242"/>
      <c r="AG59" s="242"/>
      <c r="AH59" s="242"/>
      <c r="AI59" s="242"/>
      <c r="AJ59" s="242"/>
      <c r="AK59" s="242"/>
      <c r="AL59" s="242"/>
      <c r="AM59" s="242"/>
      <c r="AN59" s="242"/>
      <c r="AO59" s="242"/>
      <c r="AP59" s="242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242"/>
      <c r="BR59" s="242"/>
      <c r="BS59" s="242"/>
      <c r="BT59" s="242"/>
      <c r="BU59" s="242"/>
      <c r="BV59" s="242"/>
      <c r="BW59" s="242"/>
      <c r="BX59" s="242"/>
      <c r="BY59" s="242"/>
      <c r="BZ59" s="242"/>
      <c r="CA59" s="242"/>
      <c r="CB59" s="242"/>
      <c r="CC59" s="242"/>
    </row>
    <row r="60">
      <c r="D60" s="261"/>
      <c r="E60" s="261"/>
      <c r="M60" s="261"/>
      <c r="N60" s="261"/>
      <c r="O60" s="261"/>
      <c r="P60" s="261"/>
      <c r="Q60" s="261"/>
    </row>
    <row r="61">
      <c r="B61" s="261"/>
      <c r="C61" s="261"/>
      <c r="D61" s="261"/>
      <c r="E61" s="261"/>
      <c r="F61" s="261"/>
      <c r="G61" s="261"/>
      <c r="M61" s="261"/>
      <c r="N61" s="261"/>
      <c r="O61" s="261"/>
      <c r="P61" s="261"/>
      <c r="Q61" s="261"/>
    </row>
    <row r="62">
      <c r="B62" s="261"/>
      <c r="C62" s="261"/>
      <c r="D62" s="261"/>
      <c r="E62" s="261"/>
      <c r="F62" s="261"/>
      <c r="G62" s="261"/>
      <c r="M62" s="261"/>
      <c r="N62" s="261"/>
      <c r="O62" s="261"/>
      <c r="P62" s="261"/>
      <c r="Q62" s="261"/>
    </row>
    <row r="63">
      <c r="B63" s="261"/>
      <c r="C63" s="261"/>
      <c r="D63" s="261"/>
      <c r="E63" s="261"/>
      <c r="F63" s="261"/>
      <c r="G63" s="261"/>
      <c r="M63" s="261"/>
      <c r="N63" s="261"/>
      <c r="O63" s="261"/>
      <c r="P63" s="261"/>
      <c r="Q63" s="261"/>
    </row>
    <row r="64">
      <c r="B64" s="261"/>
      <c r="C64" s="261"/>
      <c r="D64" s="261"/>
      <c r="E64" s="261"/>
      <c r="F64" s="261"/>
      <c r="G64" s="261"/>
      <c r="M64" s="261"/>
      <c r="N64" s="261"/>
      <c r="O64" s="261"/>
      <c r="P64" s="261"/>
      <c r="Q64" s="261"/>
    </row>
    <row r="65">
      <c r="B65" s="261"/>
      <c r="C65" s="261"/>
      <c r="D65" s="261"/>
      <c r="E65" s="261"/>
      <c r="F65" s="261"/>
      <c r="G65" s="261"/>
      <c r="M65" s="261"/>
      <c r="N65" s="261"/>
      <c r="O65" s="261"/>
      <c r="P65" s="261"/>
      <c r="Q65" s="261"/>
    </row>
    <row r="66">
      <c r="B66" s="261"/>
      <c r="C66" s="261"/>
      <c r="D66" s="261"/>
      <c r="E66" s="261"/>
      <c r="F66" s="261"/>
      <c r="G66" s="261"/>
      <c r="M66" s="261"/>
      <c r="N66" s="261"/>
      <c r="O66" s="261"/>
      <c r="P66" s="261"/>
      <c r="Q66" s="261"/>
    </row>
    <row r="67">
      <c r="B67" s="261"/>
      <c r="C67" s="261"/>
      <c r="D67" s="261"/>
      <c r="E67" s="261"/>
      <c r="F67" s="261"/>
      <c r="G67" s="261"/>
      <c r="M67" s="261"/>
      <c r="N67" s="261"/>
      <c r="O67" s="261"/>
      <c r="P67" s="261"/>
      <c r="Q67" s="261"/>
    </row>
    <row r="68">
      <c r="B68" s="261"/>
      <c r="C68" s="261"/>
      <c r="D68" s="261"/>
      <c r="E68" s="261"/>
      <c r="F68" s="261"/>
      <c r="G68" s="261"/>
      <c r="M68" s="261"/>
      <c r="N68" s="261"/>
      <c r="O68" s="261"/>
      <c r="P68" s="261"/>
      <c r="Q68" s="261"/>
    </row>
    <row r="69">
      <c r="B69" s="261"/>
      <c r="C69" s="261"/>
      <c r="D69" s="261"/>
      <c r="E69" s="261"/>
      <c r="F69" s="261"/>
      <c r="G69" s="261"/>
      <c r="M69" s="261"/>
      <c r="N69" s="261"/>
      <c r="O69" s="261"/>
      <c r="P69" s="261"/>
      <c r="Q69" s="261"/>
    </row>
    <row r="70">
      <c r="B70" s="261"/>
      <c r="C70" s="261"/>
      <c r="D70" s="261"/>
      <c r="E70" s="261"/>
      <c r="F70" s="261"/>
      <c r="G70" s="261"/>
      <c r="M70" s="261"/>
      <c r="N70" s="261"/>
      <c r="O70" s="261"/>
      <c r="P70" s="261"/>
      <c r="Q70" s="261"/>
    </row>
    <row r="71">
      <c r="E71" s="261"/>
      <c r="F71" s="261"/>
      <c r="G71" s="261"/>
      <c r="M71" s="261"/>
      <c r="N71" s="261"/>
      <c r="O71" s="261"/>
      <c r="P71" s="261"/>
      <c r="Q71" s="261"/>
    </row>
    <row r="72">
      <c r="E72" s="261"/>
      <c r="F72" s="261"/>
      <c r="G72" s="261"/>
      <c r="M72" s="261"/>
      <c r="N72" s="261"/>
      <c r="O72" s="261"/>
      <c r="P72" s="261"/>
      <c r="Q72" s="261"/>
    </row>
    <row r="73">
      <c r="B73" s="261"/>
      <c r="C73" s="261"/>
      <c r="D73" s="261"/>
      <c r="E73" s="261"/>
      <c r="F73" s="261"/>
      <c r="G73" s="261"/>
      <c r="M73" s="261"/>
      <c r="N73" s="261"/>
      <c r="O73" s="261"/>
      <c r="P73" s="261"/>
      <c r="Q73" s="261"/>
    </row>
    <row r="74">
      <c r="M74" s="261"/>
      <c r="N74" s="261"/>
      <c r="O74" s="261"/>
      <c r="P74" s="261"/>
      <c r="Q74" s="261"/>
    </row>
    <row r="75">
      <c r="M75" s="261"/>
      <c r="N75" s="261"/>
      <c r="O75" s="261"/>
      <c r="P75" s="261"/>
      <c r="Q75" s="261"/>
    </row>
    <row r="76">
      <c r="M76" s="261"/>
      <c r="N76" s="261"/>
      <c r="O76" s="261"/>
      <c r="P76" s="261"/>
      <c r="Q76" s="261"/>
    </row>
    <row r="77">
      <c r="M77" s="261"/>
      <c r="N77" s="261"/>
      <c r="O77" s="261"/>
      <c r="P77" s="261"/>
      <c r="Q77" s="261"/>
    </row>
    <row r="78">
      <c r="M78" s="261"/>
      <c r="N78" s="261"/>
      <c r="O78" s="261"/>
      <c r="P78" s="261"/>
      <c r="Q78" s="261"/>
    </row>
    <row r="79">
      <c r="M79" s="261"/>
      <c r="N79" s="261"/>
      <c r="O79" s="261"/>
      <c r="P79" s="261"/>
      <c r="Q79" s="261"/>
    </row>
    <row r="80">
      <c r="M80" s="261"/>
      <c r="N80" s="261"/>
      <c r="O80" s="261"/>
      <c r="P80" s="261"/>
      <c r="Q80" s="261"/>
    </row>
    <row r="81">
      <c r="M81" s="261"/>
      <c r="N81" s="261"/>
      <c r="O81" s="261"/>
      <c r="P81" s="261"/>
      <c r="Q81" s="261"/>
    </row>
    <row r="82">
      <c r="M82" s="261"/>
      <c r="N82" s="261"/>
      <c r="O82" s="261"/>
      <c r="P82" s="261"/>
      <c r="Q82" s="261"/>
    </row>
    <row r="83">
      <c r="M83" s="261"/>
      <c r="N83" s="261"/>
      <c r="O83" s="261"/>
      <c r="P83" s="261"/>
      <c r="Q83" s="261"/>
    </row>
    <row r="84">
      <c r="M84" s="261"/>
      <c r="N84" s="261"/>
      <c r="O84" s="261"/>
      <c r="P84" s="261"/>
      <c r="Q84" s="261"/>
    </row>
    <row r="85">
      <c r="M85" s="261"/>
      <c r="N85" s="261"/>
      <c r="O85" s="261"/>
      <c r="P85" s="261"/>
      <c r="Q85" s="261"/>
    </row>
    <row r="86">
      <c r="M86" s="260"/>
      <c r="P86" s="261"/>
      <c r="Q86" s="261"/>
    </row>
    <row r="87">
      <c r="M87" s="260"/>
      <c r="P87" s="261"/>
      <c r="Q87" s="261"/>
    </row>
    <row r="88">
      <c r="M88" s="260"/>
      <c r="P88" s="261"/>
      <c r="Q88" s="261"/>
    </row>
    <row r="89">
      <c r="M89" s="260"/>
      <c r="P89" s="261"/>
      <c r="Q89" s="261"/>
    </row>
    <row r="90">
      <c r="M90" s="260"/>
      <c r="P90" s="261"/>
      <c r="Q90" s="261"/>
    </row>
    <row r="91">
      <c r="M91" s="260"/>
      <c r="P91" s="261"/>
      <c r="Q91" s="261"/>
    </row>
    <row r="92">
      <c r="M92" s="260"/>
      <c r="P92" s="261"/>
      <c r="Q92" s="261"/>
    </row>
    <row r="93">
      <c r="M93" s="260"/>
      <c r="P93" s="261"/>
      <c r="Q93" s="261"/>
    </row>
    <row r="94">
      <c r="M94" s="260"/>
      <c r="P94" s="261"/>
      <c r="Q94" s="261"/>
    </row>
    <row r="95">
      <c r="M95" s="260"/>
      <c r="P95" s="261"/>
      <c r="Q95" s="261"/>
    </row>
    <row r="96">
      <c r="M96" s="260"/>
      <c r="P96" s="261"/>
      <c r="Q96" s="261"/>
    </row>
    <row r="97">
      <c r="M97" s="260"/>
      <c r="P97" s="261"/>
      <c r="Q97" s="261"/>
    </row>
    <row r="98">
      <c r="M98" s="260"/>
      <c r="P98" s="261"/>
      <c r="Q98" s="261"/>
    </row>
    <row r="99">
      <c r="M99" s="260"/>
      <c r="P99" s="261"/>
      <c r="Q99" s="261"/>
    </row>
    <row r="100">
      <c r="M100" s="260"/>
      <c r="P100" s="261"/>
      <c r="Q100" s="261"/>
    </row>
    <row r="101">
      <c r="M101" s="260"/>
      <c r="P101" s="261"/>
      <c r="Q101" s="261"/>
    </row>
    <row r="102">
      <c r="M102" s="260"/>
      <c r="P102" s="261"/>
      <c r="Q102" s="261"/>
    </row>
    <row r="103">
      <c r="M103" s="260"/>
      <c r="P103" s="261"/>
      <c r="Q103" s="261"/>
    </row>
    <row r="104">
      <c r="M104" s="260"/>
      <c r="P104" s="261"/>
      <c r="Q104" s="261"/>
    </row>
    <row r="105">
      <c r="M105" s="260"/>
      <c r="P105" s="261"/>
      <c r="Q105" s="261"/>
    </row>
    <row r="106">
      <c r="M106" s="260"/>
      <c r="P106" s="261"/>
      <c r="Q106" s="261"/>
    </row>
    <row r="107">
      <c r="M107" s="260"/>
      <c r="P107" s="261"/>
      <c r="Q107" s="261"/>
    </row>
    <row r="108">
      <c r="M108" s="260"/>
      <c r="P108" s="261"/>
      <c r="Q108" s="261"/>
    </row>
    <row r="109">
      <c r="M109" s="260"/>
      <c r="P109" s="261"/>
      <c r="Q109" s="261"/>
    </row>
    <row r="110">
      <c r="M110" s="260"/>
      <c r="P110" s="261"/>
      <c r="Q110" s="261"/>
    </row>
    <row r="111">
      <c r="M111" s="260"/>
      <c r="P111" s="261"/>
      <c r="Q111" s="261"/>
    </row>
    <row r="112">
      <c r="M112" s="260"/>
      <c r="P112" s="261"/>
      <c r="Q112" s="261"/>
    </row>
    <row r="113">
      <c r="M113" s="260"/>
      <c r="P113" s="261"/>
      <c r="Q113" s="261"/>
    </row>
    <row r="114">
      <c r="M114" s="260"/>
      <c r="P114" s="261"/>
      <c r="Q114" s="261"/>
    </row>
    <row r="115">
      <c r="M115" s="260"/>
      <c r="P115" s="261"/>
      <c r="Q115" s="261"/>
    </row>
    <row r="116">
      <c r="M116" s="260"/>
      <c r="P116" s="261"/>
      <c r="Q116" s="261"/>
    </row>
    <row r="117">
      <c r="M117" s="260"/>
      <c r="P117" s="261"/>
      <c r="Q117" s="261"/>
    </row>
    <row r="118">
      <c r="M118" s="260"/>
      <c r="P118" s="261"/>
      <c r="Q118" s="261"/>
    </row>
    <row r="119">
      <c r="M119" s="260"/>
      <c r="P119" s="261"/>
      <c r="Q119" s="261"/>
    </row>
    <row r="120">
      <c r="M120" s="260"/>
      <c r="P120" s="261"/>
      <c r="Q120" s="261"/>
    </row>
    <row r="121">
      <c r="M121" s="260"/>
      <c r="P121" s="261"/>
      <c r="Q121" s="261"/>
    </row>
    <row r="122">
      <c r="M122" s="260"/>
      <c r="P122" s="261"/>
      <c r="Q122" s="261"/>
    </row>
    <row r="123">
      <c r="M123" s="260"/>
      <c r="P123" s="261"/>
      <c r="Q123" s="261"/>
    </row>
    <row r="124">
      <c r="M124" s="260"/>
      <c r="P124" s="261"/>
      <c r="Q124" s="261"/>
    </row>
    <row r="125">
      <c r="M125" s="260"/>
      <c r="P125" s="261"/>
      <c r="Q125" s="261"/>
    </row>
    <row r="126">
      <c r="M126" s="260"/>
      <c r="P126" s="261"/>
      <c r="Q126" s="261"/>
    </row>
    <row r="127">
      <c r="M127" s="260"/>
      <c r="P127" s="261"/>
      <c r="Q127" s="261"/>
    </row>
    <row r="128">
      <c r="M128" s="260"/>
      <c r="P128" s="261"/>
      <c r="Q128" s="261"/>
    </row>
    <row r="129">
      <c r="M129" s="260"/>
      <c r="P129" s="261"/>
      <c r="Q129" s="261"/>
    </row>
    <row r="130">
      <c r="M130" s="260"/>
      <c r="P130" s="261"/>
      <c r="Q130" s="261"/>
    </row>
    <row r="131">
      <c r="M131" s="260"/>
      <c r="P131" s="261"/>
      <c r="Q131" s="261"/>
    </row>
    <row r="132">
      <c r="M132" s="260"/>
      <c r="P132" s="261"/>
      <c r="Q132" s="261"/>
    </row>
    <row r="133">
      <c r="M133" s="260"/>
      <c r="P133" s="261"/>
      <c r="Q133" s="261"/>
    </row>
    <row r="134">
      <c r="M134" s="260"/>
      <c r="P134" s="261"/>
      <c r="Q134" s="261"/>
    </row>
    <row r="135">
      <c r="M135" s="260"/>
      <c r="P135" s="261"/>
      <c r="Q135" s="261"/>
    </row>
    <row r="136">
      <c r="M136" s="260"/>
      <c r="P136" s="261"/>
      <c r="Q136" s="261"/>
    </row>
    <row r="137">
      <c r="M137" s="260"/>
      <c r="P137" s="261"/>
      <c r="Q137" s="261"/>
    </row>
    <row r="138">
      <c r="M138" s="260"/>
      <c r="P138" s="261"/>
      <c r="Q138" s="261"/>
    </row>
    <row r="139">
      <c r="M139" s="260"/>
      <c r="P139" s="261"/>
      <c r="Q139" s="261"/>
    </row>
    <row r="140">
      <c r="M140" s="260"/>
      <c r="P140" s="261"/>
      <c r="Q140" s="261"/>
    </row>
    <row r="141">
      <c r="M141" s="260"/>
      <c r="P141" s="261"/>
      <c r="Q141" s="261"/>
    </row>
    <row r="142">
      <c r="M142" s="260"/>
      <c r="P142" s="261"/>
      <c r="Q142" s="261"/>
    </row>
    <row r="143">
      <c r="M143" s="260"/>
      <c r="P143" s="261"/>
      <c r="Q143" s="261"/>
    </row>
    <row r="144">
      <c r="M144" s="260"/>
      <c r="P144" s="261"/>
      <c r="Q144" s="261"/>
    </row>
    <row r="145">
      <c r="M145" s="260"/>
      <c r="P145" s="261"/>
      <c r="Q145" s="261"/>
    </row>
    <row r="146">
      <c r="M146" s="260"/>
      <c r="P146" s="261"/>
      <c r="Q146" s="261"/>
    </row>
    <row r="147">
      <c r="M147" s="260"/>
      <c r="P147" s="261"/>
      <c r="Q147" s="261"/>
    </row>
    <row r="148">
      <c r="M148" s="260"/>
      <c r="P148" s="261"/>
      <c r="Q148" s="261"/>
    </row>
    <row r="149">
      <c r="M149" s="260"/>
      <c r="P149" s="261"/>
      <c r="Q149" s="261"/>
    </row>
    <row r="150">
      <c r="M150" s="260"/>
      <c r="P150" s="261"/>
      <c r="Q150" s="261"/>
    </row>
    <row r="151">
      <c r="M151" s="260"/>
      <c r="P151" s="261"/>
      <c r="Q151" s="261"/>
    </row>
    <row r="152">
      <c r="M152" s="260"/>
      <c r="P152" s="261"/>
      <c r="Q152" s="261"/>
    </row>
    <row r="153">
      <c r="M153" s="260"/>
      <c r="P153" s="261"/>
      <c r="Q153" s="261"/>
    </row>
    <row r="154">
      <c r="M154" s="260"/>
      <c r="P154" s="261"/>
      <c r="Q154" s="261"/>
    </row>
    <row r="155">
      <c r="M155" s="260"/>
      <c r="P155" s="261"/>
      <c r="Q155" s="261"/>
    </row>
    <row r="156">
      <c r="M156" s="260"/>
      <c r="P156" s="261"/>
      <c r="Q156" s="261"/>
    </row>
    <row r="157">
      <c r="M157" s="260"/>
      <c r="P157" s="261"/>
      <c r="Q157" s="261"/>
    </row>
    <row r="158">
      <c r="M158" s="260"/>
      <c r="P158" s="261"/>
      <c r="Q158" s="261"/>
    </row>
    <row r="159">
      <c r="M159" s="260"/>
      <c r="P159" s="261"/>
      <c r="Q159" s="261"/>
    </row>
    <row r="160">
      <c r="M160" s="260"/>
      <c r="P160" s="261"/>
      <c r="Q160" s="261"/>
    </row>
    <row r="161">
      <c r="M161" s="260"/>
      <c r="P161" s="261"/>
      <c r="Q161" s="261"/>
    </row>
    <row r="162">
      <c r="M162" s="260"/>
      <c r="P162" s="261"/>
      <c r="Q162" s="261"/>
    </row>
    <row r="163">
      <c r="M163" s="260"/>
      <c r="P163" s="261"/>
      <c r="Q163" s="261"/>
    </row>
    <row r="164">
      <c r="M164" s="260"/>
      <c r="P164" s="261"/>
      <c r="Q164" s="261"/>
    </row>
    <row r="165">
      <c r="M165" s="260"/>
      <c r="P165" s="261"/>
      <c r="Q165" s="261"/>
    </row>
    <row r="166">
      <c r="M166" s="260"/>
      <c r="P166" s="261"/>
      <c r="Q166" s="261"/>
    </row>
    <row r="167">
      <c r="M167" s="260"/>
      <c r="P167" s="261"/>
      <c r="Q167" s="261"/>
    </row>
    <row r="168">
      <c r="M168" s="260"/>
      <c r="P168" s="261"/>
      <c r="Q168" s="261"/>
    </row>
    <row r="169">
      <c r="M169" s="260"/>
      <c r="P169" s="261"/>
      <c r="Q169" s="261"/>
    </row>
    <row r="170">
      <c r="M170" s="260"/>
      <c r="P170" s="261"/>
      <c r="Q170" s="261"/>
    </row>
    <row r="171">
      <c r="M171" s="260"/>
      <c r="P171" s="261"/>
      <c r="Q171" s="261"/>
    </row>
    <row r="172">
      <c r="M172" s="260"/>
      <c r="P172" s="261"/>
      <c r="Q172" s="261"/>
    </row>
    <row r="173">
      <c r="M173" s="260"/>
      <c r="P173" s="261"/>
      <c r="Q173" s="261"/>
    </row>
    <row r="174">
      <c r="M174" s="260"/>
      <c r="P174" s="261"/>
      <c r="Q174" s="261"/>
    </row>
    <row r="175">
      <c r="M175" s="260"/>
      <c r="P175" s="261"/>
      <c r="Q175" s="261"/>
    </row>
    <row r="176">
      <c r="M176" s="260"/>
      <c r="P176" s="261"/>
      <c r="Q176" s="261"/>
    </row>
    <row r="177">
      <c r="M177" s="260"/>
      <c r="P177" s="261"/>
      <c r="Q177" s="261"/>
    </row>
    <row r="178">
      <c r="M178" s="260"/>
      <c r="P178" s="261"/>
      <c r="Q178" s="261"/>
    </row>
    <row r="179">
      <c r="M179" s="260"/>
      <c r="P179" s="261"/>
      <c r="Q179" s="261"/>
    </row>
    <row r="180">
      <c r="M180" s="260"/>
      <c r="P180" s="261"/>
      <c r="Q180" s="261"/>
    </row>
    <row r="181">
      <c r="M181" s="260"/>
      <c r="P181" s="261"/>
      <c r="Q181" s="261"/>
    </row>
    <row r="182">
      <c r="M182" s="260"/>
      <c r="P182" s="261"/>
      <c r="Q182" s="261"/>
    </row>
    <row r="183">
      <c r="M183" s="260"/>
      <c r="P183" s="261"/>
      <c r="Q183" s="261"/>
    </row>
    <row r="184">
      <c r="M184" s="260"/>
      <c r="P184" s="261"/>
      <c r="Q184" s="261"/>
    </row>
    <row r="185">
      <c r="M185" s="260"/>
      <c r="P185" s="261"/>
      <c r="Q185" s="261"/>
    </row>
    <row r="186">
      <c r="M186" s="260"/>
      <c r="P186" s="261"/>
      <c r="Q186" s="261"/>
    </row>
    <row r="187">
      <c r="M187" s="260"/>
      <c r="P187" s="261"/>
      <c r="Q187" s="261"/>
    </row>
    <row r="188">
      <c r="M188" s="260"/>
      <c r="P188" s="261"/>
      <c r="Q188" s="261"/>
    </row>
    <row r="189">
      <c r="M189" s="260"/>
      <c r="P189" s="261"/>
      <c r="Q189" s="261"/>
    </row>
    <row r="190">
      <c r="M190" s="260"/>
      <c r="P190" s="261"/>
      <c r="Q190" s="261"/>
    </row>
    <row r="191">
      <c r="M191" s="260"/>
      <c r="P191" s="261"/>
      <c r="Q191" s="261"/>
    </row>
    <row r="192">
      <c r="M192" s="260"/>
      <c r="P192" s="261"/>
      <c r="Q192" s="261"/>
    </row>
    <row r="193">
      <c r="M193" s="260"/>
      <c r="P193" s="261"/>
      <c r="Q193" s="261"/>
    </row>
    <row r="194">
      <c r="M194" s="260"/>
      <c r="P194" s="261"/>
      <c r="Q194" s="261"/>
    </row>
    <row r="195">
      <c r="M195" s="260"/>
      <c r="P195" s="261"/>
      <c r="Q195" s="261"/>
    </row>
    <row r="196">
      <c r="M196" s="260"/>
      <c r="P196" s="261"/>
      <c r="Q196" s="261"/>
    </row>
    <row r="197">
      <c r="M197" s="260"/>
      <c r="P197" s="261"/>
      <c r="Q197" s="261"/>
    </row>
    <row r="198">
      <c r="M198" s="260"/>
      <c r="P198" s="261"/>
      <c r="Q198" s="261"/>
    </row>
    <row r="199">
      <c r="M199" s="260"/>
      <c r="P199" s="261"/>
      <c r="Q199" s="261"/>
    </row>
    <row r="200">
      <c r="M200" s="260"/>
      <c r="P200" s="261"/>
      <c r="Q200" s="261"/>
    </row>
    <row r="201">
      <c r="M201" s="260"/>
      <c r="P201" s="261"/>
      <c r="Q201" s="261"/>
    </row>
    <row r="202">
      <c r="M202" s="260"/>
      <c r="P202" s="261"/>
      <c r="Q202" s="261"/>
    </row>
    <row r="203">
      <c r="M203" s="260"/>
      <c r="P203" s="261"/>
      <c r="Q203" s="261"/>
    </row>
    <row r="204">
      <c r="M204" s="260"/>
      <c r="P204" s="261"/>
      <c r="Q204" s="261"/>
    </row>
    <row r="205">
      <c r="M205" s="260"/>
      <c r="P205" s="261"/>
      <c r="Q205" s="261"/>
    </row>
    <row r="206">
      <c r="M206" s="260"/>
      <c r="P206" s="261"/>
      <c r="Q206" s="261"/>
    </row>
    <row r="207">
      <c r="M207" s="260"/>
      <c r="P207" s="261"/>
      <c r="Q207" s="261"/>
    </row>
    <row r="208">
      <c r="M208" s="260"/>
      <c r="P208" s="261"/>
      <c r="Q208" s="261"/>
    </row>
    <row r="209">
      <c r="M209" s="260"/>
      <c r="P209" s="261"/>
      <c r="Q209" s="261"/>
    </row>
    <row r="210">
      <c r="M210" s="260"/>
      <c r="P210" s="261"/>
      <c r="Q210" s="261"/>
    </row>
    <row r="211">
      <c r="M211" s="260"/>
      <c r="P211" s="261"/>
      <c r="Q211" s="261"/>
    </row>
    <row r="212">
      <c r="M212" s="260"/>
      <c r="P212" s="261"/>
      <c r="Q212" s="261"/>
    </row>
    <row r="213">
      <c r="M213" s="260"/>
      <c r="P213" s="261"/>
      <c r="Q213" s="261"/>
    </row>
    <row r="214">
      <c r="M214" s="260"/>
      <c r="P214" s="261"/>
      <c r="Q214" s="261"/>
    </row>
    <row r="215">
      <c r="M215" s="260"/>
      <c r="P215" s="261"/>
      <c r="Q215" s="261"/>
    </row>
    <row r="216">
      <c r="M216" s="260"/>
      <c r="P216" s="261"/>
      <c r="Q216" s="261"/>
    </row>
    <row r="217">
      <c r="M217" s="260"/>
      <c r="P217" s="261"/>
      <c r="Q217" s="261"/>
    </row>
    <row r="218">
      <c r="M218" s="260"/>
      <c r="P218" s="261"/>
      <c r="Q218" s="261"/>
    </row>
    <row r="219">
      <c r="M219" s="260"/>
      <c r="P219" s="261"/>
      <c r="Q219" s="261"/>
    </row>
    <row r="220">
      <c r="M220" s="260"/>
      <c r="P220" s="261"/>
      <c r="Q220" s="261"/>
    </row>
    <row r="221">
      <c r="M221" s="260"/>
      <c r="P221" s="261"/>
      <c r="Q221" s="261"/>
    </row>
    <row r="222">
      <c r="M222" s="260"/>
      <c r="P222" s="261"/>
      <c r="Q222" s="261"/>
    </row>
    <row r="223">
      <c r="M223" s="260"/>
      <c r="P223" s="261"/>
      <c r="Q223" s="261"/>
    </row>
    <row r="224">
      <c r="M224" s="260"/>
      <c r="P224" s="261"/>
      <c r="Q224" s="261"/>
    </row>
    <row r="225">
      <c r="M225" s="260"/>
      <c r="P225" s="261"/>
      <c r="Q225" s="261"/>
    </row>
    <row r="226">
      <c r="M226" s="260"/>
      <c r="P226" s="261"/>
      <c r="Q226" s="261"/>
    </row>
    <row r="227">
      <c r="M227" s="260"/>
      <c r="P227" s="261"/>
      <c r="Q227" s="261"/>
    </row>
    <row r="228">
      <c r="M228" s="260"/>
      <c r="P228" s="261"/>
      <c r="Q228" s="261"/>
    </row>
    <row r="229">
      <c r="M229" s="260"/>
      <c r="P229" s="261"/>
      <c r="Q229" s="261"/>
    </row>
    <row r="230">
      <c r="M230" s="260"/>
      <c r="P230" s="261"/>
      <c r="Q230" s="261"/>
    </row>
    <row r="231">
      <c r="M231" s="260"/>
      <c r="P231" s="261"/>
      <c r="Q231" s="261"/>
    </row>
    <row r="232">
      <c r="M232" s="260"/>
      <c r="P232" s="261"/>
      <c r="Q232" s="261"/>
    </row>
    <row r="233">
      <c r="M233" s="260"/>
      <c r="P233" s="261"/>
      <c r="Q233" s="261"/>
    </row>
    <row r="234">
      <c r="M234" s="260"/>
      <c r="P234" s="261"/>
      <c r="Q234" s="261"/>
    </row>
    <row r="235">
      <c r="M235" s="260"/>
      <c r="P235" s="261"/>
      <c r="Q235" s="261"/>
    </row>
    <row r="236">
      <c r="M236" s="260"/>
      <c r="P236" s="261"/>
      <c r="Q236" s="261"/>
    </row>
    <row r="237">
      <c r="M237" s="260"/>
      <c r="P237" s="261"/>
      <c r="Q237" s="261"/>
    </row>
    <row r="238">
      <c r="M238" s="260"/>
      <c r="P238" s="261"/>
      <c r="Q238" s="261"/>
    </row>
    <row r="239">
      <c r="M239" s="260"/>
      <c r="P239" s="261"/>
      <c r="Q239" s="261"/>
    </row>
    <row r="240">
      <c r="M240" s="260"/>
      <c r="P240" s="261"/>
      <c r="Q240" s="261"/>
    </row>
    <row r="241">
      <c r="M241" s="260"/>
      <c r="P241" s="261"/>
      <c r="Q241" s="261"/>
    </row>
    <row r="242">
      <c r="M242" s="260"/>
      <c r="P242" s="261"/>
      <c r="Q242" s="261"/>
    </row>
    <row r="243">
      <c r="M243" s="260"/>
      <c r="P243" s="261"/>
      <c r="Q243" s="261"/>
    </row>
    <row r="244">
      <c r="M244" s="260"/>
      <c r="P244" s="261"/>
      <c r="Q244" s="261"/>
    </row>
    <row r="245">
      <c r="M245" s="260"/>
      <c r="P245" s="261"/>
      <c r="Q245" s="261"/>
    </row>
    <row r="246">
      <c r="M246" s="260"/>
      <c r="P246" s="261"/>
      <c r="Q246" s="261"/>
    </row>
    <row r="247">
      <c r="M247" s="260"/>
      <c r="P247" s="261"/>
      <c r="Q247" s="261"/>
    </row>
    <row r="248">
      <c r="M248" s="260"/>
      <c r="P248" s="261"/>
      <c r="Q248" s="261"/>
    </row>
    <row r="249">
      <c r="M249" s="260"/>
      <c r="P249" s="261"/>
      <c r="Q249" s="261"/>
    </row>
    <row r="250">
      <c r="M250" s="260"/>
      <c r="P250" s="261"/>
      <c r="Q250" s="261"/>
    </row>
    <row r="251">
      <c r="M251" s="260"/>
      <c r="P251" s="261"/>
      <c r="Q251" s="261"/>
    </row>
    <row r="252">
      <c r="M252" s="260"/>
      <c r="P252" s="261"/>
      <c r="Q252" s="261"/>
    </row>
    <row r="253">
      <c r="M253" s="260"/>
      <c r="P253" s="261"/>
      <c r="Q253" s="261"/>
    </row>
    <row r="254">
      <c r="M254" s="260"/>
      <c r="P254" s="261"/>
      <c r="Q254" s="261"/>
    </row>
    <row r="255">
      <c r="M255" s="260"/>
      <c r="P255" s="261"/>
      <c r="Q255" s="261"/>
    </row>
    <row r="256">
      <c r="M256" s="260"/>
      <c r="P256" s="261"/>
      <c r="Q256" s="261"/>
    </row>
    <row r="257">
      <c r="M257" s="260"/>
      <c r="P257" s="261"/>
      <c r="Q257" s="261"/>
    </row>
    <row r="258">
      <c r="M258" s="260"/>
      <c r="P258" s="261"/>
      <c r="Q258" s="261"/>
    </row>
    <row r="259">
      <c r="M259" s="260"/>
      <c r="P259" s="261"/>
      <c r="Q259" s="261"/>
    </row>
    <row r="260">
      <c r="M260" s="260"/>
      <c r="P260" s="261"/>
      <c r="Q260" s="261"/>
    </row>
    <row r="261">
      <c r="M261" s="260"/>
      <c r="P261" s="261"/>
      <c r="Q261" s="261"/>
    </row>
    <row r="262">
      <c r="M262" s="260"/>
      <c r="P262" s="261"/>
      <c r="Q262" s="261"/>
    </row>
    <row r="263">
      <c r="M263" s="260"/>
      <c r="P263" s="261"/>
      <c r="Q263" s="261"/>
    </row>
    <row r="264">
      <c r="M264" s="260"/>
      <c r="P264" s="261"/>
      <c r="Q264" s="261"/>
    </row>
    <row r="265">
      <c r="M265" s="260"/>
      <c r="P265" s="261"/>
      <c r="Q265" s="261"/>
    </row>
    <row r="266">
      <c r="M266" s="260"/>
      <c r="P266" s="261"/>
      <c r="Q266" s="261"/>
    </row>
    <row r="267">
      <c r="M267" s="260"/>
      <c r="P267" s="261"/>
      <c r="Q267" s="261"/>
    </row>
    <row r="268">
      <c r="M268" s="260"/>
      <c r="P268" s="261"/>
      <c r="Q268" s="261"/>
    </row>
    <row r="269">
      <c r="M269" s="260"/>
      <c r="P269" s="261"/>
      <c r="Q269" s="261"/>
    </row>
    <row r="270">
      <c r="M270" s="260"/>
      <c r="P270" s="261"/>
      <c r="Q270" s="261"/>
    </row>
    <row r="271">
      <c r="M271" s="260"/>
      <c r="P271" s="261"/>
      <c r="Q271" s="261"/>
    </row>
    <row r="272">
      <c r="M272" s="260"/>
      <c r="P272" s="261"/>
      <c r="Q272" s="261"/>
    </row>
    <row r="273">
      <c r="M273" s="260"/>
      <c r="P273" s="261"/>
      <c r="Q273" s="261"/>
    </row>
    <row r="274">
      <c r="M274" s="260"/>
      <c r="P274" s="261"/>
      <c r="Q274" s="261"/>
    </row>
    <row r="275">
      <c r="M275" s="260"/>
      <c r="P275" s="261"/>
      <c r="Q275" s="261"/>
    </row>
    <row r="276">
      <c r="M276" s="260"/>
      <c r="P276" s="261"/>
      <c r="Q276" s="261"/>
    </row>
    <row r="277">
      <c r="M277" s="260"/>
      <c r="P277" s="261"/>
      <c r="Q277" s="261"/>
    </row>
    <row r="278">
      <c r="M278" s="260"/>
      <c r="P278" s="261"/>
      <c r="Q278" s="261"/>
    </row>
    <row r="279">
      <c r="M279" s="260"/>
      <c r="P279" s="261"/>
      <c r="Q279" s="261"/>
    </row>
    <row r="280">
      <c r="M280" s="260"/>
      <c r="P280" s="261"/>
      <c r="Q280" s="261"/>
    </row>
    <row r="281">
      <c r="M281" s="260"/>
      <c r="P281" s="261"/>
      <c r="Q281" s="261"/>
    </row>
    <row r="282">
      <c r="M282" s="260"/>
      <c r="P282" s="261"/>
      <c r="Q282" s="261"/>
    </row>
    <row r="283">
      <c r="M283" s="260"/>
      <c r="P283" s="261"/>
      <c r="Q283" s="261"/>
    </row>
    <row r="284">
      <c r="M284" s="260"/>
      <c r="P284" s="261"/>
      <c r="Q284" s="261"/>
    </row>
    <row r="285">
      <c r="M285" s="260"/>
      <c r="P285" s="261"/>
      <c r="Q285" s="261"/>
    </row>
    <row r="286">
      <c r="M286" s="260"/>
      <c r="P286" s="261"/>
      <c r="Q286" s="261"/>
    </row>
    <row r="287">
      <c r="M287" s="260"/>
      <c r="P287" s="261"/>
      <c r="Q287" s="261"/>
    </row>
    <row r="288">
      <c r="M288" s="260"/>
      <c r="P288" s="261"/>
      <c r="Q288" s="261"/>
    </row>
    <row r="289">
      <c r="M289" s="260"/>
      <c r="P289" s="261"/>
      <c r="Q289" s="261"/>
    </row>
    <row r="290">
      <c r="M290" s="260"/>
      <c r="P290" s="261"/>
      <c r="Q290" s="261"/>
    </row>
    <row r="291">
      <c r="M291" s="260"/>
      <c r="P291" s="261"/>
      <c r="Q291" s="261"/>
    </row>
    <row r="292">
      <c r="M292" s="260"/>
      <c r="P292" s="261"/>
      <c r="Q292" s="261"/>
    </row>
    <row r="293">
      <c r="M293" s="260"/>
      <c r="P293" s="261"/>
      <c r="Q293" s="261"/>
    </row>
    <row r="294">
      <c r="M294" s="260"/>
      <c r="P294" s="261"/>
      <c r="Q294" s="261"/>
    </row>
    <row r="295">
      <c r="M295" s="260"/>
      <c r="P295" s="261"/>
      <c r="Q295" s="261"/>
    </row>
    <row r="296">
      <c r="M296" s="260"/>
      <c r="P296" s="261"/>
      <c r="Q296" s="261"/>
    </row>
    <row r="297">
      <c r="M297" s="260"/>
      <c r="P297" s="261"/>
      <c r="Q297" s="261"/>
    </row>
    <row r="298">
      <c r="M298" s="260"/>
      <c r="P298" s="261"/>
      <c r="Q298" s="261"/>
    </row>
    <row r="299">
      <c r="M299" s="260"/>
      <c r="P299" s="261"/>
      <c r="Q299" s="261"/>
    </row>
    <row r="300">
      <c r="M300" s="260"/>
      <c r="P300" s="261"/>
      <c r="Q300" s="261"/>
    </row>
    <row r="301">
      <c r="M301" s="260"/>
      <c r="P301" s="261"/>
      <c r="Q301" s="261"/>
    </row>
    <row r="302">
      <c r="M302" s="260"/>
      <c r="P302" s="261"/>
      <c r="Q302" s="261"/>
    </row>
    <row r="303">
      <c r="M303" s="260"/>
      <c r="P303" s="261"/>
      <c r="Q303" s="261"/>
    </row>
    <row r="304">
      <c r="M304" s="260"/>
      <c r="P304" s="261"/>
      <c r="Q304" s="261"/>
    </row>
    <row r="305">
      <c r="M305" s="260"/>
      <c r="P305" s="261"/>
      <c r="Q305" s="261"/>
    </row>
    <row r="306">
      <c r="M306" s="260"/>
      <c r="P306" s="261"/>
      <c r="Q306" s="261"/>
    </row>
    <row r="307">
      <c r="M307" s="260"/>
      <c r="P307" s="261"/>
      <c r="Q307" s="261"/>
    </row>
    <row r="308">
      <c r="M308" s="260"/>
      <c r="P308" s="261"/>
      <c r="Q308" s="261"/>
    </row>
    <row r="309">
      <c r="M309" s="260"/>
      <c r="P309" s="261"/>
      <c r="Q309" s="261"/>
    </row>
    <row r="310">
      <c r="M310" s="260"/>
      <c r="P310" s="261"/>
      <c r="Q310" s="261"/>
    </row>
    <row r="311">
      <c r="M311" s="260"/>
      <c r="P311" s="261"/>
      <c r="Q311" s="261"/>
    </row>
    <row r="312">
      <c r="M312" s="260"/>
      <c r="P312" s="261"/>
      <c r="Q312" s="261"/>
    </row>
    <row r="313">
      <c r="M313" s="260"/>
      <c r="P313" s="261"/>
      <c r="Q313" s="261"/>
    </row>
    <row r="314">
      <c r="M314" s="260"/>
      <c r="P314" s="261"/>
      <c r="Q314" s="261"/>
    </row>
    <row r="315">
      <c r="M315" s="260"/>
      <c r="P315" s="261"/>
      <c r="Q315" s="261"/>
    </row>
    <row r="316">
      <c r="M316" s="260"/>
      <c r="P316" s="261"/>
      <c r="Q316" s="261"/>
    </row>
    <row r="317">
      <c r="M317" s="260"/>
      <c r="P317" s="261"/>
      <c r="Q317" s="261"/>
    </row>
    <row r="318">
      <c r="M318" s="260"/>
      <c r="P318" s="261"/>
      <c r="Q318" s="261"/>
    </row>
    <row r="319">
      <c r="M319" s="260"/>
      <c r="P319" s="261"/>
      <c r="Q319" s="261"/>
    </row>
    <row r="320">
      <c r="M320" s="260"/>
      <c r="P320" s="261"/>
      <c r="Q320" s="261"/>
    </row>
    <row r="321">
      <c r="M321" s="260"/>
      <c r="P321" s="261"/>
      <c r="Q321" s="261"/>
    </row>
    <row r="322">
      <c r="M322" s="260"/>
      <c r="P322" s="261"/>
      <c r="Q322" s="261"/>
    </row>
    <row r="323">
      <c r="M323" s="260"/>
      <c r="P323" s="261"/>
      <c r="Q323" s="261"/>
    </row>
    <row r="324">
      <c r="M324" s="260"/>
      <c r="P324" s="261"/>
      <c r="Q324" s="261"/>
    </row>
    <row r="325">
      <c r="M325" s="260"/>
      <c r="P325" s="261"/>
      <c r="Q325" s="261"/>
    </row>
    <row r="326">
      <c r="M326" s="260"/>
      <c r="P326" s="261"/>
      <c r="Q326" s="261"/>
    </row>
    <row r="327">
      <c r="M327" s="260"/>
      <c r="P327" s="261"/>
      <c r="Q327" s="261"/>
    </row>
    <row r="328">
      <c r="M328" s="260"/>
      <c r="P328" s="261"/>
      <c r="Q328" s="261"/>
    </row>
    <row r="329">
      <c r="M329" s="260"/>
      <c r="P329" s="261"/>
      <c r="Q329" s="261"/>
    </row>
    <row r="330">
      <c r="M330" s="260"/>
      <c r="P330" s="261"/>
      <c r="Q330" s="261"/>
    </row>
    <row r="331">
      <c r="M331" s="260"/>
      <c r="P331" s="261"/>
      <c r="Q331" s="261"/>
    </row>
    <row r="332">
      <c r="M332" s="260"/>
      <c r="P332" s="261"/>
      <c r="Q332" s="261"/>
    </row>
    <row r="333">
      <c r="M333" s="260"/>
      <c r="P333" s="261"/>
      <c r="Q333" s="261"/>
    </row>
    <row r="334">
      <c r="M334" s="260"/>
      <c r="P334" s="261"/>
      <c r="Q334" s="261"/>
    </row>
    <row r="335">
      <c r="M335" s="260"/>
      <c r="P335" s="261"/>
      <c r="Q335" s="261"/>
    </row>
    <row r="336">
      <c r="M336" s="260"/>
      <c r="P336" s="261"/>
      <c r="Q336" s="261"/>
    </row>
    <row r="337">
      <c r="M337" s="260"/>
      <c r="P337" s="261"/>
      <c r="Q337" s="261"/>
    </row>
    <row r="338">
      <c r="M338" s="260"/>
      <c r="P338" s="261"/>
      <c r="Q338" s="261"/>
    </row>
    <row r="339">
      <c r="M339" s="260"/>
      <c r="P339" s="261"/>
      <c r="Q339" s="261"/>
    </row>
    <row r="340">
      <c r="M340" s="260"/>
      <c r="P340" s="261"/>
      <c r="Q340" s="261"/>
    </row>
    <row r="341">
      <c r="M341" s="260"/>
      <c r="P341" s="261"/>
      <c r="Q341" s="261"/>
    </row>
    <row r="342">
      <c r="M342" s="260"/>
      <c r="P342" s="261"/>
      <c r="Q342" s="261"/>
    </row>
    <row r="343">
      <c r="M343" s="260"/>
      <c r="P343" s="261"/>
      <c r="Q343" s="261"/>
    </row>
    <row r="344">
      <c r="M344" s="260"/>
      <c r="P344" s="261"/>
      <c r="Q344" s="261"/>
    </row>
    <row r="345">
      <c r="M345" s="260"/>
      <c r="P345" s="261"/>
      <c r="Q345" s="261"/>
    </row>
    <row r="346">
      <c r="M346" s="260"/>
      <c r="P346" s="261"/>
      <c r="Q346" s="261"/>
    </row>
    <row r="347">
      <c r="M347" s="260"/>
      <c r="P347" s="261"/>
      <c r="Q347" s="261"/>
    </row>
    <row r="348">
      <c r="M348" s="260"/>
      <c r="P348" s="261"/>
      <c r="Q348" s="261"/>
    </row>
    <row r="349">
      <c r="M349" s="260"/>
      <c r="P349" s="261"/>
      <c r="Q349" s="261"/>
    </row>
    <row r="350">
      <c r="M350" s="260"/>
      <c r="P350" s="261"/>
      <c r="Q350" s="261"/>
    </row>
    <row r="351">
      <c r="M351" s="260"/>
      <c r="P351" s="261"/>
      <c r="Q351" s="261"/>
    </row>
    <row r="352">
      <c r="M352" s="260"/>
      <c r="P352" s="261"/>
      <c r="Q352" s="261"/>
    </row>
    <row r="353">
      <c r="M353" s="260"/>
      <c r="P353" s="261"/>
      <c r="Q353" s="261"/>
    </row>
    <row r="354">
      <c r="M354" s="260"/>
      <c r="P354" s="261"/>
      <c r="Q354" s="261"/>
    </row>
    <row r="355">
      <c r="M355" s="260"/>
      <c r="P355" s="261"/>
      <c r="Q355" s="261"/>
    </row>
    <row r="356">
      <c r="M356" s="260"/>
      <c r="P356" s="261"/>
      <c r="Q356" s="261"/>
    </row>
    <row r="357">
      <c r="M357" s="260"/>
      <c r="P357" s="261"/>
      <c r="Q357" s="261"/>
    </row>
    <row r="358">
      <c r="M358" s="260"/>
      <c r="P358" s="261"/>
      <c r="Q358" s="261"/>
    </row>
    <row r="359">
      <c r="M359" s="260"/>
      <c r="P359" s="261"/>
      <c r="Q359" s="261"/>
    </row>
    <row r="360">
      <c r="M360" s="260"/>
      <c r="P360" s="261"/>
      <c r="Q360" s="261"/>
    </row>
    <row r="361">
      <c r="M361" s="260"/>
      <c r="P361" s="261"/>
      <c r="Q361" s="261"/>
    </row>
    <row r="362">
      <c r="M362" s="260"/>
      <c r="P362" s="261"/>
      <c r="Q362" s="261"/>
    </row>
    <row r="363">
      <c r="M363" s="260"/>
      <c r="P363" s="261"/>
      <c r="Q363" s="261"/>
    </row>
    <row r="364">
      <c r="M364" s="260"/>
      <c r="P364" s="261"/>
      <c r="Q364" s="261"/>
    </row>
    <row r="365">
      <c r="M365" s="260"/>
      <c r="P365" s="261"/>
      <c r="Q365" s="261"/>
    </row>
    <row r="366">
      <c r="M366" s="260"/>
      <c r="P366" s="261"/>
      <c r="Q366" s="261"/>
    </row>
    <row r="367">
      <c r="M367" s="260"/>
      <c r="P367" s="261"/>
      <c r="Q367" s="261"/>
    </row>
    <row r="368">
      <c r="M368" s="260"/>
      <c r="P368" s="261"/>
      <c r="Q368" s="261"/>
    </row>
    <row r="369">
      <c r="M369" s="260"/>
      <c r="P369" s="261"/>
      <c r="Q369" s="261"/>
    </row>
    <row r="370">
      <c r="M370" s="260"/>
      <c r="P370" s="261"/>
      <c r="Q370" s="261"/>
    </row>
    <row r="371">
      <c r="M371" s="260"/>
      <c r="P371" s="261"/>
      <c r="Q371" s="261"/>
    </row>
    <row r="372">
      <c r="M372" s="260"/>
      <c r="P372" s="261"/>
      <c r="Q372" s="261"/>
    </row>
    <row r="373">
      <c r="M373" s="260"/>
      <c r="P373" s="261"/>
      <c r="Q373" s="261"/>
    </row>
    <row r="374">
      <c r="M374" s="260"/>
      <c r="P374" s="261"/>
      <c r="Q374" s="261"/>
    </row>
    <row r="375">
      <c r="M375" s="260"/>
      <c r="P375" s="261"/>
      <c r="Q375" s="261"/>
    </row>
    <row r="376">
      <c r="M376" s="260"/>
      <c r="P376" s="261"/>
      <c r="Q376" s="261"/>
    </row>
    <row r="377">
      <c r="M377" s="260"/>
      <c r="P377" s="261"/>
      <c r="Q377" s="261"/>
    </row>
    <row r="378">
      <c r="M378" s="260"/>
      <c r="P378" s="261"/>
      <c r="Q378" s="261"/>
    </row>
    <row r="379">
      <c r="M379" s="260"/>
      <c r="P379" s="261"/>
      <c r="Q379" s="261"/>
    </row>
    <row r="380">
      <c r="M380" s="260"/>
      <c r="P380" s="261"/>
      <c r="Q380" s="261"/>
    </row>
    <row r="381">
      <c r="M381" s="260"/>
      <c r="P381" s="261"/>
      <c r="Q381" s="261"/>
    </row>
    <row r="382">
      <c r="M382" s="260"/>
      <c r="P382" s="261"/>
      <c r="Q382" s="261"/>
    </row>
    <row r="383">
      <c r="M383" s="260"/>
      <c r="P383" s="261"/>
      <c r="Q383" s="261"/>
    </row>
    <row r="384">
      <c r="M384" s="260"/>
      <c r="P384" s="261"/>
      <c r="Q384" s="261"/>
    </row>
    <row r="385">
      <c r="M385" s="260"/>
      <c r="P385" s="261"/>
      <c r="Q385" s="261"/>
    </row>
    <row r="386">
      <c r="M386" s="260"/>
      <c r="P386" s="261"/>
      <c r="Q386" s="261"/>
    </row>
    <row r="387">
      <c r="M387" s="260"/>
      <c r="P387" s="261"/>
      <c r="Q387" s="261"/>
    </row>
    <row r="388">
      <c r="M388" s="260"/>
      <c r="P388" s="261"/>
      <c r="Q388" s="261"/>
    </row>
    <row r="389">
      <c r="M389" s="260"/>
      <c r="P389" s="261"/>
      <c r="Q389" s="261"/>
    </row>
    <row r="390">
      <c r="M390" s="260"/>
      <c r="P390" s="261"/>
      <c r="Q390" s="261"/>
    </row>
    <row r="391">
      <c r="M391" s="260"/>
      <c r="P391" s="261"/>
      <c r="Q391" s="261"/>
    </row>
    <row r="392">
      <c r="M392" s="260"/>
      <c r="P392" s="261"/>
      <c r="Q392" s="261"/>
    </row>
    <row r="393">
      <c r="M393" s="260"/>
      <c r="P393" s="261"/>
      <c r="Q393" s="261"/>
    </row>
    <row r="394">
      <c r="M394" s="260"/>
      <c r="P394" s="261"/>
      <c r="Q394" s="261"/>
    </row>
    <row r="395">
      <c r="M395" s="260"/>
      <c r="P395" s="261"/>
      <c r="Q395" s="261"/>
    </row>
    <row r="396">
      <c r="M396" s="260"/>
      <c r="P396" s="261"/>
      <c r="Q396" s="261"/>
    </row>
    <row r="397">
      <c r="M397" s="260"/>
      <c r="P397" s="261"/>
      <c r="Q397" s="261"/>
    </row>
    <row r="398">
      <c r="M398" s="260"/>
      <c r="P398" s="261"/>
      <c r="Q398" s="261"/>
    </row>
    <row r="399">
      <c r="M399" s="260"/>
      <c r="P399" s="261"/>
      <c r="Q399" s="261"/>
    </row>
    <row r="400">
      <c r="M400" s="260"/>
      <c r="P400" s="261"/>
      <c r="Q400" s="261"/>
    </row>
    <row r="401">
      <c r="M401" s="260"/>
      <c r="P401" s="261"/>
      <c r="Q401" s="261"/>
    </row>
    <row r="402">
      <c r="M402" s="260"/>
      <c r="P402" s="261"/>
      <c r="Q402" s="261"/>
    </row>
    <row r="403">
      <c r="M403" s="260"/>
      <c r="P403" s="261"/>
      <c r="Q403" s="261"/>
    </row>
    <row r="404">
      <c r="M404" s="260"/>
      <c r="P404" s="261"/>
      <c r="Q404" s="261"/>
    </row>
    <row r="405">
      <c r="M405" s="260"/>
      <c r="P405" s="261"/>
      <c r="Q405" s="261"/>
    </row>
    <row r="406">
      <c r="M406" s="260"/>
      <c r="P406" s="261"/>
      <c r="Q406" s="261"/>
    </row>
    <row r="407">
      <c r="M407" s="260"/>
      <c r="P407" s="261"/>
      <c r="Q407" s="261"/>
    </row>
    <row r="408">
      <c r="M408" s="260"/>
      <c r="P408" s="261"/>
      <c r="Q408" s="261"/>
    </row>
    <row r="409">
      <c r="M409" s="260"/>
      <c r="P409" s="261"/>
      <c r="Q409" s="261"/>
    </row>
    <row r="410">
      <c r="M410" s="260"/>
      <c r="P410" s="261"/>
      <c r="Q410" s="261"/>
    </row>
    <row r="411">
      <c r="M411" s="260"/>
      <c r="P411" s="261"/>
      <c r="Q411" s="261"/>
    </row>
    <row r="412">
      <c r="M412" s="260"/>
      <c r="P412" s="261"/>
      <c r="Q412" s="261"/>
    </row>
    <row r="413">
      <c r="M413" s="260"/>
      <c r="P413" s="261"/>
      <c r="Q413" s="261"/>
    </row>
    <row r="414">
      <c r="M414" s="260"/>
      <c r="P414" s="261"/>
      <c r="Q414" s="261"/>
    </row>
    <row r="415">
      <c r="M415" s="260"/>
      <c r="P415" s="261"/>
      <c r="Q415" s="261"/>
    </row>
    <row r="416">
      <c r="M416" s="260"/>
      <c r="P416" s="261"/>
      <c r="Q416" s="261"/>
    </row>
    <row r="417">
      <c r="M417" s="260"/>
      <c r="P417" s="261"/>
      <c r="Q417" s="261"/>
    </row>
    <row r="418">
      <c r="M418" s="260"/>
      <c r="P418" s="261"/>
      <c r="Q418" s="261"/>
    </row>
    <row r="419">
      <c r="M419" s="260"/>
      <c r="P419" s="261"/>
      <c r="Q419" s="261"/>
    </row>
    <row r="420">
      <c r="M420" s="260"/>
      <c r="P420" s="261"/>
      <c r="Q420" s="261"/>
    </row>
    <row r="421">
      <c r="M421" s="260"/>
      <c r="P421" s="261"/>
      <c r="Q421" s="261"/>
    </row>
    <row r="422">
      <c r="M422" s="260"/>
      <c r="P422" s="261"/>
      <c r="Q422" s="261"/>
    </row>
    <row r="423">
      <c r="M423" s="260"/>
      <c r="P423" s="261"/>
      <c r="Q423" s="261"/>
    </row>
    <row r="424">
      <c r="M424" s="260"/>
      <c r="P424" s="261"/>
      <c r="Q424" s="261"/>
    </row>
    <row r="425">
      <c r="M425" s="260"/>
      <c r="P425" s="261"/>
      <c r="Q425" s="261"/>
    </row>
    <row r="426">
      <c r="M426" s="260"/>
      <c r="P426" s="261"/>
      <c r="Q426" s="261"/>
    </row>
    <row r="427">
      <c r="M427" s="260"/>
      <c r="P427" s="261"/>
      <c r="Q427" s="261"/>
    </row>
    <row r="428">
      <c r="M428" s="260"/>
      <c r="P428" s="261"/>
      <c r="Q428" s="261"/>
    </row>
    <row r="429">
      <c r="M429" s="260"/>
      <c r="P429" s="261"/>
      <c r="Q429" s="261"/>
    </row>
    <row r="430">
      <c r="M430" s="260"/>
      <c r="P430" s="261"/>
      <c r="Q430" s="261"/>
    </row>
    <row r="431">
      <c r="M431" s="260"/>
      <c r="P431" s="261"/>
      <c r="Q431" s="261"/>
    </row>
    <row r="432">
      <c r="M432" s="260"/>
      <c r="P432" s="261"/>
      <c r="Q432" s="261"/>
    </row>
    <row r="433">
      <c r="M433" s="260"/>
      <c r="P433" s="261"/>
      <c r="Q433" s="261"/>
    </row>
    <row r="434">
      <c r="M434" s="260"/>
      <c r="P434" s="261"/>
      <c r="Q434" s="261"/>
    </row>
    <row r="435">
      <c r="M435" s="260"/>
      <c r="P435" s="261"/>
      <c r="Q435" s="261"/>
    </row>
    <row r="436">
      <c r="M436" s="260"/>
      <c r="P436" s="261"/>
      <c r="Q436" s="261"/>
    </row>
    <row r="437">
      <c r="M437" s="260"/>
      <c r="P437" s="261"/>
      <c r="Q437" s="261"/>
    </row>
    <row r="438">
      <c r="M438" s="260"/>
      <c r="P438" s="261"/>
      <c r="Q438" s="261"/>
    </row>
    <row r="439">
      <c r="M439" s="260"/>
      <c r="P439" s="261"/>
      <c r="Q439" s="261"/>
    </row>
    <row r="440">
      <c r="M440" s="260"/>
      <c r="P440" s="261"/>
      <c r="Q440" s="261"/>
    </row>
    <row r="441">
      <c r="M441" s="260"/>
      <c r="P441" s="261"/>
      <c r="Q441" s="261"/>
    </row>
    <row r="442">
      <c r="M442" s="260"/>
      <c r="P442" s="261"/>
      <c r="Q442" s="261"/>
    </row>
    <row r="443">
      <c r="M443" s="260"/>
      <c r="P443" s="261"/>
      <c r="Q443" s="261"/>
    </row>
    <row r="444">
      <c r="M444" s="260"/>
      <c r="P444" s="261"/>
      <c r="Q444" s="261"/>
    </row>
    <row r="445">
      <c r="M445" s="260"/>
      <c r="P445" s="261"/>
      <c r="Q445" s="261"/>
    </row>
    <row r="446">
      <c r="M446" s="260"/>
      <c r="P446" s="261"/>
      <c r="Q446" s="261"/>
    </row>
    <row r="447">
      <c r="M447" s="260"/>
      <c r="P447" s="261"/>
      <c r="Q447" s="261"/>
    </row>
    <row r="448">
      <c r="M448" s="260"/>
      <c r="P448" s="261"/>
      <c r="Q448" s="261"/>
    </row>
    <row r="449">
      <c r="M449" s="260"/>
      <c r="P449" s="261"/>
      <c r="Q449" s="261"/>
    </row>
    <row r="450">
      <c r="M450" s="260"/>
      <c r="P450" s="261"/>
      <c r="Q450" s="261"/>
    </row>
    <row r="451">
      <c r="M451" s="260"/>
      <c r="P451" s="261"/>
      <c r="Q451" s="261"/>
    </row>
    <row r="452">
      <c r="M452" s="260"/>
      <c r="P452" s="261"/>
      <c r="Q452" s="261"/>
    </row>
    <row r="453">
      <c r="M453" s="260"/>
      <c r="P453" s="261"/>
      <c r="Q453" s="261"/>
    </row>
    <row r="454">
      <c r="M454" s="260"/>
      <c r="P454" s="261"/>
      <c r="Q454" s="261"/>
    </row>
    <row r="455">
      <c r="M455" s="260"/>
      <c r="P455" s="261"/>
      <c r="Q455" s="261"/>
    </row>
    <row r="456">
      <c r="M456" s="260"/>
      <c r="P456" s="261"/>
      <c r="Q456" s="261"/>
    </row>
    <row r="457">
      <c r="M457" s="260"/>
      <c r="P457" s="261"/>
      <c r="Q457" s="261"/>
    </row>
    <row r="458">
      <c r="M458" s="260"/>
      <c r="P458" s="261"/>
      <c r="Q458" s="261"/>
    </row>
    <row r="459">
      <c r="M459" s="260"/>
      <c r="P459" s="261"/>
      <c r="Q459" s="261"/>
    </row>
    <row r="460">
      <c r="M460" s="260"/>
      <c r="P460" s="261"/>
      <c r="Q460" s="261"/>
    </row>
    <row r="461">
      <c r="M461" s="260"/>
      <c r="P461" s="261"/>
      <c r="Q461" s="261"/>
    </row>
    <row r="462">
      <c r="M462" s="260"/>
      <c r="P462" s="261"/>
      <c r="Q462" s="261"/>
    </row>
    <row r="463">
      <c r="M463" s="260"/>
      <c r="P463" s="261"/>
      <c r="Q463" s="261"/>
    </row>
    <row r="464">
      <c r="M464" s="260"/>
      <c r="P464" s="261"/>
      <c r="Q464" s="261"/>
    </row>
    <row r="465">
      <c r="M465" s="260"/>
      <c r="P465" s="261"/>
      <c r="Q465" s="261"/>
    </row>
    <row r="466">
      <c r="M466" s="260"/>
      <c r="P466" s="261"/>
      <c r="Q466" s="261"/>
    </row>
    <row r="467">
      <c r="M467" s="260"/>
      <c r="P467" s="261"/>
      <c r="Q467" s="261"/>
    </row>
    <row r="468">
      <c r="M468" s="260"/>
      <c r="P468" s="261"/>
      <c r="Q468" s="261"/>
    </row>
    <row r="469">
      <c r="M469" s="260"/>
      <c r="P469" s="261"/>
      <c r="Q469" s="261"/>
    </row>
    <row r="470">
      <c r="M470" s="260"/>
      <c r="P470" s="261"/>
      <c r="Q470" s="261"/>
    </row>
    <row r="471">
      <c r="M471" s="260"/>
      <c r="P471" s="261"/>
      <c r="Q471" s="261"/>
    </row>
    <row r="472">
      <c r="M472" s="260"/>
      <c r="P472" s="261"/>
      <c r="Q472" s="261"/>
    </row>
    <row r="473">
      <c r="M473" s="260"/>
      <c r="P473" s="261"/>
      <c r="Q473" s="261"/>
    </row>
    <row r="474">
      <c r="M474" s="260"/>
      <c r="P474" s="261"/>
      <c r="Q474" s="261"/>
    </row>
    <row r="475">
      <c r="M475" s="260"/>
      <c r="P475" s="261"/>
      <c r="Q475" s="261"/>
    </row>
    <row r="476">
      <c r="M476" s="260"/>
      <c r="P476" s="261"/>
      <c r="Q476" s="261"/>
    </row>
    <row r="477">
      <c r="M477" s="260"/>
      <c r="P477" s="261"/>
      <c r="Q477" s="261"/>
    </row>
    <row r="478">
      <c r="M478" s="260"/>
      <c r="P478" s="261"/>
      <c r="Q478" s="261"/>
    </row>
    <row r="479">
      <c r="M479" s="260"/>
      <c r="P479" s="261"/>
      <c r="Q479" s="261"/>
    </row>
    <row r="480">
      <c r="M480" s="260"/>
      <c r="P480" s="261"/>
      <c r="Q480" s="261"/>
    </row>
    <row r="481">
      <c r="M481" s="260"/>
      <c r="P481" s="261"/>
      <c r="Q481" s="261"/>
    </row>
    <row r="482">
      <c r="M482" s="260"/>
      <c r="P482" s="261"/>
      <c r="Q482" s="261"/>
    </row>
    <row r="483">
      <c r="M483" s="260"/>
      <c r="P483" s="261"/>
      <c r="Q483" s="261"/>
    </row>
    <row r="484">
      <c r="M484" s="260"/>
      <c r="P484" s="261"/>
      <c r="Q484" s="261"/>
    </row>
    <row r="485">
      <c r="M485" s="260"/>
      <c r="P485" s="261"/>
      <c r="Q485" s="261"/>
    </row>
    <row r="486">
      <c r="M486" s="260"/>
      <c r="P486" s="261"/>
      <c r="Q486" s="261"/>
    </row>
    <row r="487">
      <c r="M487" s="260"/>
      <c r="P487" s="261"/>
      <c r="Q487" s="261"/>
    </row>
    <row r="488">
      <c r="M488" s="260"/>
      <c r="P488" s="261"/>
      <c r="Q488" s="261"/>
    </row>
    <row r="489">
      <c r="M489" s="260"/>
      <c r="P489" s="261"/>
      <c r="Q489" s="261"/>
    </row>
    <row r="490">
      <c r="M490" s="260"/>
      <c r="P490" s="261"/>
      <c r="Q490" s="261"/>
    </row>
    <row r="491">
      <c r="M491" s="260"/>
      <c r="P491" s="261"/>
      <c r="Q491" s="261"/>
    </row>
    <row r="492">
      <c r="M492" s="260"/>
      <c r="P492" s="261"/>
      <c r="Q492" s="261"/>
    </row>
    <row r="493">
      <c r="M493" s="260"/>
      <c r="P493" s="261"/>
      <c r="Q493" s="261"/>
    </row>
    <row r="494">
      <c r="M494" s="260"/>
      <c r="P494" s="261"/>
      <c r="Q494" s="261"/>
    </row>
    <row r="495">
      <c r="M495" s="260"/>
      <c r="P495" s="261"/>
      <c r="Q495" s="261"/>
    </row>
    <row r="496">
      <c r="M496" s="260"/>
      <c r="P496" s="261"/>
      <c r="Q496" s="261"/>
    </row>
    <row r="497">
      <c r="M497" s="260"/>
      <c r="P497" s="261"/>
      <c r="Q497" s="261"/>
    </row>
    <row r="498">
      <c r="M498" s="260"/>
      <c r="P498" s="261"/>
      <c r="Q498" s="261"/>
    </row>
    <row r="499">
      <c r="M499" s="260"/>
      <c r="P499" s="261"/>
      <c r="Q499" s="261"/>
    </row>
    <row r="500">
      <c r="M500" s="260"/>
      <c r="P500" s="261"/>
      <c r="Q500" s="261"/>
    </row>
    <row r="501">
      <c r="M501" s="260"/>
      <c r="P501" s="261"/>
      <c r="Q501" s="261"/>
    </row>
    <row r="502">
      <c r="M502" s="260"/>
      <c r="P502" s="261"/>
      <c r="Q502" s="261"/>
    </row>
    <row r="503">
      <c r="M503" s="260"/>
      <c r="P503" s="261"/>
      <c r="Q503" s="261"/>
    </row>
    <row r="504">
      <c r="M504" s="260"/>
      <c r="P504" s="261"/>
      <c r="Q504" s="261"/>
    </row>
    <row r="505">
      <c r="M505" s="260"/>
      <c r="P505" s="261"/>
      <c r="Q505" s="261"/>
    </row>
    <row r="506">
      <c r="M506" s="260"/>
      <c r="P506" s="261"/>
      <c r="Q506" s="261"/>
    </row>
    <row r="507">
      <c r="M507" s="260"/>
      <c r="P507" s="261"/>
      <c r="Q507" s="261"/>
    </row>
    <row r="508">
      <c r="M508" s="260"/>
      <c r="P508" s="261"/>
      <c r="Q508" s="261"/>
    </row>
    <row r="509">
      <c r="M509" s="260"/>
      <c r="P509" s="261"/>
      <c r="Q509" s="261"/>
    </row>
    <row r="510">
      <c r="M510" s="260"/>
      <c r="P510" s="261"/>
      <c r="Q510" s="261"/>
    </row>
    <row r="511">
      <c r="M511" s="260"/>
      <c r="P511" s="261"/>
      <c r="Q511" s="261"/>
    </row>
    <row r="512">
      <c r="M512" s="260"/>
      <c r="P512" s="261"/>
      <c r="Q512" s="261"/>
    </row>
    <row r="513">
      <c r="M513" s="260"/>
      <c r="P513" s="261"/>
      <c r="Q513" s="261"/>
    </row>
    <row r="514">
      <c r="M514" s="260"/>
      <c r="P514" s="261"/>
      <c r="Q514" s="261"/>
    </row>
    <row r="515">
      <c r="M515" s="260"/>
      <c r="P515" s="261"/>
      <c r="Q515" s="261"/>
    </row>
    <row r="516">
      <c r="M516" s="260"/>
      <c r="P516" s="261"/>
      <c r="Q516" s="261"/>
    </row>
    <row r="517">
      <c r="M517" s="260"/>
      <c r="P517" s="261"/>
      <c r="Q517" s="261"/>
    </row>
    <row r="518">
      <c r="M518" s="260"/>
      <c r="P518" s="261"/>
      <c r="Q518" s="261"/>
    </row>
    <row r="519">
      <c r="M519" s="260"/>
      <c r="P519" s="261"/>
      <c r="Q519" s="261"/>
    </row>
    <row r="520">
      <c r="M520" s="260"/>
      <c r="P520" s="261"/>
      <c r="Q520" s="261"/>
    </row>
    <row r="521">
      <c r="M521" s="260"/>
      <c r="P521" s="261"/>
      <c r="Q521" s="261"/>
    </row>
    <row r="522">
      <c r="M522" s="260"/>
      <c r="P522" s="261"/>
      <c r="Q522" s="261"/>
    </row>
    <row r="523">
      <c r="M523" s="260"/>
      <c r="P523" s="261"/>
      <c r="Q523" s="261"/>
    </row>
    <row r="524">
      <c r="M524" s="260"/>
      <c r="P524" s="261"/>
      <c r="Q524" s="261"/>
    </row>
    <row r="525">
      <c r="M525" s="260"/>
      <c r="P525" s="261"/>
      <c r="Q525" s="261"/>
    </row>
    <row r="526">
      <c r="M526" s="260"/>
      <c r="P526" s="261"/>
      <c r="Q526" s="261"/>
    </row>
    <row r="527">
      <c r="M527" s="260"/>
      <c r="P527" s="261"/>
      <c r="Q527" s="261"/>
    </row>
    <row r="528">
      <c r="M528" s="260"/>
      <c r="P528" s="261"/>
      <c r="Q528" s="261"/>
    </row>
    <row r="529">
      <c r="M529" s="260"/>
      <c r="P529" s="261"/>
      <c r="Q529" s="261"/>
    </row>
    <row r="530">
      <c r="M530" s="260"/>
      <c r="P530" s="261"/>
      <c r="Q530" s="261"/>
    </row>
    <row r="531">
      <c r="M531" s="260"/>
      <c r="P531" s="261"/>
      <c r="Q531" s="261"/>
    </row>
    <row r="532">
      <c r="M532" s="260"/>
      <c r="P532" s="261"/>
      <c r="Q532" s="261"/>
    </row>
    <row r="533">
      <c r="M533" s="260"/>
      <c r="P533" s="261"/>
      <c r="Q533" s="261"/>
    </row>
    <row r="534">
      <c r="M534" s="260"/>
      <c r="P534" s="261"/>
      <c r="Q534" s="261"/>
    </row>
    <row r="535">
      <c r="M535" s="260"/>
      <c r="P535" s="261"/>
      <c r="Q535" s="261"/>
    </row>
    <row r="536">
      <c r="M536" s="260"/>
      <c r="P536" s="261"/>
      <c r="Q536" s="261"/>
    </row>
    <row r="537">
      <c r="M537" s="260"/>
      <c r="P537" s="261"/>
      <c r="Q537" s="261"/>
    </row>
    <row r="538">
      <c r="M538" s="260"/>
      <c r="P538" s="261"/>
      <c r="Q538" s="261"/>
    </row>
    <row r="539">
      <c r="M539" s="260"/>
      <c r="P539" s="261"/>
      <c r="Q539" s="261"/>
    </row>
    <row r="540">
      <c r="M540" s="260"/>
      <c r="P540" s="261"/>
      <c r="Q540" s="261"/>
    </row>
    <row r="541">
      <c r="M541" s="260"/>
      <c r="P541" s="261"/>
      <c r="Q541" s="261"/>
    </row>
    <row r="542">
      <c r="M542" s="260"/>
      <c r="P542" s="261"/>
      <c r="Q542" s="261"/>
    </row>
    <row r="543">
      <c r="M543" s="260"/>
      <c r="P543" s="261"/>
      <c r="Q543" s="261"/>
    </row>
    <row r="544">
      <c r="M544" s="260"/>
      <c r="P544" s="261"/>
      <c r="Q544" s="261"/>
    </row>
    <row r="545">
      <c r="M545" s="260"/>
      <c r="P545" s="261"/>
      <c r="Q545" s="261"/>
    </row>
    <row r="546">
      <c r="M546" s="260"/>
      <c r="P546" s="261"/>
      <c r="Q546" s="261"/>
    </row>
    <row r="547">
      <c r="M547" s="260"/>
      <c r="P547" s="261"/>
      <c r="Q547" s="261"/>
    </row>
    <row r="548">
      <c r="M548" s="260"/>
      <c r="P548" s="261"/>
      <c r="Q548" s="261"/>
    </row>
    <row r="549">
      <c r="M549" s="260"/>
      <c r="P549" s="261"/>
      <c r="Q549" s="261"/>
    </row>
    <row r="550">
      <c r="M550" s="260"/>
      <c r="P550" s="261"/>
      <c r="Q550" s="261"/>
    </row>
    <row r="551">
      <c r="M551" s="260"/>
      <c r="P551" s="261"/>
      <c r="Q551" s="261"/>
    </row>
    <row r="552">
      <c r="M552" s="260"/>
      <c r="P552" s="261"/>
      <c r="Q552" s="261"/>
    </row>
    <row r="553">
      <c r="M553" s="260"/>
      <c r="P553" s="261"/>
      <c r="Q553" s="261"/>
    </row>
    <row r="554">
      <c r="M554" s="260"/>
      <c r="P554" s="261"/>
      <c r="Q554" s="261"/>
    </row>
    <row r="555">
      <c r="M555" s="260"/>
      <c r="P555" s="261"/>
      <c r="Q555" s="261"/>
    </row>
    <row r="556">
      <c r="M556" s="260"/>
      <c r="P556" s="261"/>
      <c r="Q556" s="261"/>
    </row>
    <row r="557">
      <c r="M557" s="260"/>
      <c r="P557" s="261"/>
      <c r="Q557" s="261"/>
    </row>
    <row r="558">
      <c r="M558" s="260"/>
      <c r="P558" s="261"/>
      <c r="Q558" s="261"/>
    </row>
    <row r="559">
      <c r="M559" s="260"/>
      <c r="P559" s="261"/>
      <c r="Q559" s="261"/>
    </row>
    <row r="560">
      <c r="M560" s="260"/>
      <c r="P560" s="261"/>
      <c r="Q560" s="261"/>
    </row>
    <row r="561">
      <c r="M561" s="260"/>
      <c r="P561" s="261"/>
      <c r="Q561" s="261"/>
    </row>
    <row r="562">
      <c r="M562" s="260"/>
      <c r="P562" s="261"/>
      <c r="Q562" s="261"/>
    </row>
    <row r="563">
      <c r="M563" s="260"/>
      <c r="P563" s="261"/>
      <c r="Q563" s="261"/>
    </row>
    <row r="564">
      <c r="M564" s="260"/>
      <c r="P564" s="261"/>
      <c r="Q564" s="261"/>
    </row>
    <row r="565">
      <c r="M565" s="260"/>
      <c r="P565" s="261"/>
      <c r="Q565" s="261"/>
    </row>
    <row r="566">
      <c r="M566" s="260"/>
      <c r="P566" s="261"/>
      <c r="Q566" s="261"/>
    </row>
    <row r="567">
      <c r="M567" s="260"/>
      <c r="P567" s="261"/>
      <c r="Q567" s="261"/>
    </row>
    <row r="568">
      <c r="M568" s="260"/>
      <c r="P568" s="261"/>
      <c r="Q568" s="261"/>
    </row>
    <row r="569">
      <c r="M569" s="260"/>
      <c r="P569" s="261"/>
      <c r="Q569" s="261"/>
    </row>
    <row r="570">
      <c r="M570" s="260"/>
      <c r="P570" s="261"/>
      <c r="Q570" s="261"/>
    </row>
    <row r="571">
      <c r="M571" s="260"/>
      <c r="P571" s="261"/>
      <c r="Q571" s="261"/>
    </row>
    <row r="572">
      <c r="M572" s="260"/>
      <c r="P572" s="261"/>
      <c r="Q572" s="261"/>
    </row>
    <row r="573">
      <c r="M573" s="260"/>
      <c r="P573" s="261"/>
      <c r="Q573" s="261"/>
    </row>
    <row r="574">
      <c r="M574" s="260"/>
      <c r="P574" s="261"/>
      <c r="Q574" s="261"/>
    </row>
    <row r="575">
      <c r="M575" s="260"/>
      <c r="P575" s="261"/>
      <c r="Q575" s="261"/>
    </row>
    <row r="576">
      <c r="M576" s="260"/>
      <c r="P576" s="261"/>
      <c r="Q576" s="261"/>
    </row>
    <row r="577">
      <c r="M577" s="260"/>
      <c r="P577" s="261"/>
      <c r="Q577" s="261"/>
    </row>
    <row r="578">
      <c r="M578" s="260"/>
      <c r="P578" s="261"/>
      <c r="Q578" s="261"/>
    </row>
    <row r="579">
      <c r="M579" s="260"/>
      <c r="P579" s="261"/>
      <c r="Q579" s="261"/>
    </row>
    <row r="580">
      <c r="M580" s="260"/>
      <c r="P580" s="261"/>
      <c r="Q580" s="261"/>
    </row>
    <row r="581">
      <c r="M581" s="260"/>
      <c r="P581" s="261"/>
      <c r="Q581" s="261"/>
    </row>
    <row r="582">
      <c r="M582" s="260"/>
      <c r="P582" s="261"/>
      <c r="Q582" s="261"/>
    </row>
    <row r="583">
      <c r="M583" s="260"/>
      <c r="P583" s="261"/>
      <c r="Q583" s="261"/>
    </row>
    <row r="584">
      <c r="M584" s="260"/>
      <c r="P584" s="261"/>
      <c r="Q584" s="261"/>
    </row>
    <row r="585">
      <c r="M585" s="260"/>
      <c r="P585" s="261"/>
      <c r="Q585" s="261"/>
    </row>
    <row r="586">
      <c r="M586" s="260"/>
      <c r="P586" s="261"/>
      <c r="Q586" s="261"/>
    </row>
    <row r="587">
      <c r="M587" s="260"/>
      <c r="P587" s="261"/>
      <c r="Q587" s="261"/>
    </row>
    <row r="588">
      <c r="M588" s="260"/>
      <c r="P588" s="261"/>
      <c r="Q588" s="261"/>
    </row>
    <row r="589">
      <c r="M589" s="260"/>
      <c r="P589" s="261"/>
      <c r="Q589" s="261"/>
    </row>
    <row r="590">
      <c r="M590" s="260"/>
      <c r="P590" s="261"/>
      <c r="Q590" s="261"/>
    </row>
    <row r="591">
      <c r="M591" s="260"/>
      <c r="P591" s="261"/>
      <c r="Q591" s="261"/>
    </row>
    <row r="592">
      <c r="M592" s="260"/>
      <c r="P592" s="261"/>
      <c r="Q592" s="261"/>
    </row>
    <row r="593">
      <c r="M593" s="260"/>
      <c r="P593" s="261"/>
      <c r="Q593" s="261"/>
    </row>
    <row r="594">
      <c r="M594" s="260"/>
      <c r="P594" s="261"/>
      <c r="Q594" s="261"/>
    </row>
    <row r="595">
      <c r="M595" s="260"/>
      <c r="P595" s="261"/>
      <c r="Q595" s="261"/>
    </row>
    <row r="596">
      <c r="M596" s="260"/>
      <c r="P596" s="261"/>
      <c r="Q596" s="261"/>
    </row>
    <row r="597">
      <c r="M597" s="260"/>
      <c r="P597" s="261"/>
      <c r="Q597" s="261"/>
    </row>
    <row r="598">
      <c r="M598" s="260"/>
      <c r="P598" s="261"/>
      <c r="Q598" s="261"/>
    </row>
    <row r="599">
      <c r="M599" s="260"/>
      <c r="P599" s="261"/>
      <c r="Q599" s="261"/>
    </row>
    <row r="600">
      <c r="M600" s="260"/>
      <c r="P600" s="261"/>
      <c r="Q600" s="261"/>
    </row>
    <row r="601">
      <c r="M601" s="260"/>
      <c r="P601" s="261"/>
      <c r="Q601" s="261"/>
    </row>
    <row r="602">
      <c r="M602" s="260"/>
      <c r="P602" s="261"/>
      <c r="Q602" s="261"/>
    </row>
    <row r="603">
      <c r="M603" s="260"/>
      <c r="P603" s="261"/>
      <c r="Q603" s="261"/>
    </row>
    <row r="604">
      <c r="M604" s="260"/>
      <c r="P604" s="261"/>
      <c r="Q604" s="261"/>
    </row>
    <row r="605">
      <c r="M605" s="260"/>
      <c r="P605" s="261"/>
      <c r="Q605" s="261"/>
    </row>
    <row r="606">
      <c r="M606" s="260"/>
      <c r="P606" s="261"/>
      <c r="Q606" s="261"/>
    </row>
    <row r="607">
      <c r="M607" s="260"/>
      <c r="P607" s="261"/>
      <c r="Q607" s="261"/>
    </row>
    <row r="608">
      <c r="M608" s="260"/>
      <c r="P608" s="261"/>
      <c r="Q608" s="261"/>
    </row>
    <row r="609">
      <c r="M609" s="260"/>
      <c r="P609" s="261"/>
      <c r="Q609" s="261"/>
    </row>
    <row r="610">
      <c r="M610" s="260"/>
      <c r="P610" s="261"/>
      <c r="Q610" s="261"/>
    </row>
    <row r="611">
      <c r="M611" s="260"/>
      <c r="P611" s="261"/>
      <c r="Q611" s="261"/>
    </row>
    <row r="612">
      <c r="M612" s="260"/>
      <c r="P612" s="261"/>
      <c r="Q612" s="261"/>
    </row>
    <row r="613">
      <c r="M613" s="260"/>
      <c r="P613" s="261"/>
      <c r="Q613" s="261"/>
    </row>
    <row r="614">
      <c r="M614" s="260"/>
      <c r="P614" s="261"/>
      <c r="Q614" s="261"/>
    </row>
    <row r="615">
      <c r="M615" s="260"/>
      <c r="P615" s="261"/>
      <c r="Q615" s="261"/>
    </row>
    <row r="616">
      <c r="M616" s="260"/>
      <c r="P616" s="261"/>
      <c r="Q616" s="261"/>
    </row>
    <row r="617">
      <c r="M617" s="260"/>
      <c r="P617" s="261"/>
      <c r="Q617" s="261"/>
    </row>
    <row r="618">
      <c r="M618" s="260"/>
      <c r="P618" s="261"/>
      <c r="Q618" s="261"/>
    </row>
    <row r="619">
      <c r="M619" s="260"/>
      <c r="P619" s="261"/>
      <c r="Q619" s="261"/>
    </row>
    <row r="620">
      <c r="M620" s="260"/>
      <c r="P620" s="261"/>
      <c r="Q620" s="261"/>
    </row>
    <row r="621">
      <c r="M621" s="260"/>
      <c r="P621" s="261"/>
      <c r="Q621" s="261"/>
    </row>
    <row r="622">
      <c r="M622" s="260"/>
      <c r="P622" s="261"/>
      <c r="Q622" s="261"/>
    </row>
    <row r="623">
      <c r="M623" s="260"/>
      <c r="P623" s="261"/>
      <c r="Q623" s="261"/>
    </row>
    <row r="624">
      <c r="M624" s="260"/>
      <c r="P624" s="261"/>
      <c r="Q624" s="261"/>
    </row>
    <row r="625">
      <c r="M625" s="260"/>
      <c r="P625" s="261"/>
      <c r="Q625" s="261"/>
    </row>
    <row r="626">
      <c r="M626" s="260"/>
      <c r="P626" s="261"/>
      <c r="Q626" s="261"/>
    </row>
    <row r="627">
      <c r="M627" s="260"/>
      <c r="P627" s="261"/>
      <c r="Q627" s="261"/>
    </row>
    <row r="628">
      <c r="M628" s="260"/>
      <c r="P628" s="261"/>
      <c r="Q628" s="261"/>
    </row>
    <row r="629">
      <c r="M629" s="260"/>
      <c r="P629" s="261"/>
      <c r="Q629" s="261"/>
    </row>
    <row r="630">
      <c r="M630" s="260"/>
      <c r="P630" s="261"/>
      <c r="Q630" s="261"/>
    </row>
    <row r="631">
      <c r="M631" s="260"/>
      <c r="P631" s="261"/>
      <c r="Q631" s="261"/>
    </row>
    <row r="632">
      <c r="M632" s="260"/>
      <c r="P632" s="261"/>
      <c r="Q632" s="261"/>
    </row>
    <row r="633">
      <c r="M633" s="260"/>
      <c r="P633" s="261"/>
      <c r="Q633" s="261"/>
    </row>
    <row r="634">
      <c r="M634" s="260"/>
      <c r="P634" s="261"/>
      <c r="Q634" s="261"/>
    </row>
    <row r="635">
      <c r="M635" s="260"/>
      <c r="P635" s="261"/>
      <c r="Q635" s="261"/>
    </row>
    <row r="636">
      <c r="M636" s="260"/>
      <c r="P636" s="261"/>
      <c r="Q636" s="261"/>
    </row>
    <row r="637">
      <c r="M637" s="260"/>
      <c r="P637" s="261"/>
      <c r="Q637" s="261"/>
    </row>
    <row r="638">
      <c r="M638" s="260"/>
      <c r="P638" s="261"/>
      <c r="Q638" s="261"/>
    </row>
    <row r="639">
      <c r="M639" s="260"/>
      <c r="P639" s="261"/>
      <c r="Q639" s="261"/>
    </row>
    <row r="640">
      <c r="M640" s="260"/>
      <c r="P640" s="261"/>
      <c r="Q640" s="261"/>
    </row>
    <row r="641">
      <c r="M641" s="260"/>
      <c r="P641" s="261"/>
      <c r="Q641" s="261"/>
    </row>
    <row r="642">
      <c r="M642" s="260"/>
      <c r="P642" s="261"/>
      <c r="Q642" s="261"/>
    </row>
    <row r="643">
      <c r="M643" s="260"/>
      <c r="P643" s="261"/>
      <c r="Q643" s="261"/>
    </row>
    <row r="644">
      <c r="M644" s="260"/>
      <c r="P644" s="261"/>
      <c r="Q644" s="261"/>
    </row>
    <row r="645">
      <c r="M645" s="260"/>
      <c r="P645" s="261"/>
      <c r="Q645" s="261"/>
    </row>
    <row r="646">
      <c r="M646" s="260"/>
      <c r="P646" s="261"/>
      <c r="Q646" s="261"/>
    </row>
    <row r="647">
      <c r="M647" s="260"/>
      <c r="P647" s="261"/>
      <c r="Q647" s="261"/>
    </row>
    <row r="648">
      <c r="M648" s="260"/>
      <c r="P648" s="261"/>
      <c r="Q648" s="261"/>
    </row>
    <row r="649">
      <c r="M649" s="260"/>
      <c r="P649" s="261"/>
      <c r="Q649" s="261"/>
    </row>
    <row r="650">
      <c r="M650" s="260"/>
      <c r="P650" s="261"/>
      <c r="Q650" s="261"/>
    </row>
    <row r="651">
      <c r="M651" s="260"/>
      <c r="P651" s="261"/>
      <c r="Q651" s="261"/>
    </row>
    <row r="652">
      <c r="M652" s="260"/>
      <c r="P652" s="261"/>
      <c r="Q652" s="261"/>
    </row>
    <row r="653">
      <c r="M653" s="260"/>
      <c r="P653" s="261"/>
      <c r="Q653" s="261"/>
    </row>
    <row r="654">
      <c r="M654" s="260"/>
      <c r="P654" s="261"/>
      <c r="Q654" s="261"/>
    </row>
    <row r="655">
      <c r="M655" s="260"/>
      <c r="P655" s="261"/>
      <c r="Q655" s="261"/>
    </row>
    <row r="656">
      <c r="M656" s="260"/>
      <c r="P656" s="261"/>
      <c r="Q656" s="261"/>
    </row>
    <row r="657">
      <c r="M657" s="260"/>
      <c r="P657" s="261"/>
      <c r="Q657" s="261"/>
    </row>
    <row r="658">
      <c r="M658" s="260"/>
      <c r="P658" s="261"/>
      <c r="Q658" s="261"/>
    </row>
    <row r="659">
      <c r="M659" s="260"/>
      <c r="P659" s="261"/>
      <c r="Q659" s="261"/>
    </row>
    <row r="660">
      <c r="M660" s="260"/>
      <c r="P660" s="261"/>
      <c r="Q660" s="261"/>
    </row>
    <row r="661">
      <c r="M661" s="260"/>
      <c r="P661" s="261"/>
      <c r="Q661" s="261"/>
    </row>
    <row r="662">
      <c r="M662" s="260"/>
      <c r="P662" s="261"/>
      <c r="Q662" s="261"/>
    </row>
    <row r="663">
      <c r="M663" s="260"/>
      <c r="P663" s="261"/>
      <c r="Q663" s="261"/>
    </row>
    <row r="664">
      <c r="M664" s="260"/>
      <c r="P664" s="261"/>
      <c r="Q664" s="261"/>
    </row>
    <row r="665">
      <c r="M665" s="260"/>
      <c r="P665" s="261"/>
      <c r="Q665" s="261"/>
    </row>
    <row r="666">
      <c r="M666" s="260"/>
      <c r="P666" s="261"/>
      <c r="Q666" s="261"/>
    </row>
    <row r="667">
      <c r="M667" s="260"/>
      <c r="P667" s="261"/>
      <c r="Q667" s="261"/>
    </row>
    <row r="668">
      <c r="M668" s="260"/>
      <c r="P668" s="261"/>
      <c r="Q668" s="261"/>
    </row>
    <row r="669">
      <c r="M669" s="260"/>
      <c r="P669" s="261"/>
      <c r="Q669" s="261"/>
    </row>
    <row r="670">
      <c r="M670" s="260"/>
      <c r="P670" s="261"/>
      <c r="Q670" s="261"/>
    </row>
    <row r="671">
      <c r="M671" s="260"/>
      <c r="P671" s="261"/>
      <c r="Q671" s="261"/>
    </row>
    <row r="672">
      <c r="M672" s="260"/>
      <c r="P672" s="261"/>
      <c r="Q672" s="261"/>
    </row>
    <row r="673">
      <c r="M673" s="260"/>
      <c r="P673" s="261"/>
      <c r="Q673" s="261"/>
    </row>
    <row r="674">
      <c r="M674" s="260"/>
      <c r="P674" s="261"/>
      <c r="Q674" s="261"/>
    </row>
    <row r="675">
      <c r="M675" s="260"/>
      <c r="P675" s="261"/>
      <c r="Q675" s="261"/>
    </row>
    <row r="676">
      <c r="M676" s="260"/>
      <c r="P676" s="261"/>
      <c r="Q676" s="261"/>
    </row>
    <row r="677">
      <c r="M677" s="260"/>
      <c r="P677" s="261"/>
      <c r="Q677" s="261"/>
    </row>
    <row r="678">
      <c r="M678" s="260"/>
      <c r="P678" s="261"/>
      <c r="Q678" s="261"/>
    </row>
    <row r="679">
      <c r="M679" s="260"/>
      <c r="P679" s="261"/>
      <c r="Q679" s="261"/>
    </row>
    <row r="680">
      <c r="M680" s="260"/>
      <c r="P680" s="261"/>
      <c r="Q680" s="261"/>
    </row>
    <row r="681">
      <c r="M681" s="260"/>
      <c r="P681" s="261"/>
      <c r="Q681" s="261"/>
    </row>
    <row r="682">
      <c r="M682" s="260"/>
      <c r="P682" s="261"/>
      <c r="Q682" s="261"/>
    </row>
    <row r="683">
      <c r="M683" s="260"/>
      <c r="P683" s="261"/>
      <c r="Q683" s="261"/>
    </row>
    <row r="684">
      <c r="M684" s="260"/>
      <c r="P684" s="261"/>
      <c r="Q684" s="261"/>
    </row>
    <row r="685">
      <c r="M685" s="260"/>
      <c r="P685" s="261"/>
      <c r="Q685" s="261"/>
    </row>
    <row r="686">
      <c r="M686" s="260"/>
      <c r="P686" s="261"/>
      <c r="Q686" s="261"/>
    </row>
    <row r="687">
      <c r="M687" s="260"/>
      <c r="P687" s="261"/>
      <c r="Q687" s="261"/>
    </row>
    <row r="688">
      <c r="M688" s="260"/>
      <c r="P688" s="261"/>
      <c r="Q688" s="261"/>
    </row>
    <row r="689">
      <c r="M689" s="260"/>
      <c r="P689" s="261"/>
      <c r="Q689" s="261"/>
    </row>
    <row r="690">
      <c r="M690" s="260"/>
      <c r="P690" s="261"/>
      <c r="Q690" s="261"/>
    </row>
    <row r="691">
      <c r="M691" s="260"/>
      <c r="P691" s="261"/>
      <c r="Q691" s="261"/>
    </row>
    <row r="692">
      <c r="M692" s="260"/>
      <c r="P692" s="261"/>
      <c r="Q692" s="261"/>
    </row>
    <row r="693">
      <c r="M693" s="260"/>
      <c r="P693" s="261"/>
      <c r="Q693" s="261"/>
    </row>
    <row r="694">
      <c r="M694" s="260"/>
      <c r="P694" s="261"/>
      <c r="Q694" s="261"/>
    </row>
    <row r="695">
      <c r="M695" s="260"/>
      <c r="P695" s="261"/>
      <c r="Q695" s="261"/>
    </row>
    <row r="696">
      <c r="M696" s="260"/>
      <c r="P696" s="261"/>
      <c r="Q696" s="261"/>
    </row>
    <row r="697">
      <c r="M697" s="260"/>
      <c r="P697" s="261"/>
      <c r="Q697" s="261"/>
    </row>
    <row r="698">
      <c r="M698" s="260"/>
      <c r="P698" s="261"/>
      <c r="Q698" s="261"/>
    </row>
    <row r="699">
      <c r="M699" s="260"/>
      <c r="P699" s="261"/>
      <c r="Q699" s="261"/>
    </row>
    <row r="700">
      <c r="M700" s="260"/>
      <c r="P700" s="261"/>
      <c r="Q700" s="261"/>
    </row>
    <row r="701">
      <c r="M701" s="260"/>
      <c r="P701" s="261"/>
      <c r="Q701" s="261"/>
    </row>
    <row r="702">
      <c r="M702" s="260"/>
      <c r="P702" s="261"/>
      <c r="Q702" s="261"/>
    </row>
    <row r="703">
      <c r="M703" s="260"/>
      <c r="P703" s="261"/>
      <c r="Q703" s="261"/>
    </row>
    <row r="704">
      <c r="M704" s="260"/>
      <c r="P704" s="261"/>
      <c r="Q704" s="261"/>
    </row>
    <row r="705">
      <c r="M705" s="260"/>
      <c r="P705" s="261"/>
      <c r="Q705" s="261"/>
    </row>
    <row r="706">
      <c r="M706" s="260"/>
      <c r="P706" s="261"/>
      <c r="Q706" s="261"/>
    </row>
    <row r="707">
      <c r="M707" s="260"/>
      <c r="P707" s="261"/>
      <c r="Q707" s="261"/>
    </row>
    <row r="708">
      <c r="M708" s="260"/>
      <c r="P708" s="261"/>
      <c r="Q708" s="261"/>
    </row>
    <row r="709">
      <c r="M709" s="260"/>
      <c r="P709" s="261"/>
      <c r="Q709" s="261"/>
    </row>
    <row r="710">
      <c r="M710" s="260"/>
      <c r="P710" s="261"/>
      <c r="Q710" s="261"/>
    </row>
    <row r="711">
      <c r="M711" s="260"/>
      <c r="P711" s="261"/>
      <c r="Q711" s="261"/>
    </row>
    <row r="712">
      <c r="M712" s="260"/>
      <c r="P712" s="261"/>
      <c r="Q712" s="261"/>
    </row>
    <row r="713">
      <c r="M713" s="260"/>
      <c r="P713" s="261"/>
      <c r="Q713" s="261"/>
    </row>
    <row r="714">
      <c r="M714" s="260"/>
      <c r="P714" s="261"/>
      <c r="Q714" s="261"/>
    </row>
    <row r="715">
      <c r="M715" s="260"/>
      <c r="P715" s="261"/>
      <c r="Q715" s="261"/>
    </row>
    <row r="716">
      <c r="M716" s="260"/>
      <c r="P716" s="261"/>
      <c r="Q716" s="261"/>
    </row>
    <row r="717">
      <c r="M717" s="260"/>
      <c r="P717" s="261"/>
      <c r="Q717" s="261"/>
    </row>
    <row r="718">
      <c r="M718" s="260"/>
      <c r="P718" s="261"/>
      <c r="Q718" s="261"/>
    </row>
    <row r="719">
      <c r="M719" s="260"/>
      <c r="P719" s="261"/>
      <c r="Q719" s="261"/>
    </row>
    <row r="720">
      <c r="M720" s="260"/>
      <c r="P720" s="261"/>
      <c r="Q720" s="261"/>
    </row>
    <row r="721">
      <c r="M721" s="260"/>
      <c r="P721" s="261"/>
      <c r="Q721" s="261"/>
    </row>
    <row r="722">
      <c r="M722" s="260"/>
      <c r="P722" s="261"/>
      <c r="Q722" s="261"/>
    </row>
    <row r="723">
      <c r="M723" s="260"/>
      <c r="P723" s="261"/>
      <c r="Q723" s="261"/>
    </row>
    <row r="724">
      <c r="M724" s="260"/>
      <c r="P724" s="261"/>
      <c r="Q724" s="261"/>
    </row>
    <row r="725">
      <c r="M725" s="260"/>
      <c r="P725" s="261"/>
      <c r="Q725" s="261"/>
    </row>
    <row r="726">
      <c r="M726" s="260"/>
      <c r="P726" s="261"/>
      <c r="Q726" s="261"/>
    </row>
    <row r="727">
      <c r="M727" s="260"/>
      <c r="P727" s="261"/>
      <c r="Q727" s="261"/>
    </row>
    <row r="728">
      <c r="M728" s="260"/>
      <c r="P728" s="261"/>
      <c r="Q728" s="261"/>
    </row>
    <row r="729">
      <c r="M729" s="260"/>
      <c r="P729" s="261"/>
      <c r="Q729" s="261"/>
    </row>
    <row r="730">
      <c r="M730" s="260"/>
      <c r="P730" s="261"/>
      <c r="Q730" s="261"/>
    </row>
    <row r="731">
      <c r="M731" s="260"/>
      <c r="P731" s="261"/>
      <c r="Q731" s="261"/>
    </row>
    <row r="732">
      <c r="M732" s="260"/>
      <c r="P732" s="261"/>
      <c r="Q732" s="261"/>
    </row>
    <row r="733">
      <c r="M733" s="260"/>
      <c r="P733" s="261"/>
      <c r="Q733" s="261"/>
    </row>
    <row r="734">
      <c r="M734" s="260"/>
      <c r="P734" s="261"/>
      <c r="Q734" s="261"/>
    </row>
    <row r="735">
      <c r="M735" s="260"/>
      <c r="P735" s="261"/>
      <c r="Q735" s="261"/>
    </row>
    <row r="736">
      <c r="M736" s="260"/>
      <c r="P736" s="261"/>
      <c r="Q736" s="261"/>
    </row>
    <row r="737">
      <c r="M737" s="260"/>
      <c r="P737" s="261"/>
      <c r="Q737" s="261"/>
    </row>
    <row r="738">
      <c r="M738" s="260"/>
      <c r="P738" s="261"/>
      <c r="Q738" s="261"/>
    </row>
    <row r="739">
      <c r="M739" s="260"/>
      <c r="P739" s="261"/>
      <c r="Q739" s="261"/>
    </row>
    <row r="740">
      <c r="M740" s="260"/>
      <c r="P740" s="261"/>
      <c r="Q740" s="261"/>
    </row>
    <row r="741">
      <c r="M741" s="260"/>
      <c r="P741" s="261"/>
      <c r="Q741" s="261"/>
    </row>
    <row r="742">
      <c r="M742" s="260"/>
      <c r="P742" s="261"/>
      <c r="Q742" s="261"/>
    </row>
    <row r="743">
      <c r="M743" s="260"/>
      <c r="P743" s="261"/>
      <c r="Q743" s="261"/>
    </row>
    <row r="744">
      <c r="M744" s="260"/>
      <c r="P744" s="261"/>
      <c r="Q744" s="261"/>
    </row>
    <row r="745">
      <c r="M745" s="260"/>
      <c r="P745" s="261"/>
      <c r="Q745" s="261"/>
    </row>
    <row r="746">
      <c r="M746" s="260"/>
      <c r="P746" s="261"/>
      <c r="Q746" s="261"/>
    </row>
    <row r="747">
      <c r="M747" s="260"/>
      <c r="P747" s="261"/>
      <c r="Q747" s="261"/>
    </row>
    <row r="748">
      <c r="M748" s="260"/>
      <c r="P748" s="261"/>
      <c r="Q748" s="261"/>
    </row>
    <row r="749">
      <c r="M749" s="260"/>
      <c r="P749" s="261"/>
      <c r="Q749" s="261"/>
    </row>
    <row r="750">
      <c r="M750" s="260"/>
      <c r="P750" s="261"/>
      <c r="Q750" s="261"/>
    </row>
    <row r="751">
      <c r="M751" s="260"/>
      <c r="P751" s="261"/>
      <c r="Q751" s="261"/>
    </row>
    <row r="752">
      <c r="M752" s="260"/>
      <c r="P752" s="261"/>
      <c r="Q752" s="261"/>
    </row>
    <row r="753">
      <c r="M753" s="260"/>
      <c r="P753" s="261"/>
      <c r="Q753" s="261"/>
    </row>
    <row r="754">
      <c r="M754" s="260"/>
      <c r="P754" s="261"/>
      <c r="Q754" s="261"/>
    </row>
    <row r="755">
      <c r="M755" s="260"/>
      <c r="P755" s="261"/>
      <c r="Q755" s="261"/>
    </row>
    <row r="756">
      <c r="M756" s="260"/>
      <c r="P756" s="261"/>
      <c r="Q756" s="261"/>
    </row>
    <row r="757">
      <c r="M757" s="260"/>
      <c r="P757" s="261"/>
      <c r="Q757" s="261"/>
    </row>
    <row r="758">
      <c r="M758" s="260"/>
      <c r="P758" s="261"/>
      <c r="Q758" s="261"/>
    </row>
    <row r="759">
      <c r="M759" s="260"/>
      <c r="P759" s="261"/>
      <c r="Q759" s="261"/>
    </row>
    <row r="760">
      <c r="M760" s="260"/>
      <c r="P760" s="261"/>
      <c r="Q760" s="261"/>
    </row>
    <row r="761">
      <c r="M761" s="260"/>
      <c r="P761" s="261"/>
      <c r="Q761" s="261"/>
    </row>
    <row r="762">
      <c r="M762" s="260"/>
      <c r="P762" s="261"/>
      <c r="Q762" s="261"/>
    </row>
    <row r="763">
      <c r="M763" s="260"/>
      <c r="P763" s="261"/>
      <c r="Q763" s="261"/>
    </row>
    <row r="764">
      <c r="M764" s="260"/>
      <c r="P764" s="261"/>
      <c r="Q764" s="261"/>
    </row>
    <row r="765">
      <c r="M765" s="260"/>
      <c r="P765" s="261"/>
      <c r="Q765" s="261"/>
    </row>
    <row r="766">
      <c r="M766" s="260"/>
      <c r="P766" s="261"/>
      <c r="Q766" s="261"/>
    </row>
    <row r="767">
      <c r="M767" s="260"/>
      <c r="P767" s="261"/>
      <c r="Q767" s="261"/>
    </row>
    <row r="768">
      <c r="M768" s="260"/>
      <c r="P768" s="261"/>
      <c r="Q768" s="261"/>
    </row>
    <row r="769">
      <c r="M769" s="260"/>
      <c r="P769" s="261"/>
      <c r="Q769" s="261"/>
    </row>
    <row r="770">
      <c r="M770" s="260"/>
      <c r="P770" s="261"/>
      <c r="Q770" s="261"/>
    </row>
    <row r="771">
      <c r="M771" s="260"/>
      <c r="P771" s="261"/>
      <c r="Q771" s="261"/>
    </row>
    <row r="772">
      <c r="M772" s="260"/>
      <c r="P772" s="261"/>
      <c r="Q772" s="261"/>
    </row>
    <row r="773">
      <c r="M773" s="260"/>
      <c r="P773" s="261"/>
      <c r="Q773" s="261"/>
    </row>
    <row r="774">
      <c r="M774" s="260"/>
      <c r="P774" s="261"/>
      <c r="Q774" s="261"/>
    </row>
    <row r="775">
      <c r="M775" s="260"/>
      <c r="P775" s="261"/>
      <c r="Q775" s="261"/>
    </row>
    <row r="776">
      <c r="M776" s="260"/>
      <c r="P776" s="261"/>
      <c r="Q776" s="261"/>
    </row>
    <row r="777">
      <c r="M777" s="260"/>
      <c r="P777" s="261"/>
      <c r="Q777" s="261"/>
    </row>
    <row r="778">
      <c r="M778" s="260"/>
      <c r="P778" s="261"/>
      <c r="Q778" s="261"/>
    </row>
    <row r="779">
      <c r="M779" s="260"/>
      <c r="P779" s="261"/>
      <c r="Q779" s="261"/>
    </row>
    <row r="780">
      <c r="M780" s="260"/>
      <c r="P780" s="261"/>
      <c r="Q780" s="261"/>
    </row>
    <row r="781">
      <c r="M781" s="260"/>
      <c r="P781" s="261"/>
      <c r="Q781" s="261"/>
    </row>
    <row r="782">
      <c r="M782" s="260"/>
      <c r="P782" s="261"/>
      <c r="Q782" s="261"/>
    </row>
    <row r="783">
      <c r="M783" s="260"/>
      <c r="P783" s="261"/>
      <c r="Q783" s="261"/>
    </row>
    <row r="784">
      <c r="M784" s="260"/>
      <c r="P784" s="261"/>
      <c r="Q784" s="261"/>
    </row>
    <row r="785">
      <c r="M785" s="260"/>
      <c r="P785" s="261"/>
      <c r="Q785" s="261"/>
    </row>
    <row r="786">
      <c r="M786" s="260"/>
      <c r="P786" s="261"/>
      <c r="Q786" s="261"/>
    </row>
    <row r="787">
      <c r="M787" s="260"/>
      <c r="P787" s="261"/>
      <c r="Q787" s="261"/>
    </row>
    <row r="788">
      <c r="M788" s="260"/>
      <c r="P788" s="261"/>
      <c r="Q788" s="261"/>
    </row>
    <row r="789">
      <c r="M789" s="260"/>
      <c r="P789" s="261"/>
      <c r="Q789" s="261"/>
    </row>
    <row r="790">
      <c r="M790" s="260"/>
      <c r="P790" s="261"/>
      <c r="Q790" s="261"/>
    </row>
    <row r="791">
      <c r="M791" s="260"/>
      <c r="P791" s="261"/>
      <c r="Q791" s="261"/>
    </row>
    <row r="792">
      <c r="M792" s="260"/>
      <c r="P792" s="261"/>
      <c r="Q792" s="261"/>
    </row>
    <row r="793">
      <c r="M793" s="260"/>
      <c r="P793" s="261"/>
      <c r="Q793" s="261"/>
    </row>
    <row r="794">
      <c r="M794" s="260"/>
      <c r="P794" s="261"/>
      <c r="Q794" s="261"/>
    </row>
    <row r="795">
      <c r="M795" s="260"/>
      <c r="P795" s="261"/>
      <c r="Q795" s="261"/>
    </row>
    <row r="796">
      <c r="M796" s="260"/>
      <c r="P796" s="261"/>
      <c r="Q796" s="261"/>
    </row>
    <row r="797">
      <c r="M797" s="260"/>
      <c r="P797" s="261"/>
      <c r="Q797" s="261"/>
    </row>
    <row r="798">
      <c r="M798" s="260"/>
      <c r="P798" s="261"/>
      <c r="Q798" s="261"/>
    </row>
    <row r="799">
      <c r="M799" s="260"/>
      <c r="P799" s="261"/>
      <c r="Q799" s="261"/>
    </row>
    <row r="800">
      <c r="M800" s="260"/>
      <c r="P800" s="261"/>
      <c r="Q800" s="261"/>
    </row>
    <row r="801">
      <c r="M801" s="260"/>
      <c r="P801" s="261"/>
      <c r="Q801" s="261"/>
    </row>
    <row r="802">
      <c r="M802" s="260"/>
      <c r="P802" s="261"/>
      <c r="Q802" s="261"/>
    </row>
    <row r="803">
      <c r="M803" s="260"/>
      <c r="P803" s="261"/>
      <c r="Q803" s="261"/>
    </row>
    <row r="804">
      <c r="M804" s="260"/>
      <c r="P804" s="261"/>
      <c r="Q804" s="261"/>
    </row>
    <row r="805">
      <c r="M805" s="260"/>
      <c r="P805" s="261"/>
      <c r="Q805" s="261"/>
    </row>
    <row r="806">
      <c r="M806" s="260"/>
      <c r="P806" s="261"/>
      <c r="Q806" s="261"/>
    </row>
    <row r="807">
      <c r="M807" s="260"/>
      <c r="P807" s="261"/>
      <c r="Q807" s="261"/>
    </row>
    <row r="808">
      <c r="M808" s="260"/>
      <c r="P808" s="261"/>
      <c r="Q808" s="261"/>
    </row>
    <row r="809">
      <c r="M809" s="260"/>
      <c r="P809" s="261"/>
      <c r="Q809" s="261"/>
    </row>
    <row r="810">
      <c r="M810" s="260"/>
      <c r="P810" s="261"/>
      <c r="Q810" s="261"/>
    </row>
    <row r="811">
      <c r="M811" s="260"/>
      <c r="P811" s="261"/>
      <c r="Q811" s="261"/>
    </row>
    <row r="812">
      <c r="M812" s="260"/>
      <c r="P812" s="261"/>
      <c r="Q812" s="261"/>
    </row>
    <row r="813">
      <c r="M813" s="260"/>
      <c r="P813" s="261"/>
      <c r="Q813" s="261"/>
    </row>
    <row r="814">
      <c r="M814" s="260"/>
      <c r="P814" s="261"/>
      <c r="Q814" s="261"/>
    </row>
    <row r="815">
      <c r="M815" s="260"/>
      <c r="P815" s="261"/>
      <c r="Q815" s="261"/>
    </row>
    <row r="816">
      <c r="M816" s="260"/>
      <c r="P816" s="261"/>
      <c r="Q816" s="261"/>
    </row>
    <row r="817">
      <c r="M817" s="260"/>
      <c r="P817" s="261"/>
      <c r="Q817" s="261"/>
    </row>
    <row r="818">
      <c r="M818" s="260"/>
      <c r="P818" s="261"/>
      <c r="Q818" s="261"/>
    </row>
    <row r="819">
      <c r="M819" s="260"/>
      <c r="P819" s="261"/>
      <c r="Q819" s="261"/>
    </row>
    <row r="820">
      <c r="M820" s="260"/>
      <c r="P820" s="261"/>
      <c r="Q820" s="261"/>
    </row>
    <row r="821">
      <c r="M821" s="260"/>
      <c r="P821" s="261"/>
      <c r="Q821" s="261"/>
    </row>
    <row r="822">
      <c r="M822" s="260"/>
      <c r="P822" s="261"/>
      <c r="Q822" s="261"/>
    </row>
    <row r="823">
      <c r="M823" s="260"/>
      <c r="P823" s="261"/>
      <c r="Q823" s="261"/>
    </row>
    <row r="824">
      <c r="M824" s="260"/>
      <c r="P824" s="261"/>
      <c r="Q824" s="261"/>
    </row>
    <row r="825">
      <c r="M825" s="260"/>
      <c r="P825" s="261"/>
      <c r="Q825" s="261"/>
    </row>
    <row r="826">
      <c r="M826" s="260"/>
      <c r="P826" s="261"/>
      <c r="Q826" s="261"/>
    </row>
    <row r="827">
      <c r="M827" s="260"/>
      <c r="P827" s="261"/>
      <c r="Q827" s="261"/>
    </row>
    <row r="828">
      <c r="M828" s="260"/>
      <c r="P828" s="261"/>
      <c r="Q828" s="261"/>
    </row>
    <row r="829">
      <c r="M829" s="260"/>
      <c r="P829" s="261"/>
      <c r="Q829" s="261"/>
    </row>
    <row r="830">
      <c r="M830" s="260"/>
      <c r="P830" s="261"/>
      <c r="Q830" s="261"/>
    </row>
    <row r="831">
      <c r="M831" s="260"/>
      <c r="P831" s="261"/>
      <c r="Q831" s="261"/>
    </row>
    <row r="832">
      <c r="M832" s="260"/>
      <c r="P832" s="261"/>
      <c r="Q832" s="261"/>
    </row>
    <row r="833">
      <c r="M833" s="260"/>
      <c r="P833" s="261"/>
      <c r="Q833" s="261"/>
    </row>
    <row r="834">
      <c r="M834" s="260"/>
      <c r="P834" s="261"/>
      <c r="Q834" s="261"/>
    </row>
    <row r="835">
      <c r="M835" s="260"/>
      <c r="P835" s="261"/>
      <c r="Q835" s="261"/>
    </row>
    <row r="836">
      <c r="M836" s="260"/>
      <c r="P836" s="261"/>
      <c r="Q836" s="261"/>
    </row>
    <row r="837">
      <c r="M837" s="260"/>
      <c r="P837" s="261"/>
      <c r="Q837" s="261"/>
    </row>
    <row r="838">
      <c r="M838" s="260"/>
      <c r="P838" s="261"/>
      <c r="Q838" s="261"/>
    </row>
    <row r="839">
      <c r="M839" s="260"/>
      <c r="P839" s="261"/>
      <c r="Q839" s="261"/>
    </row>
    <row r="840">
      <c r="M840" s="260"/>
      <c r="P840" s="261"/>
      <c r="Q840" s="261"/>
    </row>
    <row r="841">
      <c r="M841" s="260"/>
      <c r="P841" s="261"/>
      <c r="Q841" s="261"/>
    </row>
    <row r="842">
      <c r="M842" s="260"/>
      <c r="P842" s="261"/>
      <c r="Q842" s="261"/>
    </row>
    <row r="843">
      <c r="M843" s="260"/>
      <c r="P843" s="261"/>
      <c r="Q843" s="261"/>
    </row>
    <row r="844">
      <c r="M844" s="260"/>
      <c r="P844" s="261"/>
      <c r="Q844" s="261"/>
    </row>
    <row r="845">
      <c r="M845" s="260"/>
      <c r="P845" s="261"/>
      <c r="Q845" s="261"/>
    </row>
    <row r="846">
      <c r="M846" s="260"/>
      <c r="P846" s="261"/>
      <c r="Q846" s="261"/>
    </row>
    <row r="847">
      <c r="M847" s="260"/>
      <c r="P847" s="261"/>
      <c r="Q847" s="261"/>
    </row>
    <row r="848">
      <c r="M848" s="260"/>
      <c r="P848" s="261"/>
      <c r="Q848" s="261"/>
    </row>
    <row r="849">
      <c r="M849" s="260"/>
      <c r="P849" s="261"/>
      <c r="Q849" s="261"/>
    </row>
    <row r="850">
      <c r="M850" s="260"/>
      <c r="P850" s="261"/>
      <c r="Q850" s="261"/>
    </row>
    <row r="851">
      <c r="M851" s="260"/>
      <c r="P851" s="261"/>
      <c r="Q851" s="261"/>
    </row>
    <row r="852">
      <c r="M852" s="260"/>
      <c r="P852" s="261"/>
      <c r="Q852" s="261"/>
    </row>
    <row r="853">
      <c r="M853" s="260"/>
      <c r="P853" s="261"/>
      <c r="Q853" s="261"/>
    </row>
    <row r="854">
      <c r="M854" s="260"/>
      <c r="P854" s="261"/>
      <c r="Q854" s="261"/>
    </row>
    <row r="855">
      <c r="M855" s="260"/>
      <c r="P855" s="261"/>
      <c r="Q855" s="261"/>
    </row>
    <row r="856">
      <c r="M856" s="260"/>
      <c r="P856" s="261"/>
      <c r="Q856" s="261"/>
    </row>
    <row r="857">
      <c r="M857" s="260"/>
      <c r="P857" s="261"/>
      <c r="Q857" s="261"/>
    </row>
    <row r="858">
      <c r="M858" s="260"/>
      <c r="P858" s="261"/>
      <c r="Q858" s="261"/>
    </row>
    <row r="859">
      <c r="M859" s="260"/>
      <c r="P859" s="261"/>
      <c r="Q859" s="261"/>
    </row>
    <row r="860">
      <c r="M860" s="260"/>
      <c r="P860" s="261"/>
      <c r="Q860" s="261"/>
    </row>
    <row r="861">
      <c r="M861" s="260"/>
      <c r="P861" s="261"/>
      <c r="Q861" s="261"/>
    </row>
    <row r="862">
      <c r="M862" s="260"/>
      <c r="P862" s="261"/>
      <c r="Q862" s="261"/>
    </row>
    <row r="863">
      <c r="M863" s="260"/>
      <c r="P863" s="261"/>
      <c r="Q863" s="261"/>
    </row>
    <row r="864">
      <c r="M864" s="260"/>
      <c r="P864" s="261"/>
      <c r="Q864" s="261"/>
    </row>
    <row r="865">
      <c r="M865" s="260"/>
      <c r="P865" s="261"/>
      <c r="Q865" s="261"/>
    </row>
    <row r="866">
      <c r="M866" s="260"/>
      <c r="P866" s="261"/>
      <c r="Q866" s="261"/>
    </row>
    <row r="867">
      <c r="M867" s="260"/>
      <c r="P867" s="261"/>
      <c r="Q867" s="261"/>
    </row>
    <row r="868">
      <c r="M868" s="260"/>
      <c r="P868" s="261"/>
      <c r="Q868" s="261"/>
    </row>
    <row r="869">
      <c r="M869" s="260"/>
      <c r="P869" s="261"/>
      <c r="Q869" s="261"/>
    </row>
    <row r="870">
      <c r="M870" s="260"/>
      <c r="P870" s="261"/>
      <c r="Q870" s="261"/>
    </row>
    <row r="871">
      <c r="M871" s="260"/>
      <c r="P871" s="261"/>
      <c r="Q871" s="261"/>
    </row>
    <row r="872">
      <c r="M872" s="260"/>
      <c r="P872" s="261"/>
      <c r="Q872" s="261"/>
    </row>
    <row r="873">
      <c r="M873" s="260"/>
      <c r="P873" s="261"/>
      <c r="Q873" s="261"/>
    </row>
    <row r="874">
      <c r="M874" s="260"/>
      <c r="P874" s="261"/>
      <c r="Q874" s="261"/>
    </row>
    <row r="875">
      <c r="M875" s="260"/>
      <c r="P875" s="261"/>
      <c r="Q875" s="261"/>
    </row>
    <row r="876">
      <c r="M876" s="260"/>
      <c r="P876" s="261"/>
      <c r="Q876" s="261"/>
    </row>
    <row r="877">
      <c r="M877" s="260"/>
      <c r="P877" s="261"/>
      <c r="Q877" s="261"/>
    </row>
    <row r="878">
      <c r="M878" s="260"/>
      <c r="P878" s="261"/>
      <c r="Q878" s="261"/>
    </row>
    <row r="879">
      <c r="M879" s="260"/>
      <c r="P879" s="261"/>
      <c r="Q879" s="261"/>
    </row>
    <row r="880">
      <c r="M880" s="260"/>
      <c r="P880" s="261"/>
      <c r="Q880" s="261"/>
    </row>
    <row r="881">
      <c r="M881" s="260"/>
      <c r="P881" s="261"/>
      <c r="Q881" s="261"/>
    </row>
    <row r="882">
      <c r="M882" s="260"/>
      <c r="P882" s="261"/>
      <c r="Q882" s="261"/>
    </row>
    <row r="883">
      <c r="M883" s="260"/>
      <c r="P883" s="261"/>
      <c r="Q883" s="261"/>
    </row>
    <row r="884">
      <c r="M884" s="260"/>
      <c r="P884" s="261"/>
      <c r="Q884" s="261"/>
    </row>
    <row r="885">
      <c r="M885" s="260"/>
      <c r="P885" s="261"/>
      <c r="Q885" s="261"/>
    </row>
    <row r="886">
      <c r="M886" s="260"/>
      <c r="P886" s="261"/>
      <c r="Q886" s="261"/>
    </row>
    <row r="887">
      <c r="M887" s="260"/>
      <c r="P887" s="261"/>
      <c r="Q887" s="261"/>
    </row>
    <row r="888">
      <c r="M888" s="260"/>
      <c r="P888" s="261"/>
      <c r="Q888" s="261"/>
    </row>
    <row r="889">
      <c r="M889" s="260"/>
      <c r="P889" s="261"/>
      <c r="Q889" s="261"/>
    </row>
    <row r="890">
      <c r="M890" s="260"/>
      <c r="P890" s="261"/>
      <c r="Q890" s="261"/>
    </row>
    <row r="891">
      <c r="M891" s="260"/>
      <c r="P891" s="261"/>
      <c r="Q891" s="261"/>
    </row>
    <row r="892">
      <c r="M892" s="260"/>
      <c r="P892" s="261"/>
      <c r="Q892" s="261"/>
    </row>
    <row r="893">
      <c r="M893" s="260"/>
      <c r="P893" s="261"/>
      <c r="Q893" s="261"/>
    </row>
    <row r="894">
      <c r="M894" s="260"/>
      <c r="P894" s="261"/>
      <c r="Q894" s="261"/>
    </row>
    <row r="895">
      <c r="M895" s="260"/>
      <c r="P895" s="261"/>
      <c r="Q895" s="261"/>
    </row>
    <row r="896">
      <c r="M896" s="260"/>
      <c r="P896" s="261"/>
      <c r="Q896" s="261"/>
    </row>
    <row r="897">
      <c r="M897" s="260"/>
      <c r="P897" s="261"/>
      <c r="Q897" s="261"/>
    </row>
    <row r="898">
      <c r="M898" s="260"/>
      <c r="P898" s="261"/>
      <c r="Q898" s="261"/>
    </row>
    <row r="899">
      <c r="M899" s="260"/>
      <c r="P899" s="261"/>
      <c r="Q899" s="261"/>
    </row>
    <row r="900">
      <c r="M900" s="260"/>
      <c r="P900" s="261"/>
      <c r="Q900" s="261"/>
    </row>
    <row r="901">
      <c r="M901" s="260"/>
      <c r="P901" s="261"/>
      <c r="Q901" s="261"/>
    </row>
    <row r="902">
      <c r="M902" s="260"/>
      <c r="P902" s="261"/>
      <c r="Q902" s="261"/>
    </row>
    <row r="903">
      <c r="M903" s="260"/>
      <c r="P903" s="261"/>
      <c r="Q903" s="261"/>
    </row>
    <row r="904">
      <c r="M904" s="260"/>
      <c r="P904" s="261"/>
      <c r="Q904" s="261"/>
    </row>
    <row r="905">
      <c r="M905" s="260"/>
      <c r="P905" s="261"/>
      <c r="Q905" s="261"/>
    </row>
    <row r="906">
      <c r="M906" s="260"/>
      <c r="P906" s="261"/>
      <c r="Q906" s="261"/>
    </row>
    <row r="907">
      <c r="M907" s="260"/>
      <c r="P907" s="261"/>
      <c r="Q907" s="261"/>
    </row>
    <row r="908">
      <c r="M908" s="260"/>
      <c r="P908" s="261"/>
      <c r="Q908" s="261"/>
    </row>
    <row r="909">
      <c r="M909" s="260"/>
      <c r="P909" s="261"/>
      <c r="Q909" s="261"/>
    </row>
    <row r="910">
      <c r="M910" s="260"/>
      <c r="P910" s="261"/>
      <c r="Q910" s="261"/>
    </row>
    <row r="911">
      <c r="M911" s="260"/>
      <c r="P911" s="261"/>
      <c r="Q911" s="261"/>
    </row>
    <row r="912">
      <c r="M912" s="260"/>
      <c r="P912" s="261"/>
      <c r="Q912" s="261"/>
    </row>
    <row r="913">
      <c r="M913" s="260"/>
      <c r="P913" s="261"/>
      <c r="Q913" s="261"/>
    </row>
    <row r="914">
      <c r="M914" s="260"/>
      <c r="P914" s="261"/>
      <c r="Q914" s="261"/>
    </row>
    <row r="915">
      <c r="M915" s="260"/>
      <c r="P915" s="261"/>
      <c r="Q915" s="261"/>
    </row>
    <row r="916">
      <c r="M916" s="260"/>
      <c r="P916" s="261"/>
      <c r="Q916" s="261"/>
    </row>
    <row r="917">
      <c r="M917" s="260"/>
      <c r="P917" s="261"/>
      <c r="Q917" s="261"/>
    </row>
    <row r="918">
      <c r="M918" s="260"/>
      <c r="P918" s="261"/>
      <c r="Q918" s="261"/>
    </row>
    <row r="919">
      <c r="M919" s="260"/>
      <c r="P919" s="261"/>
      <c r="Q919" s="261"/>
    </row>
    <row r="920">
      <c r="M920" s="260"/>
      <c r="P920" s="261"/>
      <c r="Q920" s="261"/>
    </row>
    <row r="921">
      <c r="M921" s="260"/>
      <c r="P921" s="261"/>
      <c r="Q921" s="261"/>
    </row>
    <row r="922">
      <c r="M922" s="260"/>
      <c r="P922" s="261"/>
      <c r="Q922" s="261"/>
    </row>
    <row r="923">
      <c r="M923" s="260"/>
      <c r="P923" s="261"/>
      <c r="Q923" s="261"/>
    </row>
    <row r="924">
      <c r="M924" s="260"/>
      <c r="P924" s="261"/>
      <c r="Q924" s="261"/>
    </row>
    <row r="925">
      <c r="M925" s="260"/>
      <c r="P925" s="261"/>
      <c r="Q925" s="261"/>
    </row>
    <row r="926">
      <c r="M926" s="260"/>
      <c r="P926" s="261"/>
      <c r="Q926" s="261"/>
    </row>
    <row r="927">
      <c r="M927" s="260"/>
      <c r="P927" s="261"/>
      <c r="Q927" s="261"/>
    </row>
    <row r="928">
      <c r="M928" s="260"/>
      <c r="P928" s="261"/>
      <c r="Q928" s="261"/>
    </row>
    <row r="929">
      <c r="M929" s="260"/>
      <c r="P929" s="261"/>
      <c r="Q929" s="261"/>
    </row>
    <row r="930">
      <c r="M930" s="260"/>
      <c r="P930" s="261"/>
      <c r="Q930" s="261"/>
    </row>
    <row r="931">
      <c r="M931" s="260"/>
      <c r="P931" s="261"/>
      <c r="Q931" s="261"/>
    </row>
    <row r="932">
      <c r="M932" s="260"/>
      <c r="P932" s="261"/>
      <c r="Q932" s="261"/>
    </row>
    <row r="933">
      <c r="M933" s="260"/>
      <c r="P933" s="261"/>
      <c r="Q933" s="261"/>
    </row>
    <row r="934">
      <c r="M934" s="260"/>
      <c r="P934" s="261"/>
      <c r="Q934" s="261"/>
    </row>
    <row r="935">
      <c r="M935" s="260"/>
      <c r="P935" s="261"/>
      <c r="Q935" s="261"/>
    </row>
    <row r="936">
      <c r="M936" s="260"/>
      <c r="P936" s="261"/>
      <c r="Q936" s="261"/>
    </row>
    <row r="937">
      <c r="M937" s="260"/>
      <c r="P937" s="261"/>
      <c r="Q937" s="261"/>
    </row>
    <row r="938">
      <c r="M938" s="260"/>
      <c r="P938" s="261"/>
      <c r="Q938" s="261"/>
    </row>
    <row r="939">
      <c r="M939" s="260"/>
      <c r="P939" s="261"/>
      <c r="Q939" s="261"/>
    </row>
    <row r="940">
      <c r="M940" s="260"/>
      <c r="P940" s="261"/>
      <c r="Q940" s="261"/>
    </row>
    <row r="941">
      <c r="M941" s="260"/>
      <c r="P941" s="261"/>
      <c r="Q941" s="261"/>
    </row>
    <row r="942">
      <c r="M942" s="260"/>
      <c r="P942" s="261"/>
      <c r="Q942" s="261"/>
    </row>
    <row r="943">
      <c r="M943" s="260"/>
      <c r="P943" s="261"/>
      <c r="Q943" s="261"/>
    </row>
    <row r="944">
      <c r="M944" s="260"/>
      <c r="P944" s="261"/>
      <c r="Q944" s="261"/>
    </row>
    <row r="945">
      <c r="M945" s="260"/>
      <c r="P945" s="261"/>
      <c r="Q945" s="261"/>
    </row>
    <row r="946">
      <c r="M946" s="260"/>
      <c r="P946" s="261"/>
      <c r="Q946" s="261"/>
    </row>
    <row r="947">
      <c r="M947" s="260"/>
      <c r="P947" s="261"/>
      <c r="Q947" s="261"/>
    </row>
    <row r="948">
      <c r="M948" s="260"/>
      <c r="P948" s="261"/>
      <c r="Q948" s="261"/>
    </row>
    <row r="949">
      <c r="M949" s="260"/>
      <c r="P949" s="261"/>
      <c r="Q949" s="261"/>
    </row>
    <row r="950">
      <c r="M950" s="260"/>
      <c r="P950" s="261"/>
      <c r="Q950" s="261"/>
    </row>
    <row r="951">
      <c r="M951" s="260"/>
      <c r="P951" s="261"/>
      <c r="Q951" s="261"/>
    </row>
    <row r="952">
      <c r="M952" s="260"/>
      <c r="P952" s="261"/>
      <c r="Q952" s="261"/>
    </row>
    <row r="953">
      <c r="M953" s="260"/>
      <c r="P953" s="261"/>
      <c r="Q953" s="261"/>
    </row>
    <row r="954">
      <c r="M954" s="260"/>
      <c r="P954" s="261"/>
      <c r="Q954" s="261"/>
    </row>
    <row r="955">
      <c r="M955" s="260"/>
      <c r="P955" s="261"/>
      <c r="Q955" s="261"/>
    </row>
    <row r="956">
      <c r="M956" s="260"/>
      <c r="P956" s="261"/>
      <c r="Q956" s="261"/>
    </row>
    <row r="957">
      <c r="M957" s="260"/>
      <c r="P957" s="261"/>
      <c r="Q957" s="261"/>
    </row>
    <row r="958">
      <c r="M958" s="260"/>
      <c r="P958" s="261"/>
      <c r="Q958" s="261"/>
    </row>
    <row r="959">
      <c r="M959" s="260"/>
      <c r="P959" s="261"/>
      <c r="Q959" s="261"/>
    </row>
    <row r="960">
      <c r="M960" s="260"/>
      <c r="P960" s="261"/>
      <c r="Q960" s="261"/>
    </row>
    <row r="961">
      <c r="M961" s="260"/>
      <c r="P961" s="261"/>
      <c r="Q961" s="261"/>
    </row>
    <row r="962">
      <c r="M962" s="260"/>
      <c r="P962" s="261"/>
      <c r="Q962" s="261"/>
    </row>
    <row r="963">
      <c r="M963" s="260"/>
      <c r="P963" s="261"/>
      <c r="Q963" s="261"/>
    </row>
    <row r="964">
      <c r="M964" s="260"/>
      <c r="P964" s="261"/>
      <c r="Q964" s="261"/>
    </row>
    <row r="965">
      <c r="M965" s="260"/>
      <c r="P965" s="261"/>
      <c r="Q965" s="261"/>
    </row>
    <row r="966">
      <c r="M966" s="260"/>
      <c r="P966" s="261"/>
      <c r="Q966" s="261"/>
    </row>
    <row r="967">
      <c r="M967" s="260"/>
      <c r="P967" s="261"/>
      <c r="Q967" s="261"/>
    </row>
    <row r="968">
      <c r="M968" s="260"/>
      <c r="P968" s="261"/>
      <c r="Q968" s="261"/>
    </row>
    <row r="969">
      <c r="M969" s="260"/>
      <c r="P969" s="261"/>
      <c r="Q969" s="261"/>
    </row>
    <row r="970">
      <c r="M970" s="260"/>
      <c r="P970" s="261"/>
      <c r="Q970" s="261"/>
    </row>
    <row r="971">
      <c r="M971" s="260"/>
      <c r="P971" s="261"/>
      <c r="Q971" s="261"/>
    </row>
    <row r="972">
      <c r="M972" s="260"/>
      <c r="P972" s="261"/>
      <c r="Q972" s="261"/>
    </row>
    <row r="973">
      <c r="M973" s="260"/>
      <c r="P973" s="261"/>
      <c r="Q973" s="261"/>
    </row>
    <row r="974">
      <c r="M974" s="260"/>
      <c r="P974" s="261"/>
      <c r="Q974" s="261"/>
    </row>
    <row r="975">
      <c r="M975" s="260"/>
      <c r="P975" s="261"/>
      <c r="Q975" s="261"/>
    </row>
    <row r="976">
      <c r="M976" s="260"/>
      <c r="P976" s="261"/>
      <c r="Q976" s="261"/>
    </row>
    <row r="977">
      <c r="M977" s="260"/>
      <c r="P977" s="261"/>
      <c r="Q977" s="261"/>
    </row>
    <row r="978">
      <c r="M978" s="260"/>
      <c r="P978" s="261"/>
      <c r="Q978" s="261"/>
    </row>
    <row r="979">
      <c r="M979" s="260"/>
      <c r="P979" s="261"/>
      <c r="Q979" s="261"/>
    </row>
    <row r="980">
      <c r="M980" s="260"/>
      <c r="P980" s="261"/>
      <c r="Q980" s="261"/>
    </row>
    <row r="981">
      <c r="M981" s="260"/>
      <c r="P981" s="261"/>
      <c r="Q981" s="261"/>
    </row>
    <row r="982">
      <c r="M982" s="260"/>
      <c r="P982" s="261"/>
      <c r="Q982" s="261"/>
    </row>
    <row r="983">
      <c r="M983" s="260"/>
      <c r="P983" s="261"/>
      <c r="Q983" s="261"/>
    </row>
    <row r="984">
      <c r="M984" s="260"/>
      <c r="P984" s="261"/>
      <c r="Q984" s="261"/>
    </row>
    <row r="985">
      <c r="M985" s="260"/>
      <c r="P985" s="261"/>
      <c r="Q985" s="261"/>
    </row>
    <row r="986">
      <c r="M986" s="260"/>
      <c r="P986" s="261"/>
      <c r="Q986" s="261"/>
    </row>
    <row r="987">
      <c r="M987" s="260"/>
      <c r="P987" s="261"/>
      <c r="Q987" s="261"/>
    </row>
    <row r="988">
      <c r="M988" s="260"/>
      <c r="P988" s="261"/>
      <c r="Q988" s="261"/>
    </row>
    <row r="989">
      <c r="M989" s="260"/>
      <c r="P989" s="261"/>
      <c r="Q989" s="261"/>
    </row>
    <row r="990">
      <c r="M990" s="260"/>
      <c r="P990" s="261"/>
      <c r="Q990" s="261"/>
    </row>
    <row r="991">
      <c r="M991" s="260"/>
      <c r="P991" s="261"/>
      <c r="Q991" s="261"/>
    </row>
    <row r="992">
      <c r="M992" s="260"/>
      <c r="P992" s="261"/>
      <c r="Q992" s="261"/>
    </row>
    <row r="993">
      <c r="M993" s="260"/>
      <c r="P993" s="261"/>
      <c r="Q993" s="261"/>
    </row>
    <row r="994">
      <c r="M994" s="260"/>
      <c r="P994" s="261"/>
      <c r="Q994" s="261"/>
    </row>
    <row r="995">
      <c r="M995" s="260"/>
      <c r="P995" s="261"/>
      <c r="Q995" s="261"/>
    </row>
    <row r="996">
      <c r="M996" s="260"/>
      <c r="P996" s="261"/>
      <c r="Q996" s="261"/>
    </row>
    <row r="997">
      <c r="M997" s="260"/>
      <c r="P997" s="261"/>
      <c r="Q997" s="261"/>
    </row>
    <row r="998">
      <c r="M998" s="260"/>
      <c r="P998" s="261"/>
      <c r="Q998" s="261"/>
    </row>
    <row r="999">
      <c r="M999" s="260"/>
      <c r="P999" s="261"/>
      <c r="Q999" s="261"/>
    </row>
    <row r="1000">
      <c r="M1000" s="260"/>
      <c r="P1000" s="261"/>
      <c r="Q1000" s="261"/>
    </row>
    <row r="1001">
      <c r="M1001" s="260"/>
      <c r="P1001" s="261"/>
      <c r="Q1001" s="261"/>
    </row>
    <row r="1002">
      <c r="M1002" s="260"/>
      <c r="P1002" s="261"/>
      <c r="Q1002" s="261"/>
    </row>
    <row r="1003">
      <c r="M1003" s="260"/>
      <c r="P1003" s="261"/>
      <c r="Q1003" s="261"/>
    </row>
    <row r="1004">
      <c r="M1004" s="260"/>
      <c r="P1004" s="261"/>
      <c r="Q1004" s="261"/>
    </row>
    <row r="1005">
      <c r="M1005" s="260"/>
      <c r="P1005" s="261"/>
      <c r="Q1005" s="261"/>
    </row>
    <row r="1006">
      <c r="M1006" s="260"/>
      <c r="P1006" s="261"/>
      <c r="Q1006" s="261"/>
    </row>
    <row r="1007">
      <c r="M1007" s="260"/>
      <c r="P1007" s="261"/>
      <c r="Q1007" s="261"/>
    </row>
    <row r="1008">
      <c r="M1008" s="260"/>
      <c r="P1008" s="261"/>
      <c r="Q1008" s="261"/>
    </row>
    <row r="1009">
      <c r="M1009" s="260"/>
      <c r="P1009" s="261"/>
      <c r="Q1009" s="261"/>
    </row>
    <row r="1010">
      <c r="M1010" s="260"/>
      <c r="P1010" s="261"/>
      <c r="Q1010" s="261"/>
    </row>
    <row r="1011">
      <c r="M1011" s="260"/>
      <c r="P1011" s="261"/>
      <c r="Q1011" s="261"/>
    </row>
    <row r="1012">
      <c r="M1012" s="260"/>
      <c r="P1012" s="261"/>
      <c r="Q1012" s="261"/>
    </row>
    <row r="1013">
      <c r="M1013" s="260"/>
      <c r="P1013" s="261"/>
      <c r="Q1013" s="261"/>
    </row>
    <row r="1014">
      <c r="M1014" s="260"/>
      <c r="P1014" s="261"/>
      <c r="Q1014" s="261"/>
    </row>
    <row r="1015">
      <c r="M1015" s="260"/>
      <c r="P1015" s="261"/>
      <c r="Q1015" s="261"/>
    </row>
    <row r="1016">
      <c r="M1016" s="260"/>
      <c r="P1016" s="261"/>
      <c r="Q1016" s="261"/>
    </row>
    <row r="1017">
      <c r="M1017" s="260"/>
      <c r="P1017" s="261"/>
      <c r="Q1017" s="261"/>
    </row>
    <row r="1018">
      <c r="M1018" s="260"/>
      <c r="P1018" s="261"/>
      <c r="Q1018" s="261"/>
    </row>
    <row r="1019">
      <c r="M1019" s="260"/>
      <c r="P1019" s="261"/>
      <c r="Q1019" s="261"/>
    </row>
    <row r="1020">
      <c r="M1020" s="260"/>
      <c r="P1020" s="261"/>
      <c r="Q1020" s="261"/>
    </row>
    <row r="1021">
      <c r="M1021" s="260"/>
      <c r="P1021" s="261"/>
      <c r="Q1021" s="261"/>
    </row>
    <row r="1022">
      <c r="M1022" s="260"/>
      <c r="P1022" s="261"/>
      <c r="Q1022" s="261"/>
    </row>
    <row r="1023">
      <c r="M1023" s="260"/>
      <c r="P1023" s="261"/>
      <c r="Q1023" s="261"/>
    </row>
    <row r="1024">
      <c r="M1024" s="260"/>
      <c r="P1024" s="261"/>
      <c r="Q1024" s="261"/>
    </row>
    <row r="1025">
      <c r="M1025" s="260"/>
      <c r="P1025" s="261"/>
      <c r="Q1025" s="261"/>
    </row>
    <row r="1026">
      <c r="M1026" s="260"/>
      <c r="P1026" s="261"/>
      <c r="Q1026" s="261"/>
    </row>
    <row r="1027">
      <c r="M1027" s="260"/>
      <c r="P1027" s="261"/>
      <c r="Q1027" s="261"/>
    </row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/>
  </sheetViews>
  <sheetFormatPr customHeight="1" defaultColWidth="12.63" defaultRowHeight="12.75"/>
  <cols>
    <col customWidth="1" min="1" max="1" width="15.5"/>
    <col customWidth="1" min="2" max="2" width="9.5"/>
    <col customWidth="1" min="3" max="3" width="9.38"/>
    <col customWidth="1" min="4" max="4" width="6.75"/>
    <col customWidth="1" min="5" max="5" width="9.5"/>
    <col customWidth="1" min="6" max="6" width="7.88"/>
    <col customWidth="1" min="7" max="7" width="9.88"/>
    <col customWidth="1" min="8" max="8" width="9.0"/>
    <col customWidth="1" min="9" max="9" width="8.0"/>
    <col customWidth="1" min="10" max="10" width="8.5"/>
    <col customWidth="1" min="11" max="12" width="6.88"/>
    <col customWidth="1" min="13" max="13" width="5.88"/>
    <col customWidth="1" min="14" max="14" width="5.38"/>
    <col customWidth="1" min="15" max="15" width="15.63"/>
    <col customWidth="1" min="16" max="16" width="13.0"/>
    <col customWidth="1" min="17" max="17" width="5.0"/>
    <col customWidth="1" min="18" max="18" width="11.13"/>
    <col customWidth="1" hidden="1" min="20" max="20" width="10.13"/>
    <col customWidth="1" hidden="1" min="21" max="21" width="11.38"/>
    <col hidden="1" min="22" max="26" width="12.63"/>
    <col customWidth="1" hidden="1" min="27" max="30" width="13.75"/>
    <col customWidth="1" hidden="1" min="31" max="31" width="15.5"/>
    <col hidden="1" min="32" max="38" width="12.63"/>
    <col customWidth="1" min="39" max="39" width="14.63"/>
  </cols>
  <sheetData>
    <row r="1">
      <c r="A1" s="285" t="s">
        <v>488</v>
      </c>
      <c r="B1" s="286" t="s">
        <v>489</v>
      </c>
      <c r="C1" s="287" t="s">
        <v>490</v>
      </c>
      <c r="D1" s="288" t="s">
        <v>491</v>
      </c>
      <c r="E1" s="289" t="s">
        <v>492</v>
      </c>
      <c r="F1" s="290" t="s">
        <v>493</v>
      </c>
      <c r="G1" s="286" t="s">
        <v>494</v>
      </c>
      <c r="H1" s="289" t="s">
        <v>495</v>
      </c>
      <c r="I1" s="289" t="s">
        <v>496</v>
      </c>
      <c r="J1" s="285" t="s">
        <v>497</v>
      </c>
      <c r="K1" s="290" t="s">
        <v>498</v>
      </c>
      <c r="L1" s="290" t="s">
        <v>38</v>
      </c>
      <c r="M1" s="290" t="s">
        <v>499</v>
      </c>
      <c r="N1" s="290" t="s">
        <v>500</v>
      </c>
      <c r="O1" s="290" t="s">
        <v>501</v>
      </c>
      <c r="P1" s="290" t="s">
        <v>35</v>
      </c>
      <c r="Q1" s="290" t="s">
        <v>502</v>
      </c>
      <c r="R1" s="290" t="s">
        <v>503</v>
      </c>
      <c r="S1" s="290" t="s">
        <v>8</v>
      </c>
      <c r="T1" s="290" t="s">
        <v>504</v>
      </c>
      <c r="U1" s="290" t="s">
        <v>505</v>
      </c>
      <c r="V1" s="290" t="s">
        <v>506</v>
      </c>
      <c r="W1" s="290" t="s">
        <v>507</v>
      </c>
      <c r="X1" s="290" t="s">
        <v>507</v>
      </c>
      <c r="Y1" s="290" t="s">
        <v>507</v>
      </c>
      <c r="Z1" s="290" t="s">
        <v>507</v>
      </c>
      <c r="AA1" s="290" t="s">
        <v>507</v>
      </c>
      <c r="AB1" s="290" t="s">
        <v>507</v>
      </c>
      <c r="AC1" s="290" t="s">
        <v>507</v>
      </c>
      <c r="AD1" s="285" t="s">
        <v>508</v>
      </c>
      <c r="AE1" s="285" t="s">
        <v>509</v>
      </c>
      <c r="AF1" s="285" t="s">
        <v>510</v>
      </c>
      <c r="AG1" s="285" t="s">
        <v>511</v>
      </c>
      <c r="AH1" s="285" t="s">
        <v>512</v>
      </c>
      <c r="AI1" s="285" t="s">
        <v>513</v>
      </c>
      <c r="AJ1" s="285" t="s">
        <v>514</v>
      </c>
      <c r="AK1" s="285" t="s">
        <v>515</v>
      </c>
      <c r="AL1" s="285" t="s">
        <v>516</v>
      </c>
      <c r="AM1" s="285"/>
      <c r="AN1" s="285"/>
      <c r="AO1" s="285"/>
    </row>
    <row r="2">
      <c r="A2" s="31"/>
      <c r="B2" s="291"/>
      <c r="C2" s="292"/>
      <c r="D2" s="293" t="s">
        <v>73</v>
      </c>
      <c r="E2" s="294"/>
      <c r="F2" s="285"/>
      <c r="G2" s="286"/>
      <c r="H2" s="295"/>
      <c r="I2" s="296"/>
      <c r="J2" s="31"/>
      <c r="K2" s="285">
        <v>5999.7</v>
      </c>
      <c r="L2" s="297"/>
      <c r="M2" s="297"/>
      <c r="N2" s="31"/>
      <c r="O2" s="297"/>
      <c r="P2" s="31"/>
      <c r="Q2" s="31"/>
      <c r="R2" s="297"/>
      <c r="S2" s="297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290" t="str">
        <f t="shared" ref="AE2:AE12" si="2">IF(W2="","",(SUBSTITUTE(CONCATENATE("https://www.appsheet.com/template/gettablefileurl?appName=","TripReport-186668","&amp;tableName=","94KMInput","&amp;fileName=",+W2),"","%20")))</f>
        <v/>
      </c>
      <c r="AF2" s="290" t="str">
        <f t="shared" ref="AF2:AI2" si="1">IF(Y2="","",(SUBSTITUTE(CONCATENATE("https://www.appsheet.com/template/gettablefileurl?appName=","TripReport-186668","&amp;tableName=","94KMInput","&amp;fileName=",+Y2),"","%20")))</f>
        <v/>
      </c>
      <c r="AG2" s="290" t="str">
        <f t="shared" si="1"/>
        <v/>
      </c>
      <c r="AH2" s="290" t="str">
        <f t="shared" si="1"/>
        <v/>
      </c>
      <c r="AI2" s="290" t="str">
        <f t="shared" si="1"/>
        <v/>
      </c>
      <c r="AJ2" s="290" t="str">
        <f t="shared" ref="AJ2:AJ12" si="4">IF(AB2="","",(SUBSTITUTE(CONCATENATE("https://www.appsheet.com/template/gettablefileurl?appName=","TripReport-186668","&amp;tableName=","94KMInput","&amp;fileName=",+AB2),"","%20")))</f>
        <v/>
      </c>
      <c r="AK2" s="290" t="str">
        <f t="shared" ref="AK2:AK12" si="5">IF(AD2="","",(SUBSTITUTE(CONCATENATE("https://www.appsheet.com/template/gettablefileurl?appName=","TripReport-186668","&amp;tableName=","94KMInput","&amp;fileName=",+AD2),"","%20")))</f>
        <v/>
      </c>
      <c r="AL2" s="31"/>
      <c r="AM2" s="290" t="str">
        <f t="shared" ref="AM2:AM40" si="6">IF(ISBLANK(H2),"",IF((G2+I2)&gt;(B2+E2),"OK","Error!"))</f>
        <v/>
      </c>
      <c r="AN2" s="290" t="str">
        <f t="shared" ref="AN2:AN66" si="7">IF(ISBLANK(H2),"",IF((B2+E2)&gt;(G1+I1),"OK","Error!"))</f>
        <v/>
      </c>
      <c r="AO2" s="31"/>
    </row>
    <row r="3">
      <c r="A3" s="31"/>
      <c r="B3" s="291">
        <v>43836.0</v>
      </c>
      <c r="C3" s="292"/>
      <c r="D3" s="293" t="s">
        <v>73</v>
      </c>
      <c r="E3" s="298">
        <v>0.3993055555555556</v>
      </c>
      <c r="F3" s="290">
        <f t="shared" ref="F3:F66" si="8">IF(ISBLANK(D3),"",K2)</f>
        <v>5999.7</v>
      </c>
      <c r="G3" s="291">
        <v>43836.0</v>
      </c>
      <c r="H3" s="295" t="s">
        <v>517</v>
      </c>
      <c r="I3" s="296">
        <v>0.4097222222222222</v>
      </c>
      <c r="J3" s="31"/>
      <c r="K3" s="285">
        <f t="shared" ref="K3:K66" si="9">IF(ISBLANK(H3),"",F3+L3)</f>
        <v>5999.9</v>
      </c>
      <c r="L3" s="297">
        <v>0.2</v>
      </c>
      <c r="M3" s="297"/>
      <c r="N3" s="31"/>
      <c r="O3" s="297" t="s">
        <v>102</v>
      </c>
      <c r="P3" s="31"/>
      <c r="Q3" s="31"/>
      <c r="R3" s="297" t="s">
        <v>10</v>
      </c>
      <c r="S3" s="297" t="s">
        <v>518</v>
      </c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290" t="str">
        <f t="shared" si="2"/>
        <v/>
      </c>
      <c r="AF3" s="290" t="str">
        <f t="shared" ref="AF3:AI3" si="3">IF(Y3="","",(SUBSTITUTE(CONCATENATE("https://www.appsheet.com/template/gettablefileurl?appName=","TripReport-186668","&amp;tableName=","94KMInput","&amp;fileName=",+Y3),"","%20")))</f>
        <v/>
      </c>
      <c r="AG3" s="290" t="str">
        <f t="shared" si="3"/>
        <v/>
      </c>
      <c r="AH3" s="290" t="str">
        <f t="shared" si="3"/>
        <v/>
      </c>
      <c r="AI3" s="290" t="str">
        <f t="shared" si="3"/>
        <v/>
      </c>
      <c r="AJ3" s="290" t="str">
        <f t="shared" si="4"/>
        <v/>
      </c>
      <c r="AK3" s="290" t="str">
        <f t="shared" si="5"/>
        <v/>
      </c>
      <c r="AL3" s="31"/>
      <c r="AM3" s="290" t="str">
        <f t="shared" si="6"/>
        <v>OK</v>
      </c>
      <c r="AN3" s="290" t="str">
        <f t="shared" si="7"/>
        <v>OK</v>
      </c>
      <c r="AO3" s="31"/>
    </row>
    <row r="4">
      <c r="A4" s="31"/>
      <c r="B4" s="291">
        <v>43838.0</v>
      </c>
      <c r="C4" s="292"/>
      <c r="D4" s="293" t="str">
        <f t="shared" ref="D4:D66" si="11">H3</f>
        <v>TTA</v>
      </c>
      <c r="E4" s="298">
        <v>0.6284722222222222</v>
      </c>
      <c r="F4" s="290">
        <f t="shared" si="8"/>
        <v>5999.9</v>
      </c>
      <c r="G4" s="291">
        <v>43838.0</v>
      </c>
      <c r="H4" s="295" t="s">
        <v>73</v>
      </c>
      <c r="I4" s="296">
        <v>0.6388888888888888</v>
      </c>
      <c r="J4" s="31"/>
      <c r="K4" s="285">
        <f t="shared" si="9"/>
        <v>6000.1</v>
      </c>
      <c r="L4" s="297">
        <v>0.2</v>
      </c>
      <c r="M4" s="297"/>
      <c r="N4" s="31"/>
      <c r="O4" s="297" t="s">
        <v>102</v>
      </c>
      <c r="P4" s="31"/>
      <c r="Q4" s="31"/>
      <c r="R4" s="297" t="s">
        <v>10</v>
      </c>
      <c r="S4" s="297" t="s">
        <v>518</v>
      </c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290" t="str">
        <f t="shared" si="2"/>
        <v/>
      </c>
      <c r="AF4" s="290" t="str">
        <f t="shared" ref="AF4:AI4" si="10">IF(Y4="","",(SUBSTITUTE(CONCATENATE("https://www.appsheet.com/template/gettablefileurl?appName=","TripReport-186668","&amp;tableName=","94KMInput","&amp;fileName=",+Y4),"","%20")))</f>
        <v/>
      </c>
      <c r="AG4" s="290" t="str">
        <f t="shared" si="10"/>
        <v/>
      </c>
      <c r="AH4" s="290" t="str">
        <f t="shared" si="10"/>
        <v/>
      </c>
      <c r="AI4" s="290" t="str">
        <f t="shared" si="10"/>
        <v/>
      </c>
      <c r="AJ4" s="290" t="str">
        <f t="shared" si="4"/>
        <v/>
      </c>
      <c r="AK4" s="290" t="str">
        <f t="shared" si="5"/>
        <v/>
      </c>
      <c r="AL4" s="31"/>
      <c r="AM4" s="290" t="str">
        <f t="shared" si="6"/>
        <v>OK</v>
      </c>
      <c r="AN4" s="290" t="str">
        <f t="shared" si="7"/>
        <v>OK</v>
      </c>
      <c r="AO4" s="31"/>
    </row>
    <row r="5">
      <c r="A5" s="31"/>
      <c r="B5" s="291">
        <v>43840.0</v>
      </c>
      <c r="C5" s="292"/>
      <c r="D5" s="293" t="str">
        <f t="shared" si="11"/>
        <v>BUY</v>
      </c>
      <c r="E5" s="298">
        <v>0.5347222222222222</v>
      </c>
      <c r="F5" s="290">
        <f t="shared" si="8"/>
        <v>6000.1</v>
      </c>
      <c r="G5" s="291">
        <v>43840.0</v>
      </c>
      <c r="H5" s="295" t="s">
        <v>517</v>
      </c>
      <c r="I5" s="296">
        <v>0.5486111111111112</v>
      </c>
      <c r="J5" s="31"/>
      <c r="K5" s="285">
        <f t="shared" si="9"/>
        <v>6000.4</v>
      </c>
      <c r="L5" s="297">
        <v>0.3</v>
      </c>
      <c r="M5" s="297"/>
      <c r="N5" s="31"/>
      <c r="O5" s="297" t="s">
        <v>75</v>
      </c>
      <c r="P5" s="31"/>
      <c r="Q5" s="31"/>
      <c r="R5" s="297" t="s">
        <v>519</v>
      </c>
      <c r="S5" s="297" t="s">
        <v>520</v>
      </c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290" t="str">
        <f t="shared" si="2"/>
        <v/>
      </c>
      <c r="AF5" s="290" t="str">
        <f t="shared" ref="AF5:AI5" si="12">IF(Y5="","",(SUBSTITUTE(CONCATENATE("https://www.appsheet.com/template/gettablefileurl?appName=","TripReport-186668","&amp;tableName=","94KMInput","&amp;fileName=",+Y5),"","%20")))</f>
        <v/>
      </c>
      <c r="AG5" s="290" t="str">
        <f t="shared" si="12"/>
        <v/>
      </c>
      <c r="AH5" s="290" t="str">
        <f t="shared" si="12"/>
        <v/>
      </c>
      <c r="AI5" s="290" t="str">
        <f t="shared" si="12"/>
        <v/>
      </c>
      <c r="AJ5" s="290" t="str">
        <f t="shared" si="4"/>
        <v/>
      </c>
      <c r="AK5" s="290" t="str">
        <f t="shared" si="5"/>
        <v/>
      </c>
      <c r="AL5" s="31"/>
      <c r="AM5" s="290" t="str">
        <f t="shared" si="6"/>
        <v>OK</v>
      </c>
      <c r="AN5" s="290" t="str">
        <f t="shared" si="7"/>
        <v>OK</v>
      </c>
      <c r="AO5" s="31"/>
    </row>
    <row r="6">
      <c r="A6" s="31"/>
      <c r="B6" s="291">
        <v>43840.0</v>
      </c>
      <c r="C6" s="292"/>
      <c r="D6" s="293" t="str">
        <f t="shared" si="11"/>
        <v>TTA</v>
      </c>
      <c r="E6" s="298">
        <v>0.5520833333333334</v>
      </c>
      <c r="F6" s="290">
        <f t="shared" si="8"/>
        <v>6000.4</v>
      </c>
      <c r="G6" s="291">
        <v>43840.0</v>
      </c>
      <c r="H6" s="295" t="s">
        <v>521</v>
      </c>
      <c r="I6" s="296">
        <v>0.5833333333333334</v>
      </c>
      <c r="J6" s="31"/>
      <c r="K6" s="285">
        <f t="shared" si="9"/>
        <v>6001.1</v>
      </c>
      <c r="L6" s="297">
        <v>0.7</v>
      </c>
      <c r="M6" s="297"/>
      <c r="N6" s="31"/>
      <c r="O6" s="297" t="s">
        <v>75</v>
      </c>
      <c r="P6" s="31"/>
      <c r="Q6" s="31"/>
      <c r="R6" s="297" t="s">
        <v>519</v>
      </c>
      <c r="S6" s="297" t="s">
        <v>520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290" t="str">
        <f t="shared" si="2"/>
        <v/>
      </c>
      <c r="AF6" s="290" t="str">
        <f t="shared" ref="AF6:AI6" si="13">IF(Y6="","",(SUBSTITUTE(CONCATENATE("https://www.appsheet.com/template/gettablefileurl?appName=","TripReport-186668","&amp;tableName=","94KMInput","&amp;fileName=",+Y6),"","%20")))</f>
        <v/>
      </c>
      <c r="AG6" s="290" t="str">
        <f t="shared" si="13"/>
        <v/>
      </c>
      <c r="AH6" s="290" t="str">
        <f t="shared" si="13"/>
        <v/>
      </c>
      <c r="AI6" s="290" t="str">
        <f t="shared" si="13"/>
        <v/>
      </c>
      <c r="AJ6" s="290" t="str">
        <f t="shared" si="4"/>
        <v/>
      </c>
      <c r="AK6" s="290" t="str">
        <f t="shared" si="5"/>
        <v/>
      </c>
      <c r="AL6" s="31"/>
      <c r="AM6" s="290" t="str">
        <f t="shared" si="6"/>
        <v>OK</v>
      </c>
      <c r="AN6" s="290" t="str">
        <f t="shared" si="7"/>
        <v>OK</v>
      </c>
      <c r="AO6" s="31"/>
    </row>
    <row r="7">
      <c r="A7" s="31"/>
      <c r="B7" s="291">
        <v>43840.0</v>
      </c>
      <c r="C7" s="292"/>
      <c r="D7" s="293" t="str">
        <f t="shared" si="11"/>
        <v>HKY</v>
      </c>
      <c r="E7" s="298">
        <v>0.6826388888888889</v>
      </c>
      <c r="F7" s="290">
        <f t="shared" si="8"/>
        <v>6001.1</v>
      </c>
      <c r="G7" s="291">
        <v>43840.0</v>
      </c>
      <c r="H7" s="295" t="s">
        <v>517</v>
      </c>
      <c r="I7" s="296">
        <v>0.7083333333333334</v>
      </c>
      <c r="J7" s="31"/>
      <c r="K7" s="285">
        <f t="shared" si="9"/>
        <v>6001.7</v>
      </c>
      <c r="L7" s="297">
        <v>0.6</v>
      </c>
      <c r="M7" s="297"/>
      <c r="N7" s="31"/>
      <c r="O7" s="297" t="s">
        <v>75</v>
      </c>
      <c r="P7" s="31"/>
      <c r="Q7" s="31"/>
      <c r="R7" s="297" t="s">
        <v>519</v>
      </c>
      <c r="S7" s="297" t="s">
        <v>520</v>
      </c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290" t="str">
        <f t="shared" si="2"/>
        <v/>
      </c>
      <c r="AF7" s="290" t="str">
        <f t="shared" ref="AF7:AI7" si="14">IF(Y7="","",(SUBSTITUTE(CONCATENATE("https://www.appsheet.com/template/gettablefileurl?appName=","TripReport-186668","&amp;tableName=","94KMInput","&amp;fileName=",+Y7),"","%20")))</f>
        <v/>
      </c>
      <c r="AG7" s="290" t="str">
        <f t="shared" si="14"/>
        <v/>
      </c>
      <c r="AH7" s="290" t="str">
        <f t="shared" si="14"/>
        <v/>
      </c>
      <c r="AI7" s="290" t="str">
        <f t="shared" si="14"/>
        <v/>
      </c>
      <c r="AJ7" s="290" t="str">
        <f t="shared" si="4"/>
        <v/>
      </c>
      <c r="AK7" s="290" t="str">
        <f t="shared" si="5"/>
        <v/>
      </c>
      <c r="AL7" s="31"/>
      <c r="AM7" s="290" t="str">
        <f t="shared" si="6"/>
        <v>OK</v>
      </c>
      <c r="AN7" s="290" t="str">
        <f t="shared" si="7"/>
        <v>OK</v>
      </c>
      <c r="AO7" s="31"/>
    </row>
    <row r="8">
      <c r="A8" s="31"/>
      <c r="B8" s="291">
        <v>43840.0</v>
      </c>
      <c r="C8" s="292"/>
      <c r="D8" s="293" t="str">
        <f t="shared" si="11"/>
        <v>TTA</v>
      </c>
      <c r="E8" s="298">
        <v>0.7118055555555556</v>
      </c>
      <c r="F8" s="290">
        <f t="shared" si="8"/>
        <v>6001.7</v>
      </c>
      <c r="G8" s="291">
        <v>43840.0</v>
      </c>
      <c r="H8" s="295" t="s">
        <v>73</v>
      </c>
      <c r="I8" s="296">
        <v>0.7222222222222222</v>
      </c>
      <c r="J8" s="31"/>
      <c r="K8" s="285">
        <f t="shared" si="9"/>
        <v>6001.9</v>
      </c>
      <c r="L8" s="297">
        <v>0.2</v>
      </c>
      <c r="M8" s="297"/>
      <c r="N8" s="31"/>
      <c r="O8" s="297" t="s">
        <v>75</v>
      </c>
      <c r="P8" s="31"/>
      <c r="Q8" s="31"/>
      <c r="R8" s="297" t="s">
        <v>519</v>
      </c>
      <c r="S8" s="297" t="s">
        <v>520</v>
      </c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290" t="str">
        <f t="shared" si="2"/>
        <v/>
      </c>
      <c r="AF8" s="290" t="str">
        <f t="shared" ref="AF8:AI8" si="15">IF(Y8="","",(SUBSTITUTE(CONCATENATE("https://www.appsheet.com/template/gettablefileurl?appName=","TripReport-186668","&amp;tableName=","94KMInput","&amp;fileName=",+Y8),"","%20")))</f>
        <v/>
      </c>
      <c r="AG8" s="290" t="str">
        <f t="shared" si="15"/>
        <v/>
      </c>
      <c r="AH8" s="290" t="str">
        <f t="shared" si="15"/>
        <v/>
      </c>
      <c r="AI8" s="290" t="str">
        <f t="shared" si="15"/>
        <v/>
      </c>
      <c r="AJ8" s="290" t="str">
        <f t="shared" si="4"/>
        <v/>
      </c>
      <c r="AK8" s="290" t="str">
        <f t="shared" si="5"/>
        <v/>
      </c>
      <c r="AL8" s="31"/>
      <c r="AM8" s="290" t="str">
        <f t="shared" si="6"/>
        <v>OK</v>
      </c>
      <c r="AN8" s="290" t="str">
        <f t="shared" si="7"/>
        <v>OK</v>
      </c>
      <c r="AO8" s="31"/>
    </row>
    <row r="9">
      <c r="A9" s="31"/>
      <c r="B9" s="291">
        <v>43843.0</v>
      </c>
      <c r="C9" s="292"/>
      <c r="D9" s="293" t="str">
        <f t="shared" si="11"/>
        <v>BUY</v>
      </c>
      <c r="E9" s="296">
        <v>0.40347222222222223</v>
      </c>
      <c r="F9" s="290">
        <f t="shared" si="8"/>
        <v>6001.9</v>
      </c>
      <c r="G9" s="291">
        <v>43843.0</v>
      </c>
      <c r="H9" s="295" t="s">
        <v>522</v>
      </c>
      <c r="I9" s="296">
        <v>0.4722222222222222</v>
      </c>
      <c r="J9" s="31"/>
      <c r="K9" s="285">
        <f t="shared" si="9"/>
        <v>6003.5</v>
      </c>
      <c r="L9" s="297">
        <v>1.6</v>
      </c>
      <c r="M9" s="297"/>
      <c r="N9" s="31"/>
      <c r="O9" s="297" t="s">
        <v>78</v>
      </c>
      <c r="P9" s="31"/>
      <c r="Q9" s="31"/>
      <c r="R9" s="297" t="s">
        <v>519</v>
      </c>
      <c r="S9" s="297" t="s">
        <v>523</v>
      </c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290" t="str">
        <f t="shared" si="2"/>
        <v/>
      </c>
      <c r="AF9" s="290" t="str">
        <f t="shared" ref="AF9:AI9" si="16">IF(Y9="","",(SUBSTITUTE(CONCATENATE("https://www.appsheet.com/template/gettablefileurl?appName=","TripReport-186668","&amp;tableName=","94KMInput","&amp;fileName=",+Y9),"","%20")))</f>
        <v/>
      </c>
      <c r="AG9" s="290" t="str">
        <f t="shared" si="16"/>
        <v/>
      </c>
      <c r="AH9" s="290" t="str">
        <f t="shared" si="16"/>
        <v/>
      </c>
      <c r="AI9" s="290" t="str">
        <f t="shared" si="16"/>
        <v/>
      </c>
      <c r="AJ9" s="290" t="str">
        <f t="shared" si="4"/>
        <v/>
      </c>
      <c r="AK9" s="290" t="str">
        <f t="shared" si="5"/>
        <v/>
      </c>
      <c r="AL9" s="31"/>
      <c r="AM9" s="290" t="str">
        <f t="shared" si="6"/>
        <v>OK</v>
      </c>
      <c r="AN9" s="290" t="str">
        <f t="shared" si="7"/>
        <v>OK</v>
      </c>
      <c r="AO9" s="31"/>
    </row>
    <row r="10">
      <c r="A10" s="31"/>
      <c r="B10" s="291">
        <v>43843.0</v>
      </c>
      <c r="C10" s="292"/>
      <c r="D10" s="293" t="str">
        <f t="shared" si="11"/>
        <v>RDG</v>
      </c>
      <c r="E10" s="296">
        <v>0.49027777777777776</v>
      </c>
      <c r="F10" s="290">
        <f t="shared" si="8"/>
        <v>6003.5</v>
      </c>
      <c r="G10" s="291">
        <v>43843.0</v>
      </c>
      <c r="H10" s="295" t="s">
        <v>197</v>
      </c>
      <c r="I10" s="296">
        <v>0.5916666666666667</v>
      </c>
      <c r="J10" s="31"/>
      <c r="K10" s="285">
        <f t="shared" si="9"/>
        <v>6005.9</v>
      </c>
      <c r="L10" s="297">
        <v>2.4</v>
      </c>
      <c r="M10" s="297"/>
      <c r="N10" s="31"/>
      <c r="O10" s="297" t="s">
        <v>78</v>
      </c>
      <c r="P10" s="31"/>
      <c r="Q10" s="31"/>
      <c r="R10" s="297" t="s">
        <v>519</v>
      </c>
      <c r="S10" s="297" t="s">
        <v>523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290" t="str">
        <f t="shared" si="2"/>
        <v/>
      </c>
      <c r="AF10" s="290" t="str">
        <f t="shared" ref="AF10:AI10" si="17">IF(Y10="","",(SUBSTITUTE(CONCATENATE("https://www.appsheet.com/template/gettablefileurl?appName=","TripReport-186668","&amp;tableName=","94KMInput","&amp;fileName=",+Y10),"","%20")))</f>
        <v/>
      </c>
      <c r="AG10" s="290" t="str">
        <f t="shared" si="17"/>
        <v/>
      </c>
      <c r="AH10" s="290" t="str">
        <f t="shared" si="17"/>
        <v/>
      </c>
      <c r="AI10" s="290" t="str">
        <f t="shared" si="17"/>
        <v/>
      </c>
      <c r="AJ10" s="290" t="str">
        <f t="shared" si="4"/>
        <v/>
      </c>
      <c r="AK10" s="290" t="str">
        <f t="shared" si="5"/>
        <v/>
      </c>
      <c r="AL10" s="31"/>
      <c r="AM10" s="290" t="str">
        <f t="shared" si="6"/>
        <v>OK</v>
      </c>
      <c r="AN10" s="290" t="str">
        <f t="shared" si="7"/>
        <v>OK</v>
      </c>
      <c r="AO10" s="31"/>
    </row>
    <row r="11">
      <c r="A11" s="31"/>
      <c r="B11" s="291">
        <v>43843.0</v>
      </c>
      <c r="C11" s="292"/>
      <c r="D11" s="293" t="str">
        <f t="shared" si="11"/>
        <v>GSO</v>
      </c>
      <c r="E11" s="296">
        <v>0.6083333333333333</v>
      </c>
      <c r="F11" s="290">
        <f t="shared" si="8"/>
        <v>6005.9</v>
      </c>
      <c r="G11" s="291">
        <v>43843.0</v>
      </c>
      <c r="H11" s="295" t="s">
        <v>73</v>
      </c>
      <c r="I11" s="296">
        <v>0.6180555555555556</v>
      </c>
      <c r="J11" s="31"/>
      <c r="K11" s="285">
        <f t="shared" si="9"/>
        <v>6006.3</v>
      </c>
      <c r="L11" s="297">
        <v>0.4</v>
      </c>
      <c r="M11" s="297"/>
      <c r="N11" s="31"/>
      <c r="O11" s="297" t="s">
        <v>78</v>
      </c>
      <c r="P11" s="31"/>
      <c r="Q11" s="31"/>
      <c r="R11" s="297" t="s">
        <v>519</v>
      </c>
      <c r="S11" s="297" t="s">
        <v>523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290" t="str">
        <f t="shared" si="2"/>
        <v/>
      </c>
      <c r="AF11" s="290" t="str">
        <f t="shared" ref="AF11:AI11" si="18">IF(Y11="","",(SUBSTITUTE(CONCATENATE("https://www.appsheet.com/template/gettablefileurl?appName=","TripReport-186668","&amp;tableName=","94KMInput","&amp;fileName=",+Y11),"","%20")))</f>
        <v/>
      </c>
      <c r="AG11" s="290" t="str">
        <f t="shared" si="18"/>
        <v/>
      </c>
      <c r="AH11" s="290" t="str">
        <f t="shared" si="18"/>
        <v/>
      </c>
      <c r="AI11" s="290" t="str">
        <f t="shared" si="18"/>
        <v/>
      </c>
      <c r="AJ11" s="290" t="str">
        <f t="shared" si="4"/>
        <v/>
      </c>
      <c r="AK11" s="290" t="str">
        <f t="shared" si="5"/>
        <v/>
      </c>
      <c r="AL11" s="31"/>
      <c r="AM11" s="290" t="str">
        <f t="shared" si="6"/>
        <v>OK</v>
      </c>
      <c r="AN11" s="290" t="str">
        <f t="shared" si="7"/>
        <v>OK</v>
      </c>
      <c r="AO11" s="31"/>
    </row>
    <row r="12">
      <c r="A12" s="31"/>
      <c r="B12" s="291">
        <v>43845.0</v>
      </c>
      <c r="C12" s="292"/>
      <c r="D12" s="293" t="str">
        <f t="shared" si="11"/>
        <v>BUY</v>
      </c>
      <c r="E12" s="296">
        <v>0.2965277777777778</v>
      </c>
      <c r="F12" s="290">
        <f t="shared" si="8"/>
        <v>6006.3</v>
      </c>
      <c r="G12" s="291">
        <v>43845.0</v>
      </c>
      <c r="H12" s="295" t="s">
        <v>524</v>
      </c>
      <c r="I12" s="296">
        <v>0.3055555555555556</v>
      </c>
      <c r="J12" s="31"/>
      <c r="K12" s="285">
        <f t="shared" si="9"/>
        <v>6006.5</v>
      </c>
      <c r="L12" s="297">
        <v>0.2</v>
      </c>
      <c r="M12" s="297"/>
      <c r="N12" s="31"/>
      <c r="O12" s="297" t="s">
        <v>75</v>
      </c>
      <c r="P12" s="297" t="s">
        <v>525</v>
      </c>
      <c r="Q12" s="31"/>
      <c r="R12" s="297" t="s">
        <v>519</v>
      </c>
      <c r="S12" s="297" t="s">
        <v>526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290" t="str">
        <f t="shared" si="2"/>
        <v/>
      </c>
      <c r="AF12" s="290" t="str">
        <f t="shared" ref="AF12:AI12" si="19">IF(Y12="","",(SUBSTITUTE(CONCATENATE("https://www.appsheet.com/template/gettablefileurl?appName=","TripReport-186668","&amp;tableName=","94KMInput","&amp;fileName=",+Y12),"","%20")))</f>
        <v/>
      </c>
      <c r="AG12" s="290" t="str">
        <f t="shared" si="19"/>
        <v/>
      </c>
      <c r="AH12" s="290" t="str">
        <f t="shared" si="19"/>
        <v/>
      </c>
      <c r="AI12" s="290" t="str">
        <f t="shared" si="19"/>
        <v/>
      </c>
      <c r="AJ12" s="290" t="str">
        <f t="shared" si="4"/>
        <v/>
      </c>
      <c r="AK12" s="290" t="str">
        <f t="shared" si="5"/>
        <v/>
      </c>
      <c r="AL12" s="31"/>
      <c r="AM12" s="290" t="str">
        <f t="shared" si="6"/>
        <v>OK</v>
      </c>
      <c r="AN12" s="290" t="str">
        <f t="shared" si="7"/>
        <v>OK</v>
      </c>
      <c r="AO12" s="31"/>
    </row>
    <row r="13">
      <c r="A13" s="31"/>
      <c r="B13" s="291">
        <v>43845.0</v>
      </c>
      <c r="C13" s="292"/>
      <c r="D13" s="293" t="str">
        <f t="shared" si="11"/>
        <v>RDU</v>
      </c>
      <c r="E13" s="296">
        <v>0.32222222222222224</v>
      </c>
      <c r="F13" s="290">
        <f t="shared" si="8"/>
        <v>6006.5</v>
      </c>
      <c r="G13" s="291">
        <v>43845.0</v>
      </c>
      <c r="H13" s="295" t="s">
        <v>527</v>
      </c>
      <c r="I13" s="296">
        <v>0.3958333333333333</v>
      </c>
      <c r="J13" s="31"/>
      <c r="K13" s="285">
        <f t="shared" si="9"/>
        <v>6008.3</v>
      </c>
      <c r="L13" s="297">
        <v>1.8</v>
      </c>
      <c r="M13" s="297"/>
      <c r="N13" s="31"/>
      <c r="O13" s="297" t="s">
        <v>75</v>
      </c>
      <c r="P13" s="297" t="s">
        <v>525</v>
      </c>
      <c r="Q13" s="31"/>
      <c r="R13" s="297" t="s">
        <v>519</v>
      </c>
      <c r="S13" s="297" t="s">
        <v>526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290"/>
      <c r="AF13" s="290"/>
      <c r="AG13" s="290"/>
      <c r="AH13" s="290"/>
      <c r="AI13" s="290"/>
      <c r="AJ13" s="290"/>
      <c r="AK13" s="290"/>
      <c r="AL13" s="31"/>
      <c r="AM13" s="290" t="str">
        <f t="shared" si="6"/>
        <v>OK</v>
      </c>
      <c r="AN13" s="290" t="str">
        <f t="shared" si="7"/>
        <v>OK</v>
      </c>
      <c r="AO13" s="31"/>
    </row>
    <row r="14">
      <c r="A14" s="31"/>
      <c r="B14" s="291">
        <v>43845.0</v>
      </c>
      <c r="C14" s="292"/>
      <c r="D14" s="293" t="str">
        <f t="shared" si="11"/>
        <v>RIC</v>
      </c>
      <c r="E14" s="296">
        <v>0.7131944444444445</v>
      </c>
      <c r="F14" s="290">
        <f t="shared" si="8"/>
        <v>6008.3</v>
      </c>
      <c r="G14" s="291">
        <v>43845.0</v>
      </c>
      <c r="H14" s="295" t="s">
        <v>524</v>
      </c>
      <c r="I14" s="296">
        <v>0.7451388888888889</v>
      </c>
      <c r="J14" s="31"/>
      <c r="K14" s="285">
        <f t="shared" si="9"/>
        <v>6009.1</v>
      </c>
      <c r="L14" s="297">
        <v>0.8</v>
      </c>
      <c r="M14" s="297"/>
      <c r="N14" s="31"/>
      <c r="O14" s="297" t="s">
        <v>75</v>
      </c>
      <c r="P14" s="297" t="s">
        <v>525</v>
      </c>
      <c r="Q14" s="31"/>
      <c r="R14" s="297" t="s">
        <v>519</v>
      </c>
      <c r="S14" s="297" t="s">
        <v>526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290"/>
      <c r="AF14" s="290"/>
      <c r="AG14" s="290"/>
      <c r="AH14" s="290"/>
      <c r="AI14" s="290"/>
      <c r="AJ14" s="290"/>
      <c r="AK14" s="290"/>
      <c r="AL14" s="31"/>
      <c r="AM14" s="290" t="str">
        <f t="shared" si="6"/>
        <v>OK</v>
      </c>
      <c r="AN14" s="290" t="str">
        <f t="shared" si="7"/>
        <v>OK</v>
      </c>
      <c r="AO14" s="31"/>
    </row>
    <row r="15">
      <c r="A15" s="31"/>
      <c r="B15" s="291">
        <v>43845.0</v>
      </c>
      <c r="C15" s="292"/>
      <c r="D15" s="293" t="str">
        <f t="shared" si="11"/>
        <v>RDU</v>
      </c>
      <c r="E15" s="296">
        <v>0.7541666666666667</v>
      </c>
      <c r="F15" s="290">
        <f t="shared" si="8"/>
        <v>6009.1</v>
      </c>
      <c r="G15" s="291">
        <v>43845.0</v>
      </c>
      <c r="H15" s="295" t="s">
        <v>73</v>
      </c>
      <c r="I15" s="296">
        <v>0.7625</v>
      </c>
      <c r="J15" s="31"/>
      <c r="K15" s="285">
        <f t="shared" si="9"/>
        <v>6009.3</v>
      </c>
      <c r="L15" s="297">
        <v>0.2</v>
      </c>
      <c r="M15" s="297"/>
      <c r="N15" s="31"/>
      <c r="O15" s="297" t="s">
        <v>75</v>
      </c>
      <c r="P15" s="297" t="s">
        <v>525</v>
      </c>
      <c r="Q15" s="31"/>
      <c r="R15" s="297" t="s">
        <v>519</v>
      </c>
      <c r="S15" s="297" t="s">
        <v>526</v>
      </c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290"/>
      <c r="AF15" s="290"/>
      <c r="AG15" s="290"/>
      <c r="AH15" s="290"/>
      <c r="AI15" s="290"/>
      <c r="AJ15" s="290"/>
      <c r="AK15" s="290"/>
      <c r="AL15" s="31"/>
      <c r="AM15" s="290" t="str">
        <f t="shared" si="6"/>
        <v>OK</v>
      </c>
      <c r="AN15" s="290" t="str">
        <f t="shared" si="7"/>
        <v>OK</v>
      </c>
      <c r="AO15" s="31"/>
    </row>
    <row r="16">
      <c r="A16" s="31"/>
      <c r="B16" s="291">
        <v>43847.0</v>
      </c>
      <c r="C16" s="292"/>
      <c r="D16" s="293" t="str">
        <f t="shared" si="11"/>
        <v>BUY</v>
      </c>
      <c r="E16" s="294">
        <v>0.7361111111111112</v>
      </c>
      <c r="F16" s="290">
        <f t="shared" si="8"/>
        <v>6009.3</v>
      </c>
      <c r="G16" s="291">
        <v>43847.0</v>
      </c>
      <c r="H16" s="295" t="s">
        <v>524</v>
      </c>
      <c r="I16" s="296">
        <v>0.7465277777777778</v>
      </c>
      <c r="J16" s="31"/>
      <c r="K16" s="285">
        <f t="shared" si="9"/>
        <v>6009.6</v>
      </c>
      <c r="L16" s="297">
        <v>0.3</v>
      </c>
      <c r="M16" s="297"/>
      <c r="N16" s="31"/>
      <c r="O16" s="297" t="s">
        <v>75</v>
      </c>
      <c r="P16" s="31"/>
      <c r="Q16" s="31"/>
      <c r="R16" s="297" t="s">
        <v>519</v>
      </c>
      <c r="S16" s="297" t="s">
        <v>528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290"/>
      <c r="AF16" s="290"/>
      <c r="AG16" s="290"/>
      <c r="AH16" s="290"/>
      <c r="AI16" s="290"/>
      <c r="AJ16" s="290"/>
      <c r="AK16" s="290"/>
      <c r="AL16" s="31"/>
      <c r="AM16" s="290" t="str">
        <f t="shared" si="6"/>
        <v>OK</v>
      </c>
      <c r="AN16" s="290" t="str">
        <f t="shared" si="7"/>
        <v>OK</v>
      </c>
      <c r="AO16" s="31"/>
    </row>
    <row r="17">
      <c r="A17" s="31"/>
      <c r="B17" s="291">
        <v>43847.0</v>
      </c>
      <c r="C17" s="292"/>
      <c r="D17" s="293" t="str">
        <f t="shared" si="11"/>
        <v>RDU</v>
      </c>
      <c r="E17" s="296">
        <v>0.7638888888888888</v>
      </c>
      <c r="F17" s="290">
        <f t="shared" si="8"/>
        <v>6009.6</v>
      </c>
      <c r="G17" s="291">
        <v>43847.0</v>
      </c>
      <c r="H17" s="295" t="s">
        <v>529</v>
      </c>
      <c r="I17" s="296">
        <v>0.7847222222222222</v>
      </c>
      <c r="J17" s="31"/>
      <c r="K17" s="285">
        <f t="shared" si="9"/>
        <v>6010.2</v>
      </c>
      <c r="L17" s="297">
        <v>0.6</v>
      </c>
      <c r="M17" s="297"/>
      <c r="N17" s="31"/>
      <c r="O17" s="297" t="s">
        <v>75</v>
      </c>
      <c r="P17" s="31"/>
      <c r="Q17" s="31"/>
      <c r="R17" s="297" t="s">
        <v>519</v>
      </c>
      <c r="S17" s="297" t="s">
        <v>528</v>
      </c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290"/>
      <c r="AF17" s="290"/>
      <c r="AG17" s="290"/>
      <c r="AH17" s="290"/>
      <c r="AI17" s="290"/>
      <c r="AJ17" s="290"/>
      <c r="AK17" s="290"/>
      <c r="AL17" s="31"/>
      <c r="AM17" s="290" t="str">
        <f t="shared" si="6"/>
        <v>OK</v>
      </c>
      <c r="AN17" s="290" t="str">
        <f t="shared" si="7"/>
        <v>OK</v>
      </c>
      <c r="AO17" s="31"/>
    </row>
    <row r="18">
      <c r="A18" s="31"/>
      <c r="B18" s="291">
        <v>43847.0</v>
      </c>
      <c r="C18" s="292"/>
      <c r="D18" s="293" t="str">
        <f t="shared" si="11"/>
        <v>ROA</v>
      </c>
      <c r="E18" s="296">
        <v>0.7986111111111112</v>
      </c>
      <c r="F18" s="290">
        <f t="shared" si="8"/>
        <v>6010.2</v>
      </c>
      <c r="G18" s="291">
        <v>43847.0</v>
      </c>
      <c r="H18" s="295" t="s">
        <v>73</v>
      </c>
      <c r="I18" s="296">
        <v>0.8229166666666666</v>
      </c>
      <c r="J18" s="31"/>
      <c r="K18" s="285">
        <f t="shared" si="9"/>
        <v>6010.7</v>
      </c>
      <c r="L18" s="297">
        <v>0.5</v>
      </c>
      <c r="M18" s="297"/>
      <c r="N18" s="31"/>
      <c r="O18" s="297" t="s">
        <v>75</v>
      </c>
      <c r="P18" s="31"/>
      <c r="Q18" s="31"/>
      <c r="R18" s="297" t="s">
        <v>519</v>
      </c>
      <c r="S18" s="297" t="s">
        <v>528</v>
      </c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290"/>
      <c r="AF18" s="290"/>
      <c r="AG18" s="290"/>
      <c r="AH18" s="290"/>
      <c r="AI18" s="290"/>
      <c r="AJ18" s="290"/>
      <c r="AK18" s="290"/>
      <c r="AL18" s="31"/>
      <c r="AM18" s="290" t="str">
        <f t="shared" si="6"/>
        <v>OK</v>
      </c>
      <c r="AN18" s="290" t="str">
        <f t="shared" si="7"/>
        <v>OK</v>
      </c>
      <c r="AO18" s="31"/>
    </row>
    <row r="19">
      <c r="A19" s="31"/>
      <c r="B19" s="291">
        <v>43848.0</v>
      </c>
      <c r="C19" s="292"/>
      <c r="D19" s="293" t="str">
        <f t="shared" si="11"/>
        <v>BUY</v>
      </c>
      <c r="E19" s="296">
        <v>0.7534722222222222</v>
      </c>
      <c r="F19" s="290">
        <f t="shared" si="8"/>
        <v>6010.7</v>
      </c>
      <c r="G19" s="291">
        <v>43848.0</v>
      </c>
      <c r="H19" s="295" t="s">
        <v>530</v>
      </c>
      <c r="I19" s="296">
        <v>0.7881944444444444</v>
      </c>
      <c r="J19" s="31"/>
      <c r="K19" s="285">
        <f t="shared" si="9"/>
        <v>6011.6</v>
      </c>
      <c r="L19" s="297">
        <v>0.9</v>
      </c>
      <c r="M19" s="297"/>
      <c r="N19" s="31"/>
      <c r="O19" s="297" t="s">
        <v>75</v>
      </c>
      <c r="P19" s="31"/>
      <c r="Q19" s="31"/>
      <c r="R19" s="297" t="s">
        <v>519</v>
      </c>
      <c r="S19" s="297" t="s">
        <v>531</v>
      </c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290"/>
      <c r="AF19" s="290"/>
      <c r="AG19" s="290"/>
      <c r="AH19" s="290"/>
      <c r="AI19" s="290"/>
      <c r="AJ19" s="290"/>
      <c r="AK19" s="290"/>
      <c r="AL19" s="31"/>
      <c r="AM19" s="290" t="str">
        <f t="shared" si="6"/>
        <v>OK</v>
      </c>
      <c r="AN19" s="290" t="str">
        <f t="shared" si="7"/>
        <v>OK</v>
      </c>
      <c r="AO19" s="31"/>
    </row>
    <row r="20">
      <c r="A20" s="31"/>
      <c r="B20" s="291">
        <v>43848.0</v>
      </c>
      <c r="C20" s="292"/>
      <c r="D20" s="293" t="str">
        <f t="shared" si="11"/>
        <v>MRN</v>
      </c>
      <c r="E20" s="296">
        <v>0.9201388888888888</v>
      </c>
      <c r="F20" s="290">
        <f t="shared" si="8"/>
        <v>6011.6</v>
      </c>
      <c r="G20" s="291">
        <v>43848.0</v>
      </c>
      <c r="H20" s="295" t="s">
        <v>73</v>
      </c>
      <c r="I20" s="296">
        <v>0.9444444444444444</v>
      </c>
      <c r="J20" s="31"/>
      <c r="K20" s="285">
        <f t="shared" si="9"/>
        <v>6012.1</v>
      </c>
      <c r="L20" s="297">
        <v>0.5</v>
      </c>
      <c r="M20" s="297"/>
      <c r="N20" s="31"/>
      <c r="O20" s="297" t="s">
        <v>75</v>
      </c>
      <c r="P20" s="31"/>
      <c r="Q20" s="31"/>
      <c r="R20" s="297" t="s">
        <v>519</v>
      </c>
      <c r="S20" s="297" t="s">
        <v>531</v>
      </c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290"/>
      <c r="AF20" s="290"/>
      <c r="AG20" s="290"/>
      <c r="AH20" s="290"/>
      <c r="AI20" s="290"/>
      <c r="AJ20" s="290"/>
      <c r="AK20" s="290"/>
      <c r="AL20" s="31"/>
      <c r="AM20" s="290" t="str">
        <f t="shared" si="6"/>
        <v>OK</v>
      </c>
      <c r="AN20" s="290" t="str">
        <f t="shared" si="7"/>
        <v>OK</v>
      </c>
      <c r="AO20" s="31"/>
    </row>
    <row r="21">
      <c r="A21" s="31"/>
      <c r="B21" s="291">
        <v>43849.0</v>
      </c>
      <c r="C21" s="292"/>
      <c r="D21" s="293" t="str">
        <f t="shared" si="11"/>
        <v>BUY</v>
      </c>
      <c r="E21" s="296">
        <v>0.3819444444444444</v>
      </c>
      <c r="F21" s="290">
        <f t="shared" si="8"/>
        <v>6012.1</v>
      </c>
      <c r="G21" s="291">
        <v>43849.0</v>
      </c>
      <c r="H21" s="295" t="s">
        <v>529</v>
      </c>
      <c r="I21" s="296">
        <v>0.40625</v>
      </c>
      <c r="J21" s="31"/>
      <c r="K21" s="285">
        <f t="shared" si="9"/>
        <v>6012.6</v>
      </c>
      <c r="L21" s="297">
        <v>0.5</v>
      </c>
      <c r="M21" s="297"/>
      <c r="N21" s="31"/>
      <c r="O21" s="297" t="s">
        <v>75</v>
      </c>
      <c r="P21" s="31"/>
      <c r="Q21" s="31"/>
      <c r="R21" s="297" t="s">
        <v>519</v>
      </c>
      <c r="S21" s="297" t="s">
        <v>528</v>
      </c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290"/>
      <c r="AF21" s="290"/>
      <c r="AG21" s="290"/>
      <c r="AH21" s="290"/>
      <c r="AI21" s="290"/>
      <c r="AJ21" s="290"/>
      <c r="AK21" s="290"/>
      <c r="AL21" s="31"/>
      <c r="AM21" s="290" t="str">
        <f t="shared" si="6"/>
        <v>OK</v>
      </c>
      <c r="AN21" s="290" t="str">
        <f t="shared" si="7"/>
        <v>OK</v>
      </c>
      <c r="AO21" s="31"/>
    </row>
    <row r="22">
      <c r="A22" s="31"/>
      <c r="B22" s="291">
        <v>43849.0</v>
      </c>
      <c r="C22" s="292"/>
      <c r="D22" s="293" t="str">
        <f t="shared" si="11"/>
        <v>ROA</v>
      </c>
      <c r="E22" s="296">
        <v>0.4236111111111111</v>
      </c>
      <c r="F22" s="290">
        <f t="shared" si="8"/>
        <v>6012.6</v>
      </c>
      <c r="G22" s="291">
        <v>43849.0</v>
      </c>
      <c r="H22" s="295" t="s">
        <v>524</v>
      </c>
      <c r="I22" s="296">
        <v>0.4513888888888889</v>
      </c>
      <c r="J22" s="31"/>
      <c r="K22" s="285">
        <f t="shared" si="9"/>
        <v>6013.2</v>
      </c>
      <c r="L22" s="297">
        <v>0.6</v>
      </c>
      <c r="M22" s="297"/>
      <c r="N22" s="31"/>
      <c r="O22" s="297" t="s">
        <v>75</v>
      </c>
      <c r="P22" s="31"/>
      <c r="Q22" s="31"/>
      <c r="R22" s="297" t="s">
        <v>519</v>
      </c>
      <c r="S22" s="297" t="s">
        <v>528</v>
      </c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290"/>
      <c r="AF22" s="290"/>
      <c r="AG22" s="290"/>
      <c r="AH22" s="290"/>
      <c r="AI22" s="290"/>
      <c r="AJ22" s="290"/>
      <c r="AK22" s="290"/>
      <c r="AL22" s="31"/>
      <c r="AM22" s="290" t="str">
        <f t="shared" si="6"/>
        <v>OK</v>
      </c>
      <c r="AN22" s="290" t="str">
        <f t="shared" si="7"/>
        <v>OK</v>
      </c>
      <c r="AO22" s="31"/>
    </row>
    <row r="23">
      <c r="A23" s="31"/>
      <c r="B23" s="291">
        <v>43849.0</v>
      </c>
      <c r="C23" s="292"/>
      <c r="D23" s="293" t="str">
        <f t="shared" si="11"/>
        <v>RDU</v>
      </c>
      <c r="E23" s="296">
        <v>0.6284722222222222</v>
      </c>
      <c r="F23" s="290">
        <f t="shared" si="8"/>
        <v>6013.2</v>
      </c>
      <c r="G23" s="291">
        <v>43849.0</v>
      </c>
      <c r="H23" s="295" t="s">
        <v>532</v>
      </c>
      <c r="I23" s="296">
        <v>0.7222222222222222</v>
      </c>
      <c r="J23" s="31"/>
      <c r="K23" s="285">
        <f t="shared" si="9"/>
        <v>6015.4</v>
      </c>
      <c r="L23" s="297">
        <v>2.2</v>
      </c>
      <c r="M23" s="297"/>
      <c r="N23" s="31"/>
      <c r="O23" s="297" t="s">
        <v>75</v>
      </c>
      <c r="P23" s="31"/>
      <c r="Q23" s="31"/>
      <c r="R23" s="297" t="s">
        <v>519</v>
      </c>
      <c r="S23" s="297" t="s">
        <v>533</v>
      </c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290"/>
      <c r="AF23" s="290"/>
      <c r="AG23" s="290"/>
      <c r="AH23" s="290"/>
      <c r="AI23" s="290"/>
      <c r="AJ23" s="290"/>
      <c r="AK23" s="290"/>
      <c r="AL23" s="31"/>
      <c r="AM23" s="290" t="str">
        <f t="shared" si="6"/>
        <v>OK</v>
      </c>
      <c r="AN23" s="290" t="str">
        <f t="shared" si="7"/>
        <v>OK</v>
      </c>
      <c r="AO23" s="31"/>
    </row>
    <row r="24">
      <c r="A24" s="31"/>
      <c r="B24" s="291">
        <v>43849.0</v>
      </c>
      <c r="C24" s="292"/>
      <c r="D24" s="293" t="str">
        <f t="shared" si="11"/>
        <v>15J</v>
      </c>
      <c r="E24" s="296">
        <v>0.7361111111111112</v>
      </c>
      <c r="F24" s="290">
        <f t="shared" si="8"/>
        <v>6015.4</v>
      </c>
      <c r="G24" s="291">
        <v>43849.0</v>
      </c>
      <c r="H24" s="295" t="s">
        <v>73</v>
      </c>
      <c r="I24" s="296">
        <v>0.8090277777777778</v>
      </c>
      <c r="J24" s="31"/>
      <c r="K24" s="285">
        <f t="shared" si="9"/>
        <v>6017.2</v>
      </c>
      <c r="L24" s="297">
        <v>1.8</v>
      </c>
      <c r="M24" s="297"/>
      <c r="N24" s="31"/>
      <c r="O24" s="297" t="s">
        <v>75</v>
      </c>
      <c r="P24" s="31"/>
      <c r="Q24" s="31"/>
      <c r="R24" s="297" t="s">
        <v>519</v>
      </c>
      <c r="S24" s="297" t="s">
        <v>533</v>
      </c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290"/>
      <c r="AF24" s="290"/>
      <c r="AG24" s="290"/>
      <c r="AH24" s="290"/>
      <c r="AI24" s="290"/>
      <c r="AJ24" s="290"/>
      <c r="AK24" s="290"/>
      <c r="AL24" s="31"/>
      <c r="AM24" s="290" t="str">
        <f t="shared" si="6"/>
        <v>OK</v>
      </c>
      <c r="AN24" s="290" t="str">
        <f t="shared" si="7"/>
        <v>OK</v>
      </c>
      <c r="AO24" s="31"/>
    </row>
    <row r="25">
      <c r="A25" s="31"/>
      <c r="B25" s="291">
        <v>43855.0</v>
      </c>
      <c r="C25" s="292"/>
      <c r="D25" s="293" t="str">
        <f t="shared" si="11"/>
        <v>BUY</v>
      </c>
      <c r="E25" s="296">
        <v>0.25</v>
      </c>
      <c r="F25" s="290">
        <f t="shared" si="8"/>
        <v>6017.2</v>
      </c>
      <c r="G25" s="291">
        <v>43855.0</v>
      </c>
      <c r="H25" s="295" t="s">
        <v>534</v>
      </c>
      <c r="I25" s="296">
        <v>0.375</v>
      </c>
      <c r="J25" s="31"/>
      <c r="K25" s="285">
        <f t="shared" si="9"/>
        <v>6020</v>
      </c>
      <c r="L25" s="297">
        <v>2.8</v>
      </c>
      <c r="M25" s="297"/>
      <c r="N25" s="31"/>
      <c r="O25" s="297" t="s">
        <v>75</v>
      </c>
      <c r="P25" s="31"/>
      <c r="Q25" s="31"/>
      <c r="R25" s="299" t="s">
        <v>519</v>
      </c>
      <c r="S25" s="297" t="s">
        <v>535</v>
      </c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290"/>
      <c r="AF25" s="290"/>
      <c r="AG25" s="290"/>
      <c r="AH25" s="290"/>
      <c r="AI25" s="290"/>
      <c r="AJ25" s="290"/>
      <c r="AK25" s="290"/>
      <c r="AL25" s="31"/>
      <c r="AM25" s="290" t="str">
        <f t="shared" si="6"/>
        <v>OK</v>
      </c>
      <c r="AN25" s="290" t="str">
        <f t="shared" si="7"/>
        <v>OK</v>
      </c>
      <c r="AO25" s="31"/>
    </row>
    <row r="26">
      <c r="A26" s="31"/>
      <c r="B26" s="291">
        <v>43855.0</v>
      </c>
      <c r="C26" s="292"/>
      <c r="D26" s="293" t="str">
        <f t="shared" si="11"/>
        <v>VDF</v>
      </c>
      <c r="E26" s="296">
        <v>0.6458333333333334</v>
      </c>
      <c r="F26" s="290">
        <f t="shared" si="8"/>
        <v>6020</v>
      </c>
      <c r="G26" s="291">
        <v>43855.0</v>
      </c>
      <c r="H26" s="295" t="s">
        <v>73</v>
      </c>
      <c r="I26" s="296">
        <v>0.7520833333333333</v>
      </c>
      <c r="J26" s="31"/>
      <c r="K26" s="285">
        <f t="shared" si="9"/>
        <v>6022.7</v>
      </c>
      <c r="L26" s="297">
        <v>2.7</v>
      </c>
      <c r="M26" s="297"/>
      <c r="N26" s="31"/>
      <c r="O26" s="297" t="s">
        <v>75</v>
      </c>
      <c r="P26" s="31"/>
      <c r="Q26" s="31"/>
      <c r="R26" s="299" t="s">
        <v>519</v>
      </c>
      <c r="S26" s="297" t="s">
        <v>535</v>
      </c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290"/>
      <c r="AF26" s="290"/>
      <c r="AG26" s="290"/>
      <c r="AH26" s="290"/>
      <c r="AI26" s="290"/>
      <c r="AJ26" s="290"/>
      <c r="AK26" s="290"/>
      <c r="AL26" s="31"/>
      <c r="AM26" s="290" t="str">
        <f t="shared" si="6"/>
        <v>OK</v>
      </c>
      <c r="AN26" s="290" t="str">
        <f t="shared" si="7"/>
        <v>OK</v>
      </c>
      <c r="AO26" s="31"/>
    </row>
    <row r="27">
      <c r="A27" s="31"/>
      <c r="B27" s="291">
        <v>43858.0</v>
      </c>
      <c r="C27" s="292"/>
      <c r="D27" s="293" t="str">
        <f t="shared" si="11"/>
        <v>BUY</v>
      </c>
      <c r="E27" s="296">
        <v>0.5104166666666666</v>
      </c>
      <c r="F27" s="290">
        <f t="shared" si="8"/>
        <v>6022.7</v>
      </c>
      <c r="G27" s="291">
        <v>43858.0</v>
      </c>
      <c r="H27" s="295" t="s">
        <v>536</v>
      </c>
      <c r="I27" s="296">
        <v>0.5291666666666667</v>
      </c>
      <c r="J27" s="31"/>
      <c r="K27" s="285">
        <f t="shared" si="9"/>
        <v>6023.1</v>
      </c>
      <c r="L27" s="297">
        <v>0.4</v>
      </c>
      <c r="M27" s="297"/>
      <c r="N27" s="31"/>
      <c r="O27" s="297" t="s">
        <v>94</v>
      </c>
      <c r="P27" s="297" t="s">
        <v>525</v>
      </c>
      <c r="Q27" s="31"/>
      <c r="R27" s="299" t="s">
        <v>519</v>
      </c>
      <c r="S27" s="297" t="s">
        <v>537</v>
      </c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290"/>
      <c r="AF27" s="290"/>
      <c r="AG27" s="290"/>
      <c r="AH27" s="290"/>
      <c r="AI27" s="290"/>
      <c r="AJ27" s="290"/>
      <c r="AK27" s="290"/>
      <c r="AL27" s="31"/>
      <c r="AM27" s="290" t="str">
        <f t="shared" si="6"/>
        <v>OK</v>
      </c>
      <c r="AN27" s="290" t="str">
        <f t="shared" si="7"/>
        <v>OK</v>
      </c>
      <c r="AO27" s="31"/>
    </row>
    <row r="28">
      <c r="A28" s="31"/>
      <c r="B28" s="291">
        <v>43858.0</v>
      </c>
      <c r="C28" s="292"/>
      <c r="D28" s="293" t="str">
        <f t="shared" si="11"/>
        <v>JQF</v>
      </c>
      <c r="E28" s="296">
        <v>0.5604166666666667</v>
      </c>
      <c r="F28" s="290">
        <f t="shared" si="8"/>
        <v>6023.1</v>
      </c>
      <c r="G28" s="291">
        <v>43858.0</v>
      </c>
      <c r="H28" s="295" t="s">
        <v>538</v>
      </c>
      <c r="I28" s="296">
        <v>0.6263888888888889</v>
      </c>
      <c r="J28" s="31"/>
      <c r="K28" s="285">
        <f t="shared" si="9"/>
        <v>6024.5</v>
      </c>
      <c r="L28" s="297">
        <v>1.4</v>
      </c>
      <c r="M28" s="297"/>
      <c r="N28" s="31"/>
      <c r="O28" s="297" t="s">
        <v>94</v>
      </c>
      <c r="P28" s="297" t="s">
        <v>525</v>
      </c>
      <c r="Q28" s="31"/>
      <c r="R28" s="299" t="s">
        <v>519</v>
      </c>
      <c r="S28" s="297" t="s">
        <v>537</v>
      </c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290"/>
      <c r="AF28" s="290"/>
      <c r="AG28" s="290"/>
      <c r="AH28" s="290"/>
      <c r="AI28" s="290"/>
      <c r="AJ28" s="290"/>
      <c r="AK28" s="290"/>
      <c r="AL28" s="31"/>
      <c r="AM28" s="290" t="str">
        <f t="shared" si="6"/>
        <v>OK</v>
      </c>
      <c r="AN28" s="290" t="str">
        <f t="shared" si="7"/>
        <v>OK</v>
      </c>
      <c r="AO28" s="31"/>
    </row>
    <row r="29">
      <c r="A29" s="31"/>
      <c r="B29" s="291">
        <v>43858.0</v>
      </c>
      <c r="C29" s="292"/>
      <c r="D29" s="293" t="str">
        <f t="shared" si="11"/>
        <v>W22</v>
      </c>
      <c r="E29" s="296">
        <v>0.6291666666666667</v>
      </c>
      <c r="F29" s="290">
        <f t="shared" si="8"/>
        <v>6024.5</v>
      </c>
      <c r="G29" s="291">
        <v>43858.0</v>
      </c>
      <c r="H29" s="295" t="s">
        <v>73</v>
      </c>
      <c r="I29" s="296">
        <v>0.6694444444444444</v>
      </c>
      <c r="J29" s="31"/>
      <c r="K29" s="285">
        <f t="shared" si="9"/>
        <v>6025.5</v>
      </c>
      <c r="L29" s="297">
        <v>1.0</v>
      </c>
      <c r="M29" s="297"/>
      <c r="N29" s="31"/>
      <c r="O29" s="297" t="s">
        <v>94</v>
      </c>
      <c r="P29" s="297" t="s">
        <v>525</v>
      </c>
      <c r="Q29" s="31"/>
      <c r="R29" s="299" t="s">
        <v>519</v>
      </c>
      <c r="S29" s="297" t="s">
        <v>537</v>
      </c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290"/>
      <c r="AF29" s="290"/>
      <c r="AG29" s="290"/>
      <c r="AH29" s="290"/>
      <c r="AI29" s="290"/>
      <c r="AJ29" s="290"/>
      <c r="AK29" s="290"/>
      <c r="AL29" s="31"/>
      <c r="AM29" s="290" t="str">
        <f t="shared" si="6"/>
        <v>OK</v>
      </c>
      <c r="AN29" s="290" t="str">
        <f t="shared" si="7"/>
        <v>OK</v>
      </c>
      <c r="AO29" s="31"/>
    </row>
    <row r="30">
      <c r="A30" s="31"/>
      <c r="B30" s="291">
        <v>43862.0</v>
      </c>
      <c r="C30" s="292"/>
      <c r="D30" s="293" t="str">
        <f t="shared" si="11"/>
        <v>BUY</v>
      </c>
      <c r="E30" s="296">
        <v>0.5590277777777778</v>
      </c>
      <c r="F30" s="290">
        <f t="shared" si="8"/>
        <v>6025.5</v>
      </c>
      <c r="G30" s="291">
        <v>43862.0</v>
      </c>
      <c r="H30" s="295" t="s">
        <v>539</v>
      </c>
      <c r="I30" s="296">
        <v>0.6076388888888888</v>
      </c>
      <c r="J30" s="31"/>
      <c r="K30" s="285">
        <f t="shared" si="9"/>
        <v>6026.7</v>
      </c>
      <c r="L30" s="297">
        <v>1.2</v>
      </c>
      <c r="M30" s="297"/>
      <c r="N30" s="31"/>
      <c r="O30" s="297" t="s">
        <v>78</v>
      </c>
      <c r="P30" s="297" t="s">
        <v>540</v>
      </c>
      <c r="Q30" s="31"/>
      <c r="R30" s="297" t="s">
        <v>519</v>
      </c>
      <c r="S30" s="297" t="s">
        <v>541</v>
      </c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290"/>
      <c r="AF30" s="290"/>
      <c r="AG30" s="290"/>
      <c r="AH30" s="290"/>
      <c r="AI30" s="290"/>
      <c r="AJ30" s="290"/>
      <c r="AK30" s="290"/>
      <c r="AL30" s="31"/>
      <c r="AM30" s="290" t="str">
        <f t="shared" si="6"/>
        <v>OK</v>
      </c>
      <c r="AN30" s="290" t="str">
        <f t="shared" si="7"/>
        <v>OK</v>
      </c>
      <c r="AO30" s="31"/>
    </row>
    <row r="31">
      <c r="A31" s="31"/>
      <c r="B31" s="291">
        <v>43862.0</v>
      </c>
      <c r="C31" s="292"/>
      <c r="D31" s="293" t="str">
        <f t="shared" si="11"/>
        <v>OKV</v>
      </c>
      <c r="E31" s="296">
        <v>0.625</v>
      </c>
      <c r="F31" s="290">
        <f t="shared" si="8"/>
        <v>6026.7</v>
      </c>
      <c r="G31" s="291">
        <v>43862.0</v>
      </c>
      <c r="H31" s="295" t="s">
        <v>539</v>
      </c>
      <c r="I31" s="296">
        <v>0.65625</v>
      </c>
      <c r="J31" s="31"/>
      <c r="K31" s="285">
        <f t="shared" si="9"/>
        <v>6027.3</v>
      </c>
      <c r="L31" s="297">
        <v>0.6</v>
      </c>
      <c r="M31" s="297"/>
      <c r="N31" s="31"/>
      <c r="O31" s="297" t="s">
        <v>78</v>
      </c>
      <c r="P31" s="297" t="s">
        <v>540</v>
      </c>
      <c r="Q31" s="31"/>
      <c r="R31" s="297" t="s">
        <v>10</v>
      </c>
      <c r="S31" s="297" t="s">
        <v>542</v>
      </c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290"/>
      <c r="AF31" s="290"/>
      <c r="AG31" s="290"/>
      <c r="AH31" s="290"/>
      <c r="AI31" s="290"/>
      <c r="AJ31" s="290"/>
      <c r="AK31" s="290"/>
      <c r="AL31" s="31"/>
      <c r="AM31" s="290" t="str">
        <f t="shared" si="6"/>
        <v>OK</v>
      </c>
      <c r="AN31" s="290" t="str">
        <f t="shared" si="7"/>
        <v>OK</v>
      </c>
      <c r="AO31" s="31"/>
    </row>
    <row r="32">
      <c r="A32" s="31"/>
      <c r="B32" s="291">
        <v>43862.0</v>
      </c>
      <c r="C32" s="292"/>
      <c r="D32" s="293" t="str">
        <f t="shared" si="11"/>
        <v>OKV</v>
      </c>
      <c r="E32" s="296">
        <v>0.7916666666666666</v>
      </c>
      <c r="F32" s="290">
        <f t="shared" si="8"/>
        <v>6027.3</v>
      </c>
      <c r="G32" s="291">
        <v>43862.0</v>
      </c>
      <c r="H32" s="295" t="s">
        <v>73</v>
      </c>
      <c r="I32" s="296">
        <v>0.8506944444444444</v>
      </c>
      <c r="J32" s="31"/>
      <c r="K32" s="285">
        <f t="shared" si="9"/>
        <v>6028.5</v>
      </c>
      <c r="L32" s="297">
        <v>1.2</v>
      </c>
      <c r="M32" s="297"/>
      <c r="N32" s="31"/>
      <c r="O32" s="297" t="s">
        <v>78</v>
      </c>
      <c r="P32" s="297" t="s">
        <v>540</v>
      </c>
      <c r="Q32" s="31"/>
      <c r="R32" s="297" t="s">
        <v>519</v>
      </c>
      <c r="S32" s="297" t="s">
        <v>541</v>
      </c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290"/>
      <c r="AF32" s="290"/>
      <c r="AG32" s="290"/>
      <c r="AH32" s="290"/>
      <c r="AI32" s="290"/>
      <c r="AJ32" s="290"/>
      <c r="AK32" s="290"/>
      <c r="AL32" s="31"/>
      <c r="AM32" s="290" t="str">
        <f t="shared" si="6"/>
        <v>OK</v>
      </c>
      <c r="AN32" s="290" t="str">
        <f t="shared" si="7"/>
        <v>OK</v>
      </c>
      <c r="AO32" s="31"/>
    </row>
    <row r="33">
      <c r="A33" s="31"/>
      <c r="B33" s="291">
        <v>43864.0</v>
      </c>
      <c r="C33" s="292"/>
      <c r="D33" s="293" t="str">
        <f t="shared" si="11"/>
        <v>BUY</v>
      </c>
      <c r="E33" s="296">
        <v>0.19930555555555557</v>
      </c>
      <c r="F33" s="290">
        <f t="shared" si="8"/>
        <v>6028.5</v>
      </c>
      <c r="G33" s="291">
        <v>43864.0</v>
      </c>
      <c r="H33" s="295" t="s">
        <v>529</v>
      </c>
      <c r="I33" s="296">
        <v>0.2222222222222222</v>
      </c>
      <c r="J33" s="31"/>
      <c r="K33" s="285">
        <f t="shared" si="9"/>
        <v>6029.1</v>
      </c>
      <c r="L33" s="297">
        <v>0.6</v>
      </c>
      <c r="M33" s="297"/>
      <c r="N33" s="31"/>
      <c r="O33" s="297" t="s">
        <v>78</v>
      </c>
      <c r="P33" s="31"/>
      <c r="Q33" s="31"/>
      <c r="R33" s="297" t="s">
        <v>543</v>
      </c>
      <c r="S33" s="297" t="s">
        <v>544</v>
      </c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290"/>
      <c r="AF33" s="290"/>
      <c r="AG33" s="290"/>
      <c r="AH33" s="290"/>
      <c r="AI33" s="290"/>
      <c r="AJ33" s="290"/>
      <c r="AK33" s="290"/>
      <c r="AL33" s="31"/>
      <c r="AM33" s="290" t="str">
        <f t="shared" si="6"/>
        <v>OK</v>
      </c>
      <c r="AN33" s="290" t="str">
        <f t="shared" si="7"/>
        <v>OK</v>
      </c>
      <c r="AO33" s="31"/>
    </row>
    <row r="34">
      <c r="A34" s="31"/>
      <c r="B34" s="291">
        <v>43864.0</v>
      </c>
      <c r="C34" s="292"/>
      <c r="D34" s="293" t="str">
        <f t="shared" si="11"/>
        <v>ROA</v>
      </c>
      <c r="E34" s="296">
        <v>0.24722222222222223</v>
      </c>
      <c r="F34" s="290">
        <f t="shared" si="8"/>
        <v>6029.1</v>
      </c>
      <c r="G34" s="291">
        <v>43864.0</v>
      </c>
      <c r="H34" s="295" t="s">
        <v>545</v>
      </c>
      <c r="I34" s="296">
        <v>0.3125</v>
      </c>
      <c r="J34" s="31"/>
      <c r="K34" s="285">
        <f t="shared" si="9"/>
        <v>6030.6</v>
      </c>
      <c r="L34" s="297">
        <v>1.5</v>
      </c>
      <c r="M34" s="297"/>
      <c r="N34" s="31"/>
      <c r="O34" s="297" t="s">
        <v>78</v>
      </c>
      <c r="P34" s="31"/>
      <c r="Q34" s="31"/>
      <c r="R34" s="297" t="s">
        <v>543</v>
      </c>
      <c r="S34" s="297" t="s">
        <v>544</v>
      </c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290"/>
      <c r="AF34" s="290"/>
      <c r="AG34" s="290"/>
      <c r="AH34" s="290"/>
      <c r="AI34" s="290"/>
      <c r="AJ34" s="290"/>
      <c r="AK34" s="290"/>
      <c r="AL34" s="31"/>
      <c r="AM34" s="290" t="str">
        <f t="shared" si="6"/>
        <v>OK</v>
      </c>
      <c r="AN34" s="290" t="str">
        <f t="shared" si="7"/>
        <v>OK</v>
      </c>
      <c r="AO34" s="31"/>
    </row>
    <row r="35">
      <c r="A35" s="31"/>
      <c r="B35" s="291">
        <v>43864.0</v>
      </c>
      <c r="C35" s="292"/>
      <c r="D35" s="293" t="str">
        <f t="shared" si="11"/>
        <v>LEX</v>
      </c>
      <c r="E35" s="296">
        <v>0.42291666666666666</v>
      </c>
      <c r="F35" s="290">
        <f t="shared" si="8"/>
        <v>6030.6</v>
      </c>
      <c r="G35" s="291">
        <v>43864.0</v>
      </c>
      <c r="H35" s="295" t="s">
        <v>529</v>
      </c>
      <c r="I35" s="296">
        <v>0.46875</v>
      </c>
      <c r="J35" s="31"/>
      <c r="K35" s="285">
        <f t="shared" si="9"/>
        <v>6031.8</v>
      </c>
      <c r="L35" s="297">
        <v>1.2</v>
      </c>
      <c r="M35" s="297"/>
      <c r="N35" s="31"/>
      <c r="O35" s="297" t="s">
        <v>78</v>
      </c>
      <c r="P35" s="31"/>
      <c r="Q35" s="31"/>
      <c r="R35" s="297" t="s">
        <v>543</v>
      </c>
      <c r="S35" s="297" t="s">
        <v>544</v>
      </c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290"/>
      <c r="AF35" s="290"/>
      <c r="AG35" s="290"/>
      <c r="AH35" s="290"/>
      <c r="AI35" s="290"/>
      <c r="AJ35" s="290"/>
      <c r="AK35" s="290"/>
      <c r="AL35" s="31"/>
      <c r="AM35" s="290" t="str">
        <f t="shared" si="6"/>
        <v>OK</v>
      </c>
      <c r="AN35" s="290" t="str">
        <f t="shared" si="7"/>
        <v>OK</v>
      </c>
      <c r="AO35" s="31"/>
    </row>
    <row r="36">
      <c r="A36" s="31"/>
      <c r="B36" s="291">
        <v>43864.0</v>
      </c>
      <c r="C36" s="292"/>
      <c r="D36" s="293" t="str">
        <f t="shared" si="11"/>
        <v>ROA</v>
      </c>
      <c r="E36" s="296">
        <v>0.4826388888888889</v>
      </c>
      <c r="F36" s="290">
        <f t="shared" si="8"/>
        <v>6031.8</v>
      </c>
      <c r="G36" s="291">
        <v>43864.0</v>
      </c>
      <c r="H36" s="295" t="s">
        <v>73</v>
      </c>
      <c r="I36" s="296">
        <v>0.5034722222222222</v>
      </c>
      <c r="J36" s="31"/>
      <c r="K36" s="285">
        <f t="shared" si="9"/>
        <v>6032.3</v>
      </c>
      <c r="L36" s="297">
        <v>0.5</v>
      </c>
      <c r="M36" s="297"/>
      <c r="N36" s="31"/>
      <c r="O36" s="297" t="s">
        <v>78</v>
      </c>
      <c r="P36" s="31"/>
      <c r="Q36" s="31"/>
      <c r="R36" s="297" t="s">
        <v>543</v>
      </c>
      <c r="S36" s="297" t="s">
        <v>544</v>
      </c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290"/>
      <c r="AF36" s="290"/>
      <c r="AG36" s="290"/>
      <c r="AH36" s="290"/>
      <c r="AI36" s="290"/>
      <c r="AJ36" s="290"/>
      <c r="AK36" s="290"/>
      <c r="AL36" s="31"/>
      <c r="AM36" s="290" t="str">
        <f t="shared" si="6"/>
        <v>OK</v>
      </c>
      <c r="AN36" s="290" t="str">
        <f t="shared" si="7"/>
        <v>OK</v>
      </c>
      <c r="AO36" s="31"/>
    </row>
    <row r="37">
      <c r="A37" s="31"/>
      <c r="B37" s="291">
        <v>43873.0</v>
      </c>
      <c r="C37" s="292"/>
      <c r="D37" s="293" t="str">
        <f t="shared" si="11"/>
        <v>BUY</v>
      </c>
      <c r="E37" s="296">
        <v>0.5833333333333334</v>
      </c>
      <c r="F37" s="290">
        <f t="shared" si="8"/>
        <v>6032.3</v>
      </c>
      <c r="G37" s="291">
        <v>43873.0</v>
      </c>
      <c r="H37" s="295" t="s">
        <v>517</v>
      </c>
      <c r="I37" s="296">
        <v>0.59375</v>
      </c>
      <c r="J37" s="31"/>
      <c r="K37" s="285">
        <f t="shared" si="9"/>
        <v>6032.6</v>
      </c>
      <c r="L37" s="297">
        <v>0.3</v>
      </c>
      <c r="M37" s="297"/>
      <c r="N37" s="31"/>
      <c r="O37" s="297" t="s">
        <v>102</v>
      </c>
      <c r="P37" s="31"/>
      <c r="Q37" s="31"/>
      <c r="R37" s="297" t="s">
        <v>546</v>
      </c>
      <c r="S37" s="297" t="s">
        <v>547</v>
      </c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290"/>
      <c r="AF37" s="290"/>
      <c r="AG37" s="290"/>
      <c r="AH37" s="290"/>
      <c r="AI37" s="290"/>
      <c r="AJ37" s="290"/>
      <c r="AK37" s="290"/>
      <c r="AL37" s="31"/>
      <c r="AM37" s="290" t="str">
        <f t="shared" si="6"/>
        <v>OK</v>
      </c>
      <c r="AN37" s="290" t="str">
        <f t="shared" si="7"/>
        <v>OK</v>
      </c>
      <c r="AO37" s="31"/>
    </row>
    <row r="38">
      <c r="A38" s="31"/>
      <c r="B38" s="291">
        <v>43873.0</v>
      </c>
      <c r="C38" s="292"/>
      <c r="D38" s="293" t="str">
        <f t="shared" si="11"/>
        <v>TTA</v>
      </c>
      <c r="E38" s="296">
        <v>0.6458333333333334</v>
      </c>
      <c r="F38" s="290">
        <f t="shared" si="8"/>
        <v>6032.6</v>
      </c>
      <c r="G38" s="291">
        <v>43873.0</v>
      </c>
      <c r="H38" s="295" t="s">
        <v>548</v>
      </c>
      <c r="I38" s="296">
        <v>0.7125</v>
      </c>
      <c r="J38" s="31"/>
      <c r="K38" s="285">
        <f t="shared" si="9"/>
        <v>6034.2</v>
      </c>
      <c r="L38" s="297">
        <v>1.6</v>
      </c>
      <c r="M38" s="297"/>
      <c r="N38" s="31"/>
      <c r="O38" s="297" t="s">
        <v>102</v>
      </c>
      <c r="P38" s="31"/>
      <c r="Q38" s="31"/>
      <c r="R38" s="297" t="s">
        <v>546</v>
      </c>
      <c r="S38" s="297" t="s">
        <v>547</v>
      </c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290"/>
      <c r="AF38" s="290"/>
      <c r="AG38" s="290"/>
      <c r="AH38" s="290"/>
      <c r="AI38" s="290"/>
      <c r="AJ38" s="290"/>
      <c r="AK38" s="290"/>
      <c r="AL38" s="31"/>
      <c r="AM38" s="290" t="str">
        <f t="shared" si="6"/>
        <v>OK</v>
      </c>
      <c r="AN38" s="290" t="str">
        <f t="shared" si="7"/>
        <v>OK</v>
      </c>
      <c r="AO38" s="31"/>
    </row>
    <row r="39">
      <c r="A39" s="31"/>
      <c r="B39" s="291">
        <v>43873.0</v>
      </c>
      <c r="C39" s="292"/>
      <c r="D39" s="293" t="str">
        <f t="shared" si="11"/>
        <v>PNE</v>
      </c>
      <c r="E39" s="296">
        <v>0.7916666666666666</v>
      </c>
      <c r="F39" s="290">
        <f t="shared" si="8"/>
        <v>6034.2</v>
      </c>
      <c r="G39" s="291">
        <v>43873.0</v>
      </c>
      <c r="H39" s="295" t="s">
        <v>73</v>
      </c>
      <c r="I39" s="296">
        <v>0.8854166666666666</v>
      </c>
      <c r="J39" s="31"/>
      <c r="K39" s="285">
        <f t="shared" si="9"/>
        <v>6036.4</v>
      </c>
      <c r="L39" s="297">
        <v>2.2</v>
      </c>
      <c r="M39" s="297"/>
      <c r="N39" s="31"/>
      <c r="O39" s="297" t="s">
        <v>102</v>
      </c>
      <c r="P39" s="31"/>
      <c r="Q39" s="31"/>
      <c r="R39" s="297" t="s">
        <v>546</v>
      </c>
      <c r="S39" s="297" t="s">
        <v>547</v>
      </c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290"/>
      <c r="AF39" s="290"/>
      <c r="AG39" s="290"/>
      <c r="AH39" s="290"/>
      <c r="AI39" s="290"/>
      <c r="AJ39" s="290"/>
      <c r="AK39" s="290"/>
      <c r="AL39" s="31"/>
      <c r="AM39" s="290" t="str">
        <f t="shared" si="6"/>
        <v>OK</v>
      </c>
      <c r="AN39" s="290" t="str">
        <f t="shared" si="7"/>
        <v>OK</v>
      </c>
      <c r="AO39" s="31"/>
    </row>
    <row r="40">
      <c r="A40" s="31"/>
      <c r="B40" s="291">
        <v>43874.0</v>
      </c>
      <c r="C40" s="292"/>
      <c r="D40" s="293" t="str">
        <f t="shared" si="11"/>
        <v>BUY</v>
      </c>
      <c r="E40" s="296">
        <v>0.675</v>
      </c>
      <c r="F40" s="290">
        <f t="shared" si="8"/>
        <v>6036.4</v>
      </c>
      <c r="G40" s="291">
        <v>43874.0</v>
      </c>
      <c r="H40" s="295" t="s">
        <v>524</v>
      </c>
      <c r="I40" s="296">
        <v>0.6875</v>
      </c>
      <c r="J40" s="31"/>
      <c r="K40" s="285">
        <f t="shared" si="9"/>
        <v>6036.6</v>
      </c>
      <c r="L40" s="297">
        <v>0.2</v>
      </c>
      <c r="M40" s="297"/>
      <c r="N40" s="31"/>
      <c r="O40" s="297" t="s">
        <v>102</v>
      </c>
      <c r="P40" s="31"/>
      <c r="Q40" s="31"/>
      <c r="R40" s="297" t="s">
        <v>519</v>
      </c>
      <c r="S40" s="297" t="s">
        <v>549</v>
      </c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290"/>
      <c r="AF40" s="290"/>
      <c r="AG40" s="290"/>
      <c r="AH40" s="290"/>
      <c r="AI40" s="290"/>
      <c r="AJ40" s="290"/>
      <c r="AK40" s="290"/>
      <c r="AL40" s="31"/>
      <c r="AM40" s="290" t="str">
        <f t="shared" si="6"/>
        <v>OK</v>
      </c>
      <c r="AN40" s="290" t="str">
        <f t="shared" si="7"/>
        <v>OK</v>
      </c>
      <c r="AO40" s="31"/>
    </row>
    <row r="41">
      <c r="A41" s="31"/>
      <c r="B41" s="291">
        <v>43874.0</v>
      </c>
      <c r="C41" s="292"/>
      <c r="D41" s="293" t="str">
        <f t="shared" si="11"/>
        <v>RDU</v>
      </c>
      <c r="E41" s="296">
        <v>0.7118055555555556</v>
      </c>
      <c r="F41" s="290">
        <f t="shared" si="8"/>
        <v>6036.6</v>
      </c>
      <c r="G41" s="291">
        <v>43874.0</v>
      </c>
      <c r="H41" s="295" t="s">
        <v>550</v>
      </c>
      <c r="I41" s="296">
        <v>0.7395833333333334</v>
      </c>
      <c r="J41" s="31"/>
      <c r="K41" s="285">
        <f t="shared" si="9"/>
        <v>6037.2</v>
      </c>
      <c r="L41" s="297">
        <v>0.6</v>
      </c>
      <c r="M41" s="297"/>
      <c r="N41" s="31"/>
      <c r="O41" s="297" t="s">
        <v>102</v>
      </c>
      <c r="P41" s="31"/>
      <c r="Q41" s="31"/>
      <c r="R41" s="297" t="s">
        <v>519</v>
      </c>
      <c r="S41" s="297" t="s">
        <v>549</v>
      </c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290"/>
      <c r="AF41" s="290"/>
      <c r="AG41" s="290"/>
      <c r="AH41" s="290"/>
      <c r="AI41" s="290"/>
      <c r="AJ41" s="290"/>
      <c r="AK41" s="290"/>
      <c r="AL41" s="31"/>
      <c r="AM41" s="290" t="str">
        <f t="shared" ref="AM41:AM46" si="20">IF(ISBLANK(H41),"",IF((G41+I41)&gt;(B41+E41:E42),"OK","Error!"))</f>
        <v>OK</v>
      </c>
      <c r="AN41" s="290" t="str">
        <f t="shared" si="7"/>
        <v>OK</v>
      </c>
      <c r="AO41" s="31"/>
    </row>
    <row r="42">
      <c r="A42" s="31"/>
      <c r="B42" s="291">
        <v>43874.0</v>
      </c>
      <c r="C42" s="292"/>
      <c r="D42" s="293" t="str">
        <f t="shared" si="11"/>
        <v>ILM</v>
      </c>
      <c r="E42" s="296">
        <v>0.7479166666666667</v>
      </c>
      <c r="F42" s="290">
        <f t="shared" si="8"/>
        <v>6037.2</v>
      </c>
      <c r="G42" s="291">
        <v>43874.0</v>
      </c>
      <c r="H42" s="295" t="s">
        <v>73</v>
      </c>
      <c r="I42" s="296">
        <v>0.7875</v>
      </c>
      <c r="J42" s="31"/>
      <c r="K42" s="285">
        <f t="shared" si="9"/>
        <v>6038.1</v>
      </c>
      <c r="L42" s="297">
        <v>0.9</v>
      </c>
      <c r="M42" s="297"/>
      <c r="N42" s="31"/>
      <c r="O42" s="297" t="s">
        <v>102</v>
      </c>
      <c r="P42" s="31"/>
      <c r="Q42" s="31"/>
      <c r="R42" s="297" t="s">
        <v>519</v>
      </c>
      <c r="S42" s="297" t="s">
        <v>549</v>
      </c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290"/>
      <c r="AF42" s="290"/>
      <c r="AG42" s="290"/>
      <c r="AH42" s="290"/>
      <c r="AI42" s="290"/>
      <c r="AJ42" s="290"/>
      <c r="AK42" s="290"/>
      <c r="AL42" s="31"/>
      <c r="AM42" s="290" t="str">
        <f t="shared" si="20"/>
        <v>OK</v>
      </c>
      <c r="AN42" s="290" t="str">
        <f t="shared" si="7"/>
        <v>OK</v>
      </c>
      <c r="AO42" s="31"/>
    </row>
    <row r="43">
      <c r="A43" s="31"/>
      <c r="B43" s="291">
        <v>43875.0</v>
      </c>
      <c r="C43" s="292"/>
      <c r="D43" s="293" t="str">
        <f t="shared" si="11"/>
        <v>BUY</v>
      </c>
      <c r="E43" s="296">
        <v>0.4875</v>
      </c>
      <c r="F43" s="290">
        <f t="shared" si="8"/>
        <v>6038.1</v>
      </c>
      <c r="G43" s="291">
        <v>43875.0</v>
      </c>
      <c r="H43" s="295" t="s">
        <v>551</v>
      </c>
      <c r="I43" s="296">
        <v>0.5138888888888888</v>
      </c>
      <c r="J43" s="31"/>
      <c r="K43" s="285">
        <f t="shared" si="9"/>
        <v>6038.7</v>
      </c>
      <c r="L43" s="297">
        <v>0.6</v>
      </c>
      <c r="M43" s="297"/>
      <c r="N43" s="31"/>
      <c r="O43" s="297" t="s">
        <v>78</v>
      </c>
      <c r="P43" s="31"/>
      <c r="Q43" s="31"/>
      <c r="R43" s="297" t="s">
        <v>546</v>
      </c>
      <c r="S43" s="297" t="s">
        <v>547</v>
      </c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290"/>
      <c r="AF43" s="290"/>
      <c r="AG43" s="290"/>
      <c r="AH43" s="290"/>
      <c r="AI43" s="290"/>
      <c r="AJ43" s="290"/>
      <c r="AK43" s="290"/>
      <c r="AL43" s="31"/>
      <c r="AM43" s="290" t="str">
        <f t="shared" si="20"/>
        <v>OK</v>
      </c>
      <c r="AN43" s="290" t="str">
        <f t="shared" si="7"/>
        <v>OK</v>
      </c>
      <c r="AO43" s="31"/>
    </row>
    <row r="44">
      <c r="A44" s="31"/>
      <c r="B44" s="291">
        <v>43875.0</v>
      </c>
      <c r="C44" s="292"/>
      <c r="D44" s="293" t="str">
        <f t="shared" si="11"/>
        <v>OAJ</v>
      </c>
      <c r="E44" s="296">
        <v>0.6666666666666666</v>
      </c>
      <c r="F44" s="290">
        <f t="shared" si="8"/>
        <v>6038.7</v>
      </c>
      <c r="G44" s="291">
        <v>43875.0</v>
      </c>
      <c r="H44" s="295" t="s">
        <v>524</v>
      </c>
      <c r="I44" s="296">
        <v>0.6916666666666667</v>
      </c>
      <c r="J44" s="31"/>
      <c r="K44" s="285">
        <f t="shared" si="9"/>
        <v>6039.2</v>
      </c>
      <c r="L44" s="297">
        <v>0.5</v>
      </c>
      <c r="M44" s="297"/>
      <c r="N44" s="31"/>
      <c r="O44" s="297" t="s">
        <v>78</v>
      </c>
      <c r="P44" s="31"/>
      <c r="Q44" s="31"/>
      <c r="R44" s="297" t="s">
        <v>546</v>
      </c>
      <c r="S44" s="297" t="s">
        <v>547</v>
      </c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290"/>
      <c r="AF44" s="290"/>
      <c r="AG44" s="290"/>
      <c r="AH44" s="290"/>
      <c r="AI44" s="290"/>
      <c r="AJ44" s="290"/>
      <c r="AK44" s="290"/>
      <c r="AL44" s="31"/>
      <c r="AM44" s="290" t="str">
        <f t="shared" si="20"/>
        <v>OK</v>
      </c>
      <c r="AN44" s="290" t="str">
        <f t="shared" si="7"/>
        <v>OK</v>
      </c>
      <c r="AO44" s="31"/>
    </row>
    <row r="45">
      <c r="A45" s="31"/>
      <c r="B45" s="291">
        <v>43875.0</v>
      </c>
      <c r="C45" s="292"/>
      <c r="D45" s="293" t="str">
        <f t="shared" si="11"/>
        <v>RDU</v>
      </c>
      <c r="E45" s="296">
        <v>0.7</v>
      </c>
      <c r="F45" s="290">
        <f t="shared" si="8"/>
        <v>6039.2</v>
      </c>
      <c r="G45" s="291">
        <v>43875.0</v>
      </c>
      <c r="H45" s="295" t="s">
        <v>73</v>
      </c>
      <c r="I45" s="296">
        <v>0.71875</v>
      </c>
      <c r="J45" s="31"/>
      <c r="K45" s="285">
        <f t="shared" si="9"/>
        <v>6039.6</v>
      </c>
      <c r="L45" s="297">
        <v>0.4</v>
      </c>
      <c r="M45" s="297"/>
      <c r="N45" s="31"/>
      <c r="O45" s="297" t="s">
        <v>78</v>
      </c>
      <c r="P45" s="31"/>
      <c r="Q45" s="31"/>
      <c r="R45" s="297" t="s">
        <v>546</v>
      </c>
      <c r="S45" s="297" t="s">
        <v>547</v>
      </c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290"/>
      <c r="AF45" s="290"/>
      <c r="AG45" s="290"/>
      <c r="AH45" s="290"/>
      <c r="AI45" s="290"/>
      <c r="AJ45" s="290"/>
      <c r="AK45" s="290"/>
      <c r="AL45" s="31"/>
      <c r="AM45" s="290" t="str">
        <f t="shared" si="20"/>
        <v>OK</v>
      </c>
      <c r="AN45" s="290" t="str">
        <f t="shared" si="7"/>
        <v>OK</v>
      </c>
      <c r="AO45" s="31"/>
    </row>
    <row r="46">
      <c r="A46" s="31"/>
      <c r="B46" s="291">
        <v>43882.0</v>
      </c>
      <c r="C46" s="292"/>
      <c r="D46" s="293" t="str">
        <f t="shared" si="11"/>
        <v>BUY</v>
      </c>
      <c r="E46" s="296">
        <v>0.5173611111111112</v>
      </c>
      <c r="F46" s="290">
        <f t="shared" si="8"/>
        <v>6039.6</v>
      </c>
      <c r="G46" s="291">
        <v>43882.0</v>
      </c>
      <c r="H46" s="295" t="s">
        <v>552</v>
      </c>
      <c r="I46" s="296">
        <v>0.5458333333333333</v>
      </c>
      <c r="J46" s="31"/>
      <c r="K46" s="285">
        <f t="shared" si="9"/>
        <v>6040.3</v>
      </c>
      <c r="L46" s="297">
        <v>0.7</v>
      </c>
      <c r="M46" s="297"/>
      <c r="N46" s="31"/>
      <c r="O46" s="297" t="s">
        <v>102</v>
      </c>
      <c r="P46" s="31"/>
      <c r="Q46" s="31"/>
      <c r="R46" s="297" t="s">
        <v>543</v>
      </c>
      <c r="S46" s="297" t="s">
        <v>553</v>
      </c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290"/>
      <c r="AF46" s="290"/>
      <c r="AG46" s="290"/>
      <c r="AH46" s="290"/>
      <c r="AI46" s="290"/>
      <c r="AJ46" s="290"/>
      <c r="AK46" s="290"/>
      <c r="AL46" s="31"/>
      <c r="AM46" s="290" t="str">
        <f t="shared" si="20"/>
        <v>OK</v>
      </c>
      <c r="AN46" s="290" t="str">
        <f t="shared" si="7"/>
        <v>OK</v>
      </c>
      <c r="AO46" s="31"/>
    </row>
    <row r="47">
      <c r="A47" s="31"/>
      <c r="B47" s="291">
        <v>43882.0</v>
      </c>
      <c r="C47" s="292"/>
      <c r="D47" s="293" t="str">
        <f t="shared" si="11"/>
        <v>PGV</v>
      </c>
      <c r="E47" s="296">
        <v>0.6875</v>
      </c>
      <c r="F47" s="290">
        <f t="shared" si="8"/>
        <v>6040.3</v>
      </c>
      <c r="G47" s="291">
        <v>43882.0</v>
      </c>
      <c r="H47" s="295" t="s">
        <v>73</v>
      </c>
      <c r="I47" s="296">
        <v>0.7125</v>
      </c>
      <c r="J47" s="31"/>
      <c r="K47" s="285">
        <f t="shared" si="9"/>
        <v>6040.9</v>
      </c>
      <c r="L47" s="297">
        <v>0.6</v>
      </c>
      <c r="M47" s="297"/>
      <c r="N47" s="31"/>
      <c r="O47" s="297" t="s">
        <v>102</v>
      </c>
      <c r="P47" s="31"/>
      <c r="Q47" s="31"/>
      <c r="R47" s="297" t="s">
        <v>543</v>
      </c>
      <c r="S47" s="297" t="s">
        <v>553</v>
      </c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290"/>
      <c r="AF47" s="290"/>
      <c r="AG47" s="290"/>
      <c r="AH47" s="290"/>
      <c r="AI47" s="290"/>
      <c r="AJ47" s="290"/>
      <c r="AK47" s="290"/>
      <c r="AL47" s="31"/>
      <c r="AM47" s="290" t="str">
        <f t="shared" ref="AM47:AM66" si="21">IF(ISBLANK(H47),"",IF((G47+I47)&gt;(B47+E47),"OK","Error!"))</f>
        <v>OK</v>
      </c>
      <c r="AN47" s="290" t="str">
        <f t="shared" si="7"/>
        <v>OK</v>
      </c>
      <c r="AO47" s="31"/>
    </row>
    <row r="48">
      <c r="A48" s="31"/>
      <c r="B48" s="291">
        <v>43889.0</v>
      </c>
      <c r="C48" s="292"/>
      <c r="D48" s="293" t="str">
        <f t="shared" si="11"/>
        <v>BUY</v>
      </c>
      <c r="E48" s="296">
        <v>0.3576388888888889</v>
      </c>
      <c r="F48" s="290">
        <f t="shared" si="8"/>
        <v>6040.9</v>
      </c>
      <c r="G48" s="291">
        <v>43889.0</v>
      </c>
      <c r="H48" s="295" t="s">
        <v>552</v>
      </c>
      <c r="I48" s="296">
        <v>0.375</v>
      </c>
      <c r="J48" s="31"/>
      <c r="K48" s="285">
        <f t="shared" si="9"/>
        <v>6041.4</v>
      </c>
      <c r="L48" s="297">
        <v>0.5</v>
      </c>
      <c r="M48" s="297"/>
      <c r="N48" s="31"/>
      <c r="O48" s="297" t="s">
        <v>102</v>
      </c>
      <c r="P48" s="31"/>
      <c r="Q48" s="31"/>
      <c r="R48" s="297" t="s">
        <v>546</v>
      </c>
      <c r="S48" s="297" t="s">
        <v>547</v>
      </c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290"/>
      <c r="AF48" s="290"/>
      <c r="AG48" s="290"/>
      <c r="AH48" s="290"/>
      <c r="AI48" s="290"/>
      <c r="AJ48" s="290"/>
      <c r="AK48" s="290"/>
      <c r="AL48" s="31"/>
      <c r="AM48" s="290" t="str">
        <f t="shared" si="21"/>
        <v>OK</v>
      </c>
      <c r="AN48" s="290" t="str">
        <f t="shared" si="7"/>
        <v>OK</v>
      </c>
      <c r="AO48" s="31"/>
    </row>
    <row r="49">
      <c r="A49" s="31"/>
      <c r="B49" s="291">
        <v>43889.0</v>
      </c>
      <c r="C49" s="292"/>
      <c r="D49" s="293" t="str">
        <f t="shared" si="11"/>
        <v>PGV</v>
      </c>
      <c r="E49" s="296">
        <v>0.4222222222222222</v>
      </c>
      <c r="F49" s="290">
        <f t="shared" si="8"/>
        <v>6041.4</v>
      </c>
      <c r="G49" s="291">
        <v>43889.0</v>
      </c>
      <c r="H49" s="295" t="s">
        <v>554</v>
      </c>
      <c r="I49" s="296">
        <v>0.45555555555555555</v>
      </c>
      <c r="J49" s="31"/>
      <c r="K49" s="285">
        <f t="shared" si="9"/>
        <v>6042.8</v>
      </c>
      <c r="L49" s="297">
        <v>1.4</v>
      </c>
      <c r="M49" s="297"/>
      <c r="N49" s="31"/>
      <c r="O49" s="297" t="s">
        <v>102</v>
      </c>
      <c r="P49" s="31"/>
      <c r="Q49" s="31"/>
      <c r="R49" s="297" t="s">
        <v>546</v>
      </c>
      <c r="S49" s="297" t="s">
        <v>547</v>
      </c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290"/>
      <c r="AF49" s="290"/>
      <c r="AG49" s="290"/>
      <c r="AH49" s="290"/>
      <c r="AI49" s="290"/>
      <c r="AJ49" s="290"/>
      <c r="AK49" s="290"/>
      <c r="AL49" s="31"/>
      <c r="AM49" s="290" t="str">
        <f t="shared" si="21"/>
        <v>OK</v>
      </c>
      <c r="AN49" s="290" t="str">
        <f t="shared" si="7"/>
        <v>OK</v>
      </c>
      <c r="AO49" s="31"/>
    </row>
    <row r="50">
      <c r="A50" s="31"/>
      <c r="B50" s="291">
        <v>43889.0</v>
      </c>
      <c r="C50" s="292"/>
      <c r="D50" s="293" t="str">
        <f t="shared" si="11"/>
        <v>ILG</v>
      </c>
      <c r="E50" s="296">
        <v>0.5416666666666666</v>
      </c>
      <c r="F50" s="290">
        <f t="shared" si="8"/>
        <v>6042.8</v>
      </c>
      <c r="G50" s="291">
        <v>43889.0</v>
      </c>
      <c r="H50" s="295" t="s">
        <v>73</v>
      </c>
      <c r="I50" s="296">
        <v>0.6145833333333334</v>
      </c>
      <c r="J50" s="31"/>
      <c r="K50" s="285">
        <f t="shared" si="9"/>
        <v>6044.5</v>
      </c>
      <c r="L50" s="297">
        <v>1.7</v>
      </c>
      <c r="M50" s="297"/>
      <c r="N50" s="31"/>
      <c r="O50" s="297" t="s">
        <v>102</v>
      </c>
      <c r="P50" s="31"/>
      <c r="Q50" s="31"/>
      <c r="R50" s="297" t="s">
        <v>546</v>
      </c>
      <c r="S50" s="297" t="s">
        <v>547</v>
      </c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290"/>
      <c r="AF50" s="290"/>
      <c r="AG50" s="290"/>
      <c r="AH50" s="290"/>
      <c r="AI50" s="290"/>
      <c r="AJ50" s="290"/>
      <c r="AK50" s="290"/>
      <c r="AL50" s="31"/>
      <c r="AM50" s="290" t="str">
        <f t="shared" si="21"/>
        <v>OK</v>
      </c>
      <c r="AN50" s="290" t="str">
        <f t="shared" si="7"/>
        <v>OK</v>
      </c>
      <c r="AO50" s="31"/>
    </row>
    <row r="51">
      <c r="A51" s="31"/>
      <c r="B51" s="291">
        <v>43891.0</v>
      </c>
      <c r="C51" s="292"/>
      <c r="D51" s="293" t="str">
        <f t="shared" si="11"/>
        <v>BUY</v>
      </c>
      <c r="E51" s="296">
        <v>0.625</v>
      </c>
      <c r="F51" s="290">
        <f t="shared" si="8"/>
        <v>6044.5</v>
      </c>
      <c r="G51" s="291">
        <v>43891.0</v>
      </c>
      <c r="H51" s="295" t="s">
        <v>517</v>
      </c>
      <c r="I51" s="296">
        <v>0.6354166666666666</v>
      </c>
      <c r="J51" s="31"/>
      <c r="K51" s="285">
        <f t="shared" si="9"/>
        <v>6044.7</v>
      </c>
      <c r="L51" s="297">
        <v>0.2</v>
      </c>
      <c r="M51" s="297"/>
      <c r="N51" s="31"/>
      <c r="O51" s="297" t="s">
        <v>102</v>
      </c>
      <c r="P51" s="31"/>
      <c r="Q51" s="31"/>
      <c r="R51" s="297" t="s">
        <v>519</v>
      </c>
      <c r="S51" s="297" t="s">
        <v>555</v>
      </c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290"/>
      <c r="AF51" s="290"/>
      <c r="AG51" s="290"/>
      <c r="AH51" s="290"/>
      <c r="AI51" s="290"/>
      <c r="AJ51" s="290"/>
      <c r="AK51" s="290"/>
      <c r="AL51" s="31"/>
      <c r="AM51" s="290" t="str">
        <f t="shared" si="21"/>
        <v>OK</v>
      </c>
      <c r="AN51" s="290" t="str">
        <f t="shared" si="7"/>
        <v>OK</v>
      </c>
      <c r="AO51" s="31"/>
    </row>
    <row r="52">
      <c r="A52" s="31"/>
      <c r="B52" s="291">
        <v>43891.0</v>
      </c>
      <c r="C52" s="292"/>
      <c r="D52" s="293" t="str">
        <f t="shared" si="11"/>
        <v>TTA</v>
      </c>
      <c r="E52" s="296">
        <v>0.6451388888888889</v>
      </c>
      <c r="F52" s="290">
        <f t="shared" si="8"/>
        <v>6044.7</v>
      </c>
      <c r="G52" s="291">
        <v>43891.0</v>
      </c>
      <c r="H52" s="295" t="s">
        <v>556</v>
      </c>
      <c r="I52" s="296">
        <v>0.6888888888888889</v>
      </c>
      <c r="J52" s="31"/>
      <c r="K52" s="285">
        <f t="shared" si="9"/>
        <v>6045.5</v>
      </c>
      <c r="L52" s="297">
        <v>0.8</v>
      </c>
      <c r="M52" s="297"/>
      <c r="N52" s="31"/>
      <c r="O52" s="297" t="s">
        <v>102</v>
      </c>
      <c r="P52" s="297"/>
      <c r="Q52" s="31"/>
      <c r="R52" s="297" t="s">
        <v>519</v>
      </c>
      <c r="S52" s="297" t="s">
        <v>555</v>
      </c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290"/>
      <c r="AF52" s="290"/>
      <c r="AG52" s="290"/>
      <c r="AH52" s="290"/>
      <c r="AI52" s="290"/>
      <c r="AJ52" s="290"/>
      <c r="AK52" s="290"/>
      <c r="AL52" s="31"/>
      <c r="AM52" s="290" t="str">
        <f t="shared" si="21"/>
        <v>OK</v>
      </c>
      <c r="AN52" s="290" t="str">
        <f t="shared" si="7"/>
        <v>OK</v>
      </c>
      <c r="AO52" s="31"/>
    </row>
    <row r="53">
      <c r="A53" s="31"/>
      <c r="B53" s="291">
        <v>43891.0</v>
      </c>
      <c r="C53" s="292"/>
      <c r="D53" s="293" t="str">
        <f t="shared" si="11"/>
        <v>JZI</v>
      </c>
      <c r="E53" s="296">
        <v>0.75625</v>
      </c>
      <c r="F53" s="290">
        <f t="shared" si="8"/>
        <v>6045.5</v>
      </c>
      <c r="G53" s="291">
        <v>43891.0</v>
      </c>
      <c r="H53" s="295" t="s">
        <v>524</v>
      </c>
      <c r="I53" s="296">
        <v>0.8020833333333334</v>
      </c>
      <c r="J53" s="31"/>
      <c r="K53" s="285">
        <f t="shared" si="9"/>
        <v>6046.4</v>
      </c>
      <c r="L53" s="297">
        <v>0.9</v>
      </c>
      <c r="M53" s="297"/>
      <c r="N53" s="31"/>
      <c r="O53" s="297" t="s">
        <v>102</v>
      </c>
      <c r="P53" s="297"/>
      <c r="Q53" s="31"/>
      <c r="R53" s="297" t="s">
        <v>519</v>
      </c>
      <c r="S53" s="297" t="s">
        <v>555</v>
      </c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290"/>
      <c r="AF53" s="290"/>
      <c r="AG53" s="290"/>
      <c r="AH53" s="290"/>
      <c r="AI53" s="290"/>
      <c r="AJ53" s="290"/>
      <c r="AK53" s="290"/>
      <c r="AL53" s="31"/>
      <c r="AM53" s="290" t="str">
        <f t="shared" si="21"/>
        <v>OK</v>
      </c>
      <c r="AN53" s="290" t="str">
        <f t="shared" si="7"/>
        <v>OK</v>
      </c>
      <c r="AO53" s="31"/>
    </row>
    <row r="54">
      <c r="A54" s="31"/>
      <c r="B54" s="291">
        <v>43891.0</v>
      </c>
      <c r="C54" s="292"/>
      <c r="D54" s="293" t="str">
        <f t="shared" si="11"/>
        <v>RDU</v>
      </c>
      <c r="E54" s="296">
        <v>0.8118055555555556</v>
      </c>
      <c r="F54" s="290">
        <f t="shared" si="8"/>
        <v>6046.4</v>
      </c>
      <c r="G54" s="291">
        <v>43891.0</v>
      </c>
      <c r="H54" s="295" t="s">
        <v>517</v>
      </c>
      <c r="I54" s="296">
        <v>0.8194444444444444</v>
      </c>
      <c r="J54" s="31"/>
      <c r="K54" s="285">
        <f t="shared" si="9"/>
        <v>6046.6</v>
      </c>
      <c r="L54" s="297">
        <v>0.2</v>
      </c>
      <c r="M54" s="297"/>
      <c r="N54" s="31"/>
      <c r="O54" s="297" t="s">
        <v>102</v>
      </c>
      <c r="P54" s="297"/>
      <c r="Q54" s="31"/>
      <c r="R54" s="297" t="s">
        <v>519</v>
      </c>
      <c r="S54" s="297" t="s">
        <v>555</v>
      </c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290"/>
      <c r="AF54" s="290"/>
      <c r="AG54" s="290"/>
      <c r="AH54" s="290"/>
      <c r="AI54" s="290"/>
      <c r="AJ54" s="290"/>
      <c r="AK54" s="290"/>
      <c r="AL54" s="31"/>
      <c r="AM54" s="290" t="str">
        <f t="shared" si="21"/>
        <v>OK</v>
      </c>
      <c r="AN54" s="290" t="str">
        <f t="shared" si="7"/>
        <v>OK</v>
      </c>
      <c r="AO54" s="31"/>
    </row>
    <row r="55">
      <c r="A55" s="31"/>
      <c r="B55" s="291">
        <v>43892.0</v>
      </c>
      <c r="C55" s="292"/>
      <c r="D55" s="293" t="str">
        <f t="shared" si="11"/>
        <v>TTA</v>
      </c>
      <c r="E55" s="296">
        <v>0.4479166666666667</v>
      </c>
      <c r="F55" s="290">
        <f t="shared" si="8"/>
        <v>6046.6</v>
      </c>
      <c r="G55" s="291">
        <v>43892.0</v>
      </c>
      <c r="H55" s="295" t="s">
        <v>73</v>
      </c>
      <c r="I55" s="296">
        <v>0.4583333333333333</v>
      </c>
      <c r="J55" s="31"/>
      <c r="K55" s="285">
        <f t="shared" si="9"/>
        <v>6046.8</v>
      </c>
      <c r="L55" s="297">
        <v>0.2</v>
      </c>
      <c r="M55" s="297"/>
      <c r="N55" s="31"/>
      <c r="O55" s="297" t="s">
        <v>102</v>
      </c>
      <c r="P55" s="31"/>
      <c r="Q55" s="31"/>
      <c r="R55" s="297" t="s">
        <v>10</v>
      </c>
      <c r="S55" s="297" t="s">
        <v>557</v>
      </c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290"/>
      <c r="AF55" s="290"/>
      <c r="AG55" s="290"/>
      <c r="AH55" s="290"/>
      <c r="AI55" s="290"/>
      <c r="AJ55" s="290"/>
      <c r="AK55" s="290"/>
      <c r="AL55" s="31"/>
      <c r="AM55" s="290" t="str">
        <f t="shared" si="21"/>
        <v>OK</v>
      </c>
      <c r="AN55" s="290" t="str">
        <f t="shared" si="7"/>
        <v>OK</v>
      </c>
      <c r="AO55" s="31"/>
    </row>
    <row r="56">
      <c r="A56" s="31"/>
      <c r="B56" s="291">
        <v>43893.0</v>
      </c>
      <c r="C56" s="292"/>
      <c r="D56" s="293" t="str">
        <f t="shared" si="11"/>
        <v>BUY</v>
      </c>
      <c r="E56" s="296">
        <v>0.4618055555555556</v>
      </c>
      <c r="F56" s="290">
        <f t="shared" si="8"/>
        <v>6046.8</v>
      </c>
      <c r="G56" s="291">
        <v>43893.0</v>
      </c>
      <c r="H56" s="295" t="s">
        <v>197</v>
      </c>
      <c r="I56" s="296">
        <v>0.46875</v>
      </c>
      <c r="J56" s="31"/>
      <c r="K56" s="285">
        <f t="shared" si="9"/>
        <v>6047</v>
      </c>
      <c r="L56" s="297">
        <v>0.2</v>
      </c>
      <c r="M56" s="297"/>
      <c r="N56" s="31"/>
      <c r="O56" s="297" t="s">
        <v>102</v>
      </c>
      <c r="P56" s="31"/>
      <c r="Q56" s="31"/>
      <c r="R56" s="297" t="s">
        <v>519</v>
      </c>
      <c r="S56" s="297" t="s">
        <v>558</v>
      </c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290"/>
      <c r="AF56" s="290"/>
      <c r="AG56" s="290"/>
      <c r="AH56" s="290"/>
      <c r="AI56" s="290"/>
      <c r="AJ56" s="290"/>
      <c r="AK56" s="290"/>
      <c r="AL56" s="31"/>
      <c r="AM56" s="290" t="str">
        <f t="shared" si="21"/>
        <v>OK</v>
      </c>
      <c r="AN56" s="290" t="str">
        <f t="shared" si="7"/>
        <v>OK</v>
      </c>
      <c r="AO56" s="31"/>
    </row>
    <row r="57">
      <c r="A57" s="31"/>
      <c r="B57" s="291">
        <v>43893.0</v>
      </c>
      <c r="C57" s="292"/>
      <c r="D57" s="293" t="str">
        <f t="shared" si="11"/>
        <v>GSO</v>
      </c>
      <c r="E57" s="296">
        <v>0.5173611111111112</v>
      </c>
      <c r="F57" s="290">
        <f t="shared" si="8"/>
        <v>6047</v>
      </c>
      <c r="G57" s="291">
        <v>43893.0</v>
      </c>
      <c r="H57" s="295" t="s">
        <v>559</v>
      </c>
      <c r="I57" s="296">
        <v>0.5972222222222222</v>
      </c>
      <c r="J57" s="31"/>
      <c r="K57" s="285">
        <f t="shared" si="9"/>
        <v>6048.9</v>
      </c>
      <c r="L57" s="297">
        <v>1.9</v>
      </c>
      <c r="M57" s="297"/>
      <c r="N57" s="31"/>
      <c r="O57" s="297" t="s">
        <v>102</v>
      </c>
      <c r="P57" s="31"/>
      <c r="Q57" s="31"/>
      <c r="R57" s="297" t="s">
        <v>519</v>
      </c>
      <c r="S57" s="297" t="s">
        <v>558</v>
      </c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290"/>
      <c r="AF57" s="290"/>
      <c r="AG57" s="290"/>
      <c r="AH57" s="290"/>
      <c r="AI57" s="290"/>
      <c r="AJ57" s="290"/>
      <c r="AK57" s="290"/>
      <c r="AL57" s="31"/>
      <c r="AM57" s="290" t="str">
        <f t="shared" si="21"/>
        <v>OK</v>
      </c>
      <c r="AN57" s="290" t="str">
        <f t="shared" si="7"/>
        <v>OK</v>
      </c>
      <c r="AO57" s="31"/>
    </row>
    <row r="58">
      <c r="A58" s="31"/>
      <c r="B58" s="291">
        <v>43893.0</v>
      </c>
      <c r="C58" s="292"/>
      <c r="D58" s="293" t="str">
        <f t="shared" si="11"/>
        <v>CHA</v>
      </c>
      <c r="E58" s="296">
        <v>0.8680555555555556</v>
      </c>
      <c r="F58" s="290">
        <f t="shared" si="8"/>
        <v>6048.9</v>
      </c>
      <c r="G58" s="291">
        <v>43893.0</v>
      </c>
      <c r="H58" s="295" t="s">
        <v>197</v>
      </c>
      <c r="I58" s="296">
        <v>0.9236111111111112</v>
      </c>
      <c r="J58" s="31"/>
      <c r="K58" s="285">
        <f t="shared" si="9"/>
        <v>6050.2</v>
      </c>
      <c r="L58" s="297">
        <v>1.3</v>
      </c>
      <c r="M58" s="297"/>
      <c r="N58" s="31"/>
      <c r="O58" s="297" t="s">
        <v>102</v>
      </c>
      <c r="P58" s="31"/>
      <c r="Q58" s="31"/>
      <c r="R58" s="297" t="s">
        <v>519</v>
      </c>
      <c r="S58" s="297" t="s">
        <v>558</v>
      </c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290"/>
      <c r="AF58" s="290"/>
      <c r="AG58" s="290"/>
      <c r="AH58" s="290"/>
      <c r="AI58" s="290"/>
      <c r="AJ58" s="290"/>
      <c r="AK58" s="290"/>
      <c r="AL58" s="31"/>
      <c r="AM58" s="290" t="str">
        <f t="shared" si="21"/>
        <v>OK</v>
      </c>
      <c r="AN58" s="290" t="str">
        <f t="shared" si="7"/>
        <v>OK</v>
      </c>
      <c r="AO58" s="31"/>
    </row>
    <row r="59">
      <c r="A59" s="31"/>
      <c r="B59" s="291">
        <v>43893.0</v>
      </c>
      <c r="C59" s="292"/>
      <c r="D59" s="293" t="str">
        <f t="shared" si="11"/>
        <v>GSO</v>
      </c>
      <c r="E59" s="296">
        <v>0.9319444444444445</v>
      </c>
      <c r="F59" s="290">
        <f t="shared" si="8"/>
        <v>6050.2</v>
      </c>
      <c r="G59" s="291">
        <v>43893.0</v>
      </c>
      <c r="H59" s="295" t="s">
        <v>517</v>
      </c>
      <c r="I59" s="296">
        <v>0.9479166666666666</v>
      </c>
      <c r="J59" s="31"/>
      <c r="K59" s="285">
        <f t="shared" si="9"/>
        <v>6050.5</v>
      </c>
      <c r="L59" s="297">
        <v>0.3</v>
      </c>
      <c r="M59" s="297"/>
      <c r="N59" s="31"/>
      <c r="O59" s="297" t="s">
        <v>102</v>
      </c>
      <c r="P59" s="31"/>
      <c r="Q59" s="31"/>
      <c r="R59" s="297" t="s">
        <v>519</v>
      </c>
      <c r="S59" s="297" t="s">
        <v>558</v>
      </c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290"/>
      <c r="AF59" s="290"/>
      <c r="AG59" s="290"/>
      <c r="AH59" s="290"/>
      <c r="AI59" s="290"/>
      <c r="AJ59" s="290"/>
      <c r="AK59" s="290"/>
      <c r="AL59" s="31"/>
      <c r="AM59" s="290" t="str">
        <f t="shared" si="21"/>
        <v>OK</v>
      </c>
      <c r="AN59" s="290" t="str">
        <f t="shared" si="7"/>
        <v>OK</v>
      </c>
      <c r="AO59" s="31"/>
    </row>
    <row r="60">
      <c r="A60" s="31"/>
      <c r="B60" s="291">
        <v>43895.0</v>
      </c>
      <c r="C60" s="292"/>
      <c r="D60" s="293" t="str">
        <f t="shared" si="11"/>
        <v>TTA</v>
      </c>
      <c r="E60" s="296">
        <v>0.2951388888888889</v>
      </c>
      <c r="F60" s="290">
        <f t="shared" si="8"/>
        <v>6050.5</v>
      </c>
      <c r="G60" s="291">
        <v>43895.0</v>
      </c>
      <c r="H60" s="295" t="s">
        <v>524</v>
      </c>
      <c r="I60" s="296">
        <v>0.3055555555555556</v>
      </c>
      <c r="J60" s="31"/>
      <c r="K60" s="285">
        <f t="shared" si="9"/>
        <v>6050.7</v>
      </c>
      <c r="L60" s="297">
        <v>0.2</v>
      </c>
      <c r="M60" s="297"/>
      <c r="N60" s="31"/>
      <c r="O60" s="297" t="s">
        <v>102</v>
      </c>
      <c r="P60" s="31"/>
      <c r="Q60" s="31"/>
      <c r="R60" s="297" t="s">
        <v>519</v>
      </c>
      <c r="S60" s="297" t="s">
        <v>560</v>
      </c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290"/>
      <c r="AF60" s="290"/>
      <c r="AG60" s="290"/>
      <c r="AH60" s="290"/>
      <c r="AI60" s="290"/>
      <c r="AJ60" s="290"/>
      <c r="AK60" s="290"/>
      <c r="AL60" s="31"/>
      <c r="AM60" s="290" t="str">
        <f t="shared" si="21"/>
        <v>OK</v>
      </c>
      <c r="AN60" s="290" t="str">
        <f t="shared" si="7"/>
        <v>OK</v>
      </c>
      <c r="AO60" s="31"/>
    </row>
    <row r="61">
      <c r="A61" s="31"/>
      <c r="B61" s="291">
        <v>43895.0</v>
      </c>
      <c r="C61" s="292"/>
      <c r="D61" s="293" t="str">
        <f t="shared" si="11"/>
        <v>RDU</v>
      </c>
      <c r="E61" s="296">
        <v>0.33541666666666664</v>
      </c>
      <c r="F61" s="290">
        <f t="shared" si="8"/>
        <v>6050.7</v>
      </c>
      <c r="G61" s="291">
        <v>43895.0</v>
      </c>
      <c r="H61" s="295" t="s">
        <v>561</v>
      </c>
      <c r="I61" s="296">
        <v>0.3701388888888889</v>
      </c>
      <c r="J61" s="31"/>
      <c r="K61" s="285">
        <f t="shared" si="9"/>
        <v>6051.4</v>
      </c>
      <c r="L61" s="297">
        <v>0.7</v>
      </c>
      <c r="M61" s="297"/>
      <c r="N61" s="31"/>
      <c r="O61" s="297" t="s">
        <v>102</v>
      </c>
      <c r="P61" s="297"/>
      <c r="Q61" s="31"/>
      <c r="R61" s="297" t="s">
        <v>519</v>
      </c>
      <c r="S61" s="297" t="s">
        <v>560</v>
      </c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290"/>
      <c r="AF61" s="290"/>
      <c r="AG61" s="290"/>
      <c r="AH61" s="290"/>
      <c r="AI61" s="290"/>
      <c r="AJ61" s="290"/>
      <c r="AK61" s="290"/>
      <c r="AL61" s="31"/>
      <c r="AM61" s="290" t="str">
        <f t="shared" si="21"/>
        <v>OK</v>
      </c>
      <c r="AN61" s="290" t="str">
        <f t="shared" si="7"/>
        <v>OK</v>
      </c>
      <c r="AO61" s="31"/>
    </row>
    <row r="62">
      <c r="A62" s="31"/>
      <c r="B62" s="291">
        <v>43895.0</v>
      </c>
      <c r="C62" s="292"/>
      <c r="D62" s="293" t="str">
        <f t="shared" si="11"/>
        <v>CLT</v>
      </c>
      <c r="E62" s="296">
        <v>0.3763888888888889</v>
      </c>
      <c r="F62" s="290">
        <f t="shared" si="8"/>
        <v>6051.4</v>
      </c>
      <c r="G62" s="291">
        <v>43895.0</v>
      </c>
      <c r="H62" s="295" t="s">
        <v>562</v>
      </c>
      <c r="I62" s="296">
        <v>0.4166666666666667</v>
      </c>
      <c r="J62" s="31"/>
      <c r="K62" s="285">
        <f t="shared" si="9"/>
        <v>6052.5</v>
      </c>
      <c r="L62" s="297">
        <v>1.1</v>
      </c>
      <c r="M62" s="297"/>
      <c r="N62" s="31"/>
      <c r="O62" s="297" t="s">
        <v>102</v>
      </c>
      <c r="P62" s="297"/>
      <c r="Q62" s="31"/>
      <c r="R62" s="297" t="s">
        <v>519</v>
      </c>
      <c r="S62" s="297" t="s">
        <v>560</v>
      </c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290"/>
      <c r="AF62" s="290"/>
      <c r="AG62" s="290"/>
      <c r="AH62" s="290"/>
      <c r="AI62" s="290"/>
      <c r="AJ62" s="290"/>
      <c r="AK62" s="290"/>
      <c r="AL62" s="31"/>
      <c r="AM62" s="290" t="str">
        <f t="shared" si="21"/>
        <v>OK</v>
      </c>
      <c r="AN62" s="290" t="str">
        <f t="shared" si="7"/>
        <v>OK</v>
      </c>
      <c r="AO62" s="31"/>
    </row>
    <row r="63">
      <c r="A63" s="31"/>
      <c r="B63" s="291">
        <v>43895.0</v>
      </c>
      <c r="C63" s="292"/>
      <c r="D63" s="293" t="str">
        <f t="shared" si="11"/>
        <v>DBN</v>
      </c>
      <c r="E63" s="296">
        <v>0.49583333333333335</v>
      </c>
      <c r="F63" s="290">
        <f t="shared" si="8"/>
        <v>6052.5</v>
      </c>
      <c r="G63" s="291">
        <v>43895.0</v>
      </c>
      <c r="H63" s="295" t="s">
        <v>563</v>
      </c>
      <c r="I63" s="296">
        <v>0.5208333333333334</v>
      </c>
      <c r="J63" s="31"/>
      <c r="K63" s="285">
        <f t="shared" si="9"/>
        <v>6053.2</v>
      </c>
      <c r="L63" s="297">
        <v>0.7</v>
      </c>
      <c r="M63" s="297"/>
      <c r="N63" s="31"/>
      <c r="O63" s="297" t="s">
        <v>102</v>
      </c>
      <c r="P63" s="297"/>
      <c r="Q63" s="31"/>
      <c r="R63" s="297" t="s">
        <v>519</v>
      </c>
      <c r="S63" s="297" t="s">
        <v>560</v>
      </c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290"/>
      <c r="AF63" s="290"/>
      <c r="AG63" s="290"/>
      <c r="AH63" s="290"/>
      <c r="AI63" s="290"/>
      <c r="AJ63" s="290"/>
      <c r="AK63" s="290"/>
      <c r="AL63" s="31"/>
      <c r="AM63" s="290" t="str">
        <f t="shared" si="21"/>
        <v>OK</v>
      </c>
      <c r="AN63" s="290" t="str">
        <f t="shared" si="7"/>
        <v>OK</v>
      </c>
      <c r="AO63" s="31"/>
    </row>
    <row r="64">
      <c r="A64" s="31"/>
      <c r="B64" s="291">
        <v>43895.0</v>
      </c>
      <c r="C64" s="292"/>
      <c r="D64" s="293" t="str">
        <f t="shared" si="11"/>
        <v>LZU</v>
      </c>
      <c r="E64" s="296">
        <v>0.5944444444444444</v>
      </c>
      <c r="F64" s="290">
        <f t="shared" si="8"/>
        <v>6053.2</v>
      </c>
      <c r="G64" s="291">
        <v>43895.0</v>
      </c>
      <c r="H64" s="295" t="s">
        <v>564</v>
      </c>
      <c r="I64" s="296">
        <v>0.6458333333333334</v>
      </c>
      <c r="J64" s="31"/>
      <c r="K64" s="285">
        <f t="shared" si="9"/>
        <v>6054.4</v>
      </c>
      <c r="L64" s="297">
        <v>1.2</v>
      </c>
      <c r="M64" s="297"/>
      <c r="N64" s="31"/>
      <c r="O64" s="297" t="s">
        <v>102</v>
      </c>
      <c r="P64" s="297"/>
      <c r="Q64" s="31"/>
      <c r="R64" s="297" t="s">
        <v>519</v>
      </c>
      <c r="S64" s="297" t="s">
        <v>560</v>
      </c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290"/>
      <c r="AF64" s="290"/>
      <c r="AG64" s="290"/>
      <c r="AH64" s="290"/>
      <c r="AI64" s="290"/>
      <c r="AJ64" s="290"/>
      <c r="AK64" s="290"/>
      <c r="AL64" s="31"/>
      <c r="AM64" s="290" t="str">
        <f t="shared" si="21"/>
        <v>OK</v>
      </c>
      <c r="AN64" s="290" t="str">
        <f t="shared" si="7"/>
        <v>OK</v>
      </c>
      <c r="AO64" s="31"/>
    </row>
    <row r="65">
      <c r="A65" s="31"/>
      <c r="B65" s="291">
        <v>43895.0</v>
      </c>
      <c r="C65" s="292"/>
      <c r="D65" s="293" t="str">
        <f t="shared" si="11"/>
        <v>HXD</v>
      </c>
      <c r="E65" s="296">
        <v>0.6611111111111111</v>
      </c>
      <c r="F65" s="290">
        <f t="shared" si="8"/>
        <v>6054.4</v>
      </c>
      <c r="G65" s="291">
        <v>43895.0</v>
      </c>
      <c r="H65" s="295" t="s">
        <v>517</v>
      </c>
      <c r="I65" s="296">
        <v>0.7083333333333334</v>
      </c>
      <c r="J65" s="31"/>
      <c r="K65" s="285">
        <f t="shared" si="9"/>
        <v>6055.5</v>
      </c>
      <c r="L65" s="297">
        <v>1.1</v>
      </c>
      <c r="M65" s="297"/>
      <c r="N65" s="31"/>
      <c r="O65" s="297" t="s">
        <v>102</v>
      </c>
      <c r="P65" s="31"/>
      <c r="Q65" s="31"/>
      <c r="R65" s="297" t="s">
        <v>519</v>
      </c>
      <c r="S65" s="297" t="s">
        <v>560</v>
      </c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290"/>
      <c r="AF65" s="290"/>
      <c r="AG65" s="290"/>
      <c r="AH65" s="290"/>
      <c r="AI65" s="290"/>
      <c r="AJ65" s="290"/>
      <c r="AK65" s="290"/>
      <c r="AL65" s="31"/>
      <c r="AM65" s="290" t="str">
        <f t="shared" si="21"/>
        <v>OK</v>
      </c>
      <c r="AN65" s="290" t="str">
        <f t="shared" si="7"/>
        <v>OK</v>
      </c>
      <c r="AO65" s="31"/>
    </row>
    <row r="66">
      <c r="A66" s="31"/>
      <c r="B66" s="291">
        <v>43901.0</v>
      </c>
      <c r="C66" s="292"/>
      <c r="D66" s="293" t="str">
        <f t="shared" si="11"/>
        <v>TTA</v>
      </c>
      <c r="E66" s="296">
        <v>0.8666666666666667</v>
      </c>
      <c r="F66" s="290">
        <f t="shared" si="8"/>
        <v>6055.5</v>
      </c>
      <c r="G66" s="291">
        <v>43901.0</v>
      </c>
      <c r="H66" s="295" t="s">
        <v>73</v>
      </c>
      <c r="I66" s="296">
        <v>0.875</v>
      </c>
      <c r="J66" s="31"/>
      <c r="K66" s="285">
        <f t="shared" si="9"/>
        <v>6055.7</v>
      </c>
      <c r="L66" s="297">
        <v>0.2</v>
      </c>
      <c r="M66" s="297"/>
      <c r="N66" s="31"/>
      <c r="O66" s="297" t="s">
        <v>78</v>
      </c>
      <c r="P66" s="31"/>
      <c r="Q66" s="31"/>
      <c r="R66" s="297" t="s">
        <v>10</v>
      </c>
      <c r="S66" s="297" t="s">
        <v>557</v>
      </c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290"/>
      <c r="AF66" s="290"/>
      <c r="AG66" s="290"/>
      <c r="AH66" s="290"/>
      <c r="AI66" s="290"/>
      <c r="AJ66" s="290"/>
      <c r="AK66" s="290"/>
      <c r="AL66" s="31"/>
      <c r="AM66" s="290" t="str">
        <f t="shared" si="21"/>
        <v>OK</v>
      </c>
      <c r="AN66" s="290" t="str">
        <f t="shared" si="7"/>
        <v>OK</v>
      </c>
      <c r="AO66" s="31"/>
    </row>
    <row r="67">
      <c r="A67" s="31"/>
      <c r="B67" s="300">
        <v>43956.0</v>
      </c>
      <c r="C67" s="292"/>
      <c r="D67" s="301" t="s">
        <v>73</v>
      </c>
      <c r="E67" s="302">
        <v>0.1527777777777778</v>
      </c>
      <c r="F67" s="290">
        <v>6055.699999999998</v>
      </c>
      <c r="G67" s="300">
        <v>43956.0</v>
      </c>
      <c r="H67" s="303" t="s">
        <v>565</v>
      </c>
      <c r="I67" s="302">
        <v>0.16319444444444445</v>
      </c>
      <c r="J67" s="31"/>
      <c r="K67" s="304">
        <v>6055.999999999998</v>
      </c>
      <c r="L67" s="305">
        <v>0.3</v>
      </c>
      <c r="M67" s="305"/>
      <c r="N67" s="31"/>
      <c r="O67" s="305" t="s">
        <v>102</v>
      </c>
      <c r="P67" s="31"/>
      <c r="Q67" s="31"/>
      <c r="R67" s="305" t="s">
        <v>546</v>
      </c>
      <c r="S67" s="305" t="s">
        <v>566</v>
      </c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290"/>
      <c r="AF67" s="290"/>
      <c r="AG67" s="290"/>
      <c r="AH67" s="290"/>
      <c r="AI67" s="290"/>
      <c r="AJ67" s="290"/>
      <c r="AK67" s="290"/>
      <c r="AL67" s="31"/>
      <c r="AM67" s="290" t="s">
        <v>567</v>
      </c>
      <c r="AN67" s="290" t="s">
        <v>567</v>
      </c>
      <c r="AO67" s="31"/>
    </row>
    <row r="68">
      <c r="A68" s="31"/>
      <c r="B68" s="300">
        <v>43956.0</v>
      </c>
      <c r="C68" s="292"/>
      <c r="D68" s="301" t="s">
        <v>565</v>
      </c>
      <c r="E68" s="302">
        <v>0.2923611111111111</v>
      </c>
      <c r="F68" s="290">
        <v>6055.999999999998</v>
      </c>
      <c r="G68" s="300">
        <v>43956.0</v>
      </c>
      <c r="H68" s="303" t="s">
        <v>568</v>
      </c>
      <c r="I68" s="302">
        <v>0.3402777777777778</v>
      </c>
      <c r="J68" s="31"/>
      <c r="K68" s="304">
        <v>6057.0999999999985</v>
      </c>
      <c r="L68" s="305">
        <v>1.1</v>
      </c>
      <c r="M68" s="305"/>
      <c r="N68" s="31"/>
      <c r="O68" s="305" t="s">
        <v>102</v>
      </c>
      <c r="P68" s="305"/>
      <c r="Q68" s="31"/>
      <c r="R68" s="305" t="s">
        <v>546</v>
      </c>
      <c r="S68" s="305" t="s">
        <v>566</v>
      </c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290"/>
      <c r="AF68" s="290"/>
      <c r="AG68" s="290"/>
      <c r="AH68" s="290"/>
      <c r="AI68" s="290"/>
      <c r="AJ68" s="290"/>
      <c r="AK68" s="290"/>
      <c r="AL68" s="31"/>
      <c r="AM68" s="290" t="s">
        <v>567</v>
      </c>
      <c r="AN68" s="290" t="s">
        <v>567</v>
      </c>
      <c r="AO68" s="31"/>
    </row>
    <row r="69">
      <c r="A69" s="31"/>
      <c r="B69" s="300">
        <v>43956.0</v>
      </c>
      <c r="C69" s="292"/>
      <c r="D69" s="301" t="s">
        <v>568</v>
      </c>
      <c r="E69" s="302">
        <v>0.3645833333333333</v>
      </c>
      <c r="F69" s="290">
        <v>6057.0999999999985</v>
      </c>
      <c r="G69" s="300">
        <v>43956.0</v>
      </c>
      <c r="H69" s="303" t="s">
        <v>569</v>
      </c>
      <c r="I69" s="302">
        <v>0.4</v>
      </c>
      <c r="J69" s="31"/>
      <c r="K69" s="304">
        <v>6057.899999999999</v>
      </c>
      <c r="L69" s="305">
        <v>0.8</v>
      </c>
      <c r="M69" s="305"/>
      <c r="N69" s="31"/>
      <c r="O69" s="305" t="s">
        <v>102</v>
      </c>
      <c r="P69" s="305"/>
      <c r="Q69" s="31"/>
      <c r="R69" s="305" t="s">
        <v>546</v>
      </c>
      <c r="S69" s="305" t="s">
        <v>566</v>
      </c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290"/>
      <c r="AF69" s="290"/>
      <c r="AG69" s="290"/>
      <c r="AH69" s="290"/>
      <c r="AI69" s="290"/>
      <c r="AJ69" s="290"/>
      <c r="AK69" s="290"/>
      <c r="AL69" s="31"/>
      <c r="AM69" s="290" t="s">
        <v>567</v>
      </c>
      <c r="AN69" s="290" t="s">
        <v>567</v>
      </c>
      <c r="AO69" s="31"/>
    </row>
    <row r="70">
      <c r="A70" s="31"/>
      <c r="B70" s="300">
        <v>43957.0</v>
      </c>
      <c r="C70" s="292"/>
      <c r="D70" s="301" t="s">
        <v>569</v>
      </c>
      <c r="E70" s="302">
        <v>0.7145833333333333</v>
      </c>
      <c r="F70" s="290">
        <v>6057.899999999999</v>
      </c>
      <c r="G70" s="300">
        <v>43957.0</v>
      </c>
      <c r="H70" s="303" t="s">
        <v>73</v>
      </c>
      <c r="I70" s="302">
        <v>0.7361111111111112</v>
      </c>
      <c r="J70" s="31"/>
      <c r="K70" s="304">
        <v>6058.399999999999</v>
      </c>
      <c r="L70" s="305">
        <v>0.5</v>
      </c>
      <c r="M70" s="305"/>
      <c r="N70" s="31"/>
      <c r="O70" s="305" t="s">
        <v>102</v>
      </c>
      <c r="P70" s="305"/>
      <c r="Q70" s="31"/>
      <c r="R70" s="305" t="s">
        <v>546</v>
      </c>
      <c r="S70" s="305" t="s">
        <v>566</v>
      </c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290"/>
      <c r="AF70" s="290"/>
      <c r="AG70" s="290"/>
      <c r="AH70" s="290"/>
      <c r="AI70" s="290"/>
      <c r="AJ70" s="290"/>
      <c r="AK70" s="290"/>
      <c r="AL70" s="31"/>
      <c r="AM70" s="290" t="s">
        <v>567</v>
      </c>
      <c r="AN70" s="290" t="s">
        <v>567</v>
      </c>
      <c r="AO70" s="31"/>
    </row>
    <row r="71">
      <c r="A71" s="31"/>
      <c r="B71" s="300">
        <v>43958.0</v>
      </c>
      <c r="C71" s="292"/>
      <c r="D71" s="301" t="s">
        <v>73</v>
      </c>
      <c r="E71" s="302">
        <v>0.3923611111111111</v>
      </c>
      <c r="F71" s="290">
        <v>6058.399999999999</v>
      </c>
      <c r="G71" s="300">
        <v>43958.0</v>
      </c>
      <c r="H71" s="303" t="s">
        <v>524</v>
      </c>
      <c r="I71" s="302">
        <v>0.4027777777777778</v>
      </c>
      <c r="J71" s="31"/>
      <c r="K71" s="304">
        <v>6058.699999999999</v>
      </c>
      <c r="L71" s="305">
        <v>0.3</v>
      </c>
      <c r="M71" s="305"/>
      <c r="N71" s="31"/>
      <c r="O71" s="305" t="s">
        <v>102</v>
      </c>
      <c r="P71" s="305"/>
      <c r="Q71" s="31"/>
      <c r="R71" s="305" t="s">
        <v>519</v>
      </c>
      <c r="S71" s="305" t="s">
        <v>570</v>
      </c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290"/>
      <c r="AF71" s="290"/>
      <c r="AG71" s="290"/>
      <c r="AH71" s="290"/>
      <c r="AI71" s="290"/>
      <c r="AJ71" s="290"/>
      <c r="AK71" s="290"/>
      <c r="AL71" s="31"/>
      <c r="AM71" s="290" t="s">
        <v>567</v>
      </c>
      <c r="AN71" s="290" t="s">
        <v>567</v>
      </c>
      <c r="AO71" s="31"/>
    </row>
    <row r="72">
      <c r="A72" s="31"/>
      <c r="B72" s="300">
        <v>43958.0</v>
      </c>
      <c r="C72" s="292"/>
      <c r="D72" s="301" t="s">
        <v>524</v>
      </c>
      <c r="E72" s="302">
        <v>0.41875</v>
      </c>
      <c r="F72" s="290">
        <v>6058.699999999999</v>
      </c>
      <c r="G72" s="300">
        <v>43958.0</v>
      </c>
      <c r="H72" s="303" t="s">
        <v>571</v>
      </c>
      <c r="I72" s="302">
        <v>0.5347222222222222</v>
      </c>
      <c r="J72" s="31"/>
      <c r="K72" s="304">
        <v>6061.299999999999</v>
      </c>
      <c r="L72" s="305">
        <v>2.6</v>
      </c>
      <c r="M72" s="305"/>
      <c r="N72" s="31"/>
      <c r="O72" s="305" t="s">
        <v>102</v>
      </c>
      <c r="P72" s="31"/>
      <c r="Q72" s="31"/>
      <c r="R72" s="305" t="s">
        <v>519</v>
      </c>
      <c r="S72" s="305" t="s">
        <v>570</v>
      </c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290"/>
      <c r="AF72" s="290"/>
      <c r="AG72" s="290"/>
      <c r="AH72" s="290"/>
      <c r="AI72" s="290"/>
      <c r="AJ72" s="290"/>
      <c r="AK72" s="290"/>
      <c r="AL72" s="31"/>
      <c r="AM72" s="290" t="s">
        <v>567</v>
      </c>
      <c r="AN72" s="290" t="s">
        <v>567</v>
      </c>
      <c r="AO72" s="31"/>
    </row>
    <row r="73">
      <c r="A73" s="31"/>
      <c r="B73" s="300">
        <v>43958.0</v>
      </c>
      <c r="C73" s="292"/>
      <c r="D73" s="301" t="s">
        <v>571</v>
      </c>
      <c r="E73" s="302">
        <v>0.59375</v>
      </c>
      <c r="F73" s="290">
        <v>6061.299999999999</v>
      </c>
      <c r="G73" s="300">
        <v>43958.0</v>
      </c>
      <c r="H73" s="303" t="s">
        <v>73</v>
      </c>
      <c r="I73" s="302">
        <v>0.71875</v>
      </c>
      <c r="J73" s="31"/>
      <c r="K73" s="304">
        <v>6064.299999999999</v>
      </c>
      <c r="L73" s="305">
        <v>3.0</v>
      </c>
      <c r="M73" s="305"/>
      <c r="N73" s="31"/>
      <c r="O73" s="305" t="s">
        <v>102</v>
      </c>
      <c r="P73" s="31"/>
      <c r="Q73" s="31"/>
      <c r="R73" s="305" t="s">
        <v>519</v>
      </c>
      <c r="S73" s="305" t="s">
        <v>570</v>
      </c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290"/>
      <c r="AF73" s="290"/>
      <c r="AG73" s="290"/>
      <c r="AH73" s="290"/>
      <c r="AI73" s="290"/>
      <c r="AJ73" s="290"/>
      <c r="AK73" s="290"/>
      <c r="AL73" s="31"/>
      <c r="AM73" s="290" t="s">
        <v>567</v>
      </c>
      <c r="AN73" s="290" t="s">
        <v>567</v>
      </c>
      <c r="AO73" s="31"/>
    </row>
    <row r="74">
      <c r="A74" s="31"/>
      <c r="B74" s="300">
        <v>43964.0</v>
      </c>
      <c r="C74" s="292"/>
      <c r="D74" s="301" t="s">
        <v>73</v>
      </c>
      <c r="E74" s="302">
        <v>0.3784722222222222</v>
      </c>
      <c r="F74" s="290">
        <v>6064.299999999999</v>
      </c>
      <c r="G74" s="300">
        <v>43964.0</v>
      </c>
      <c r="H74" s="303" t="s">
        <v>572</v>
      </c>
      <c r="I74" s="302">
        <v>0.4513888888888889</v>
      </c>
      <c r="J74" s="31"/>
      <c r="K74" s="304">
        <v>6065.999999999999</v>
      </c>
      <c r="L74" s="305">
        <v>1.7</v>
      </c>
      <c r="M74" s="305"/>
      <c r="N74" s="31"/>
      <c r="O74" s="305" t="s">
        <v>102</v>
      </c>
      <c r="P74" s="31"/>
      <c r="Q74" s="31"/>
      <c r="R74" s="305" t="s">
        <v>519</v>
      </c>
      <c r="S74" s="305" t="s">
        <v>541</v>
      </c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290"/>
      <c r="AF74" s="290"/>
      <c r="AG74" s="290"/>
      <c r="AH74" s="290"/>
      <c r="AI74" s="290"/>
      <c r="AJ74" s="290"/>
      <c r="AK74" s="290"/>
      <c r="AL74" s="31"/>
      <c r="AM74" s="290" t="s">
        <v>567</v>
      </c>
      <c r="AN74" s="290" t="s">
        <v>567</v>
      </c>
      <c r="AO74" s="31"/>
    </row>
    <row r="75">
      <c r="A75" s="31"/>
      <c r="B75" s="300">
        <v>43965.0</v>
      </c>
      <c r="C75" s="292"/>
      <c r="D75" s="301" t="s">
        <v>572</v>
      </c>
      <c r="E75" s="302">
        <v>0.5527777777777778</v>
      </c>
      <c r="F75" s="290">
        <v>6065.999999999999</v>
      </c>
      <c r="G75" s="300">
        <v>43965.0</v>
      </c>
      <c r="H75" s="303" t="s">
        <v>73</v>
      </c>
      <c r="I75" s="302">
        <v>0.625</v>
      </c>
      <c r="J75" s="31"/>
      <c r="K75" s="304">
        <v>6067.699999999999</v>
      </c>
      <c r="L75" s="305">
        <v>1.7</v>
      </c>
      <c r="M75" s="305"/>
      <c r="N75" s="31"/>
      <c r="O75" s="305" t="s">
        <v>102</v>
      </c>
      <c r="P75" s="31"/>
      <c r="Q75" s="31"/>
      <c r="R75" s="305" t="s">
        <v>519</v>
      </c>
      <c r="S75" s="305" t="s">
        <v>541</v>
      </c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290"/>
      <c r="AF75" s="290"/>
      <c r="AG75" s="290"/>
      <c r="AH75" s="290"/>
      <c r="AI75" s="290"/>
      <c r="AJ75" s="290"/>
      <c r="AK75" s="290"/>
      <c r="AL75" s="31"/>
      <c r="AM75" s="290" t="s">
        <v>567</v>
      </c>
      <c r="AN75" s="290" t="s">
        <v>567</v>
      </c>
      <c r="AO75" s="31"/>
    </row>
    <row r="76">
      <c r="A76" s="31"/>
      <c r="B76" s="291">
        <v>43968.0</v>
      </c>
      <c r="C76" s="292"/>
      <c r="D76" s="293" t="str">
        <f t="shared" ref="D76:D950" si="22">H75</f>
        <v>BUY</v>
      </c>
      <c r="E76" s="296">
        <v>0.10972222222222222</v>
      </c>
      <c r="F76" s="290">
        <f t="shared" ref="F76:F950" si="23">IF(ISBLANK(D76),"",K75)</f>
        <v>6067.7</v>
      </c>
      <c r="G76" s="291">
        <v>43968.0</v>
      </c>
      <c r="H76" s="295" t="s">
        <v>573</v>
      </c>
      <c r="I76" s="296">
        <v>0.18333333333333332</v>
      </c>
      <c r="J76" s="31"/>
      <c r="K76" s="285">
        <f t="shared" ref="K76:K950" si="24">IF(ISBLANK(H76),"",F76+L76)</f>
        <v>6069.5</v>
      </c>
      <c r="L76" s="297">
        <v>1.8</v>
      </c>
      <c r="M76" s="297"/>
      <c r="N76" s="31"/>
      <c r="O76" s="297" t="s">
        <v>102</v>
      </c>
      <c r="P76" s="31"/>
      <c r="Q76" s="31"/>
      <c r="R76" s="297" t="s">
        <v>546</v>
      </c>
      <c r="S76" s="297" t="s">
        <v>547</v>
      </c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290"/>
      <c r="AF76" s="290"/>
      <c r="AG76" s="290"/>
      <c r="AH76" s="290"/>
      <c r="AI76" s="290"/>
      <c r="AJ76" s="290"/>
      <c r="AK76" s="290"/>
      <c r="AL76" s="31"/>
      <c r="AM76" s="290" t="str">
        <f t="shared" ref="AM76:AM950" si="25">IF(ISBLANK(H76),"",IF((G76+I76)&gt;(B76+E76),"OK","Error!"))</f>
        <v>OK</v>
      </c>
      <c r="AN76" s="290" t="str">
        <f t="shared" ref="AN76:AN436" si="26">IF(ISBLANK(H76),"",IF((B76+E76)&gt;(G75+I75),"OK","Error!"))</f>
        <v>OK</v>
      </c>
      <c r="AO76" s="31"/>
    </row>
    <row r="77">
      <c r="A77" s="31"/>
      <c r="B77" s="291">
        <v>43968.0</v>
      </c>
      <c r="C77" s="292"/>
      <c r="D77" s="293" t="str">
        <f t="shared" si="22"/>
        <v>SDF</v>
      </c>
      <c r="E77" s="296">
        <v>0.19166666666666668</v>
      </c>
      <c r="F77" s="290">
        <f t="shared" si="23"/>
        <v>6069.5</v>
      </c>
      <c r="G77" s="291">
        <v>43968.0</v>
      </c>
      <c r="H77" s="295" t="s">
        <v>565</v>
      </c>
      <c r="I77" s="296">
        <v>0.2604166666666667</v>
      </c>
      <c r="J77" s="31"/>
      <c r="K77" s="285">
        <f t="shared" si="24"/>
        <v>6071.1</v>
      </c>
      <c r="L77" s="297">
        <v>1.6</v>
      </c>
      <c r="M77" s="297"/>
      <c r="N77" s="31"/>
      <c r="O77" s="297" t="s">
        <v>102</v>
      </c>
      <c r="P77" s="31"/>
      <c r="Q77" s="31"/>
      <c r="R77" s="297" t="s">
        <v>546</v>
      </c>
      <c r="S77" s="297" t="s">
        <v>547</v>
      </c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290"/>
      <c r="AF77" s="290"/>
      <c r="AG77" s="290"/>
      <c r="AH77" s="290"/>
      <c r="AI77" s="290"/>
      <c r="AJ77" s="290"/>
      <c r="AK77" s="290"/>
      <c r="AL77" s="31"/>
      <c r="AM77" s="290" t="str">
        <f t="shared" si="25"/>
        <v>OK</v>
      </c>
      <c r="AN77" s="290" t="str">
        <f t="shared" si="26"/>
        <v>OK</v>
      </c>
      <c r="AO77" s="31"/>
    </row>
    <row r="78">
      <c r="A78" s="31"/>
      <c r="B78" s="291">
        <v>43968.0</v>
      </c>
      <c r="C78" s="292"/>
      <c r="D78" s="293" t="str">
        <f t="shared" si="22"/>
        <v>INT</v>
      </c>
      <c r="E78" s="296">
        <v>0.2798611111111111</v>
      </c>
      <c r="F78" s="290">
        <f t="shared" si="23"/>
        <v>6071.1</v>
      </c>
      <c r="G78" s="291">
        <v>43968.0</v>
      </c>
      <c r="H78" s="295" t="s">
        <v>73</v>
      </c>
      <c r="I78" s="296">
        <v>0.29791666666666666</v>
      </c>
      <c r="J78" s="31"/>
      <c r="K78" s="285">
        <f t="shared" si="24"/>
        <v>6071.4</v>
      </c>
      <c r="L78" s="297">
        <v>0.3</v>
      </c>
      <c r="M78" s="297"/>
      <c r="N78" s="31"/>
      <c r="O78" s="297" t="s">
        <v>102</v>
      </c>
      <c r="P78" s="31"/>
      <c r="Q78" s="31"/>
      <c r="R78" s="297" t="s">
        <v>546</v>
      </c>
      <c r="S78" s="297" t="s">
        <v>547</v>
      </c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290"/>
      <c r="AF78" s="290"/>
      <c r="AG78" s="290"/>
      <c r="AH78" s="290"/>
      <c r="AI78" s="290"/>
      <c r="AJ78" s="290"/>
      <c r="AK78" s="290"/>
      <c r="AL78" s="31"/>
      <c r="AM78" s="290" t="str">
        <f t="shared" si="25"/>
        <v>OK</v>
      </c>
      <c r="AN78" s="290" t="str">
        <f t="shared" si="26"/>
        <v>OK</v>
      </c>
      <c r="AO78" s="31"/>
    </row>
    <row r="79">
      <c r="A79" s="31"/>
      <c r="B79" s="291">
        <v>43971.0</v>
      </c>
      <c r="C79" s="292"/>
      <c r="D79" s="293" t="str">
        <f t="shared" si="22"/>
        <v>BUY</v>
      </c>
      <c r="E79" s="296">
        <v>0.33402777777777776</v>
      </c>
      <c r="F79" s="290">
        <f t="shared" si="23"/>
        <v>6071.4</v>
      </c>
      <c r="G79" s="291">
        <v>43971.0</v>
      </c>
      <c r="H79" s="295" t="s">
        <v>574</v>
      </c>
      <c r="I79" s="296">
        <v>0.3888888888888889</v>
      </c>
      <c r="J79" s="31"/>
      <c r="K79" s="285">
        <f t="shared" si="24"/>
        <v>6072.7</v>
      </c>
      <c r="L79" s="297">
        <v>1.3</v>
      </c>
      <c r="M79" s="297"/>
      <c r="N79" s="31"/>
      <c r="O79" s="297" t="s">
        <v>102</v>
      </c>
      <c r="P79" s="31"/>
      <c r="Q79" s="31"/>
      <c r="R79" s="297" t="s">
        <v>519</v>
      </c>
      <c r="S79" s="297" t="s">
        <v>575</v>
      </c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290"/>
      <c r="AF79" s="290"/>
      <c r="AG79" s="290"/>
      <c r="AH79" s="290"/>
      <c r="AI79" s="290"/>
      <c r="AJ79" s="290"/>
      <c r="AK79" s="290"/>
      <c r="AL79" s="31"/>
      <c r="AM79" s="290" t="str">
        <f t="shared" si="25"/>
        <v>OK</v>
      </c>
      <c r="AN79" s="290" t="str">
        <f t="shared" si="26"/>
        <v>OK</v>
      </c>
      <c r="AO79" s="31"/>
    </row>
    <row r="80">
      <c r="A80" s="31"/>
      <c r="B80" s="291">
        <v>43971.0</v>
      </c>
      <c r="C80" s="292"/>
      <c r="D80" s="293" t="str">
        <f t="shared" si="22"/>
        <v>W00</v>
      </c>
      <c r="E80" s="296">
        <v>0.6145833333333334</v>
      </c>
      <c r="F80" s="290">
        <f t="shared" si="23"/>
        <v>6072.7</v>
      </c>
      <c r="G80" s="291">
        <v>43971.0</v>
      </c>
      <c r="H80" s="295" t="s">
        <v>73</v>
      </c>
      <c r="I80" s="296">
        <v>0.6701388888888888</v>
      </c>
      <c r="J80" s="31"/>
      <c r="K80" s="285">
        <f t="shared" si="24"/>
        <v>6074</v>
      </c>
      <c r="L80" s="297">
        <v>1.3</v>
      </c>
      <c r="M80" s="297"/>
      <c r="N80" s="31"/>
      <c r="O80" s="297" t="s">
        <v>102</v>
      </c>
      <c r="P80" s="297"/>
      <c r="Q80" s="31"/>
      <c r="R80" s="297" t="s">
        <v>519</v>
      </c>
      <c r="S80" s="297" t="s">
        <v>575</v>
      </c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290"/>
      <c r="AF80" s="290"/>
      <c r="AG80" s="290"/>
      <c r="AH80" s="290"/>
      <c r="AI80" s="290"/>
      <c r="AJ80" s="290"/>
      <c r="AK80" s="290"/>
      <c r="AL80" s="31"/>
      <c r="AM80" s="290" t="str">
        <f t="shared" si="25"/>
        <v>OK</v>
      </c>
      <c r="AN80" s="290" t="str">
        <f t="shared" si="26"/>
        <v>OK</v>
      </c>
      <c r="AO80" s="31"/>
    </row>
    <row r="81">
      <c r="A81" s="31"/>
      <c r="B81" s="291">
        <v>43971.0</v>
      </c>
      <c r="C81" s="292"/>
      <c r="D81" s="293" t="str">
        <f t="shared" si="22"/>
        <v>BUY</v>
      </c>
      <c r="E81" s="296">
        <v>0.6784722222222223</v>
      </c>
      <c r="F81" s="290">
        <f t="shared" si="23"/>
        <v>6074</v>
      </c>
      <c r="G81" s="291">
        <v>43971.0</v>
      </c>
      <c r="H81" s="295" t="s">
        <v>576</v>
      </c>
      <c r="I81" s="296">
        <v>0.7118055555555556</v>
      </c>
      <c r="J81" s="31"/>
      <c r="K81" s="285">
        <f t="shared" si="24"/>
        <v>6074.7</v>
      </c>
      <c r="L81" s="297">
        <v>0.7</v>
      </c>
      <c r="M81" s="297"/>
      <c r="N81" s="31"/>
      <c r="O81" s="297" t="s">
        <v>102</v>
      </c>
      <c r="P81" s="297"/>
      <c r="Q81" s="31"/>
      <c r="R81" s="297" t="s">
        <v>519</v>
      </c>
      <c r="S81" s="297" t="s">
        <v>577</v>
      </c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290"/>
      <c r="AF81" s="290"/>
      <c r="AG81" s="290"/>
      <c r="AH81" s="290"/>
      <c r="AI81" s="290"/>
      <c r="AJ81" s="290"/>
      <c r="AK81" s="290"/>
      <c r="AL81" s="31"/>
      <c r="AM81" s="290" t="str">
        <f t="shared" si="25"/>
        <v>OK</v>
      </c>
      <c r="AN81" s="290" t="str">
        <f t="shared" si="26"/>
        <v>OK</v>
      </c>
      <c r="AO81" s="31"/>
    </row>
    <row r="82">
      <c r="A82" s="31"/>
      <c r="B82" s="291">
        <v>43971.0</v>
      </c>
      <c r="C82" s="292"/>
      <c r="D82" s="293" t="str">
        <f t="shared" si="22"/>
        <v>ISO</v>
      </c>
      <c r="E82" s="296">
        <v>0.7333333333333333</v>
      </c>
      <c r="F82" s="290">
        <f t="shared" si="23"/>
        <v>6074.7</v>
      </c>
      <c r="G82" s="291">
        <v>43971.0</v>
      </c>
      <c r="H82" s="295" t="s">
        <v>571</v>
      </c>
      <c r="I82" s="296">
        <v>0.8583333333333333</v>
      </c>
      <c r="J82" s="31"/>
      <c r="K82" s="285">
        <f t="shared" si="24"/>
        <v>6077.7</v>
      </c>
      <c r="L82" s="297">
        <v>3.0</v>
      </c>
      <c r="M82" s="297"/>
      <c r="N82" s="31"/>
      <c r="O82" s="297" t="s">
        <v>102</v>
      </c>
      <c r="P82" s="297"/>
      <c r="Q82" s="31"/>
      <c r="R82" s="297" t="s">
        <v>519</v>
      </c>
      <c r="S82" s="297" t="s">
        <v>577</v>
      </c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290"/>
      <c r="AF82" s="290"/>
      <c r="AG82" s="290"/>
      <c r="AH82" s="290"/>
      <c r="AI82" s="290"/>
      <c r="AJ82" s="290"/>
      <c r="AK82" s="290"/>
      <c r="AL82" s="31"/>
      <c r="AM82" s="290" t="str">
        <f t="shared" si="25"/>
        <v>OK</v>
      </c>
      <c r="AN82" s="290" t="str">
        <f t="shared" si="26"/>
        <v>OK</v>
      </c>
      <c r="AO82" s="31"/>
    </row>
    <row r="83">
      <c r="A83" s="31"/>
      <c r="B83" s="291">
        <v>43972.0</v>
      </c>
      <c r="C83" s="292"/>
      <c r="D83" s="293" t="str">
        <f t="shared" si="22"/>
        <v>VRB</v>
      </c>
      <c r="E83" s="296">
        <v>0.30972222222222223</v>
      </c>
      <c r="F83" s="290">
        <f t="shared" si="23"/>
        <v>6077.7</v>
      </c>
      <c r="G83" s="291">
        <v>43972.0</v>
      </c>
      <c r="H83" s="295" t="s">
        <v>517</v>
      </c>
      <c r="I83" s="296">
        <v>0.4166666666666667</v>
      </c>
      <c r="J83" s="31"/>
      <c r="K83" s="285">
        <f t="shared" si="24"/>
        <v>6080.2</v>
      </c>
      <c r="L83" s="297">
        <v>2.5</v>
      </c>
      <c r="M83" s="297"/>
      <c r="N83" s="31"/>
      <c r="O83" s="297" t="s">
        <v>102</v>
      </c>
      <c r="P83" s="297"/>
      <c r="Q83" s="31"/>
      <c r="R83" s="297" t="s">
        <v>519</v>
      </c>
      <c r="S83" s="297" t="s">
        <v>577</v>
      </c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290"/>
      <c r="AF83" s="290"/>
      <c r="AG83" s="290"/>
      <c r="AH83" s="290"/>
      <c r="AI83" s="290"/>
      <c r="AJ83" s="290"/>
      <c r="AK83" s="290"/>
      <c r="AL83" s="31"/>
      <c r="AM83" s="290" t="str">
        <f t="shared" si="25"/>
        <v>OK</v>
      </c>
      <c r="AN83" s="290" t="str">
        <f t="shared" si="26"/>
        <v>OK</v>
      </c>
      <c r="AO83" s="31"/>
    </row>
    <row r="84">
      <c r="A84" s="31"/>
      <c r="B84" s="291">
        <v>43973.0</v>
      </c>
      <c r="C84" s="292"/>
      <c r="D84" s="293" t="str">
        <f t="shared" si="22"/>
        <v>TTA</v>
      </c>
      <c r="E84" s="296">
        <v>0.5625</v>
      </c>
      <c r="F84" s="290">
        <f t="shared" si="23"/>
        <v>6080.2</v>
      </c>
      <c r="G84" s="291">
        <v>43973.0</v>
      </c>
      <c r="H84" s="295" t="s">
        <v>73</v>
      </c>
      <c r="I84" s="296">
        <v>0.5729166666666666</v>
      </c>
      <c r="J84" s="31"/>
      <c r="K84" s="285">
        <f t="shared" si="24"/>
        <v>6080.4</v>
      </c>
      <c r="L84" s="297">
        <v>0.2</v>
      </c>
      <c r="M84" s="297"/>
      <c r="N84" s="31"/>
      <c r="O84" s="297" t="s">
        <v>102</v>
      </c>
      <c r="P84" s="31"/>
      <c r="Q84" s="31"/>
      <c r="R84" s="297" t="s">
        <v>10</v>
      </c>
      <c r="S84" s="297" t="s">
        <v>557</v>
      </c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290"/>
      <c r="AF84" s="290"/>
      <c r="AG84" s="290"/>
      <c r="AH84" s="290"/>
      <c r="AI84" s="290"/>
      <c r="AJ84" s="290"/>
      <c r="AK84" s="290"/>
      <c r="AL84" s="31"/>
      <c r="AM84" s="290" t="str">
        <f t="shared" si="25"/>
        <v>OK</v>
      </c>
      <c r="AN84" s="290" t="str">
        <f t="shared" si="26"/>
        <v>OK</v>
      </c>
      <c r="AO84" s="31"/>
    </row>
    <row r="85">
      <c r="A85" s="31"/>
      <c r="B85" s="291">
        <v>43978.0</v>
      </c>
      <c r="C85" s="292"/>
      <c r="D85" s="293" t="str">
        <f t="shared" si="22"/>
        <v>BUY</v>
      </c>
      <c r="E85" s="296">
        <v>0.7083333333333334</v>
      </c>
      <c r="F85" s="290">
        <f t="shared" si="23"/>
        <v>6080.4</v>
      </c>
      <c r="G85" s="291">
        <v>43978.0</v>
      </c>
      <c r="H85" s="295" t="s">
        <v>517</v>
      </c>
      <c r="I85" s="296">
        <v>0.725</v>
      </c>
      <c r="J85" s="31"/>
      <c r="K85" s="285">
        <f t="shared" si="24"/>
        <v>6080.8</v>
      </c>
      <c r="L85" s="297">
        <v>0.4</v>
      </c>
      <c r="M85" s="297"/>
      <c r="N85" s="31"/>
      <c r="O85" s="297" t="s">
        <v>75</v>
      </c>
      <c r="P85" s="31"/>
      <c r="Q85" s="31"/>
      <c r="R85" s="297" t="s">
        <v>10</v>
      </c>
      <c r="S85" s="297" t="s">
        <v>557</v>
      </c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290"/>
      <c r="AF85" s="290"/>
      <c r="AG85" s="290"/>
      <c r="AH85" s="290"/>
      <c r="AI85" s="290"/>
      <c r="AJ85" s="290"/>
      <c r="AK85" s="290"/>
      <c r="AL85" s="31"/>
      <c r="AM85" s="290" t="str">
        <f t="shared" si="25"/>
        <v>OK</v>
      </c>
      <c r="AN85" s="290" t="str">
        <f t="shared" si="26"/>
        <v>OK</v>
      </c>
      <c r="AO85" s="31"/>
    </row>
    <row r="86">
      <c r="A86" s="31"/>
      <c r="B86" s="291">
        <v>43980.0</v>
      </c>
      <c r="C86" s="292"/>
      <c r="D86" s="293" t="str">
        <f t="shared" si="22"/>
        <v>TTA</v>
      </c>
      <c r="E86" s="296">
        <v>0.7708333333333334</v>
      </c>
      <c r="F86" s="290">
        <f t="shared" si="23"/>
        <v>6080.8</v>
      </c>
      <c r="G86" s="291">
        <v>43980.0</v>
      </c>
      <c r="H86" s="295" t="s">
        <v>73</v>
      </c>
      <c r="I86" s="296">
        <v>0.7791666666666667</v>
      </c>
      <c r="J86" s="31"/>
      <c r="K86" s="285">
        <f t="shared" si="24"/>
        <v>6081</v>
      </c>
      <c r="L86" s="297">
        <v>0.2</v>
      </c>
      <c r="M86" s="297"/>
      <c r="N86" s="31"/>
      <c r="O86" s="297" t="s">
        <v>75</v>
      </c>
      <c r="P86" s="31"/>
      <c r="Q86" s="31"/>
      <c r="R86" s="297" t="s">
        <v>10</v>
      </c>
      <c r="S86" s="297" t="s">
        <v>557</v>
      </c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290"/>
      <c r="AF86" s="290"/>
      <c r="AG86" s="290"/>
      <c r="AH86" s="290"/>
      <c r="AI86" s="290"/>
      <c r="AJ86" s="290"/>
      <c r="AK86" s="290"/>
      <c r="AL86" s="31"/>
      <c r="AM86" s="290" t="str">
        <f t="shared" si="25"/>
        <v>OK</v>
      </c>
      <c r="AN86" s="290" t="str">
        <f t="shared" si="26"/>
        <v>OK</v>
      </c>
      <c r="AO86" s="31"/>
    </row>
    <row r="87">
      <c r="A87" s="31"/>
      <c r="B87" s="291">
        <v>43983.0</v>
      </c>
      <c r="C87" s="292"/>
      <c r="D87" s="293" t="str">
        <f t="shared" si="22"/>
        <v>BUY</v>
      </c>
      <c r="E87" s="296">
        <v>0.36666666666666664</v>
      </c>
      <c r="F87" s="290">
        <f t="shared" si="23"/>
        <v>6081</v>
      </c>
      <c r="G87" s="291">
        <v>43983.0</v>
      </c>
      <c r="H87" s="295" t="s">
        <v>578</v>
      </c>
      <c r="I87" s="296">
        <v>0.40902777777777777</v>
      </c>
      <c r="J87" s="31"/>
      <c r="K87" s="285">
        <f t="shared" si="24"/>
        <v>6082</v>
      </c>
      <c r="L87" s="297">
        <v>1.0</v>
      </c>
      <c r="M87" s="297"/>
      <c r="N87" s="31"/>
      <c r="O87" s="297" t="s">
        <v>94</v>
      </c>
      <c r="P87" s="31"/>
      <c r="Q87" s="31"/>
      <c r="R87" s="297" t="s">
        <v>519</v>
      </c>
      <c r="S87" s="297" t="s">
        <v>579</v>
      </c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290"/>
      <c r="AF87" s="290"/>
      <c r="AG87" s="290"/>
      <c r="AH87" s="290"/>
      <c r="AI87" s="290"/>
      <c r="AJ87" s="290"/>
      <c r="AK87" s="290"/>
      <c r="AL87" s="31"/>
      <c r="AM87" s="290" t="str">
        <f t="shared" si="25"/>
        <v>OK</v>
      </c>
      <c r="AN87" s="290" t="str">
        <f t="shared" si="26"/>
        <v>OK</v>
      </c>
      <c r="AO87" s="31"/>
    </row>
    <row r="88">
      <c r="A88" s="31"/>
      <c r="B88" s="291">
        <v>43983.0</v>
      </c>
      <c r="C88" s="292"/>
      <c r="D88" s="293" t="str">
        <f t="shared" si="22"/>
        <v>LRO</v>
      </c>
      <c r="E88" s="296">
        <v>0.42430555555555555</v>
      </c>
      <c r="F88" s="290">
        <f t="shared" si="23"/>
        <v>6082</v>
      </c>
      <c r="G88" s="291">
        <v>43983.0</v>
      </c>
      <c r="H88" s="295" t="s">
        <v>73</v>
      </c>
      <c r="I88" s="296">
        <v>0.47152777777777777</v>
      </c>
      <c r="J88" s="31"/>
      <c r="K88" s="285">
        <f t="shared" si="24"/>
        <v>6083.1</v>
      </c>
      <c r="L88" s="297">
        <v>1.1</v>
      </c>
      <c r="M88" s="297"/>
      <c r="N88" s="31"/>
      <c r="O88" s="297" t="s">
        <v>94</v>
      </c>
      <c r="P88" s="31"/>
      <c r="Q88" s="31"/>
      <c r="R88" s="297" t="s">
        <v>519</v>
      </c>
      <c r="S88" s="297" t="s">
        <v>579</v>
      </c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290"/>
      <c r="AF88" s="290"/>
      <c r="AG88" s="290"/>
      <c r="AH88" s="290"/>
      <c r="AI88" s="290"/>
      <c r="AJ88" s="290"/>
      <c r="AK88" s="290"/>
      <c r="AL88" s="31"/>
      <c r="AM88" s="290" t="str">
        <f t="shared" si="25"/>
        <v>OK</v>
      </c>
      <c r="AN88" s="290" t="str">
        <f t="shared" si="26"/>
        <v>OK</v>
      </c>
      <c r="AO88" s="31"/>
    </row>
    <row r="89">
      <c r="A89" s="31"/>
      <c r="B89" s="291">
        <v>43984.0</v>
      </c>
      <c r="C89" s="292"/>
      <c r="D89" s="293" t="str">
        <f t="shared" si="22"/>
        <v>BUY</v>
      </c>
      <c r="E89" s="296">
        <v>0.5756944444444444</v>
      </c>
      <c r="F89" s="290">
        <f t="shared" si="23"/>
        <v>6083.1</v>
      </c>
      <c r="G89" s="291">
        <v>43984.0</v>
      </c>
      <c r="H89" s="295" t="s">
        <v>573</v>
      </c>
      <c r="I89" s="296">
        <v>0.6590277777777778</v>
      </c>
      <c r="J89" s="31"/>
      <c r="K89" s="285">
        <f t="shared" si="24"/>
        <v>6085.1</v>
      </c>
      <c r="L89" s="297">
        <v>2.0</v>
      </c>
      <c r="M89" s="297"/>
      <c r="N89" s="31"/>
      <c r="O89" s="297" t="s">
        <v>102</v>
      </c>
      <c r="P89" s="31"/>
      <c r="Q89" s="31"/>
      <c r="R89" s="297" t="s">
        <v>546</v>
      </c>
      <c r="S89" s="297" t="s">
        <v>547</v>
      </c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290"/>
      <c r="AF89" s="290"/>
      <c r="AG89" s="290"/>
      <c r="AH89" s="290"/>
      <c r="AI89" s="290"/>
      <c r="AJ89" s="290"/>
      <c r="AK89" s="290"/>
      <c r="AL89" s="31"/>
      <c r="AM89" s="290" t="str">
        <f t="shared" si="25"/>
        <v>OK</v>
      </c>
      <c r="AN89" s="290" t="str">
        <f t="shared" si="26"/>
        <v>OK</v>
      </c>
      <c r="AO89" s="31"/>
    </row>
    <row r="90">
      <c r="A90" s="31"/>
      <c r="B90" s="291">
        <v>43984.0</v>
      </c>
      <c r="C90" s="292"/>
      <c r="D90" s="293" t="str">
        <f t="shared" si="22"/>
        <v>SDF</v>
      </c>
      <c r="E90" s="296">
        <v>0.6798611111111111</v>
      </c>
      <c r="F90" s="290">
        <f t="shared" si="23"/>
        <v>6085.1</v>
      </c>
      <c r="G90" s="291">
        <v>43984.0</v>
      </c>
      <c r="H90" s="295" t="s">
        <v>565</v>
      </c>
      <c r="I90" s="296">
        <v>0.7326388888888888</v>
      </c>
      <c r="J90" s="31"/>
      <c r="K90" s="285">
        <f t="shared" si="24"/>
        <v>6086.5</v>
      </c>
      <c r="L90" s="297">
        <v>1.4</v>
      </c>
      <c r="M90" s="297"/>
      <c r="N90" s="31"/>
      <c r="O90" s="297" t="s">
        <v>102</v>
      </c>
      <c r="P90" s="31"/>
      <c r="Q90" s="31"/>
      <c r="R90" s="297" t="s">
        <v>546</v>
      </c>
      <c r="S90" s="297" t="s">
        <v>547</v>
      </c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290"/>
      <c r="AF90" s="290"/>
      <c r="AG90" s="290"/>
      <c r="AH90" s="290"/>
      <c r="AI90" s="290"/>
      <c r="AJ90" s="290"/>
      <c r="AK90" s="290"/>
      <c r="AL90" s="31"/>
      <c r="AM90" s="290" t="str">
        <f t="shared" si="25"/>
        <v>OK</v>
      </c>
      <c r="AN90" s="290" t="str">
        <f t="shared" si="26"/>
        <v>OK</v>
      </c>
      <c r="AO90" s="31"/>
    </row>
    <row r="91">
      <c r="A91" s="31"/>
      <c r="B91" s="291">
        <v>43984.0</v>
      </c>
      <c r="C91" s="292"/>
      <c r="D91" s="293" t="str">
        <f t="shared" si="22"/>
        <v>INT</v>
      </c>
      <c r="E91" s="296">
        <v>0.7486111111111111</v>
      </c>
      <c r="F91" s="290">
        <f t="shared" si="23"/>
        <v>6086.5</v>
      </c>
      <c r="G91" s="291">
        <v>43984.0</v>
      </c>
      <c r="H91" s="295" t="s">
        <v>73</v>
      </c>
      <c r="I91" s="296">
        <v>0.7604166666666666</v>
      </c>
      <c r="J91" s="31"/>
      <c r="K91" s="285">
        <f t="shared" si="24"/>
        <v>6086.7</v>
      </c>
      <c r="L91" s="297">
        <v>0.2</v>
      </c>
      <c r="M91" s="297"/>
      <c r="N91" s="31"/>
      <c r="O91" s="297" t="s">
        <v>102</v>
      </c>
      <c r="P91" s="31"/>
      <c r="Q91" s="31"/>
      <c r="R91" s="297" t="s">
        <v>546</v>
      </c>
      <c r="S91" s="297" t="s">
        <v>547</v>
      </c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290"/>
      <c r="AF91" s="290"/>
      <c r="AG91" s="290"/>
      <c r="AH91" s="290"/>
      <c r="AI91" s="290"/>
      <c r="AJ91" s="290"/>
      <c r="AK91" s="290"/>
      <c r="AL91" s="31"/>
      <c r="AM91" s="290" t="str">
        <f t="shared" si="25"/>
        <v>OK</v>
      </c>
      <c r="AN91" s="290" t="str">
        <f t="shared" si="26"/>
        <v>OK</v>
      </c>
      <c r="AO91" s="31"/>
    </row>
    <row r="92">
      <c r="A92" s="31"/>
      <c r="B92" s="291">
        <v>43985.0</v>
      </c>
      <c r="C92" s="292"/>
      <c r="D92" s="293" t="str">
        <f t="shared" si="22"/>
        <v>BUY</v>
      </c>
      <c r="E92" s="296">
        <v>0.2847222222222222</v>
      </c>
      <c r="F92" s="290">
        <f t="shared" si="23"/>
        <v>6086.7</v>
      </c>
      <c r="G92" s="291">
        <v>43985.0</v>
      </c>
      <c r="H92" s="295" t="s">
        <v>565</v>
      </c>
      <c r="I92" s="296">
        <v>0.2951388888888889</v>
      </c>
      <c r="J92" s="31"/>
      <c r="K92" s="285">
        <f t="shared" si="24"/>
        <v>6087</v>
      </c>
      <c r="L92" s="297">
        <v>0.3</v>
      </c>
      <c r="M92" s="297"/>
      <c r="N92" s="31"/>
      <c r="O92" s="297" t="s">
        <v>75</v>
      </c>
      <c r="P92" s="31"/>
      <c r="Q92" s="31"/>
      <c r="R92" s="297" t="s">
        <v>10</v>
      </c>
      <c r="S92" s="297" t="s">
        <v>557</v>
      </c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290"/>
      <c r="AF92" s="290"/>
      <c r="AG92" s="290"/>
      <c r="AH92" s="290"/>
      <c r="AI92" s="290"/>
      <c r="AJ92" s="290"/>
      <c r="AK92" s="290"/>
      <c r="AL92" s="31"/>
      <c r="AM92" s="290" t="str">
        <f t="shared" si="25"/>
        <v>OK</v>
      </c>
      <c r="AN92" s="290" t="str">
        <f t="shared" si="26"/>
        <v>OK</v>
      </c>
      <c r="AO92" s="31"/>
    </row>
    <row r="93">
      <c r="A93" s="31"/>
      <c r="B93" s="306">
        <v>43986.0</v>
      </c>
      <c r="C93" s="292"/>
      <c r="D93" s="293" t="str">
        <f t="shared" si="22"/>
        <v>INT</v>
      </c>
      <c r="E93" s="296">
        <v>0.7069444444444445</v>
      </c>
      <c r="F93" s="290">
        <f t="shared" si="23"/>
        <v>6087</v>
      </c>
      <c r="G93" s="306">
        <v>43986.0</v>
      </c>
      <c r="H93" s="295" t="s">
        <v>73</v>
      </c>
      <c r="I93" s="296">
        <v>0.7152777777777778</v>
      </c>
      <c r="J93" s="31"/>
      <c r="K93" s="285">
        <f t="shared" si="24"/>
        <v>6087.3</v>
      </c>
      <c r="L93" s="297">
        <v>0.3</v>
      </c>
      <c r="M93" s="297"/>
      <c r="N93" s="31"/>
      <c r="O93" s="297" t="s">
        <v>75</v>
      </c>
      <c r="P93" s="31"/>
      <c r="Q93" s="31"/>
      <c r="R93" s="297" t="s">
        <v>10</v>
      </c>
      <c r="S93" s="297" t="s">
        <v>557</v>
      </c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290"/>
      <c r="AF93" s="290"/>
      <c r="AG93" s="290"/>
      <c r="AH93" s="290"/>
      <c r="AI93" s="290"/>
      <c r="AJ93" s="290"/>
      <c r="AK93" s="290"/>
      <c r="AL93" s="31"/>
      <c r="AM93" s="290" t="str">
        <f t="shared" si="25"/>
        <v>OK</v>
      </c>
      <c r="AN93" s="290" t="str">
        <f t="shared" si="26"/>
        <v>OK</v>
      </c>
      <c r="AO93" s="31"/>
    </row>
    <row r="94">
      <c r="A94" s="31"/>
      <c r="B94" s="306">
        <v>43987.0</v>
      </c>
      <c r="C94" s="292"/>
      <c r="D94" s="293" t="str">
        <f t="shared" si="22"/>
        <v>BUY</v>
      </c>
      <c r="E94" s="296">
        <v>0.37083333333333335</v>
      </c>
      <c r="F94" s="290">
        <f t="shared" si="23"/>
        <v>6087.3</v>
      </c>
      <c r="G94" s="306">
        <v>43987.0</v>
      </c>
      <c r="H94" s="295" t="s">
        <v>578</v>
      </c>
      <c r="I94" s="296">
        <v>0.4166666666666667</v>
      </c>
      <c r="J94" s="31"/>
      <c r="K94" s="285">
        <f t="shared" si="24"/>
        <v>6088.3</v>
      </c>
      <c r="L94" s="297">
        <v>1.0</v>
      </c>
      <c r="M94" s="297"/>
      <c r="N94" s="31"/>
      <c r="O94" s="297" t="s">
        <v>94</v>
      </c>
      <c r="P94" s="297" t="s">
        <v>580</v>
      </c>
      <c r="Q94" s="31"/>
      <c r="R94" s="297" t="s">
        <v>519</v>
      </c>
      <c r="S94" s="297" t="s">
        <v>579</v>
      </c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290"/>
      <c r="AF94" s="290"/>
      <c r="AG94" s="290"/>
      <c r="AH94" s="290"/>
      <c r="AI94" s="290"/>
      <c r="AJ94" s="290"/>
      <c r="AK94" s="290"/>
      <c r="AL94" s="31"/>
      <c r="AM94" s="290" t="str">
        <f t="shared" si="25"/>
        <v>OK</v>
      </c>
      <c r="AN94" s="290" t="str">
        <f t="shared" si="26"/>
        <v>OK</v>
      </c>
      <c r="AO94" s="31"/>
    </row>
    <row r="95">
      <c r="A95" s="31"/>
      <c r="B95" s="291">
        <v>43987.0</v>
      </c>
      <c r="C95" s="292"/>
      <c r="D95" s="293" t="str">
        <f t="shared" si="22"/>
        <v>LRO</v>
      </c>
      <c r="E95" s="296">
        <v>0.43680555555555556</v>
      </c>
      <c r="F95" s="290">
        <f t="shared" si="23"/>
        <v>6088.3</v>
      </c>
      <c r="G95" s="291">
        <v>43987.0</v>
      </c>
      <c r="H95" s="295" t="s">
        <v>73</v>
      </c>
      <c r="I95" s="296">
        <v>0.49166666666666664</v>
      </c>
      <c r="J95" s="31"/>
      <c r="K95" s="285">
        <f t="shared" si="24"/>
        <v>6089.6</v>
      </c>
      <c r="L95" s="297">
        <v>1.3</v>
      </c>
      <c r="M95" s="297"/>
      <c r="N95" s="31"/>
      <c r="O95" s="297" t="s">
        <v>94</v>
      </c>
      <c r="P95" s="297" t="s">
        <v>580</v>
      </c>
      <c r="Q95" s="31"/>
      <c r="R95" s="297" t="s">
        <v>519</v>
      </c>
      <c r="S95" s="297" t="s">
        <v>579</v>
      </c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290"/>
      <c r="AF95" s="290"/>
      <c r="AG95" s="290"/>
      <c r="AH95" s="290"/>
      <c r="AI95" s="290"/>
      <c r="AJ95" s="290"/>
      <c r="AK95" s="290"/>
      <c r="AL95" s="31"/>
      <c r="AM95" s="290" t="str">
        <f t="shared" si="25"/>
        <v>OK</v>
      </c>
      <c r="AN95" s="290" t="str">
        <f t="shared" si="26"/>
        <v>OK</v>
      </c>
      <c r="AO95" s="31"/>
    </row>
    <row r="96">
      <c r="A96" s="31"/>
      <c r="B96" s="291">
        <v>43994.0</v>
      </c>
      <c r="C96" s="292"/>
      <c r="D96" s="293" t="str">
        <f t="shared" si="22"/>
        <v>BUY</v>
      </c>
      <c r="E96" s="296">
        <v>0.8020833333333334</v>
      </c>
      <c r="F96" s="290">
        <f t="shared" si="23"/>
        <v>6089.6</v>
      </c>
      <c r="G96" s="291">
        <v>43994.0</v>
      </c>
      <c r="H96" s="295" t="s">
        <v>73</v>
      </c>
      <c r="I96" s="296">
        <v>0.8333333333333334</v>
      </c>
      <c r="J96" s="31"/>
      <c r="K96" s="285">
        <f t="shared" si="24"/>
        <v>6090.4</v>
      </c>
      <c r="L96" s="297">
        <v>0.8</v>
      </c>
      <c r="M96" s="297"/>
      <c r="N96" s="31"/>
      <c r="O96" s="297" t="s">
        <v>75</v>
      </c>
      <c r="P96" s="31"/>
      <c r="Q96" s="31"/>
      <c r="R96" s="297" t="s">
        <v>10</v>
      </c>
      <c r="S96" s="297" t="s">
        <v>581</v>
      </c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290"/>
      <c r="AF96" s="290"/>
      <c r="AG96" s="290"/>
      <c r="AH96" s="290"/>
      <c r="AI96" s="290"/>
      <c r="AJ96" s="290"/>
      <c r="AK96" s="290"/>
      <c r="AL96" s="31"/>
      <c r="AM96" s="290" t="str">
        <f t="shared" si="25"/>
        <v>OK</v>
      </c>
      <c r="AN96" s="290" t="str">
        <f t="shared" si="26"/>
        <v>OK</v>
      </c>
      <c r="AO96" s="31"/>
    </row>
    <row r="97">
      <c r="A97" s="31"/>
      <c r="B97" s="291">
        <v>43998.0</v>
      </c>
      <c r="C97" s="292"/>
      <c r="D97" s="293" t="str">
        <f t="shared" si="22"/>
        <v>BUY</v>
      </c>
      <c r="E97" s="296">
        <v>0.3125</v>
      </c>
      <c r="F97" s="290">
        <f t="shared" si="23"/>
        <v>6090.4</v>
      </c>
      <c r="G97" s="291">
        <v>43998.0</v>
      </c>
      <c r="H97" s="295" t="s">
        <v>582</v>
      </c>
      <c r="I97" s="296">
        <v>0.3645833333333333</v>
      </c>
      <c r="J97" s="31"/>
      <c r="K97" s="285">
        <f t="shared" si="24"/>
        <v>6091.7</v>
      </c>
      <c r="L97" s="297">
        <v>1.3</v>
      </c>
      <c r="M97" s="297"/>
      <c r="N97" s="31"/>
      <c r="O97" s="297" t="s">
        <v>75</v>
      </c>
      <c r="P97" s="31"/>
      <c r="Q97" s="31"/>
      <c r="R97" s="297" t="s">
        <v>519</v>
      </c>
      <c r="S97" s="297" t="s">
        <v>583</v>
      </c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290"/>
      <c r="AF97" s="290"/>
      <c r="AG97" s="290"/>
      <c r="AH97" s="290"/>
      <c r="AI97" s="290"/>
      <c r="AJ97" s="290"/>
      <c r="AK97" s="290"/>
      <c r="AL97" s="31"/>
      <c r="AM97" s="290" t="str">
        <f t="shared" si="25"/>
        <v>OK</v>
      </c>
      <c r="AN97" s="290" t="str">
        <f t="shared" si="26"/>
        <v>OK</v>
      </c>
      <c r="AO97" s="31"/>
    </row>
    <row r="98">
      <c r="A98" s="31"/>
      <c r="B98" s="291">
        <v>43998.0</v>
      </c>
      <c r="C98" s="292"/>
      <c r="D98" s="293" t="str">
        <f t="shared" si="22"/>
        <v>GAI</v>
      </c>
      <c r="E98" s="296">
        <v>0.6145833333333334</v>
      </c>
      <c r="F98" s="290">
        <f t="shared" si="23"/>
        <v>6091.7</v>
      </c>
      <c r="G98" s="291">
        <v>43998.0</v>
      </c>
      <c r="H98" s="295" t="s">
        <v>73</v>
      </c>
      <c r="I98" s="296">
        <v>0.6770833333333334</v>
      </c>
      <c r="J98" s="31"/>
      <c r="K98" s="285">
        <f t="shared" si="24"/>
        <v>6093.2</v>
      </c>
      <c r="L98" s="297">
        <v>1.5</v>
      </c>
      <c r="M98" s="297"/>
      <c r="N98" s="31"/>
      <c r="O98" s="297" t="s">
        <v>75</v>
      </c>
      <c r="P98" s="31"/>
      <c r="Q98" s="31"/>
      <c r="R98" s="297" t="s">
        <v>519</v>
      </c>
      <c r="S98" s="297" t="s">
        <v>583</v>
      </c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290"/>
      <c r="AF98" s="290"/>
      <c r="AG98" s="290"/>
      <c r="AH98" s="290"/>
      <c r="AI98" s="290"/>
      <c r="AJ98" s="290"/>
      <c r="AK98" s="290"/>
      <c r="AL98" s="31"/>
      <c r="AM98" s="290" t="str">
        <f t="shared" si="25"/>
        <v>OK</v>
      </c>
      <c r="AN98" s="290" t="str">
        <f t="shared" si="26"/>
        <v>OK</v>
      </c>
      <c r="AO98" s="31"/>
    </row>
    <row r="99">
      <c r="A99" s="31"/>
      <c r="B99" s="291">
        <v>44003.0</v>
      </c>
      <c r="C99" s="292"/>
      <c r="D99" s="293" t="str">
        <f t="shared" si="22"/>
        <v>BUY</v>
      </c>
      <c r="E99" s="296">
        <v>0.20694444444444443</v>
      </c>
      <c r="F99" s="290">
        <f t="shared" si="23"/>
        <v>6093.2</v>
      </c>
      <c r="G99" s="291">
        <v>44003.0</v>
      </c>
      <c r="H99" s="295" t="s">
        <v>552</v>
      </c>
      <c r="I99" s="296">
        <v>0.23055555555555557</v>
      </c>
      <c r="J99" s="31"/>
      <c r="K99" s="285">
        <f t="shared" si="24"/>
        <v>6093.8</v>
      </c>
      <c r="L99" s="297">
        <v>0.6</v>
      </c>
      <c r="M99" s="297"/>
      <c r="N99" s="31"/>
      <c r="O99" s="297" t="s">
        <v>94</v>
      </c>
      <c r="P99" s="31"/>
      <c r="Q99" s="31"/>
      <c r="R99" s="297" t="s">
        <v>546</v>
      </c>
      <c r="S99" s="297" t="s">
        <v>547</v>
      </c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290"/>
      <c r="AF99" s="290"/>
      <c r="AG99" s="290"/>
      <c r="AH99" s="290"/>
      <c r="AI99" s="290"/>
      <c r="AJ99" s="290"/>
      <c r="AK99" s="290"/>
      <c r="AL99" s="31"/>
      <c r="AM99" s="290" t="str">
        <f t="shared" si="25"/>
        <v>OK</v>
      </c>
      <c r="AN99" s="290" t="str">
        <f t="shared" si="26"/>
        <v>OK</v>
      </c>
      <c r="AO99" s="31"/>
    </row>
    <row r="100">
      <c r="A100" s="31"/>
      <c r="B100" s="291">
        <v>44003.0</v>
      </c>
      <c r="C100" s="292"/>
      <c r="D100" s="293" t="str">
        <f t="shared" si="22"/>
        <v>PGV</v>
      </c>
      <c r="E100" s="296">
        <v>0.29444444444444445</v>
      </c>
      <c r="F100" s="290">
        <f t="shared" si="23"/>
        <v>6093.8</v>
      </c>
      <c r="G100" s="291">
        <v>44003.0</v>
      </c>
      <c r="H100" s="295" t="s">
        <v>584</v>
      </c>
      <c r="I100" s="296">
        <v>0.3402777777777778</v>
      </c>
      <c r="J100" s="31"/>
      <c r="K100" s="285">
        <f t="shared" si="24"/>
        <v>6094.9</v>
      </c>
      <c r="L100" s="297">
        <v>1.1</v>
      </c>
      <c r="M100" s="297"/>
      <c r="N100" s="31"/>
      <c r="O100" s="297" t="s">
        <v>94</v>
      </c>
      <c r="P100" s="31"/>
      <c r="Q100" s="31"/>
      <c r="R100" s="297" t="s">
        <v>546</v>
      </c>
      <c r="S100" s="297" t="s">
        <v>547</v>
      </c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290"/>
      <c r="AF100" s="290"/>
      <c r="AG100" s="290"/>
      <c r="AH100" s="290"/>
      <c r="AI100" s="290"/>
      <c r="AJ100" s="290"/>
      <c r="AK100" s="290"/>
      <c r="AL100" s="31"/>
      <c r="AM100" s="290" t="str">
        <f t="shared" si="25"/>
        <v>OK</v>
      </c>
      <c r="AN100" s="290" t="str">
        <f t="shared" si="26"/>
        <v>OK</v>
      </c>
      <c r="AO100" s="31"/>
    </row>
    <row r="101">
      <c r="A101" s="31"/>
      <c r="B101" s="291">
        <v>44003.0</v>
      </c>
      <c r="C101" s="292"/>
      <c r="D101" s="293" t="str">
        <f t="shared" si="22"/>
        <v>CHS</v>
      </c>
      <c r="E101" s="296">
        <v>0.4284722222222222</v>
      </c>
      <c r="F101" s="290">
        <f t="shared" si="23"/>
        <v>6094.9</v>
      </c>
      <c r="G101" s="291">
        <v>44003.0</v>
      </c>
      <c r="H101" s="295" t="s">
        <v>517</v>
      </c>
      <c r="I101" s="296">
        <v>0.4673611111111111</v>
      </c>
      <c r="J101" s="31"/>
      <c r="K101" s="285">
        <f t="shared" si="24"/>
        <v>6095.9</v>
      </c>
      <c r="L101" s="297">
        <v>1.0</v>
      </c>
      <c r="M101" s="297"/>
      <c r="N101" s="31"/>
      <c r="O101" s="297" t="s">
        <v>94</v>
      </c>
      <c r="P101" s="31"/>
      <c r="Q101" s="31"/>
      <c r="R101" s="297" t="s">
        <v>546</v>
      </c>
      <c r="S101" s="297" t="s">
        <v>547</v>
      </c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290"/>
      <c r="AF101" s="290"/>
      <c r="AG101" s="290"/>
      <c r="AH101" s="290"/>
      <c r="AI101" s="290"/>
      <c r="AJ101" s="290"/>
      <c r="AK101" s="290"/>
      <c r="AL101" s="31"/>
      <c r="AM101" s="290" t="str">
        <f t="shared" si="25"/>
        <v>OK</v>
      </c>
      <c r="AN101" s="290" t="str">
        <f t="shared" si="26"/>
        <v>OK</v>
      </c>
      <c r="AO101" s="31"/>
    </row>
    <row r="102">
      <c r="A102" s="31"/>
      <c r="B102" s="291">
        <v>44005.0</v>
      </c>
      <c r="C102" s="292"/>
      <c r="D102" s="293" t="str">
        <f t="shared" si="22"/>
        <v>TTA</v>
      </c>
      <c r="E102" s="296">
        <v>0.7916666666666666</v>
      </c>
      <c r="F102" s="290">
        <f t="shared" si="23"/>
        <v>6095.9</v>
      </c>
      <c r="G102" s="291">
        <v>44005.0</v>
      </c>
      <c r="H102" s="295" t="s">
        <v>73</v>
      </c>
      <c r="I102" s="296">
        <v>0.8006944444444445</v>
      </c>
      <c r="J102" s="31"/>
      <c r="K102" s="285">
        <f t="shared" si="24"/>
        <v>6096.1</v>
      </c>
      <c r="L102" s="297">
        <v>0.2</v>
      </c>
      <c r="M102" s="297"/>
      <c r="N102" s="31"/>
      <c r="O102" s="297" t="s">
        <v>75</v>
      </c>
      <c r="P102" s="31"/>
      <c r="Q102" s="31"/>
      <c r="R102" s="297" t="s">
        <v>10</v>
      </c>
      <c r="S102" s="297" t="s">
        <v>557</v>
      </c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290"/>
      <c r="AF102" s="290"/>
      <c r="AG102" s="290"/>
      <c r="AH102" s="290"/>
      <c r="AI102" s="290"/>
      <c r="AJ102" s="290"/>
      <c r="AK102" s="290"/>
      <c r="AL102" s="31"/>
      <c r="AM102" s="290" t="str">
        <f t="shared" si="25"/>
        <v>OK</v>
      </c>
      <c r="AN102" s="290" t="str">
        <f t="shared" si="26"/>
        <v>OK</v>
      </c>
      <c r="AO102" s="31"/>
    </row>
    <row r="103">
      <c r="A103" s="31"/>
      <c r="B103" s="291">
        <v>44008.0</v>
      </c>
      <c r="C103" s="292"/>
      <c r="D103" s="293" t="str">
        <f t="shared" si="22"/>
        <v>BUY</v>
      </c>
      <c r="E103" s="296">
        <v>0.5798611111111112</v>
      </c>
      <c r="F103" s="290">
        <f t="shared" si="23"/>
        <v>6096.1</v>
      </c>
      <c r="G103" s="291">
        <v>44008.0</v>
      </c>
      <c r="H103" s="295" t="s">
        <v>585</v>
      </c>
      <c r="I103" s="296">
        <v>0.6388888888888888</v>
      </c>
      <c r="J103" s="31"/>
      <c r="K103" s="285">
        <f t="shared" si="24"/>
        <v>6097.6</v>
      </c>
      <c r="L103" s="297">
        <v>1.5</v>
      </c>
      <c r="M103" s="297"/>
      <c r="N103" s="31"/>
      <c r="O103" s="297" t="s">
        <v>75</v>
      </c>
      <c r="P103" s="31"/>
      <c r="Q103" s="31"/>
      <c r="R103" s="297" t="s">
        <v>519</v>
      </c>
      <c r="S103" s="297" t="s">
        <v>586</v>
      </c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290"/>
      <c r="AF103" s="290"/>
      <c r="AG103" s="290"/>
      <c r="AH103" s="290"/>
      <c r="AI103" s="290"/>
      <c r="AJ103" s="290"/>
      <c r="AK103" s="290"/>
      <c r="AL103" s="31"/>
      <c r="AM103" s="290" t="str">
        <f t="shared" si="25"/>
        <v>OK</v>
      </c>
      <c r="AN103" s="290" t="str">
        <f t="shared" si="26"/>
        <v>OK</v>
      </c>
      <c r="AO103" s="31"/>
    </row>
    <row r="104">
      <c r="A104" s="31"/>
      <c r="B104" s="291">
        <v>44008.0</v>
      </c>
      <c r="C104" s="292"/>
      <c r="D104" s="293" t="str">
        <f t="shared" si="22"/>
        <v>ZZV</v>
      </c>
      <c r="E104" s="296">
        <v>0.6520833333333333</v>
      </c>
      <c r="F104" s="290">
        <f t="shared" si="23"/>
        <v>6097.6</v>
      </c>
      <c r="G104" s="291">
        <v>44008.0</v>
      </c>
      <c r="H104" s="295" t="s">
        <v>73</v>
      </c>
      <c r="I104" s="296">
        <v>0.7076388888888889</v>
      </c>
      <c r="J104" s="31"/>
      <c r="K104" s="285">
        <f t="shared" si="24"/>
        <v>6099</v>
      </c>
      <c r="L104" s="297">
        <v>1.4</v>
      </c>
      <c r="M104" s="297"/>
      <c r="N104" s="31"/>
      <c r="O104" s="297" t="s">
        <v>75</v>
      </c>
      <c r="P104" s="31"/>
      <c r="Q104" s="31"/>
      <c r="R104" s="297" t="s">
        <v>519</v>
      </c>
      <c r="S104" s="297" t="s">
        <v>586</v>
      </c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290"/>
      <c r="AF104" s="290"/>
      <c r="AG104" s="290"/>
      <c r="AH104" s="290"/>
      <c r="AI104" s="290"/>
      <c r="AJ104" s="290"/>
      <c r="AK104" s="290"/>
      <c r="AL104" s="31"/>
      <c r="AM104" s="290" t="str">
        <f t="shared" si="25"/>
        <v>OK</v>
      </c>
      <c r="AN104" s="290" t="str">
        <f t="shared" si="26"/>
        <v>OK</v>
      </c>
      <c r="AO104" s="31"/>
    </row>
    <row r="105">
      <c r="A105" s="31"/>
      <c r="B105" s="291">
        <v>44012.0</v>
      </c>
      <c r="C105" s="292"/>
      <c r="D105" s="293" t="str">
        <f t="shared" si="22"/>
        <v>BUY</v>
      </c>
      <c r="E105" s="296">
        <v>0.6770833333333334</v>
      </c>
      <c r="F105" s="290">
        <f t="shared" si="23"/>
        <v>6099</v>
      </c>
      <c r="G105" s="291">
        <v>44012.0</v>
      </c>
      <c r="H105" s="295" t="s">
        <v>585</v>
      </c>
      <c r="I105" s="296">
        <v>0.7395833333333334</v>
      </c>
      <c r="J105" s="31"/>
      <c r="K105" s="285">
        <f t="shared" si="24"/>
        <v>6100.5</v>
      </c>
      <c r="L105" s="297">
        <v>1.5</v>
      </c>
      <c r="M105" s="297"/>
      <c r="N105" s="31"/>
      <c r="O105" s="297" t="s">
        <v>75</v>
      </c>
      <c r="P105" s="31"/>
      <c r="Q105" s="31"/>
      <c r="R105" s="297" t="s">
        <v>519</v>
      </c>
      <c r="S105" s="297" t="s">
        <v>586</v>
      </c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290"/>
      <c r="AF105" s="290"/>
      <c r="AG105" s="290"/>
      <c r="AH105" s="290"/>
      <c r="AI105" s="290"/>
      <c r="AJ105" s="290"/>
      <c r="AK105" s="290"/>
      <c r="AL105" s="31"/>
      <c r="AM105" s="290" t="str">
        <f t="shared" si="25"/>
        <v>OK</v>
      </c>
      <c r="AN105" s="290" t="str">
        <f t="shared" si="26"/>
        <v>OK</v>
      </c>
      <c r="AO105" s="31"/>
    </row>
    <row r="106">
      <c r="A106" s="31"/>
      <c r="B106" s="291">
        <v>44012.0</v>
      </c>
      <c r="C106" s="292"/>
      <c r="D106" s="293" t="str">
        <f t="shared" si="22"/>
        <v>ZZV</v>
      </c>
      <c r="E106" s="296">
        <v>0.7465277777777778</v>
      </c>
      <c r="F106" s="290">
        <f t="shared" si="23"/>
        <v>6100.5</v>
      </c>
      <c r="G106" s="291">
        <v>44012.0</v>
      </c>
      <c r="H106" s="295" t="s">
        <v>73</v>
      </c>
      <c r="I106" s="296">
        <v>0.7972222222222223</v>
      </c>
      <c r="J106" s="31"/>
      <c r="K106" s="285">
        <f t="shared" si="24"/>
        <v>6101.8</v>
      </c>
      <c r="L106" s="297">
        <v>1.3</v>
      </c>
      <c r="M106" s="297"/>
      <c r="N106" s="31"/>
      <c r="O106" s="297" t="s">
        <v>75</v>
      </c>
      <c r="P106" s="31"/>
      <c r="Q106" s="31"/>
      <c r="R106" s="297" t="s">
        <v>519</v>
      </c>
      <c r="S106" s="297" t="s">
        <v>586</v>
      </c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290"/>
      <c r="AF106" s="290"/>
      <c r="AG106" s="290"/>
      <c r="AH106" s="290"/>
      <c r="AI106" s="290"/>
      <c r="AJ106" s="290"/>
      <c r="AK106" s="290"/>
      <c r="AL106" s="31"/>
      <c r="AM106" s="290" t="str">
        <f t="shared" si="25"/>
        <v>OK</v>
      </c>
      <c r="AN106" s="290" t="str">
        <f t="shared" si="26"/>
        <v>OK</v>
      </c>
      <c r="AO106" s="31"/>
    </row>
    <row r="107">
      <c r="A107" s="31"/>
      <c r="B107" s="291">
        <v>44017.0</v>
      </c>
      <c r="C107" s="292"/>
      <c r="D107" s="293" t="str">
        <f t="shared" si="22"/>
        <v>BUY</v>
      </c>
      <c r="E107" s="296">
        <v>0.004166666666666667</v>
      </c>
      <c r="F107" s="290">
        <f t="shared" si="23"/>
        <v>6101.8</v>
      </c>
      <c r="G107" s="291">
        <v>44017.0</v>
      </c>
      <c r="H107" s="295" t="s">
        <v>587</v>
      </c>
      <c r="I107" s="296">
        <v>0.08611111111111111</v>
      </c>
      <c r="J107" s="31"/>
      <c r="K107" s="285">
        <f t="shared" si="24"/>
        <v>6103.7</v>
      </c>
      <c r="L107" s="297">
        <v>1.9</v>
      </c>
      <c r="M107" s="297"/>
      <c r="N107" s="31"/>
      <c r="O107" s="297" t="s">
        <v>78</v>
      </c>
      <c r="P107" s="31"/>
      <c r="Q107" s="31"/>
      <c r="R107" s="297" t="s">
        <v>546</v>
      </c>
      <c r="S107" s="297" t="s">
        <v>566</v>
      </c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290"/>
      <c r="AF107" s="290"/>
      <c r="AG107" s="290"/>
      <c r="AH107" s="290"/>
      <c r="AI107" s="290"/>
      <c r="AJ107" s="290"/>
      <c r="AK107" s="290"/>
      <c r="AL107" s="31"/>
      <c r="AM107" s="290" t="str">
        <f t="shared" si="25"/>
        <v>OK</v>
      </c>
      <c r="AN107" s="290" t="str">
        <f t="shared" si="26"/>
        <v>OK</v>
      </c>
      <c r="AO107" s="31"/>
    </row>
    <row r="108">
      <c r="A108" s="31"/>
      <c r="B108" s="291">
        <v>44017.0</v>
      </c>
      <c r="C108" s="292"/>
      <c r="D108" s="293" t="str">
        <f t="shared" si="22"/>
        <v>ABE</v>
      </c>
      <c r="E108" s="296">
        <v>0.14722222222222223</v>
      </c>
      <c r="F108" s="290">
        <f t="shared" si="23"/>
        <v>6103.7</v>
      </c>
      <c r="G108" s="291">
        <v>44017.0</v>
      </c>
      <c r="H108" s="295" t="s">
        <v>73</v>
      </c>
      <c r="I108" s="296">
        <v>0.225</v>
      </c>
      <c r="J108" s="31"/>
      <c r="K108" s="285">
        <f t="shared" si="24"/>
        <v>6105.5</v>
      </c>
      <c r="L108" s="297">
        <v>1.8</v>
      </c>
      <c r="M108" s="297"/>
      <c r="N108" s="31"/>
      <c r="O108" s="297" t="s">
        <v>78</v>
      </c>
      <c r="P108" s="31"/>
      <c r="Q108" s="31"/>
      <c r="R108" s="297" t="s">
        <v>546</v>
      </c>
      <c r="S108" s="297" t="s">
        <v>566</v>
      </c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290"/>
      <c r="AF108" s="290"/>
      <c r="AG108" s="290"/>
      <c r="AH108" s="290"/>
      <c r="AI108" s="290"/>
      <c r="AJ108" s="290"/>
      <c r="AK108" s="290"/>
      <c r="AL108" s="31"/>
      <c r="AM108" s="290" t="str">
        <f t="shared" si="25"/>
        <v>OK</v>
      </c>
      <c r="AN108" s="290" t="str">
        <f t="shared" si="26"/>
        <v>OK</v>
      </c>
      <c r="AO108" s="31"/>
    </row>
    <row r="109">
      <c r="A109" s="31"/>
      <c r="B109" s="291">
        <v>44018.0</v>
      </c>
      <c r="C109" s="292"/>
      <c r="D109" s="293" t="str">
        <f t="shared" si="22"/>
        <v>BUY</v>
      </c>
      <c r="E109" s="296">
        <v>0.3645833333333333</v>
      </c>
      <c r="F109" s="290">
        <f t="shared" si="23"/>
        <v>6105.5</v>
      </c>
      <c r="G109" s="291">
        <v>44018.0</v>
      </c>
      <c r="H109" s="295" t="s">
        <v>588</v>
      </c>
      <c r="I109" s="296">
        <v>0.4201388888888889</v>
      </c>
      <c r="J109" s="31"/>
      <c r="K109" s="285">
        <f t="shared" si="24"/>
        <v>6107.7</v>
      </c>
      <c r="L109" s="297">
        <v>2.2</v>
      </c>
      <c r="M109" s="297"/>
      <c r="N109" s="31"/>
      <c r="O109" s="297" t="s">
        <v>78</v>
      </c>
      <c r="P109" s="31"/>
      <c r="Q109" s="31"/>
      <c r="R109" s="297" t="s">
        <v>519</v>
      </c>
      <c r="S109" s="297" t="s">
        <v>589</v>
      </c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290"/>
      <c r="AF109" s="290"/>
      <c r="AG109" s="290"/>
      <c r="AH109" s="290"/>
      <c r="AI109" s="290"/>
      <c r="AJ109" s="290"/>
      <c r="AK109" s="290"/>
      <c r="AL109" s="31"/>
      <c r="AM109" s="290" t="str">
        <f t="shared" si="25"/>
        <v>OK</v>
      </c>
      <c r="AN109" s="290" t="str">
        <f t="shared" si="26"/>
        <v>OK</v>
      </c>
      <c r="AO109" s="31"/>
    </row>
    <row r="110">
      <c r="A110" s="31"/>
      <c r="B110" s="291">
        <v>44018.0</v>
      </c>
      <c r="C110" s="292"/>
      <c r="D110" s="293" t="str">
        <f t="shared" si="22"/>
        <v>CRX</v>
      </c>
      <c r="E110" s="296">
        <v>0.5277777777777778</v>
      </c>
      <c r="F110" s="290">
        <f t="shared" si="23"/>
        <v>6107.7</v>
      </c>
      <c r="G110" s="291">
        <v>44018.0</v>
      </c>
      <c r="H110" s="295" t="s">
        <v>73</v>
      </c>
      <c r="I110" s="296">
        <v>0.6833333333333333</v>
      </c>
      <c r="J110" s="31"/>
      <c r="K110" s="285">
        <f t="shared" si="24"/>
        <v>6110.5</v>
      </c>
      <c r="L110" s="297">
        <v>2.8</v>
      </c>
      <c r="M110" s="297"/>
      <c r="N110" s="31"/>
      <c r="O110" s="297" t="s">
        <v>78</v>
      </c>
      <c r="P110" s="31"/>
      <c r="Q110" s="31"/>
      <c r="R110" s="297" t="s">
        <v>519</v>
      </c>
      <c r="S110" s="297" t="s">
        <v>589</v>
      </c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290"/>
      <c r="AF110" s="290"/>
      <c r="AG110" s="290"/>
      <c r="AH110" s="290"/>
      <c r="AI110" s="290"/>
      <c r="AJ110" s="290"/>
      <c r="AK110" s="290"/>
      <c r="AL110" s="31"/>
      <c r="AM110" s="290" t="str">
        <f t="shared" si="25"/>
        <v>OK</v>
      </c>
      <c r="AN110" s="290" t="str">
        <f t="shared" si="26"/>
        <v>OK</v>
      </c>
      <c r="AO110" s="31"/>
    </row>
    <row r="111">
      <c r="A111" s="31"/>
      <c r="B111" s="291">
        <v>44019.0</v>
      </c>
      <c r="C111" s="292"/>
      <c r="D111" s="293" t="str">
        <f t="shared" si="22"/>
        <v>BUY</v>
      </c>
      <c r="E111" s="296">
        <v>0.6708333333333333</v>
      </c>
      <c r="F111" s="290">
        <f t="shared" si="23"/>
        <v>6110.5</v>
      </c>
      <c r="G111" s="291">
        <v>44019.0</v>
      </c>
      <c r="H111" s="295" t="s">
        <v>524</v>
      </c>
      <c r="I111" s="296">
        <v>0.6833333333333333</v>
      </c>
      <c r="J111" s="31"/>
      <c r="K111" s="285">
        <f t="shared" si="24"/>
        <v>6110.8</v>
      </c>
      <c r="L111" s="297">
        <v>0.3</v>
      </c>
      <c r="M111" s="297"/>
      <c r="N111" s="31"/>
      <c r="O111" s="297" t="s">
        <v>94</v>
      </c>
      <c r="P111" s="31"/>
      <c r="Q111" s="31"/>
      <c r="R111" s="297" t="s">
        <v>546</v>
      </c>
      <c r="S111" s="297" t="s">
        <v>547</v>
      </c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290"/>
      <c r="AF111" s="290"/>
      <c r="AG111" s="290"/>
      <c r="AH111" s="290"/>
      <c r="AI111" s="290"/>
      <c r="AJ111" s="290"/>
      <c r="AK111" s="290"/>
      <c r="AL111" s="31"/>
      <c r="AM111" s="290" t="str">
        <f t="shared" si="25"/>
        <v>OK</v>
      </c>
      <c r="AN111" s="290" t="str">
        <f t="shared" si="26"/>
        <v>OK</v>
      </c>
      <c r="AO111" s="31"/>
    </row>
    <row r="112">
      <c r="A112" s="31"/>
      <c r="B112" s="291">
        <v>44019.0</v>
      </c>
      <c r="C112" s="292"/>
      <c r="D112" s="293" t="str">
        <f t="shared" si="22"/>
        <v>RDU</v>
      </c>
      <c r="E112" s="296">
        <v>0.7368055555555556</v>
      </c>
      <c r="F112" s="290">
        <f t="shared" si="23"/>
        <v>6110.8</v>
      </c>
      <c r="G112" s="291">
        <v>44019.0</v>
      </c>
      <c r="H112" s="295" t="s">
        <v>590</v>
      </c>
      <c r="I112" s="296">
        <v>0.7673611111111112</v>
      </c>
      <c r="J112" s="31"/>
      <c r="K112" s="285">
        <f t="shared" si="24"/>
        <v>6111.5</v>
      </c>
      <c r="L112" s="297">
        <v>0.7</v>
      </c>
      <c r="M112" s="297"/>
      <c r="N112" s="31"/>
      <c r="O112" s="297" t="s">
        <v>94</v>
      </c>
      <c r="P112" s="31"/>
      <c r="Q112" s="31"/>
      <c r="R112" s="297" t="s">
        <v>546</v>
      </c>
      <c r="S112" s="297" t="s">
        <v>547</v>
      </c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290"/>
      <c r="AF112" s="290"/>
      <c r="AG112" s="290"/>
      <c r="AH112" s="290"/>
      <c r="AI112" s="290"/>
      <c r="AJ112" s="290"/>
      <c r="AK112" s="290"/>
      <c r="AL112" s="31"/>
      <c r="AM112" s="290" t="str">
        <f t="shared" si="25"/>
        <v>OK</v>
      </c>
      <c r="AN112" s="290" t="str">
        <f t="shared" si="26"/>
        <v>OK</v>
      </c>
      <c r="AO112" s="31"/>
    </row>
    <row r="113">
      <c r="A113" s="31"/>
      <c r="B113" s="291">
        <v>44019.0</v>
      </c>
      <c r="C113" s="292"/>
      <c r="D113" s="293" t="str">
        <f t="shared" si="22"/>
        <v>CHO</v>
      </c>
      <c r="E113" s="296">
        <v>0.7826388888888889</v>
      </c>
      <c r="F113" s="290">
        <f t="shared" si="23"/>
        <v>6111.5</v>
      </c>
      <c r="G113" s="291">
        <v>44019.0</v>
      </c>
      <c r="H113" s="295" t="s">
        <v>73</v>
      </c>
      <c r="I113" s="296">
        <v>0.8125</v>
      </c>
      <c r="J113" s="31"/>
      <c r="K113" s="285">
        <f t="shared" si="24"/>
        <v>6112.3</v>
      </c>
      <c r="L113" s="297">
        <v>0.8</v>
      </c>
      <c r="M113" s="297"/>
      <c r="N113" s="31"/>
      <c r="O113" s="297" t="s">
        <v>94</v>
      </c>
      <c r="P113" s="31"/>
      <c r="Q113" s="31"/>
      <c r="R113" s="297" t="s">
        <v>546</v>
      </c>
      <c r="S113" s="297" t="s">
        <v>547</v>
      </c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290"/>
      <c r="AF113" s="290"/>
      <c r="AG113" s="290"/>
      <c r="AH113" s="290"/>
      <c r="AI113" s="290"/>
      <c r="AJ113" s="290"/>
      <c r="AK113" s="290"/>
      <c r="AL113" s="31"/>
      <c r="AM113" s="290" t="str">
        <f t="shared" si="25"/>
        <v>OK</v>
      </c>
      <c r="AN113" s="290" t="str">
        <f t="shared" si="26"/>
        <v>OK</v>
      </c>
      <c r="AO113" s="31"/>
    </row>
    <row r="114">
      <c r="A114" s="31"/>
      <c r="B114" s="291">
        <v>44019.0</v>
      </c>
      <c r="C114" s="292"/>
      <c r="D114" s="293" t="str">
        <f t="shared" si="22"/>
        <v>BUY</v>
      </c>
      <c r="E114" s="296">
        <v>0.8854166666666666</v>
      </c>
      <c r="F114" s="290">
        <f t="shared" si="23"/>
        <v>6112.3</v>
      </c>
      <c r="G114" s="291">
        <v>44020.0</v>
      </c>
      <c r="H114" s="295" t="s">
        <v>591</v>
      </c>
      <c r="I114" s="296">
        <v>0.006944444444444444</v>
      </c>
      <c r="J114" s="31"/>
      <c r="K114" s="285">
        <f t="shared" si="24"/>
        <v>6115</v>
      </c>
      <c r="L114" s="297">
        <v>2.7</v>
      </c>
      <c r="M114" s="297"/>
      <c r="N114" s="31"/>
      <c r="O114" s="297" t="s">
        <v>78</v>
      </c>
      <c r="P114" s="31"/>
      <c r="Q114" s="31"/>
      <c r="R114" s="297" t="s">
        <v>519</v>
      </c>
      <c r="S114" s="297" t="s">
        <v>592</v>
      </c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290"/>
      <c r="AF114" s="290"/>
      <c r="AG114" s="290"/>
      <c r="AH114" s="290"/>
      <c r="AI114" s="290"/>
      <c r="AJ114" s="290"/>
      <c r="AK114" s="290"/>
      <c r="AL114" s="31"/>
      <c r="AM114" s="290" t="str">
        <f t="shared" si="25"/>
        <v>OK</v>
      </c>
      <c r="AN114" s="290" t="str">
        <f t="shared" si="26"/>
        <v>OK</v>
      </c>
      <c r="AO114" s="31"/>
    </row>
    <row r="115">
      <c r="A115" s="31"/>
      <c r="B115" s="291">
        <v>44020.0</v>
      </c>
      <c r="C115" s="292"/>
      <c r="D115" s="293" t="str">
        <f t="shared" si="22"/>
        <v>MDW</v>
      </c>
      <c r="E115" s="296">
        <v>0.02013888888888889</v>
      </c>
      <c r="F115" s="290">
        <f t="shared" si="23"/>
        <v>6115</v>
      </c>
      <c r="G115" s="291">
        <v>44020.0</v>
      </c>
      <c r="H115" s="295" t="s">
        <v>550</v>
      </c>
      <c r="I115" s="296">
        <v>0.17083333333333334</v>
      </c>
      <c r="J115" s="31"/>
      <c r="K115" s="285">
        <f t="shared" si="24"/>
        <v>6118.5</v>
      </c>
      <c r="L115" s="297">
        <v>3.5</v>
      </c>
      <c r="M115" s="297"/>
      <c r="N115" s="31"/>
      <c r="O115" s="297" t="s">
        <v>78</v>
      </c>
      <c r="P115" s="31"/>
      <c r="Q115" s="31"/>
      <c r="R115" s="297" t="s">
        <v>519</v>
      </c>
      <c r="S115" s="297" t="s">
        <v>592</v>
      </c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290"/>
      <c r="AF115" s="290"/>
      <c r="AG115" s="290"/>
      <c r="AH115" s="290"/>
      <c r="AI115" s="290"/>
      <c r="AJ115" s="290"/>
      <c r="AK115" s="290"/>
      <c r="AL115" s="31"/>
      <c r="AM115" s="290" t="str">
        <f t="shared" si="25"/>
        <v>OK</v>
      </c>
      <c r="AN115" s="290" t="str">
        <f t="shared" si="26"/>
        <v>OK</v>
      </c>
      <c r="AO115" s="31"/>
    </row>
    <row r="116">
      <c r="A116" s="31"/>
      <c r="B116" s="291">
        <v>44020.0</v>
      </c>
      <c r="C116" s="292"/>
      <c r="D116" s="293" t="str">
        <f t="shared" si="22"/>
        <v>ILM</v>
      </c>
      <c r="E116" s="296">
        <v>0.18680555555555556</v>
      </c>
      <c r="F116" s="290">
        <f t="shared" si="23"/>
        <v>6118.5</v>
      </c>
      <c r="G116" s="291">
        <v>44020.0</v>
      </c>
      <c r="H116" s="295" t="s">
        <v>73</v>
      </c>
      <c r="I116" s="296">
        <v>0.2222222222222222</v>
      </c>
      <c r="J116" s="31"/>
      <c r="K116" s="285">
        <f t="shared" si="24"/>
        <v>6119.4</v>
      </c>
      <c r="L116" s="297">
        <v>0.9</v>
      </c>
      <c r="M116" s="297"/>
      <c r="N116" s="31"/>
      <c r="O116" s="297" t="s">
        <v>78</v>
      </c>
      <c r="P116" s="31"/>
      <c r="Q116" s="31"/>
      <c r="R116" s="297" t="s">
        <v>519</v>
      </c>
      <c r="S116" s="297" t="s">
        <v>592</v>
      </c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290"/>
      <c r="AF116" s="290"/>
      <c r="AG116" s="290"/>
      <c r="AH116" s="290"/>
      <c r="AI116" s="290"/>
      <c r="AJ116" s="290"/>
      <c r="AK116" s="290"/>
      <c r="AL116" s="31"/>
      <c r="AM116" s="290" t="str">
        <f t="shared" si="25"/>
        <v>OK</v>
      </c>
      <c r="AN116" s="290" t="str">
        <f t="shared" si="26"/>
        <v>OK</v>
      </c>
      <c r="AO116" s="31"/>
    </row>
    <row r="117">
      <c r="A117" s="31"/>
      <c r="B117" s="291">
        <v>44025.0</v>
      </c>
      <c r="C117" s="292"/>
      <c r="D117" s="293" t="str">
        <f t="shared" si="22"/>
        <v>BUY</v>
      </c>
      <c r="E117" s="296">
        <v>0.3576388888888889</v>
      </c>
      <c r="F117" s="290">
        <f t="shared" si="23"/>
        <v>6119.4</v>
      </c>
      <c r="G117" s="291">
        <v>44025.0</v>
      </c>
      <c r="H117" s="295" t="s">
        <v>593</v>
      </c>
      <c r="I117" s="296">
        <v>0.3784722222222222</v>
      </c>
      <c r="J117" s="31"/>
      <c r="K117" s="285">
        <f t="shared" si="24"/>
        <v>6119.9</v>
      </c>
      <c r="L117" s="297">
        <v>0.5</v>
      </c>
      <c r="M117" s="297"/>
      <c r="N117" s="31"/>
      <c r="O117" s="297" t="s">
        <v>102</v>
      </c>
      <c r="P117" s="297"/>
      <c r="Q117" s="31"/>
      <c r="R117" s="297" t="s">
        <v>519</v>
      </c>
      <c r="S117" s="297" t="s">
        <v>594</v>
      </c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290"/>
      <c r="AF117" s="290"/>
      <c r="AG117" s="290"/>
      <c r="AH117" s="290"/>
      <c r="AI117" s="290"/>
      <c r="AJ117" s="290"/>
      <c r="AK117" s="290"/>
      <c r="AL117" s="31"/>
      <c r="AM117" s="290" t="str">
        <f t="shared" si="25"/>
        <v>OK</v>
      </c>
      <c r="AN117" s="290" t="str">
        <f t="shared" si="26"/>
        <v>OK</v>
      </c>
      <c r="AO117" s="31"/>
    </row>
    <row r="118">
      <c r="A118" s="31"/>
      <c r="B118" s="291">
        <v>44025.0</v>
      </c>
      <c r="C118" s="292"/>
      <c r="D118" s="293" t="str">
        <f t="shared" si="22"/>
        <v>EQY</v>
      </c>
      <c r="E118" s="296">
        <v>0.4270833333333333</v>
      </c>
      <c r="F118" s="290">
        <f t="shared" si="23"/>
        <v>6119.9</v>
      </c>
      <c r="G118" s="291">
        <v>44025.0</v>
      </c>
      <c r="H118" s="295" t="s">
        <v>556</v>
      </c>
      <c r="I118" s="296">
        <v>0.4618055555555556</v>
      </c>
      <c r="J118" s="31"/>
      <c r="K118" s="285">
        <f t="shared" si="24"/>
        <v>6120.7</v>
      </c>
      <c r="L118" s="297">
        <v>0.8</v>
      </c>
      <c r="M118" s="297"/>
      <c r="N118" s="31"/>
      <c r="O118" s="297" t="s">
        <v>102</v>
      </c>
      <c r="P118" s="297"/>
      <c r="Q118" s="31"/>
      <c r="R118" s="297" t="s">
        <v>519</v>
      </c>
      <c r="S118" s="297" t="s">
        <v>594</v>
      </c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290"/>
      <c r="AF118" s="290"/>
      <c r="AG118" s="290"/>
      <c r="AH118" s="290"/>
      <c r="AI118" s="290"/>
      <c r="AJ118" s="290"/>
      <c r="AK118" s="290"/>
      <c r="AL118" s="31"/>
      <c r="AM118" s="290" t="str">
        <f t="shared" si="25"/>
        <v>OK</v>
      </c>
      <c r="AN118" s="290" t="str">
        <f t="shared" si="26"/>
        <v>OK</v>
      </c>
      <c r="AO118" s="31"/>
    </row>
    <row r="119">
      <c r="A119" s="31"/>
      <c r="B119" s="291">
        <v>44025.0</v>
      </c>
      <c r="C119" s="292"/>
      <c r="D119" s="293" t="str">
        <f t="shared" si="22"/>
        <v>JZI</v>
      </c>
      <c r="E119" s="296">
        <v>0.7583333333333333</v>
      </c>
      <c r="F119" s="290">
        <f t="shared" si="23"/>
        <v>6120.7</v>
      </c>
      <c r="G119" s="291">
        <v>44025.0</v>
      </c>
      <c r="H119" s="295" t="s">
        <v>593</v>
      </c>
      <c r="I119" s="296">
        <v>0.8</v>
      </c>
      <c r="J119" s="31"/>
      <c r="K119" s="285">
        <f t="shared" si="24"/>
        <v>6121.5</v>
      </c>
      <c r="L119" s="297">
        <v>0.8</v>
      </c>
      <c r="M119" s="297"/>
      <c r="N119" s="31"/>
      <c r="O119" s="297" t="s">
        <v>102</v>
      </c>
      <c r="P119" s="31"/>
      <c r="Q119" s="31"/>
      <c r="R119" s="297" t="s">
        <v>519</v>
      </c>
      <c r="S119" s="297" t="s">
        <v>594</v>
      </c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290"/>
      <c r="AF119" s="290"/>
      <c r="AG119" s="290"/>
      <c r="AH119" s="290"/>
      <c r="AI119" s="290"/>
      <c r="AJ119" s="290"/>
      <c r="AK119" s="290"/>
      <c r="AL119" s="31"/>
      <c r="AM119" s="290" t="str">
        <f t="shared" si="25"/>
        <v>OK</v>
      </c>
      <c r="AN119" s="290" t="str">
        <f t="shared" si="26"/>
        <v>OK</v>
      </c>
      <c r="AO119" s="31"/>
    </row>
    <row r="120">
      <c r="A120" s="31"/>
      <c r="B120" s="291">
        <v>44025.0</v>
      </c>
      <c r="C120" s="292"/>
      <c r="D120" s="293" t="str">
        <f t="shared" si="22"/>
        <v>EQY</v>
      </c>
      <c r="E120" s="296">
        <v>0.8034722222222223</v>
      </c>
      <c r="F120" s="290">
        <f t="shared" si="23"/>
        <v>6121.5</v>
      </c>
      <c r="G120" s="291">
        <v>44025.0</v>
      </c>
      <c r="H120" s="295" t="s">
        <v>565</v>
      </c>
      <c r="I120" s="296">
        <v>0.8222222222222222</v>
      </c>
      <c r="J120" s="31"/>
      <c r="K120" s="285">
        <f t="shared" si="24"/>
        <v>6121.9</v>
      </c>
      <c r="L120" s="297">
        <v>0.4</v>
      </c>
      <c r="M120" s="297"/>
      <c r="N120" s="31"/>
      <c r="O120" s="297" t="s">
        <v>102</v>
      </c>
      <c r="P120" s="31"/>
      <c r="Q120" s="31"/>
      <c r="R120" s="297" t="s">
        <v>519</v>
      </c>
      <c r="S120" s="297" t="s">
        <v>594</v>
      </c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290"/>
      <c r="AF120" s="290"/>
      <c r="AG120" s="290"/>
      <c r="AH120" s="290"/>
      <c r="AI120" s="290"/>
      <c r="AJ120" s="290"/>
      <c r="AK120" s="290"/>
      <c r="AL120" s="31"/>
      <c r="AM120" s="290" t="str">
        <f t="shared" si="25"/>
        <v>OK</v>
      </c>
      <c r="AN120" s="290" t="str">
        <f t="shared" si="26"/>
        <v>OK</v>
      </c>
      <c r="AO120" s="31"/>
    </row>
    <row r="121">
      <c r="A121" s="31"/>
      <c r="B121" s="291">
        <v>44029.0</v>
      </c>
      <c r="C121" s="292"/>
      <c r="D121" s="293" t="str">
        <f t="shared" si="22"/>
        <v>INT</v>
      </c>
      <c r="E121" s="296">
        <v>0.7083333333333334</v>
      </c>
      <c r="F121" s="290">
        <f t="shared" si="23"/>
        <v>6121.9</v>
      </c>
      <c r="G121" s="291">
        <v>44029.0</v>
      </c>
      <c r="H121" s="295" t="s">
        <v>73</v>
      </c>
      <c r="I121" s="296">
        <v>0.71875</v>
      </c>
      <c r="J121" s="31"/>
      <c r="K121" s="285">
        <f t="shared" si="24"/>
        <v>6122.2</v>
      </c>
      <c r="L121" s="297">
        <v>0.3</v>
      </c>
      <c r="M121" s="297"/>
      <c r="N121" s="31"/>
      <c r="O121" s="297" t="s">
        <v>75</v>
      </c>
      <c r="P121" s="31"/>
      <c r="Q121" s="31"/>
      <c r="R121" s="297" t="s">
        <v>10</v>
      </c>
      <c r="S121" s="297" t="s">
        <v>518</v>
      </c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290"/>
      <c r="AF121" s="290"/>
      <c r="AG121" s="290"/>
      <c r="AH121" s="290"/>
      <c r="AI121" s="290"/>
      <c r="AJ121" s="290"/>
      <c r="AK121" s="290"/>
      <c r="AL121" s="31"/>
      <c r="AM121" s="290" t="str">
        <f t="shared" si="25"/>
        <v>OK</v>
      </c>
      <c r="AN121" s="290" t="str">
        <f t="shared" si="26"/>
        <v>OK</v>
      </c>
      <c r="AO121" s="31"/>
    </row>
    <row r="122">
      <c r="A122" s="31"/>
      <c r="B122" s="291">
        <v>44030.0</v>
      </c>
      <c r="C122" s="292"/>
      <c r="D122" s="293" t="str">
        <f t="shared" si="22"/>
        <v>BUY</v>
      </c>
      <c r="E122" s="296">
        <v>0.3888888888888889</v>
      </c>
      <c r="F122" s="290">
        <f t="shared" si="23"/>
        <v>6122.2</v>
      </c>
      <c r="G122" s="291">
        <v>44030.0</v>
      </c>
      <c r="H122" s="295" t="s">
        <v>595</v>
      </c>
      <c r="I122" s="296">
        <v>0.4722222222222222</v>
      </c>
      <c r="J122" s="31"/>
      <c r="K122" s="285">
        <f t="shared" si="24"/>
        <v>6124.2</v>
      </c>
      <c r="L122" s="297">
        <v>2.0</v>
      </c>
      <c r="M122" s="297"/>
      <c r="N122" s="31"/>
      <c r="O122" s="297" t="s">
        <v>75</v>
      </c>
      <c r="P122" s="31"/>
      <c r="Q122" s="31"/>
      <c r="R122" s="297" t="s">
        <v>546</v>
      </c>
      <c r="S122" s="297" t="s">
        <v>566</v>
      </c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290"/>
      <c r="AF122" s="290"/>
      <c r="AG122" s="290"/>
      <c r="AH122" s="290"/>
      <c r="AI122" s="290"/>
      <c r="AJ122" s="290"/>
      <c r="AK122" s="290"/>
      <c r="AL122" s="31"/>
      <c r="AM122" s="290" t="str">
        <f t="shared" si="25"/>
        <v>OK</v>
      </c>
      <c r="AN122" s="290" t="str">
        <f t="shared" si="26"/>
        <v>OK</v>
      </c>
      <c r="AO122" s="31"/>
    </row>
    <row r="123">
      <c r="A123" s="31"/>
      <c r="B123" s="291">
        <v>44030.0</v>
      </c>
      <c r="C123" s="292"/>
      <c r="D123" s="293" t="str">
        <f t="shared" si="22"/>
        <v>BNA</v>
      </c>
      <c r="E123" s="296">
        <v>0.6597222222222222</v>
      </c>
      <c r="F123" s="290">
        <f t="shared" si="23"/>
        <v>6124.2</v>
      </c>
      <c r="G123" s="291">
        <v>44030.0</v>
      </c>
      <c r="H123" s="295" t="s">
        <v>568</v>
      </c>
      <c r="I123" s="296">
        <v>0.7604166666666666</v>
      </c>
      <c r="J123" s="31"/>
      <c r="K123" s="285">
        <f t="shared" si="24"/>
        <v>6126.6</v>
      </c>
      <c r="L123" s="297">
        <v>2.4</v>
      </c>
      <c r="M123" s="297"/>
      <c r="N123" s="31"/>
      <c r="O123" s="297" t="s">
        <v>75</v>
      </c>
      <c r="P123" s="31"/>
      <c r="Q123" s="31"/>
      <c r="R123" s="297" t="s">
        <v>546</v>
      </c>
      <c r="S123" s="297" t="s">
        <v>566</v>
      </c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290"/>
      <c r="AF123" s="290"/>
      <c r="AG123" s="290"/>
      <c r="AH123" s="290"/>
      <c r="AI123" s="290"/>
      <c r="AJ123" s="290"/>
      <c r="AK123" s="290"/>
      <c r="AL123" s="31"/>
      <c r="AM123" s="290" t="str">
        <f t="shared" si="25"/>
        <v>OK</v>
      </c>
      <c r="AN123" s="290" t="str">
        <f t="shared" si="26"/>
        <v>OK</v>
      </c>
      <c r="AO123" s="31"/>
    </row>
    <row r="124">
      <c r="A124" s="31"/>
      <c r="B124" s="291">
        <v>44030.0</v>
      </c>
      <c r="C124" s="292"/>
      <c r="D124" s="293" t="str">
        <f t="shared" si="22"/>
        <v>IAD</v>
      </c>
      <c r="E124" s="296">
        <v>0.7743055555555556</v>
      </c>
      <c r="F124" s="290">
        <f t="shared" si="23"/>
        <v>6126.6</v>
      </c>
      <c r="G124" s="291">
        <v>44030.0</v>
      </c>
      <c r="H124" s="295" t="s">
        <v>73</v>
      </c>
      <c r="I124" s="296">
        <v>0.8159722222222222</v>
      </c>
      <c r="J124" s="31"/>
      <c r="K124" s="285">
        <f t="shared" si="24"/>
        <v>6127.7</v>
      </c>
      <c r="L124" s="297">
        <v>1.1</v>
      </c>
      <c r="M124" s="297"/>
      <c r="N124" s="31"/>
      <c r="O124" s="297" t="s">
        <v>75</v>
      </c>
      <c r="P124" s="31"/>
      <c r="Q124" s="31"/>
      <c r="R124" s="297" t="s">
        <v>546</v>
      </c>
      <c r="S124" s="297" t="s">
        <v>566</v>
      </c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290"/>
      <c r="AF124" s="290"/>
      <c r="AG124" s="290"/>
      <c r="AH124" s="290"/>
      <c r="AI124" s="290"/>
      <c r="AJ124" s="290"/>
      <c r="AK124" s="290"/>
      <c r="AL124" s="31"/>
      <c r="AM124" s="290" t="str">
        <f t="shared" si="25"/>
        <v>OK</v>
      </c>
      <c r="AN124" s="290" t="str">
        <f t="shared" si="26"/>
        <v>OK</v>
      </c>
      <c r="AO124" s="31"/>
    </row>
    <row r="125">
      <c r="A125" s="31"/>
      <c r="B125" s="291">
        <v>44030.0</v>
      </c>
      <c r="C125" s="292"/>
      <c r="D125" s="293" t="str">
        <f t="shared" si="22"/>
        <v>BUY</v>
      </c>
      <c r="E125" s="296">
        <v>0.9215277777777777</v>
      </c>
      <c r="F125" s="290">
        <f t="shared" si="23"/>
        <v>6127.7</v>
      </c>
      <c r="G125" s="291">
        <v>44030.0</v>
      </c>
      <c r="H125" s="295" t="s">
        <v>517</v>
      </c>
      <c r="I125" s="296">
        <v>0.9291666666666667</v>
      </c>
      <c r="J125" s="31"/>
      <c r="K125" s="285">
        <f t="shared" si="24"/>
        <v>6128.2</v>
      </c>
      <c r="L125" s="297">
        <v>0.5</v>
      </c>
      <c r="M125" s="297"/>
      <c r="N125" s="31"/>
      <c r="O125" s="297" t="s">
        <v>75</v>
      </c>
      <c r="P125" s="31"/>
      <c r="Q125" s="31"/>
      <c r="R125" s="297" t="s">
        <v>10</v>
      </c>
      <c r="S125" s="297" t="s">
        <v>518</v>
      </c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290"/>
      <c r="AF125" s="290"/>
      <c r="AG125" s="290"/>
      <c r="AH125" s="290"/>
      <c r="AI125" s="290"/>
      <c r="AJ125" s="290"/>
      <c r="AK125" s="290"/>
      <c r="AL125" s="31"/>
      <c r="AM125" s="290" t="str">
        <f t="shared" si="25"/>
        <v>OK</v>
      </c>
      <c r="AN125" s="290" t="str">
        <f t="shared" si="26"/>
        <v>OK</v>
      </c>
      <c r="AO125" s="31"/>
    </row>
    <row r="126">
      <c r="A126" s="31"/>
      <c r="B126" s="291">
        <v>44050.0</v>
      </c>
      <c r="C126" s="292"/>
      <c r="D126" s="293" t="str">
        <f t="shared" si="22"/>
        <v>TTA</v>
      </c>
      <c r="E126" s="296">
        <v>0.5625</v>
      </c>
      <c r="F126" s="290">
        <f t="shared" si="23"/>
        <v>6128.2</v>
      </c>
      <c r="G126" s="291">
        <v>44050.0</v>
      </c>
      <c r="H126" s="295" t="s">
        <v>73</v>
      </c>
      <c r="I126" s="298">
        <v>0.6041666666666666</v>
      </c>
      <c r="J126" s="31"/>
      <c r="K126" s="285">
        <f t="shared" si="24"/>
        <v>6128.7</v>
      </c>
      <c r="L126" s="297">
        <v>0.5</v>
      </c>
      <c r="M126" s="297"/>
      <c r="N126" s="31"/>
      <c r="O126" s="297" t="s">
        <v>78</v>
      </c>
      <c r="P126" s="31"/>
      <c r="Q126" s="31"/>
      <c r="R126" s="297" t="s">
        <v>10</v>
      </c>
      <c r="S126" s="297" t="s">
        <v>518</v>
      </c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290"/>
      <c r="AF126" s="290"/>
      <c r="AG126" s="290"/>
      <c r="AH126" s="290"/>
      <c r="AI126" s="290"/>
      <c r="AJ126" s="290"/>
      <c r="AK126" s="290"/>
      <c r="AL126" s="31"/>
      <c r="AM126" s="290" t="str">
        <f t="shared" si="25"/>
        <v>OK</v>
      </c>
      <c r="AN126" s="290" t="str">
        <f t="shared" si="26"/>
        <v>OK</v>
      </c>
      <c r="AO126" s="31"/>
    </row>
    <row r="127">
      <c r="A127" s="31"/>
      <c r="B127" s="291">
        <v>44053.0</v>
      </c>
      <c r="C127" s="292"/>
      <c r="D127" s="293" t="str">
        <f t="shared" si="22"/>
        <v>BUY</v>
      </c>
      <c r="E127" s="296">
        <v>0.4895833333333333</v>
      </c>
      <c r="F127" s="290">
        <f t="shared" si="23"/>
        <v>6128.7</v>
      </c>
      <c r="G127" s="291">
        <v>44053.0</v>
      </c>
      <c r="H127" s="295" t="s">
        <v>565</v>
      </c>
      <c r="I127" s="298">
        <v>0.5</v>
      </c>
      <c r="J127" s="31"/>
      <c r="K127" s="285">
        <f t="shared" si="24"/>
        <v>6128.9</v>
      </c>
      <c r="L127" s="297">
        <v>0.2</v>
      </c>
      <c r="M127" s="297"/>
      <c r="N127" s="31"/>
      <c r="O127" s="297" t="s">
        <v>75</v>
      </c>
      <c r="P127" s="31"/>
      <c r="Q127" s="31"/>
      <c r="R127" s="297" t="s">
        <v>10</v>
      </c>
      <c r="S127" s="297" t="s">
        <v>518</v>
      </c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290"/>
      <c r="AF127" s="290"/>
      <c r="AG127" s="290"/>
      <c r="AH127" s="290"/>
      <c r="AI127" s="290"/>
      <c r="AJ127" s="290"/>
      <c r="AK127" s="290"/>
      <c r="AL127" s="31"/>
      <c r="AM127" s="290" t="str">
        <f t="shared" si="25"/>
        <v>OK</v>
      </c>
      <c r="AN127" s="290" t="str">
        <f t="shared" si="26"/>
        <v>OK</v>
      </c>
      <c r="AO127" s="31"/>
    </row>
    <row r="128">
      <c r="A128" s="31"/>
      <c r="B128" s="291">
        <v>44053.0</v>
      </c>
      <c r="C128" s="292"/>
      <c r="D128" s="293" t="str">
        <f t="shared" si="22"/>
        <v>INT</v>
      </c>
      <c r="E128" s="296">
        <v>0.7569444444444444</v>
      </c>
      <c r="F128" s="290">
        <f t="shared" si="23"/>
        <v>6128.9</v>
      </c>
      <c r="G128" s="291">
        <v>44053.0</v>
      </c>
      <c r="H128" s="295" t="s">
        <v>73</v>
      </c>
      <c r="I128" s="298">
        <v>0.7708333333333334</v>
      </c>
      <c r="J128" s="31"/>
      <c r="K128" s="285">
        <f t="shared" si="24"/>
        <v>6129.2</v>
      </c>
      <c r="L128" s="297">
        <v>0.3</v>
      </c>
      <c r="M128" s="297"/>
      <c r="N128" s="31"/>
      <c r="O128" s="297" t="s">
        <v>75</v>
      </c>
      <c r="P128" s="31"/>
      <c r="Q128" s="31"/>
      <c r="R128" s="297" t="s">
        <v>10</v>
      </c>
      <c r="S128" s="297" t="s">
        <v>518</v>
      </c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290"/>
      <c r="AF128" s="290"/>
      <c r="AG128" s="290"/>
      <c r="AH128" s="290"/>
      <c r="AI128" s="290"/>
      <c r="AJ128" s="290"/>
      <c r="AK128" s="290"/>
      <c r="AL128" s="31"/>
      <c r="AM128" s="290" t="str">
        <f t="shared" si="25"/>
        <v>OK</v>
      </c>
      <c r="AN128" s="290" t="str">
        <f t="shared" si="26"/>
        <v>OK</v>
      </c>
      <c r="AO128" s="31"/>
    </row>
    <row r="129">
      <c r="A129" s="31"/>
      <c r="B129" s="291">
        <v>44054.0</v>
      </c>
      <c r="C129" s="292"/>
      <c r="D129" s="293" t="str">
        <f t="shared" si="22"/>
        <v>BUY</v>
      </c>
      <c r="E129" s="296">
        <v>0.9361111111111111</v>
      </c>
      <c r="F129" s="290">
        <f t="shared" si="23"/>
        <v>6129.2</v>
      </c>
      <c r="G129" s="291">
        <v>44054.0</v>
      </c>
      <c r="H129" s="295" t="s">
        <v>197</v>
      </c>
      <c r="I129" s="298">
        <v>0.94375</v>
      </c>
      <c r="J129" s="31"/>
      <c r="K129" s="285">
        <f t="shared" si="24"/>
        <v>6129.4</v>
      </c>
      <c r="L129" s="297">
        <v>0.2</v>
      </c>
      <c r="M129" s="297"/>
      <c r="N129" s="31"/>
      <c r="O129" s="297" t="s">
        <v>78</v>
      </c>
      <c r="P129" s="31"/>
      <c r="Q129" s="31"/>
      <c r="R129" s="297" t="s">
        <v>546</v>
      </c>
      <c r="S129" s="297" t="s">
        <v>547</v>
      </c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290"/>
      <c r="AF129" s="290"/>
      <c r="AG129" s="290"/>
      <c r="AH129" s="290"/>
      <c r="AI129" s="290"/>
      <c r="AJ129" s="290"/>
      <c r="AK129" s="290"/>
      <c r="AL129" s="31"/>
      <c r="AM129" s="290" t="str">
        <f t="shared" si="25"/>
        <v>OK</v>
      </c>
      <c r="AN129" s="290" t="str">
        <f t="shared" si="26"/>
        <v>OK</v>
      </c>
      <c r="AO129" s="31"/>
    </row>
    <row r="130">
      <c r="A130" s="31"/>
      <c r="B130" s="291">
        <v>44055.0</v>
      </c>
      <c r="C130" s="292"/>
      <c r="D130" s="293" t="str">
        <f t="shared" si="22"/>
        <v>GSO</v>
      </c>
      <c r="E130" s="294">
        <v>0.034027777777777775</v>
      </c>
      <c r="F130" s="290">
        <f t="shared" si="23"/>
        <v>6129.4</v>
      </c>
      <c r="G130" s="291">
        <v>44055.0</v>
      </c>
      <c r="H130" s="295" t="s">
        <v>596</v>
      </c>
      <c r="I130" s="298">
        <v>0.10972222222222222</v>
      </c>
      <c r="J130" s="31"/>
      <c r="K130" s="285">
        <f t="shared" si="24"/>
        <v>6131.1</v>
      </c>
      <c r="L130" s="297">
        <v>1.7</v>
      </c>
      <c r="M130" s="297"/>
      <c r="N130" s="31"/>
      <c r="O130" s="297" t="s">
        <v>78</v>
      </c>
      <c r="P130" s="31"/>
      <c r="Q130" s="31"/>
      <c r="R130" s="297" t="s">
        <v>546</v>
      </c>
      <c r="S130" s="297" t="s">
        <v>547</v>
      </c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290"/>
      <c r="AF130" s="290"/>
      <c r="AG130" s="290"/>
      <c r="AH130" s="290"/>
      <c r="AI130" s="290"/>
      <c r="AJ130" s="290"/>
      <c r="AK130" s="290"/>
      <c r="AL130" s="31"/>
      <c r="AM130" s="290" t="str">
        <f t="shared" si="25"/>
        <v>OK</v>
      </c>
      <c r="AN130" s="290" t="str">
        <f t="shared" si="26"/>
        <v>OK</v>
      </c>
      <c r="AO130" s="31"/>
    </row>
    <row r="131">
      <c r="A131" s="31"/>
      <c r="B131" s="291">
        <v>44055.0</v>
      </c>
      <c r="C131" s="292"/>
      <c r="D131" s="293" t="str">
        <f t="shared" si="22"/>
        <v>PHL</v>
      </c>
      <c r="E131" s="296">
        <v>0.1423611111111111</v>
      </c>
      <c r="F131" s="290">
        <f t="shared" si="23"/>
        <v>6131.1</v>
      </c>
      <c r="G131" s="291">
        <v>44055.0</v>
      </c>
      <c r="H131" s="295" t="s">
        <v>73</v>
      </c>
      <c r="I131" s="298">
        <v>0.25555555555555554</v>
      </c>
      <c r="J131" s="31"/>
      <c r="K131" s="285">
        <f t="shared" si="24"/>
        <v>6133</v>
      </c>
      <c r="L131" s="297">
        <v>1.9</v>
      </c>
      <c r="M131" s="297"/>
      <c r="N131" s="31"/>
      <c r="O131" s="297" t="s">
        <v>78</v>
      </c>
      <c r="P131" s="31"/>
      <c r="Q131" s="31"/>
      <c r="R131" s="297" t="s">
        <v>546</v>
      </c>
      <c r="S131" s="297" t="s">
        <v>547</v>
      </c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290"/>
      <c r="AF131" s="290"/>
      <c r="AG131" s="290"/>
      <c r="AH131" s="290"/>
      <c r="AI131" s="290"/>
      <c r="AJ131" s="290"/>
      <c r="AK131" s="290"/>
      <c r="AL131" s="31"/>
      <c r="AM131" s="290" t="str">
        <f t="shared" si="25"/>
        <v>OK</v>
      </c>
      <c r="AN131" s="290" t="str">
        <f t="shared" si="26"/>
        <v>OK</v>
      </c>
      <c r="AO131" s="31"/>
    </row>
    <row r="132">
      <c r="A132" s="31"/>
      <c r="B132" s="291">
        <v>44056.0</v>
      </c>
      <c r="C132" s="292"/>
      <c r="D132" s="293" t="str">
        <f t="shared" si="22"/>
        <v>BUY</v>
      </c>
      <c r="E132" s="296">
        <v>0.37083333333333335</v>
      </c>
      <c r="F132" s="290">
        <f t="shared" si="23"/>
        <v>6133</v>
      </c>
      <c r="G132" s="291">
        <v>44056.0</v>
      </c>
      <c r="H132" s="295" t="s">
        <v>197</v>
      </c>
      <c r="I132" s="298">
        <v>0.3854166666666667</v>
      </c>
      <c r="J132" s="31"/>
      <c r="K132" s="285">
        <f t="shared" si="24"/>
        <v>6133.3</v>
      </c>
      <c r="L132" s="297">
        <v>0.3</v>
      </c>
      <c r="M132" s="297"/>
      <c r="N132" s="31"/>
      <c r="O132" s="297" t="s">
        <v>102</v>
      </c>
      <c r="P132" s="31"/>
      <c r="Q132" s="31"/>
      <c r="R132" s="297" t="s">
        <v>10</v>
      </c>
      <c r="S132" s="297" t="s">
        <v>581</v>
      </c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290"/>
      <c r="AF132" s="290"/>
      <c r="AG132" s="290"/>
      <c r="AH132" s="290"/>
      <c r="AI132" s="290"/>
      <c r="AJ132" s="290"/>
      <c r="AK132" s="290"/>
      <c r="AL132" s="31"/>
      <c r="AM132" s="290" t="str">
        <f t="shared" si="25"/>
        <v>OK</v>
      </c>
      <c r="AN132" s="290" t="str">
        <f t="shared" si="26"/>
        <v>OK</v>
      </c>
      <c r="AO132" s="31"/>
    </row>
    <row r="133">
      <c r="A133" s="31"/>
      <c r="B133" s="291">
        <v>44056.0</v>
      </c>
      <c r="C133" s="292"/>
      <c r="D133" s="293" t="str">
        <f t="shared" si="22"/>
        <v>GSO</v>
      </c>
      <c r="E133" s="294">
        <v>0.4375</v>
      </c>
      <c r="F133" s="290">
        <f t="shared" si="23"/>
        <v>6133.3</v>
      </c>
      <c r="G133" s="291">
        <v>44056.0</v>
      </c>
      <c r="H133" s="295" t="s">
        <v>197</v>
      </c>
      <c r="I133" s="298">
        <v>0.4965277777777778</v>
      </c>
      <c r="J133" s="31"/>
      <c r="K133" s="285">
        <f t="shared" si="24"/>
        <v>6134.5</v>
      </c>
      <c r="L133" s="297">
        <v>1.2</v>
      </c>
      <c r="M133" s="297"/>
      <c r="N133" s="31"/>
      <c r="O133" s="297" t="s">
        <v>102</v>
      </c>
      <c r="P133" s="31"/>
      <c r="Q133" s="31"/>
      <c r="R133" s="297" t="s">
        <v>10</v>
      </c>
      <c r="S133" s="297" t="s">
        <v>581</v>
      </c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290"/>
      <c r="AF133" s="290"/>
      <c r="AG133" s="290"/>
      <c r="AH133" s="290"/>
      <c r="AI133" s="290"/>
      <c r="AJ133" s="290"/>
      <c r="AK133" s="290"/>
      <c r="AL133" s="31"/>
      <c r="AM133" s="290" t="str">
        <f t="shared" si="25"/>
        <v>OK</v>
      </c>
      <c r="AN133" s="290" t="str">
        <f t="shared" si="26"/>
        <v>OK</v>
      </c>
      <c r="AO133" s="31"/>
    </row>
    <row r="134">
      <c r="A134" s="31"/>
      <c r="B134" s="291">
        <v>44056.0</v>
      </c>
      <c r="C134" s="292"/>
      <c r="D134" s="293" t="str">
        <f t="shared" si="22"/>
        <v>GSO</v>
      </c>
      <c r="E134" s="296">
        <v>0.53125</v>
      </c>
      <c r="F134" s="290">
        <f t="shared" si="23"/>
        <v>6134.5</v>
      </c>
      <c r="G134" s="291">
        <v>44056.0</v>
      </c>
      <c r="H134" s="295" t="s">
        <v>73</v>
      </c>
      <c r="I134" s="298">
        <v>0.5381944444444444</v>
      </c>
      <c r="J134" s="31"/>
      <c r="K134" s="285">
        <f t="shared" si="24"/>
        <v>6134.6</v>
      </c>
      <c r="L134" s="297">
        <v>0.1</v>
      </c>
      <c r="M134" s="297"/>
      <c r="N134" s="31"/>
      <c r="O134" s="297" t="s">
        <v>102</v>
      </c>
      <c r="P134" s="31"/>
      <c r="Q134" s="31"/>
      <c r="R134" s="297" t="s">
        <v>10</v>
      </c>
      <c r="S134" s="297" t="s">
        <v>581</v>
      </c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290"/>
      <c r="AF134" s="290"/>
      <c r="AG134" s="290"/>
      <c r="AH134" s="290"/>
      <c r="AI134" s="290"/>
      <c r="AJ134" s="290"/>
      <c r="AK134" s="290"/>
      <c r="AL134" s="31"/>
      <c r="AM134" s="290" t="str">
        <f t="shared" si="25"/>
        <v>OK</v>
      </c>
      <c r="AN134" s="290" t="str">
        <f t="shared" si="26"/>
        <v>OK</v>
      </c>
      <c r="AO134" s="31"/>
    </row>
    <row r="135">
      <c r="A135" s="31"/>
      <c r="B135" s="291">
        <v>44057.0</v>
      </c>
      <c r="C135" s="292"/>
      <c r="D135" s="293" t="str">
        <f t="shared" si="22"/>
        <v>BUY</v>
      </c>
      <c r="E135" s="296">
        <v>0.5701388888888889</v>
      </c>
      <c r="F135" s="290">
        <f t="shared" si="23"/>
        <v>6134.6</v>
      </c>
      <c r="G135" s="291">
        <v>44057.0</v>
      </c>
      <c r="H135" s="295" t="s">
        <v>597</v>
      </c>
      <c r="I135" s="298">
        <v>0.6402777777777777</v>
      </c>
      <c r="J135" s="31"/>
      <c r="K135" s="285">
        <f t="shared" si="24"/>
        <v>6136.2</v>
      </c>
      <c r="L135" s="297">
        <v>1.6</v>
      </c>
      <c r="M135" s="297"/>
      <c r="N135" s="31"/>
      <c r="O135" s="297" t="s">
        <v>78</v>
      </c>
      <c r="P135" s="31"/>
      <c r="Q135" s="31"/>
      <c r="R135" s="297" t="s">
        <v>546</v>
      </c>
      <c r="S135" s="297" t="s">
        <v>566</v>
      </c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290"/>
      <c r="AF135" s="290"/>
      <c r="AG135" s="290"/>
      <c r="AH135" s="290"/>
      <c r="AI135" s="290"/>
      <c r="AJ135" s="290"/>
      <c r="AK135" s="290"/>
      <c r="AL135" s="31"/>
      <c r="AM135" s="290" t="str">
        <f t="shared" si="25"/>
        <v>OK</v>
      </c>
      <c r="AN135" s="290" t="str">
        <f t="shared" si="26"/>
        <v>OK</v>
      </c>
      <c r="AO135" s="31"/>
    </row>
    <row r="136">
      <c r="A136" s="31"/>
      <c r="B136" s="291">
        <v>44057.0</v>
      </c>
      <c r="C136" s="292"/>
      <c r="D136" s="293" t="str">
        <f t="shared" si="22"/>
        <v>PDK</v>
      </c>
      <c r="E136" s="296">
        <v>0.7659722222222223</v>
      </c>
      <c r="F136" s="290">
        <f t="shared" si="23"/>
        <v>6136.2</v>
      </c>
      <c r="G136" s="291">
        <v>44057.0</v>
      </c>
      <c r="H136" s="295" t="s">
        <v>568</v>
      </c>
      <c r="I136" s="298">
        <v>0.8666666666666667</v>
      </c>
      <c r="J136" s="31"/>
      <c r="K136" s="285">
        <f t="shared" si="24"/>
        <v>6138.6</v>
      </c>
      <c r="L136" s="297">
        <v>2.4</v>
      </c>
      <c r="M136" s="297"/>
      <c r="N136" s="31"/>
      <c r="O136" s="297" t="s">
        <v>78</v>
      </c>
      <c r="P136" s="31"/>
      <c r="Q136" s="31"/>
      <c r="R136" s="297" t="s">
        <v>546</v>
      </c>
      <c r="S136" s="297" t="s">
        <v>566</v>
      </c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290"/>
      <c r="AF136" s="290"/>
      <c r="AG136" s="290"/>
      <c r="AH136" s="290"/>
      <c r="AI136" s="290"/>
      <c r="AJ136" s="290"/>
      <c r="AK136" s="290"/>
      <c r="AL136" s="31"/>
      <c r="AM136" s="290" t="str">
        <f t="shared" si="25"/>
        <v>OK</v>
      </c>
      <c r="AN136" s="290" t="str">
        <f t="shared" si="26"/>
        <v>OK</v>
      </c>
      <c r="AO136" s="31"/>
    </row>
    <row r="137">
      <c r="A137" s="31"/>
      <c r="B137" s="291">
        <v>44057.0</v>
      </c>
      <c r="C137" s="292"/>
      <c r="D137" s="293" t="str">
        <f t="shared" si="22"/>
        <v>IAD</v>
      </c>
      <c r="E137" s="296">
        <v>0.8833333333333333</v>
      </c>
      <c r="F137" s="290">
        <f t="shared" si="23"/>
        <v>6138.6</v>
      </c>
      <c r="G137" s="291">
        <v>44057.0</v>
      </c>
      <c r="H137" s="295" t="s">
        <v>73</v>
      </c>
      <c r="I137" s="298">
        <v>0.9277777777777778</v>
      </c>
      <c r="J137" s="31"/>
      <c r="K137" s="285">
        <f t="shared" si="24"/>
        <v>6139.7</v>
      </c>
      <c r="L137" s="297">
        <v>1.1</v>
      </c>
      <c r="M137" s="297"/>
      <c r="N137" s="31"/>
      <c r="O137" s="297" t="s">
        <v>78</v>
      </c>
      <c r="P137" s="31"/>
      <c r="Q137" s="31"/>
      <c r="R137" s="297" t="s">
        <v>546</v>
      </c>
      <c r="S137" s="297" t="s">
        <v>566</v>
      </c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290"/>
      <c r="AF137" s="290"/>
      <c r="AG137" s="290"/>
      <c r="AH137" s="290"/>
      <c r="AI137" s="290"/>
      <c r="AJ137" s="290"/>
      <c r="AK137" s="290"/>
      <c r="AL137" s="31"/>
      <c r="AM137" s="290" t="str">
        <f t="shared" si="25"/>
        <v>OK</v>
      </c>
      <c r="AN137" s="290" t="str">
        <f t="shared" si="26"/>
        <v>OK</v>
      </c>
      <c r="AO137" s="31"/>
    </row>
    <row r="138">
      <c r="A138" s="31"/>
      <c r="B138" s="291">
        <v>44061.0</v>
      </c>
      <c r="C138" s="292"/>
      <c r="D138" s="293" t="str">
        <f t="shared" si="22"/>
        <v>BUY</v>
      </c>
      <c r="E138" s="296">
        <v>0.2569444444444444</v>
      </c>
      <c r="F138" s="290">
        <f t="shared" si="23"/>
        <v>6139.7</v>
      </c>
      <c r="G138" s="291">
        <v>44061.0</v>
      </c>
      <c r="H138" s="295" t="s">
        <v>565</v>
      </c>
      <c r="I138" s="296">
        <v>0.28125</v>
      </c>
      <c r="J138" s="31"/>
      <c r="K138" s="285">
        <f t="shared" si="24"/>
        <v>6140</v>
      </c>
      <c r="L138" s="297">
        <v>0.3</v>
      </c>
      <c r="M138" s="297"/>
      <c r="N138" s="31"/>
      <c r="O138" s="297" t="s">
        <v>78</v>
      </c>
      <c r="P138" s="31"/>
      <c r="Q138" s="31"/>
      <c r="R138" s="297" t="s">
        <v>10</v>
      </c>
      <c r="S138" s="297" t="s">
        <v>518</v>
      </c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290"/>
      <c r="AF138" s="290"/>
      <c r="AG138" s="290"/>
      <c r="AH138" s="290"/>
      <c r="AI138" s="290"/>
      <c r="AJ138" s="290"/>
      <c r="AK138" s="290"/>
      <c r="AL138" s="31"/>
      <c r="AM138" s="290" t="str">
        <f t="shared" si="25"/>
        <v>OK</v>
      </c>
      <c r="AN138" s="290" t="str">
        <f t="shared" si="26"/>
        <v>OK</v>
      </c>
      <c r="AO138" s="31"/>
    </row>
    <row r="139">
      <c r="A139" s="31"/>
      <c r="B139" s="291">
        <v>44061.0</v>
      </c>
      <c r="C139" s="292"/>
      <c r="D139" s="293" t="str">
        <f t="shared" si="22"/>
        <v>INT</v>
      </c>
      <c r="E139" s="296">
        <v>0.7416666666666667</v>
      </c>
      <c r="F139" s="290">
        <f t="shared" si="23"/>
        <v>6140</v>
      </c>
      <c r="G139" s="291">
        <v>44061.0</v>
      </c>
      <c r="H139" s="295" t="s">
        <v>73</v>
      </c>
      <c r="I139" s="296">
        <v>0.7486111111111111</v>
      </c>
      <c r="J139" s="31"/>
      <c r="K139" s="285">
        <f t="shared" si="24"/>
        <v>6140.2</v>
      </c>
      <c r="L139" s="297">
        <v>0.2</v>
      </c>
      <c r="M139" s="297"/>
      <c r="N139" s="31"/>
      <c r="O139" s="297" t="s">
        <v>78</v>
      </c>
      <c r="P139" s="31"/>
      <c r="Q139" s="31"/>
      <c r="R139" s="297" t="s">
        <v>10</v>
      </c>
      <c r="S139" s="297" t="s">
        <v>518</v>
      </c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290"/>
      <c r="AF139" s="290"/>
      <c r="AG139" s="290"/>
      <c r="AH139" s="290"/>
      <c r="AI139" s="290"/>
      <c r="AJ139" s="290"/>
      <c r="AK139" s="290"/>
      <c r="AL139" s="31"/>
      <c r="AM139" s="290" t="str">
        <f t="shared" si="25"/>
        <v>OK</v>
      </c>
      <c r="AN139" s="290" t="str">
        <f t="shared" si="26"/>
        <v>OK</v>
      </c>
      <c r="AO139" s="31"/>
    </row>
    <row r="140">
      <c r="A140" s="31"/>
      <c r="B140" s="291">
        <v>44068.0</v>
      </c>
      <c r="C140" s="292"/>
      <c r="D140" s="293" t="str">
        <f t="shared" si="22"/>
        <v>BUY</v>
      </c>
      <c r="E140" s="296">
        <v>0.6638888888888889</v>
      </c>
      <c r="F140" s="290">
        <f t="shared" si="23"/>
        <v>6140.2</v>
      </c>
      <c r="G140" s="291">
        <v>44068.0</v>
      </c>
      <c r="H140" s="295" t="s">
        <v>197</v>
      </c>
      <c r="I140" s="296">
        <v>0.6715277777777777</v>
      </c>
      <c r="J140" s="31"/>
      <c r="K140" s="285">
        <f t="shared" si="24"/>
        <v>6140.4</v>
      </c>
      <c r="L140" s="297">
        <v>0.2</v>
      </c>
      <c r="M140" s="297"/>
      <c r="N140" s="31"/>
      <c r="O140" s="297" t="s">
        <v>78</v>
      </c>
      <c r="P140" s="31"/>
      <c r="Q140" s="31"/>
      <c r="R140" s="297" t="s">
        <v>546</v>
      </c>
      <c r="S140" s="297" t="s">
        <v>566</v>
      </c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290"/>
      <c r="AF140" s="290"/>
      <c r="AG140" s="290"/>
      <c r="AH140" s="290"/>
      <c r="AI140" s="290"/>
      <c r="AJ140" s="290"/>
      <c r="AK140" s="290"/>
      <c r="AL140" s="31"/>
      <c r="AM140" s="290" t="str">
        <f t="shared" si="25"/>
        <v>OK</v>
      </c>
      <c r="AN140" s="290" t="str">
        <f t="shared" si="26"/>
        <v>OK</v>
      </c>
      <c r="AO140" s="31"/>
    </row>
    <row r="141">
      <c r="A141" s="31"/>
      <c r="B141" s="291">
        <v>44068.0</v>
      </c>
      <c r="C141" s="292"/>
      <c r="D141" s="293" t="str">
        <f t="shared" si="22"/>
        <v>GSO</v>
      </c>
      <c r="E141" s="296">
        <v>0.7458333333333333</v>
      </c>
      <c r="F141" s="290">
        <f t="shared" si="23"/>
        <v>6140.4</v>
      </c>
      <c r="G141" s="291">
        <v>44068.0</v>
      </c>
      <c r="H141" s="295" t="s">
        <v>598</v>
      </c>
      <c r="I141" s="296">
        <v>0.7979166666666667</v>
      </c>
      <c r="J141" s="31"/>
      <c r="K141" s="285">
        <f t="shared" si="24"/>
        <v>6141.6</v>
      </c>
      <c r="L141" s="297">
        <v>1.2</v>
      </c>
      <c r="M141" s="297"/>
      <c r="N141" s="31"/>
      <c r="O141" s="297" t="s">
        <v>78</v>
      </c>
      <c r="P141" s="31"/>
      <c r="Q141" s="31"/>
      <c r="R141" s="297" t="s">
        <v>546</v>
      </c>
      <c r="S141" s="297" t="s">
        <v>566</v>
      </c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290"/>
      <c r="AF141" s="290"/>
      <c r="AG141" s="290"/>
      <c r="AH141" s="290"/>
      <c r="AI141" s="290"/>
      <c r="AJ141" s="290"/>
      <c r="AK141" s="290"/>
      <c r="AL141" s="31"/>
      <c r="AM141" s="290" t="str">
        <f t="shared" si="25"/>
        <v>OK</v>
      </c>
      <c r="AN141" s="290" t="str">
        <f t="shared" si="26"/>
        <v>OK</v>
      </c>
      <c r="AO141" s="31"/>
    </row>
    <row r="142">
      <c r="A142" s="31"/>
      <c r="B142" s="291">
        <v>44068.0</v>
      </c>
      <c r="C142" s="292"/>
      <c r="D142" s="293" t="str">
        <f t="shared" si="22"/>
        <v>HEF</v>
      </c>
      <c r="E142" s="296">
        <v>0.8666666666666667</v>
      </c>
      <c r="F142" s="290">
        <f t="shared" si="23"/>
        <v>6141.6</v>
      </c>
      <c r="G142" s="291">
        <v>44068.0</v>
      </c>
      <c r="H142" s="295" t="s">
        <v>73</v>
      </c>
      <c r="I142" s="296">
        <v>0.9104166666666667</v>
      </c>
      <c r="J142" s="31"/>
      <c r="K142" s="285">
        <f t="shared" si="24"/>
        <v>6142.7</v>
      </c>
      <c r="L142" s="297">
        <v>1.1</v>
      </c>
      <c r="M142" s="297"/>
      <c r="N142" s="31"/>
      <c r="O142" s="297" t="s">
        <v>78</v>
      </c>
      <c r="P142" s="297"/>
      <c r="Q142" s="31"/>
      <c r="R142" s="297" t="s">
        <v>546</v>
      </c>
      <c r="S142" s="297" t="s">
        <v>566</v>
      </c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290"/>
      <c r="AF142" s="290"/>
      <c r="AG142" s="290"/>
      <c r="AH142" s="290"/>
      <c r="AI142" s="290"/>
      <c r="AJ142" s="290"/>
      <c r="AK142" s="290"/>
      <c r="AL142" s="31"/>
      <c r="AM142" s="290" t="str">
        <f t="shared" si="25"/>
        <v>OK</v>
      </c>
      <c r="AN142" s="290" t="str">
        <f t="shared" si="26"/>
        <v>OK</v>
      </c>
      <c r="AO142" s="31"/>
    </row>
    <row r="143">
      <c r="A143" s="31"/>
      <c r="B143" s="291">
        <v>44070.0</v>
      </c>
      <c r="C143" s="292"/>
      <c r="D143" s="293" t="str">
        <f t="shared" si="22"/>
        <v>BUY</v>
      </c>
      <c r="E143" s="296">
        <v>0.625</v>
      </c>
      <c r="F143" s="290">
        <f t="shared" si="23"/>
        <v>6142.7</v>
      </c>
      <c r="G143" s="291">
        <v>44070.0</v>
      </c>
      <c r="H143" s="295" t="s">
        <v>73</v>
      </c>
      <c r="I143" s="296">
        <v>0.6666666666666666</v>
      </c>
      <c r="J143" s="31"/>
      <c r="K143" s="285">
        <f t="shared" si="24"/>
        <v>6143.7</v>
      </c>
      <c r="L143" s="297">
        <v>1.0</v>
      </c>
      <c r="M143" s="297"/>
      <c r="N143" s="31"/>
      <c r="O143" s="297" t="s">
        <v>94</v>
      </c>
      <c r="P143" s="297"/>
      <c r="Q143" s="31"/>
      <c r="R143" s="297" t="s">
        <v>10</v>
      </c>
      <c r="S143" s="297" t="s">
        <v>518</v>
      </c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290"/>
      <c r="AF143" s="290"/>
      <c r="AG143" s="290"/>
      <c r="AH143" s="290"/>
      <c r="AI143" s="290"/>
      <c r="AJ143" s="290"/>
      <c r="AK143" s="290"/>
      <c r="AL143" s="31"/>
      <c r="AM143" s="290" t="str">
        <f t="shared" si="25"/>
        <v>OK</v>
      </c>
      <c r="AN143" s="290" t="str">
        <f t="shared" si="26"/>
        <v>OK</v>
      </c>
      <c r="AO143" s="31"/>
    </row>
    <row r="144">
      <c r="A144" s="31"/>
      <c r="B144" s="291">
        <v>44071.0</v>
      </c>
      <c r="C144" s="292"/>
      <c r="D144" s="293" t="str">
        <f t="shared" si="22"/>
        <v>BUY</v>
      </c>
      <c r="E144" s="296">
        <v>0.40625</v>
      </c>
      <c r="F144" s="290">
        <f t="shared" si="23"/>
        <v>6143.7</v>
      </c>
      <c r="G144" s="291">
        <v>44071.0</v>
      </c>
      <c r="H144" s="295" t="s">
        <v>517</v>
      </c>
      <c r="I144" s="296">
        <v>0.4263888888888889</v>
      </c>
      <c r="J144" s="31"/>
      <c r="K144" s="285">
        <f t="shared" si="24"/>
        <v>6144.1</v>
      </c>
      <c r="L144" s="297">
        <v>0.4</v>
      </c>
      <c r="M144" s="297"/>
      <c r="N144" s="31"/>
      <c r="O144" s="297" t="s">
        <v>78</v>
      </c>
      <c r="P144" s="297"/>
      <c r="Q144" s="31"/>
      <c r="R144" s="297" t="s">
        <v>10</v>
      </c>
      <c r="S144" s="297" t="s">
        <v>518</v>
      </c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290"/>
      <c r="AF144" s="290"/>
      <c r="AG144" s="290"/>
      <c r="AH144" s="290"/>
      <c r="AI144" s="290"/>
      <c r="AJ144" s="290"/>
      <c r="AK144" s="290"/>
      <c r="AL144" s="31"/>
      <c r="AM144" s="290" t="str">
        <f t="shared" si="25"/>
        <v>OK</v>
      </c>
      <c r="AN144" s="290" t="str">
        <f t="shared" si="26"/>
        <v>OK</v>
      </c>
      <c r="AO144" s="31"/>
    </row>
    <row r="145">
      <c r="A145" s="31"/>
      <c r="B145" s="291">
        <v>44093.0</v>
      </c>
      <c r="C145" s="292"/>
      <c r="D145" s="293" t="str">
        <f t="shared" si="22"/>
        <v>TTA</v>
      </c>
      <c r="E145" s="296">
        <v>0.6125</v>
      </c>
      <c r="F145" s="290">
        <f t="shared" si="23"/>
        <v>6144.1</v>
      </c>
      <c r="G145" s="291">
        <v>44093.0</v>
      </c>
      <c r="H145" s="295" t="s">
        <v>73</v>
      </c>
      <c r="I145" s="296">
        <v>0.6229166666666667</v>
      </c>
      <c r="J145" s="31"/>
      <c r="K145" s="285">
        <f t="shared" si="24"/>
        <v>6144.3</v>
      </c>
      <c r="L145" s="297">
        <v>0.2</v>
      </c>
      <c r="M145" s="297"/>
      <c r="N145" s="31"/>
      <c r="O145" s="297" t="s">
        <v>78</v>
      </c>
      <c r="P145" s="297"/>
      <c r="Q145" s="31"/>
      <c r="R145" s="297" t="s">
        <v>10</v>
      </c>
      <c r="S145" s="297" t="s">
        <v>518</v>
      </c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290"/>
      <c r="AF145" s="290"/>
      <c r="AG145" s="290"/>
      <c r="AH145" s="290"/>
      <c r="AI145" s="290"/>
      <c r="AJ145" s="290"/>
      <c r="AK145" s="290"/>
      <c r="AL145" s="31"/>
      <c r="AM145" s="290" t="str">
        <f t="shared" si="25"/>
        <v>OK</v>
      </c>
      <c r="AN145" s="290" t="str">
        <f t="shared" si="26"/>
        <v>OK</v>
      </c>
      <c r="AO145" s="31"/>
    </row>
    <row r="146">
      <c r="A146" s="31"/>
      <c r="B146" s="291">
        <v>44095.0</v>
      </c>
      <c r="C146" s="292"/>
      <c r="D146" s="293" t="str">
        <f t="shared" si="22"/>
        <v>BUY</v>
      </c>
      <c r="E146" s="296">
        <v>0.525</v>
      </c>
      <c r="F146" s="290">
        <f t="shared" si="23"/>
        <v>6144.3</v>
      </c>
      <c r="G146" s="291">
        <v>44095.0</v>
      </c>
      <c r="H146" s="295" t="s">
        <v>562</v>
      </c>
      <c r="I146" s="296">
        <v>0.5868055555555556</v>
      </c>
      <c r="J146" s="31"/>
      <c r="K146" s="285">
        <f t="shared" si="24"/>
        <v>6145.8</v>
      </c>
      <c r="L146" s="297">
        <v>1.5</v>
      </c>
      <c r="M146" s="297"/>
      <c r="N146" s="31"/>
      <c r="O146" s="297" t="s">
        <v>94</v>
      </c>
      <c r="P146" s="297" t="s">
        <v>525</v>
      </c>
      <c r="Q146" s="31"/>
      <c r="R146" s="297" t="s">
        <v>519</v>
      </c>
      <c r="S146" s="297" t="s">
        <v>599</v>
      </c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290"/>
      <c r="AF146" s="290"/>
      <c r="AG146" s="290"/>
      <c r="AH146" s="290"/>
      <c r="AI146" s="290"/>
      <c r="AJ146" s="290"/>
      <c r="AK146" s="290"/>
      <c r="AL146" s="31"/>
      <c r="AM146" s="290" t="str">
        <f t="shared" si="25"/>
        <v>OK</v>
      </c>
      <c r="AN146" s="290" t="str">
        <f t="shared" si="26"/>
        <v>OK</v>
      </c>
      <c r="AO146" s="31"/>
    </row>
    <row r="147">
      <c r="A147" s="31"/>
      <c r="B147" s="291">
        <v>44095.0</v>
      </c>
      <c r="C147" s="292"/>
      <c r="D147" s="293" t="str">
        <f t="shared" si="22"/>
        <v>DBN</v>
      </c>
      <c r="E147" s="296">
        <v>0.6027777777777777</v>
      </c>
      <c r="F147" s="290">
        <f t="shared" si="23"/>
        <v>6145.8</v>
      </c>
      <c r="G147" s="291">
        <v>44095.0</v>
      </c>
      <c r="H147" s="295" t="s">
        <v>73</v>
      </c>
      <c r="I147" s="296">
        <v>0.6694444444444444</v>
      </c>
      <c r="J147" s="31"/>
      <c r="K147" s="285">
        <f t="shared" si="24"/>
        <v>6147.5</v>
      </c>
      <c r="L147" s="297">
        <v>1.7</v>
      </c>
      <c r="M147" s="297"/>
      <c r="N147" s="31"/>
      <c r="O147" s="297" t="s">
        <v>94</v>
      </c>
      <c r="P147" s="297" t="s">
        <v>525</v>
      </c>
      <c r="Q147" s="31"/>
      <c r="R147" s="297" t="s">
        <v>519</v>
      </c>
      <c r="S147" s="297" t="s">
        <v>599</v>
      </c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290"/>
      <c r="AF147" s="290"/>
      <c r="AG147" s="290"/>
      <c r="AH147" s="290"/>
      <c r="AI147" s="290"/>
      <c r="AJ147" s="290"/>
      <c r="AK147" s="290"/>
      <c r="AL147" s="31"/>
      <c r="AM147" s="290" t="str">
        <f t="shared" si="25"/>
        <v>OK</v>
      </c>
      <c r="AN147" s="290" t="str">
        <f t="shared" si="26"/>
        <v>OK</v>
      </c>
      <c r="AO147" s="31"/>
    </row>
    <row r="148">
      <c r="A148" s="31"/>
      <c r="B148" s="291">
        <v>44097.0</v>
      </c>
      <c r="C148" s="292"/>
      <c r="D148" s="293" t="str">
        <f t="shared" si="22"/>
        <v>BUY</v>
      </c>
      <c r="E148" s="296">
        <v>0.28958333333333336</v>
      </c>
      <c r="F148" s="290">
        <f t="shared" si="23"/>
        <v>6147.5</v>
      </c>
      <c r="G148" s="291">
        <v>44097.0</v>
      </c>
      <c r="H148" s="295" t="s">
        <v>562</v>
      </c>
      <c r="I148" s="296">
        <v>0.35694444444444445</v>
      </c>
      <c r="J148" s="31"/>
      <c r="K148" s="285">
        <f t="shared" si="24"/>
        <v>6149.1</v>
      </c>
      <c r="L148" s="297">
        <v>1.6</v>
      </c>
      <c r="M148" s="297"/>
      <c r="N148" s="31"/>
      <c r="O148" s="297" t="s">
        <v>78</v>
      </c>
      <c r="P148" s="31"/>
      <c r="Q148" s="31"/>
      <c r="R148" s="297" t="s">
        <v>519</v>
      </c>
      <c r="S148" s="297" t="s">
        <v>599</v>
      </c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290"/>
      <c r="AF148" s="290"/>
      <c r="AG148" s="290"/>
      <c r="AH148" s="290"/>
      <c r="AI148" s="290"/>
      <c r="AJ148" s="290"/>
      <c r="AK148" s="290"/>
      <c r="AL148" s="31"/>
      <c r="AM148" s="290" t="str">
        <f t="shared" si="25"/>
        <v>OK</v>
      </c>
      <c r="AN148" s="290" t="str">
        <f t="shared" si="26"/>
        <v>OK</v>
      </c>
      <c r="AO148" s="31"/>
    </row>
    <row r="149">
      <c r="A149" s="31"/>
      <c r="B149" s="291">
        <v>44097.0</v>
      </c>
      <c r="C149" s="292"/>
      <c r="D149" s="293" t="str">
        <f t="shared" si="22"/>
        <v>DBN</v>
      </c>
      <c r="E149" s="296">
        <v>0.3770833333333333</v>
      </c>
      <c r="F149" s="290">
        <f t="shared" si="23"/>
        <v>6149.1</v>
      </c>
      <c r="G149" s="291">
        <v>44097.0</v>
      </c>
      <c r="H149" s="295" t="s">
        <v>73</v>
      </c>
      <c r="I149" s="296">
        <v>0.44027777777777777</v>
      </c>
      <c r="J149" s="31"/>
      <c r="K149" s="285">
        <f t="shared" si="24"/>
        <v>6150.5</v>
      </c>
      <c r="L149" s="297">
        <v>1.4</v>
      </c>
      <c r="M149" s="297"/>
      <c r="N149" s="31"/>
      <c r="O149" s="297" t="s">
        <v>78</v>
      </c>
      <c r="P149" s="31"/>
      <c r="Q149" s="31"/>
      <c r="R149" s="297" t="s">
        <v>519</v>
      </c>
      <c r="S149" s="297" t="s">
        <v>599</v>
      </c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290"/>
      <c r="AF149" s="290"/>
      <c r="AG149" s="290"/>
      <c r="AH149" s="290"/>
      <c r="AI149" s="290"/>
      <c r="AJ149" s="290"/>
      <c r="AK149" s="290"/>
      <c r="AL149" s="31"/>
      <c r="AM149" s="290" t="str">
        <f t="shared" si="25"/>
        <v>OK</v>
      </c>
      <c r="AN149" s="290" t="str">
        <f t="shared" si="26"/>
        <v>OK</v>
      </c>
      <c r="AO149" s="31"/>
    </row>
    <row r="150">
      <c r="A150" s="31"/>
      <c r="B150" s="291">
        <v>44102.0</v>
      </c>
      <c r="C150" s="292"/>
      <c r="D150" s="293" t="str">
        <f t="shared" si="22"/>
        <v>BUY</v>
      </c>
      <c r="E150" s="296">
        <v>0.23194444444444445</v>
      </c>
      <c r="F150" s="290">
        <f t="shared" si="23"/>
        <v>6150.5</v>
      </c>
      <c r="G150" s="291">
        <v>44102.0</v>
      </c>
      <c r="H150" s="295" t="s">
        <v>582</v>
      </c>
      <c r="I150" s="296">
        <v>0.2847222222222222</v>
      </c>
      <c r="J150" s="31"/>
      <c r="K150" s="285">
        <f t="shared" si="24"/>
        <v>6151.7</v>
      </c>
      <c r="L150" s="297">
        <v>1.2</v>
      </c>
      <c r="M150" s="297"/>
      <c r="N150" s="31"/>
      <c r="O150" s="297" t="s">
        <v>102</v>
      </c>
      <c r="P150" s="31"/>
      <c r="Q150" s="31"/>
      <c r="R150" s="297" t="s">
        <v>519</v>
      </c>
      <c r="S150" s="297" t="s">
        <v>583</v>
      </c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290"/>
      <c r="AF150" s="290"/>
      <c r="AG150" s="290"/>
      <c r="AH150" s="290"/>
      <c r="AI150" s="290"/>
      <c r="AJ150" s="290"/>
      <c r="AK150" s="290"/>
      <c r="AL150" s="31"/>
      <c r="AM150" s="290" t="str">
        <f t="shared" si="25"/>
        <v>OK</v>
      </c>
      <c r="AN150" s="290" t="str">
        <f t="shared" si="26"/>
        <v>OK</v>
      </c>
      <c r="AO150" s="31"/>
    </row>
    <row r="151">
      <c r="A151" s="31"/>
      <c r="B151" s="291">
        <v>44102.0</v>
      </c>
      <c r="C151" s="292"/>
      <c r="D151" s="293" t="str">
        <f t="shared" si="22"/>
        <v>GAI</v>
      </c>
      <c r="E151" s="296">
        <v>0.4375</v>
      </c>
      <c r="F151" s="290">
        <f t="shared" si="23"/>
        <v>6151.7</v>
      </c>
      <c r="G151" s="291">
        <v>44102.0</v>
      </c>
      <c r="H151" s="295" t="s">
        <v>600</v>
      </c>
      <c r="I151" s="296">
        <v>0.5416666666666666</v>
      </c>
      <c r="J151" s="31"/>
      <c r="K151" s="285">
        <f t="shared" si="24"/>
        <v>6154.2</v>
      </c>
      <c r="L151" s="297">
        <v>2.5</v>
      </c>
      <c r="M151" s="297"/>
      <c r="N151" s="31"/>
      <c r="O151" s="297" t="s">
        <v>102</v>
      </c>
      <c r="P151" s="31"/>
      <c r="Q151" s="31"/>
      <c r="R151" s="297" t="s">
        <v>519</v>
      </c>
      <c r="S151" s="297" t="s">
        <v>583</v>
      </c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290"/>
      <c r="AF151" s="290"/>
      <c r="AG151" s="290"/>
      <c r="AH151" s="290"/>
      <c r="AI151" s="290"/>
      <c r="AJ151" s="290"/>
      <c r="AK151" s="290"/>
      <c r="AL151" s="31"/>
      <c r="AM151" s="290" t="str">
        <f t="shared" si="25"/>
        <v>OK</v>
      </c>
      <c r="AN151" s="290" t="str">
        <f t="shared" si="26"/>
        <v>OK</v>
      </c>
      <c r="AO151" s="31"/>
    </row>
    <row r="152">
      <c r="A152" s="31"/>
      <c r="B152" s="291">
        <v>44102.0</v>
      </c>
      <c r="C152" s="292"/>
      <c r="D152" s="293" t="str">
        <f t="shared" si="22"/>
        <v>GRD</v>
      </c>
      <c r="E152" s="296">
        <v>0.6388888888888888</v>
      </c>
      <c r="F152" s="290">
        <f t="shared" si="23"/>
        <v>6154.2</v>
      </c>
      <c r="G152" s="291">
        <v>44102.0</v>
      </c>
      <c r="H152" s="295" t="s">
        <v>561</v>
      </c>
      <c r="I152" s="296">
        <v>0.6631944444444444</v>
      </c>
      <c r="J152" s="31"/>
      <c r="K152" s="285">
        <f t="shared" si="24"/>
        <v>6154.8</v>
      </c>
      <c r="L152" s="297">
        <v>0.6</v>
      </c>
      <c r="M152" s="297"/>
      <c r="N152" s="31"/>
      <c r="O152" s="297" t="s">
        <v>102</v>
      </c>
      <c r="P152" s="31"/>
      <c r="Q152" s="31"/>
      <c r="R152" s="297" t="s">
        <v>519</v>
      </c>
      <c r="S152" s="297" t="s">
        <v>583</v>
      </c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290"/>
      <c r="AF152" s="290"/>
      <c r="AG152" s="290"/>
      <c r="AH152" s="290"/>
      <c r="AI152" s="290"/>
      <c r="AJ152" s="290"/>
      <c r="AK152" s="290"/>
      <c r="AL152" s="31"/>
      <c r="AM152" s="290" t="str">
        <f t="shared" si="25"/>
        <v>OK</v>
      </c>
      <c r="AN152" s="290" t="str">
        <f t="shared" si="26"/>
        <v>OK</v>
      </c>
      <c r="AO152" s="31"/>
    </row>
    <row r="153">
      <c r="A153" s="31"/>
      <c r="B153" s="291">
        <v>44102.0</v>
      </c>
      <c r="C153" s="292"/>
      <c r="D153" s="293" t="str">
        <f t="shared" si="22"/>
        <v>CLT</v>
      </c>
      <c r="E153" s="296">
        <v>0.6819444444444445</v>
      </c>
      <c r="F153" s="290">
        <f t="shared" si="23"/>
        <v>6154.8</v>
      </c>
      <c r="G153" s="291">
        <v>44102.0</v>
      </c>
      <c r="H153" s="295" t="s">
        <v>73</v>
      </c>
      <c r="I153" s="296">
        <v>0.7020833333333333</v>
      </c>
      <c r="J153" s="31"/>
      <c r="K153" s="285">
        <f t="shared" si="24"/>
        <v>6155.3</v>
      </c>
      <c r="L153" s="297">
        <v>0.5</v>
      </c>
      <c r="M153" s="297"/>
      <c r="N153" s="31"/>
      <c r="O153" s="297" t="s">
        <v>102</v>
      </c>
      <c r="P153" s="31"/>
      <c r="Q153" s="31"/>
      <c r="R153" s="297" t="s">
        <v>519</v>
      </c>
      <c r="S153" s="297" t="s">
        <v>583</v>
      </c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290"/>
      <c r="AF153" s="290"/>
      <c r="AG153" s="290"/>
      <c r="AH153" s="290"/>
      <c r="AI153" s="290"/>
      <c r="AJ153" s="290"/>
      <c r="AK153" s="290"/>
      <c r="AL153" s="31"/>
      <c r="AM153" s="290" t="str">
        <f t="shared" si="25"/>
        <v>OK</v>
      </c>
      <c r="AN153" s="290" t="str">
        <f t="shared" si="26"/>
        <v>OK</v>
      </c>
      <c r="AO153" s="31"/>
    </row>
    <row r="154">
      <c r="A154" s="31"/>
      <c r="B154" s="291">
        <v>44104.0</v>
      </c>
      <c r="C154" s="292"/>
      <c r="D154" s="293" t="str">
        <f t="shared" si="22"/>
        <v>BUY</v>
      </c>
      <c r="E154" s="296">
        <v>0.30416666666666664</v>
      </c>
      <c r="F154" s="290">
        <f t="shared" si="23"/>
        <v>6155.3</v>
      </c>
      <c r="G154" s="291">
        <v>44104.0</v>
      </c>
      <c r="H154" s="295" t="s">
        <v>536</v>
      </c>
      <c r="I154" s="296">
        <v>0.3263888888888889</v>
      </c>
      <c r="J154" s="31"/>
      <c r="K154" s="285">
        <f t="shared" si="24"/>
        <v>6155.9</v>
      </c>
      <c r="L154" s="297">
        <v>0.6</v>
      </c>
      <c r="M154" s="297"/>
      <c r="N154" s="31"/>
      <c r="O154" s="297" t="s">
        <v>102</v>
      </c>
      <c r="P154" s="31"/>
      <c r="Q154" s="31"/>
      <c r="R154" s="297" t="s">
        <v>519</v>
      </c>
      <c r="S154" s="297" t="s">
        <v>537</v>
      </c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290"/>
      <c r="AF154" s="290"/>
      <c r="AG154" s="290"/>
      <c r="AH154" s="290"/>
      <c r="AI154" s="290"/>
      <c r="AJ154" s="290"/>
      <c r="AK154" s="290"/>
      <c r="AL154" s="31"/>
      <c r="AM154" s="290" t="str">
        <f t="shared" si="25"/>
        <v>OK</v>
      </c>
      <c r="AN154" s="290" t="str">
        <f t="shared" si="26"/>
        <v>OK</v>
      </c>
      <c r="AO154" s="31"/>
    </row>
    <row r="155">
      <c r="A155" s="31"/>
      <c r="B155" s="291">
        <v>44104.0</v>
      </c>
      <c r="C155" s="292"/>
      <c r="D155" s="293" t="str">
        <f t="shared" si="22"/>
        <v>JQF</v>
      </c>
      <c r="E155" s="296">
        <v>0.35694444444444445</v>
      </c>
      <c r="F155" s="290">
        <f t="shared" si="23"/>
        <v>6155.9</v>
      </c>
      <c r="G155" s="291">
        <v>44104.0</v>
      </c>
      <c r="H155" s="295" t="s">
        <v>601</v>
      </c>
      <c r="I155" s="296">
        <v>0.4236111111111111</v>
      </c>
      <c r="J155" s="31"/>
      <c r="K155" s="285">
        <f t="shared" si="24"/>
        <v>6157.3</v>
      </c>
      <c r="L155" s="297">
        <v>1.4</v>
      </c>
      <c r="M155" s="297"/>
      <c r="N155" s="31"/>
      <c r="O155" s="297" t="s">
        <v>102</v>
      </c>
      <c r="P155" s="31"/>
      <c r="Q155" s="31"/>
      <c r="R155" s="297" t="s">
        <v>519</v>
      </c>
      <c r="S155" s="297" t="s">
        <v>537</v>
      </c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290"/>
      <c r="AF155" s="290"/>
      <c r="AG155" s="290"/>
      <c r="AH155" s="290"/>
      <c r="AI155" s="290"/>
      <c r="AJ155" s="290"/>
      <c r="AK155" s="290"/>
      <c r="AL155" s="31"/>
      <c r="AM155" s="290" t="str">
        <f t="shared" si="25"/>
        <v>OK</v>
      </c>
      <c r="AN155" s="290" t="str">
        <f t="shared" si="26"/>
        <v>OK</v>
      </c>
      <c r="AO155" s="31"/>
    </row>
    <row r="156">
      <c r="A156" s="31"/>
      <c r="B156" s="291">
        <v>44104.0</v>
      </c>
      <c r="C156" s="292"/>
      <c r="D156" s="293" t="str">
        <f t="shared" si="22"/>
        <v>CBE</v>
      </c>
      <c r="E156" s="296">
        <v>0.4409722222222222</v>
      </c>
      <c r="F156" s="290">
        <f t="shared" si="23"/>
        <v>6157.3</v>
      </c>
      <c r="G156" s="291">
        <v>44104.0</v>
      </c>
      <c r="H156" s="295" t="s">
        <v>73</v>
      </c>
      <c r="I156" s="296">
        <v>0.49166666666666664</v>
      </c>
      <c r="J156" s="31"/>
      <c r="K156" s="285">
        <f t="shared" si="24"/>
        <v>6158.5</v>
      </c>
      <c r="L156" s="297">
        <v>1.2</v>
      </c>
      <c r="M156" s="297"/>
      <c r="N156" s="31"/>
      <c r="O156" s="297" t="s">
        <v>102</v>
      </c>
      <c r="P156" s="31"/>
      <c r="Q156" s="31"/>
      <c r="R156" s="297" t="s">
        <v>519</v>
      </c>
      <c r="S156" s="297" t="s">
        <v>537</v>
      </c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290"/>
      <c r="AF156" s="290"/>
      <c r="AG156" s="290"/>
      <c r="AH156" s="290"/>
      <c r="AI156" s="290"/>
      <c r="AJ156" s="290"/>
      <c r="AK156" s="290"/>
      <c r="AL156" s="31"/>
      <c r="AM156" s="290" t="str">
        <f t="shared" si="25"/>
        <v>OK</v>
      </c>
      <c r="AN156" s="290" t="str">
        <f t="shared" si="26"/>
        <v>OK</v>
      </c>
      <c r="AO156" s="31"/>
    </row>
    <row r="157">
      <c r="A157" s="31"/>
      <c r="B157" s="291">
        <v>44104.0</v>
      </c>
      <c r="C157" s="292"/>
      <c r="D157" s="293" t="str">
        <f t="shared" si="22"/>
        <v>BUY</v>
      </c>
      <c r="E157" s="296">
        <v>0.5625</v>
      </c>
      <c r="F157" s="290">
        <f t="shared" si="23"/>
        <v>6158.5</v>
      </c>
      <c r="G157" s="291">
        <v>44104.0</v>
      </c>
      <c r="H157" s="295" t="s">
        <v>517</v>
      </c>
      <c r="I157" s="296">
        <v>0.6756944444444445</v>
      </c>
      <c r="J157" s="31"/>
      <c r="K157" s="285">
        <f t="shared" si="24"/>
        <v>6159.9</v>
      </c>
      <c r="L157" s="297">
        <v>1.4</v>
      </c>
      <c r="M157" s="297"/>
      <c r="N157" s="31"/>
      <c r="O157" s="297" t="s">
        <v>78</v>
      </c>
      <c r="P157" s="31"/>
      <c r="Q157" s="31"/>
      <c r="R157" s="297" t="s">
        <v>10</v>
      </c>
      <c r="S157" s="297" t="s">
        <v>518</v>
      </c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290"/>
      <c r="AF157" s="290"/>
      <c r="AG157" s="290"/>
      <c r="AH157" s="290"/>
      <c r="AI157" s="290"/>
      <c r="AJ157" s="290"/>
      <c r="AK157" s="290"/>
      <c r="AL157" s="31"/>
      <c r="AM157" s="290" t="str">
        <f t="shared" si="25"/>
        <v>OK</v>
      </c>
      <c r="AN157" s="290" t="str">
        <f t="shared" si="26"/>
        <v>OK</v>
      </c>
      <c r="AO157" s="31"/>
    </row>
    <row r="158">
      <c r="A158" s="31"/>
      <c r="B158" s="291">
        <v>44105.0</v>
      </c>
      <c r="C158" s="292"/>
      <c r="D158" s="293" t="str">
        <f t="shared" si="22"/>
        <v>TTA</v>
      </c>
      <c r="E158" s="296">
        <v>0.7923611111111111</v>
      </c>
      <c r="F158" s="290">
        <f t="shared" si="23"/>
        <v>6159.9</v>
      </c>
      <c r="G158" s="291">
        <v>44105.0</v>
      </c>
      <c r="H158" s="295" t="s">
        <v>73</v>
      </c>
      <c r="I158" s="296">
        <v>0.8013888888888889</v>
      </c>
      <c r="J158" s="31"/>
      <c r="K158" s="285">
        <f t="shared" si="24"/>
        <v>6160.2</v>
      </c>
      <c r="L158" s="297">
        <v>0.3</v>
      </c>
      <c r="M158" s="297"/>
      <c r="N158" s="31"/>
      <c r="O158" s="297" t="s">
        <v>78</v>
      </c>
      <c r="P158" s="297"/>
      <c r="Q158" s="31"/>
      <c r="R158" s="297" t="s">
        <v>10</v>
      </c>
      <c r="S158" s="297" t="s">
        <v>518</v>
      </c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290"/>
      <c r="AF158" s="290"/>
      <c r="AG158" s="290"/>
      <c r="AH158" s="290"/>
      <c r="AI158" s="290"/>
      <c r="AJ158" s="290"/>
      <c r="AK158" s="290"/>
      <c r="AL158" s="31"/>
      <c r="AM158" s="290" t="str">
        <f t="shared" si="25"/>
        <v>OK</v>
      </c>
      <c r="AN158" s="290" t="str">
        <f t="shared" si="26"/>
        <v>OK</v>
      </c>
      <c r="AO158" s="31"/>
    </row>
    <row r="159">
      <c r="A159" s="31"/>
      <c r="B159" s="291">
        <v>44107.0</v>
      </c>
      <c r="C159" s="292"/>
      <c r="D159" s="293" t="str">
        <f t="shared" si="22"/>
        <v>BUY</v>
      </c>
      <c r="E159" s="296">
        <v>0.4986111111111111</v>
      </c>
      <c r="F159" s="290">
        <f t="shared" si="23"/>
        <v>6160.2</v>
      </c>
      <c r="G159" s="291">
        <v>44107.0</v>
      </c>
      <c r="H159" s="295" t="s">
        <v>598</v>
      </c>
      <c r="I159" s="296">
        <v>0.5416666666666666</v>
      </c>
      <c r="J159" s="31"/>
      <c r="K159" s="285">
        <f t="shared" si="24"/>
        <v>6161.3</v>
      </c>
      <c r="L159" s="297">
        <v>1.1</v>
      </c>
      <c r="M159" s="297"/>
      <c r="N159" s="31"/>
      <c r="O159" s="297" t="s">
        <v>78</v>
      </c>
      <c r="P159" s="297"/>
      <c r="Q159" s="31"/>
      <c r="R159" s="297" t="s">
        <v>519</v>
      </c>
      <c r="S159" s="297" t="s">
        <v>602</v>
      </c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290"/>
      <c r="AF159" s="290"/>
      <c r="AG159" s="290"/>
      <c r="AH159" s="290"/>
      <c r="AI159" s="290"/>
      <c r="AJ159" s="290"/>
      <c r="AK159" s="290"/>
      <c r="AL159" s="31"/>
      <c r="AM159" s="290" t="str">
        <f t="shared" si="25"/>
        <v>OK</v>
      </c>
      <c r="AN159" s="290" t="str">
        <f t="shared" si="26"/>
        <v>OK</v>
      </c>
      <c r="AO159" s="31"/>
    </row>
    <row r="160">
      <c r="A160" s="31"/>
      <c r="B160" s="291">
        <v>44107.0</v>
      </c>
      <c r="C160" s="292"/>
      <c r="D160" s="293" t="str">
        <f t="shared" si="22"/>
        <v>HEF</v>
      </c>
      <c r="E160" s="296">
        <v>0.7520833333333333</v>
      </c>
      <c r="F160" s="290">
        <f t="shared" si="23"/>
        <v>6161.3</v>
      </c>
      <c r="G160" s="291">
        <v>44107.0</v>
      </c>
      <c r="H160" s="295" t="s">
        <v>73</v>
      </c>
      <c r="I160" s="296">
        <v>0.7944444444444444</v>
      </c>
      <c r="J160" s="31"/>
      <c r="K160" s="285">
        <f t="shared" si="24"/>
        <v>6162.4</v>
      </c>
      <c r="L160" s="297">
        <v>1.1</v>
      </c>
      <c r="M160" s="297"/>
      <c r="N160" s="31"/>
      <c r="O160" s="297" t="s">
        <v>78</v>
      </c>
      <c r="P160" s="297"/>
      <c r="Q160" s="31"/>
      <c r="R160" s="297" t="s">
        <v>519</v>
      </c>
      <c r="S160" s="297" t="s">
        <v>602</v>
      </c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290"/>
      <c r="AF160" s="290"/>
      <c r="AG160" s="290"/>
      <c r="AH160" s="290"/>
      <c r="AI160" s="290"/>
      <c r="AJ160" s="290"/>
      <c r="AK160" s="290"/>
      <c r="AL160" s="31"/>
      <c r="AM160" s="290" t="str">
        <f t="shared" si="25"/>
        <v>OK</v>
      </c>
      <c r="AN160" s="290" t="str">
        <f t="shared" si="26"/>
        <v>OK</v>
      </c>
      <c r="AO160" s="31"/>
    </row>
    <row r="161">
      <c r="A161" s="31"/>
      <c r="B161" s="291">
        <v>44110.0</v>
      </c>
      <c r="C161" s="292"/>
      <c r="D161" s="293" t="str">
        <f t="shared" si="22"/>
        <v>BUY</v>
      </c>
      <c r="E161" s="296">
        <v>0.4076388888888889</v>
      </c>
      <c r="F161" s="290">
        <f t="shared" si="23"/>
        <v>6162.4</v>
      </c>
      <c r="G161" s="291">
        <v>44110.0</v>
      </c>
      <c r="H161" s="295" t="s">
        <v>603</v>
      </c>
      <c r="I161" s="296">
        <v>0.4444444444444444</v>
      </c>
      <c r="J161" s="31"/>
      <c r="K161" s="285">
        <f t="shared" si="24"/>
        <v>6163.3</v>
      </c>
      <c r="L161" s="297">
        <v>0.9</v>
      </c>
      <c r="M161" s="297"/>
      <c r="N161" s="31"/>
      <c r="O161" s="297" t="s">
        <v>102</v>
      </c>
      <c r="P161" s="31"/>
      <c r="Q161" s="31"/>
      <c r="R161" s="297" t="s">
        <v>519</v>
      </c>
      <c r="S161" s="297" t="s">
        <v>604</v>
      </c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290"/>
      <c r="AF161" s="290"/>
      <c r="AG161" s="290"/>
      <c r="AH161" s="290"/>
      <c r="AI161" s="290"/>
      <c r="AJ161" s="290"/>
      <c r="AK161" s="290"/>
      <c r="AL161" s="31"/>
      <c r="AM161" s="290" t="str">
        <f t="shared" si="25"/>
        <v>OK</v>
      </c>
      <c r="AN161" s="290" t="str">
        <f t="shared" si="26"/>
        <v>OK</v>
      </c>
      <c r="AO161" s="31"/>
    </row>
    <row r="162">
      <c r="A162" s="31"/>
      <c r="B162" s="291">
        <v>44110.0</v>
      </c>
      <c r="C162" s="292"/>
      <c r="D162" s="293" t="str">
        <f t="shared" si="22"/>
        <v>TRI</v>
      </c>
      <c r="E162" s="296">
        <v>0.4791666666666667</v>
      </c>
      <c r="F162" s="290">
        <f t="shared" si="23"/>
        <v>6163.3</v>
      </c>
      <c r="G162" s="291">
        <v>44110.0</v>
      </c>
      <c r="H162" s="295" t="s">
        <v>524</v>
      </c>
      <c r="I162" s="296">
        <v>0.5277777777777778</v>
      </c>
      <c r="J162" s="31"/>
      <c r="K162" s="285">
        <f t="shared" si="24"/>
        <v>6164.4</v>
      </c>
      <c r="L162" s="297">
        <v>1.1</v>
      </c>
      <c r="M162" s="297"/>
      <c r="N162" s="31"/>
      <c r="O162" s="297" t="s">
        <v>102</v>
      </c>
      <c r="P162" s="31"/>
      <c r="Q162" s="31"/>
      <c r="R162" s="297" t="s">
        <v>519</v>
      </c>
      <c r="S162" s="297" t="s">
        <v>604</v>
      </c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290"/>
      <c r="AF162" s="290"/>
      <c r="AG162" s="290"/>
      <c r="AH162" s="290"/>
      <c r="AI162" s="290"/>
      <c r="AJ162" s="290"/>
      <c r="AK162" s="290"/>
      <c r="AL162" s="31"/>
      <c r="AM162" s="290" t="str">
        <f t="shared" si="25"/>
        <v>OK</v>
      </c>
      <c r="AN162" s="290" t="str">
        <f t="shared" si="26"/>
        <v>OK</v>
      </c>
      <c r="AO162" s="31"/>
    </row>
    <row r="163">
      <c r="A163" s="31"/>
      <c r="B163" s="291">
        <v>44110.0</v>
      </c>
      <c r="C163" s="292"/>
      <c r="D163" s="293" t="str">
        <f t="shared" si="22"/>
        <v>RDU</v>
      </c>
      <c r="E163" s="296">
        <v>0.5381944444444444</v>
      </c>
      <c r="F163" s="290">
        <f t="shared" si="23"/>
        <v>6164.4</v>
      </c>
      <c r="G163" s="291">
        <v>44110.0</v>
      </c>
      <c r="H163" s="295" t="s">
        <v>73</v>
      </c>
      <c r="I163" s="296">
        <v>0.5486111111111112</v>
      </c>
      <c r="J163" s="31"/>
      <c r="K163" s="285">
        <f t="shared" si="24"/>
        <v>6164.6</v>
      </c>
      <c r="L163" s="297">
        <v>0.2</v>
      </c>
      <c r="M163" s="297"/>
      <c r="N163" s="31"/>
      <c r="O163" s="297" t="s">
        <v>102</v>
      </c>
      <c r="P163" s="31"/>
      <c r="Q163" s="31"/>
      <c r="R163" s="297" t="s">
        <v>519</v>
      </c>
      <c r="S163" s="297" t="s">
        <v>604</v>
      </c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290"/>
      <c r="AF163" s="290"/>
      <c r="AG163" s="290"/>
      <c r="AH163" s="290"/>
      <c r="AI163" s="290"/>
      <c r="AJ163" s="290"/>
      <c r="AK163" s="290"/>
      <c r="AL163" s="31"/>
      <c r="AM163" s="290" t="str">
        <f t="shared" si="25"/>
        <v>OK</v>
      </c>
      <c r="AN163" s="290" t="str">
        <f t="shared" si="26"/>
        <v>OK</v>
      </c>
      <c r="AO163" s="31"/>
    </row>
    <row r="164">
      <c r="A164" s="31"/>
      <c r="B164" s="291">
        <v>44113.0</v>
      </c>
      <c r="C164" s="292"/>
      <c r="D164" s="293" t="str">
        <f t="shared" si="22"/>
        <v>BUY</v>
      </c>
      <c r="E164" s="296">
        <v>0.3958333333333333</v>
      </c>
      <c r="F164" s="290">
        <f t="shared" si="23"/>
        <v>6164.6</v>
      </c>
      <c r="G164" s="291">
        <v>44113.0</v>
      </c>
      <c r="H164" s="295" t="s">
        <v>605</v>
      </c>
      <c r="I164" s="296">
        <v>0.4222222222222222</v>
      </c>
      <c r="J164" s="31"/>
      <c r="K164" s="285">
        <f t="shared" si="24"/>
        <v>6165.2</v>
      </c>
      <c r="L164" s="297">
        <v>0.6</v>
      </c>
      <c r="M164" s="297"/>
      <c r="N164" s="31"/>
      <c r="O164" s="297" t="s">
        <v>102</v>
      </c>
      <c r="P164" s="31"/>
      <c r="Q164" s="31"/>
      <c r="R164" s="297" t="s">
        <v>519</v>
      </c>
      <c r="S164" s="297" t="s">
        <v>606</v>
      </c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290"/>
      <c r="AF164" s="290"/>
      <c r="AG164" s="290"/>
      <c r="AH164" s="290"/>
      <c r="AI164" s="290"/>
      <c r="AJ164" s="290"/>
      <c r="AK164" s="290"/>
      <c r="AL164" s="31"/>
      <c r="AM164" s="290" t="str">
        <f t="shared" si="25"/>
        <v>OK</v>
      </c>
      <c r="AN164" s="290" t="str">
        <f t="shared" si="26"/>
        <v>OK</v>
      </c>
      <c r="AO164" s="31"/>
    </row>
    <row r="165">
      <c r="A165" s="31"/>
      <c r="B165" s="291">
        <v>44113.0</v>
      </c>
      <c r="C165" s="292"/>
      <c r="D165" s="293" t="str">
        <f t="shared" si="22"/>
        <v>UZA</v>
      </c>
      <c r="E165" s="296">
        <v>0.43125</v>
      </c>
      <c r="F165" s="290">
        <f t="shared" si="23"/>
        <v>6165.2</v>
      </c>
      <c r="G165" s="291">
        <v>44113.0</v>
      </c>
      <c r="H165" s="295" t="s">
        <v>607</v>
      </c>
      <c r="I165" s="296">
        <v>0.4652777777777778</v>
      </c>
      <c r="J165" s="31"/>
      <c r="K165" s="285">
        <f t="shared" si="24"/>
        <v>6166</v>
      </c>
      <c r="L165" s="297">
        <v>0.8</v>
      </c>
      <c r="M165" s="297"/>
      <c r="N165" s="31"/>
      <c r="O165" s="297" t="s">
        <v>102</v>
      </c>
      <c r="P165" s="31"/>
      <c r="Q165" s="31"/>
      <c r="R165" s="297" t="s">
        <v>519</v>
      </c>
      <c r="S165" s="297" t="s">
        <v>606</v>
      </c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290"/>
      <c r="AF165" s="290"/>
      <c r="AG165" s="290"/>
      <c r="AH165" s="290"/>
      <c r="AI165" s="290"/>
      <c r="AJ165" s="290"/>
      <c r="AK165" s="290"/>
      <c r="AL165" s="31"/>
      <c r="AM165" s="290" t="str">
        <f t="shared" si="25"/>
        <v>OK</v>
      </c>
      <c r="AN165" s="290" t="str">
        <f t="shared" si="26"/>
        <v>OK</v>
      </c>
      <c r="AO165" s="31"/>
    </row>
    <row r="166">
      <c r="A166" s="31"/>
      <c r="B166" s="291">
        <v>44113.0</v>
      </c>
      <c r="C166" s="292"/>
      <c r="D166" s="293" t="str">
        <f t="shared" si="22"/>
        <v>3J1</v>
      </c>
      <c r="E166" s="296">
        <v>0.4736111111111111</v>
      </c>
      <c r="F166" s="290">
        <f t="shared" si="23"/>
        <v>6166</v>
      </c>
      <c r="G166" s="291">
        <v>44113.0</v>
      </c>
      <c r="H166" s="295" t="s">
        <v>73</v>
      </c>
      <c r="I166" s="296">
        <v>0.5277777777777778</v>
      </c>
      <c r="J166" s="31"/>
      <c r="K166" s="285">
        <f t="shared" si="24"/>
        <v>6167.3</v>
      </c>
      <c r="L166" s="297">
        <v>1.3</v>
      </c>
      <c r="M166" s="297"/>
      <c r="N166" s="31"/>
      <c r="O166" s="297" t="s">
        <v>102</v>
      </c>
      <c r="P166" s="31"/>
      <c r="Q166" s="31"/>
      <c r="R166" s="297" t="s">
        <v>519</v>
      </c>
      <c r="S166" s="297" t="s">
        <v>606</v>
      </c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290"/>
      <c r="AF166" s="290"/>
      <c r="AG166" s="290"/>
      <c r="AH166" s="290"/>
      <c r="AI166" s="290"/>
      <c r="AJ166" s="290"/>
      <c r="AK166" s="290"/>
      <c r="AL166" s="31"/>
      <c r="AM166" s="290" t="str">
        <f t="shared" si="25"/>
        <v>OK</v>
      </c>
      <c r="AN166" s="290" t="str">
        <f t="shared" si="26"/>
        <v>OK</v>
      </c>
      <c r="AO166" s="31"/>
    </row>
    <row r="167">
      <c r="A167" s="31"/>
      <c r="B167" s="291">
        <v>44115.0</v>
      </c>
      <c r="C167" s="292"/>
      <c r="D167" s="293" t="str">
        <f t="shared" si="22"/>
        <v>BUY</v>
      </c>
      <c r="E167" s="296">
        <v>0.4791666666666667</v>
      </c>
      <c r="F167" s="290">
        <f t="shared" si="23"/>
        <v>6167.3</v>
      </c>
      <c r="G167" s="291">
        <v>44115.0</v>
      </c>
      <c r="H167" s="295" t="s">
        <v>608</v>
      </c>
      <c r="I167" s="296">
        <v>0.49444444444444446</v>
      </c>
      <c r="J167" s="31"/>
      <c r="K167" s="285">
        <f t="shared" si="24"/>
        <v>6167.6</v>
      </c>
      <c r="L167" s="297">
        <v>0.3</v>
      </c>
      <c r="M167" s="297"/>
      <c r="N167" s="31"/>
      <c r="O167" s="297" t="s">
        <v>78</v>
      </c>
      <c r="P167" s="31"/>
      <c r="Q167" s="31"/>
      <c r="R167" s="297" t="s">
        <v>519</v>
      </c>
      <c r="S167" s="297" t="s">
        <v>609</v>
      </c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290"/>
      <c r="AF167" s="290"/>
      <c r="AG167" s="290"/>
      <c r="AH167" s="290"/>
      <c r="AI167" s="290"/>
      <c r="AJ167" s="290"/>
      <c r="AK167" s="290"/>
      <c r="AL167" s="31"/>
      <c r="AM167" s="290" t="str">
        <f t="shared" si="25"/>
        <v>OK</v>
      </c>
      <c r="AN167" s="290" t="str">
        <f t="shared" si="26"/>
        <v>OK</v>
      </c>
      <c r="AO167" s="31"/>
    </row>
    <row r="168">
      <c r="A168" s="31"/>
      <c r="B168" s="291">
        <v>44115.0</v>
      </c>
      <c r="C168" s="292"/>
      <c r="D168" s="293" t="str">
        <f t="shared" si="22"/>
        <v>MTV</v>
      </c>
      <c r="E168" s="296">
        <v>0.49930555555555556</v>
      </c>
      <c r="F168" s="290">
        <f t="shared" si="23"/>
        <v>6167.6</v>
      </c>
      <c r="G168" s="291">
        <v>44115.0</v>
      </c>
      <c r="H168" s="295" t="s">
        <v>610</v>
      </c>
      <c r="I168" s="296">
        <v>0.5659722222222222</v>
      </c>
      <c r="J168" s="31"/>
      <c r="K168" s="285">
        <f t="shared" si="24"/>
        <v>6169.1</v>
      </c>
      <c r="L168" s="297">
        <v>1.5</v>
      </c>
      <c r="M168" s="297"/>
      <c r="N168" s="31"/>
      <c r="O168" s="297" t="s">
        <v>78</v>
      </c>
      <c r="P168" s="31"/>
      <c r="Q168" s="31"/>
      <c r="R168" s="297" t="s">
        <v>519</v>
      </c>
      <c r="S168" s="297" t="s">
        <v>609</v>
      </c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290"/>
      <c r="AF168" s="290"/>
      <c r="AG168" s="290"/>
      <c r="AH168" s="290"/>
      <c r="AI168" s="290"/>
      <c r="AJ168" s="290"/>
      <c r="AK168" s="290"/>
      <c r="AL168" s="31"/>
      <c r="AM168" s="290" t="str">
        <f t="shared" si="25"/>
        <v>OK</v>
      </c>
      <c r="AN168" s="290" t="str">
        <f t="shared" si="26"/>
        <v>OK</v>
      </c>
      <c r="AO168" s="31"/>
    </row>
    <row r="169">
      <c r="A169" s="31"/>
      <c r="B169" s="291">
        <v>44115.0</v>
      </c>
      <c r="C169" s="292"/>
      <c r="D169" s="293" t="str">
        <f t="shared" si="22"/>
        <v>EVY</v>
      </c>
      <c r="E169" s="296">
        <v>0.5826388888888889</v>
      </c>
      <c r="F169" s="290">
        <f t="shared" si="23"/>
        <v>6169.1</v>
      </c>
      <c r="G169" s="291">
        <v>44115.0</v>
      </c>
      <c r="H169" s="295" t="s">
        <v>73</v>
      </c>
      <c r="I169" s="296">
        <v>0.6618055555555555</v>
      </c>
      <c r="J169" s="31"/>
      <c r="K169" s="285">
        <f t="shared" si="24"/>
        <v>6171</v>
      </c>
      <c r="L169" s="297">
        <v>1.9</v>
      </c>
      <c r="M169" s="297"/>
      <c r="N169" s="31"/>
      <c r="O169" s="297" t="s">
        <v>78</v>
      </c>
      <c r="P169" s="31"/>
      <c r="Q169" s="31"/>
      <c r="R169" s="297" t="s">
        <v>519</v>
      </c>
      <c r="S169" s="297" t="s">
        <v>609</v>
      </c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290"/>
      <c r="AF169" s="290"/>
      <c r="AG169" s="290"/>
      <c r="AH169" s="290"/>
      <c r="AI169" s="290"/>
      <c r="AJ169" s="290"/>
      <c r="AK169" s="290"/>
      <c r="AL169" s="31"/>
      <c r="AM169" s="290" t="str">
        <f t="shared" si="25"/>
        <v>OK</v>
      </c>
      <c r="AN169" s="290" t="str">
        <f t="shared" si="26"/>
        <v>OK</v>
      </c>
      <c r="AO169" s="31"/>
    </row>
    <row r="170">
      <c r="A170" s="31"/>
      <c r="B170" s="291">
        <v>44130.0</v>
      </c>
      <c r="C170" s="292"/>
      <c r="D170" s="293" t="str">
        <f t="shared" si="22"/>
        <v>BUY</v>
      </c>
      <c r="E170" s="296">
        <v>0.40625</v>
      </c>
      <c r="F170" s="290">
        <f t="shared" si="23"/>
        <v>6171</v>
      </c>
      <c r="G170" s="291">
        <v>44130.0</v>
      </c>
      <c r="H170" s="295" t="s">
        <v>611</v>
      </c>
      <c r="I170" s="296">
        <v>0.43472222222222223</v>
      </c>
      <c r="J170" s="31"/>
      <c r="K170" s="285">
        <f t="shared" si="24"/>
        <v>6171.7</v>
      </c>
      <c r="L170" s="297">
        <v>0.7</v>
      </c>
      <c r="M170" s="297"/>
      <c r="N170" s="31"/>
      <c r="O170" s="297" t="s">
        <v>94</v>
      </c>
      <c r="P170" s="297" t="s">
        <v>580</v>
      </c>
      <c r="Q170" s="31"/>
      <c r="R170" s="297" t="s">
        <v>519</v>
      </c>
      <c r="S170" s="297" t="s">
        <v>612</v>
      </c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290"/>
      <c r="AF170" s="290"/>
      <c r="AG170" s="290"/>
      <c r="AH170" s="290"/>
      <c r="AI170" s="290"/>
      <c r="AJ170" s="290"/>
      <c r="AK170" s="290"/>
      <c r="AL170" s="31"/>
      <c r="AM170" s="290" t="str">
        <f t="shared" si="25"/>
        <v>OK</v>
      </c>
      <c r="AN170" s="290" t="str">
        <f t="shared" si="26"/>
        <v>OK</v>
      </c>
      <c r="AO170" s="31"/>
    </row>
    <row r="171">
      <c r="A171" s="31"/>
      <c r="B171" s="291">
        <v>44130.0</v>
      </c>
      <c r="C171" s="292"/>
      <c r="D171" s="293" t="str">
        <f t="shared" si="22"/>
        <v>UKF</v>
      </c>
      <c r="E171" s="296">
        <v>0.44722222222222224</v>
      </c>
      <c r="F171" s="290">
        <f t="shared" si="23"/>
        <v>6171.7</v>
      </c>
      <c r="G171" s="291">
        <v>44130.0</v>
      </c>
      <c r="H171" s="295" t="s">
        <v>613</v>
      </c>
      <c r="I171" s="296">
        <v>0.5625</v>
      </c>
      <c r="J171" s="31"/>
      <c r="K171" s="285">
        <f t="shared" si="24"/>
        <v>6174.5</v>
      </c>
      <c r="L171" s="297">
        <v>2.8</v>
      </c>
      <c r="M171" s="297"/>
      <c r="N171" s="31"/>
      <c r="O171" s="297" t="s">
        <v>94</v>
      </c>
      <c r="P171" s="297" t="s">
        <v>580</v>
      </c>
      <c r="Q171" s="31"/>
      <c r="R171" s="297" t="s">
        <v>519</v>
      </c>
      <c r="S171" s="297" t="s">
        <v>612</v>
      </c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290"/>
      <c r="AF171" s="290"/>
      <c r="AG171" s="290"/>
      <c r="AH171" s="290"/>
      <c r="AI171" s="290"/>
      <c r="AJ171" s="290"/>
      <c r="AK171" s="290"/>
      <c r="AL171" s="31"/>
      <c r="AM171" s="290" t="str">
        <f t="shared" si="25"/>
        <v>OK</v>
      </c>
      <c r="AN171" s="290" t="str">
        <f t="shared" si="26"/>
        <v>OK</v>
      </c>
      <c r="AO171" s="31"/>
    </row>
    <row r="172">
      <c r="A172" s="31"/>
      <c r="B172" s="291">
        <v>44130.0</v>
      </c>
      <c r="C172" s="292"/>
      <c r="D172" s="293" t="str">
        <f t="shared" si="22"/>
        <v>TTN</v>
      </c>
      <c r="E172" s="296">
        <v>0.6173611111111111</v>
      </c>
      <c r="F172" s="290">
        <f t="shared" si="23"/>
        <v>6174.5</v>
      </c>
      <c r="G172" s="291">
        <v>44130.0</v>
      </c>
      <c r="H172" s="295" t="s">
        <v>73</v>
      </c>
      <c r="I172" s="296">
        <v>0.7</v>
      </c>
      <c r="J172" s="31"/>
      <c r="K172" s="285">
        <f t="shared" si="24"/>
        <v>6176.5</v>
      </c>
      <c r="L172" s="297">
        <v>2.0</v>
      </c>
      <c r="M172" s="297"/>
      <c r="N172" s="31"/>
      <c r="O172" s="297" t="s">
        <v>94</v>
      </c>
      <c r="P172" s="297" t="s">
        <v>580</v>
      </c>
      <c r="Q172" s="31"/>
      <c r="R172" s="297" t="s">
        <v>519</v>
      </c>
      <c r="S172" s="297" t="s">
        <v>612</v>
      </c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290"/>
      <c r="AF172" s="290"/>
      <c r="AG172" s="290"/>
      <c r="AH172" s="290"/>
      <c r="AI172" s="290"/>
      <c r="AJ172" s="290"/>
      <c r="AK172" s="290"/>
      <c r="AL172" s="31"/>
      <c r="AM172" s="290" t="str">
        <f t="shared" si="25"/>
        <v>OK</v>
      </c>
      <c r="AN172" s="290" t="str">
        <f t="shared" si="26"/>
        <v>OK</v>
      </c>
      <c r="AO172" s="31"/>
    </row>
    <row r="173">
      <c r="A173" s="31"/>
      <c r="B173" s="291">
        <v>44132.0</v>
      </c>
      <c r="C173" s="292"/>
      <c r="D173" s="293" t="str">
        <f t="shared" si="22"/>
        <v>BUY</v>
      </c>
      <c r="E173" s="296">
        <v>0.26805555555555555</v>
      </c>
      <c r="F173" s="290">
        <f t="shared" si="23"/>
        <v>6176.5</v>
      </c>
      <c r="G173" s="291">
        <v>44132.0</v>
      </c>
      <c r="H173" s="295" t="s">
        <v>524</v>
      </c>
      <c r="I173" s="296">
        <v>0.2791666666666667</v>
      </c>
      <c r="J173" s="31"/>
      <c r="K173" s="285">
        <f t="shared" si="24"/>
        <v>6176.7</v>
      </c>
      <c r="L173" s="297">
        <v>0.2</v>
      </c>
      <c r="M173" s="297"/>
      <c r="N173" s="31"/>
      <c r="O173" s="297" t="s">
        <v>94</v>
      </c>
      <c r="P173" s="297" t="s">
        <v>580</v>
      </c>
      <c r="Q173" s="31"/>
      <c r="R173" s="297" t="s">
        <v>519</v>
      </c>
      <c r="S173" s="297" t="s">
        <v>560</v>
      </c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290"/>
      <c r="AF173" s="290"/>
      <c r="AG173" s="290"/>
      <c r="AH173" s="290"/>
      <c r="AI173" s="290"/>
      <c r="AJ173" s="290"/>
      <c r="AK173" s="290"/>
      <c r="AL173" s="31"/>
      <c r="AM173" s="290" t="str">
        <f t="shared" si="25"/>
        <v>OK</v>
      </c>
      <c r="AN173" s="290" t="str">
        <f t="shared" si="26"/>
        <v>OK</v>
      </c>
      <c r="AO173" s="31"/>
    </row>
    <row r="174">
      <c r="A174" s="31"/>
      <c r="B174" s="291">
        <v>44132.0</v>
      </c>
      <c r="C174" s="292"/>
      <c r="D174" s="293" t="str">
        <f t="shared" si="22"/>
        <v>RDU</v>
      </c>
      <c r="E174" s="296">
        <v>0.3</v>
      </c>
      <c r="F174" s="290">
        <f t="shared" si="23"/>
        <v>6176.7</v>
      </c>
      <c r="G174" s="291">
        <v>44132.0</v>
      </c>
      <c r="H174" s="295" t="s">
        <v>614</v>
      </c>
      <c r="I174" s="296">
        <v>0.34652777777777777</v>
      </c>
      <c r="J174" s="31"/>
      <c r="K174" s="285">
        <f t="shared" si="24"/>
        <v>6177.9</v>
      </c>
      <c r="L174" s="297">
        <v>1.2</v>
      </c>
      <c r="M174" s="297"/>
      <c r="N174" s="31"/>
      <c r="O174" s="297" t="s">
        <v>94</v>
      </c>
      <c r="P174" s="297" t="s">
        <v>580</v>
      </c>
      <c r="Q174" s="31"/>
      <c r="R174" s="297" t="s">
        <v>519</v>
      </c>
      <c r="S174" s="297" t="s">
        <v>560</v>
      </c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290"/>
      <c r="AF174" s="290"/>
      <c r="AG174" s="290"/>
      <c r="AH174" s="290"/>
      <c r="AI174" s="290"/>
      <c r="AJ174" s="290"/>
      <c r="AK174" s="290"/>
      <c r="AL174" s="31"/>
      <c r="AM174" s="290" t="str">
        <f t="shared" si="25"/>
        <v>OK</v>
      </c>
      <c r="AN174" s="290" t="str">
        <f t="shared" si="26"/>
        <v>OK</v>
      </c>
      <c r="AO174" s="31"/>
    </row>
    <row r="175">
      <c r="A175" s="31"/>
      <c r="B175" s="291">
        <v>44132.0</v>
      </c>
      <c r="C175" s="292"/>
      <c r="D175" s="293" t="str">
        <f t="shared" si="22"/>
        <v>SPA</v>
      </c>
      <c r="E175" s="296">
        <v>0.48055555555555557</v>
      </c>
      <c r="F175" s="290">
        <f t="shared" si="23"/>
        <v>6177.9</v>
      </c>
      <c r="G175" s="291">
        <v>44132.0</v>
      </c>
      <c r="H175" s="295" t="s">
        <v>524</v>
      </c>
      <c r="I175" s="296">
        <v>0.5222222222222223</v>
      </c>
      <c r="J175" s="31"/>
      <c r="K175" s="285">
        <f t="shared" si="24"/>
        <v>6178.9</v>
      </c>
      <c r="L175" s="297">
        <v>1.0</v>
      </c>
      <c r="M175" s="297"/>
      <c r="N175" s="31"/>
      <c r="O175" s="297" t="s">
        <v>94</v>
      </c>
      <c r="P175" s="297" t="s">
        <v>580</v>
      </c>
      <c r="Q175" s="31"/>
      <c r="R175" s="297" t="s">
        <v>519</v>
      </c>
      <c r="S175" s="297" t="s">
        <v>560</v>
      </c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290"/>
      <c r="AF175" s="290"/>
      <c r="AG175" s="290"/>
      <c r="AH175" s="290"/>
      <c r="AI175" s="290"/>
      <c r="AJ175" s="290"/>
      <c r="AK175" s="290"/>
      <c r="AL175" s="31"/>
      <c r="AM175" s="290" t="str">
        <f t="shared" si="25"/>
        <v>OK</v>
      </c>
      <c r="AN175" s="290" t="str">
        <f t="shared" si="26"/>
        <v>OK</v>
      </c>
      <c r="AO175" s="31"/>
    </row>
    <row r="176">
      <c r="A176" s="31"/>
      <c r="B176" s="291">
        <v>44132.0</v>
      </c>
      <c r="C176" s="292"/>
      <c r="D176" s="293" t="str">
        <f t="shared" si="22"/>
        <v>RDU</v>
      </c>
      <c r="E176" s="296">
        <v>0.5368055555555555</v>
      </c>
      <c r="F176" s="290">
        <f t="shared" si="23"/>
        <v>6178.9</v>
      </c>
      <c r="G176" s="291">
        <v>44132.0</v>
      </c>
      <c r="H176" s="295" t="s">
        <v>73</v>
      </c>
      <c r="I176" s="296">
        <v>0.5506944444444445</v>
      </c>
      <c r="J176" s="31"/>
      <c r="K176" s="285">
        <f t="shared" si="24"/>
        <v>6179.3</v>
      </c>
      <c r="L176" s="297">
        <v>0.4</v>
      </c>
      <c r="M176" s="297"/>
      <c r="N176" s="31"/>
      <c r="O176" s="297" t="s">
        <v>94</v>
      </c>
      <c r="P176" s="297" t="s">
        <v>580</v>
      </c>
      <c r="Q176" s="31"/>
      <c r="R176" s="297" t="s">
        <v>519</v>
      </c>
      <c r="S176" s="297" t="s">
        <v>560</v>
      </c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290"/>
      <c r="AF176" s="290"/>
      <c r="AG176" s="290"/>
      <c r="AH176" s="290"/>
      <c r="AI176" s="290"/>
      <c r="AJ176" s="290"/>
      <c r="AK176" s="290"/>
      <c r="AL176" s="31"/>
      <c r="AM176" s="290" t="str">
        <f t="shared" si="25"/>
        <v>OK</v>
      </c>
      <c r="AN176" s="290" t="str">
        <f t="shared" si="26"/>
        <v>OK</v>
      </c>
      <c r="AO176" s="31"/>
    </row>
    <row r="177">
      <c r="A177" s="31"/>
      <c r="B177" s="291">
        <v>44167.0</v>
      </c>
      <c r="C177" s="292"/>
      <c r="D177" s="293" t="str">
        <f t="shared" si="22"/>
        <v>BUY</v>
      </c>
      <c r="E177" s="296">
        <v>0.70625</v>
      </c>
      <c r="F177" s="290">
        <f t="shared" si="23"/>
        <v>6179.3</v>
      </c>
      <c r="G177" s="291">
        <v>44167.0</v>
      </c>
      <c r="H177" s="295" t="s">
        <v>73</v>
      </c>
      <c r="I177" s="296">
        <v>0.7125</v>
      </c>
      <c r="J177" s="31"/>
      <c r="K177" s="285">
        <f t="shared" si="24"/>
        <v>6179.4</v>
      </c>
      <c r="L177" s="297">
        <v>0.1</v>
      </c>
      <c r="M177" s="297"/>
      <c r="N177" s="31"/>
      <c r="O177" s="297" t="s">
        <v>78</v>
      </c>
      <c r="P177" s="31"/>
      <c r="Q177" s="31"/>
      <c r="R177" s="297" t="s">
        <v>10</v>
      </c>
      <c r="S177" s="297" t="s">
        <v>518</v>
      </c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290"/>
      <c r="AF177" s="290"/>
      <c r="AG177" s="290"/>
      <c r="AH177" s="290"/>
      <c r="AI177" s="290"/>
      <c r="AJ177" s="290"/>
      <c r="AK177" s="290"/>
      <c r="AL177" s="31"/>
      <c r="AM177" s="290" t="str">
        <f t="shared" si="25"/>
        <v>OK</v>
      </c>
      <c r="AN177" s="290" t="str">
        <f t="shared" si="26"/>
        <v>OK</v>
      </c>
      <c r="AO177" s="31"/>
    </row>
    <row r="178">
      <c r="A178" s="31"/>
      <c r="B178" s="291">
        <v>44169.0</v>
      </c>
      <c r="C178" s="292"/>
      <c r="D178" s="293" t="str">
        <f t="shared" si="22"/>
        <v>BUY</v>
      </c>
      <c r="E178" s="296">
        <v>0.3</v>
      </c>
      <c r="F178" s="290">
        <f t="shared" si="23"/>
        <v>6179.4</v>
      </c>
      <c r="G178" s="291">
        <v>44169.0</v>
      </c>
      <c r="H178" s="295" t="s">
        <v>517</v>
      </c>
      <c r="I178" s="296">
        <v>0.3104166666666667</v>
      </c>
      <c r="J178" s="31"/>
      <c r="K178" s="285">
        <f t="shared" si="24"/>
        <v>6179.6</v>
      </c>
      <c r="L178" s="297">
        <v>0.2</v>
      </c>
      <c r="M178" s="297"/>
      <c r="N178" s="31"/>
      <c r="O178" s="297" t="s">
        <v>78</v>
      </c>
      <c r="P178" s="31"/>
      <c r="Q178" s="31"/>
      <c r="R178" s="297" t="s">
        <v>519</v>
      </c>
      <c r="S178" s="297" t="s">
        <v>615</v>
      </c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290"/>
      <c r="AF178" s="290"/>
      <c r="AG178" s="290"/>
      <c r="AH178" s="290"/>
      <c r="AI178" s="290"/>
      <c r="AJ178" s="290"/>
      <c r="AK178" s="290"/>
      <c r="AL178" s="31"/>
      <c r="AM178" s="290" t="str">
        <f t="shared" si="25"/>
        <v>OK</v>
      </c>
      <c r="AN178" s="290" t="str">
        <f t="shared" si="26"/>
        <v>OK</v>
      </c>
      <c r="AO178" s="31"/>
    </row>
    <row r="179">
      <c r="A179" s="31"/>
      <c r="B179" s="291">
        <v>44169.0</v>
      </c>
      <c r="C179" s="292"/>
      <c r="D179" s="293" t="str">
        <f t="shared" si="22"/>
        <v>TTA</v>
      </c>
      <c r="E179" s="296">
        <v>0.33611111111111114</v>
      </c>
      <c r="F179" s="290">
        <f t="shared" si="23"/>
        <v>6179.6</v>
      </c>
      <c r="G179" s="291">
        <v>44169.0</v>
      </c>
      <c r="H179" s="295" t="s">
        <v>616</v>
      </c>
      <c r="I179" s="296">
        <v>0.3729166666666667</v>
      </c>
      <c r="J179" s="31"/>
      <c r="K179" s="285">
        <f t="shared" si="24"/>
        <v>6180.4</v>
      </c>
      <c r="L179" s="297">
        <v>0.8</v>
      </c>
      <c r="M179" s="297"/>
      <c r="N179" s="31"/>
      <c r="O179" s="297" t="s">
        <v>78</v>
      </c>
      <c r="P179" s="31"/>
      <c r="Q179" s="31"/>
      <c r="R179" s="297" t="s">
        <v>519</v>
      </c>
      <c r="S179" s="297" t="s">
        <v>615</v>
      </c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290"/>
      <c r="AF179" s="290"/>
      <c r="AG179" s="290"/>
      <c r="AH179" s="290"/>
      <c r="AI179" s="290"/>
      <c r="AJ179" s="290"/>
      <c r="AK179" s="290"/>
      <c r="AL179" s="31"/>
      <c r="AM179" s="290" t="str">
        <f t="shared" si="25"/>
        <v>OK</v>
      </c>
      <c r="AN179" s="290" t="str">
        <f t="shared" si="26"/>
        <v>OK</v>
      </c>
      <c r="AO179" s="31"/>
    </row>
    <row r="180">
      <c r="A180" s="31"/>
      <c r="B180" s="291">
        <v>44169.0</v>
      </c>
      <c r="C180" s="292"/>
      <c r="D180" s="293" t="str">
        <f t="shared" si="22"/>
        <v>XSA</v>
      </c>
      <c r="E180" s="296">
        <v>0.48819444444444443</v>
      </c>
      <c r="F180" s="290">
        <f t="shared" si="23"/>
        <v>6180.4</v>
      </c>
      <c r="G180" s="291">
        <v>44169.0</v>
      </c>
      <c r="H180" s="295" t="s">
        <v>517</v>
      </c>
      <c r="I180" s="296">
        <v>0.5375</v>
      </c>
      <c r="J180" s="31"/>
      <c r="K180" s="285">
        <f t="shared" si="24"/>
        <v>6181.6</v>
      </c>
      <c r="L180" s="297">
        <v>1.2</v>
      </c>
      <c r="M180" s="297"/>
      <c r="N180" s="31"/>
      <c r="O180" s="297" t="s">
        <v>78</v>
      </c>
      <c r="P180" s="31"/>
      <c r="Q180" s="31"/>
      <c r="R180" s="297" t="s">
        <v>519</v>
      </c>
      <c r="S180" s="297" t="s">
        <v>615</v>
      </c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290"/>
      <c r="AF180" s="290"/>
      <c r="AG180" s="290"/>
      <c r="AH180" s="290"/>
      <c r="AI180" s="290"/>
      <c r="AJ180" s="290"/>
      <c r="AK180" s="290"/>
      <c r="AL180" s="31"/>
      <c r="AM180" s="290" t="str">
        <f t="shared" si="25"/>
        <v>OK</v>
      </c>
      <c r="AN180" s="290" t="str">
        <f t="shared" si="26"/>
        <v>OK</v>
      </c>
      <c r="AO180" s="31"/>
    </row>
    <row r="181">
      <c r="A181" s="31"/>
      <c r="B181" s="291">
        <v>44169.0</v>
      </c>
      <c r="C181" s="292"/>
      <c r="D181" s="293" t="str">
        <f t="shared" si="22"/>
        <v>TTA</v>
      </c>
      <c r="E181" s="296">
        <v>0.5555555555555556</v>
      </c>
      <c r="F181" s="290">
        <f t="shared" si="23"/>
        <v>6181.6</v>
      </c>
      <c r="G181" s="291">
        <v>44169.0</v>
      </c>
      <c r="H181" s="295" t="s">
        <v>617</v>
      </c>
      <c r="I181" s="296">
        <v>0.5666666666666667</v>
      </c>
      <c r="J181" s="31"/>
      <c r="K181" s="285">
        <f t="shared" si="24"/>
        <v>6181.8</v>
      </c>
      <c r="L181" s="297">
        <v>0.2</v>
      </c>
      <c r="M181" s="297"/>
      <c r="N181" s="31"/>
      <c r="O181" s="297" t="s">
        <v>78</v>
      </c>
      <c r="P181" s="31"/>
      <c r="Q181" s="31"/>
      <c r="R181" s="297" t="s">
        <v>519</v>
      </c>
      <c r="S181" s="297" t="s">
        <v>618</v>
      </c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290"/>
      <c r="AF181" s="290"/>
      <c r="AG181" s="290"/>
      <c r="AH181" s="290"/>
      <c r="AI181" s="290"/>
      <c r="AJ181" s="290"/>
      <c r="AK181" s="290"/>
      <c r="AL181" s="31"/>
      <c r="AM181" s="290" t="str">
        <f t="shared" si="25"/>
        <v>OK</v>
      </c>
      <c r="AN181" s="290" t="str">
        <f t="shared" si="26"/>
        <v>OK</v>
      </c>
      <c r="AO181" s="31"/>
    </row>
    <row r="182">
      <c r="A182" s="31"/>
      <c r="B182" s="291">
        <v>44169.0</v>
      </c>
      <c r="C182" s="292"/>
      <c r="D182" s="293" t="str">
        <f t="shared" si="22"/>
        <v>SOP</v>
      </c>
      <c r="E182" s="296">
        <v>0.6083333333333333</v>
      </c>
      <c r="F182" s="290">
        <f t="shared" si="23"/>
        <v>6181.8</v>
      </c>
      <c r="G182" s="291">
        <v>44169.0</v>
      </c>
      <c r="H182" s="295" t="s">
        <v>73</v>
      </c>
      <c r="I182" s="296">
        <v>0.6180555555555556</v>
      </c>
      <c r="J182" s="31"/>
      <c r="K182" s="285">
        <f t="shared" si="24"/>
        <v>6182.1</v>
      </c>
      <c r="L182" s="297">
        <v>0.3</v>
      </c>
      <c r="M182" s="297"/>
      <c r="N182" s="31"/>
      <c r="O182" s="297" t="s">
        <v>78</v>
      </c>
      <c r="P182" s="31"/>
      <c r="Q182" s="31"/>
      <c r="R182" s="297" t="s">
        <v>519</v>
      </c>
      <c r="S182" s="297" t="s">
        <v>618</v>
      </c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290"/>
      <c r="AF182" s="290"/>
      <c r="AG182" s="290"/>
      <c r="AH182" s="290"/>
      <c r="AI182" s="290"/>
      <c r="AJ182" s="290"/>
      <c r="AK182" s="290"/>
      <c r="AL182" s="31"/>
      <c r="AM182" s="290" t="str">
        <f t="shared" si="25"/>
        <v>OK</v>
      </c>
      <c r="AN182" s="290" t="str">
        <f t="shared" si="26"/>
        <v>OK</v>
      </c>
      <c r="AO182" s="31"/>
    </row>
    <row r="183">
      <c r="A183" s="31"/>
      <c r="B183" s="291">
        <v>44171.0</v>
      </c>
      <c r="C183" s="292"/>
      <c r="D183" s="293" t="str">
        <f t="shared" si="22"/>
        <v>BUY</v>
      </c>
      <c r="E183" s="296">
        <v>0.33958333333333335</v>
      </c>
      <c r="F183" s="290">
        <f t="shared" si="23"/>
        <v>6182.1</v>
      </c>
      <c r="G183" s="291">
        <v>44171.0</v>
      </c>
      <c r="H183" s="295" t="s">
        <v>578</v>
      </c>
      <c r="I183" s="296">
        <v>0.38333333333333336</v>
      </c>
      <c r="J183" s="31"/>
      <c r="K183" s="285">
        <f t="shared" si="24"/>
        <v>6183.1</v>
      </c>
      <c r="L183" s="297">
        <v>1.0</v>
      </c>
      <c r="M183" s="297"/>
      <c r="N183" s="31"/>
      <c r="O183" s="297" t="s">
        <v>78</v>
      </c>
      <c r="P183" s="31"/>
      <c r="Q183" s="31"/>
      <c r="R183" s="297" t="s">
        <v>519</v>
      </c>
      <c r="S183" s="297" t="s">
        <v>619</v>
      </c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290"/>
      <c r="AF183" s="290"/>
      <c r="AG183" s="290"/>
      <c r="AH183" s="290"/>
      <c r="AI183" s="290"/>
      <c r="AJ183" s="290"/>
      <c r="AK183" s="290"/>
      <c r="AL183" s="31"/>
      <c r="AM183" s="290" t="str">
        <f t="shared" si="25"/>
        <v>OK</v>
      </c>
      <c r="AN183" s="290" t="str">
        <f t="shared" si="26"/>
        <v>OK</v>
      </c>
      <c r="AO183" s="31"/>
    </row>
    <row r="184">
      <c r="A184" s="31"/>
      <c r="B184" s="291">
        <v>44171.0</v>
      </c>
      <c r="C184" s="292"/>
      <c r="D184" s="293" t="str">
        <f t="shared" si="22"/>
        <v>LRO</v>
      </c>
      <c r="E184" s="294">
        <v>0.5972222222222222</v>
      </c>
      <c r="F184" s="290">
        <f t="shared" si="23"/>
        <v>6183.1</v>
      </c>
      <c r="G184" s="291">
        <v>44171.0</v>
      </c>
      <c r="H184" s="295" t="s">
        <v>73</v>
      </c>
      <c r="I184" s="296">
        <v>0.6444444444444445</v>
      </c>
      <c r="J184" s="31"/>
      <c r="K184" s="285">
        <f t="shared" si="24"/>
        <v>6184.1</v>
      </c>
      <c r="L184" s="297">
        <v>1.0</v>
      </c>
      <c r="M184" s="297"/>
      <c r="N184" s="31"/>
      <c r="O184" s="297" t="s">
        <v>78</v>
      </c>
      <c r="P184" s="31"/>
      <c r="Q184" s="31"/>
      <c r="R184" s="297" t="s">
        <v>519</v>
      </c>
      <c r="S184" s="297" t="s">
        <v>619</v>
      </c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290"/>
      <c r="AF184" s="290"/>
      <c r="AG184" s="290"/>
      <c r="AH184" s="290"/>
      <c r="AI184" s="290"/>
      <c r="AJ184" s="290"/>
      <c r="AK184" s="290"/>
      <c r="AL184" s="31"/>
      <c r="AM184" s="290" t="str">
        <f t="shared" si="25"/>
        <v>OK</v>
      </c>
      <c r="AN184" s="290" t="str">
        <f t="shared" si="26"/>
        <v>OK</v>
      </c>
      <c r="AO184" s="31"/>
    </row>
    <row r="185">
      <c r="A185" s="31"/>
      <c r="B185" s="291">
        <v>44179.0</v>
      </c>
      <c r="C185" s="292"/>
      <c r="D185" s="293" t="str">
        <f t="shared" si="22"/>
        <v>BUY</v>
      </c>
      <c r="E185" s="296">
        <v>0.4722222222222222</v>
      </c>
      <c r="F185" s="290">
        <f t="shared" si="23"/>
        <v>6184.1</v>
      </c>
      <c r="G185" s="291">
        <v>44179.0</v>
      </c>
      <c r="H185" s="295" t="s">
        <v>517</v>
      </c>
      <c r="I185" s="296">
        <v>0.4875</v>
      </c>
      <c r="J185" s="31"/>
      <c r="K185" s="285">
        <f t="shared" si="24"/>
        <v>6184.5</v>
      </c>
      <c r="L185" s="297">
        <v>0.4</v>
      </c>
      <c r="M185" s="297"/>
      <c r="N185" s="31"/>
      <c r="O185" s="297" t="s">
        <v>78</v>
      </c>
      <c r="P185" s="31"/>
      <c r="Q185" s="31"/>
      <c r="R185" s="297" t="s">
        <v>10</v>
      </c>
      <c r="S185" s="297" t="s">
        <v>518</v>
      </c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290"/>
      <c r="AF185" s="290"/>
      <c r="AG185" s="290"/>
      <c r="AH185" s="290"/>
      <c r="AI185" s="290"/>
      <c r="AJ185" s="290"/>
      <c r="AK185" s="290"/>
      <c r="AL185" s="31"/>
      <c r="AM185" s="290" t="str">
        <f t="shared" si="25"/>
        <v>OK</v>
      </c>
      <c r="AN185" s="290" t="str">
        <f t="shared" si="26"/>
        <v>OK</v>
      </c>
      <c r="AO185" s="31"/>
    </row>
    <row r="186">
      <c r="A186" s="31"/>
      <c r="B186" s="291">
        <v>44179.0</v>
      </c>
      <c r="C186" s="292"/>
      <c r="D186" s="293" t="str">
        <f t="shared" si="22"/>
        <v>TTA</v>
      </c>
      <c r="E186" s="296">
        <v>0.6180555555555556</v>
      </c>
      <c r="F186" s="290">
        <f t="shared" si="23"/>
        <v>6184.5</v>
      </c>
      <c r="G186" s="291">
        <v>44179.0</v>
      </c>
      <c r="H186" s="295" t="s">
        <v>73</v>
      </c>
      <c r="I186" s="296">
        <v>0.6340277777777777</v>
      </c>
      <c r="J186" s="31"/>
      <c r="K186" s="285">
        <f t="shared" si="24"/>
        <v>6184.9</v>
      </c>
      <c r="L186" s="297">
        <v>0.4</v>
      </c>
      <c r="M186" s="297"/>
      <c r="N186" s="31"/>
      <c r="O186" s="297" t="s">
        <v>78</v>
      </c>
      <c r="P186" s="31"/>
      <c r="Q186" s="31"/>
      <c r="R186" s="297" t="s">
        <v>10</v>
      </c>
      <c r="S186" s="297" t="s">
        <v>518</v>
      </c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290"/>
      <c r="AF186" s="290"/>
      <c r="AG186" s="290"/>
      <c r="AH186" s="290"/>
      <c r="AI186" s="290"/>
      <c r="AJ186" s="290"/>
      <c r="AK186" s="290"/>
      <c r="AL186" s="31"/>
      <c r="AM186" s="290" t="str">
        <f t="shared" si="25"/>
        <v>OK</v>
      </c>
      <c r="AN186" s="290" t="str">
        <f t="shared" si="26"/>
        <v>OK</v>
      </c>
      <c r="AO186" s="31"/>
    </row>
    <row r="187">
      <c r="A187" s="31"/>
      <c r="B187" s="291">
        <v>44183.0</v>
      </c>
      <c r="C187" s="292"/>
      <c r="D187" s="293" t="str">
        <f t="shared" si="22"/>
        <v>BUY</v>
      </c>
      <c r="E187" s="296">
        <v>0.4465277777777778</v>
      </c>
      <c r="F187" s="290">
        <f t="shared" si="23"/>
        <v>6184.9</v>
      </c>
      <c r="G187" s="307">
        <v>44183.0</v>
      </c>
      <c r="H187" s="295" t="s">
        <v>572</v>
      </c>
      <c r="I187" s="296">
        <v>0.5277777777777778</v>
      </c>
      <c r="J187" s="31"/>
      <c r="K187" s="285">
        <f t="shared" si="24"/>
        <v>6186.7</v>
      </c>
      <c r="L187" s="297">
        <v>1.8</v>
      </c>
      <c r="M187" s="297"/>
      <c r="N187" s="31"/>
      <c r="O187" s="297" t="s">
        <v>78</v>
      </c>
      <c r="P187" s="31"/>
      <c r="Q187" s="31"/>
      <c r="R187" s="297" t="s">
        <v>519</v>
      </c>
      <c r="S187" s="297" t="s">
        <v>541</v>
      </c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290"/>
      <c r="AF187" s="290"/>
      <c r="AG187" s="290"/>
      <c r="AH187" s="290"/>
      <c r="AI187" s="290"/>
      <c r="AJ187" s="290"/>
      <c r="AK187" s="290"/>
      <c r="AL187" s="31"/>
      <c r="AM187" s="290" t="str">
        <f t="shared" si="25"/>
        <v>OK</v>
      </c>
      <c r="AN187" s="290" t="str">
        <f t="shared" si="26"/>
        <v>OK</v>
      </c>
      <c r="AO187" s="31"/>
    </row>
    <row r="188">
      <c r="A188" s="31"/>
      <c r="B188" s="291">
        <v>44183.0</v>
      </c>
      <c r="C188" s="292"/>
      <c r="D188" s="293" t="str">
        <f t="shared" si="22"/>
        <v>AKR</v>
      </c>
      <c r="E188" s="296">
        <v>0.6125</v>
      </c>
      <c r="F188" s="290">
        <f t="shared" si="23"/>
        <v>6186.7</v>
      </c>
      <c r="G188" s="307">
        <v>44183.0</v>
      </c>
      <c r="H188" s="295" t="s">
        <v>73</v>
      </c>
      <c r="I188" s="296">
        <v>0.6847222222222222</v>
      </c>
      <c r="J188" s="31"/>
      <c r="K188" s="285">
        <f t="shared" si="24"/>
        <v>6188.3</v>
      </c>
      <c r="L188" s="297">
        <v>1.6</v>
      </c>
      <c r="M188" s="297"/>
      <c r="N188" s="31"/>
      <c r="O188" s="297" t="s">
        <v>78</v>
      </c>
      <c r="P188" s="31"/>
      <c r="Q188" s="31"/>
      <c r="R188" s="297" t="s">
        <v>519</v>
      </c>
      <c r="S188" s="297" t="s">
        <v>541</v>
      </c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290"/>
      <c r="AF188" s="290"/>
      <c r="AG188" s="290"/>
      <c r="AH188" s="290"/>
      <c r="AI188" s="290"/>
      <c r="AJ188" s="290"/>
      <c r="AK188" s="290"/>
      <c r="AL188" s="31"/>
      <c r="AM188" s="290" t="str">
        <f t="shared" si="25"/>
        <v>OK</v>
      </c>
      <c r="AN188" s="290" t="str">
        <f t="shared" si="26"/>
        <v>OK</v>
      </c>
      <c r="AO188" s="31"/>
    </row>
    <row r="189">
      <c r="A189" s="31"/>
      <c r="B189" s="291">
        <v>44188.0</v>
      </c>
      <c r="C189" s="292"/>
      <c r="D189" s="293" t="str">
        <f t="shared" si="22"/>
        <v>BUY</v>
      </c>
      <c r="E189" s="296">
        <v>0.5777777777777777</v>
      </c>
      <c r="F189" s="290">
        <f t="shared" si="23"/>
        <v>6188.3</v>
      </c>
      <c r="G189" s="291">
        <v>44188.0</v>
      </c>
      <c r="H189" s="295" t="s">
        <v>524</v>
      </c>
      <c r="I189" s="296">
        <v>0.5888888888888889</v>
      </c>
      <c r="J189" s="31"/>
      <c r="K189" s="285">
        <f t="shared" si="24"/>
        <v>6188.6</v>
      </c>
      <c r="L189" s="297">
        <v>0.3</v>
      </c>
      <c r="M189" s="297"/>
      <c r="N189" s="31"/>
      <c r="O189" s="297" t="s">
        <v>78</v>
      </c>
      <c r="P189" s="31"/>
      <c r="Q189" s="31"/>
      <c r="R189" s="297" t="s">
        <v>519</v>
      </c>
      <c r="S189" s="297" t="s">
        <v>620</v>
      </c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290"/>
      <c r="AF189" s="290"/>
      <c r="AG189" s="290"/>
      <c r="AH189" s="290"/>
      <c r="AI189" s="290"/>
      <c r="AJ189" s="290"/>
      <c r="AK189" s="290"/>
      <c r="AL189" s="31"/>
      <c r="AM189" s="290" t="str">
        <f t="shared" si="25"/>
        <v>OK</v>
      </c>
      <c r="AN189" s="290" t="str">
        <f t="shared" si="26"/>
        <v>OK</v>
      </c>
      <c r="AO189" s="31"/>
    </row>
    <row r="190">
      <c r="A190" s="31"/>
      <c r="B190" s="291">
        <v>44188.0</v>
      </c>
      <c r="C190" s="292"/>
      <c r="D190" s="293" t="str">
        <f t="shared" si="22"/>
        <v>RDU</v>
      </c>
      <c r="E190" s="296">
        <v>0.6472222222222223</v>
      </c>
      <c r="F190" s="290">
        <f t="shared" si="23"/>
        <v>6188.6</v>
      </c>
      <c r="G190" s="291">
        <v>44188.0</v>
      </c>
      <c r="H190" s="295" t="s">
        <v>556</v>
      </c>
      <c r="I190" s="296">
        <v>0.7006944444444444</v>
      </c>
      <c r="J190" s="31"/>
      <c r="K190" s="285">
        <f t="shared" si="24"/>
        <v>6189.9</v>
      </c>
      <c r="L190" s="297">
        <v>1.3</v>
      </c>
      <c r="M190" s="297"/>
      <c r="N190" s="31"/>
      <c r="O190" s="297" t="s">
        <v>78</v>
      </c>
      <c r="P190" s="31"/>
      <c r="Q190" s="31"/>
      <c r="R190" s="297" t="s">
        <v>519</v>
      </c>
      <c r="S190" s="297" t="s">
        <v>620</v>
      </c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290"/>
      <c r="AF190" s="290"/>
      <c r="AG190" s="290"/>
      <c r="AH190" s="290"/>
      <c r="AI190" s="290"/>
      <c r="AJ190" s="290"/>
      <c r="AK190" s="290"/>
      <c r="AL190" s="31"/>
      <c r="AM190" s="290" t="str">
        <f t="shared" si="25"/>
        <v>OK</v>
      </c>
      <c r="AN190" s="290" t="str">
        <f t="shared" si="26"/>
        <v>OK</v>
      </c>
      <c r="AO190" s="31"/>
    </row>
    <row r="191">
      <c r="A191" s="31"/>
      <c r="B191" s="291">
        <v>44188.0</v>
      </c>
      <c r="C191" s="292"/>
      <c r="D191" s="293" t="str">
        <f t="shared" si="22"/>
        <v>JZI</v>
      </c>
      <c r="E191" s="296">
        <v>0.7131944444444445</v>
      </c>
      <c r="F191" s="290">
        <f t="shared" si="23"/>
        <v>6189.9</v>
      </c>
      <c r="G191" s="291">
        <v>44188.0</v>
      </c>
      <c r="H191" s="295" t="s">
        <v>73</v>
      </c>
      <c r="I191" s="296">
        <v>0.75</v>
      </c>
      <c r="J191" s="31"/>
      <c r="K191" s="285">
        <f t="shared" si="24"/>
        <v>6190.9</v>
      </c>
      <c r="L191" s="297">
        <v>1.0</v>
      </c>
      <c r="M191" s="297"/>
      <c r="N191" s="31"/>
      <c r="O191" s="297" t="s">
        <v>78</v>
      </c>
      <c r="P191" s="31"/>
      <c r="Q191" s="31"/>
      <c r="R191" s="297" t="s">
        <v>519</v>
      </c>
      <c r="S191" s="297" t="s">
        <v>620</v>
      </c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290"/>
      <c r="AF191" s="290"/>
      <c r="AG191" s="290"/>
      <c r="AH191" s="290"/>
      <c r="AI191" s="290"/>
      <c r="AJ191" s="290"/>
      <c r="AK191" s="290"/>
      <c r="AL191" s="31"/>
      <c r="AM191" s="290" t="str">
        <f t="shared" si="25"/>
        <v>OK</v>
      </c>
      <c r="AN191" s="290" t="str">
        <f t="shared" si="26"/>
        <v>OK</v>
      </c>
      <c r="AO191" s="31"/>
    </row>
    <row r="192">
      <c r="A192" s="31"/>
      <c r="B192" s="291">
        <v>44189.0</v>
      </c>
      <c r="C192" s="292"/>
      <c r="D192" s="293" t="str">
        <f t="shared" si="22"/>
        <v>BUY</v>
      </c>
      <c r="E192" s="296">
        <v>0.7236111111111111</v>
      </c>
      <c r="F192" s="290">
        <f t="shared" si="23"/>
        <v>6190.9</v>
      </c>
      <c r="G192" s="291">
        <v>44189.0</v>
      </c>
      <c r="H192" s="295" t="s">
        <v>621</v>
      </c>
      <c r="I192" s="296">
        <v>0.7631944444444444</v>
      </c>
      <c r="J192" s="31"/>
      <c r="K192" s="285">
        <f t="shared" si="24"/>
        <v>6191.8</v>
      </c>
      <c r="L192" s="297">
        <v>0.9</v>
      </c>
      <c r="M192" s="297"/>
      <c r="N192" s="31"/>
      <c r="O192" s="297" t="s">
        <v>78</v>
      </c>
      <c r="P192" s="31"/>
      <c r="Q192" s="31"/>
      <c r="R192" s="297" t="s">
        <v>546</v>
      </c>
      <c r="S192" s="297" t="s">
        <v>566</v>
      </c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290"/>
      <c r="AF192" s="290"/>
      <c r="AG192" s="290"/>
      <c r="AH192" s="290"/>
      <c r="AI192" s="290"/>
      <c r="AJ192" s="290"/>
      <c r="AK192" s="290"/>
      <c r="AL192" s="31"/>
      <c r="AM192" s="290" t="str">
        <f t="shared" si="25"/>
        <v>OK</v>
      </c>
      <c r="AN192" s="290" t="str">
        <f t="shared" si="26"/>
        <v>OK</v>
      </c>
      <c r="AO192" s="31"/>
    </row>
    <row r="193">
      <c r="A193" s="31"/>
      <c r="B193" s="291">
        <v>44189.0</v>
      </c>
      <c r="C193" s="292"/>
      <c r="D193" s="293" t="str">
        <f t="shared" si="22"/>
        <v>PHF</v>
      </c>
      <c r="E193" s="296">
        <v>0.8840277777777777</v>
      </c>
      <c r="F193" s="290">
        <f t="shared" si="23"/>
        <v>6191.8</v>
      </c>
      <c r="G193" s="291">
        <v>44189.0</v>
      </c>
      <c r="H193" s="295" t="s">
        <v>568</v>
      </c>
      <c r="I193" s="296">
        <v>0.9583333333333334</v>
      </c>
      <c r="J193" s="31"/>
      <c r="K193" s="285">
        <f t="shared" si="24"/>
        <v>6192.5</v>
      </c>
      <c r="L193" s="297">
        <v>0.7</v>
      </c>
      <c r="M193" s="297"/>
      <c r="N193" s="31"/>
      <c r="O193" s="297" t="s">
        <v>78</v>
      </c>
      <c r="P193" s="31"/>
      <c r="Q193" s="31"/>
      <c r="R193" s="297" t="s">
        <v>546</v>
      </c>
      <c r="S193" s="297" t="s">
        <v>566</v>
      </c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290"/>
      <c r="AF193" s="290"/>
      <c r="AG193" s="290"/>
      <c r="AH193" s="290"/>
      <c r="AI193" s="290"/>
      <c r="AJ193" s="290"/>
      <c r="AK193" s="290"/>
      <c r="AL193" s="31"/>
      <c r="AM193" s="290" t="str">
        <f t="shared" si="25"/>
        <v>OK</v>
      </c>
      <c r="AN193" s="290" t="str">
        <f t="shared" si="26"/>
        <v>OK</v>
      </c>
      <c r="AO193" s="31"/>
    </row>
    <row r="194">
      <c r="A194" s="31"/>
      <c r="B194" s="291">
        <v>44189.0</v>
      </c>
      <c r="C194" s="292"/>
      <c r="D194" s="293" t="str">
        <f t="shared" si="22"/>
        <v>IAD</v>
      </c>
      <c r="E194" s="296">
        <v>0.9979166666666667</v>
      </c>
      <c r="F194" s="290">
        <f t="shared" si="23"/>
        <v>6192.5</v>
      </c>
      <c r="G194" s="291">
        <v>44190.0</v>
      </c>
      <c r="H194" s="295" t="s">
        <v>73</v>
      </c>
      <c r="I194" s="296">
        <v>0.018055555555555554</v>
      </c>
      <c r="J194" s="31"/>
      <c r="K194" s="285">
        <f t="shared" si="24"/>
        <v>6194</v>
      </c>
      <c r="L194" s="297">
        <v>1.5</v>
      </c>
      <c r="M194" s="297"/>
      <c r="N194" s="31"/>
      <c r="O194" s="297" t="s">
        <v>78</v>
      </c>
      <c r="P194" s="297"/>
      <c r="Q194" s="31"/>
      <c r="R194" s="297" t="s">
        <v>546</v>
      </c>
      <c r="S194" s="297" t="s">
        <v>566</v>
      </c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290"/>
      <c r="AF194" s="290"/>
      <c r="AG194" s="290"/>
      <c r="AH194" s="290"/>
      <c r="AI194" s="290"/>
      <c r="AJ194" s="290"/>
      <c r="AK194" s="290"/>
      <c r="AL194" s="31"/>
      <c r="AM194" s="290" t="str">
        <f t="shared" si="25"/>
        <v>OK</v>
      </c>
      <c r="AN194" s="290" t="str">
        <f t="shared" si="26"/>
        <v>OK</v>
      </c>
      <c r="AO194" s="31"/>
    </row>
    <row r="195">
      <c r="A195" s="31"/>
      <c r="B195" s="291">
        <v>44558.0</v>
      </c>
      <c r="C195" s="292"/>
      <c r="D195" s="293" t="str">
        <f t="shared" si="22"/>
        <v>BUY</v>
      </c>
      <c r="E195" s="296">
        <v>0.38263888888888886</v>
      </c>
      <c r="F195" s="290">
        <f t="shared" si="23"/>
        <v>6194</v>
      </c>
      <c r="G195" s="291">
        <v>44558.0</v>
      </c>
      <c r="H195" s="295" t="s">
        <v>517</v>
      </c>
      <c r="I195" s="296">
        <v>0.3909722222222222</v>
      </c>
      <c r="J195" s="31"/>
      <c r="K195" s="285">
        <f t="shared" si="24"/>
        <v>6194.1</v>
      </c>
      <c r="L195" s="297">
        <v>0.1</v>
      </c>
      <c r="M195" s="297"/>
      <c r="N195" s="31"/>
      <c r="O195" s="297" t="s">
        <v>78</v>
      </c>
      <c r="P195" s="297"/>
      <c r="Q195" s="31"/>
      <c r="R195" s="297" t="s">
        <v>10</v>
      </c>
      <c r="S195" s="297" t="s">
        <v>518</v>
      </c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290"/>
      <c r="AF195" s="290"/>
      <c r="AG195" s="290"/>
      <c r="AH195" s="290"/>
      <c r="AI195" s="290"/>
      <c r="AJ195" s="290"/>
      <c r="AK195" s="290"/>
      <c r="AL195" s="31"/>
      <c r="AM195" s="290" t="str">
        <f t="shared" si="25"/>
        <v>OK</v>
      </c>
      <c r="AN195" s="290" t="str">
        <f t="shared" si="26"/>
        <v>OK</v>
      </c>
      <c r="AO195" s="31"/>
    </row>
    <row r="196">
      <c r="A196" s="31"/>
      <c r="B196" s="291">
        <v>44558.0</v>
      </c>
      <c r="C196" s="292"/>
      <c r="D196" s="293" t="str">
        <f t="shared" si="22"/>
        <v>TTA</v>
      </c>
      <c r="E196" s="296">
        <v>0.42291666666666666</v>
      </c>
      <c r="F196" s="290">
        <f t="shared" si="23"/>
        <v>6194.1</v>
      </c>
      <c r="G196" s="291">
        <v>44558.0</v>
      </c>
      <c r="H196" s="295" t="s">
        <v>73</v>
      </c>
      <c r="I196" s="296">
        <v>0.43125</v>
      </c>
      <c r="J196" s="31"/>
      <c r="K196" s="285">
        <f t="shared" si="24"/>
        <v>6194.3</v>
      </c>
      <c r="L196" s="297">
        <v>0.2</v>
      </c>
      <c r="M196" s="297"/>
      <c r="N196" s="31"/>
      <c r="O196" s="297" t="s">
        <v>78</v>
      </c>
      <c r="P196" s="297"/>
      <c r="Q196" s="31"/>
      <c r="R196" s="297" t="s">
        <v>10</v>
      </c>
      <c r="S196" s="297" t="s">
        <v>518</v>
      </c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290"/>
      <c r="AF196" s="290"/>
      <c r="AG196" s="290"/>
      <c r="AH196" s="290"/>
      <c r="AI196" s="290"/>
      <c r="AJ196" s="290"/>
      <c r="AK196" s="290"/>
      <c r="AL196" s="31"/>
      <c r="AM196" s="290" t="str">
        <f t="shared" si="25"/>
        <v>OK</v>
      </c>
      <c r="AN196" s="290" t="str">
        <f t="shared" si="26"/>
        <v>OK</v>
      </c>
      <c r="AO196" s="31"/>
    </row>
    <row r="197">
      <c r="A197" s="31"/>
      <c r="B197" s="291"/>
      <c r="C197" s="292"/>
      <c r="D197" s="293" t="str">
        <f t="shared" si="22"/>
        <v>BUY</v>
      </c>
      <c r="E197" s="296"/>
      <c r="F197" s="290">
        <f t="shared" si="23"/>
        <v>6194.3</v>
      </c>
      <c r="G197" s="291"/>
      <c r="H197" s="295"/>
      <c r="I197" s="296"/>
      <c r="J197" s="31"/>
      <c r="K197" s="285" t="str">
        <f t="shared" si="24"/>
        <v/>
      </c>
      <c r="L197" s="297"/>
      <c r="M197" s="297"/>
      <c r="N197" s="31"/>
      <c r="O197" s="297"/>
      <c r="P197" s="297"/>
      <c r="Q197" s="31"/>
      <c r="R197" s="297"/>
      <c r="S197" s="297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290"/>
      <c r="AF197" s="290"/>
      <c r="AG197" s="290"/>
      <c r="AH197" s="290"/>
      <c r="AI197" s="290"/>
      <c r="AJ197" s="290"/>
      <c r="AK197" s="290"/>
      <c r="AL197" s="31"/>
      <c r="AM197" s="290" t="str">
        <f t="shared" si="25"/>
        <v/>
      </c>
      <c r="AN197" s="290" t="str">
        <f t="shared" si="26"/>
        <v/>
      </c>
      <c r="AO197" s="31"/>
    </row>
    <row r="198">
      <c r="A198" s="31"/>
      <c r="B198" s="291"/>
      <c r="C198" s="292"/>
      <c r="D198" s="293" t="str">
        <f t="shared" si="22"/>
        <v/>
      </c>
      <c r="E198" s="296"/>
      <c r="F198" s="290" t="str">
        <f t="shared" si="23"/>
        <v/>
      </c>
      <c r="G198" s="291"/>
      <c r="H198" s="295"/>
      <c r="I198" s="296"/>
      <c r="J198" s="31"/>
      <c r="K198" s="285" t="str">
        <f t="shared" si="24"/>
        <v/>
      </c>
      <c r="L198" s="297"/>
      <c r="M198" s="297"/>
      <c r="N198" s="31"/>
      <c r="O198" s="297"/>
      <c r="P198" s="31"/>
      <c r="Q198" s="31"/>
      <c r="R198" s="297"/>
      <c r="S198" s="297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290"/>
      <c r="AF198" s="290"/>
      <c r="AG198" s="290"/>
      <c r="AH198" s="290"/>
      <c r="AI198" s="290"/>
      <c r="AJ198" s="290"/>
      <c r="AK198" s="290"/>
      <c r="AL198" s="31"/>
      <c r="AM198" s="290" t="str">
        <f t="shared" si="25"/>
        <v/>
      </c>
      <c r="AN198" s="290" t="str">
        <f t="shared" si="26"/>
        <v/>
      </c>
      <c r="AO198" s="31"/>
    </row>
    <row r="199">
      <c r="A199" s="31"/>
      <c r="B199" s="291"/>
      <c r="C199" s="292"/>
      <c r="D199" s="293" t="str">
        <f t="shared" si="22"/>
        <v/>
      </c>
      <c r="E199" s="296"/>
      <c r="F199" s="290" t="str">
        <f t="shared" si="23"/>
        <v/>
      </c>
      <c r="G199" s="291"/>
      <c r="H199" s="295"/>
      <c r="I199" s="296"/>
      <c r="J199" s="31"/>
      <c r="K199" s="285" t="str">
        <f t="shared" si="24"/>
        <v/>
      </c>
      <c r="L199" s="297"/>
      <c r="M199" s="297"/>
      <c r="N199" s="31"/>
      <c r="O199" s="297"/>
      <c r="P199" s="31"/>
      <c r="Q199" s="31"/>
      <c r="R199" s="297"/>
      <c r="S199" s="297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290"/>
      <c r="AF199" s="290"/>
      <c r="AG199" s="290"/>
      <c r="AH199" s="290"/>
      <c r="AI199" s="290"/>
      <c r="AJ199" s="290"/>
      <c r="AK199" s="290"/>
      <c r="AL199" s="31"/>
      <c r="AM199" s="290" t="str">
        <f t="shared" si="25"/>
        <v/>
      </c>
      <c r="AN199" s="290" t="str">
        <f t="shared" si="26"/>
        <v/>
      </c>
      <c r="AO199" s="31"/>
    </row>
    <row r="200">
      <c r="A200" s="31"/>
      <c r="B200" s="291"/>
      <c r="C200" s="292"/>
      <c r="D200" s="293" t="str">
        <f t="shared" si="22"/>
        <v/>
      </c>
      <c r="E200" s="296"/>
      <c r="F200" s="290" t="str">
        <f t="shared" si="23"/>
        <v/>
      </c>
      <c r="G200" s="291"/>
      <c r="H200" s="295"/>
      <c r="I200" s="296"/>
      <c r="J200" s="31"/>
      <c r="K200" s="285" t="str">
        <f t="shared" si="24"/>
        <v/>
      </c>
      <c r="L200" s="297"/>
      <c r="M200" s="297"/>
      <c r="N200" s="31"/>
      <c r="O200" s="297"/>
      <c r="P200" s="31"/>
      <c r="Q200" s="31"/>
      <c r="R200" s="297"/>
      <c r="S200" s="297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290"/>
      <c r="AF200" s="290"/>
      <c r="AG200" s="290"/>
      <c r="AH200" s="290"/>
      <c r="AI200" s="290"/>
      <c r="AJ200" s="290"/>
      <c r="AK200" s="290"/>
      <c r="AL200" s="31"/>
      <c r="AM200" s="290" t="str">
        <f t="shared" si="25"/>
        <v/>
      </c>
      <c r="AN200" s="290" t="str">
        <f t="shared" si="26"/>
        <v/>
      </c>
      <c r="AO200" s="31"/>
    </row>
    <row r="201">
      <c r="A201" s="31"/>
      <c r="B201" s="291"/>
      <c r="C201" s="292"/>
      <c r="D201" s="293" t="str">
        <f t="shared" si="22"/>
        <v/>
      </c>
      <c r="E201" s="296"/>
      <c r="F201" s="290" t="str">
        <f t="shared" si="23"/>
        <v/>
      </c>
      <c r="G201" s="291"/>
      <c r="H201" s="295"/>
      <c r="I201" s="296"/>
      <c r="J201" s="31"/>
      <c r="K201" s="285" t="str">
        <f t="shared" si="24"/>
        <v/>
      </c>
      <c r="L201" s="297"/>
      <c r="M201" s="297"/>
      <c r="N201" s="31"/>
      <c r="O201" s="297"/>
      <c r="P201" s="31"/>
      <c r="Q201" s="31"/>
      <c r="R201" s="297"/>
      <c r="S201" s="297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290"/>
      <c r="AF201" s="290"/>
      <c r="AG201" s="290"/>
      <c r="AH201" s="290"/>
      <c r="AI201" s="290"/>
      <c r="AJ201" s="290"/>
      <c r="AK201" s="290"/>
      <c r="AL201" s="31"/>
      <c r="AM201" s="290" t="str">
        <f t="shared" si="25"/>
        <v/>
      </c>
      <c r="AN201" s="290" t="str">
        <f t="shared" si="26"/>
        <v/>
      </c>
      <c r="AO201" s="31"/>
    </row>
    <row r="202">
      <c r="A202" s="31"/>
      <c r="B202" s="291"/>
      <c r="C202" s="292"/>
      <c r="D202" s="293" t="str">
        <f t="shared" si="22"/>
        <v/>
      </c>
      <c r="E202" s="296"/>
      <c r="F202" s="290" t="str">
        <f t="shared" si="23"/>
        <v/>
      </c>
      <c r="G202" s="291"/>
      <c r="H202" s="295"/>
      <c r="I202" s="296"/>
      <c r="J202" s="31"/>
      <c r="K202" s="285" t="str">
        <f t="shared" si="24"/>
        <v/>
      </c>
      <c r="L202" s="297"/>
      <c r="M202" s="297"/>
      <c r="N202" s="31"/>
      <c r="O202" s="297"/>
      <c r="P202" s="31"/>
      <c r="Q202" s="31"/>
      <c r="R202" s="297"/>
      <c r="S202" s="297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290"/>
      <c r="AF202" s="290"/>
      <c r="AG202" s="290"/>
      <c r="AH202" s="290"/>
      <c r="AI202" s="290"/>
      <c r="AJ202" s="290"/>
      <c r="AK202" s="290"/>
      <c r="AL202" s="31"/>
      <c r="AM202" s="290" t="str">
        <f t="shared" si="25"/>
        <v/>
      </c>
      <c r="AN202" s="290" t="str">
        <f t="shared" si="26"/>
        <v/>
      </c>
      <c r="AO202" s="31"/>
    </row>
    <row r="203">
      <c r="A203" s="31"/>
      <c r="B203" s="291"/>
      <c r="C203" s="292"/>
      <c r="D203" s="293" t="str">
        <f t="shared" si="22"/>
        <v/>
      </c>
      <c r="E203" s="296"/>
      <c r="F203" s="290" t="str">
        <f t="shared" si="23"/>
        <v/>
      </c>
      <c r="G203" s="291"/>
      <c r="H203" s="295"/>
      <c r="I203" s="296"/>
      <c r="J203" s="31"/>
      <c r="K203" s="285" t="str">
        <f t="shared" si="24"/>
        <v/>
      </c>
      <c r="L203" s="297"/>
      <c r="M203" s="297"/>
      <c r="N203" s="31"/>
      <c r="O203" s="297"/>
      <c r="P203" s="31"/>
      <c r="Q203" s="31"/>
      <c r="R203" s="297"/>
      <c r="S203" s="297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290"/>
      <c r="AF203" s="290"/>
      <c r="AG203" s="290"/>
      <c r="AH203" s="290"/>
      <c r="AI203" s="290"/>
      <c r="AJ203" s="290"/>
      <c r="AK203" s="290"/>
      <c r="AL203" s="31"/>
      <c r="AM203" s="290" t="str">
        <f t="shared" si="25"/>
        <v/>
      </c>
      <c r="AN203" s="290" t="str">
        <f t="shared" si="26"/>
        <v/>
      </c>
      <c r="AO203" s="31"/>
    </row>
    <row r="204">
      <c r="A204" s="31"/>
      <c r="B204" s="291"/>
      <c r="C204" s="292"/>
      <c r="D204" s="293" t="str">
        <f t="shared" si="22"/>
        <v/>
      </c>
      <c r="E204" s="296"/>
      <c r="F204" s="290" t="str">
        <f t="shared" si="23"/>
        <v/>
      </c>
      <c r="G204" s="291"/>
      <c r="H204" s="295"/>
      <c r="I204" s="296"/>
      <c r="J204" s="31"/>
      <c r="K204" s="285" t="str">
        <f t="shared" si="24"/>
        <v/>
      </c>
      <c r="L204" s="297"/>
      <c r="M204" s="297"/>
      <c r="N204" s="31"/>
      <c r="O204" s="297"/>
      <c r="P204" s="31"/>
      <c r="Q204" s="31"/>
      <c r="R204" s="297"/>
      <c r="S204" s="297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290"/>
      <c r="AF204" s="290"/>
      <c r="AG204" s="290"/>
      <c r="AH204" s="290"/>
      <c r="AI204" s="290"/>
      <c r="AJ204" s="290"/>
      <c r="AK204" s="290"/>
      <c r="AL204" s="31"/>
      <c r="AM204" s="290" t="str">
        <f t="shared" si="25"/>
        <v/>
      </c>
      <c r="AN204" s="290" t="str">
        <f t="shared" si="26"/>
        <v/>
      </c>
      <c r="AO204" s="31"/>
    </row>
    <row r="205">
      <c r="A205" s="31"/>
      <c r="B205" s="291"/>
      <c r="C205" s="292"/>
      <c r="D205" s="293" t="str">
        <f t="shared" si="22"/>
        <v/>
      </c>
      <c r="E205" s="296"/>
      <c r="F205" s="290" t="str">
        <f t="shared" si="23"/>
        <v/>
      </c>
      <c r="G205" s="291"/>
      <c r="H205" s="295"/>
      <c r="I205" s="296"/>
      <c r="J205" s="31"/>
      <c r="K205" s="285" t="str">
        <f t="shared" si="24"/>
        <v/>
      </c>
      <c r="L205" s="297"/>
      <c r="M205" s="297"/>
      <c r="N205" s="31"/>
      <c r="O205" s="297"/>
      <c r="P205" s="31"/>
      <c r="Q205" s="31"/>
      <c r="R205" s="297"/>
      <c r="S205" s="297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290"/>
      <c r="AF205" s="290"/>
      <c r="AG205" s="290"/>
      <c r="AH205" s="290"/>
      <c r="AI205" s="290"/>
      <c r="AJ205" s="290"/>
      <c r="AK205" s="290"/>
      <c r="AL205" s="31"/>
      <c r="AM205" s="290" t="str">
        <f t="shared" si="25"/>
        <v/>
      </c>
      <c r="AN205" s="290" t="str">
        <f t="shared" si="26"/>
        <v/>
      </c>
      <c r="AO205" s="31"/>
    </row>
    <row r="206">
      <c r="A206" s="31"/>
      <c r="B206" s="291"/>
      <c r="C206" s="292"/>
      <c r="D206" s="293" t="str">
        <f t="shared" si="22"/>
        <v/>
      </c>
      <c r="E206" s="296"/>
      <c r="F206" s="290" t="str">
        <f t="shared" si="23"/>
        <v/>
      </c>
      <c r="G206" s="291"/>
      <c r="H206" s="295"/>
      <c r="I206" s="296"/>
      <c r="J206" s="31"/>
      <c r="K206" s="285" t="str">
        <f t="shared" si="24"/>
        <v/>
      </c>
      <c r="L206" s="297"/>
      <c r="M206" s="297"/>
      <c r="N206" s="31"/>
      <c r="O206" s="297"/>
      <c r="P206" s="31"/>
      <c r="Q206" s="31"/>
      <c r="R206" s="297"/>
      <c r="S206" s="297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290"/>
      <c r="AF206" s="290"/>
      <c r="AG206" s="290"/>
      <c r="AH206" s="290"/>
      <c r="AI206" s="290"/>
      <c r="AJ206" s="290"/>
      <c r="AK206" s="290"/>
      <c r="AL206" s="31"/>
      <c r="AM206" s="290" t="str">
        <f t="shared" si="25"/>
        <v/>
      </c>
      <c r="AN206" s="290" t="str">
        <f t="shared" si="26"/>
        <v/>
      </c>
      <c r="AO206" s="31"/>
    </row>
    <row r="207">
      <c r="A207" s="31"/>
      <c r="B207" s="291"/>
      <c r="C207" s="292"/>
      <c r="D207" s="293" t="str">
        <f t="shared" si="22"/>
        <v/>
      </c>
      <c r="E207" s="296"/>
      <c r="F207" s="290" t="str">
        <f t="shared" si="23"/>
        <v/>
      </c>
      <c r="G207" s="291"/>
      <c r="H207" s="295"/>
      <c r="I207" s="296"/>
      <c r="J207" s="31"/>
      <c r="K207" s="285" t="str">
        <f t="shared" si="24"/>
        <v/>
      </c>
      <c r="L207" s="297"/>
      <c r="M207" s="297"/>
      <c r="N207" s="31"/>
      <c r="O207" s="297"/>
      <c r="P207" s="297"/>
      <c r="Q207" s="31"/>
      <c r="R207" s="297"/>
      <c r="S207" s="297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290"/>
      <c r="AF207" s="290"/>
      <c r="AG207" s="290"/>
      <c r="AH207" s="290"/>
      <c r="AI207" s="290"/>
      <c r="AJ207" s="290"/>
      <c r="AK207" s="290"/>
      <c r="AL207" s="31"/>
      <c r="AM207" s="290" t="str">
        <f t="shared" si="25"/>
        <v/>
      </c>
      <c r="AN207" s="290" t="str">
        <f t="shared" si="26"/>
        <v/>
      </c>
      <c r="AO207" s="31"/>
    </row>
    <row r="208">
      <c r="A208" s="31"/>
      <c r="B208" s="291"/>
      <c r="C208" s="292"/>
      <c r="D208" s="293" t="str">
        <f t="shared" si="22"/>
        <v/>
      </c>
      <c r="E208" s="296"/>
      <c r="F208" s="290" t="str">
        <f t="shared" si="23"/>
        <v/>
      </c>
      <c r="G208" s="291"/>
      <c r="H208" s="295"/>
      <c r="I208" s="296"/>
      <c r="J208" s="31"/>
      <c r="K208" s="285" t="str">
        <f t="shared" si="24"/>
        <v/>
      </c>
      <c r="L208" s="297"/>
      <c r="M208" s="297"/>
      <c r="N208" s="31"/>
      <c r="O208" s="297"/>
      <c r="P208" s="297"/>
      <c r="Q208" s="31"/>
      <c r="R208" s="297"/>
      <c r="S208" s="297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290"/>
      <c r="AF208" s="290"/>
      <c r="AG208" s="290"/>
      <c r="AH208" s="290"/>
      <c r="AI208" s="290"/>
      <c r="AJ208" s="290"/>
      <c r="AK208" s="290"/>
      <c r="AL208" s="31"/>
      <c r="AM208" s="290" t="str">
        <f t="shared" si="25"/>
        <v/>
      </c>
      <c r="AN208" s="290" t="str">
        <f t="shared" si="26"/>
        <v/>
      </c>
      <c r="AO208" s="31"/>
    </row>
    <row r="209">
      <c r="A209" s="31"/>
      <c r="B209" s="291"/>
      <c r="C209" s="292"/>
      <c r="D209" s="293" t="str">
        <f t="shared" si="22"/>
        <v/>
      </c>
      <c r="E209" s="296"/>
      <c r="F209" s="290" t="str">
        <f t="shared" si="23"/>
        <v/>
      </c>
      <c r="G209" s="291"/>
      <c r="H209" s="295"/>
      <c r="I209" s="296"/>
      <c r="J209" s="31"/>
      <c r="K209" s="285" t="str">
        <f t="shared" si="24"/>
        <v/>
      </c>
      <c r="L209" s="297"/>
      <c r="M209" s="297"/>
      <c r="N209" s="31"/>
      <c r="O209" s="297"/>
      <c r="P209" s="297"/>
      <c r="Q209" s="31"/>
      <c r="R209" s="297"/>
      <c r="S209" s="297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290"/>
      <c r="AF209" s="290"/>
      <c r="AG209" s="290"/>
      <c r="AH209" s="290"/>
      <c r="AI209" s="290"/>
      <c r="AJ209" s="290"/>
      <c r="AK209" s="290"/>
      <c r="AL209" s="31"/>
      <c r="AM209" s="290" t="str">
        <f t="shared" si="25"/>
        <v/>
      </c>
      <c r="AN209" s="290" t="str">
        <f t="shared" si="26"/>
        <v/>
      </c>
      <c r="AO209" s="31"/>
    </row>
    <row r="210">
      <c r="A210" s="31"/>
      <c r="B210" s="291"/>
      <c r="C210" s="292"/>
      <c r="D210" s="293" t="str">
        <f t="shared" si="22"/>
        <v/>
      </c>
      <c r="E210" s="296"/>
      <c r="F210" s="290" t="str">
        <f t="shared" si="23"/>
        <v/>
      </c>
      <c r="G210" s="286"/>
      <c r="H210" s="295"/>
      <c r="I210" s="296"/>
      <c r="J210" s="31"/>
      <c r="K210" s="285" t="str">
        <f t="shared" si="24"/>
        <v/>
      </c>
      <c r="L210" s="297"/>
      <c r="M210" s="297"/>
      <c r="N210" s="31"/>
      <c r="O210" s="297"/>
      <c r="P210" s="297"/>
      <c r="Q210" s="31"/>
      <c r="R210" s="297"/>
      <c r="S210" s="297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290"/>
      <c r="AF210" s="290"/>
      <c r="AG210" s="290"/>
      <c r="AH210" s="290"/>
      <c r="AI210" s="290"/>
      <c r="AJ210" s="290"/>
      <c r="AK210" s="290"/>
      <c r="AL210" s="31"/>
      <c r="AM210" s="290" t="str">
        <f t="shared" si="25"/>
        <v/>
      </c>
      <c r="AN210" s="290" t="str">
        <f t="shared" si="26"/>
        <v/>
      </c>
      <c r="AO210" s="31"/>
    </row>
    <row r="211">
      <c r="A211" s="31"/>
      <c r="B211" s="291"/>
      <c r="C211" s="292"/>
      <c r="D211" s="293" t="str">
        <f t="shared" si="22"/>
        <v/>
      </c>
      <c r="E211" s="296"/>
      <c r="F211" s="290" t="str">
        <f t="shared" si="23"/>
        <v/>
      </c>
      <c r="G211" s="291"/>
      <c r="H211" s="295"/>
      <c r="I211" s="296"/>
      <c r="J211" s="31"/>
      <c r="K211" s="285" t="str">
        <f t="shared" si="24"/>
        <v/>
      </c>
      <c r="L211" s="297"/>
      <c r="M211" s="297"/>
      <c r="N211" s="31"/>
      <c r="O211" s="297"/>
      <c r="P211" s="31"/>
      <c r="Q211" s="31"/>
      <c r="R211" s="297"/>
      <c r="S211" s="297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290"/>
      <c r="AF211" s="290"/>
      <c r="AG211" s="290"/>
      <c r="AH211" s="290"/>
      <c r="AI211" s="290"/>
      <c r="AJ211" s="290"/>
      <c r="AK211" s="290"/>
      <c r="AL211" s="31"/>
      <c r="AM211" s="290" t="str">
        <f t="shared" si="25"/>
        <v/>
      </c>
      <c r="AN211" s="290" t="str">
        <f t="shared" si="26"/>
        <v/>
      </c>
      <c r="AO211" s="31"/>
    </row>
    <row r="212">
      <c r="A212" s="31"/>
      <c r="B212" s="291"/>
      <c r="C212" s="292"/>
      <c r="D212" s="293" t="str">
        <f t="shared" si="22"/>
        <v/>
      </c>
      <c r="E212" s="296"/>
      <c r="F212" s="290" t="str">
        <f t="shared" si="23"/>
        <v/>
      </c>
      <c r="G212" s="291"/>
      <c r="H212" s="295"/>
      <c r="I212" s="296"/>
      <c r="J212" s="31"/>
      <c r="K212" s="285" t="str">
        <f t="shared" si="24"/>
        <v/>
      </c>
      <c r="L212" s="297"/>
      <c r="M212" s="297"/>
      <c r="N212" s="31"/>
      <c r="O212" s="297"/>
      <c r="P212" s="31"/>
      <c r="Q212" s="31"/>
      <c r="R212" s="297"/>
      <c r="S212" s="297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290"/>
      <c r="AF212" s="290"/>
      <c r="AG212" s="290"/>
      <c r="AH212" s="290"/>
      <c r="AI212" s="290"/>
      <c r="AJ212" s="290"/>
      <c r="AK212" s="290"/>
      <c r="AL212" s="31"/>
      <c r="AM212" s="290" t="str">
        <f t="shared" si="25"/>
        <v/>
      </c>
      <c r="AN212" s="290" t="str">
        <f t="shared" si="26"/>
        <v/>
      </c>
      <c r="AO212" s="31"/>
    </row>
    <row r="213">
      <c r="A213" s="31"/>
      <c r="B213" s="291"/>
      <c r="C213" s="292"/>
      <c r="D213" s="293" t="str">
        <f t="shared" si="22"/>
        <v/>
      </c>
      <c r="E213" s="296"/>
      <c r="F213" s="290" t="str">
        <f t="shared" si="23"/>
        <v/>
      </c>
      <c r="G213" s="291"/>
      <c r="H213" s="295"/>
      <c r="I213" s="296"/>
      <c r="J213" s="31"/>
      <c r="K213" s="285" t="str">
        <f t="shared" si="24"/>
        <v/>
      </c>
      <c r="L213" s="297"/>
      <c r="M213" s="297"/>
      <c r="N213" s="31"/>
      <c r="O213" s="297"/>
      <c r="P213" s="31"/>
      <c r="Q213" s="31"/>
      <c r="R213" s="297"/>
      <c r="S213" s="297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290"/>
      <c r="AF213" s="290"/>
      <c r="AG213" s="290"/>
      <c r="AH213" s="290"/>
      <c r="AI213" s="290"/>
      <c r="AJ213" s="290"/>
      <c r="AK213" s="290"/>
      <c r="AL213" s="31"/>
      <c r="AM213" s="290" t="str">
        <f t="shared" si="25"/>
        <v/>
      </c>
      <c r="AN213" s="290" t="str">
        <f t="shared" si="26"/>
        <v/>
      </c>
      <c r="AO213" s="31"/>
    </row>
    <row r="214">
      <c r="A214" s="31"/>
      <c r="B214" s="291"/>
      <c r="C214" s="292"/>
      <c r="D214" s="293" t="str">
        <f t="shared" si="22"/>
        <v/>
      </c>
      <c r="E214" s="296"/>
      <c r="F214" s="290" t="str">
        <f t="shared" si="23"/>
        <v/>
      </c>
      <c r="G214" s="291"/>
      <c r="H214" s="295"/>
      <c r="I214" s="296"/>
      <c r="J214" s="31"/>
      <c r="K214" s="285" t="str">
        <f t="shared" si="24"/>
        <v/>
      </c>
      <c r="L214" s="297"/>
      <c r="M214" s="297"/>
      <c r="N214" s="31"/>
      <c r="O214" s="297"/>
      <c r="P214" s="31"/>
      <c r="Q214" s="31"/>
      <c r="R214" s="297"/>
      <c r="S214" s="297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290"/>
      <c r="AF214" s="290"/>
      <c r="AG214" s="290"/>
      <c r="AH214" s="290"/>
      <c r="AI214" s="290"/>
      <c r="AJ214" s="290"/>
      <c r="AK214" s="290"/>
      <c r="AL214" s="31"/>
      <c r="AM214" s="290" t="str">
        <f t="shared" si="25"/>
        <v/>
      </c>
      <c r="AN214" s="290" t="str">
        <f t="shared" si="26"/>
        <v/>
      </c>
      <c r="AO214" s="31"/>
    </row>
    <row r="215">
      <c r="A215" s="31"/>
      <c r="B215" s="291"/>
      <c r="C215" s="292"/>
      <c r="D215" s="293" t="str">
        <f t="shared" si="22"/>
        <v/>
      </c>
      <c r="E215" s="296"/>
      <c r="F215" s="290" t="str">
        <f t="shared" si="23"/>
        <v/>
      </c>
      <c r="G215" s="291"/>
      <c r="H215" s="295"/>
      <c r="I215" s="296"/>
      <c r="J215" s="31"/>
      <c r="K215" s="285" t="str">
        <f t="shared" si="24"/>
        <v/>
      </c>
      <c r="L215" s="297"/>
      <c r="M215" s="297"/>
      <c r="N215" s="31"/>
      <c r="O215" s="297"/>
      <c r="P215" s="31"/>
      <c r="Q215" s="31"/>
      <c r="R215" s="297"/>
      <c r="S215" s="297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290"/>
      <c r="AF215" s="290"/>
      <c r="AG215" s="290"/>
      <c r="AH215" s="290"/>
      <c r="AI215" s="290"/>
      <c r="AJ215" s="290"/>
      <c r="AK215" s="290"/>
      <c r="AL215" s="31"/>
      <c r="AM215" s="290" t="str">
        <f t="shared" si="25"/>
        <v/>
      </c>
      <c r="AN215" s="290" t="str">
        <f t="shared" si="26"/>
        <v/>
      </c>
      <c r="AO215" s="31"/>
    </row>
    <row r="216">
      <c r="A216" s="31"/>
      <c r="B216" s="291"/>
      <c r="C216" s="292"/>
      <c r="D216" s="293" t="str">
        <f t="shared" si="22"/>
        <v/>
      </c>
      <c r="E216" s="296"/>
      <c r="F216" s="290" t="str">
        <f t="shared" si="23"/>
        <v/>
      </c>
      <c r="G216" s="291"/>
      <c r="H216" s="295"/>
      <c r="I216" s="296"/>
      <c r="J216" s="31"/>
      <c r="K216" s="285" t="str">
        <f t="shared" si="24"/>
        <v/>
      </c>
      <c r="L216" s="297"/>
      <c r="M216" s="297"/>
      <c r="N216" s="31"/>
      <c r="O216" s="297"/>
      <c r="P216" s="31"/>
      <c r="Q216" s="31"/>
      <c r="R216" s="297"/>
      <c r="S216" s="297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290"/>
      <c r="AF216" s="290"/>
      <c r="AG216" s="290"/>
      <c r="AH216" s="290"/>
      <c r="AI216" s="290"/>
      <c r="AJ216" s="290"/>
      <c r="AK216" s="290"/>
      <c r="AL216" s="31"/>
      <c r="AM216" s="290" t="str">
        <f t="shared" si="25"/>
        <v/>
      </c>
      <c r="AN216" s="290" t="str">
        <f t="shared" si="26"/>
        <v/>
      </c>
      <c r="AO216" s="31"/>
    </row>
    <row r="217">
      <c r="A217" s="31"/>
      <c r="B217" s="291"/>
      <c r="C217" s="292"/>
      <c r="D217" s="293" t="str">
        <f t="shared" si="22"/>
        <v/>
      </c>
      <c r="E217" s="296"/>
      <c r="F217" s="290" t="str">
        <f t="shared" si="23"/>
        <v/>
      </c>
      <c r="G217" s="291"/>
      <c r="H217" s="295"/>
      <c r="I217" s="296"/>
      <c r="J217" s="31"/>
      <c r="K217" s="285" t="str">
        <f t="shared" si="24"/>
        <v/>
      </c>
      <c r="L217" s="297"/>
      <c r="M217" s="297"/>
      <c r="N217" s="31"/>
      <c r="O217" s="297"/>
      <c r="P217" s="31"/>
      <c r="Q217" s="31"/>
      <c r="R217" s="297"/>
      <c r="S217" s="297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290"/>
      <c r="AF217" s="290"/>
      <c r="AG217" s="290"/>
      <c r="AH217" s="290"/>
      <c r="AI217" s="290"/>
      <c r="AJ217" s="290"/>
      <c r="AK217" s="290"/>
      <c r="AL217" s="31"/>
      <c r="AM217" s="290" t="str">
        <f t="shared" si="25"/>
        <v/>
      </c>
      <c r="AN217" s="290" t="str">
        <f t="shared" si="26"/>
        <v/>
      </c>
      <c r="AO217" s="31"/>
    </row>
    <row r="218">
      <c r="A218" s="31"/>
      <c r="B218" s="291"/>
      <c r="C218" s="292"/>
      <c r="D218" s="293" t="str">
        <f t="shared" si="22"/>
        <v/>
      </c>
      <c r="E218" s="296"/>
      <c r="F218" s="290" t="str">
        <f t="shared" si="23"/>
        <v/>
      </c>
      <c r="G218" s="286"/>
      <c r="H218" s="295"/>
      <c r="I218" s="296"/>
      <c r="J218" s="31"/>
      <c r="K218" s="285" t="str">
        <f t="shared" si="24"/>
        <v/>
      </c>
      <c r="L218" s="297"/>
      <c r="M218" s="297"/>
      <c r="N218" s="31"/>
      <c r="O218" s="297"/>
      <c r="P218" s="31"/>
      <c r="Q218" s="31"/>
      <c r="R218" s="297"/>
      <c r="S218" s="297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290"/>
      <c r="AF218" s="290"/>
      <c r="AG218" s="290"/>
      <c r="AH218" s="290"/>
      <c r="AI218" s="290"/>
      <c r="AJ218" s="290"/>
      <c r="AK218" s="290"/>
      <c r="AL218" s="31"/>
      <c r="AM218" s="290" t="str">
        <f t="shared" si="25"/>
        <v/>
      </c>
      <c r="AN218" s="290" t="str">
        <f t="shared" si="26"/>
        <v/>
      </c>
      <c r="AO218" s="31"/>
    </row>
    <row r="219">
      <c r="A219" s="31"/>
      <c r="B219" s="291"/>
      <c r="C219" s="292"/>
      <c r="D219" s="293" t="str">
        <f t="shared" si="22"/>
        <v/>
      </c>
      <c r="E219" s="296"/>
      <c r="F219" s="290" t="str">
        <f t="shared" si="23"/>
        <v/>
      </c>
      <c r="G219" s="291"/>
      <c r="H219" s="295"/>
      <c r="I219" s="296"/>
      <c r="J219" s="31"/>
      <c r="K219" s="285" t="str">
        <f t="shared" si="24"/>
        <v/>
      </c>
      <c r="L219" s="297"/>
      <c r="M219" s="297"/>
      <c r="N219" s="31"/>
      <c r="O219" s="297"/>
      <c r="P219" s="31"/>
      <c r="Q219" s="31"/>
      <c r="R219" s="297"/>
      <c r="S219" s="297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290"/>
      <c r="AF219" s="290"/>
      <c r="AG219" s="290"/>
      <c r="AH219" s="290"/>
      <c r="AI219" s="290"/>
      <c r="AJ219" s="290"/>
      <c r="AK219" s="290"/>
      <c r="AL219" s="31"/>
      <c r="AM219" s="290" t="str">
        <f t="shared" si="25"/>
        <v/>
      </c>
      <c r="AN219" s="290" t="str">
        <f t="shared" si="26"/>
        <v/>
      </c>
      <c r="AO219" s="31"/>
    </row>
    <row r="220">
      <c r="A220" s="31"/>
      <c r="B220" s="291"/>
      <c r="C220" s="292"/>
      <c r="D220" s="293" t="str">
        <f t="shared" si="22"/>
        <v/>
      </c>
      <c r="E220" s="296"/>
      <c r="F220" s="290" t="str">
        <f t="shared" si="23"/>
        <v/>
      </c>
      <c r="G220" s="291"/>
      <c r="H220" s="295"/>
      <c r="I220" s="296"/>
      <c r="J220" s="31"/>
      <c r="K220" s="285" t="str">
        <f t="shared" si="24"/>
        <v/>
      </c>
      <c r="L220" s="297"/>
      <c r="M220" s="297"/>
      <c r="N220" s="31"/>
      <c r="O220" s="297"/>
      <c r="P220" s="31"/>
      <c r="Q220" s="31"/>
      <c r="R220" s="297"/>
      <c r="S220" s="297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290"/>
      <c r="AF220" s="290"/>
      <c r="AG220" s="290"/>
      <c r="AH220" s="290"/>
      <c r="AI220" s="290"/>
      <c r="AJ220" s="290"/>
      <c r="AK220" s="290"/>
      <c r="AL220" s="31"/>
      <c r="AM220" s="290" t="str">
        <f t="shared" si="25"/>
        <v/>
      </c>
      <c r="AN220" s="290" t="str">
        <f t="shared" si="26"/>
        <v/>
      </c>
      <c r="AO220" s="31"/>
    </row>
    <row r="221">
      <c r="A221" s="31"/>
      <c r="B221" s="291"/>
      <c r="C221" s="292"/>
      <c r="D221" s="293" t="str">
        <f t="shared" si="22"/>
        <v/>
      </c>
      <c r="E221" s="296"/>
      <c r="F221" s="290" t="str">
        <f t="shared" si="23"/>
        <v/>
      </c>
      <c r="G221" s="291"/>
      <c r="H221" s="295"/>
      <c r="I221" s="296"/>
      <c r="J221" s="31"/>
      <c r="K221" s="285" t="str">
        <f t="shared" si="24"/>
        <v/>
      </c>
      <c r="L221" s="297"/>
      <c r="M221" s="297"/>
      <c r="N221" s="31"/>
      <c r="O221" s="297"/>
      <c r="P221" s="31"/>
      <c r="Q221" s="31"/>
      <c r="R221" s="297"/>
      <c r="S221" s="297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290"/>
      <c r="AF221" s="290"/>
      <c r="AG221" s="290"/>
      <c r="AH221" s="290"/>
      <c r="AI221" s="290"/>
      <c r="AJ221" s="290"/>
      <c r="AK221" s="290"/>
      <c r="AL221" s="31"/>
      <c r="AM221" s="290" t="str">
        <f t="shared" si="25"/>
        <v/>
      </c>
      <c r="AN221" s="290" t="str">
        <f t="shared" si="26"/>
        <v/>
      </c>
      <c r="AO221" s="31"/>
    </row>
    <row r="222">
      <c r="A222" s="31"/>
      <c r="B222" s="291"/>
      <c r="C222" s="292"/>
      <c r="D222" s="293" t="str">
        <f t="shared" si="22"/>
        <v/>
      </c>
      <c r="E222" s="296"/>
      <c r="F222" s="290" t="str">
        <f t="shared" si="23"/>
        <v/>
      </c>
      <c r="G222" s="291"/>
      <c r="H222" s="295"/>
      <c r="I222" s="296"/>
      <c r="J222" s="31"/>
      <c r="K222" s="285" t="str">
        <f t="shared" si="24"/>
        <v/>
      </c>
      <c r="L222" s="297"/>
      <c r="M222" s="297"/>
      <c r="N222" s="31"/>
      <c r="O222" s="297"/>
      <c r="P222" s="31"/>
      <c r="Q222" s="31"/>
      <c r="R222" s="297"/>
      <c r="S222" s="297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290"/>
      <c r="AF222" s="290"/>
      <c r="AG222" s="290"/>
      <c r="AH222" s="290"/>
      <c r="AI222" s="290"/>
      <c r="AJ222" s="290"/>
      <c r="AK222" s="290"/>
      <c r="AL222" s="31"/>
      <c r="AM222" s="290" t="str">
        <f t="shared" si="25"/>
        <v/>
      </c>
      <c r="AN222" s="290" t="str">
        <f t="shared" si="26"/>
        <v/>
      </c>
      <c r="AO222" s="31"/>
    </row>
    <row r="223">
      <c r="A223" s="31"/>
      <c r="B223" s="291"/>
      <c r="C223" s="292"/>
      <c r="D223" s="293" t="str">
        <f t="shared" si="22"/>
        <v/>
      </c>
      <c r="E223" s="296"/>
      <c r="F223" s="290" t="str">
        <f t="shared" si="23"/>
        <v/>
      </c>
      <c r="G223" s="291"/>
      <c r="H223" s="295"/>
      <c r="I223" s="296"/>
      <c r="J223" s="31"/>
      <c r="K223" s="285" t="str">
        <f t="shared" si="24"/>
        <v/>
      </c>
      <c r="L223" s="297"/>
      <c r="M223" s="297"/>
      <c r="N223" s="31"/>
      <c r="O223" s="297"/>
      <c r="P223" s="31"/>
      <c r="Q223" s="31"/>
      <c r="R223" s="297"/>
      <c r="S223" s="297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290"/>
      <c r="AF223" s="290"/>
      <c r="AG223" s="290"/>
      <c r="AH223" s="290"/>
      <c r="AI223" s="290"/>
      <c r="AJ223" s="290"/>
      <c r="AK223" s="290"/>
      <c r="AL223" s="31"/>
      <c r="AM223" s="290" t="str">
        <f t="shared" si="25"/>
        <v/>
      </c>
      <c r="AN223" s="290" t="str">
        <f t="shared" si="26"/>
        <v/>
      </c>
      <c r="AO223" s="31"/>
    </row>
    <row r="224">
      <c r="A224" s="31"/>
      <c r="B224" s="291"/>
      <c r="C224" s="292"/>
      <c r="D224" s="293" t="str">
        <f t="shared" si="22"/>
        <v/>
      </c>
      <c r="E224" s="296"/>
      <c r="F224" s="290" t="str">
        <f t="shared" si="23"/>
        <v/>
      </c>
      <c r="G224" s="291"/>
      <c r="H224" s="295"/>
      <c r="I224" s="296"/>
      <c r="J224" s="31"/>
      <c r="K224" s="285" t="str">
        <f t="shared" si="24"/>
        <v/>
      </c>
      <c r="L224" s="297"/>
      <c r="M224" s="297"/>
      <c r="N224" s="31"/>
      <c r="O224" s="297"/>
      <c r="P224" s="31"/>
      <c r="Q224" s="31"/>
      <c r="R224" s="297"/>
      <c r="S224" s="297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290"/>
      <c r="AF224" s="290"/>
      <c r="AG224" s="290"/>
      <c r="AH224" s="290"/>
      <c r="AI224" s="290"/>
      <c r="AJ224" s="290"/>
      <c r="AK224" s="290"/>
      <c r="AL224" s="31"/>
      <c r="AM224" s="290" t="str">
        <f t="shared" si="25"/>
        <v/>
      </c>
      <c r="AN224" s="290" t="str">
        <f t="shared" si="26"/>
        <v/>
      </c>
      <c r="AO224" s="31"/>
    </row>
    <row r="225">
      <c r="A225" s="31"/>
      <c r="B225" s="291"/>
      <c r="C225" s="292"/>
      <c r="D225" s="293" t="str">
        <f t="shared" si="22"/>
        <v/>
      </c>
      <c r="E225" s="296"/>
      <c r="F225" s="290" t="str">
        <f t="shared" si="23"/>
        <v/>
      </c>
      <c r="G225" s="291"/>
      <c r="H225" s="295"/>
      <c r="I225" s="296"/>
      <c r="J225" s="31"/>
      <c r="K225" s="285" t="str">
        <f t="shared" si="24"/>
        <v/>
      </c>
      <c r="L225" s="297"/>
      <c r="M225" s="297"/>
      <c r="N225" s="31"/>
      <c r="O225" s="297"/>
      <c r="P225" s="297"/>
      <c r="Q225" s="31"/>
      <c r="R225" s="297"/>
      <c r="S225" s="297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290"/>
      <c r="AF225" s="290"/>
      <c r="AG225" s="290"/>
      <c r="AH225" s="290"/>
      <c r="AI225" s="290"/>
      <c r="AJ225" s="290"/>
      <c r="AK225" s="290"/>
      <c r="AL225" s="31"/>
      <c r="AM225" s="290" t="str">
        <f t="shared" si="25"/>
        <v/>
      </c>
      <c r="AN225" s="290" t="str">
        <f t="shared" si="26"/>
        <v/>
      </c>
      <c r="AO225" s="31"/>
    </row>
    <row r="226">
      <c r="A226" s="31"/>
      <c r="B226" s="291"/>
      <c r="C226" s="292"/>
      <c r="D226" s="293" t="str">
        <f t="shared" si="22"/>
        <v/>
      </c>
      <c r="E226" s="296"/>
      <c r="F226" s="290" t="str">
        <f t="shared" si="23"/>
        <v/>
      </c>
      <c r="G226" s="291"/>
      <c r="H226" s="295"/>
      <c r="I226" s="296"/>
      <c r="J226" s="31"/>
      <c r="K226" s="285" t="str">
        <f t="shared" si="24"/>
        <v/>
      </c>
      <c r="L226" s="297"/>
      <c r="M226" s="297"/>
      <c r="N226" s="31"/>
      <c r="O226" s="297"/>
      <c r="P226" s="297"/>
      <c r="Q226" s="31"/>
      <c r="R226" s="297"/>
      <c r="S226" s="297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290"/>
      <c r="AF226" s="290"/>
      <c r="AG226" s="290"/>
      <c r="AH226" s="290"/>
      <c r="AI226" s="290"/>
      <c r="AJ226" s="290"/>
      <c r="AK226" s="290"/>
      <c r="AL226" s="31"/>
      <c r="AM226" s="290" t="str">
        <f t="shared" si="25"/>
        <v/>
      </c>
      <c r="AN226" s="290" t="str">
        <f t="shared" si="26"/>
        <v/>
      </c>
      <c r="AO226" s="31"/>
    </row>
    <row r="227">
      <c r="A227" s="31"/>
      <c r="B227" s="291"/>
      <c r="C227" s="292"/>
      <c r="D227" s="293" t="str">
        <f t="shared" si="22"/>
        <v/>
      </c>
      <c r="E227" s="296"/>
      <c r="F227" s="290" t="str">
        <f t="shared" si="23"/>
        <v/>
      </c>
      <c r="G227" s="291"/>
      <c r="H227" s="295"/>
      <c r="I227" s="296"/>
      <c r="J227" s="31"/>
      <c r="K227" s="285" t="str">
        <f t="shared" si="24"/>
        <v/>
      </c>
      <c r="L227" s="297"/>
      <c r="M227" s="297"/>
      <c r="N227" s="31"/>
      <c r="O227" s="297"/>
      <c r="P227" s="297"/>
      <c r="Q227" s="31"/>
      <c r="R227" s="297"/>
      <c r="S227" s="297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290"/>
      <c r="AF227" s="290"/>
      <c r="AG227" s="290"/>
      <c r="AH227" s="290"/>
      <c r="AI227" s="290"/>
      <c r="AJ227" s="290"/>
      <c r="AK227" s="290"/>
      <c r="AL227" s="31"/>
      <c r="AM227" s="290" t="str">
        <f t="shared" si="25"/>
        <v/>
      </c>
      <c r="AN227" s="290" t="str">
        <f t="shared" si="26"/>
        <v/>
      </c>
      <c r="AO227" s="31"/>
    </row>
    <row r="228">
      <c r="A228" s="31"/>
      <c r="B228" s="291"/>
      <c r="C228" s="292"/>
      <c r="D228" s="293" t="str">
        <f t="shared" si="22"/>
        <v/>
      </c>
      <c r="E228" s="296"/>
      <c r="F228" s="290" t="str">
        <f t="shared" si="23"/>
        <v/>
      </c>
      <c r="G228" s="291"/>
      <c r="H228" s="295"/>
      <c r="I228" s="296"/>
      <c r="J228" s="31"/>
      <c r="K228" s="285" t="str">
        <f t="shared" si="24"/>
        <v/>
      </c>
      <c r="L228" s="297"/>
      <c r="M228" s="297"/>
      <c r="N228" s="31"/>
      <c r="O228" s="297"/>
      <c r="P228" s="297"/>
      <c r="Q228" s="31"/>
      <c r="R228" s="297"/>
      <c r="S228" s="297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290"/>
      <c r="AF228" s="290"/>
      <c r="AG228" s="290"/>
      <c r="AH228" s="290"/>
      <c r="AI228" s="290"/>
      <c r="AJ228" s="290"/>
      <c r="AK228" s="290"/>
      <c r="AL228" s="31"/>
      <c r="AM228" s="290" t="str">
        <f t="shared" si="25"/>
        <v/>
      </c>
      <c r="AN228" s="290" t="str">
        <f t="shared" si="26"/>
        <v/>
      </c>
      <c r="AO228" s="31"/>
    </row>
    <row r="229">
      <c r="A229" s="31"/>
      <c r="B229" s="291"/>
      <c r="C229" s="292"/>
      <c r="D229" s="293" t="str">
        <f t="shared" si="22"/>
        <v/>
      </c>
      <c r="E229" s="296"/>
      <c r="F229" s="290" t="str">
        <f t="shared" si="23"/>
        <v/>
      </c>
      <c r="G229" s="291"/>
      <c r="H229" s="295"/>
      <c r="I229" s="296"/>
      <c r="J229" s="31"/>
      <c r="K229" s="285" t="str">
        <f t="shared" si="24"/>
        <v/>
      </c>
      <c r="L229" s="297"/>
      <c r="M229" s="297"/>
      <c r="N229" s="31"/>
      <c r="O229" s="297"/>
      <c r="P229" s="297"/>
      <c r="Q229" s="31"/>
      <c r="R229" s="297"/>
      <c r="S229" s="297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290"/>
      <c r="AF229" s="290"/>
      <c r="AG229" s="290"/>
      <c r="AH229" s="290"/>
      <c r="AI229" s="290"/>
      <c r="AJ229" s="290"/>
      <c r="AK229" s="290"/>
      <c r="AL229" s="31"/>
      <c r="AM229" s="290" t="str">
        <f t="shared" si="25"/>
        <v/>
      </c>
      <c r="AN229" s="290" t="str">
        <f t="shared" si="26"/>
        <v/>
      </c>
      <c r="AO229" s="31"/>
    </row>
    <row r="230">
      <c r="A230" s="31"/>
      <c r="B230" s="291"/>
      <c r="C230" s="292"/>
      <c r="D230" s="293" t="str">
        <f t="shared" si="22"/>
        <v/>
      </c>
      <c r="E230" s="296"/>
      <c r="F230" s="290" t="str">
        <f t="shared" si="23"/>
        <v/>
      </c>
      <c r="G230" s="291"/>
      <c r="H230" s="295"/>
      <c r="I230" s="296"/>
      <c r="J230" s="31"/>
      <c r="K230" s="285" t="str">
        <f t="shared" si="24"/>
        <v/>
      </c>
      <c r="L230" s="297"/>
      <c r="M230" s="297"/>
      <c r="N230" s="31"/>
      <c r="O230" s="297"/>
      <c r="P230" s="31"/>
      <c r="Q230" s="31"/>
      <c r="R230" s="297"/>
      <c r="S230" s="297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290"/>
      <c r="AF230" s="290"/>
      <c r="AG230" s="290"/>
      <c r="AH230" s="290"/>
      <c r="AI230" s="290"/>
      <c r="AJ230" s="290"/>
      <c r="AK230" s="290"/>
      <c r="AL230" s="31"/>
      <c r="AM230" s="290" t="str">
        <f t="shared" si="25"/>
        <v/>
      </c>
      <c r="AN230" s="290" t="str">
        <f t="shared" si="26"/>
        <v/>
      </c>
      <c r="AO230" s="31"/>
    </row>
    <row r="231">
      <c r="A231" s="31"/>
      <c r="B231" s="291"/>
      <c r="C231" s="292"/>
      <c r="D231" s="293" t="str">
        <f t="shared" si="22"/>
        <v/>
      </c>
      <c r="E231" s="296"/>
      <c r="F231" s="290" t="str">
        <f t="shared" si="23"/>
        <v/>
      </c>
      <c r="G231" s="291"/>
      <c r="H231" s="295"/>
      <c r="I231" s="296"/>
      <c r="J231" s="31"/>
      <c r="K231" s="285" t="str">
        <f t="shared" si="24"/>
        <v/>
      </c>
      <c r="L231" s="297"/>
      <c r="M231" s="297"/>
      <c r="N231" s="31"/>
      <c r="O231" s="297"/>
      <c r="P231" s="31"/>
      <c r="Q231" s="31"/>
      <c r="R231" s="297"/>
      <c r="S231" s="297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290"/>
      <c r="AF231" s="290"/>
      <c r="AG231" s="290"/>
      <c r="AH231" s="290"/>
      <c r="AI231" s="290"/>
      <c r="AJ231" s="290"/>
      <c r="AK231" s="290"/>
      <c r="AL231" s="31"/>
      <c r="AM231" s="290" t="str">
        <f t="shared" si="25"/>
        <v/>
      </c>
      <c r="AN231" s="290" t="str">
        <f t="shared" si="26"/>
        <v/>
      </c>
      <c r="AO231" s="31"/>
    </row>
    <row r="232">
      <c r="A232" s="31"/>
      <c r="B232" s="291"/>
      <c r="C232" s="292"/>
      <c r="D232" s="293" t="str">
        <f t="shared" si="22"/>
        <v/>
      </c>
      <c r="E232" s="296"/>
      <c r="F232" s="290" t="str">
        <f t="shared" si="23"/>
        <v/>
      </c>
      <c r="G232" s="291"/>
      <c r="H232" s="295"/>
      <c r="I232" s="296"/>
      <c r="J232" s="31"/>
      <c r="K232" s="285" t="str">
        <f t="shared" si="24"/>
        <v/>
      </c>
      <c r="L232" s="297"/>
      <c r="M232" s="297"/>
      <c r="N232" s="31"/>
      <c r="O232" s="297"/>
      <c r="P232" s="31"/>
      <c r="Q232" s="31"/>
      <c r="R232" s="297"/>
      <c r="S232" s="297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290"/>
      <c r="AF232" s="290"/>
      <c r="AG232" s="290"/>
      <c r="AH232" s="290"/>
      <c r="AI232" s="290"/>
      <c r="AJ232" s="290"/>
      <c r="AK232" s="290"/>
      <c r="AL232" s="31"/>
      <c r="AM232" s="290" t="str">
        <f t="shared" si="25"/>
        <v/>
      </c>
      <c r="AN232" s="290" t="str">
        <f t="shared" si="26"/>
        <v/>
      </c>
      <c r="AO232" s="31"/>
    </row>
    <row r="233">
      <c r="A233" s="31"/>
      <c r="B233" s="291"/>
      <c r="C233" s="292"/>
      <c r="D233" s="293" t="str">
        <f t="shared" si="22"/>
        <v/>
      </c>
      <c r="E233" s="296"/>
      <c r="F233" s="290" t="str">
        <f t="shared" si="23"/>
        <v/>
      </c>
      <c r="G233" s="291"/>
      <c r="H233" s="295"/>
      <c r="I233" s="296"/>
      <c r="J233" s="31"/>
      <c r="K233" s="285" t="str">
        <f t="shared" si="24"/>
        <v/>
      </c>
      <c r="L233" s="297"/>
      <c r="M233" s="297"/>
      <c r="N233" s="31"/>
      <c r="O233" s="297"/>
      <c r="P233" s="297"/>
      <c r="Q233" s="31"/>
      <c r="R233" s="297"/>
      <c r="S233" s="297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290"/>
      <c r="AF233" s="290"/>
      <c r="AG233" s="290"/>
      <c r="AH233" s="290"/>
      <c r="AI233" s="290"/>
      <c r="AJ233" s="290"/>
      <c r="AK233" s="290"/>
      <c r="AL233" s="31"/>
      <c r="AM233" s="290" t="str">
        <f t="shared" si="25"/>
        <v/>
      </c>
      <c r="AN233" s="290" t="str">
        <f t="shared" si="26"/>
        <v/>
      </c>
      <c r="AO233" s="31"/>
    </row>
    <row r="234">
      <c r="A234" s="31"/>
      <c r="B234" s="291"/>
      <c r="C234" s="292"/>
      <c r="D234" s="293" t="str">
        <f t="shared" si="22"/>
        <v/>
      </c>
      <c r="E234" s="296"/>
      <c r="F234" s="290" t="str">
        <f t="shared" si="23"/>
        <v/>
      </c>
      <c r="G234" s="291"/>
      <c r="H234" s="295"/>
      <c r="I234" s="296"/>
      <c r="J234" s="31"/>
      <c r="K234" s="285" t="str">
        <f t="shared" si="24"/>
        <v/>
      </c>
      <c r="L234" s="297"/>
      <c r="M234" s="297"/>
      <c r="N234" s="31"/>
      <c r="O234" s="297"/>
      <c r="P234" s="297"/>
      <c r="Q234" s="31"/>
      <c r="R234" s="297"/>
      <c r="S234" s="297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290"/>
      <c r="AF234" s="290"/>
      <c r="AG234" s="290"/>
      <c r="AH234" s="290"/>
      <c r="AI234" s="290"/>
      <c r="AJ234" s="290"/>
      <c r="AK234" s="290"/>
      <c r="AL234" s="31"/>
      <c r="AM234" s="290" t="str">
        <f t="shared" si="25"/>
        <v/>
      </c>
      <c r="AN234" s="290" t="str">
        <f t="shared" si="26"/>
        <v/>
      </c>
      <c r="AO234" s="31"/>
    </row>
    <row r="235">
      <c r="A235" s="31"/>
      <c r="B235" s="291"/>
      <c r="C235" s="292"/>
      <c r="D235" s="293" t="str">
        <f t="shared" si="22"/>
        <v/>
      </c>
      <c r="E235" s="296"/>
      <c r="F235" s="290" t="str">
        <f t="shared" si="23"/>
        <v/>
      </c>
      <c r="G235" s="291"/>
      <c r="H235" s="295"/>
      <c r="I235" s="296"/>
      <c r="J235" s="31"/>
      <c r="K235" s="285" t="str">
        <f t="shared" si="24"/>
        <v/>
      </c>
      <c r="L235" s="297"/>
      <c r="M235" s="297"/>
      <c r="N235" s="31"/>
      <c r="O235" s="297"/>
      <c r="P235" s="297"/>
      <c r="Q235" s="31"/>
      <c r="R235" s="297"/>
      <c r="S235" s="297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290"/>
      <c r="AF235" s="290"/>
      <c r="AG235" s="290"/>
      <c r="AH235" s="290"/>
      <c r="AI235" s="290"/>
      <c r="AJ235" s="290"/>
      <c r="AK235" s="290"/>
      <c r="AL235" s="31"/>
      <c r="AM235" s="290" t="str">
        <f t="shared" si="25"/>
        <v/>
      </c>
      <c r="AN235" s="290" t="str">
        <f t="shared" si="26"/>
        <v/>
      </c>
      <c r="AO235" s="31"/>
    </row>
    <row r="236">
      <c r="A236" s="31"/>
      <c r="B236" s="291"/>
      <c r="C236" s="292"/>
      <c r="D236" s="293" t="str">
        <f t="shared" si="22"/>
        <v/>
      </c>
      <c r="E236" s="296"/>
      <c r="F236" s="290" t="str">
        <f t="shared" si="23"/>
        <v/>
      </c>
      <c r="G236" s="291"/>
      <c r="H236" s="295"/>
      <c r="I236" s="296"/>
      <c r="J236" s="31"/>
      <c r="K236" s="285" t="str">
        <f t="shared" si="24"/>
        <v/>
      </c>
      <c r="L236" s="297"/>
      <c r="M236" s="297"/>
      <c r="N236" s="31"/>
      <c r="O236" s="297"/>
      <c r="P236" s="297"/>
      <c r="Q236" s="31"/>
      <c r="R236" s="297"/>
      <c r="S236" s="297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290"/>
      <c r="AF236" s="290"/>
      <c r="AG236" s="290"/>
      <c r="AH236" s="290"/>
      <c r="AI236" s="290"/>
      <c r="AJ236" s="290"/>
      <c r="AK236" s="290"/>
      <c r="AL236" s="31"/>
      <c r="AM236" s="290" t="str">
        <f t="shared" si="25"/>
        <v/>
      </c>
      <c r="AN236" s="290" t="str">
        <f t="shared" si="26"/>
        <v/>
      </c>
      <c r="AO236" s="31"/>
    </row>
    <row r="237">
      <c r="A237" s="31"/>
      <c r="B237" s="291"/>
      <c r="C237" s="292"/>
      <c r="D237" s="293" t="str">
        <f t="shared" si="22"/>
        <v/>
      </c>
      <c r="E237" s="296"/>
      <c r="F237" s="290" t="str">
        <f t="shared" si="23"/>
        <v/>
      </c>
      <c r="G237" s="291"/>
      <c r="H237" s="295"/>
      <c r="I237" s="296"/>
      <c r="J237" s="31"/>
      <c r="K237" s="285" t="str">
        <f t="shared" si="24"/>
        <v/>
      </c>
      <c r="L237" s="297"/>
      <c r="M237" s="297"/>
      <c r="N237" s="31"/>
      <c r="O237" s="297"/>
      <c r="P237" s="297"/>
      <c r="Q237" s="31"/>
      <c r="R237" s="297"/>
      <c r="S237" s="297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290"/>
      <c r="AF237" s="290"/>
      <c r="AG237" s="290"/>
      <c r="AH237" s="290"/>
      <c r="AI237" s="290"/>
      <c r="AJ237" s="290"/>
      <c r="AK237" s="290"/>
      <c r="AL237" s="31"/>
      <c r="AM237" s="290" t="str">
        <f t="shared" si="25"/>
        <v/>
      </c>
      <c r="AN237" s="290" t="str">
        <f t="shared" si="26"/>
        <v/>
      </c>
      <c r="AO237" s="31"/>
    </row>
    <row r="238">
      <c r="A238" s="31"/>
      <c r="B238" s="291"/>
      <c r="C238" s="292"/>
      <c r="D238" s="293" t="str">
        <f t="shared" si="22"/>
        <v/>
      </c>
      <c r="E238" s="296"/>
      <c r="F238" s="290" t="str">
        <f t="shared" si="23"/>
        <v/>
      </c>
      <c r="G238" s="291"/>
      <c r="H238" s="295"/>
      <c r="I238" s="296"/>
      <c r="J238" s="31"/>
      <c r="K238" s="285" t="str">
        <f t="shared" si="24"/>
        <v/>
      </c>
      <c r="L238" s="297"/>
      <c r="M238" s="297"/>
      <c r="N238" s="31"/>
      <c r="O238" s="297"/>
      <c r="P238" s="31"/>
      <c r="Q238" s="31"/>
      <c r="R238" s="297"/>
      <c r="S238" s="297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290"/>
      <c r="AF238" s="290"/>
      <c r="AG238" s="290"/>
      <c r="AH238" s="290"/>
      <c r="AI238" s="290"/>
      <c r="AJ238" s="290"/>
      <c r="AK238" s="290"/>
      <c r="AL238" s="31"/>
      <c r="AM238" s="290" t="str">
        <f t="shared" si="25"/>
        <v/>
      </c>
      <c r="AN238" s="290" t="str">
        <f t="shared" si="26"/>
        <v/>
      </c>
      <c r="AO238" s="31"/>
    </row>
    <row r="239">
      <c r="A239" s="31"/>
      <c r="B239" s="291"/>
      <c r="C239" s="292"/>
      <c r="D239" s="293" t="str">
        <f t="shared" si="22"/>
        <v/>
      </c>
      <c r="E239" s="296"/>
      <c r="F239" s="290" t="str">
        <f t="shared" si="23"/>
        <v/>
      </c>
      <c r="G239" s="291"/>
      <c r="H239" s="295"/>
      <c r="I239" s="296"/>
      <c r="J239" s="31"/>
      <c r="K239" s="285" t="str">
        <f t="shared" si="24"/>
        <v/>
      </c>
      <c r="L239" s="297"/>
      <c r="M239" s="297"/>
      <c r="N239" s="31"/>
      <c r="O239" s="297"/>
      <c r="P239" s="31"/>
      <c r="Q239" s="31"/>
      <c r="R239" s="297"/>
      <c r="S239" s="297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290"/>
      <c r="AF239" s="290"/>
      <c r="AG239" s="290"/>
      <c r="AH239" s="290"/>
      <c r="AI239" s="290"/>
      <c r="AJ239" s="290"/>
      <c r="AK239" s="290"/>
      <c r="AL239" s="31"/>
      <c r="AM239" s="290" t="str">
        <f t="shared" si="25"/>
        <v/>
      </c>
      <c r="AN239" s="290" t="str">
        <f t="shared" si="26"/>
        <v/>
      </c>
      <c r="AO239" s="31"/>
    </row>
    <row r="240">
      <c r="A240" s="31"/>
      <c r="B240" s="291"/>
      <c r="C240" s="292"/>
      <c r="D240" s="293" t="str">
        <f t="shared" si="22"/>
        <v/>
      </c>
      <c r="E240" s="296"/>
      <c r="F240" s="290" t="str">
        <f t="shared" si="23"/>
        <v/>
      </c>
      <c r="G240" s="291"/>
      <c r="H240" s="295"/>
      <c r="I240" s="296"/>
      <c r="J240" s="31"/>
      <c r="K240" s="285" t="str">
        <f t="shared" si="24"/>
        <v/>
      </c>
      <c r="L240" s="297"/>
      <c r="M240" s="297"/>
      <c r="N240" s="31"/>
      <c r="O240" s="297"/>
      <c r="P240" s="31"/>
      <c r="Q240" s="31"/>
      <c r="R240" s="297"/>
      <c r="S240" s="297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290"/>
      <c r="AF240" s="290"/>
      <c r="AG240" s="290"/>
      <c r="AH240" s="290"/>
      <c r="AI240" s="290"/>
      <c r="AJ240" s="290"/>
      <c r="AK240" s="290"/>
      <c r="AL240" s="31"/>
      <c r="AM240" s="290" t="str">
        <f t="shared" si="25"/>
        <v/>
      </c>
      <c r="AN240" s="290" t="str">
        <f t="shared" si="26"/>
        <v/>
      </c>
      <c r="AO240" s="31"/>
    </row>
    <row r="241">
      <c r="A241" s="31"/>
      <c r="B241" s="291"/>
      <c r="C241" s="292"/>
      <c r="D241" s="293" t="str">
        <f t="shared" si="22"/>
        <v/>
      </c>
      <c r="E241" s="296"/>
      <c r="F241" s="290" t="str">
        <f t="shared" si="23"/>
        <v/>
      </c>
      <c r="G241" s="291"/>
      <c r="H241" s="295"/>
      <c r="I241" s="296"/>
      <c r="J241" s="31"/>
      <c r="K241" s="285" t="str">
        <f t="shared" si="24"/>
        <v/>
      </c>
      <c r="L241" s="297"/>
      <c r="M241" s="297"/>
      <c r="N241" s="31"/>
      <c r="O241" s="297"/>
      <c r="P241" s="31"/>
      <c r="Q241" s="31"/>
      <c r="R241" s="297"/>
      <c r="S241" s="297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290"/>
      <c r="AF241" s="290"/>
      <c r="AG241" s="290"/>
      <c r="AH241" s="290"/>
      <c r="AI241" s="290"/>
      <c r="AJ241" s="290"/>
      <c r="AK241" s="290"/>
      <c r="AL241" s="31"/>
      <c r="AM241" s="290" t="str">
        <f t="shared" si="25"/>
        <v/>
      </c>
      <c r="AN241" s="290" t="str">
        <f t="shared" si="26"/>
        <v/>
      </c>
      <c r="AO241" s="31"/>
    </row>
    <row r="242">
      <c r="A242" s="31"/>
      <c r="B242" s="291"/>
      <c r="C242" s="292"/>
      <c r="D242" s="293" t="str">
        <f t="shared" si="22"/>
        <v/>
      </c>
      <c r="E242" s="296"/>
      <c r="F242" s="290" t="str">
        <f t="shared" si="23"/>
        <v/>
      </c>
      <c r="G242" s="291"/>
      <c r="H242" s="295"/>
      <c r="I242" s="296"/>
      <c r="J242" s="31"/>
      <c r="K242" s="285" t="str">
        <f t="shared" si="24"/>
        <v/>
      </c>
      <c r="L242" s="297"/>
      <c r="M242" s="297"/>
      <c r="N242" s="31"/>
      <c r="O242" s="297"/>
      <c r="P242" s="297"/>
      <c r="Q242" s="31"/>
      <c r="R242" s="297"/>
      <c r="S242" s="297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290"/>
      <c r="AF242" s="290"/>
      <c r="AG242" s="290"/>
      <c r="AH242" s="290"/>
      <c r="AI242" s="290"/>
      <c r="AJ242" s="290"/>
      <c r="AK242" s="290"/>
      <c r="AL242" s="31"/>
      <c r="AM242" s="290" t="str">
        <f t="shared" si="25"/>
        <v/>
      </c>
      <c r="AN242" s="290" t="str">
        <f t="shared" si="26"/>
        <v/>
      </c>
      <c r="AO242" s="31"/>
    </row>
    <row r="243">
      <c r="A243" s="31"/>
      <c r="B243" s="291"/>
      <c r="C243" s="292"/>
      <c r="D243" s="293" t="str">
        <f t="shared" si="22"/>
        <v/>
      </c>
      <c r="E243" s="296"/>
      <c r="F243" s="290" t="str">
        <f t="shared" si="23"/>
        <v/>
      </c>
      <c r="G243" s="291"/>
      <c r="H243" s="295"/>
      <c r="I243" s="296"/>
      <c r="J243" s="31"/>
      <c r="K243" s="285" t="str">
        <f t="shared" si="24"/>
        <v/>
      </c>
      <c r="L243" s="297"/>
      <c r="M243" s="297"/>
      <c r="N243" s="31"/>
      <c r="O243" s="297"/>
      <c r="P243" s="297"/>
      <c r="Q243" s="31"/>
      <c r="R243" s="297"/>
      <c r="S243" s="297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290"/>
      <c r="AF243" s="290"/>
      <c r="AG243" s="290"/>
      <c r="AH243" s="290"/>
      <c r="AI243" s="290"/>
      <c r="AJ243" s="290"/>
      <c r="AK243" s="290"/>
      <c r="AL243" s="31"/>
      <c r="AM243" s="290" t="str">
        <f t="shared" si="25"/>
        <v/>
      </c>
      <c r="AN243" s="290" t="str">
        <f t="shared" si="26"/>
        <v/>
      </c>
      <c r="AO243" s="31"/>
    </row>
    <row r="244">
      <c r="A244" s="31"/>
      <c r="B244" s="291"/>
      <c r="C244" s="292"/>
      <c r="D244" s="293" t="str">
        <f t="shared" si="22"/>
        <v/>
      </c>
      <c r="E244" s="296"/>
      <c r="F244" s="290" t="str">
        <f t="shared" si="23"/>
        <v/>
      </c>
      <c r="G244" s="291"/>
      <c r="H244" s="295"/>
      <c r="I244" s="296"/>
      <c r="J244" s="31"/>
      <c r="K244" s="285" t="str">
        <f t="shared" si="24"/>
        <v/>
      </c>
      <c r="L244" s="297"/>
      <c r="M244" s="297"/>
      <c r="N244" s="31"/>
      <c r="O244" s="297"/>
      <c r="P244" s="297"/>
      <c r="Q244" s="31"/>
      <c r="R244" s="297"/>
      <c r="S244" s="297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290"/>
      <c r="AF244" s="290"/>
      <c r="AG244" s="290"/>
      <c r="AH244" s="290"/>
      <c r="AI244" s="290"/>
      <c r="AJ244" s="290"/>
      <c r="AK244" s="290"/>
      <c r="AL244" s="31"/>
      <c r="AM244" s="290" t="str">
        <f t="shared" si="25"/>
        <v/>
      </c>
      <c r="AN244" s="290" t="str">
        <f t="shared" si="26"/>
        <v/>
      </c>
      <c r="AO244" s="31"/>
    </row>
    <row r="245">
      <c r="A245" s="31"/>
      <c r="B245" s="291"/>
      <c r="C245" s="292"/>
      <c r="D245" s="293" t="str">
        <f t="shared" si="22"/>
        <v/>
      </c>
      <c r="E245" s="296"/>
      <c r="F245" s="290" t="str">
        <f t="shared" si="23"/>
        <v/>
      </c>
      <c r="G245" s="291"/>
      <c r="H245" s="295"/>
      <c r="I245" s="296"/>
      <c r="J245" s="31"/>
      <c r="K245" s="285" t="str">
        <f t="shared" si="24"/>
        <v/>
      </c>
      <c r="L245" s="297"/>
      <c r="M245" s="297"/>
      <c r="N245" s="31"/>
      <c r="O245" s="297"/>
      <c r="P245" s="297"/>
      <c r="Q245" s="31"/>
      <c r="R245" s="297"/>
      <c r="S245" s="297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290"/>
      <c r="AF245" s="290"/>
      <c r="AG245" s="290"/>
      <c r="AH245" s="290"/>
      <c r="AI245" s="290"/>
      <c r="AJ245" s="290"/>
      <c r="AK245" s="290"/>
      <c r="AL245" s="31"/>
      <c r="AM245" s="290" t="str">
        <f t="shared" si="25"/>
        <v/>
      </c>
      <c r="AN245" s="290" t="str">
        <f t="shared" si="26"/>
        <v/>
      </c>
      <c r="AO245" s="31"/>
    </row>
    <row r="246">
      <c r="A246" s="31"/>
      <c r="B246" s="291"/>
      <c r="C246" s="292"/>
      <c r="D246" s="293" t="str">
        <f t="shared" si="22"/>
        <v/>
      </c>
      <c r="E246" s="296"/>
      <c r="F246" s="290" t="str">
        <f t="shared" si="23"/>
        <v/>
      </c>
      <c r="G246" s="291"/>
      <c r="H246" s="295"/>
      <c r="I246" s="296"/>
      <c r="J246" s="31"/>
      <c r="K246" s="285" t="str">
        <f t="shared" si="24"/>
        <v/>
      </c>
      <c r="L246" s="297"/>
      <c r="M246" s="297"/>
      <c r="N246" s="31"/>
      <c r="O246" s="297"/>
      <c r="P246" s="31"/>
      <c r="Q246" s="31"/>
      <c r="R246" s="297"/>
      <c r="S246" s="297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290"/>
      <c r="AF246" s="290"/>
      <c r="AG246" s="290"/>
      <c r="AH246" s="290"/>
      <c r="AI246" s="290"/>
      <c r="AJ246" s="290"/>
      <c r="AK246" s="290"/>
      <c r="AL246" s="31"/>
      <c r="AM246" s="290" t="str">
        <f t="shared" si="25"/>
        <v/>
      </c>
      <c r="AN246" s="290" t="str">
        <f t="shared" si="26"/>
        <v/>
      </c>
      <c r="AO246" s="31"/>
    </row>
    <row r="247">
      <c r="A247" s="31"/>
      <c r="B247" s="291"/>
      <c r="C247" s="292"/>
      <c r="D247" s="293" t="str">
        <f t="shared" si="22"/>
        <v/>
      </c>
      <c r="E247" s="296"/>
      <c r="F247" s="290" t="str">
        <f t="shared" si="23"/>
        <v/>
      </c>
      <c r="G247" s="291"/>
      <c r="H247" s="295"/>
      <c r="I247" s="296"/>
      <c r="J247" s="31"/>
      <c r="K247" s="285" t="str">
        <f t="shared" si="24"/>
        <v/>
      </c>
      <c r="L247" s="297"/>
      <c r="M247" s="297"/>
      <c r="N247" s="31"/>
      <c r="O247" s="297"/>
      <c r="P247" s="31"/>
      <c r="Q247" s="31"/>
      <c r="R247" s="297"/>
      <c r="S247" s="297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290"/>
      <c r="AF247" s="290"/>
      <c r="AG247" s="290"/>
      <c r="AH247" s="290"/>
      <c r="AI247" s="290"/>
      <c r="AJ247" s="290"/>
      <c r="AK247" s="290"/>
      <c r="AL247" s="31"/>
      <c r="AM247" s="290" t="str">
        <f t="shared" si="25"/>
        <v/>
      </c>
      <c r="AN247" s="290" t="str">
        <f t="shared" si="26"/>
        <v/>
      </c>
      <c r="AO247" s="31"/>
    </row>
    <row r="248">
      <c r="A248" s="31"/>
      <c r="B248" s="291"/>
      <c r="C248" s="292"/>
      <c r="D248" s="293" t="str">
        <f t="shared" si="22"/>
        <v/>
      </c>
      <c r="E248" s="296"/>
      <c r="F248" s="290" t="str">
        <f t="shared" si="23"/>
        <v/>
      </c>
      <c r="G248" s="291"/>
      <c r="H248" s="295"/>
      <c r="I248" s="296"/>
      <c r="J248" s="31"/>
      <c r="K248" s="285" t="str">
        <f t="shared" si="24"/>
        <v/>
      </c>
      <c r="L248" s="297"/>
      <c r="M248" s="297"/>
      <c r="N248" s="31"/>
      <c r="O248" s="297"/>
      <c r="P248" s="31"/>
      <c r="Q248" s="31"/>
      <c r="R248" s="297"/>
      <c r="S248" s="297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290"/>
      <c r="AF248" s="290"/>
      <c r="AG248" s="290"/>
      <c r="AH248" s="290"/>
      <c r="AI248" s="290"/>
      <c r="AJ248" s="290"/>
      <c r="AK248" s="290"/>
      <c r="AL248" s="31"/>
      <c r="AM248" s="290" t="str">
        <f t="shared" si="25"/>
        <v/>
      </c>
      <c r="AN248" s="290" t="str">
        <f t="shared" si="26"/>
        <v/>
      </c>
      <c r="AO248" s="31"/>
    </row>
    <row r="249">
      <c r="A249" s="31"/>
      <c r="B249" s="291"/>
      <c r="C249" s="292"/>
      <c r="D249" s="293" t="str">
        <f t="shared" si="22"/>
        <v/>
      </c>
      <c r="E249" s="296"/>
      <c r="F249" s="290" t="str">
        <f t="shared" si="23"/>
        <v/>
      </c>
      <c r="G249" s="291"/>
      <c r="H249" s="295"/>
      <c r="I249" s="296"/>
      <c r="J249" s="31"/>
      <c r="K249" s="285" t="str">
        <f t="shared" si="24"/>
        <v/>
      </c>
      <c r="L249" s="297"/>
      <c r="M249" s="297"/>
      <c r="N249" s="31"/>
      <c r="O249" s="297"/>
      <c r="P249" s="31"/>
      <c r="Q249" s="31"/>
      <c r="R249" s="297"/>
      <c r="S249" s="297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290"/>
      <c r="AF249" s="290"/>
      <c r="AG249" s="290"/>
      <c r="AH249" s="290"/>
      <c r="AI249" s="290"/>
      <c r="AJ249" s="290"/>
      <c r="AK249" s="290"/>
      <c r="AL249" s="31"/>
      <c r="AM249" s="290" t="str">
        <f t="shared" si="25"/>
        <v/>
      </c>
      <c r="AN249" s="290" t="str">
        <f t="shared" si="26"/>
        <v/>
      </c>
      <c r="AO249" s="31"/>
    </row>
    <row r="250">
      <c r="A250" s="31"/>
      <c r="B250" s="291"/>
      <c r="C250" s="292"/>
      <c r="D250" s="293" t="str">
        <f t="shared" si="22"/>
        <v/>
      </c>
      <c r="E250" s="296"/>
      <c r="F250" s="290" t="str">
        <f t="shared" si="23"/>
        <v/>
      </c>
      <c r="G250" s="291"/>
      <c r="H250" s="295"/>
      <c r="I250" s="296"/>
      <c r="J250" s="31"/>
      <c r="K250" s="285" t="str">
        <f t="shared" si="24"/>
        <v/>
      </c>
      <c r="L250" s="297"/>
      <c r="M250" s="297"/>
      <c r="N250" s="31"/>
      <c r="O250" s="297"/>
      <c r="P250" s="31"/>
      <c r="Q250" s="31"/>
      <c r="R250" s="297"/>
      <c r="S250" s="297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290"/>
      <c r="AF250" s="290"/>
      <c r="AG250" s="290"/>
      <c r="AH250" s="290"/>
      <c r="AI250" s="290"/>
      <c r="AJ250" s="290"/>
      <c r="AK250" s="290"/>
      <c r="AL250" s="31"/>
      <c r="AM250" s="290" t="str">
        <f t="shared" si="25"/>
        <v/>
      </c>
      <c r="AN250" s="290" t="str">
        <f t="shared" si="26"/>
        <v/>
      </c>
      <c r="AO250" s="31"/>
    </row>
    <row r="251">
      <c r="A251" s="31"/>
      <c r="B251" s="291"/>
      <c r="C251" s="292"/>
      <c r="D251" s="293" t="str">
        <f t="shared" si="22"/>
        <v/>
      </c>
      <c r="E251" s="296"/>
      <c r="F251" s="290" t="str">
        <f t="shared" si="23"/>
        <v/>
      </c>
      <c r="G251" s="291"/>
      <c r="H251" s="295"/>
      <c r="I251" s="296"/>
      <c r="J251" s="31"/>
      <c r="K251" s="285" t="str">
        <f t="shared" si="24"/>
        <v/>
      </c>
      <c r="L251" s="297"/>
      <c r="M251" s="297"/>
      <c r="N251" s="31"/>
      <c r="O251" s="297"/>
      <c r="P251" s="31"/>
      <c r="Q251" s="31"/>
      <c r="R251" s="297"/>
      <c r="S251" s="297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290"/>
      <c r="AF251" s="290"/>
      <c r="AG251" s="290"/>
      <c r="AH251" s="290"/>
      <c r="AI251" s="290"/>
      <c r="AJ251" s="290"/>
      <c r="AK251" s="290"/>
      <c r="AL251" s="31"/>
      <c r="AM251" s="290" t="str">
        <f t="shared" si="25"/>
        <v/>
      </c>
      <c r="AN251" s="290" t="str">
        <f t="shared" si="26"/>
        <v/>
      </c>
      <c r="AO251" s="31"/>
    </row>
    <row r="252">
      <c r="A252" s="31"/>
      <c r="B252" s="291"/>
      <c r="C252" s="292"/>
      <c r="D252" s="293" t="str">
        <f t="shared" si="22"/>
        <v/>
      </c>
      <c r="E252" s="296"/>
      <c r="F252" s="290" t="str">
        <f t="shared" si="23"/>
        <v/>
      </c>
      <c r="G252" s="291"/>
      <c r="H252" s="295"/>
      <c r="I252" s="296"/>
      <c r="J252" s="31"/>
      <c r="K252" s="285" t="str">
        <f t="shared" si="24"/>
        <v/>
      </c>
      <c r="L252" s="297"/>
      <c r="M252" s="297"/>
      <c r="N252" s="31"/>
      <c r="O252" s="297"/>
      <c r="P252" s="31"/>
      <c r="Q252" s="31"/>
      <c r="R252" s="297"/>
      <c r="S252" s="297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290"/>
      <c r="AF252" s="290"/>
      <c r="AG252" s="290"/>
      <c r="AH252" s="290"/>
      <c r="AI252" s="290"/>
      <c r="AJ252" s="290"/>
      <c r="AK252" s="290"/>
      <c r="AL252" s="31"/>
      <c r="AM252" s="290" t="str">
        <f t="shared" si="25"/>
        <v/>
      </c>
      <c r="AN252" s="290" t="str">
        <f t="shared" si="26"/>
        <v/>
      </c>
      <c r="AO252" s="31"/>
    </row>
    <row r="253">
      <c r="A253" s="31"/>
      <c r="B253" s="291"/>
      <c r="C253" s="292"/>
      <c r="D253" s="293" t="str">
        <f t="shared" si="22"/>
        <v/>
      </c>
      <c r="E253" s="296"/>
      <c r="F253" s="290" t="str">
        <f t="shared" si="23"/>
        <v/>
      </c>
      <c r="G253" s="291"/>
      <c r="H253" s="295"/>
      <c r="I253" s="296"/>
      <c r="J253" s="31"/>
      <c r="K253" s="285" t="str">
        <f t="shared" si="24"/>
        <v/>
      </c>
      <c r="L253" s="297"/>
      <c r="M253" s="297"/>
      <c r="N253" s="31"/>
      <c r="O253" s="297"/>
      <c r="P253" s="31"/>
      <c r="Q253" s="31"/>
      <c r="R253" s="297"/>
      <c r="S253" s="297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290"/>
      <c r="AF253" s="290"/>
      <c r="AG253" s="290"/>
      <c r="AH253" s="290"/>
      <c r="AI253" s="290"/>
      <c r="AJ253" s="290"/>
      <c r="AK253" s="290"/>
      <c r="AL253" s="31"/>
      <c r="AM253" s="290" t="str">
        <f t="shared" si="25"/>
        <v/>
      </c>
      <c r="AN253" s="290" t="str">
        <f t="shared" si="26"/>
        <v/>
      </c>
      <c r="AO253" s="31"/>
    </row>
    <row r="254">
      <c r="A254" s="31"/>
      <c r="B254" s="291"/>
      <c r="C254" s="292"/>
      <c r="D254" s="293" t="str">
        <f t="shared" si="22"/>
        <v/>
      </c>
      <c r="E254" s="296"/>
      <c r="F254" s="290" t="str">
        <f t="shared" si="23"/>
        <v/>
      </c>
      <c r="G254" s="291"/>
      <c r="H254" s="295"/>
      <c r="I254" s="296"/>
      <c r="J254" s="31"/>
      <c r="K254" s="285" t="str">
        <f t="shared" si="24"/>
        <v/>
      </c>
      <c r="L254" s="297"/>
      <c r="M254" s="297"/>
      <c r="N254" s="31"/>
      <c r="O254" s="297"/>
      <c r="P254" s="31"/>
      <c r="Q254" s="31"/>
      <c r="R254" s="297"/>
      <c r="S254" s="297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290"/>
      <c r="AF254" s="290"/>
      <c r="AG254" s="290"/>
      <c r="AH254" s="290"/>
      <c r="AI254" s="290"/>
      <c r="AJ254" s="290"/>
      <c r="AK254" s="290"/>
      <c r="AL254" s="31"/>
      <c r="AM254" s="290" t="str">
        <f t="shared" si="25"/>
        <v/>
      </c>
      <c r="AN254" s="290" t="str">
        <f t="shared" si="26"/>
        <v/>
      </c>
      <c r="AO254" s="31"/>
    </row>
    <row r="255">
      <c r="A255" s="31"/>
      <c r="B255" s="291"/>
      <c r="C255" s="292"/>
      <c r="D255" s="293" t="str">
        <f t="shared" si="22"/>
        <v/>
      </c>
      <c r="E255" s="296"/>
      <c r="F255" s="290" t="str">
        <f t="shared" si="23"/>
        <v/>
      </c>
      <c r="G255" s="291"/>
      <c r="H255" s="295"/>
      <c r="I255" s="296"/>
      <c r="J255" s="31"/>
      <c r="K255" s="285" t="str">
        <f t="shared" si="24"/>
        <v/>
      </c>
      <c r="L255" s="297"/>
      <c r="M255" s="297"/>
      <c r="N255" s="31"/>
      <c r="O255" s="297"/>
      <c r="P255" s="31"/>
      <c r="Q255" s="31"/>
      <c r="R255" s="297"/>
      <c r="S255" s="297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290"/>
      <c r="AF255" s="290"/>
      <c r="AG255" s="290"/>
      <c r="AH255" s="290"/>
      <c r="AI255" s="290"/>
      <c r="AJ255" s="290"/>
      <c r="AK255" s="290"/>
      <c r="AL255" s="31"/>
      <c r="AM255" s="290" t="str">
        <f t="shared" si="25"/>
        <v/>
      </c>
      <c r="AN255" s="290" t="str">
        <f t="shared" si="26"/>
        <v/>
      </c>
      <c r="AO255" s="31"/>
    </row>
    <row r="256">
      <c r="A256" s="31"/>
      <c r="B256" s="291"/>
      <c r="C256" s="292"/>
      <c r="D256" s="293" t="str">
        <f t="shared" si="22"/>
        <v/>
      </c>
      <c r="E256" s="296"/>
      <c r="F256" s="290" t="str">
        <f t="shared" si="23"/>
        <v/>
      </c>
      <c r="G256" s="291"/>
      <c r="H256" s="295"/>
      <c r="I256" s="296"/>
      <c r="J256" s="31"/>
      <c r="K256" s="285" t="str">
        <f t="shared" si="24"/>
        <v/>
      </c>
      <c r="L256" s="297"/>
      <c r="M256" s="297"/>
      <c r="N256" s="31"/>
      <c r="O256" s="297"/>
      <c r="P256" s="31"/>
      <c r="Q256" s="31"/>
      <c r="R256" s="297"/>
      <c r="S256" s="297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290"/>
      <c r="AF256" s="290"/>
      <c r="AG256" s="290"/>
      <c r="AH256" s="290"/>
      <c r="AI256" s="290"/>
      <c r="AJ256" s="290"/>
      <c r="AK256" s="290"/>
      <c r="AL256" s="31"/>
      <c r="AM256" s="290" t="str">
        <f t="shared" si="25"/>
        <v/>
      </c>
      <c r="AN256" s="290" t="str">
        <f t="shared" si="26"/>
        <v/>
      </c>
      <c r="AO256" s="31"/>
    </row>
    <row r="257">
      <c r="A257" s="31"/>
      <c r="B257" s="291"/>
      <c r="C257" s="292"/>
      <c r="D257" s="293" t="str">
        <f t="shared" si="22"/>
        <v/>
      </c>
      <c r="E257" s="296"/>
      <c r="F257" s="290" t="str">
        <f t="shared" si="23"/>
        <v/>
      </c>
      <c r="G257" s="291"/>
      <c r="H257" s="295"/>
      <c r="I257" s="296"/>
      <c r="J257" s="31"/>
      <c r="K257" s="285" t="str">
        <f t="shared" si="24"/>
        <v/>
      </c>
      <c r="L257" s="297"/>
      <c r="M257" s="297"/>
      <c r="N257" s="31"/>
      <c r="O257" s="297"/>
      <c r="P257" s="297"/>
      <c r="Q257" s="31"/>
      <c r="R257" s="297"/>
      <c r="S257" s="297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290"/>
      <c r="AF257" s="290"/>
      <c r="AG257" s="290"/>
      <c r="AH257" s="290"/>
      <c r="AI257" s="290"/>
      <c r="AJ257" s="290"/>
      <c r="AK257" s="290"/>
      <c r="AL257" s="31"/>
      <c r="AM257" s="290" t="str">
        <f t="shared" si="25"/>
        <v/>
      </c>
      <c r="AN257" s="290" t="str">
        <f t="shared" si="26"/>
        <v/>
      </c>
      <c r="AO257" s="31"/>
    </row>
    <row r="258">
      <c r="A258" s="31"/>
      <c r="B258" s="291"/>
      <c r="C258" s="292"/>
      <c r="D258" s="293" t="str">
        <f t="shared" si="22"/>
        <v/>
      </c>
      <c r="E258" s="296"/>
      <c r="F258" s="290" t="str">
        <f t="shared" si="23"/>
        <v/>
      </c>
      <c r="G258" s="291"/>
      <c r="H258" s="295"/>
      <c r="I258" s="296"/>
      <c r="J258" s="31"/>
      <c r="K258" s="285" t="str">
        <f t="shared" si="24"/>
        <v/>
      </c>
      <c r="L258" s="297"/>
      <c r="M258" s="297"/>
      <c r="N258" s="31"/>
      <c r="O258" s="297"/>
      <c r="P258" s="297"/>
      <c r="Q258" s="31"/>
      <c r="R258" s="297"/>
      <c r="S258" s="297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290"/>
      <c r="AF258" s="290"/>
      <c r="AG258" s="290"/>
      <c r="AH258" s="290"/>
      <c r="AI258" s="290"/>
      <c r="AJ258" s="290"/>
      <c r="AK258" s="290"/>
      <c r="AL258" s="31"/>
      <c r="AM258" s="290" t="str">
        <f t="shared" si="25"/>
        <v/>
      </c>
      <c r="AN258" s="290" t="str">
        <f t="shared" si="26"/>
        <v/>
      </c>
      <c r="AO258" s="31"/>
    </row>
    <row r="259">
      <c r="A259" s="31"/>
      <c r="B259" s="291"/>
      <c r="C259" s="292"/>
      <c r="D259" s="293" t="str">
        <f t="shared" si="22"/>
        <v/>
      </c>
      <c r="E259" s="296"/>
      <c r="F259" s="290" t="str">
        <f t="shared" si="23"/>
        <v/>
      </c>
      <c r="G259" s="291"/>
      <c r="H259" s="295"/>
      <c r="I259" s="296"/>
      <c r="J259" s="31"/>
      <c r="K259" s="285" t="str">
        <f t="shared" si="24"/>
        <v/>
      </c>
      <c r="L259" s="297"/>
      <c r="M259" s="297"/>
      <c r="N259" s="31"/>
      <c r="O259" s="297"/>
      <c r="P259" s="297"/>
      <c r="Q259" s="31"/>
      <c r="R259" s="297"/>
      <c r="S259" s="297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290"/>
      <c r="AF259" s="290"/>
      <c r="AG259" s="290"/>
      <c r="AH259" s="290"/>
      <c r="AI259" s="290"/>
      <c r="AJ259" s="290"/>
      <c r="AK259" s="290"/>
      <c r="AL259" s="31"/>
      <c r="AM259" s="290" t="str">
        <f t="shared" si="25"/>
        <v/>
      </c>
      <c r="AN259" s="290" t="str">
        <f t="shared" si="26"/>
        <v/>
      </c>
      <c r="AO259" s="31"/>
    </row>
    <row r="260">
      <c r="A260" s="31"/>
      <c r="B260" s="291"/>
      <c r="C260" s="292"/>
      <c r="D260" s="293" t="str">
        <f t="shared" si="22"/>
        <v/>
      </c>
      <c r="E260" s="296"/>
      <c r="F260" s="290" t="str">
        <f t="shared" si="23"/>
        <v/>
      </c>
      <c r="G260" s="291"/>
      <c r="H260" s="295"/>
      <c r="I260" s="296"/>
      <c r="J260" s="31"/>
      <c r="K260" s="285" t="str">
        <f t="shared" si="24"/>
        <v/>
      </c>
      <c r="L260" s="297"/>
      <c r="M260" s="297"/>
      <c r="N260" s="31"/>
      <c r="O260" s="297"/>
      <c r="P260" s="297"/>
      <c r="Q260" s="31"/>
      <c r="R260" s="297"/>
      <c r="S260" s="297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290"/>
      <c r="AF260" s="290"/>
      <c r="AG260" s="290"/>
      <c r="AH260" s="290"/>
      <c r="AI260" s="290"/>
      <c r="AJ260" s="290"/>
      <c r="AK260" s="290"/>
      <c r="AL260" s="31"/>
      <c r="AM260" s="290" t="str">
        <f t="shared" si="25"/>
        <v/>
      </c>
      <c r="AN260" s="290" t="str">
        <f t="shared" si="26"/>
        <v/>
      </c>
      <c r="AO260" s="31"/>
    </row>
    <row r="261">
      <c r="A261" s="31"/>
      <c r="B261" s="291"/>
      <c r="C261" s="292"/>
      <c r="D261" s="293" t="str">
        <f t="shared" si="22"/>
        <v/>
      </c>
      <c r="E261" s="296"/>
      <c r="F261" s="290" t="str">
        <f t="shared" si="23"/>
        <v/>
      </c>
      <c r="G261" s="291"/>
      <c r="H261" s="295"/>
      <c r="I261" s="296"/>
      <c r="J261" s="31"/>
      <c r="K261" s="285" t="str">
        <f t="shared" si="24"/>
        <v/>
      </c>
      <c r="L261" s="297"/>
      <c r="M261" s="297"/>
      <c r="N261" s="31"/>
      <c r="O261" s="297"/>
      <c r="P261" s="31"/>
      <c r="Q261" s="31"/>
      <c r="R261" s="297"/>
      <c r="S261" s="297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290"/>
      <c r="AF261" s="290"/>
      <c r="AG261" s="290"/>
      <c r="AH261" s="290"/>
      <c r="AI261" s="290"/>
      <c r="AJ261" s="290"/>
      <c r="AK261" s="290"/>
      <c r="AL261" s="31"/>
      <c r="AM261" s="290" t="str">
        <f t="shared" si="25"/>
        <v/>
      </c>
      <c r="AN261" s="290" t="str">
        <f t="shared" si="26"/>
        <v/>
      </c>
      <c r="AO261" s="31"/>
    </row>
    <row r="262">
      <c r="A262" s="31"/>
      <c r="B262" s="291"/>
      <c r="C262" s="292"/>
      <c r="D262" s="293" t="str">
        <f t="shared" si="22"/>
        <v/>
      </c>
      <c r="E262" s="296"/>
      <c r="F262" s="290" t="str">
        <f t="shared" si="23"/>
        <v/>
      </c>
      <c r="G262" s="291"/>
      <c r="H262" s="295"/>
      <c r="I262" s="296"/>
      <c r="J262" s="31"/>
      <c r="K262" s="285" t="str">
        <f t="shared" si="24"/>
        <v/>
      </c>
      <c r="L262" s="297"/>
      <c r="M262" s="297"/>
      <c r="N262" s="31"/>
      <c r="O262" s="297"/>
      <c r="P262" s="297"/>
      <c r="Q262" s="31"/>
      <c r="R262" s="297"/>
      <c r="S262" s="297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290"/>
      <c r="AF262" s="290"/>
      <c r="AG262" s="290"/>
      <c r="AH262" s="290"/>
      <c r="AI262" s="290"/>
      <c r="AJ262" s="290"/>
      <c r="AK262" s="290"/>
      <c r="AL262" s="31"/>
      <c r="AM262" s="290" t="str">
        <f t="shared" si="25"/>
        <v/>
      </c>
      <c r="AN262" s="290" t="str">
        <f t="shared" si="26"/>
        <v/>
      </c>
      <c r="AO262" s="31"/>
    </row>
    <row r="263">
      <c r="A263" s="31"/>
      <c r="B263" s="291"/>
      <c r="C263" s="292"/>
      <c r="D263" s="293" t="str">
        <f t="shared" si="22"/>
        <v/>
      </c>
      <c r="E263" s="296"/>
      <c r="F263" s="290" t="str">
        <f t="shared" si="23"/>
        <v/>
      </c>
      <c r="G263" s="291"/>
      <c r="H263" s="295"/>
      <c r="I263" s="296"/>
      <c r="J263" s="31"/>
      <c r="K263" s="285" t="str">
        <f t="shared" si="24"/>
        <v/>
      </c>
      <c r="L263" s="297"/>
      <c r="M263" s="297"/>
      <c r="N263" s="31"/>
      <c r="O263" s="297"/>
      <c r="P263" s="297"/>
      <c r="Q263" s="31"/>
      <c r="R263" s="297"/>
      <c r="S263" s="297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290"/>
      <c r="AF263" s="290"/>
      <c r="AG263" s="290"/>
      <c r="AH263" s="290"/>
      <c r="AI263" s="290"/>
      <c r="AJ263" s="290"/>
      <c r="AK263" s="290"/>
      <c r="AL263" s="31"/>
      <c r="AM263" s="290" t="str">
        <f t="shared" si="25"/>
        <v/>
      </c>
      <c r="AN263" s="290" t="str">
        <f t="shared" si="26"/>
        <v/>
      </c>
      <c r="AO263" s="31"/>
    </row>
    <row r="264">
      <c r="A264" s="31"/>
      <c r="B264" s="291"/>
      <c r="C264" s="292"/>
      <c r="D264" s="293" t="str">
        <f t="shared" si="22"/>
        <v/>
      </c>
      <c r="E264" s="296"/>
      <c r="F264" s="290" t="str">
        <f t="shared" si="23"/>
        <v/>
      </c>
      <c r="G264" s="291"/>
      <c r="H264" s="295"/>
      <c r="I264" s="296"/>
      <c r="J264" s="31"/>
      <c r="K264" s="285" t="str">
        <f t="shared" si="24"/>
        <v/>
      </c>
      <c r="L264" s="297"/>
      <c r="M264" s="297"/>
      <c r="N264" s="31"/>
      <c r="O264" s="297"/>
      <c r="P264" s="297"/>
      <c r="Q264" s="31"/>
      <c r="R264" s="297"/>
      <c r="S264" s="297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290"/>
      <c r="AF264" s="290"/>
      <c r="AG264" s="290"/>
      <c r="AH264" s="290"/>
      <c r="AI264" s="290"/>
      <c r="AJ264" s="290"/>
      <c r="AK264" s="290"/>
      <c r="AL264" s="31"/>
      <c r="AM264" s="290" t="str">
        <f t="shared" si="25"/>
        <v/>
      </c>
      <c r="AN264" s="290" t="str">
        <f t="shared" si="26"/>
        <v/>
      </c>
      <c r="AO264" s="31"/>
    </row>
    <row r="265">
      <c r="A265" s="31"/>
      <c r="B265" s="291"/>
      <c r="C265" s="292"/>
      <c r="D265" s="293" t="str">
        <f t="shared" si="22"/>
        <v/>
      </c>
      <c r="E265" s="296"/>
      <c r="F265" s="290" t="str">
        <f t="shared" si="23"/>
        <v/>
      </c>
      <c r="G265" s="291"/>
      <c r="H265" s="295"/>
      <c r="I265" s="296"/>
      <c r="J265" s="31"/>
      <c r="K265" s="285" t="str">
        <f t="shared" si="24"/>
        <v/>
      </c>
      <c r="L265" s="297"/>
      <c r="M265" s="297"/>
      <c r="N265" s="31"/>
      <c r="O265" s="297"/>
      <c r="P265" s="297"/>
      <c r="Q265" s="31"/>
      <c r="R265" s="297"/>
      <c r="S265" s="297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290"/>
      <c r="AF265" s="290"/>
      <c r="AG265" s="290"/>
      <c r="AH265" s="290"/>
      <c r="AI265" s="290"/>
      <c r="AJ265" s="290"/>
      <c r="AK265" s="290"/>
      <c r="AL265" s="31"/>
      <c r="AM265" s="290" t="str">
        <f t="shared" si="25"/>
        <v/>
      </c>
      <c r="AN265" s="290" t="str">
        <f t="shared" si="26"/>
        <v/>
      </c>
      <c r="AO265" s="31"/>
    </row>
    <row r="266">
      <c r="A266" s="31"/>
      <c r="B266" s="291"/>
      <c r="C266" s="292"/>
      <c r="D266" s="293" t="str">
        <f t="shared" si="22"/>
        <v/>
      </c>
      <c r="E266" s="296"/>
      <c r="F266" s="290" t="str">
        <f t="shared" si="23"/>
        <v/>
      </c>
      <c r="G266" s="291"/>
      <c r="H266" s="295"/>
      <c r="I266" s="296"/>
      <c r="J266" s="31"/>
      <c r="K266" s="285" t="str">
        <f t="shared" si="24"/>
        <v/>
      </c>
      <c r="L266" s="297"/>
      <c r="M266" s="297"/>
      <c r="N266" s="31"/>
      <c r="O266" s="297"/>
      <c r="P266" s="297"/>
      <c r="Q266" s="31"/>
      <c r="R266" s="297"/>
      <c r="S266" s="297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290"/>
      <c r="AF266" s="290"/>
      <c r="AG266" s="290"/>
      <c r="AH266" s="290"/>
      <c r="AI266" s="290"/>
      <c r="AJ266" s="290"/>
      <c r="AK266" s="290"/>
      <c r="AL266" s="31"/>
      <c r="AM266" s="290" t="str">
        <f t="shared" si="25"/>
        <v/>
      </c>
      <c r="AN266" s="290" t="str">
        <f t="shared" si="26"/>
        <v/>
      </c>
      <c r="AO266" s="31"/>
    </row>
    <row r="267">
      <c r="A267" s="31"/>
      <c r="B267" s="291"/>
      <c r="C267" s="292"/>
      <c r="D267" s="293" t="str">
        <f t="shared" si="22"/>
        <v/>
      </c>
      <c r="E267" s="296"/>
      <c r="F267" s="290" t="str">
        <f t="shared" si="23"/>
        <v/>
      </c>
      <c r="G267" s="286"/>
      <c r="H267" s="295"/>
      <c r="I267" s="296"/>
      <c r="J267" s="31"/>
      <c r="K267" s="285" t="str">
        <f t="shared" si="24"/>
        <v/>
      </c>
      <c r="L267" s="297"/>
      <c r="M267" s="297"/>
      <c r="N267" s="31"/>
      <c r="O267" s="297"/>
      <c r="P267" s="297"/>
      <c r="Q267" s="31"/>
      <c r="R267" s="297"/>
      <c r="S267" s="297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290"/>
      <c r="AF267" s="290"/>
      <c r="AG267" s="290"/>
      <c r="AH267" s="290"/>
      <c r="AI267" s="290"/>
      <c r="AJ267" s="290"/>
      <c r="AK267" s="290"/>
      <c r="AL267" s="31"/>
      <c r="AM267" s="290" t="str">
        <f t="shared" si="25"/>
        <v/>
      </c>
      <c r="AN267" s="290" t="str">
        <f t="shared" si="26"/>
        <v/>
      </c>
      <c r="AO267" s="31"/>
    </row>
    <row r="268">
      <c r="A268" s="31"/>
      <c r="B268" s="291"/>
      <c r="C268" s="292"/>
      <c r="D268" s="293" t="str">
        <f t="shared" si="22"/>
        <v/>
      </c>
      <c r="E268" s="296"/>
      <c r="F268" s="290" t="str">
        <f t="shared" si="23"/>
        <v/>
      </c>
      <c r="G268" s="291"/>
      <c r="H268" s="295"/>
      <c r="I268" s="296"/>
      <c r="J268" s="31"/>
      <c r="K268" s="285" t="str">
        <f t="shared" si="24"/>
        <v/>
      </c>
      <c r="L268" s="297"/>
      <c r="M268" s="297"/>
      <c r="N268" s="31"/>
      <c r="O268" s="297"/>
      <c r="P268" s="31"/>
      <c r="Q268" s="31"/>
      <c r="R268" s="297"/>
      <c r="S268" s="297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290"/>
      <c r="AF268" s="290"/>
      <c r="AG268" s="290"/>
      <c r="AH268" s="290"/>
      <c r="AI268" s="290"/>
      <c r="AJ268" s="290"/>
      <c r="AK268" s="290"/>
      <c r="AL268" s="31"/>
      <c r="AM268" s="290" t="str">
        <f t="shared" si="25"/>
        <v/>
      </c>
      <c r="AN268" s="290" t="str">
        <f t="shared" si="26"/>
        <v/>
      </c>
      <c r="AO268" s="31"/>
    </row>
    <row r="269">
      <c r="A269" s="31"/>
      <c r="B269" s="291"/>
      <c r="C269" s="292"/>
      <c r="D269" s="293" t="str">
        <f t="shared" si="22"/>
        <v/>
      </c>
      <c r="E269" s="296"/>
      <c r="F269" s="290" t="str">
        <f t="shared" si="23"/>
        <v/>
      </c>
      <c r="G269" s="291"/>
      <c r="H269" s="295"/>
      <c r="I269" s="296"/>
      <c r="J269" s="31"/>
      <c r="K269" s="285" t="str">
        <f t="shared" si="24"/>
        <v/>
      </c>
      <c r="L269" s="297"/>
      <c r="M269" s="297"/>
      <c r="N269" s="31"/>
      <c r="O269" s="297"/>
      <c r="P269" s="31"/>
      <c r="Q269" s="31"/>
      <c r="R269" s="297"/>
      <c r="S269" s="297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290"/>
      <c r="AF269" s="290"/>
      <c r="AG269" s="290"/>
      <c r="AH269" s="290"/>
      <c r="AI269" s="290"/>
      <c r="AJ269" s="290"/>
      <c r="AK269" s="290"/>
      <c r="AL269" s="31"/>
      <c r="AM269" s="290" t="str">
        <f t="shared" si="25"/>
        <v/>
      </c>
      <c r="AN269" s="290" t="str">
        <f t="shared" si="26"/>
        <v/>
      </c>
      <c r="AO269" s="31"/>
    </row>
    <row r="270">
      <c r="A270" s="31"/>
      <c r="B270" s="291"/>
      <c r="C270" s="292"/>
      <c r="D270" s="293" t="str">
        <f t="shared" si="22"/>
        <v/>
      </c>
      <c r="E270" s="296"/>
      <c r="F270" s="290" t="str">
        <f t="shared" si="23"/>
        <v/>
      </c>
      <c r="G270" s="291"/>
      <c r="H270" s="295"/>
      <c r="I270" s="296"/>
      <c r="J270" s="31"/>
      <c r="K270" s="285" t="str">
        <f t="shared" si="24"/>
        <v/>
      </c>
      <c r="L270" s="297"/>
      <c r="M270" s="297"/>
      <c r="N270" s="31"/>
      <c r="O270" s="297"/>
      <c r="P270" s="31"/>
      <c r="Q270" s="31"/>
      <c r="R270" s="297"/>
      <c r="S270" s="297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290"/>
      <c r="AF270" s="290"/>
      <c r="AG270" s="290"/>
      <c r="AH270" s="290"/>
      <c r="AI270" s="290"/>
      <c r="AJ270" s="290"/>
      <c r="AK270" s="290"/>
      <c r="AL270" s="31"/>
      <c r="AM270" s="290" t="str">
        <f t="shared" si="25"/>
        <v/>
      </c>
      <c r="AN270" s="290" t="str">
        <f t="shared" si="26"/>
        <v/>
      </c>
      <c r="AO270" s="31"/>
    </row>
    <row r="271">
      <c r="A271" s="31"/>
      <c r="B271" s="291"/>
      <c r="C271" s="292"/>
      <c r="D271" s="293" t="str">
        <f t="shared" si="22"/>
        <v/>
      </c>
      <c r="E271" s="296"/>
      <c r="F271" s="290" t="str">
        <f t="shared" si="23"/>
        <v/>
      </c>
      <c r="G271" s="291"/>
      <c r="H271" s="295"/>
      <c r="I271" s="296"/>
      <c r="J271" s="31"/>
      <c r="K271" s="285" t="str">
        <f t="shared" si="24"/>
        <v/>
      </c>
      <c r="L271" s="297"/>
      <c r="M271" s="297"/>
      <c r="N271" s="31"/>
      <c r="O271" s="297"/>
      <c r="P271" s="31"/>
      <c r="Q271" s="31"/>
      <c r="R271" s="297"/>
      <c r="S271" s="297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290"/>
      <c r="AF271" s="290"/>
      <c r="AG271" s="290"/>
      <c r="AH271" s="290"/>
      <c r="AI271" s="290"/>
      <c r="AJ271" s="290"/>
      <c r="AK271" s="290"/>
      <c r="AL271" s="31"/>
      <c r="AM271" s="290" t="str">
        <f t="shared" si="25"/>
        <v/>
      </c>
      <c r="AN271" s="290" t="str">
        <f t="shared" si="26"/>
        <v/>
      </c>
      <c r="AO271" s="31"/>
    </row>
    <row r="272">
      <c r="A272" s="31"/>
      <c r="B272" s="291"/>
      <c r="C272" s="292"/>
      <c r="D272" s="293" t="str">
        <f t="shared" si="22"/>
        <v/>
      </c>
      <c r="E272" s="296"/>
      <c r="F272" s="290" t="str">
        <f t="shared" si="23"/>
        <v/>
      </c>
      <c r="G272" s="291"/>
      <c r="H272" s="295"/>
      <c r="I272" s="296"/>
      <c r="J272" s="31"/>
      <c r="K272" s="285" t="str">
        <f t="shared" si="24"/>
        <v/>
      </c>
      <c r="L272" s="297"/>
      <c r="M272" s="297"/>
      <c r="N272" s="31"/>
      <c r="O272" s="297"/>
      <c r="P272" s="31"/>
      <c r="Q272" s="31"/>
      <c r="R272" s="297"/>
      <c r="S272" s="297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290"/>
      <c r="AF272" s="290"/>
      <c r="AG272" s="290"/>
      <c r="AH272" s="290"/>
      <c r="AI272" s="290"/>
      <c r="AJ272" s="290"/>
      <c r="AK272" s="290"/>
      <c r="AL272" s="31"/>
      <c r="AM272" s="290" t="str">
        <f t="shared" si="25"/>
        <v/>
      </c>
      <c r="AN272" s="290" t="str">
        <f t="shared" si="26"/>
        <v/>
      </c>
      <c r="AO272" s="31"/>
    </row>
    <row r="273">
      <c r="A273" s="31"/>
      <c r="B273" s="291"/>
      <c r="C273" s="292"/>
      <c r="D273" s="293" t="str">
        <f t="shared" si="22"/>
        <v/>
      </c>
      <c r="E273" s="296"/>
      <c r="F273" s="290" t="str">
        <f t="shared" si="23"/>
        <v/>
      </c>
      <c r="G273" s="291"/>
      <c r="H273" s="295"/>
      <c r="I273" s="296"/>
      <c r="J273" s="31"/>
      <c r="K273" s="285" t="str">
        <f t="shared" si="24"/>
        <v/>
      </c>
      <c r="L273" s="297"/>
      <c r="M273" s="297"/>
      <c r="N273" s="31"/>
      <c r="O273" s="297"/>
      <c r="P273" s="31"/>
      <c r="Q273" s="31"/>
      <c r="R273" s="297"/>
      <c r="S273" s="297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290"/>
      <c r="AF273" s="290"/>
      <c r="AG273" s="290"/>
      <c r="AH273" s="290"/>
      <c r="AI273" s="290"/>
      <c r="AJ273" s="290"/>
      <c r="AK273" s="290"/>
      <c r="AL273" s="31"/>
      <c r="AM273" s="290" t="str">
        <f t="shared" si="25"/>
        <v/>
      </c>
      <c r="AN273" s="290" t="str">
        <f t="shared" si="26"/>
        <v/>
      </c>
      <c r="AO273" s="31"/>
    </row>
    <row r="274">
      <c r="A274" s="31"/>
      <c r="B274" s="291"/>
      <c r="C274" s="292"/>
      <c r="D274" s="293" t="str">
        <f t="shared" si="22"/>
        <v/>
      </c>
      <c r="E274" s="296"/>
      <c r="F274" s="290" t="str">
        <f t="shared" si="23"/>
        <v/>
      </c>
      <c r="G274" s="291"/>
      <c r="H274" s="295"/>
      <c r="I274" s="296"/>
      <c r="J274" s="31"/>
      <c r="K274" s="285" t="str">
        <f t="shared" si="24"/>
        <v/>
      </c>
      <c r="L274" s="297"/>
      <c r="M274" s="297"/>
      <c r="N274" s="31"/>
      <c r="O274" s="297"/>
      <c r="P274" s="31"/>
      <c r="Q274" s="31"/>
      <c r="R274" s="297"/>
      <c r="S274" s="297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290"/>
      <c r="AF274" s="290"/>
      <c r="AG274" s="290"/>
      <c r="AH274" s="290"/>
      <c r="AI274" s="290"/>
      <c r="AJ274" s="290"/>
      <c r="AK274" s="290"/>
      <c r="AL274" s="31"/>
      <c r="AM274" s="290" t="str">
        <f t="shared" si="25"/>
        <v/>
      </c>
      <c r="AN274" s="290" t="str">
        <f t="shared" si="26"/>
        <v/>
      </c>
      <c r="AO274" s="31"/>
    </row>
    <row r="275">
      <c r="A275" s="31"/>
      <c r="B275" s="291"/>
      <c r="C275" s="292"/>
      <c r="D275" s="293" t="str">
        <f t="shared" si="22"/>
        <v/>
      </c>
      <c r="E275" s="296"/>
      <c r="F275" s="290" t="str">
        <f t="shared" si="23"/>
        <v/>
      </c>
      <c r="G275" s="291"/>
      <c r="H275" s="295"/>
      <c r="I275" s="296"/>
      <c r="J275" s="31"/>
      <c r="K275" s="285" t="str">
        <f t="shared" si="24"/>
        <v/>
      </c>
      <c r="L275" s="297"/>
      <c r="M275" s="297"/>
      <c r="N275" s="31"/>
      <c r="O275" s="297"/>
      <c r="P275" s="31"/>
      <c r="Q275" s="31"/>
      <c r="R275" s="297"/>
      <c r="S275" s="297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290"/>
      <c r="AF275" s="290"/>
      <c r="AG275" s="290"/>
      <c r="AH275" s="290"/>
      <c r="AI275" s="290"/>
      <c r="AJ275" s="290"/>
      <c r="AK275" s="290"/>
      <c r="AL275" s="31"/>
      <c r="AM275" s="290" t="str">
        <f t="shared" si="25"/>
        <v/>
      </c>
      <c r="AN275" s="290" t="str">
        <f t="shared" si="26"/>
        <v/>
      </c>
      <c r="AO275" s="31"/>
    </row>
    <row r="276">
      <c r="A276" s="31"/>
      <c r="B276" s="291"/>
      <c r="C276" s="292"/>
      <c r="D276" s="293" t="str">
        <f t="shared" si="22"/>
        <v/>
      </c>
      <c r="E276" s="296"/>
      <c r="F276" s="290" t="str">
        <f t="shared" si="23"/>
        <v/>
      </c>
      <c r="G276" s="291"/>
      <c r="H276" s="295"/>
      <c r="I276" s="296"/>
      <c r="J276" s="31"/>
      <c r="K276" s="285" t="str">
        <f t="shared" si="24"/>
        <v/>
      </c>
      <c r="L276" s="297"/>
      <c r="M276" s="297"/>
      <c r="N276" s="31"/>
      <c r="O276" s="297"/>
      <c r="P276" s="31"/>
      <c r="Q276" s="31"/>
      <c r="R276" s="297"/>
      <c r="S276" s="297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290"/>
      <c r="AF276" s="290"/>
      <c r="AG276" s="290"/>
      <c r="AH276" s="290"/>
      <c r="AI276" s="290"/>
      <c r="AJ276" s="290"/>
      <c r="AK276" s="290"/>
      <c r="AL276" s="31"/>
      <c r="AM276" s="290" t="str">
        <f t="shared" si="25"/>
        <v/>
      </c>
      <c r="AN276" s="290" t="str">
        <f t="shared" si="26"/>
        <v/>
      </c>
      <c r="AO276" s="31"/>
    </row>
    <row r="277">
      <c r="A277" s="31"/>
      <c r="B277" s="291"/>
      <c r="C277" s="292"/>
      <c r="D277" s="293" t="str">
        <f t="shared" si="22"/>
        <v/>
      </c>
      <c r="E277" s="296"/>
      <c r="F277" s="290" t="str">
        <f t="shared" si="23"/>
        <v/>
      </c>
      <c r="G277" s="291"/>
      <c r="H277" s="295"/>
      <c r="I277" s="296"/>
      <c r="J277" s="31"/>
      <c r="K277" s="285" t="str">
        <f t="shared" si="24"/>
        <v/>
      </c>
      <c r="L277" s="297"/>
      <c r="M277" s="297"/>
      <c r="N277" s="31"/>
      <c r="O277" s="297"/>
      <c r="P277" s="31"/>
      <c r="Q277" s="31"/>
      <c r="R277" s="297"/>
      <c r="S277" s="297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290"/>
      <c r="AF277" s="290"/>
      <c r="AG277" s="290"/>
      <c r="AH277" s="290"/>
      <c r="AI277" s="290"/>
      <c r="AJ277" s="290"/>
      <c r="AK277" s="290"/>
      <c r="AL277" s="31"/>
      <c r="AM277" s="290" t="str">
        <f t="shared" si="25"/>
        <v/>
      </c>
      <c r="AN277" s="290" t="str">
        <f t="shared" si="26"/>
        <v/>
      </c>
      <c r="AO277" s="31"/>
    </row>
    <row r="278">
      <c r="A278" s="31"/>
      <c r="B278" s="291"/>
      <c r="C278" s="292"/>
      <c r="D278" s="293" t="str">
        <f t="shared" si="22"/>
        <v/>
      </c>
      <c r="E278" s="296"/>
      <c r="F278" s="290" t="str">
        <f t="shared" si="23"/>
        <v/>
      </c>
      <c r="G278" s="291"/>
      <c r="H278" s="295"/>
      <c r="I278" s="296"/>
      <c r="J278" s="31"/>
      <c r="K278" s="285" t="str">
        <f t="shared" si="24"/>
        <v/>
      </c>
      <c r="L278" s="297"/>
      <c r="M278" s="297"/>
      <c r="N278" s="31"/>
      <c r="O278" s="297"/>
      <c r="P278" s="31"/>
      <c r="Q278" s="31"/>
      <c r="R278" s="297"/>
      <c r="S278" s="297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290"/>
      <c r="AF278" s="290"/>
      <c r="AG278" s="290"/>
      <c r="AH278" s="290"/>
      <c r="AI278" s="290"/>
      <c r="AJ278" s="290"/>
      <c r="AK278" s="290"/>
      <c r="AL278" s="31"/>
      <c r="AM278" s="290" t="str">
        <f t="shared" si="25"/>
        <v/>
      </c>
      <c r="AN278" s="290" t="str">
        <f t="shared" si="26"/>
        <v/>
      </c>
      <c r="AO278" s="31"/>
    </row>
    <row r="279">
      <c r="A279" s="31"/>
      <c r="B279" s="291"/>
      <c r="C279" s="292"/>
      <c r="D279" s="293" t="str">
        <f t="shared" si="22"/>
        <v/>
      </c>
      <c r="E279" s="296"/>
      <c r="F279" s="290" t="str">
        <f t="shared" si="23"/>
        <v/>
      </c>
      <c r="G279" s="291"/>
      <c r="H279" s="295"/>
      <c r="I279" s="296"/>
      <c r="J279" s="31"/>
      <c r="K279" s="285" t="str">
        <f t="shared" si="24"/>
        <v/>
      </c>
      <c r="L279" s="297"/>
      <c r="M279" s="297"/>
      <c r="N279" s="31"/>
      <c r="O279" s="297"/>
      <c r="P279" s="31"/>
      <c r="Q279" s="31"/>
      <c r="R279" s="297"/>
      <c r="S279" s="297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290"/>
      <c r="AF279" s="290"/>
      <c r="AG279" s="290"/>
      <c r="AH279" s="290"/>
      <c r="AI279" s="290"/>
      <c r="AJ279" s="290"/>
      <c r="AK279" s="290"/>
      <c r="AL279" s="31"/>
      <c r="AM279" s="290" t="str">
        <f t="shared" si="25"/>
        <v/>
      </c>
      <c r="AN279" s="290" t="str">
        <f t="shared" si="26"/>
        <v/>
      </c>
      <c r="AO279" s="31"/>
    </row>
    <row r="280">
      <c r="A280" s="31"/>
      <c r="B280" s="291"/>
      <c r="C280" s="292"/>
      <c r="D280" s="293" t="str">
        <f t="shared" si="22"/>
        <v/>
      </c>
      <c r="E280" s="296"/>
      <c r="F280" s="290" t="str">
        <f t="shared" si="23"/>
        <v/>
      </c>
      <c r="G280" s="291"/>
      <c r="H280" s="295"/>
      <c r="I280" s="296"/>
      <c r="J280" s="31"/>
      <c r="K280" s="285" t="str">
        <f t="shared" si="24"/>
        <v/>
      </c>
      <c r="L280" s="297"/>
      <c r="M280" s="297"/>
      <c r="N280" s="31"/>
      <c r="O280" s="297"/>
      <c r="P280" s="31"/>
      <c r="Q280" s="31"/>
      <c r="R280" s="297"/>
      <c r="S280" s="297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290"/>
      <c r="AF280" s="290"/>
      <c r="AG280" s="290"/>
      <c r="AH280" s="290"/>
      <c r="AI280" s="290"/>
      <c r="AJ280" s="290"/>
      <c r="AK280" s="290"/>
      <c r="AL280" s="31"/>
      <c r="AM280" s="290" t="str">
        <f t="shared" si="25"/>
        <v/>
      </c>
      <c r="AN280" s="290" t="str">
        <f t="shared" si="26"/>
        <v/>
      </c>
      <c r="AO280" s="31"/>
    </row>
    <row r="281">
      <c r="A281" s="31"/>
      <c r="B281" s="291"/>
      <c r="C281" s="292"/>
      <c r="D281" s="293" t="str">
        <f t="shared" si="22"/>
        <v/>
      </c>
      <c r="E281" s="296"/>
      <c r="F281" s="290" t="str">
        <f t="shared" si="23"/>
        <v/>
      </c>
      <c r="G281" s="291"/>
      <c r="H281" s="295"/>
      <c r="I281" s="296"/>
      <c r="J281" s="31"/>
      <c r="K281" s="285" t="str">
        <f t="shared" si="24"/>
        <v/>
      </c>
      <c r="L281" s="297"/>
      <c r="M281" s="297"/>
      <c r="N281" s="31"/>
      <c r="O281" s="297"/>
      <c r="P281" s="31"/>
      <c r="Q281" s="31"/>
      <c r="R281" s="297"/>
      <c r="S281" s="297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290"/>
      <c r="AF281" s="290"/>
      <c r="AG281" s="290"/>
      <c r="AH281" s="290"/>
      <c r="AI281" s="290"/>
      <c r="AJ281" s="290"/>
      <c r="AK281" s="290"/>
      <c r="AL281" s="31"/>
      <c r="AM281" s="290" t="str">
        <f t="shared" si="25"/>
        <v/>
      </c>
      <c r="AN281" s="290" t="str">
        <f t="shared" si="26"/>
        <v/>
      </c>
      <c r="AO281" s="31"/>
    </row>
    <row r="282">
      <c r="A282" s="31"/>
      <c r="B282" s="291"/>
      <c r="C282" s="292"/>
      <c r="D282" s="293" t="str">
        <f t="shared" si="22"/>
        <v/>
      </c>
      <c r="E282" s="296"/>
      <c r="F282" s="290" t="str">
        <f t="shared" si="23"/>
        <v/>
      </c>
      <c r="G282" s="291"/>
      <c r="H282" s="295"/>
      <c r="I282" s="296"/>
      <c r="J282" s="31"/>
      <c r="K282" s="285" t="str">
        <f t="shared" si="24"/>
        <v/>
      </c>
      <c r="L282" s="297"/>
      <c r="M282" s="297"/>
      <c r="N282" s="31"/>
      <c r="O282" s="297"/>
      <c r="P282" s="31"/>
      <c r="Q282" s="31"/>
      <c r="R282" s="297"/>
      <c r="S282" s="297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290"/>
      <c r="AF282" s="290"/>
      <c r="AG282" s="290"/>
      <c r="AH282" s="290"/>
      <c r="AI282" s="290"/>
      <c r="AJ282" s="290"/>
      <c r="AK282" s="290"/>
      <c r="AL282" s="31"/>
      <c r="AM282" s="290" t="str">
        <f t="shared" si="25"/>
        <v/>
      </c>
      <c r="AN282" s="290" t="str">
        <f t="shared" si="26"/>
        <v/>
      </c>
      <c r="AO282" s="31"/>
    </row>
    <row r="283">
      <c r="A283" s="31"/>
      <c r="B283" s="291"/>
      <c r="C283" s="292"/>
      <c r="D283" s="293" t="str">
        <f t="shared" si="22"/>
        <v/>
      </c>
      <c r="E283" s="296"/>
      <c r="F283" s="290" t="str">
        <f t="shared" si="23"/>
        <v/>
      </c>
      <c r="G283" s="291"/>
      <c r="H283" s="295"/>
      <c r="I283" s="296"/>
      <c r="J283" s="31"/>
      <c r="K283" s="285" t="str">
        <f t="shared" si="24"/>
        <v/>
      </c>
      <c r="L283" s="297"/>
      <c r="M283" s="297"/>
      <c r="N283" s="31"/>
      <c r="O283" s="297"/>
      <c r="P283" s="31"/>
      <c r="Q283" s="31"/>
      <c r="R283" s="297"/>
      <c r="S283" s="297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290"/>
      <c r="AF283" s="290"/>
      <c r="AG283" s="290"/>
      <c r="AH283" s="290"/>
      <c r="AI283" s="290"/>
      <c r="AJ283" s="290"/>
      <c r="AK283" s="290"/>
      <c r="AL283" s="31"/>
      <c r="AM283" s="290" t="str">
        <f t="shared" si="25"/>
        <v/>
      </c>
      <c r="AN283" s="290" t="str">
        <f t="shared" si="26"/>
        <v/>
      </c>
      <c r="AO283" s="31"/>
    </row>
    <row r="284">
      <c r="A284" s="31"/>
      <c r="B284" s="291"/>
      <c r="C284" s="292"/>
      <c r="D284" s="293" t="str">
        <f t="shared" si="22"/>
        <v/>
      </c>
      <c r="E284" s="296"/>
      <c r="F284" s="290" t="str">
        <f t="shared" si="23"/>
        <v/>
      </c>
      <c r="G284" s="291"/>
      <c r="H284" s="295"/>
      <c r="I284" s="296"/>
      <c r="J284" s="31"/>
      <c r="K284" s="285" t="str">
        <f t="shared" si="24"/>
        <v/>
      </c>
      <c r="L284" s="297"/>
      <c r="M284" s="297"/>
      <c r="N284" s="31"/>
      <c r="O284" s="297"/>
      <c r="P284" s="31"/>
      <c r="Q284" s="31"/>
      <c r="R284" s="297"/>
      <c r="S284" s="297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290"/>
      <c r="AF284" s="290"/>
      <c r="AG284" s="290"/>
      <c r="AH284" s="290"/>
      <c r="AI284" s="290"/>
      <c r="AJ284" s="290"/>
      <c r="AK284" s="290"/>
      <c r="AL284" s="31"/>
      <c r="AM284" s="290" t="str">
        <f t="shared" si="25"/>
        <v/>
      </c>
      <c r="AN284" s="290" t="str">
        <f t="shared" si="26"/>
        <v/>
      </c>
      <c r="AO284" s="31"/>
    </row>
    <row r="285">
      <c r="A285" s="31"/>
      <c r="B285" s="291"/>
      <c r="C285" s="292"/>
      <c r="D285" s="293" t="str">
        <f t="shared" si="22"/>
        <v/>
      </c>
      <c r="E285" s="296"/>
      <c r="F285" s="290" t="str">
        <f t="shared" si="23"/>
        <v/>
      </c>
      <c r="G285" s="291"/>
      <c r="H285" s="295"/>
      <c r="I285" s="296"/>
      <c r="J285" s="31"/>
      <c r="K285" s="285" t="str">
        <f t="shared" si="24"/>
        <v/>
      </c>
      <c r="L285" s="297"/>
      <c r="M285" s="297"/>
      <c r="N285" s="31"/>
      <c r="O285" s="297"/>
      <c r="P285" s="31"/>
      <c r="Q285" s="31"/>
      <c r="R285" s="297"/>
      <c r="S285" s="297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290"/>
      <c r="AF285" s="290"/>
      <c r="AG285" s="290"/>
      <c r="AH285" s="290"/>
      <c r="AI285" s="290"/>
      <c r="AJ285" s="290"/>
      <c r="AK285" s="290"/>
      <c r="AL285" s="31"/>
      <c r="AM285" s="290" t="str">
        <f t="shared" si="25"/>
        <v/>
      </c>
      <c r="AN285" s="290" t="str">
        <f t="shared" si="26"/>
        <v/>
      </c>
      <c r="AO285" s="31"/>
    </row>
    <row r="286">
      <c r="A286" s="31"/>
      <c r="B286" s="291"/>
      <c r="C286" s="292"/>
      <c r="D286" s="293" t="str">
        <f t="shared" si="22"/>
        <v/>
      </c>
      <c r="E286" s="296"/>
      <c r="F286" s="290" t="str">
        <f t="shared" si="23"/>
        <v/>
      </c>
      <c r="G286" s="291"/>
      <c r="H286" s="295"/>
      <c r="I286" s="296"/>
      <c r="J286" s="31"/>
      <c r="K286" s="285" t="str">
        <f t="shared" si="24"/>
        <v/>
      </c>
      <c r="L286" s="297"/>
      <c r="M286" s="297"/>
      <c r="N286" s="31"/>
      <c r="O286" s="297"/>
      <c r="P286" s="31"/>
      <c r="Q286" s="31"/>
      <c r="R286" s="297"/>
      <c r="S286" s="297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290"/>
      <c r="AF286" s="290"/>
      <c r="AG286" s="290"/>
      <c r="AH286" s="290"/>
      <c r="AI286" s="290"/>
      <c r="AJ286" s="290"/>
      <c r="AK286" s="290"/>
      <c r="AL286" s="31"/>
      <c r="AM286" s="290" t="str">
        <f t="shared" si="25"/>
        <v/>
      </c>
      <c r="AN286" s="290" t="str">
        <f t="shared" si="26"/>
        <v/>
      </c>
      <c r="AO286" s="31"/>
    </row>
    <row r="287">
      <c r="A287" s="31"/>
      <c r="B287" s="291"/>
      <c r="C287" s="292"/>
      <c r="D287" s="293" t="str">
        <f t="shared" si="22"/>
        <v/>
      </c>
      <c r="E287" s="296"/>
      <c r="F287" s="290" t="str">
        <f t="shared" si="23"/>
        <v/>
      </c>
      <c r="G287" s="291"/>
      <c r="H287" s="295"/>
      <c r="I287" s="296"/>
      <c r="J287" s="31"/>
      <c r="K287" s="285" t="str">
        <f t="shared" si="24"/>
        <v/>
      </c>
      <c r="L287" s="297"/>
      <c r="M287" s="297"/>
      <c r="N287" s="31"/>
      <c r="O287" s="297"/>
      <c r="P287" s="31"/>
      <c r="Q287" s="31"/>
      <c r="R287" s="297"/>
      <c r="S287" s="297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290"/>
      <c r="AF287" s="290"/>
      <c r="AG287" s="290"/>
      <c r="AH287" s="290"/>
      <c r="AI287" s="290"/>
      <c r="AJ287" s="290"/>
      <c r="AK287" s="290"/>
      <c r="AL287" s="31"/>
      <c r="AM287" s="290" t="str">
        <f t="shared" si="25"/>
        <v/>
      </c>
      <c r="AN287" s="290" t="str">
        <f t="shared" si="26"/>
        <v/>
      </c>
      <c r="AO287" s="31"/>
    </row>
    <row r="288">
      <c r="A288" s="31"/>
      <c r="B288" s="291"/>
      <c r="C288" s="292"/>
      <c r="D288" s="293" t="str">
        <f t="shared" si="22"/>
        <v/>
      </c>
      <c r="E288" s="296"/>
      <c r="F288" s="290" t="str">
        <f t="shared" si="23"/>
        <v/>
      </c>
      <c r="G288" s="291"/>
      <c r="H288" s="295"/>
      <c r="I288" s="296"/>
      <c r="J288" s="31"/>
      <c r="K288" s="285" t="str">
        <f t="shared" si="24"/>
        <v/>
      </c>
      <c r="L288" s="297"/>
      <c r="M288" s="297"/>
      <c r="N288" s="31"/>
      <c r="O288" s="297"/>
      <c r="P288" s="31"/>
      <c r="Q288" s="31"/>
      <c r="R288" s="297"/>
      <c r="S288" s="297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290"/>
      <c r="AF288" s="290"/>
      <c r="AG288" s="290"/>
      <c r="AH288" s="290"/>
      <c r="AI288" s="290"/>
      <c r="AJ288" s="290"/>
      <c r="AK288" s="290"/>
      <c r="AL288" s="31"/>
      <c r="AM288" s="290" t="str">
        <f t="shared" si="25"/>
        <v/>
      </c>
      <c r="AN288" s="290" t="str">
        <f t="shared" si="26"/>
        <v/>
      </c>
      <c r="AO288" s="31"/>
    </row>
    <row r="289">
      <c r="A289" s="31"/>
      <c r="B289" s="291"/>
      <c r="C289" s="292"/>
      <c r="D289" s="293" t="str">
        <f t="shared" si="22"/>
        <v/>
      </c>
      <c r="E289" s="296"/>
      <c r="F289" s="290" t="str">
        <f t="shared" si="23"/>
        <v/>
      </c>
      <c r="G289" s="291"/>
      <c r="H289" s="295"/>
      <c r="I289" s="296"/>
      <c r="J289" s="31"/>
      <c r="K289" s="285" t="str">
        <f t="shared" si="24"/>
        <v/>
      </c>
      <c r="L289" s="297"/>
      <c r="M289" s="297"/>
      <c r="N289" s="31"/>
      <c r="O289" s="297"/>
      <c r="P289" s="31"/>
      <c r="Q289" s="31"/>
      <c r="R289" s="297"/>
      <c r="S289" s="297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290"/>
      <c r="AF289" s="290"/>
      <c r="AG289" s="290"/>
      <c r="AH289" s="290"/>
      <c r="AI289" s="290"/>
      <c r="AJ289" s="290"/>
      <c r="AK289" s="290"/>
      <c r="AL289" s="31"/>
      <c r="AM289" s="290" t="str">
        <f t="shared" si="25"/>
        <v/>
      </c>
      <c r="AN289" s="290" t="str">
        <f t="shared" si="26"/>
        <v/>
      </c>
      <c r="AO289" s="31"/>
    </row>
    <row r="290">
      <c r="A290" s="31"/>
      <c r="B290" s="291"/>
      <c r="C290" s="292"/>
      <c r="D290" s="293" t="str">
        <f t="shared" si="22"/>
        <v/>
      </c>
      <c r="E290" s="296"/>
      <c r="F290" s="290" t="str">
        <f t="shared" si="23"/>
        <v/>
      </c>
      <c r="G290" s="291"/>
      <c r="H290" s="295"/>
      <c r="I290" s="296"/>
      <c r="J290" s="31"/>
      <c r="K290" s="285" t="str">
        <f t="shared" si="24"/>
        <v/>
      </c>
      <c r="L290" s="297"/>
      <c r="M290" s="297"/>
      <c r="N290" s="31"/>
      <c r="O290" s="297"/>
      <c r="P290" s="297"/>
      <c r="Q290" s="31"/>
      <c r="R290" s="297"/>
      <c r="S290" s="297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290"/>
      <c r="AF290" s="290"/>
      <c r="AG290" s="290"/>
      <c r="AH290" s="290"/>
      <c r="AI290" s="290"/>
      <c r="AJ290" s="290"/>
      <c r="AK290" s="290"/>
      <c r="AL290" s="31"/>
      <c r="AM290" s="290" t="str">
        <f t="shared" si="25"/>
        <v/>
      </c>
      <c r="AN290" s="290" t="str">
        <f t="shared" si="26"/>
        <v/>
      </c>
      <c r="AO290" s="31"/>
    </row>
    <row r="291">
      <c r="A291" s="31"/>
      <c r="B291" s="291"/>
      <c r="C291" s="292"/>
      <c r="D291" s="293" t="str">
        <f t="shared" si="22"/>
        <v/>
      </c>
      <c r="E291" s="296"/>
      <c r="F291" s="290" t="str">
        <f t="shared" si="23"/>
        <v/>
      </c>
      <c r="G291" s="291"/>
      <c r="H291" s="295"/>
      <c r="I291" s="296"/>
      <c r="J291" s="31"/>
      <c r="K291" s="285" t="str">
        <f t="shared" si="24"/>
        <v/>
      </c>
      <c r="L291" s="297"/>
      <c r="M291" s="297"/>
      <c r="N291" s="31"/>
      <c r="O291" s="297"/>
      <c r="P291" s="297"/>
      <c r="Q291" s="31"/>
      <c r="R291" s="297"/>
      <c r="S291" s="297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290"/>
      <c r="AF291" s="290"/>
      <c r="AG291" s="290"/>
      <c r="AH291" s="290"/>
      <c r="AI291" s="290"/>
      <c r="AJ291" s="290"/>
      <c r="AK291" s="290"/>
      <c r="AL291" s="31"/>
      <c r="AM291" s="290" t="str">
        <f t="shared" si="25"/>
        <v/>
      </c>
      <c r="AN291" s="290" t="str">
        <f t="shared" si="26"/>
        <v/>
      </c>
      <c r="AO291" s="31"/>
    </row>
    <row r="292">
      <c r="A292" s="31"/>
      <c r="B292" s="291"/>
      <c r="C292" s="292"/>
      <c r="D292" s="293" t="str">
        <f t="shared" si="22"/>
        <v/>
      </c>
      <c r="E292" s="296"/>
      <c r="F292" s="290" t="str">
        <f t="shared" si="23"/>
        <v/>
      </c>
      <c r="G292" s="291"/>
      <c r="H292" s="295"/>
      <c r="I292" s="296"/>
      <c r="J292" s="31"/>
      <c r="K292" s="285" t="str">
        <f t="shared" si="24"/>
        <v/>
      </c>
      <c r="L292" s="297"/>
      <c r="M292" s="297"/>
      <c r="N292" s="31"/>
      <c r="O292" s="297"/>
      <c r="P292" s="31"/>
      <c r="Q292" s="31"/>
      <c r="R292" s="297"/>
      <c r="S292" s="297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290"/>
      <c r="AF292" s="290"/>
      <c r="AG292" s="290"/>
      <c r="AH292" s="290"/>
      <c r="AI292" s="290"/>
      <c r="AJ292" s="290"/>
      <c r="AK292" s="290"/>
      <c r="AL292" s="31"/>
      <c r="AM292" s="290" t="str">
        <f t="shared" si="25"/>
        <v/>
      </c>
      <c r="AN292" s="290" t="str">
        <f t="shared" si="26"/>
        <v/>
      </c>
      <c r="AO292" s="31"/>
    </row>
    <row r="293">
      <c r="A293" s="31"/>
      <c r="B293" s="291"/>
      <c r="C293" s="292"/>
      <c r="D293" s="293" t="str">
        <f t="shared" si="22"/>
        <v/>
      </c>
      <c r="E293" s="296"/>
      <c r="F293" s="290" t="str">
        <f t="shared" si="23"/>
        <v/>
      </c>
      <c r="G293" s="291"/>
      <c r="H293" s="295"/>
      <c r="I293" s="296"/>
      <c r="J293" s="31"/>
      <c r="K293" s="285" t="str">
        <f t="shared" si="24"/>
        <v/>
      </c>
      <c r="L293" s="297"/>
      <c r="M293" s="297"/>
      <c r="N293" s="31"/>
      <c r="O293" s="297"/>
      <c r="P293" s="31"/>
      <c r="Q293" s="31"/>
      <c r="R293" s="297"/>
      <c r="S293" s="297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290"/>
      <c r="AF293" s="290"/>
      <c r="AG293" s="290"/>
      <c r="AH293" s="290"/>
      <c r="AI293" s="290"/>
      <c r="AJ293" s="290"/>
      <c r="AK293" s="290"/>
      <c r="AL293" s="31"/>
      <c r="AM293" s="290" t="str">
        <f t="shared" si="25"/>
        <v/>
      </c>
      <c r="AN293" s="290" t="str">
        <f t="shared" si="26"/>
        <v/>
      </c>
      <c r="AO293" s="31"/>
    </row>
    <row r="294">
      <c r="A294" s="31"/>
      <c r="B294" s="291"/>
      <c r="C294" s="292"/>
      <c r="D294" s="293" t="str">
        <f t="shared" si="22"/>
        <v/>
      </c>
      <c r="E294" s="296"/>
      <c r="F294" s="290" t="str">
        <f t="shared" si="23"/>
        <v/>
      </c>
      <c r="G294" s="291"/>
      <c r="H294" s="295"/>
      <c r="I294" s="296"/>
      <c r="J294" s="31"/>
      <c r="K294" s="285" t="str">
        <f t="shared" si="24"/>
        <v/>
      </c>
      <c r="L294" s="297"/>
      <c r="M294" s="297"/>
      <c r="N294" s="31"/>
      <c r="O294" s="297"/>
      <c r="P294" s="31"/>
      <c r="Q294" s="31"/>
      <c r="R294" s="297"/>
      <c r="S294" s="297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290"/>
      <c r="AF294" s="290"/>
      <c r="AG294" s="290"/>
      <c r="AH294" s="290"/>
      <c r="AI294" s="290"/>
      <c r="AJ294" s="290"/>
      <c r="AK294" s="290"/>
      <c r="AL294" s="31"/>
      <c r="AM294" s="290" t="str">
        <f t="shared" si="25"/>
        <v/>
      </c>
      <c r="AN294" s="290" t="str">
        <f t="shared" si="26"/>
        <v/>
      </c>
      <c r="AO294" s="31"/>
    </row>
    <row r="295">
      <c r="A295" s="31"/>
      <c r="B295" s="291"/>
      <c r="C295" s="292"/>
      <c r="D295" s="293" t="str">
        <f t="shared" si="22"/>
        <v/>
      </c>
      <c r="E295" s="296"/>
      <c r="F295" s="290" t="str">
        <f t="shared" si="23"/>
        <v/>
      </c>
      <c r="G295" s="291"/>
      <c r="H295" s="295"/>
      <c r="I295" s="296"/>
      <c r="J295" s="31"/>
      <c r="K295" s="285" t="str">
        <f t="shared" si="24"/>
        <v/>
      </c>
      <c r="L295" s="297"/>
      <c r="M295" s="297"/>
      <c r="N295" s="31"/>
      <c r="O295" s="297"/>
      <c r="P295" s="31"/>
      <c r="Q295" s="31"/>
      <c r="R295" s="297"/>
      <c r="S295" s="297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290"/>
      <c r="AF295" s="290"/>
      <c r="AG295" s="290"/>
      <c r="AH295" s="290"/>
      <c r="AI295" s="290"/>
      <c r="AJ295" s="290"/>
      <c r="AK295" s="290"/>
      <c r="AL295" s="31"/>
      <c r="AM295" s="290" t="str">
        <f t="shared" si="25"/>
        <v/>
      </c>
      <c r="AN295" s="290" t="str">
        <f t="shared" si="26"/>
        <v/>
      </c>
      <c r="AO295" s="31"/>
    </row>
    <row r="296">
      <c r="A296" s="31"/>
      <c r="B296" s="291"/>
      <c r="C296" s="292"/>
      <c r="D296" s="293" t="str">
        <f t="shared" si="22"/>
        <v/>
      </c>
      <c r="E296" s="296"/>
      <c r="F296" s="290" t="str">
        <f t="shared" si="23"/>
        <v/>
      </c>
      <c r="G296" s="291"/>
      <c r="H296" s="295"/>
      <c r="I296" s="296"/>
      <c r="J296" s="31"/>
      <c r="K296" s="285" t="str">
        <f t="shared" si="24"/>
        <v/>
      </c>
      <c r="L296" s="297"/>
      <c r="M296" s="297"/>
      <c r="N296" s="31"/>
      <c r="O296" s="297"/>
      <c r="P296" s="31"/>
      <c r="Q296" s="31"/>
      <c r="R296" s="297"/>
      <c r="S296" s="297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290"/>
      <c r="AF296" s="290"/>
      <c r="AG296" s="290"/>
      <c r="AH296" s="290"/>
      <c r="AI296" s="290"/>
      <c r="AJ296" s="290"/>
      <c r="AK296" s="290"/>
      <c r="AL296" s="31"/>
      <c r="AM296" s="290" t="str">
        <f t="shared" si="25"/>
        <v/>
      </c>
      <c r="AN296" s="290" t="str">
        <f t="shared" si="26"/>
        <v/>
      </c>
      <c r="AO296" s="31"/>
    </row>
    <row r="297">
      <c r="A297" s="31"/>
      <c r="B297" s="291"/>
      <c r="C297" s="292"/>
      <c r="D297" s="293" t="str">
        <f t="shared" si="22"/>
        <v/>
      </c>
      <c r="E297" s="296"/>
      <c r="F297" s="290" t="str">
        <f t="shared" si="23"/>
        <v/>
      </c>
      <c r="G297" s="291"/>
      <c r="H297" s="295"/>
      <c r="I297" s="296"/>
      <c r="J297" s="31"/>
      <c r="K297" s="285" t="str">
        <f t="shared" si="24"/>
        <v/>
      </c>
      <c r="L297" s="297"/>
      <c r="M297" s="297"/>
      <c r="N297" s="31"/>
      <c r="O297" s="297"/>
      <c r="P297" s="31"/>
      <c r="Q297" s="31"/>
      <c r="R297" s="297"/>
      <c r="S297" s="297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290"/>
      <c r="AF297" s="290"/>
      <c r="AG297" s="290"/>
      <c r="AH297" s="290"/>
      <c r="AI297" s="290"/>
      <c r="AJ297" s="290"/>
      <c r="AK297" s="290"/>
      <c r="AL297" s="31"/>
      <c r="AM297" s="290" t="str">
        <f t="shared" si="25"/>
        <v/>
      </c>
      <c r="AN297" s="290" t="str">
        <f t="shared" si="26"/>
        <v/>
      </c>
      <c r="AO297" s="31"/>
    </row>
    <row r="298">
      <c r="A298" s="31"/>
      <c r="B298" s="291"/>
      <c r="C298" s="292"/>
      <c r="D298" s="293" t="str">
        <f t="shared" si="22"/>
        <v/>
      </c>
      <c r="E298" s="296"/>
      <c r="F298" s="290" t="str">
        <f t="shared" si="23"/>
        <v/>
      </c>
      <c r="G298" s="291"/>
      <c r="H298" s="295"/>
      <c r="I298" s="296"/>
      <c r="J298" s="31"/>
      <c r="K298" s="285" t="str">
        <f t="shared" si="24"/>
        <v/>
      </c>
      <c r="L298" s="297"/>
      <c r="M298" s="297"/>
      <c r="N298" s="31"/>
      <c r="O298" s="297"/>
      <c r="P298" s="31"/>
      <c r="Q298" s="31"/>
      <c r="R298" s="297"/>
      <c r="S298" s="297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290"/>
      <c r="AF298" s="290"/>
      <c r="AG298" s="290"/>
      <c r="AH298" s="290"/>
      <c r="AI298" s="290"/>
      <c r="AJ298" s="290"/>
      <c r="AK298" s="290"/>
      <c r="AL298" s="31"/>
      <c r="AM298" s="290" t="str">
        <f t="shared" si="25"/>
        <v/>
      </c>
      <c r="AN298" s="290" t="str">
        <f t="shared" si="26"/>
        <v/>
      </c>
      <c r="AO298" s="31"/>
    </row>
    <row r="299">
      <c r="A299" s="31"/>
      <c r="B299" s="291"/>
      <c r="C299" s="292"/>
      <c r="D299" s="293" t="str">
        <f t="shared" si="22"/>
        <v/>
      </c>
      <c r="E299" s="296"/>
      <c r="F299" s="290" t="str">
        <f t="shared" si="23"/>
        <v/>
      </c>
      <c r="G299" s="291"/>
      <c r="H299" s="295"/>
      <c r="I299" s="296"/>
      <c r="J299" s="31"/>
      <c r="K299" s="285" t="str">
        <f t="shared" si="24"/>
        <v/>
      </c>
      <c r="L299" s="297"/>
      <c r="M299" s="297"/>
      <c r="N299" s="31"/>
      <c r="O299" s="297"/>
      <c r="P299" s="31"/>
      <c r="Q299" s="31"/>
      <c r="R299" s="297"/>
      <c r="S299" s="297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290"/>
      <c r="AF299" s="290"/>
      <c r="AG299" s="290"/>
      <c r="AH299" s="290"/>
      <c r="AI299" s="290"/>
      <c r="AJ299" s="290"/>
      <c r="AK299" s="290"/>
      <c r="AL299" s="31"/>
      <c r="AM299" s="290" t="str">
        <f t="shared" si="25"/>
        <v/>
      </c>
      <c r="AN299" s="290" t="str">
        <f t="shared" si="26"/>
        <v/>
      </c>
      <c r="AO299" s="31"/>
    </row>
    <row r="300">
      <c r="A300" s="31"/>
      <c r="B300" s="291"/>
      <c r="C300" s="292"/>
      <c r="D300" s="293" t="str">
        <f t="shared" si="22"/>
        <v/>
      </c>
      <c r="E300" s="296"/>
      <c r="F300" s="290" t="str">
        <f t="shared" si="23"/>
        <v/>
      </c>
      <c r="G300" s="291"/>
      <c r="H300" s="295"/>
      <c r="I300" s="296"/>
      <c r="J300" s="31"/>
      <c r="K300" s="285" t="str">
        <f t="shared" si="24"/>
        <v/>
      </c>
      <c r="L300" s="297"/>
      <c r="M300" s="297"/>
      <c r="N300" s="31"/>
      <c r="O300" s="297"/>
      <c r="P300" s="31"/>
      <c r="Q300" s="31"/>
      <c r="R300" s="297"/>
      <c r="S300" s="297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290"/>
      <c r="AF300" s="290"/>
      <c r="AG300" s="290"/>
      <c r="AH300" s="290"/>
      <c r="AI300" s="290"/>
      <c r="AJ300" s="290"/>
      <c r="AK300" s="290"/>
      <c r="AL300" s="31"/>
      <c r="AM300" s="290" t="str">
        <f t="shared" si="25"/>
        <v/>
      </c>
      <c r="AN300" s="290" t="str">
        <f t="shared" si="26"/>
        <v/>
      </c>
      <c r="AO300" s="31"/>
    </row>
    <row r="301">
      <c r="A301" s="31"/>
      <c r="B301" s="291"/>
      <c r="C301" s="292"/>
      <c r="D301" s="293" t="str">
        <f t="shared" si="22"/>
        <v/>
      </c>
      <c r="E301" s="296"/>
      <c r="F301" s="290" t="str">
        <f t="shared" si="23"/>
        <v/>
      </c>
      <c r="G301" s="291"/>
      <c r="H301" s="295"/>
      <c r="I301" s="296"/>
      <c r="J301" s="31"/>
      <c r="K301" s="285" t="str">
        <f t="shared" si="24"/>
        <v/>
      </c>
      <c r="L301" s="297"/>
      <c r="M301" s="297"/>
      <c r="N301" s="31"/>
      <c r="O301" s="297"/>
      <c r="P301" s="31"/>
      <c r="Q301" s="31"/>
      <c r="R301" s="297"/>
      <c r="S301" s="297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290"/>
      <c r="AF301" s="290"/>
      <c r="AG301" s="290"/>
      <c r="AH301" s="290"/>
      <c r="AI301" s="290"/>
      <c r="AJ301" s="290"/>
      <c r="AK301" s="290"/>
      <c r="AL301" s="31"/>
      <c r="AM301" s="290" t="str">
        <f t="shared" si="25"/>
        <v/>
      </c>
      <c r="AN301" s="290" t="str">
        <f t="shared" si="26"/>
        <v/>
      </c>
      <c r="AO301" s="31"/>
    </row>
    <row r="302">
      <c r="A302" s="31"/>
      <c r="B302" s="291"/>
      <c r="C302" s="292"/>
      <c r="D302" s="293" t="str">
        <f t="shared" si="22"/>
        <v/>
      </c>
      <c r="E302" s="296"/>
      <c r="F302" s="290" t="str">
        <f t="shared" si="23"/>
        <v/>
      </c>
      <c r="G302" s="291"/>
      <c r="H302" s="295"/>
      <c r="I302" s="296"/>
      <c r="J302" s="31"/>
      <c r="K302" s="285" t="str">
        <f t="shared" si="24"/>
        <v/>
      </c>
      <c r="L302" s="297"/>
      <c r="M302" s="297"/>
      <c r="N302" s="31"/>
      <c r="O302" s="297"/>
      <c r="P302" s="31"/>
      <c r="Q302" s="31"/>
      <c r="R302" s="297"/>
      <c r="S302" s="297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290"/>
      <c r="AF302" s="290"/>
      <c r="AG302" s="290"/>
      <c r="AH302" s="290"/>
      <c r="AI302" s="290"/>
      <c r="AJ302" s="290"/>
      <c r="AK302" s="290"/>
      <c r="AL302" s="31"/>
      <c r="AM302" s="290" t="str">
        <f t="shared" si="25"/>
        <v/>
      </c>
      <c r="AN302" s="290" t="str">
        <f t="shared" si="26"/>
        <v/>
      </c>
      <c r="AO302" s="31"/>
    </row>
    <row r="303">
      <c r="A303" s="31"/>
      <c r="B303" s="291"/>
      <c r="C303" s="292"/>
      <c r="D303" s="293" t="str">
        <f t="shared" si="22"/>
        <v/>
      </c>
      <c r="E303" s="296"/>
      <c r="F303" s="290" t="str">
        <f t="shared" si="23"/>
        <v/>
      </c>
      <c r="G303" s="291"/>
      <c r="H303" s="295"/>
      <c r="I303" s="296"/>
      <c r="J303" s="31"/>
      <c r="K303" s="285" t="str">
        <f t="shared" si="24"/>
        <v/>
      </c>
      <c r="L303" s="297"/>
      <c r="M303" s="297"/>
      <c r="N303" s="31"/>
      <c r="O303" s="297"/>
      <c r="P303" s="31"/>
      <c r="Q303" s="31"/>
      <c r="R303" s="297"/>
      <c r="S303" s="297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290"/>
      <c r="AF303" s="290"/>
      <c r="AG303" s="290"/>
      <c r="AH303" s="290"/>
      <c r="AI303" s="290"/>
      <c r="AJ303" s="290"/>
      <c r="AK303" s="290"/>
      <c r="AL303" s="31"/>
      <c r="AM303" s="290" t="str">
        <f t="shared" si="25"/>
        <v/>
      </c>
      <c r="AN303" s="290" t="str">
        <f t="shared" si="26"/>
        <v/>
      </c>
      <c r="AO303" s="31"/>
    </row>
    <row r="304">
      <c r="A304" s="31"/>
      <c r="B304" s="291"/>
      <c r="C304" s="292"/>
      <c r="D304" s="293" t="str">
        <f t="shared" si="22"/>
        <v/>
      </c>
      <c r="E304" s="296"/>
      <c r="F304" s="290" t="str">
        <f t="shared" si="23"/>
        <v/>
      </c>
      <c r="G304" s="291"/>
      <c r="H304" s="295"/>
      <c r="I304" s="296"/>
      <c r="J304" s="31"/>
      <c r="K304" s="285" t="str">
        <f t="shared" si="24"/>
        <v/>
      </c>
      <c r="L304" s="297"/>
      <c r="M304" s="297"/>
      <c r="N304" s="31"/>
      <c r="O304" s="297"/>
      <c r="P304" s="31"/>
      <c r="Q304" s="31"/>
      <c r="R304" s="297"/>
      <c r="S304" s="297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290"/>
      <c r="AF304" s="290"/>
      <c r="AG304" s="290"/>
      <c r="AH304" s="290"/>
      <c r="AI304" s="290"/>
      <c r="AJ304" s="290"/>
      <c r="AK304" s="290"/>
      <c r="AL304" s="31"/>
      <c r="AM304" s="290" t="str">
        <f t="shared" si="25"/>
        <v/>
      </c>
      <c r="AN304" s="290" t="str">
        <f t="shared" si="26"/>
        <v/>
      </c>
      <c r="AO304" s="31"/>
    </row>
    <row r="305">
      <c r="A305" s="31"/>
      <c r="B305" s="291"/>
      <c r="C305" s="292"/>
      <c r="D305" s="293" t="str">
        <f t="shared" si="22"/>
        <v/>
      </c>
      <c r="E305" s="296"/>
      <c r="F305" s="290" t="str">
        <f t="shared" si="23"/>
        <v/>
      </c>
      <c r="G305" s="291"/>
      <c r="H305" s="295"/>
      <c r="I305" s="296"/>
      <c r="J305" s="31"/>
      <c r="K305" s="285" t="str">
        <f t="shared" si="24"/>
        <v/>
      </c>
      <c r="L305" s="297"/>
      <c r="M305" s="297"/>
      <c r="N305" s="31"/>
      <c r="O305" s="297"/>
      <c r="P305" s="31"/>
      <c r="Q305" s="31"/>
      <c r="R305" s="297"/>
      <c r="S305" s="297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290"/>
      <c r="AF305" s="290"/>
      <c r="AG305" s="290"/>
      <c r="AH305" s="290"/>
      <c r="AI305" s="290"/>
      <c r="AJ305" s="290"/>
      <c r="AK305" s="290"/>
      <c r="AL305" s="31"/>
      <c r="AM305" s="290" t="str">
        <f t="shared" si="25"/>
        <v/>
      </c>
      <c r="AN305" s="290" t="str">
        <f t="shared" si="26"/>
        <v/>
      </c>
      <c r="AO305" s="31"/>
    </row>
    <row r="306">
      <c r="A306" s="31"/>
      <c r="B306" s="291"/>
      <c r="C306" s="292"/>
      <c r="D306" s="293" t="str">
        <f t="shared" si="22"/>
        <v/>
      </c>
      <c r="E306" s="296"/>
      <c r="F306" s="290" t="str">
        <f t="shared" si="23"/>
        <v/>
      </c>
      <c r="G306" s="291"/>
      <c r="H306" s="295"/>
      <c r="I306" s="296"/>
      <c r="J306" s="31"/>
      <c r="K306" s="285" t="str">
        <f t="shared" si="24"/>
        <v/>
      </c>
      <c r="L306" s="297"/>
      <c r="M306" s="297"/>
      <c r="N306" s="31"/>
      <c r="O306" s="297"/>
      <c r="P306" s="31"/>
      <c r="Q306" s="31"/>
      <c r="R306" s="297"/>
      <c r="S306" s="297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290"/>
      <c r="AF306" s="290"/>
      <c r="AG306" s="290"/>
      <c r="AH306" s="290"/>
      <c r="AI306" s="290"/>
      <c r="AJ306" s="290"/>
      <c r="AK306" s="290"/>
      <c r="AL306" s="31"/>
      <c r="AM306" s="290" t="str">
        <f t="shared" si="25"/>
        <v/>
      </c>
      <c r="AN306" s="290" t="str">
        <f t="shared" si="26"/>
        <v/>
      </c>
      <c r="AO306" s="31"/>
    </row>
    <row r="307">
      <c r="A307" s="31"/>
      <c r="B307" s="291"/>
      <c r="C307" s="292"/>
      <c r="D307" s="293" t="str">
        <f t="shared" si="22"/>
        <v/>
      </c>
      <c r="E307" s="296"/>
      <c r="F307" s="290" t="str">
        <f t="shared" si="23"/>
        <v/>
      </c>
      <c r="G307" s="291"/>
      <c r="H307" s="295"/>
      <c r="I307" s="296"/>
      <c r="J307" s="31"/>
      <c r="K307" s="285" t="str">
        <f t="shared" si="24"/>
        <v/>
      </c>
      <c r="L307" s="297"/>
      <c r="M307" s="297"/>
      <c r="N307" s="31"/>
      <c r="O307" s="297"/>
      <c r="P307" s="31"/>
      <c r="Q307" s="31"/>
      <c r="R307" s="297"/>
      <c r="S307" s="297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290"/>
      <c r="AF307" s="290"/>
      <c r="AG307" s="290"/>
      <c r="AH307" s="290"/>
      <c r="AI307" s="290"/>
      <c r="AJ307" s="290"/>
      <c r="AK307" s="290"/>
      <c r="AL307" s="31"/>
      <c r="AM307" s="290" t="str">
        <f t="shared" si="25"/>
        <v/>
      </c>
      <c r="AN307" s="290" t="str">
        <f t="shared" si="26"/>
        <v/>
      </c>
      <c r="AO307" s="31"/>
    </row>
    <row r="308">
      <c r="A308" s="31"/>
      <c r="B308" s="291"/>
      <c r="C308" s="292"/>
      <c r="D308" s="293" t="str">
        <f t="shared" si="22"/>
        <v/>
      </c>
      <c r="E308" s="296"/>
      <c r="F308" s="290" t="str">
        <f t="shared" si="23"/>
        <v/>
      </c>
      <c r="G308" s="291"/>
      <c r="H308" s="295"/>
      <c r="I308" s="296"/>
      <c r="J308" s="31"/>
      <c r="K308" s="285" t="str">
        <f t="shared" si="24"/>
        <v/>
      </c>
      <c r="L308" s="297"/>
      <c r="M308" s="297"/>
      <c r="N308" s="31"/>
      <c r="O308" s="297"/>
      <c r="P308" s="31"/>
      <c r="Q308" s="31"/>
      <c r="R308" s="297"/>
      <c r="S308" s="297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290"/>
      <c r="AF308" s="290"/>
      <c r="AG308" s="290"/>
      <c r="AH308" s="290"/>
      <c r="AI308" s="290"/>
      <c r="AJ308" s="290"/>
      <c r="AK308" s="290"/>
      <c r="AL308" s="31"/>
      <c r="AM308" s="290" t="str">
        <f t="shared" si="25"/>
        <v/>
      </c>
      <c r="AN308" s="290" t="str">
        <f t="shared" si="26"/>
        <v/>
      </c>
      <c r="AO308" s="31"/>
    </row>
    <row r="309">
      <c r="A309" s="31"/>
      <c r="B309" s="291"/>
      <c r="C309" s="292"/>
      <c r="D309" s="293" t="str">
        <f t="shared" si="22"/>
        <v/>
      </c>
      <c r="E309" s="296"/>
      <c r="F309" s="290" t="str">
        <f t="shared" si="23"/>
        <v/>
      </c>
      <c r="G309" s="291"/>
      <c r="H309" s="295"/>
      <c r="I309" s="296"/>
      <c r="J309" s="31"/>
      <c r="K309" s="285" t="str">
        <f t="shared" si="24"/>
        <v/>
      </c>
      <c r="L309" s="297"/>
      <c r="M309" s="297"/>
      <c r="N309" s="31"/>
      <c r="O309" s="297"/>
      <c r="P309" s="31"/>
      <c r="Q309" s="31"/>
      <c r="R309" s="297"/>
      <c r="S309" s="297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290"/>
      <c r="AF309" s="290"/>
      <c r="AG309" s="290"/>
      <c r="AH309" s="290"/>
      <c r="AI309" s="290"/>
      <c r="AJ309" s="290"/>
      <c r="AK309" s="290"/>
      <c r="AL309" s="31"/>
      <c r="AM309" s="290" t="str">
        <f t="shared" si="25"/>
        <v/>
      </c>
      <c r="AN309" s="290" t="str">
        <f t="shared" si="26"/>
        <v/>
      </c>
      <c r="AO309" s="31"/>
    </row>
    <row r="310">
      <c r="A310" s="31"/>
      <c r="B310" s="291"/>
      <c r="C310" s="292"/>
      <c r="D310" s="293" t="str">
        <f t="shared" si="22"/>
        <v/>
      </c>
      <c r="E310" s="296"/>
      <c r="F310" s="290" t="str">
        <f t="shared" si="23"/>
        <v/>
      </c>
      <c r="G310" s="291"/>
      <c r="H310" s="295"/>
      <c r="I310" s="296"/>
      <c r="J310" s="31"/>
      <c r="K310" s="285" t="str">
        <f t="shared" si="24"/>
        <v/>
      </c>
      <c r="L310" s="297"/>
      <c r="M310" s="297"/>
      <c r="N310" s="31"/>
      <c r="O310" s="297"/>
      <c r="P310" s="31"/>
      <c r="Q310" s="31"/>
      <c r="R310" s="297"/>
      <c r="S310" s="297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290"/>
      <c r="AF310" s="290"/>
      <c r="AG310" s="290"/>
      <c r="AH310" s="290"/>
      <c r="AI310" s="290"/>
      <c r="AJ310" s="290"/>
      <c r="AK310" s="290"/>
      <c r="AL310" s="31"/>
      <c r="AM310" s="290" t="str">
        <f t="shared" si="25"/>
        <v/>
      </c>
      <c r="AN310" s="290" t="str">
        <f t="shared" si="26"/>
        <v/>
      </c>
      <c r="AO310" s="31"/>
    </row>
    <row r="311">
      <c r="A311" s="31"/>
      <c r="B311" s="291"/>
      <c r="C311" s="292"/>
      <c r="D311" s="293" t="str">
        <f t="shared" si="22"/>
        <v/>
      </c>
      <c r="E311" s="296"/>
      <c r="F311" s="290" t="str">
        <f t="shared" si="23"/>
        <v/>
      </c>
      <c r="G311" s="291"/>
      <c r="H311" s="295"/>
      <c r="I311" s="296"/>
      <c r="J311" s="31"/>
      <c r="K311" s="285" t="str">
        <f t="shared" si="24"/>
        <v/>
      </c>
      <c r="L311" s="297"/>
      <c r="M311" s="297"/>
      <c r="N311" s="31"/>
      <c r="O311" s="297"/>
      <c r="P311" s="31"/>
      <c r="Q311" s="31"/>
      <c r="R311" s="297"/>
      <c r="S311" s="297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290"/>
      <c r="AF311" s="290"/>
      <c r="AG311" s="290"/>
      <c r="AH311" s="290"/>
      <c r="AI311" s="290"/>
      <c r="AJ311" s="290"/>
      <c r="AK311" s="290"/>
      <c r="AL311" s="31"/>
      <c r="AM311" s="290" t="str">
        <f t="shared" si="25"/>
        <v/>
      </c>
      <c r="AN311" s="290" t="str">
        <f t="shared" si="26"/>
        <v/>
      </c>
      <c r="AO311" s="31"/>
    </row>
    <row r="312">
      <c r="A312" s="31"/>
      <c r="B312" s="291"/>
      <c r="C312" s="292"/>
      <c r="D312" s="293" t="str">
        <f t="shared" si="22"/>
        <v/>
      </c>
      <c r="E312" s="296"/>
      <c r="F312" s="290" t="str">
        <f t="shared" si="23"/>
        <v/>
      </c>
      <c r="G312" s="291"/>
      <c r="H312" s="295"/>
      <c r="I312" s="296"/>
      <c r="J312" s="31"/>
      <c r="K312" s="285" t="str">
        <f t="shared" si="24"/>
        <v/>
      </c>
      <c r="L312" s="297"/>
      <c r="M312" s="297"/>
      <c r="N312" s="31"/>
      <c r="O312" s="297"/>
      <c r="P312" s="297"/>
      <c r="Q312" s="31"/>
      <c r="R312" s="297"/>
      <c r="S312" s="297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290"/>
      <c r="AF312" s="290"/>
      <c r="AG312" s="290"/>
      <c r="AH312" s="290"/>
      <c r="AI312" s="290"/>
      <c r="AJ312" s="290"/>
      <c r="AK312" s="290"/>
      <c r="AL312" s="31"/>
      <c r="AM312" s="290" t="str">
        <f t="shared" si="25"/>
        <v/>
      </c>
      <c r="AN312" s="290" t="str">
        <f t="shared" si="26"/>
        <v/>
      </c>
      <c r="AO312" s="31"/>
    </row>
    <row r="313">
      <c r="A313" s="31"/>
      <c r="B313" s="291"/>
      <c r="C313" s="292"/>
      <c r="D313" s="293" t="str">
        <f t="shared" si="22"/>
        <v/>
      </c>
      <c r="E313" s="296"/>
      <c r="F313" s="290" t="str">
        <f t="shared" si="23"/>
        <v/>
      </c>
      <c r="G313" s="291"/>
      <c r="H313" s="295"/>
      <c r="I313" s="296"/>
      <c r="J313" s="31"/>
      <c r="K313" s="285" t="str">
        <f t="shared" si="24"/>
        <v/>
      </c>
      <c r="L313" s="297"/>
      <c r="M313" s="297"/>
      <c r="N313" s="31"/>
      <c r="O313" s="297"/>
      <c r="P313" s="297"/>
      <c r="Q313" s="31"/>
      <c r="R313" s="297"/>
      <c r="S313" s="297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290"/>
      <c r="AF313" s="290"/>
      <c r="AG313" s="290"/>
      <c r="AH313" s="290"/>
      <c r="AI313" s="290"/>
      <c r="AJ313" s="290"/>
      <c r="AK313" s="290"/>
      <c r="AL313" s="31"/>
      <c r="AM313" s="290" t="str">
        <f t="shared" si="25"/>
        <v/>
      </c>
      <c r="AN313" s="290" t="str">
        <f t="shared" si="26"/>
        <v/>
      </c>
      <c r="AO313" s="31"/>
    </row>
    <row r="314">
      <c r="A314" s="31"/>
      <c r="B314" s="291"/>
      <c r="C314" s="292"/>
      <c r="D314" s="293" t="str">
        <f t="shared" si="22"/>
        <v/>
      </c>
      <c r="E314" s="296"/>
      <c r="F314" s="290" t="str">
        <f t="shared" si="23"/>
        <v/>
      </c>
      <c r="G314" s="291"/>
      <c r="H314" s="295"/>
      <c r="I314" s="296"/>
      <c r="J314" s="31"/>
      <c r="K314" s="285" t="str">
        <f t="shared" si="24"/>
        <v/>
      </c>
      <c r="L314" s="297"/>
      <c r="M314" s="297"/>
      <c r="N314" s="31"/>
      <c r="O314" s="297"/>
      <c r="P314" s="31"/>
      <c r="Q314" s="31"/>
      <c r="R314" s="297"/>
      <c r="S314" s="297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290"/>
      <c r="AF314" s="290"/>
      <c r="AG314" s="290"/>
      <c r="AH314" s="290"/>
      <c r="AI314" s="290"/>
      <c r="AJ314" s="290"/>
      <c r="AK314" s="290"/>
      <c r="AL314" s="31"/>
      <c r="AM314" s="290" t="str">
        <f t="shared" si="25"/>
        <v/>
      </c>
      <c r="AN314" s="290" t="str">
        <f t="shared" si="26"/>
        <v/>
      </c>
      <c r="AO314" s="31"/>
    </row>
    <row r="315">
      <c r="A315" s="31"/>
      <c r="B315" s="291"/>
      <c r="C315" s="292"/>
      <c r="D315" s="293" t="str">
        <f t="shared" si="22"/>
        <v/>
      </c>
      <c r="E315" s="296"/>
      <c r="F315" s="290" t="str">
        <f t="shared" si="23"/>
        <v/>
      </c>
      <c r="G315" s="291"/>
      <c r="H315" s="295"/>
      <c r="I315" s="296"/>
      <c r="J315" s="31"/>
      <c r="K315" s="285" t="str">
        <f t="shared" si="24"/>
        <v/>
      </c>
      <c r="L315" s="297"/>
      <c r="M315" s="297"/>
      <c r="N315" s="31"/>
      <c r="O315" s="297"/>
      <c r="P315" s="31"/>
      <c r="Q315" s="31"/>
      <c r="R315" s="297"/>
      <c r="S315" s="297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290"/>
      <c r="AF315" s="290"/>
      <c r="AG315" s="290"/>
      <c r="AH315" s="290"/>
      <c r="AI315" s="290"/>
      <c r="AJ315" s="290"/>
      <c r="AK315" s="290"/>
      <c r="AL315" s="31"/>
      <c r="AM315" s="290" t="str">
        <f t="shared" si="25"/>
        <v/>
      </c>
      <c r="AN315" s="290" t="str">
        <f t="shared" si="26"/>
        <v/>
      </c>
      <c r="AO315" s="31"/>
    </row>
    <row r="316">
      <c r="A316" s="31"/>
      <c r="B316" s="291"/>
      <c r="C316" s="292"/>
      <c r="D316" s="293" t="str">
        <f t="shared" si="22"/>
        <v/>
      </c>
      <c r="E316" s="296"/>
      <c r="F316" s="290" t="str">
        <f t="shared" si="23"/>
        <v/>
      </c>
      <c r="G316" s="291"/>
      <c r="H316" s="295"/>
      <c r="I316" s="296"/>
      <c r="J316" s="31"/>
      <c r="K316" s="285" t="str">
        <f t="shared" si="24"/>
        <v/>
      </c>
      <c r="L316" s="297"/>
      <c r="M316" s="297"/>
      <c r="N316" s="31"/>
      <c r="O316" s="297"/>
      <c r="P316" s="31"/>
      <c r="Q316" s="31"/>
      <c r="R316" s="297"/>
      <c r="S316" s="297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290"/>
      <c r="AF316" s="290"/>
      <c r="AG316" s="290"/>
      <c r="AH316" s="290"/>
      <c r="AI316" s="290"/>
      <c r="AJ316" s="290"/>
      <c r="AK316" s="290"/>
      <c r="AL316" s="31"/>
      <c r="AM316" s="290" t="str">
        <f t="shared" si="25"/>
        <v/>
      </c>
      <c r="AN316" s="290" t="str">
        <f t="shared" si="26"/>
        <v/>
      </c>
      <c r="AO316" s="31"/>
    </row>
    <row r="317">
      <c r="A317" s="31"/>
      <c r="B317" s="291"/>
      <c r="C317" s="292"/>
      <c r="D317" s="293" t="str">
        <f t="shared" si="22"/>
        <v/>
      </c>
      <c r="E317" s="296"/>
      <c r="F317" s="290" t="str">
        <f t="shared" si="23"/>
        <v/>
      </c>
      <c r="G317" s="291"/>
      <c r="H317" s="295"/>
      <c r="I317" s="296"/>
      <c r="J317" s="31"/>
      <c r="K317" s="285" t="str">
        <f t="shared" si="24"/>
        <v/>
      </c>
      <c r="L317" s="297"/>
      <c r="M317" s="297"/>
      <c r="N317" s="31"/>
      <c r="O317" s="297"/>
      <c r="P317" s="31"/>
      <c r="Q317" s="31"/>
      <c r="R317" s="297"/>
      <c r="S317" s="297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290"/>
      <c r="AF317" s="290"/>
      <c r="AG317" s="290"/>
      <c r="AH317" s="290"/>
      <c r="AI317" s="290"/>
      <c r="AJ317" s="290"/>
      <c r="AK317" s="290"/>
      <c r="AL317" s="31"/>
      <c r="AM317" s="290" t="str">
        <f t="shared" si="25"/>
        <v/>
      </c>
      <c r="AN317" s="290" t="str">
        <f t="shared" si="26"/>
        <v/>
      </c>
      <c r="AO317" s="31"/>
    </row>
    <row r="318">
      <c r="A318" s="31"/>
      <c r="B318" s="291"/>
      <c r="C318" s="292"/>
      <c r="D318" s="293" t="str">
        <f t="shared" si="22"/>
        <v/>
      </c>
      <c r="E318" s="296"/>
      <c r="F318" s="290" t="str">
        <f t="shared" si="23"/>
        <v/>
      </c>
      <c r="G318" s="291"/>
      <c r="H318" s="295"/>
      <c r="I318" s="296"/>
      <c r="J318" s="31"/>
      <c r="K318" s="285" t="str">
        <f t="shared" si="24"/>
        <v/>
      </c>
      <c r="L318" s="297"/>
      <c r="M318" s="297"/>
      <c r="N318" s="31"/>
      <c r="O318" s="297"/>
      <c r="P318" s="31"/>
      <c r="Q318" s="31"/>
      <c r="R318" s="297"/>
      <c r="S318" s="297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290"/>
      <c r="AF318" s="290"/>
      <c r="AG318" s="290"/>
      <c r="AH318" s="290"/>
      <c r="AI318" s="290"/>
      <c r="AJ318" s="290"/>
      <c r="AK318" s="290"/>
      <c r="AL318" s="31"/>
      <c r="AM318" s="290" t="str">
        <f t="shared" si="25"/>
        <v/>
      </c>
      <c r="AN318" s="290" t="str">
        <f t="shared" si="26"/>
        <v/>
      </c>
      <c r="AO318" s="31"/>
    </row>
    <row r="319">
      <c r="A319" s="31"/>
      <c r="B319" s="291"/>
      <c r="C319" s="292"/>
      <c r="D319" s="293" t="str">
        <f t="shared" si="22"/>
        <v/>
      </c>
      <c r="E319" s="296"/>
      <c r="F319" s="290" t="str">
        <f t="shared" si="23"/>
        <v/>
      </c>
      <c r="G319" s="291"/>
      <c r="H319" s="295"/>
      <c r="I319" s="296"/>
      <c r="J319" s="31"/>
      <c r="K319" s="285" t="str">
        <f t="shared" si="24"/>
        <v/>
      </c>
      <c r="L319" s="297"/>
      <c r="M319" s="297"/>
      <c r="N319" s="31"/>
      <c r="O319" s="297"/>
      <c r="P319" s="31"/>
      <c r="Q319" s="31"/>
      <c r="R319" s="297"/>
      <c r="S319" s="297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290"/>
      <c r="AF319" s="290"/>
      <c r="AG319" s="290"/>
      <c r="AH319" s="290"/>
      <c r="AI319" s="290"/>
      <c r="AJ319" s="290"/>
      <c r="AK319" s="290"/>
      <c r="AL319" s="31"/>
      <c r="AM319" s="290" t="str">
        <f t="shared" si="25"/>
        <v/>
      </c>
      <c r="AN319" s="290" t="str">
        <f t="shared" si="26"/>
        <v/>
      </c>
      <c r="AO319" s="31"/>
    </row>
    <row r="320">
      <c r="A320" s="31"/>
      <c r="B320" s="291"/>
      <c r="C320" s="292"/>
      <c r="D320" s="293" t="str">
        <f t="shared" si="22"/>
        <v/>
      </c>
      <c r="E320" s="296"/>
      <c r="F320" s="290" t="str">
        <f t="shared" si="23"/>
        <v/>
      </c>
      <c r="G320" s="291"/>
      <c r="H320" s="295"/>
      <c r="I320" s="296"/>
      <c r="J320" s="31"/>
      <c r="K320" s="285" t="str">
        <f t="shared" si="24"/>
        <v/>
      </c>
      <c r="L320" s="297"/>
      <c r="M320" s="297"/>
      <c r="N320" s="31"/>
      <c r="O320" s="297"/>
      <c r="P320" s="31"/>
      <c r="Q320" s="31"/>
      <c r="R320" s="297"/>
      <c r="S320" s="297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290"/>
      <c r="AF320" s="290"/>
      <c r="AG320" s="290"/>
      <c r="AH320" s="290"/>
      <c r="AI320" s="290"/>
      <c r="AJ320" s="290"/>
      <c r="AK320" s="290"/>
      <c r="AL320" s="31"/>
      <c r="AM320" s="290" t="str">
        <f t="shared" si="25"/>
        <v/>
      </c>
      <c r="AN320" s="290" t="str">
        <f t="shared" si="26"/>
        <v/>
      </c>
      <c r="AO320" s="31"/>
    </row>
    <row r="321">
      <c r="A321" s="31"/>
      <c r="B321" s="291"/>
      <c r="C321" s="292"/>
      <c r="D321" s="293" t="str">
        <f t="shared" si="22"/>
        <v/>
      </c>
      <c r="E321" s="296"/>
      <c r="F321" s="290" t="str">
        <f t="shared" si="23"/>
        <v/>
      </c>
      <c r="G321" s="291"/>
      <c r="H321" s="295"/>
      <c r="I321" s="296"/>
      <c r="J321" s="31"/>
      <c r="K321" s="285" t="str">
        <f t="shared" si="24"/>
        <v/>
      </c>
      <c r="L321" s="297"/>
      <c r="M321" s="297"/>
      <c r="N321" s="31"/>
      <c r="O321" s="297"/>
      <c r="P321" s="31"/>
      <c r="Q321" s="31"/>
      <c r="R321" s="297"/>
      <c r="S321" s="297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290"/>
      <c r="AF321" s="290"/>
      <c r="AG321" s="290"/>
      <c r="AH321" s="290"/>
      <c r="AI321" s="290"/>
      <c r="AJ321" s="290"/>
      <c r="AK321" s="290"/>
      <c r="AL321" s="31"/>
      <c r="AM321" s="290" t="str">
        <f t="shared" si="25"/>
        <v/>
      </c>
      <c r="AN321" s="290" t="str">
        <f t="shared" si="26"/>
        <v/>
      </c>
      <c r="AO321" s="31"/>
    </row>
    <row r="322">
      <c r="A322" s="31"/>
      <c r="B322" s="291"/>
      <c r="C322" s="292"/>
      <c r="D322" s="293" t="str">
        <f t="shared" si="22"/>
        <v/>
      </c>
      <c r="E322" s="296"/>
      <c r="F322" s="290" t="str">
        <f t="shared" si="23"/>
        <v/>
      </c>
      <c r="G322" s="291"/>
      <c r="H322" s="295"/>
      <c r="I322" s="296"/>
      <c r="J322" s="31"/>
      <c r="K322" s="285" t="str">
        <f t="shared" si="24"/>
        <v/>
      </c>
      <c r="L322" s="297"/>
      <c r="M322" s="297"/>
      <c r="N322" s="31"/>
      <c r="O322" s="297"/>
      <c r="P322" s="31"/>
      <c r="Q322" s="31"/>
      <c r="R322" s="297"/>
      <c r="S322" s="297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290"/>
      <c r="AF322" s="290"/>
      <c r="AG322" s="290"/>
      <c r="AH322" s="290"/>
      <c r="AI322" s="290"/>
      <c r="AJ322" s="290"/>
      <c r="AK322" s="290"/>
      <c r="AL322" s="31"/>
      <c r="AM322" s="290" t="str">
        <f t="shared" si="25"/>
        <v/>
      </c>
      <c r="AN322" s="290" t="str">
        <f t="shared" si="26"/>
        <v/>
      </c>
      <c r="AO322" s="31"/>
    </row>
    <row r="323">
      <c r="A323" s="31"/>
      <c r="B323" s="291"/>
      <c r="C323" s="292"/>
      <c r="D323" s="293" t="str">
        <f t="shared" si="22"/>
        <v/>
      </c>
      <c r="E323" s="296"/>
      <c r="F323" s="290" t="str">
        <f t="shared" si="23"/>
        <v/>
      </c>
      <c r="G323" s="291"/>
      <c r="H323" s="295"/>
      <c r="I323" s="296"/>
      <c r="J323" s="31"/>
      <c r="K323" s="285" t="str">
        <f t="shared" si="24"/>
        <v/>
      </c>
      <c r="L323" s="297"/>
      <c r="M323" s="297"/>
      <c r="N323" s="31"/>
      <c r="O323" s="297"/>
      <c r="P323" s="31"/>
      <c r="Q323" s="31"/>
      <c r="R323" s="297"/>
      <c r="S323" s="297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290"/>
      <c r="AF323" s="290"/>
      <c r="AG323" s="290"/>
      <c r="AH323" s="290"/>
      <c r="AI323" s="290"/>
      <c r="AJ323" s="290"/>
      <c r="AK323" s="290"/>
      <c r="AL323" s="31"/>
      <c r="AM323" s="290" t="str">
        <f t="shared" si="25"/>
        <v/>
      </c>
      <c r="AN323" s="290" t="str">
        <f t="shared" si="26"/>
        <v/>
      </c>
      <c r="AO323" s="31"/>
    </row>
    <row r="324">
      <c r="A324" s="31"/>
      <c r="B324" s="291"/>
      <c r="C324" s="292"/>
      <c r="D324" s="293" t="str">
        <f t="shared" si="22"/>
        <v/>
      </c>
      <c r="E324" s="296"/>
      <c r="F324" s="290" t="str">
        <f t="shared" si="23"/>
        <v/>
      </c>
      <c r="G324" s="291"/>
      <c r="H324" s="295"/>
      <c r="I324" s="296"/>
      <c r="J324" s="31"/>
      <c r="K324" s="285" t="str">
        <f t="shared" si="24"/>
        <v/>
      </c>
      <c r="L324" s="297"/>
      <c r="M324" s="297"/>
      <c r="N324" s="31"/>
      <c r="O324" s="297"/>
      <c r="P324" s="31"/>
      <c r="Q324" s="31"/>
      <c r="R324" s="297"/>
      <c r="S324" s="297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290"/>
      <c r="AF324" s="290"/>
      <c r="AG324" s="290"/>
      <c r="AH324" s="290"/>
      <c r="AI324" s="290"/>
      <c r="AJ324" s="290"/>
      <c r="AK324" s="290"/>
      <c r="AL324" s="31"/>
      <c r="AM324" s="290" t="str">
        <f t="shared" si="25"/>
        <v/>
      </c>
      <c r="AN324" s="290" t="str">
        <f t="shared" si="26"/>
        <v/>
      </c>
      <c r="AO324" s="31"/>
    </row>
    <row r="325">
      <c r="A325" s="31"/>
      <c r="B325" s="291"/>
      <c r="C325" s="292"/>
      <c r="D325" s="293" t="str">
        <f t="shared" si="22"/>
        <v/>
      </c>
      <c r="E325" s="296"/>
      <c r="F325" s="290" t="str">
        <f t="shared" si="23"/>
        <v/>
      </c>
      <c r="G325" s="291"/>
      <c r="H325" s="295"/>
      <c r="I325" s="296"/>
      <c r="J325" s="31"/>
      <c r="K325" s="285" t="str">
        <f t="shared" si="24"/>
        <v/>
      </c>
      <c r="L325" s="297"/>
      <c r="M325" s="297"/>
      <c r="N325" s="31"/>
      <c r="O325" s="297"/>
      <c r="P325" s="31"/>
      <c r="Q325" s="31"/>
      <c r="R325" s="297"/>
      <c r="S325" s="297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290"/>
      <c r="AF325" s="290"/>
      <c r="AG325" s="290"/>
      <c r="AH325" s="290"/>
      <c r="AI325" s="290"/>
      <c r="AJ325" s="290"/>
      <c r="AK325" s="290"/>
      <c r="AL325" s="31"/>
      <c r="AM325" s="290" t="str">
        <f t="shared" si="25"/>
        <v/>
      </c>
      <c r="AN325" s="290" t="str">
        <f t="shared" si="26"/>
        <v/>
      </c>
      <c r="AO325" s="31"/>
    </row>
    <row r="326">
      <c r="A326" s="31"/>
      <c r="B326" s="291"/>
      <c r="C326" s="292"/>
      <c r="D326" s="293" t="str">
        <f t="shared" si="22"/>
        <v/>
      </c>
      <c r="E326" s="296"/>
      <c r="F326" s="290" t="str">
        <f t="shared" si="23"/>
        <v/>
      </c>
      <c r="G326" s="291"/>
      <c r="H326" s="295"/>
      <c r="I326" s="296"/>
      <c r="J326" s="31"/>
      <c r="K326" s="285" t="str">
        <f t="shared" si="24"/>
        <v/>
      </c>
      <c r="L326" s="297"/>
      <c r="M326" s="297"/>
      <c r="N326" s="31"/>
      <c r="O326" s="297"/>
      <c r="P326" s="31"/>
      <c r="Q326" s="31"/>
      <c r="R326" s="297"/>
      <c r="S326" s="297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290"/>
      <c r="AF326" s="290"/>
      <c r="AG326" s="290"/>
      <c r="AH326" s="290"/>
      <c r="AI326" s="290"/>
      <c r="AJ326" s="290"/>
      <c r="AK326" s="290"/>
      <c r="AL326" s="31"/>
      <c r="AM326" s="290" t="str">
        <f t="shared" si="25"/>
        <v/>
      </c>
      <c r="AN326" s="290" t="str">
        <f t="shared" si="26"/>
        <v/>
      </c>
      <c r="AO326" s="31"/>
    </row>
    <row r="327">
      <c r="A327" s="31"/>
      <c r="B327" s="291"/>
      <c r="C327" s="292"/>
      <c r="D327" s="293" t="str">
        <f t="shared" si="22"/>
        <v/>
      </c>
      <c r="E327" s="296"/>
      <c r="F327" s="290" t="str">
        <f t="shared" si="23"/>
        <v/>
      </c>
      <c r="G327" s="291"/>
      <c r="H327" s="295"/>
      <c r="I327" s="296"/>
      <c r="J327" s="31"/>
      <c r="K327" s="285" t="str">
        <f t="shared" si="24"/>
        <v/>
      </c>
      <c r="L327" s="297"/>
      <c r="M327" s="297"/>
      <c r="N327" s="31"/>
      <c r="O327" s="297"/>
      <c r="P327" s="31"/>
      <c r="Q327" s="31"/>
      <c r="R327" s="297"/>
      <c r="S327" s="297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290"/>
      <c r="AF327" s="290"/>
      <c r="AG327" s="290"/>
      <c r="AH327" s="290"/>
      <c r="AI327" s="290"/>
      <c r="AJ327" s="290"/>
      <c r="AK327" s="290"/>
      <c r="AL327" s="31"/>
      <c r="AM327" s="290" t="str">
        <f t="shared" si="25"/>
        <v/>
      </c>
      <c r="AN327" s="290" t="str">
        <f t="shared" si="26"/>
        <v/>
      </c>
      <c r="AO327" s="31"/>
    </row>
    <row r="328">
      <c r="A328" s="31"/>
      <c r="B328" s="291"/>
      <c r="C328" s="292"/>
      <c r="D328" s="293" t="str">
        <f t="shared" si="22"/>
        <v/>
      </c>
      <c r="E328" s="296"/>
      <c r="F328" s="290" t="str">
        <f t="shared" si="23"/>
        <v/>
      </c>
      <c r="G328" s="291"/>
      <c r="H328" s="295"/>
      <c r="I328" s="296"/>
      <c r="J328" s="31"/>
      <c r="K328" s="285" t="str">
        <f t="shared" si="24"/>
        <v/>
      </c>
      <c r="L328" s="297"/>
      <c r="M328" s="297"/>
      <c r="N328" s="31"/>
      <c r="O328" s="297"/>
      <c r="P328" s="31"/>
      <c r="Q328" s="31"/>
      <c r="R328" s="297"/>
      <c r="S328" s="297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290"/>
      <c r="AF328" s="290"/>
      <c r="AG328" s="290"/>
      <c r="AH328" s="290"/>
      <c r="AI328" s="290"/>
      <c r="AJ328" s="290"/>
      <c r="AK328" s="290"/>
      <c r="AL328" s="31"/>
      <c r="AM328" s="290" t="str">
        <f t="shared" si="25"/>
        <v/>
      </c>
      <c r="AN328" s="290" t="str">
        <f t="shared" si="26"/>
        <v/>
      </c>
      <c r="AO328" s="31"/>
    </row>
    <row r="329">
      <c r="A329" s="31"/>
      <c r="B329" s="291"/>
      <c r="C329" s="292"/>
      <c r="D329" s="293" t="str">
        <f t="shared" si="22"/>
        <v/>
      </c>
      <c r="E329" s="296"/>
      <c r="F329" s="290" t="str">
        <f t="shared" si="23"/>
        <v/>
      </c>
      <c r="G329" s="291"/>
      <c r="H329" s="295"/>
      <c r="I329" s="296"/>
      <c r="J329" s="31"/>
      <c r="K329" s="285" t="str">
        <f t="shared" si="24"/>
        <v/>
      </c>
      <c r="L329" s="297"/>
      <c r="M329" s="297"/>
      <c r="N329" s="31"/>
      <c r="O329" s="297"/>
      <c r="P329" s="31"/>
      <c r="Q329" s="31"/>
      <c r="R329" s="297"/>
      <c r="S329" s="297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290"/>
      <c r="AF329" s="290"/>
      <c r="AG329" s="290"/>
      <c r="AH329" s="290"/>
      <c r="AI329" s="290"/>
      <c r="AJ329" s="290"/>
      <c r="AK329" s="290"/>
      <c r="AL329" s="31"/>
      <c r="AM329" s="290" t="str">
        <f t="shared" si="25"/>
        <v/>
      </c>
      <c r="AN329" s="290" t="str">
        <f t="shared" si="26"/>
        <v/>
      </c>
      <c r="AO329" s="31"/>
    </row>
    <row r="330">
      <c r="A330" s="31"/>
      <c r="B330" s="291"/>
      <c r="C330" s="292"/>
      <c r="D330" s="293" t="str">
        <f t="shared" si="22"/>
        <v/>
      </c>
      <c r="E330" s="296"/>
      <c r="F330" s="290" t="str">
        <f t="shared" si="23"/>
        <v/>
      </c>
      <c r="G330" s="291"/>
      <c r="H330" s="295"/>
      <c r="I330" s="296"/>
      <c r="J330" s="31"/>
      <c r="K330" s="285" t="str">
        <f t="shared" si="24"/>
        <v/>
      </c>
      <c r="L330" s="297"/>
      <c r="M330" s="297"/>
      <c r="N330" s="31"/>
      <c r="O330" s="297"/>
      <c r="P330" s="31"/>
      <c r="Q330" s="31"/>
      <c r="R330" s="297"/>
      <c r="S330" s="297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290"/>
      <c r="AF330" s="290"/>
      <c r="AG330" s="290"/>
      <c r="AH330" s="290"/>
      <c r="AI330" s="290"/>
      <c r="AJ330" s="290"/>
      <c r="AK330" s="290"/>
      <c r="AL330" s="31"/>
      <c r="AM330" s="290" t="str">
        <f t="shared" si="25"/>
        <v/>
      </c>
      <c r="AN330" s="290" t="str">
        <f t="shared" si="26"/>
        <v/>
      </c>
      <c r="AO330" s="31"/>
    </row>
    <row r="331">
      <c r="A331" s="31"/>
      <c r="B331" s="291"/>
      <c r="C331" s="292"/>
      <c r="D331" s="293" t="str">
        <f t="shared" si="22"/>
        <v/>
      </c>
      <c r="E331" s="296"/>
      <c r="F331" s="290" t="str">
        <f t="shared" si="23"/>
        <v/>
      </c>
      <c r="G331" s="291"/>
      <c r="H331" s="295"/>
      <c r="I331" s="296"/>
      <c r="J331" s="31"/>
      <c r="K331" s="285" t="str">
        <f t="shared" si="24"/>
        <v/>
      </c>
      <c r="L331" s="297"/>
      <c r="M331" s="297"/>
      <c r="N331" s="31"/>
      <c r="O331" s="297"/>
      <c r="P331" s="31"/>
      <c r="Q331" s="31"/>
      <c r="R331" s="297"/>
      <c r="S331" s="297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290"/>
      <c r="AF331" s="290"/>
      <c r="AG331" s="290"/>
      <c r="AH331" s="290"/>
      <c r="AI331" s="290"/>
      <c r="AJ331" s="290"/>
      <c r="AK331" s="290"/>
      <c r="AL331" s="31"/>
      <c r="AM331" s="290" t="str">
        <f t="shared" si="25"/>
        <v/>
      </c>
      <c r="AN331" s="290" t="str">
        <f t="shared" si="26"/>
        <v/>
      </c>
      <c r="AO331" s="31"/>
    </row>
    <row r="332">
      <c r="A332" s="31"/>
      <c r="B332" s="291"/>
      <c r="C332" s="292"/>
      <c r="D332" s="293" t="str">
        <f t="shared" si="22"/>
        <v/>
      </c>
      <c r="E332" s="296"/>
      <c r="F332" s="290" t="str">
        <f t="shared" si="23"/>
        <v/>
      </c>
      <c r="G332" s="291"/>
      <c r="H332" s="295"/>
      <c r="I332" s="296"/>
      <c r="J332" s="31"/>
      <c r="K332" s="285" t="str">
        <f t="shared" si="24"/>
        <v/>
      </c>
      <c r="L332" s="297"/>
      <c r="M332" s="297"/>
      <c r="N332" s="31"/>
      <c r="O332" s="297"/>
      <c r="P332" s="31"/>
      <c r="Q332" s="31"/>
      <c r="R332" s="297"/>
      <c r="S332" s="297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290"/>
      <c r="AF332" s="290"/>
      <c r="AG332" s="290"/>
      <c r="AH332" s="290"/>
      <c r="AI332" s="290"/>
      <c r="AJ332" s="290"/>
      <c r="AK332" s="290"/>
      <c r="AL332" s="31"/>
      <c r="AM332" s="290" t="str">
        <f t="shared" si="25"/>
        <v/>
      </c>
      <c r="AN332" s="290" t="str">
        <f t="shared" si="26"/>
        <v/>
      </c>
      <c r="AO332" s="31"/>
    </row>
    <row r="333">
      <c r="A333" s="31"/>
      <c r="B333" s="291"/>
      <c r="C333" s="292"/>
      <c r="D333" s="293" t="str">
        <f t="shared" si="22"/>
        <v/>
      </c>
      <c r="E333" s="296"/>
      <c r="F333" s="290" t="str">
        <f t="shared" si="23"/>
        <v/>
      </c>
      <c r="G333" s="291"/>
      <c r="H333" s="295"/>
      <c r="I333" s="296"/>
      <c r="J333" s="31"/>
      <c r="K333" s="285" t="str">
        <f t="shared" si="24"/>
        <v/>
      </c>
      <c r="L333" s="297"/>
      <c r="M333" s="297"/>
      <c r="N333" s="31"/>
      <c r="O333" s="297"/>
      <c r="P333" s="31"/>
      <c r="Q333" s="31"/>
      <c r="R333" s="297"/>
      <c r="S333" s="297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290"/>
      <c r="AF333" s="290"/>
      <c r="AG333" s="290"/>
      <c r="AH333" s="290"/>
      <c r="AI333" s="290"/>
      <c r="AJ333" s="290"/>
      <c r="AK333" s="290"/>
      <c r="AL333" s="31"/>
      <c r="AM333" s="290" t="str">
        <f t="shared" si="25"/>
        <v/>
      </c>
      <c r="AN333" s="290" t="str">
        <f t="shared" si="26"/>
        <v/>
      </c>
      <c r="AO333" s="31"/>
    </row>
    <row r="334">
      <c r="A334" s="31"/>
      <c r="B334" s="291"/>
      <c r="C334" s="292"/>
      <c r="D334" s="293" t="str">
        <f t="shared" si="22"/>
        <v/>
      </c>
      <c r="E334" s="296"/>
      <c r="F334" s="290" t="str">
        <f t="shared" si="23"/>
        <v/>
      </c>
      <c r="G334" s="291"/>
      <c r="H334" s="295"/>
      <c r="I334" s="296"/>
      <c r="J334" s="31"/>
      <c r="K334" s="285" t="str">
        <f t="shared" si="24"/>
        <v/>
      </c>
      <c r="L334" s="297"/>
      <c r="M334" s="297"/>
      <c r="N334" s="31"/>
      <c r="O334" s="297"/>
      <c r="P334" s="31"/>
      <c r="Q334" s="31"/>
      <c r="R334" s="297"/>
      <c r="S334" s="297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290"/>
      <c r="AF334" s="290"/>
      <c r="AG334" s="290"/>
      <c r="AH334" s="290"/>
      <c r="AI334" s="290"/>
      <c r="AJ334" s="290"/>
      <c r="AK334" s="290"/>
      <c r="AL334" s="31"/>
      <c r="AM334" s="290" t="str">
        <f t="shared" si="25"/>
        <v/>
      </c>
      <c r="AN334" s="290" t="str">
        <f t="shared" si="26"/>
        <v/>
      </c>
      <c r="AO334" s="31"/>
    </row>
    <row r="335">
      <c r="A335" s="31"/>
      <c r="B335" s="291"/>
      <c r="C335" s="292"/>
      <c r="D335" s="293" t="str">
        <f t="shared" si="22"/>
        <v/>
      </c>
      <c r="E335" s="296"/>
      <c r="F335" s="290" t="str">
        <f t="shared" si="23"/>
        <v/>
      </c>
      <c r="G335" s="291"/>
      <c r="H335" s="295"/>
      <c r="I335" s="296"/>
      <c r="J335" s="31"/>
      <c r="K335" s="285" t="str">
        <f t="shared" si="24"/>
        <v/>
      </c>
      <c r="L335" s="297"/>
      <c r="M335" s="297"/>
      <c r="N335" s="31"/>
      <c r="O335" s="297"/>
      <c r="P335" s="297"/>
      <c r="Q335" s="31"/>
      <c r="R335" s="297"/>
      <c r="S335" s="297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290"/>
      <c r="AF335" s="290"/>
      <c r="AG335" s="290"/>
      <c r="AH335" s="290"/>
      <c r="AI335" s="290"/>
      <c r="AJ335" s="290"/>
      <c r="AK335" s="290"/>
      <c r="AL335" s="31"/>
      <c r="AM335" s="290" t="str">
        <f t="shared" si="25"/>
        <v/>
      </c>
      <c r="AN335" s="290" t="str">
        <f t="shared" si="26"/>
        <v/>
      </c>
      <c r="AO335" s="31"/>
    </row>
    <row r="336">
      <c r="A336" s="31"/>
      <c r="B336" s="291"/>
      <c r="C336" s="292"/>
      <c r="D336" s="293" t="str">
        <f t="shared" si="22"/>
        <v/>
      </c>
      <c r="E336" s="296"/>
      <c r="F336" s="290" t="str">
        <f t="shared" si="23"/>
        <v/>
      </c>
      <c r="G336" s="291"/>
      <c r="H336" s="295"/>
      <c r="I336" s="296"/>
      <c r="J336" s="31"/>
      <c r="K336" s="285" t="str">
        <f t="shared" si="24"/>
        <v/>
      </c>
      <c r="L336" s="297"/>
      <c r="M336" s="297"/>
      <c r="N336" s="31"/>
      <c r="O336" s="297"/>
      <c r="P336" s="297"/>
      <c r="Q336" s="31"/>
      <c r="R336" s="297"/>
      <c r="S336" s="297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290"/>
      <c r="AF336" s="290"/>
      <c r="AG336" s="290"/>
      <c r="AH336" s="290"/>
      <c r="AI336" s="290"/>
      <c r="AJ336" s="290"/>
      <c r="AK336" s="290"/>
      <c r="AL336" s="31"/>
      <c r="AM336" s="290" t="str">
        <f t="shared" si="25"/>
        <v/>
      </c>
      <c r="AN336" s="290" t="str">
        <f t="shared" si="26"/>
        <v/>
      </c>
      <c r="AO336" s="31"/>
    </row>
    <row r="337">
      <c r="A337" s="31"/>
      <c r="B337" s="291"/>
      <c r="C337" s="292"/>
      <c r="D337" s="293" t="str">
        <f t="shared" si="22"/>
        <v/>
      </c>
      <c r="E337" s="296"/>
      <c r="F337" s="290" t="str">
        <f t="shared" si="23"/>
        <v/>
      </c>
      <c r="G337" s="291"/>
      <c r="H337" s="295"/>
      <c r="I337" s="296"/>
      <c r="J337" s="31"/>
      <c r="K337" s="285" t="str">
        <f t="shared" si="24"/>
        <v/>
      </c>
      <c r="L337" s="297"/>
      <c r="M337" s="297"/>
      <c r="N337" s="31"/>
      <c r="O337" s="297"/>
      <c r="P337" s="297"/>
      <c r="Q337" s="31"/>
      <c r="R337" s="297"/>
      <c r="S337" s="297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290"/>
      <c r="AF337" s="290"/>
      <c r="AG337" s="290"/>
      <c r="AH337" s="290"/>
      <c r="AI337" s="290"/>
      <c r="AJ337" s="290"/>
      <c r="AK337" s="290"/>
      <c r="AL337" s="31"/>
      <c r="AM337" s="290" t="str">
        <f t="shared" si="25"/>
        <v/>
      </c>
      <c r="AN337" s="290" t="str">
        <f t="shared" si="26"/>
        <v/>
      </c>
      <c r="AO337" s="31"/>
    </row>
    <row r="338">
      <c r="A338" s="31"/>
      <c r="B338" s="291"/>
      <c r="C338" s="292"/>
      <c r="D338" s="293" t="str">
        <f t="shared" si="22"/>
        <v/>
      </c>
      <c r="E338" s="296"/>
      <c r="F338" s="290" t="str">
        <f t="shared" si="23"/>
        <v/>
      </c>
      <c r="G338" s="291"/>
      <c r="H338" s="295"/>
      <c r="I338" s="296"/>
      <c r="J338" s="31"/>
      <c r="K338" s="285" t="str">
        <f t="shared" si="24"/>
        <v/>
      </c>
      <c r="L338" s="297"/>
      <c r="M338" s="297"/>
      <c r="N338" s="31"/>
      <c r="O338" s="297"/>
      <c r="P338" s="297"/>
      <c r="Q338" s="31"/>
      <c r="R338" s="297"/>
      <c r="S338" s="297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290"/>
      <c r="AF338" s="290"/>
      <c r="AG338" s="290"/>
      <c r="AH338" s="290"/>
      <c r="AI338" s="290"/>
      <c r="AJ338" s="290"/>
      <c r="AK338" s="290"/>
      <c r="AL338" s="31"/>
      <c r="AM338" s="290" t="str">
        <f t="shared" si="25"/>
        <v/>
      </c>
      <c r="AN338" s="290" t="str">
        <f t="shared" si="26"/>
        <v/>
      </c>
      <c r="AO338" s="31"/>
    </row>
    <row r="339">
      <c r="A339" s="31"/>
      <c r="B339" s="291"/>
      <c r="C339" s="292"/>
      <c r="D339" s="293" t="str">
        <f t="shared" si="22"/>
        <v/>
      </c>
      <c r="E339" s="296"/>
      <c r="F339" s="290" t="str">
        <f t="shared" si="23"/>
        <v/>
      </c>
      <c r="G339" s="291"/>
      <c r="H339" s="295"/>
      <c r="I339" s="296"/>
      <c r="J339" s="31"/>
      <c r="K339" s="285" t="str">
        <f t="shared" si="24"/>
        <v/>
      </c>
      <c r="L339" s="297"/>
      <c r="M339" s="297"/>
      <c r="N339" s="31"/>
      <c r="O339" s="297"/>
      <c r="P339" s="297"/>
      <c r="Q339" s="31"/>
      <c r="R339" s="297"/>
      <c r="S339" s="297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290"/>
      <c r="AF339" s="290"/>
      <c r="AG339" s="290"/>
      <c r="AH339" s="290"/>
      <c r="AI339" s="290"/>
      <c r="AJ339" s="290"/>
      <c r="AK339" s="290"/>
      <c r="AL339" s="31"/>
      <c r="AM339" s="290" t="str">
        <f t="shared" si="25"/>
        <v/>
      </c>
      <c r="AN339" s="290" t="str">
        <f t="shared" si="26"/>
        <v/>
      </c>
      <c r="AO339" s="31"/>
    </row>
    <row r="340">
      <c r="A340" s="31"/>
      <c r="B340" s="291"/>
      <c r="C340" s="292"/>
      <c r="D340" s="293" t="str">
        <f t="shared" si="22"/>
        <v/>
      </c>
      <c r="E340" s="296"/>
      <c r="F340" s="290" t="str">
        <f t="shared" si="23"/>
        <v/>
      </c>
      <c r="G340" s="291"/>
      <c r="H340" s="295"/>
      <c r="I340" s="296"/>
      <c r="J340" s="31"/>
      <c r="K340" s="285" t="str">
        <f t="shared" si="24"/>
        <v/>
      </c>
      <c r="L340" s="297"/>
      <c r="M340" s="297"/>
      <c r="N340" s="31"/>
      <c r="O340" s="297"/>
      <c r="P340" s="297"/>
      <c r="Q340" s="31"/>
      <c r="R340" s="297"/>
      <c r="S340" s="297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290"/>
      <c r="AF340" s="290"/>
      <c r="AG340" s="290"/>
      <c r="AH340" s="290"/>
      <c r="AI340" s="290"/>
      <c r="AJ340" s="290"/>
      <c r="AK340" s="290"/>
      <c r="AL340" s="31"/>
      <c r="AM340" s="290" t="str">
        <f t="shared" si="25"/>
        <v/>
      </c>
      <c r="AN340" s="290" t="str">
        <f t="shared" si="26"/>
        <v/>
      </c>
      <c r="AO340" s="31"/>
    </row>
    <row r="341">
      <c r="A341" s="31"/>
      <c r="B341" s="291"/>
      <c r="C341" s="292"/>
      <c r="D341" s="293" t="str">
        <f t="shared" si="22"/>
        <v/>
      </c>
      <c r="E341" s="296"/>
      <c r="F341" s="290" t="str">
        <f t="shared" si="23"/>
        <v/>
      </c>
      <c r="G341" s="291"/>
      <c r="H341" s="295"/>
      <c r="I341" s="296"/>
      <c r="J341" s="31"/>
      <c r="K341" s="285" t="str">
        <f t="shared" si="24"/>
        <v/>
      </c>
      <c r="L341" s="297"/>
      <c r="M341" s="297"/>
      <c r="N341" s="31"/>
      <c r="O341" s="297"/>
      <c r="P341" s="31"/>
      <c r="Q341" s="31"/>
      <c r="R341" s="297"/>
      <c r="S341" s="297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290"/>
      <c r="AF341" s="290"/>
      <c r="AG341" s="290"/>
      <c r="AH341" s="290"/>
      <c r="AI341" s="290"/>
      <c r="AJ341" s="290"/>
      <c r="AK341" s="290"/>
      <c r="AL341" s="31"/>
      <c r="AM341" s="290" t="str">
        <f t="shared" si="25"/>
        <v/>
      </c>
      <c r="AN341" s="290" t="str">
        <f t="shared" si="26"/>
        <v/>
      </c>
      <c r="AO341" s="31"/>
    </row>
    <row r="342">
      <c r="A342" s="31"/>
      <c r="B342" s="291"/>
      <c r="C342" s="292"/>
      <c r="D342" s="293" t="str">
        <f t="shared" si="22"/>
        <v/>
      </c>
      <c r="E342" s="296"/>
      <c r="F342" s="290" t="str">
        <f t="shared" si="23"/>
        <v/>
      </c>
      <c r="G342" s="291"/>
      <c r="H342" s="295"/>
      <c r="I342" s="296"/>
      <c r="J342" s="31"/>
      <c r="K342" s="285" t="str">
        <f t="shared" si="24"/>
        <v/>
      </c>
      <c r="L342" s="297"/>
      <c r="M342" s="297"/>
      <c r="N342" s="31"/>
      <c r="O342" s="297"/>
      <c r="P342" s="31"/>
      <c r="Q342" s="31"/>
      <c r="R342" s="297"/>
      <c r="S342" s="297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290"/>
      <c r="AF342" s="290"/>
      <c r="AG342" s="290"/>
      <c r="AH342" s="290"/>
      <c r="AI342" s="290"/>
      <c r="AJ342" s="290"/>
      <c r="AK342" s="290"/>
      <c r="AL342" s="31"/>
      <c r="AM342" s="290" t="str">
        <f t="shared" si="25"/>
        <v/>
      </c>
      <c r="AN342" s="290" t="str">
        <f t="shared" si="26"/>
        <v/>
      </c>
      <c r="AO342" s="31"/>
    </row>
    <row r="343">
      <c r="A343" s="31"/>
      <c r="B343" s="291"/>
      <c r="C343" s="292"/>
      <c r="D343" s="293" t="str">
        <f t="shared" si="22"/>
        <v/>
      </c>
      <c r="E343" s="296"/>
      <c r="F343" s="290" t="str">
        <f t="shared" si="23"/>
        <v/>
      </c>
      <c r="G343" s="291"/>
      <c r="H343" s="295"/>
      <c r="I343" s="296"/>
      <c r="J343" s="31"/>
      <c r="K343" s="285" t="str">
        <f t="shared" si="24"/>
        <v/>
      </c>
      <c r="L343" s="297"/>
      <c r="M343" s="297"/>
      <c r="N343" s="31"/>
      <c r="O343" s="297"/>
      <c r="P343" s="31"/>
      <c r="Q343" s="31"/>
      <c r="R343" s="297"/>
      <c r="S343" s="297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290"/>
      <c r="AF343" s="290"/>
      <c r="AG343" s="290"/>
      <c r="AH343" s="290"/>
      <c r="AI343" s="290"/>
      <c r="AJ343" s="290"/>
      <c r="AK343" s="290"/>
      <c r="AL343" s="31"/>
      <c r="AM343" s="290" t="str">
        <f t="shared" si="25"/>
        <v/>
      </c>
      <c r="AN343" s="290" t="str">
        <f t="shared" si="26"/>
        <v/>
      </c>
      <c r="AO343" s="31"/>
    </row>
    <row r="344">
      <c r="A344" s="31"/>
      <c r="B344" s="291"/>
      <c r="C344" s="292"/>
      <c r="D344" s="293" t="str">
        <f t="shared" si="22"/>
        <v/>
      </c>
      <c r="E344" s="296"/>
      <c r="F344" s="290" t="str">
        <f t="shared" si="23"/>
        <v/>
      </c>
      <c r="G344" s="291"/>
      <c r="H344" s="295"/>
      <c r="I344" s="296"/>
      <c r="J344" s="31"/>
      <c r="K344" s="285" t="str">
        <f t="shared" si="24"/>
        <v/>
      </c>
      <c r="L344" s="297"/>
      <c r="M344" s="297"/>
      <c r="N344" s="31"/>
      <c r="O344" s="297"/>
      <c r="P344" s="31"/>
      <c r="Q344" s="31"/>
      <c r="R344" s="297"/>
      <c r="S344" s="297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290"/>
      <c r="AF344" s="290"/>
      <c r="AG344" s="290"/>
      <c r="AH344" s="290"/>
      <c r="AI344" s="290"/>
      <c r="AJ344" s="290"/>
      <c r="AK344" s="290"/>
      <c r="AL344" s="31"/>
      <c r="AM344" s="290" t="str">
        <f t="shared" si="25"/>
        <v/>
      </c>
      <c r="AN344" s="290" t="str">
        <f t="shared" si="26"/>
        <v/>
      </c>
      <c r="AO344" s="31"/>
    </row>
    <row r="345">
      <c r="A345" s="31"/>
      <c r="B345" s="291"/>
      <c r="C345" s="292"/>
      <c r="D345" s="293" t="str">
        <f t="shared" si="22"/>
        <v/>
      </c>
      <c r="E345" s="296"/>
      <c r="F345" s="290" t="str">
        <f t="shared" si="23"/>
        <v/>
      </c>
      <c r="G345" s="291"/>
      <c r="H345" s="295"/>
      <c r="I345" s="296"/>
      <c r="J345" s="31"/>
      <c r="K345" s="285" t="str">
        <f t="shared" si="24"/>
        <v/>
      </c>
      <c r="L345" s="297"/>
      <c r="M345" s="297"/>
      <c r="N345" s="31"/>
      <c r="O345" s="297"/>
      <c r="P345" s="31"/>
      <c r="Q345" s="31"/>
      <c r="R345" s="297"/>
      <c r="S345" s="297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290"/>
      <c r="AF345" s="290"/>
      <c r="AG345" s="290"/>
      <c r="AH345" s="290"/>
      <c r="AI345" s="290"/>
      <c r="AJ345" s="290"/>
      <c r="AK345" s="290"/>
      <c r="AL345" s="31"/>
      <c r="AM345" s="290" t="str">
        <f t="shared" si="25"/>
        <v/>
      </c>
      <c r="AN345" s="290" t="str">
        <f t="shared" si="26"/>
        <v/>
      </c>
      <c r="AO345" s="31"/>
    </row>
    <row r="346">
      <c r="A346" s="31"/>
      <c r="B346" s="291"/>
      <c r="C346" s="292"/>
      <c r="D346" s="293" t="str">
        <f t="shared" si="22"/>
        <v/>
      </c>
      <c r="E346" s="296"/>
      <c r="F346" s="290" t="str">
        <f t="shared" si="23"/>
        <v/>
      </c>
      <c r="G346" s="291"/>
      <c r="H346" s="295"/>
      <c r="I346" s="296"/>
      <c r="J346" s="31"/>
      <c r="K346" s="285" t="str">
        <f t="shared" si="24"/>
        <v/>
      </c>
      <c r="L346" s="297"/>
      <c r="M346" s="297"/>
      <c r="N346" s="31"/>
      <c r="O346" s="297"/>
      <c r="P346" s="297"/>
      <c r="Q346" s="31"/>
      <c r="R346" s="297"/>
      <c r="S346" s="297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290"/>
      <c r="AF346" s="290"/>
      <c r="AG346" s="290"/>
      <c r="AH346" s="290"/>
      <c r="AI346" s="290"/>
      <c r="AJ346" s="290"/>
      <c r="AK346" s="290"/>
      <c r="AL346" s="31"/>
      <c r="AM346" s="290" t="str">
        <f t="shared" si="25"/>
        <v/>
      </c>
      <c r="AN346" s="290" t="str">
        <f t="shared" si="26"/>
        <v/>
      </c>
      <c r="AO346" s="31"/>
    </row>
    <row r="347">
      <c r="A347" s="31"/>
      <c r="B347" s="291"/>
      <c r="C347" s="292"/>
      <c r="D347" s="293" t="str">
        <f t="shared" si="22"/>
        <v/>
      </c>
      <c r="E347" s="296"/>
      <c r="F347" s="290" t="str">
        <f t="shared" si="23"/>
        <v/>
      </c>
      <c r="G347" s="291"/>
      <c r="H347" s="295"/>
      <c r="I347" s="296"/>
      <c r="J347" s="31"/>
      <c r="K347" s="285" t="str">
        <f t="shared" si="24"/>
        <v/>
      </c>
      <c r="L347" s="297"/>
      <c r="M347" s="297"/>
      <c r="N347" s="31"/>
      <c r="O347" s="297"/>
      <c r="P347" s="297"/>
      <c r="Q347" s="31"/>
      <c r="R347" s="297"/>
      <c r="S347" s="297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290"/>
      <c r="AF347" s="290"/>
      <c r="AG347" s="290"/>
      <c r="AH347" s="290"/>
      <c r="AI347" s="290"/>
      <c r="AJ347" s="290"/>
      <c r="AK347" s="290"/>
      <c r="AL347" s="31"/>
      <c r="AM347" s="290" t="str">
        <f t="shared" si="25"/>
        <v/>
      </c>
      <c r="AN347" s="290" t="str">
        <f t="shared" si="26"/>
        <v/>
      </c>
      <c r="AO347" s="31"/>
    </row>
    <row r="348">
      <c r="A348" s="31"/>
      <c r="B348" s="291"/>
      <c r="C348" s="292"/>
      <c r="D348" s="293" t="str">
        <f t="shared" si="22"/>
        <v/>
      </c>
      <c r="E348" s="296"/>
      <c r="F348" s="290" t="str">
        <f t="shared" si="23"/>
        <v/>
      </c>
      <c r="G348" s="291"/>
      <c r="H348" s="295"/>
      <c r="I348" s="296"/>
      <c r="J348" s="31"/>
      <c r="K348" s="285" t="str">
        <f t="shared" si="24"/>
        <v/>
      </c>
      <c r="L348" s="297"/>
      <c r="M348" s="297"/>
      <c r="N348" s="31"/>
      <c r="O348" s="297"/>
      <c r="P348" s="297"/>
      <c r="Q348" s="31"/>
      <c r="R348" s="297"/>
      <c r="S348" s="297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290"/>
      <c r="AF348" s="290"/>
      <c r="AG348" s="290"/>
      <c r="AH348" s="290"/>
      <c r="AI348" s="290"/>
      <c r="AJ348" s="290"/>
      <c r="AK348" s="290"/>
      <c r="AL348" s="31"/>
      <c r="AM348" s="290" t="str">
        <f t="shared" si="25"/>
        <v/>
      </c>
      <c r="AN348" s="290" t="str">
        <f t="shared" si="26"/>
        <v/>
      </c>
      <c r="AO348" s="31"/>
    </row>
    <row r="349">
      <c r="A349" s="31"/>
      <c r="B349" s="291"/>
      <c r="C349" s="292"/>
      <c r="D349" s="293" t="str">
        <f t="shared" si="22"/>
        <v/>
      </c>
      <c r="E349" s="296"/>
      <c r="F349" s="290" t="str">
        <f t="shared" si="23"/>
        <v/>
      </c>
      <c r="G349" s="291"/>
      <c r="H349" s="295"/>
      <c r="I349" s="296"/>
      <c r="J349" s="31"/>
      <c r="K349" s="285" t="str">
        <f t="shared" si="24"/>
        <v/>
      </c>
      <c r="L349" s="297"/>
      <c r="M349" s="297"/>
      <c r="N349" s="31"/>
      <c r="O349" s="297"/>
      <c r="P349" s="297"/>
      <c r="Q349" s="31"/>
      <c r="R349" s="297"/>
      <c r="S349" s="297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290"/>
      <c r="AF349" s="290"/>
      <c r="AG349" s="290"/>
      <c r="AH349" s="290"/>
      <c r="AI349" s="290"/>
      <c r="AJ349" s="290"/>
      <c r="AK349" s="290"/>
      <c r="AL349" s="31"/>
      <c r="AM349" s="290" t="str">
        <f t="shared" si="25"/>
        <v/>
      </c>
      <c r="AN349" s="290" t="str">
        <f t="shared" si="26"/>
        <v/>
      </c>
      <c r="AO349" s="31"/>
    </row>
    <row r="350">
      <c r="A350" s="31"/>
      <c r="B350" s="291"/>
      <c r="C350" s="292"/>
      <c r="D350" s="293" t="str">
        <f t="shared" si="22"/>
        <v/>
      </c>
      <c r="E350" s="296"/>
      <c r="F350" s="290" t="str">
        <f t="shared" si="23"/>
        <v/>
      </c>
      <c r="G350" s="291"/>
      <c r="H350" s="295"/>
      <c r="I350" s="296"/>
      <c r="J350" s="31"/>
      <c r="K350" s="285" t="str">
        <f t="shared" si="24"/>
        <v/>
      </c>
      <c r="L350" s="297"/>
      <c r="M350" s="297"/>
      <c r="N350" s="31"/>
      <c r="O350" s="297"/>
      <c r="P350" s="297"/>
      <c r="Q350" s="31"/>
      <c r="R350" s="297"/>
      <c r="S350" s="297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290"/>
      <c r="AF350" s="290"/>
      <c r="AG350" s="290"/>
      <c r="AH350" s="290"/>
      <c r="AI350" s="290"/>
      <c r="AJ350" s="290"/>
      <c r="AK350" s="290"/>
      <c r="AL350" s="31"/>
      <c r="AM350" s="290" t="str">
        <f t="shared" si="25"/>
        <v/>
      </c>
      <c r="AN350" s="290" t="str">
        <f t="shared" si="26"/>
        <v/>
      </c>
      <c r="AO350" s="31"/>
    </row>
    <row r="351">
      <c r="A351" s="31"/>
      <c r="B351" s="291"/>
      <c r="C351" s="292"/>
      <c r="D351" s="293" t="str">
        <f t="shared" si="22"/>
        <v/>
      </c>
      <c r="E351" s="296"/>
      <c r="F351" s="290" t="str">
        <f t="shared" si="23"/>
        <v/>
      </c>
      <c r="G351" s="291"/>
      <c r="H351" s="295"/>
      <c r="I351" s="296"/>
      <c r="J351" s="31"/>
      <c r="K351" s="285" t="str">
        <f t="shared" si="24"/>
        <v/>
      </c>
      <c r="L351" s="297"/>
      <c r="M351" s="297"/>
      <c r="N351" s="31"/>
      <c r="O351" s="297"/>
      <c r="P351" s="297"/>
      <c r="Q351" s="31"/>
      <c r="R351" s="297"/>
      <c r="S351" s="297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290"/>
      <c r="AF351" s="290"/>
      <c r="AG351" s="290"/>
      <c r="AH351" s="290"/>
      <c r="AI351" s="290"/>
      <c r="AJ351" s="290"/>
      <c r="AK351" s="290"/>
      <c r="AL351" s="31"/>
      <c r="AM351" s="290" t="str">
        <f t="shared" si="25"/>
        <v/>
      </c>
      <c r="AN351" s="290" t="str">
        <f t="shared" si="26"/>
        <v/>
      </c>
      <c r="AO351" s="31"/>
    </row>
    <row r="352">
      <c r="A352" s="31"/>
      <c r="B352" s="291"/>
      <c r="C352" s="292"/>
      <c r="D352" s="293" t="str">
        <f t="shared" si="22"/>
        <v/>
      </c>
      <c r="E352" s="296"/>
      <c r="F352" s="290" t="str">
        <f t="shared" si="23"/>
        <v/>
      </c>
      <c r="G352" s="291"/>
      <c r="H352" s="295"/>
      <c r="I352" s="296"/>
      <c r="J352" s="31"/>
      <c r="K352" s="285" t="str">
        <f t="shared" si="24"/>
        <v/>
      </c>
      <c r="L352" s="297"/>
      <c r="M352" s="297"/>
      <c r="N352" s="31"/>
      <c r="O352" s="297"/>
      <c r="P352" s="31"/>
      <c r="Q352" s="31"/>
      <c r="R352" s="297"/>
      <c r="S352" s="297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290"/>
      <c r="AF352" s="290"/>
      <c r="AG352" s="290"/>
      <c r="AH352" s="290"/>
      <c r="AI352" s="290"/>
      <c r="AJ352" s="290"/>
      <c r="AK352" s="290"/>
      <c r="AL352" s="31"/>
      <c r="AM352" s="290" t="str">
        <f t="shared" si="25"/>
        <v/>
      </c>
      <c r="AN352" s="290" t="str">
        <f t="shared" si="26"/>
        <v/>
      </c>
      <c r="AO352" s="31"/>
    </row>
    <row r="353">
      <c r="A353" s="31"/>
      <c r="B353" s="291"/>
      <c r="C353" s="292"/>
      <c r="D353" s="293" t="str">
        <f t="shared" si="22"/>
        <v/>
      </c>
      <c r="E353" s="296"/>
      <c r="F353" s="290" t="str">
        <f t="shared" si="23"/>
        <v/>
      </c>
      <c r="G353" s="291"/>
      <c r="H353" s="295"/>
      <c r="I353" s="296"/>
      <c r="J353" s="31"/>
      <c r="K353" s="285" t="str">
        <f t="shared" si="24"/>
        <v/>
      </c>
      <c r="L353" s="297"/>
      <c r="M353" s="297"/>
      <c r="N353" s="31"/>
      <c r="O353" s="297"/>
      <c r="P353" s="31"/>
      <c r="Q353" s="31"/>
      <c r="R353" s="297"/>
      <c r="S353" s="297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290"/>
      <c r="AF353" s="290"/>
      <c r="AG353" s="290"/>
      <c r="AH353" s="290"/>
      <c r="AI353" s="290"/>
      <c r="AJ353" s="290"/>
      <c r="AK353" s="290"/>
      <c r="AL353" s="31"/>
      <c r="AM353" s="290" t="str">
        <f t="shared" si="25"/>
        <v/>
      </c>
      <c r="AN353" s="290" t="str">
        <f t="shared" si="26"/>
        <v/>
      </c>
      <c r="AO353" s="31"/>
    </row>
    <row r="354">
      <c r="A354" s="31"/>
      <c r="B354" s="291"/>
      <c r="C354" s="292"/>
      <c r="D354" s="293" t="str">
        <f t="shared" si="22"/>
        <v/>
      </c>
      <c r="E354" s="296"/>
      <c r="F354" s="290" t="str">
        <f t="shared" si="23"/>
        <v/>
      </c>
      <c r="G354" s="291"/>
      <c r="H354" s="295"/>
      <c r="I354" s="296"/>
      <c r="J354" s="31"/>
      <c r="K354" s="285" t="str">
        <f t="shared" si="24"/>
        <v/>
      </c>
      <c r="L354" s="297"/>
      <c r="M354" s="297"/>
      <c r="N354" s="31"/>
      <c r="O354" s="297"/>
      <c r="P354" s="31"/>
      <c r="Q354" s="31"/>
      <c r="R354" s="297"/>
      <c r="S354" s="297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290"/>
      <c r="AF354" s="290"/>
      <c r="AG354" s="290"/>
      <c r="AH354" s="290"/>
      <c r="AI354" s="290"/>
      <c r="AJ354" s="290"/>
      <c r="AK354" s="290"/>
      <c r="AL354" s="31"/>
      <c r="AM354" s="290" t="str">
        <f t="shared" si="25"/>
        <v/>
      </c>
      <c r="AN354" s="290" t="str">
        <f t="shared" si="26"/>
        <v/>
      </c>
      <c r="AO354" s="31"/>
    </row>
    <row r="355">
      <c r="A355" s="31"/>
      <c r="B355" s="291"/>
      <c r="C355" s="292"/>
      <c r="D355" s="293" t="str">
        <f t="shared" si="22"/>
        <v/>
      </c>
      <c r="E355" s="296"/>
      <c r="F355" s="290" t="str">
        <f t="shared" si="23"/>
        <v/>
      </c>
      <c r="G355" s="291"/>
      <c r="H355" s="295"/>
      <c r="I355" s="296"/>
      <c r="J355" s="31"/>
      <c r="K355" s="285" t="str">
        <f t="shared" si="24"/>
        <v/>
      </c>
      <c r="L355" s="297"/>
      <c r="M355" s="297"/>
      <c r="N355" s="31"/>
      <c r="O355" s="297"/>
      <c r="P355" s="31"/>
      <c r="Q355" s="31"/>
      <c r="R355" s="297"/>
      <c r="S355" s="297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290"/>
      <c r="AF355" s="290"/>
      <c r="AG355" s="290"/>
      <c r="AH355" s="290"/>
      <c r="AI355" s="290"/>
      <c r="AJ355" s="290"/>
      <c r="AK355" s="290"/>
      <c r="AL355" s="31"/>
      <c r="AM355" s="290" t="str">
        <f t="shared" si="25"/>
        <v/>
      </c>
      <c r="AN355" s="290" t="str">
        <f t="shared" si="26"/>
        <v/>
      </c>
      <c r="AO355" s="31"/>
    </row>
    <row r="356">
      <c r="A356" s="31"/>
      <c r="B356" s="291"/>
      <c r="C356" s="292"/>
      <c r="D356" s="293" t="str">
        <f t="shared" si="22"/>
        <v/>
      </c>
      <c r="E356" s="296"/>
      <c r="F356" s="290" t="str">
        <f t="shared" si="23"/>
        <v/>
      </c>
      <c r="G356" s="291"/>
      <c r="H356" s="295"/>
      <c r="I356" s="296"/>
      <c r="J356" s="31"/>
      <c r="K356" s="285" t="str">
        <f t="shared" si="24"/>
        <v/>
      </c>
      <c r="L356" s="297"/>
      <c r="M356" s="297"/>
      <c r="N356" s="31"/>
      <c r="O356" s="297"/>
      <c r="P356" s="31"/>
      <c r="Q356" s="31"/>
      <c r="R356" s="297"/>
      <c r="S356" s="297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290"/>
      <c r="AF356" s="290"/>
      <c r="AG356" s="290"/>
      <c r="AH356" s="290"/>
      <c r="AI356" s="290"/>
      <c r="AJ356" s="290"/>
      <c r="AK356" s="290"/>
      <c r="AL356" s="31"/>
      <c r="AM356" s="290" t="str">
        <f t="shared" si="25"/>
        <v/>
      </c>
      <c r="AN356" s="290" t="str">
        <f t="shared" si="26"/>
        <v/>
      </c>
      <c r="AO356" s="31"/>
    </row>
    <row r="357">
      <c r="A357" s="31"/>
      <c r="B357" s="291"/>
      <c r="C357" s="292"/>
      <c r="D357" s="293" t="str">
        <f t="shared" si="22"/>
        <v/>
      </c>
      <c r="E357" s="296"/>
      <c r="F357" s="290" t="str">
        <f t="shared" si="23"/>
        <v/>
      </c>
      <c r="G357" s="291"/>
      <c r="H357" s="295"/>
      <c r="I357" s="296"/>
      <c r="J357" s="31"/>
      <c r="K357" s="285" t="str">
        <f t="shared" si="24"/>
        <v/>
      </c>
      <c r="L357" s="297"/>
      <c r="M357" s="297"/>
      <c r="N357" s="31"/>
      <c r="O357" s="297"/>
      <c r="P357" s="31"/>
      <c r="Q357" s="31"/>
      <c r="R357" s="297"/>
      <c r="S357" s="297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290"/>
      <c r="AF357" s="290"/>
      <c r="AG357" s="290"/>
      <c r="AH357" s="290"/>
      <c r="AI357" s="290"/>
      <c r="AJ357" s="290"/>
      <c r="AK357" s="290"/>
      <c r="AL357" s="31"/>
      <c r="AM357" s="290" t="str">
        <f t="shared" si="25"/>
        <v/>
      </c>
      <c r="AN357" s="290" t="str">
        <f t="shared" si="26"/>
        <v/>
      </c>
      <c r="AO357" s="31"/>
    </row>
    <row r="358">
      <c r="A358" s="31"/>
      <c r="B358" s="291"/>
      <c r="C358" s="292"/>
      <c r="D358" s="293" t="str">
        <f t="shared" si="22"/>
        <v/>
      </c>
      <c r="E358" s="296"/>
      <c r="F358" s="290" t="str">
        <f t="shared" si="23"/>
        <v/>
      </c>
      <c r="G358" s="291"/>
      <c r="H358" s="295"/>
      <c r="I358" s="296"/>
      <c r="J358" s="31"/>
      <c r="K358" s="285" t="str">
        <f t="shared" si="24"/>
        <v/>
      </c>
      <c r="L358" s="297"/>
      <c r="M358" s="297"/>
      <c r="N358" s="31"/>
      <c r="O358" s="297"/>
      <c r="P358" s="31"/>
      <c r="Q358" s="31"/>
      <c r="R358" s="297"/>
      <c r="S358" s="297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290"/>
      <c r="AF358" s="290"/>
      <c r="AG358" s="290"/>
      <c r="AH358" s="290"/>
      <c r="AI358" s="290"/>
      <c r="AJ358" s="290"/>
      <c r="AK358" s="290"/>
      <c r="AL358" s="31"/>
      <c r="AM358" s="290" t="str">
        <f t="shared" si="25"/>
        <v/>
      </c>
      <c r="AN358" s="290" t="str">
        <f t="shared" si="26"/>
        <v/>
      </c>
      <c r="AO358" s="31"/>
    </row>
    <row r="359">
      <c r="A359" s="31"/>
      <c r="B359" s="291"/>
      <c r="C359" s="292"/>
      <c r="D359" s="293" t="str">
        <f t="shared" si="22"/>
        <v/>
      </c>
      <c r="E359" s="296"/>
      <c r="F359" s="290" t="str">
        <f t="shared" si="23"/>
        <v/>
      </c>
      <c r="G359" s="291"/>
      <c r="H359" s="295"/>
      <c r="I359" s="296"/>
      <c r="J359" s="31"/>
      <c r="K359" s="285" t="str">
        <f t="shared" si="24"/>
        <v/>
      </c>
      <c r="L359" s="297"/>
      <c r="M359" s="297"/>
      <c r="N359" s="31"/>
      <c r="O359" s="297"/>
      <c r="P359" s="31"/>
      <c r="Q359" s="31"/>
      <c r="R359" s="297"/>
      <c r="S359" s="297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290"/>
      <c r="AF359" s="290"/>
      <c r="AG359" s="290"/>
      <c r="AH359" s="290"/>
      <c r="AI359" s="290"/>
      <c r="AJ359" s="290"/>
      <c r="AK359" s="290"/>
      <c r="AL359" s="31"/>
      <c r="AM359" s="290" t="str">
        <f t="shared" si="25"/>
        <v/>
      </c>
      <c r="AN359" s="290" t="str">
        <f t="shared" si="26"/>
        <v/>
      </c>
      <c r="AO359" s="31"/>
    </row>
    <row r="360">
      <c r="A360" s="31"/>
      <c r="B360" s="291"/>
      <c r="C360" s="292"/>
      <c r="D360" s="293" t="str">
        <f t="shared" si="22"/>
        <v/>
      </c>
      <c r="E360" s="296"/>
      <c r="F360" s="290" t="str">
        <f t="shared" si="23"/>
        <v/>
      </c>
      <c r="G360" s="291"/>
      <c r="H360" s="295"/>
      <c r="I360" s="296"/>
      <c r="J360" s="31"/>
      <c r="K360" s="285" t="str">
        <f t="shared" si="24"/>
        <v/>
      </c>
      <c r="L360" s="297"/>
      <c r="M360" s="297"/>
      <c r="N360" s="31"/>
      <c r="O360" s="297"/>
      <c r="P360" s="31"/>
      <c r="Q360" s="31"/>
      <c r="R360" s="297"/>
      <c r="S360" s="297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290"/>
      <c r="AF360" s="290"/>
      <c r="AG360" s="290"/>
      <c r="AH360" s="290"/>
      <c r="AI360" s="290"/>
      <c r="AJ360" s="290"/>
      <c r="AK360" s="290"/>
      <c r="AL360" s="31"/>
      <c r="AM360" s="290" t="str">
        <f t="shared" si="25"/>
        <v/>
      </c>
      <c r="AN360" s="290" t="str">
        <f t="shared" si="26"/>
        <v/>
      </c>
      <c r="AO360" s="31"/>
    </row>
    <row r="361">
      <c r="A361" s="31"/>
      <c r="B361" s="291"/>
      <c r="C361" s="292"/>
      <c r="D361" s="293" t="str">
        <f t="shared" si="22"/>
        <v/>
      </c>
      <c r="E361" s="296"/>
      <c r="F361" s="290" t="str">
        <f t="shared" si="23"/>
        <v/>
      </c>
      <c r="G361" s="291"/>
      <c r="H361" s="295"/>
      <c r="I361" s="296"/>
      <c r="J361" s="31"/>
      <c r="K361" s="285" t="str">
        <f t="shared" si="24"/>
        <v/>
      </c>
      <c r="L361" s="297"/>
      <c r="M361" s="297"/>
      <c r="N361" s="31"/>
      <c r="O361" s="297"/>
      <c r="P361" s="31"/>
      <c r="Q361" s="31"/>
      <c r="R361" s="297"/>
      <c r="S361" s="297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290"/>
      <c r="AF361" s="290"/>
      <c r="AG361" s="290"/>
      <c r="AH361" s="290"/>
      <c r="AI361" s="290"/>
      <c r="AJ361" s="290"/>
      <c r="AK361" s="290"/>
      <c r="AL361" s="31"/>
      <c r="AM361" s="290" t="str">
        <f t="shared" si="25"/>
        <v/>
      </c>
      <c r="AN361" s="290" t="str">
        <f t="shared" si="26"/>
        <v/>
      </c>
      <c r="AO361" s="31"/>
    </row>
    <row r="362">
      <c r="A362" s="31"/>
      <c r="B362" s="291"/>
      <c r="C362" s="292"/>
      <c r="D362" s="293" t="str">
        <f t="shared" si="22"/>
        <v/>
      </c>
      <c r="E362" s="296"/>
      <c r="F362" s="290" t="str">
        <f t="shared" si="23"/>
        <v/>
      </c>
      <c r="G362" s="291"/>
      <c r="H362" s="295"/>
      <c r="I362" s="296"/>
      <c r="J362" s="31"/>
      <c r="K362" s="285" t="str">
        <f t="shared" si="24"/>
        <v/>
      </c>
      <c r="L362" s="297"/>
      <c r="M362" s="297"/>
      <c r="N362" s="31"/>
      <c r="O362" s="297"/>
      <c r="P362" s="31"/>
      <c r="Q362" s="31"/>
      <c r="R362" s="297"/>
      <c r="S362" s="297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290"/>
      <c r="AF362" s="290"/>
      <c r="AG362" s="290"/>
      <c r="AH362" s="290"/>
      <c r="AI362" s="290"/>
      <c r="AJ362" s="290"/>
      <c r="AK362" s="290"/>
      <c r="AL362" s="31"/>
      <c r="AM362" s="290" t="str">
        <f t="shared" si="25"/>
        <v/>
      </c>
      <c r="AN362" s="290" t="str">
        <f t="shared" si="26"/>
        <v/>
      </c>
      <c r="AO362" s="31"/>
    </row>
    <row r="363">
      <c r="A363" s="31"/>
      <c r="B363" s="291"/>
      <c r="C363" s="292"/>
      <c r="D363" s="293" t="str">
        <f t="shared" si="22"/>
        <v/>
      </c>
      <c r="E363" s="296"/>
      <c r="F363" s="290" t="str">
        <f t="shared" si="23"/>
        <v/>
      </c>
      <c r="G363" s="291"/>
      <c r="H363" s="295"/>
      <c r="I363" s="296"/>
      <c r="J363" s="31"/>
      <c r="K363" s="285" t="str">
        <f t="shared" si="24"/>
        <v/>
      </c>
      <c r="L363" s="297"/>
      <c r="M363" s="297"/>
      <c r="N363" s="31"/>
      <c r="O363" s="297"/>
      <c r="P363" s="31"/>
      <c r="Q363" s="31"/>
      <c r="R363" s="297"/>
      <c r="S363" s="297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290"/>
      <c r="AF363" s="290"/>
      <c r="AG363" s="290"/>
      <c r="AH363" s="290"/>
      <c r="AI363" s="290"/>
      <c r="AJ363" s="290"/>
      <c r="AK363" s="290"/>
      <c r="AL363" s="31"/>
      <c r="AM363" s="290" t="str">
        <f t="shared" si="25"/>
        <v/>
      </c>
      <c r="AN363" s="290" t="str">
        <f t="shared" si="26"/>
        <v/>
      </c>
      <c r="AO363" s="31"/>
    </row>
    <row r="364">
      <c r="A364" s="31"/>
      <c r="B364" s="291"/>
      <c r="C364" s="292"/>
      <c r="D364" s="293" t="str">
        <f t="shared" si="22"/>
        <v/>
      </c>
      <c r="E364" s="296"/>
      <c r="F364" s="290" t="str">
        <f t="shared" si="23"/>
        <v/>
      </c>
      <c r="G364" s="291"/>
      <c r="H364" s="295"/>
      <c r="I364" s="296"/>
      <c r="J364" s="31"/>
      <c r="K364" s="285" t="str">
        <f t="shared" si="24"/>
        <v/>
      </c>
      <c r="L364" s="297"/>
      <c r="M364" s="297"/>
      <c r="N364" s="31"/>
      <c r="O364" s="297"/>
      <c r="P364" s="31"/>
      <c r="Q364" s="31"/>
      <c r="R364" s="297"/>
      <c r="S364" s="297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290"/>
      <c r="AF364" s="290"/>
      <c r="AG364" s="290"/>
      <c r="AH364" s="290"/>
      <c r="AI364" s="290"/>
      <c r="AJ364" s="290"/>
      <c r="AK364" s="290"/>
      <c r="AL364" s="31"/>
      <c r="AM364" s="290" t="str">
        <f t="shared" si="25"/>
        <v/>
      </c>
      <c r="AN364" s="290" t="str">
        <f t="shared" si="26"/>
        <v/>
      </c>
      <c r="AO364" s="31"/>
    </row>
    <row r="365">
      <c r="A365" s="31"/>
      <c r="B365" s="291"/>
      <c r="C365" s="292"/>
      <c r="D365" s="293" t="str">
        <f t="shared" si="22"/>
        <v/>
      </c>
      <c r="E365" s="296"/>
      <c r="F365" s="290" t="str">
        <f t="shared" si="23"/>
        <v/>
      </c>
      <c r="G365" s="291"/>
      <c r="H365" s="295"/>
      <c r="I365" s="296"/>
      <c r="J365" s="31"/>
      <c r="K365" s="285" t="str">
        <f t="shared" si="24"/>
        <v/>
      </c>
      <c r="L365" s="297"/>
      <c r="M365" s="297"/>
      <c r="N365" s="31"/>
      <c r="O365" s="297"/>
      <c r="P365" s="31"/>
      <c r="Q365" s="31"/>
      <c r="R365" s="297"/>
      <c r="S365" s="297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290"/>
      <c r="AF365" s="290"/>
      <c r="AG365" s="290"/>
      <c r="AH365" s="290"/>
      <c r="AI365" s="290"/>
      <c r="AJ365" s="290"/>
      <c r="AK365" s="290"/>
      <c r="AL365" s="31"/>
      <c r="AM365" s="290" t="str">
        <f t="shared" si="25"/>
        <v/>
      </c>
      <c r="AN365" s="290" t="str">
        <f t="shared" si="26"/>
        <v/>
      </c>
      <c r="AO365" s="31"/>
    </row>
    <row r="366">
      <c r="A366" s="31"/>
      <c r="B366" s="291"/>
      <c r="C366" s="292"/>
      <c r="D366" s="293" t="str">
        <f t="shared" si="22"/>
        <v/>
      </c>
      <c r="E366" s="296"/>
      <c r="F366" s="290" t="str">
        <f t="shared" si="23"/>
        <v/>
      </c>
      <c r="G366" s="291"/>
      <c r="H366" s="295"/>
      <c r="I366" s="296"/>
      <c r="J366" s="31"/>
      <c r="K366" s="285" t="str">
        <f t="shared" si="24"/>
        <v/>
      </c>
      <c r="L366" s="297"/>
      <c r="M366" s="297"/>
      <c r="N366" s="31"/>
      <c r="O366" s="297"/>
      <c r="P366" s="31"/>
      <c r="Q366" s="31"/>
      <c r="R366" s="297"/>
      <c r="S366" s="297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290"/>
      <c r="AF366" s="290"/>
      <c r="AG366" s="290"/>
      <c r="AH366" s="290"/>
      <c r="AI366" s="290"/>
      <c r="AJ366" s="290"/>
      <c r="AK366" s="290"/>
      <c r="AL366" s="31"/>
      <c r="AM366" s="290" t="str">
        <f t="shared" si="25"/>
        <v/>
      </c>
      <c r="AN366" s="290" t="str">
        <f t="shared" si="26"/>
        <v/>
      </c>
      <c r="AO366" s="31"/>
    </row>
    <row r="367">
      <c r="A367" s="31"/>
      <c r="B367" s="291"/>
      <c r="C367" s="292"/>
      <c r="D367" s="293" t="str">
        <f t="shared" si="22"/>
        <v/>
      </c>
      <c r="E367" s="296"/>
      <c r="F367" s="290" t="str">
        <f t="shared" si="23"/>
        <v/>
      </c>
      <c r="G367" s="291"/>
      <c r="H367" s="295"/>
      <c r="I367" s="296"/>
      <c r="J367" s="31"/>
      <c r="K367" s="285" t="str">
        <f t="shared" si="24"/>
        <v/>
      </c>
      <c r="L367" s="297"/>
      <c r="M367" s="297"/>
      <c r="N367" s="31"/>
      <c r="O367" s="297"/>
      <c r="P367" s="31"/>
      <c r="Q367" s="31"/>
      <c r="R367" s="297"/>
      <c r="S367" s="297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290"/>
      <c r="AF367" s="290"/>
      <c r="AG367" s="290"/>
      <c r="AH367" s="290"/>
      <c r="AI367" s="290"/>
      <c r="AJ367" s="290"/>
      <c r="AK367" s="290"/>
      <c r="AL367" s="31"/>
      <c r="AM367" s="290" t="str">
        <f t="shared" si="25"/>
        <v/>
      </c>
      <c r="AN367" s="290" t="str">
        <f t="shared" si="26"/>
        <v/>
      </c>
      <c r="AO367" s="31"/>
    </row>
    <row r="368">
      <c r="A368" s="31"/>
      <c r="B368" s="291"/>
      <c r="C368" s="292"/>
      <c r="D368" s="293" t="str">
        <f t="shared" si="22"/>
        <v/>
      </c>
      <c r="E368" s="296"/>
      <c r="F368" s="290" t="str">
        <f t="shared" si="23"/>
        <v/>
      </c>
      <c r="G368" s="291"/>
      <c r="H368" s="295"/>
      <c r="I368" s="296"/>
      <c r="J368" s="31"/>
      <c r="K368" s="285" t="str">
        <f t="shared" si="24"/>
        <v/>
      </c>
      <c r="L368" s="297"/>
      <c r="M368" s="297"/>
      <c r="N368" s="31"/>
      <c r="O368" s="297"/>
      <c r="P368" s="31"/>
      <c r="Q368" s="31"/>
      <c r="R368" s="297"/>
      <c r="S368" s="297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290"/>
      <c r="AF368" s="290"/>
      <c r="AG368" s="290"/>
      <c r="AH368" s="290"/>
      <c r="AI368" s="290"/>
      <c r="AJ368" s="290"/>
      <c r="AK368" s="290"/>
      <c r="AL368" s="31"/>
      <c r="AM368" s="290" t="str">
        <f t="shared" si="25"/>
        <v/>
      </c>
      <c r="AN368" s="290" t="str">
        <f t="shared" si="26"/>
        <v/>
      </c>
      <c r="AO368" s="31"/>
    </row>
    <row r="369">
      <c r="A369" s="31"/>
      <c r="B369" s="291"/>
      <c r="C369" s="292"/>
      <c r="D369" s="293" t="str">
        <f t="shared" si="22"/>
        <v/>
      </c>
      <c r="E369" s="296"/>
      <c r="F369" s="290" t="str">
        <f t="shared" si="23"/>
        <v/>
      </c>
      <c r="G369" s="291"/>
      <c r="H369" s="295"/>
      <c r="I369" s="296"/>
      <c r="J369" s="31"/>
      <c r="K369" s="285" t="str">
        <f t="shared" si="24"/>
        <v/>
      </c>
      <c r="L369" s="297"/>
      <c r="M369" s="297"/>
      <c r="N369" s="31"/>
      <c r="O369" s="297"/>
      <c r="P369" s="31"/>
      <c r="Q369" s="31"/>
      <c r="R369" s="297"/>
      <c r="S369" s="297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290"/>
      <c r="AF369" s="290"/>
      <c r="AG369" s="290"/>
      <c r="AH369" s="290"/>
      <c r="AI369" s="290"/>
      <c r="AJ369" s="290"/>
      <c r="AK369" s="290"/>
      <c r="AL369" s="31"/>
      <c r="AM369" s="290" t="str">
        <f t="shared" si="25"/>
        <v/>
      </c>
      <c r="AN369" s="290" t="str">
        <f t="shared" si="26"/>
        <v/>
      </c>
      <c r="AO369" s="31"/>
    </row>
    <row r="370">
      <c r="A370" s="31"/>
      <c r="B370" s="291"/>
      <c r="C370" s="292"/>
      <c r="D370" s="293" t="str">
        <f t="shared" si="22"/>
        <v/>
      </c>
      <c r="E370" s="296"/>
      <c r="F370" s="290" t="str">
        <f t="shared" si="23"/>
        <v/>
      </c>
      <c r="G370" s="291"/>
      <c r="H370" s="295"/>
      <c r="I370" s="296"/>
      <c r="J370" s="31"/>
      <c r="K370" s="285" t="str">
        <f t="shared" si="24"/>
        <v/>
      </c>
      <c r="L370" s="297"/>
      <c r="M370" s="297"/>
      <c r="N370" s="31"/>
      <c r="O370" s="297"/>
      <c r="P370" s="31"/>
      <c r="Q370" s="31"/>
      <c r="R370" s="297"/>
      <c r="S370" s="297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290"/>
      <c r="AF370" s="290"/>
      <c r="AG370" s="290"/>
      <c r="AH370" s="290"/>
      <c r="AI370" s="290"/>
      <c r="AJ370" s="290"/>
      <c r="AK370" s="290"/>
      <c r="AL370" s="31"/>
      <c r="AM370" s="290" t="str">
        <f t="shared" si="25"/>
        <v/>
      </c>
      <c r="AN370" s="290" t="str">
        <f t="shared" si="26"/>
        <v/>
      </c>
      <c r="AO370" s="31"/>
    </row>
    <row r="371">
      <c r="A371" s="31"/>
      <c r="B371" s="291"/>
      <c r="C371" s="292"/>
      <c r="D371" s="293" t="str">
        <f t="shared" si="22"/>
        <v/>
      </c>
      <c r="E371" s="296"/>
      <c r="F371" s="290" t="str">
        <f t="shared" si="23"/>
        <v/>
      </c>
      <c r="G371" s="291"/>
      <c r="H371" s="295"/>
      <c r="I371" s="296"/>
      <c r="J371" s="31"/>
      <c r="K371" s="285" t="str">
        <f t="shared" si="24"/>
        <v/>
      </c>
      <c r="L371" s="297"/>
      <c r="M371" s="297"/>
      <c r="N371" s="31"/>
      <c r="O371" s="297"/>
      <c r="P371" s="31"/>
      <c r="Q371" s="31"/>
      <c r="R371" s="297"/>
      <c r="S371" s="297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290"/>
      <c r="AF371" s="290"/>
      <c r="AG371" s="290"/>
      <c r="AH371" s="290"/>
      <c r="AI371" s="290"/>
      <c r="AJ371" s="290"/>
      <c r="AK371" s="290"/>
      <c r="AL371" s="31"/>
      <c r="AM371" s="290" t="str">
        <f t="shared" si="25"/>
        <v/>
      </c>
      <c r="AN371" s="290" t="str">
        <f t="shared" si="26"/>
        <v/>
      </c>
      <c r="AO371" s="31"/>
    </row>
    <row r="372">
      <c r="A372" s="31"/>
      <c r="B372" s="291"/>
      <c r="C372" s="292"/>
      <c r="D372" s="293" t="str">
        <f t="shared" si="22"/>
        <v/>
      </c>
      <c r="E372" s="296"/>
      <c r="F372" s="290" t="str">
        <f t="shared" si="23"/>
        <v/>
      </c>
      <c r="G372" s="291"/>
      <c r="H372" s="295"/>
      <c r="I372" s="296"/>
      <c r="J372" s="31"/>
      <c r="K372" s="285" t="str">
        <f t="shared" si="24"/>
        <v/>
      </c>
      <c r="L372" s="297"/>
      <c r="M372" s="297"/>
      <c r="N372" s="31"/>
      <c r="O372" s="297"/>
      <c r="P372" s="31"/>
      <c r="Q372" s="31"/>
      <c r="R372" s="297"/>
      <c r="S372" s="297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290"/>
      <c r="AF372" s="290"/>
      <c r="AG372" s="290"/>
      <c r="AH372" s="290"/>
      <c r="AI372" s="290"/>
      <c r="AJ372" s="290"/>
      <c r="AK372" s="290"/>
      <c r="AL372" s="31"/>
      <c r="AM372" s="290" t="str">
        <f t="shared" si="25"/>
        <v/>
      </c>
      <c r="AN372" s="290" t="str">
        <f t="shared" si="26"/>
        <v/>
      </c>
      <c r="AO372" s="31"/>
    </row>
    <row r="373">
      <c r="A373" s="31"/>
      <c r="B373" s="291"/>
      <c r="C373" s="292"/>
      <c r="D373" s="293" t="str">
        <f t="shared" si="22"/>
        <v/>
      </c>
      <c r="E373" s="296"/>
      <c r="F373" s="290" t="str">
        <f t="shared" si="23"/>
        <v/>
      </c>
      <c r="G373" s="291"/>
      <c r="H373" s="295"/>
      <c r="I373" s="296"/>
      <c r="J373" s="31"/>
      <c r="K373" s="285" t="str">
        <f t="shared" si="24"/>
        <v/>
      </c>
      <c r="L373" s="297"/>
      <c r="M373" s="297"/>
      <c r="N373" s="31"/>
      <c r="O373" s="297"/>
      <c r="P373" s="31"/>
      <c r="Q373" s="31"/>
      <c r="R373" s="297"/>
      <c r="S373" s="297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290"/>
      <c r="AF373" s="290"/>
      <c r="AG373" s="290"/>
      <c r="AH373" s="290"/>
      <c r="AI373" s="290"/>
      <c r="AJ373" s="290"/>
      <c r="AK373" s="290"/>
      <c r="AL373" s="31"/>
      <c r="AM373" s="290" t="str">
        <f t="shared" si="25"/>
        <v/>
      </c>
      <c r="AN373" s="290" t="str">
        <f t="shared" si="26"/>
        <v/>
      </c>
      <c r="AO373" s="31"/>
    </row>
    <row r="374">
      <c r="A374" s="31"/>
      <c r="B374" s="291"/>
      <c r="C374" s="292"/>
      <c r="D374" s="293" t="str">
        <f t="shared" si="22"/>
        <v/>
      </c>
      <c r="E374" s="296"/>
      <c r="F374" s="290" t="str">
        <f t="shared" si="23"/>
        <v/>
      </c>
      <c r="G374" s="291"/>
      <c r="H374" s="295"/>
      <c r="I374" s="296"/>
      <c r="J374" s="31"/>
      <c r="K374" s="285" t="str">
        <f t="shared" si="24"/>
        <v/>
      </c>
      <c r="L374" s="297"/>
      <c r="M374" s="297"/>
      <c r="N374" s="31"/>
      <c r="O374" s="297"/>
      <c r="P374" s="31"/>
      <c r="Q374" s="31"/>
      <c r="R374" s="297"/>
      <c r="S374" s="297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290"/>
      <c r="AF374" s="290"/>
      <c r="AG374" s="290"/>
      <c r="AH374" s="290"/>
      <c r="AI374" s="290"/>
      <c r="AJ374" s="290"/>
      <c r="AK374" s="290"/>
      <c r="AL374" s="31"/>
      <c r="AM374" s="290" t="str">
        <f t="shared" si="25"/>
        <v/>
      </c>
      <c r="AN374" s="290" t="str">
        <f t="shared" si="26"/>
        <v/>
      </c>
      <c r="AO374" s="31"/>
    </row>
    <row r="375">
      <c r="A375" s="31"/>
      <c r="B375" s="291"/>
      <c r="C375" s="292"/>
      <c r="D375" s="293" t="str">
        <f t="shared" si="22"/>
        <v/>
      </c>
      <c r="E375" s="296"/>
      <c r="F375" s="290" t="str">
        <f t="shared" si="23"/>
        <v/>
      </c>
      <c r="G375" s="291"/>
      <c r="H375" s="295"/>
      <c r="I375" s="296"/>
      <c r="J375" s="31"/>
      <c r="K375" s="285" t="str">
        <f t="shared" si="24"/>
        <v/>
      </c>
      <c r="L375" s="297"/>
      <c r="M375" s="297"/>
      <c r="N375" s="31"/>
      <c r="O375" s="297"/>
      <c r="P375" s="31"/>
      <c r="Q375" s="31"/>
      <c r="R375" s="297"/>
      <c r="S375" s="297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290"/>
      <c r="AF375" s="290"/>
      <c r="AG375" s="290"/>
      <c r="AH375" s="290"/>
      <c r="AI375" s="290"/>
      <c r="AJ375" s="290"/>
      <c r="AK375" s="290"/>
      <c r="AL375" s="31"/>
      <c r="AM375" s="290" t="str">
        <f t="shared" si="25"/>
        <v/>
      </c>
      <c r="AN375" s="290" t="str">
        <f t="shared" si="26"/>
        <v/>
      </c>
      <c r="AO375" s="31"/>
    </row>
    <row r="376">
      <c r="A376" s="31"/>
      <c r="B376" s="291"/>
      <c r="C376" s="292"/>
      <c r="D376" s="293" t="str">
        <f t="shared" si="22"/>
        <v/>
      </c>
      <c r="E376" s="296"/>
      <c r="F376" s="290" t="str">
        <f t="shared" si="23"/>
        <v/>
      </c>
      <c r="G376" s="291"/>
      <c r="H376" s="295"/>
      <c r="I376" s="296"/>
      <c r="J376" s="31"/>
      <c r="K376" s="285" t="str">
        <f t="shared" si="24"/>
        <v/>
      </c>
      <c r="L376" s="297"/>
      <c r="M376" s="297"/>
      <c r="N376" s="31"/>
      <c r="O376" s="297"/>
      <c r="P376" s="31"/>
      <c r="Q376" s="31"/>
      <c r="R376" s="297"/>
      <c r="S376" s="297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290"/>
      <c r="AF376" s="290"/>
      <c r="AG376" s="290"/>
      <c r="AH376" s="290"/>
      <c r="AI376" s="290"/>
      <c r="AJ376" s="290"/>
      <c r="AK376" s="290"/>
      <c r="AL376" s="31"/>
      <c r="AM376" s="290" t="str">
        <f t="shared" si="25"/>
        <v/>
      </c>
      <c r="AN376" s="290" t="str">
        <f t="shared" si="26"/>
        <v/>
      </c>
      <c r="AO376" s="31"/>
    </row>
    <row r="377">
      <c r="A377" s="31"/>
      <c r="B377" s="291"/>
      <c r="C377" s="292"/>
      <c r="D377" s="293" t="str">
        <f t="shared" si="22"/>
        <v/>
      </c>
      <c r="E377" s="296"/>
      <c r="F377" s="290" t="str">
        <f t="shared" si="23"/>
        <v/>
      </c>
      <c r="G377" s="291"/>
      <c r="H377" s="295"/>
      <c r="I377" s="296"/>
      <c r="J377" s="31"/>
      <c r="K377" s="285" t="str">
        <f t="shared" si="24"/>
        <v/>
      </c>
      <c r="L377" s="297"/>
      <c r="M377" s="297"/>
      <c r="N377" s="31"/>
      <c r="O377" s="297"/>
      <c r="P377" s="31"/>
      <c r="Q377" s="31"/>
      <c r="R377" s="297"/>
      <c r="S377" s="297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290"/>
      <c r="AF377" s="290"/>
      <c r="AG377" s="290"/>
      <c r="AH377" s="290"/>
      <c r="AI377" s="290"/>
      <c r="AJ377" s="290"/>
      <c r="AK377" s="290"/>
      <c r="AL377" s="31"/>
      <c r="AM377" s="290" t="str">
        <f t="shared" si="25"/>
        <v/>
      </c>
      <c r="AN377" s="290" t="str">
        <f t="shared" si="26"/>
        <v/>
      </c>
      <c r="AO377" s="31"/>
    </row>
    <row r="378">
      <c r="A378" s="31"/>
      <c r="B378" s="291"/>
      <c r="C378" s="292"/>
      <c r="D378" s="293" t="str">
        <f t="shared" si="22"/>
        <v/>
      </c>
      <c r="E378" s="296"/>
      <c r="F378" s="290" t="str">
        <f t="shared" si="23"/>
        <v/>
      </c>
      <c r="G378" s="291"/>
      <c r="H378" s="295"/>
      <c r="I378" s="296"/>
      <c r="J378" s="31"/>
      <c r="K378" s="285" t="str">
        <f t="shared" si="24"/>
        <v/>
      </c>
      <c r="L378" s="297"/>
      <c r="M378" s="297"/>
      <c r="N378" s="31"/>
      <c r="O378" s="297"/>
      <c r="P378" s="31"/>
      <c r="Q378" s="31"/>
      <c r="R378" s="297"/>
      <c r="S378" s="297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290"/>
      <c r="AF378" s="290"/>
      <c r="AG378" s="290"/>
      <c r="AH378" s="290"/>
      <c r="AI378" s="290"/>
      <c r="AJ378" s="290"/>
      <c r="AK378" s="290"/>
      <c r="AL378" s="31"/>
      <c r="AM378" s="290" t="str">
        <f t="shared" si="25"/>
        <v/>
      </c>
      <c r="AN378" s="290" t="str">
        <f t="shared" si="26"/>
        <v/>
      </c>
      <c r="AO378" s="31"/>
    </row>
    <row r="379">
      <c r="A379" s="31"/>
      <c r="B379" s="291"/>
      <c r="C379" s="292"/>
      <c r="D379" s="293" t="str">
        <f t="shared" si="22"/>
        <v/>
      </c>
      <c r="E379" s="296"/>
      <c r="F379" s="290" t="str">
        <f t="shared" si="23"/>
        <v/>
      </c>
      <c r="G379" s="291"/>
      <c r="H379" s="295"/>
      <c r="I379" s="296"/>
      <c r="J379" s="31"/>
      <c r="K379" s="285" t="str">
        <f t="shared" si="24"/>
        <v/>
      </c>
      <c r="L379" s="297"/>
      <c r="M379" s="297"/>
      <c r="N379" s="31"/>
      <c r="O379" s="297"/>
      <c r="P379" s="31"/>
      <c r="Q379" s="31"/>
      <c r="R379" s="297"/>
      <c r="S379" s="297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290"/>
      <c r="AF379" s="290"/>
      <c r="AG379" s="290"/>
      <c r="AH379" s="290"/>
      <c r="AI379" s="290"/>
      <c r="AJ379" s="290"/>
      <c r="AK379" s="290"/>
      <c r="AL379" s="31"/>
      <c r="AM379" s="290" t="str">
        <f t="shared" si="25"/>
        <v/>
      </c>
      <c r="AN379" s="290" t="str">
        <f t="shared" si="26"/>
        <v/>
      </c>
      <c r="AO379" s="31"/>
    </row>
    <row r="380">
      <c r="A380" s="31"/>
      <c r="B380" s="291"/>
      <c r="C380" s="292"/>
      <c r="D380" s="293" t="str">
        <f t="shared" si="22"/>
        <v/>
      </c>
      <c r="E380" s="296"/>
      <c r="F380" s="290" t="str">
        <f t="shared" si="23"/>
        <v/>
      </c>
      <c r="G380" s="291"/>
      <c r="H380" s="295"/>
      <c r="I380" s="296"/>
      <c r="J380" s="31"/>
      <c r="K380" s="285" t="str">
        <f t="shared" si="24"/>
        <v/>
      </c>
      <c r="L380" s="297"/>
      <c r="M380" s="297"/>
      <c r="N380" s="31"/>
      <c r="O380" s="297"/>
      <c r="P380" s="31"/>
      <c r="Q380" s="31"/>
      <c r="R380" s="297"/>
      <c r="S380" s="297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290"/>
      <c r="AF380" s="290"/>
      <c r="AG380" s="290"/>
      <c r="AH380" s="290"/>
      <c r="AI380" s="290"/>
      <c r="AJ380" s="290"/>
      <c r="AK380" s="290"/>
      <c r="AL380" s="31"/>
      <c r="AM380" s="290" t="str">
        <f t="shared" si="25"/>
        <v/>
      </c>
      <c r="AN380" s="290" t="str">
        <f t="shared" si="26"/>
        <v/>
      </c>
      <c r="AO380" s="31"/>
    </row>
    <row r="381">
      <c r="A381" s="31"/>
      <c r="B381" s="291"/>
      <c r="C381" s="292"/>
      <c r="D381" s="293" t="str">
        <f t="shared" si="22"/>
        <v/>
      </c>
      <c r="E381" s="296"/>
      <c r="F381" s="290" t="str">
        <f t="shared" si="23"/>
        <v/>
      </c>
      <c r="G381" s="291"/>
      <c r="H381" s="295"/>
      <c r="I381" s="296"/>
      <c r="J381" s="31"/>
      <c r="K381" s="285" t="str">
        <f t="shared" si="24"/>
        <v/>
      </c>
      <c r="L381" s="297"/>
      <c r="M381" s="297"/>
      <c r="N381" s="31"/>
      <c r="O381" s="297"/>
      <c r="P381" s="31"/>
      <c r="Q381" s="31"/>
      <c r="R381" s="297"/>
      <c r="S381" s="297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290"/>
      <c r="AF381" s="290"/>
      <c r="AG381" s="290"/>
      <c r="AH381" s="290"/>
      <c r="AI381" s="290"/>
      <c r="AJ381" s="290"/>
      <c r="AK381" s="290"/>
      <c r="AL381" s="31"/>
      <c r="AM381" s="290" t="str">
        <f t="shared" si="25"/>
        <v/>
      </c>
      <c r="AN381" s="290" t="str">
        <f t="shared" si="26"/>
        <v/>
      </c>
      <c r="AO381" s="31"/>
    </row>
    <row r="382">
      <c r="A382" s="31"/>
      <c r="B382" s="291"/>
      <c r="C382" s="292"/>
      <c r="D382" s="293" t="str">
        <f t="shared" si="22"/>
        <v/>
      </c>
      <c r="E382" s="296"/>
      <c r="F382" s="290" t="str">
        <f t="shared" si="23"/>
        <v/>
      </c>
      <c r="G382" s="291"/>
      <c r="H382" s="295"/>
      <c r="I382" s="296"/>
      <c r="J382" s="31"/>
      <c r="K382" s="285" t="str">
        <f t="shared" si="24"/>
        <v/>
      </c>
      <c r="L382" s="297"/>
      <c r="M382" s="297"/>
      <c r="N382" s="31"/>
      <c r="O382" s="297"/>
      <c r="P382" s="31"/>
      <c r="Q382" s="31"/>
      <c r="R382" s="297"/>
      <c r="S382" s="297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290"/>
      <c r="AF382" s="290"/>
      <c r="AG382" s="290"/>
      <c r="AH382" s="290"/>
      <c r="AI382" s="290"/>
      <c r="AJ382" s="290"/>
      <c r="AK382" s="290"/>
      <c r="AL382" s="31"/>
      <c r="AM382" s="290" t="str">
        <f t="shared" si="25"/>
        <v/>
      </c>
      <c r="AN382" s="290" t="str">
        <f t="shared" si="26"/>
        <v/>
      </c>
      <c r="AO382" s="31"/>
    </row>
    <row r="383">
      <c r="A383" s="31"/>
      <c r="B383" s="291"/>
      <c r="C383" s="292"/>
      <c r="D383" s="293" t="str">
        <f t="shared" si="22"/>
        <v/>
      </c>
      <c r="E383" s="296"/>
      <c r="F383" s="290" t="str">
        <f t="shared" si="23"/>
        <v/>
      </c>
      <c r="G383" s="291"/>
      <c r="H383" s="295"/>
      <c r="I383" s="296"/>
      <c r="J383" s="31"/>
      <c r="K383" s="285" t="str">
        <f t="shared" si="24"/>
        <v/>
      </c>
      <c r="L383" s="297"/>
      <c r="M383" s="297"/>
      <c r="N383" s="31"/>
      <c r="O383" s="297"/>
      <c r="P383" s="31"/>
      <c r="Q383" s="31"/>
      <c r="R383" s="297"/>
      <c r="S383" s="297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290"/>
      <c r="AF383" s="290"/>
      <c r="AG383" s="290"/>
      <c r="AH383" s="290"/>
      <c r="AI383" s="290"/>
      <c r="AJ383" s="290"/>
      <c r="AK383" s="290"/>
      <c r="AL383" s="31"/>
      <c r="AM383" s="290" t="str">
        <f t="shared" si="25"/>
        <v/>
      </c>
      <c r="AN383" s="290" t="str">
        <f t="shared" si="26"/>
        <v/>
      </c>
      <c r="AO383" s="31"/>
    </row>
    <row r="384">
      <c r="A384" s="31"/>
      <c r="B384" s="291"/>
      <c r="C384" s="292"/>
      <c r="D384" s="293" t="str">
        <f t="shared" si="22"/>
        <v/>
      </c>
      <c r="E384" s="296"/>
      <c r="F384" s="290" t="str">
        <f t="shared" si="23"/>
        <v/>
      </c>
      <c r="G384" s="291"/>
      <c r="H384" s="295"/>
      <c r="I384" s="296"/>
      <c r="J384" s="31"/>
      <c r="K384" s="285" t="str">
        <f t="shared" si="24"/>
        <v/>
      </c>
      <c r="L384" s="297"/>
      <c r="M384" s="297"/>
      <c r="N384" s="31"/>
      <c r="O384" s="297"/>
      <c r="P384" s="31"/>
      <c r="Q384" s="31"/>
      <c r="R384" s="297"/>
      <c r="S384" s="297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290"/>
      <c r="AF384" s="290"/>
      <c r="AG384" s="290"/>
      <c r="AH384" s="290"/>
      <c r="AI384" s="290"/>
      <c r="AJ384" s="290"/>
      <c r="AK384" s="290"/>
      <c r="AL384" s="31"/>
      <c r="AM384" s="290" t="str">
        <f t="shared" si="25"/>
        <v/>
      </c>
      <c r="AN384" s="290" t="str">
        <f t="shared" si="26"/>
        <v/>
      </c>
      <c r="AO384" s="31"/>
    </row>
    <row r="385">
      <c r="A385" s="31"/>
      <c r="B385" s="291"/>
      <c r="C385" s="292"/>
      <c r="D385" s="293" t="str">
        <f t="shared" si="22"/>
        <v/>
      </c>
      <c r="E385" s="296"/>
      <c r="F385" s="290" t="str">
        <f t="shared" si="23"/>
        <v/>
      </c>
      <c r="G385" s="291"/>
      <c r="H385" s="295"/>
      <c r="I385" s="296"/>
      <c r="J385" s="31"/>
      <c r="K385" s="285" t="str">
        <f t="shared" si="24"/>
        <v/>
      </c>
      <c r="L385" s="297"/>
      <c r="M385" s="297"/>
      <c r="N385" s="31"/>
      <c r="O385" s="297"/>
      <c r="P385" s="31"/>
      <c r="Q385" s="31"/>
      <c r="R385" s="297"/>
      <c r="S385" s="297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290"/>
      <c r="AF385" s="290"/>
      <c r="AG385" s="290"/>
      <c r="AH385" s="290"/>
      <c r="AI385" s="290"/>
      <c r="AJ385" s="290"/>
      <c r="AK385" s="290"/>
      <c r="AL385" s="31"/>
      <c r="AM385" s="290" t="str">
        <f t="shared" si="25"/>
        <v/>
      </c>
      <c r="AN385" s="290" t="str">
        <f t="shared" si="26"/>
        <v/>
      </c>
      <c r="AO385" s="31"/>
    </row>
    <row r="386">
      <c r="A386" s="31"/>
      <c r="B386" s="291"/>
      <c r="C386" s="292"/>
      <c r="D386" s="293" t="str">
        <f t="shared" si="22"/>
        <v/>
      </c>
      <c r="E386" s="296"/>
      <c r="F386" s="290" t="str">
        <f t="shared" si="23"/>
        <v/>
      </c>
      <c r="G386" s="291"/>
      <c r="H386" s="295"/>
      <c r="I386" s="296"/>
      <c r="J386" s="31"/>
      <c r="K386" s="285" t="str">
        <f t="shared" si="24"/>
        <v/>
      </c>
      <c r="L386" s="297"/>
      <c r="M386" s="297"/>
      <c r="N386" s="31"/>
      <c r="O386" s="297"/>
      <c r="P386" s="31"/>
      <c r="Q386" s="31"/>
      <c r="R386" s="297"/>
      <c r="S386" s="297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290"/>
      <c r="AF386" s="290"/>
      <c r="AG386" s="290"/>
      <c r="AH386" s="290"/>
      <c r="AI386" s="290"/>
      <c r="AJ386" s="290"/>
      <c r="AK386" s="290"/>
      <c r="AL386" s="31"/>
      <c r="AM386" s="290" t="str">
        <f t="shared" si="25"/>
        <v/>
      </c>
      <c r="AN386" s="290" t="str">
        <f t="shared" si="26"/>
        <v/>
      </c>
      <c r="AO386" s="31"/>
    </row>
    <row r="387">
      <c r="A387" s="31"/>
      <c r="B387" s="291"/>
      <c r="C387" s="292"/>
      <c r="D387" s="293" t="str">
        <f t="shared" si="22"/>
        <v/>
      </c>
      <c r="E387" s="296"/>
      <c r="F387" s="290" t="str">
        <f t="shared" si="23"/>
        <v/>
      </c>
      <c r="G387" s="291"/>
      <c r="H387" s="295"/>
      <c r="I387" s="296"/>
      <c r="J387" s="31"/>
      <c r="K387" s="285" t="str">
        <f t="shared" si="24"/>
        <v/>
      </c>
      <c r="L387" s="297"/>
      <c r="M387" s="297"/>
      <c r="N387" s="31"/>
      <c r="O387" s="297"/>
      <c r="P387" s="31"/>
      <c r="Q387" s="31"/>
      <c r="R387" s="297"/>
      <c r="S387" s="297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290"/>
      <c r="AF387" s="290"/>
      <c r="AG387" s="290"/>
      <c r="AH387" s="290"/>
      <c r="AI387" s="290"/>
      <c r="AJ387" s="290"/>
      <c r="AK387" s="290"/>
      <c r="AL387" s="31"/>
      <c r="AM387" s="290" t="str">
        <f t="shared" si="25"/>
        <v/>
      </c>
      <c r="AN387" s="290" t="str">
        <f t="shared" si="26"/>
        <v/>
      </c>
      <c r="AO387" s="31"/>
    </row>
    <row r="388">
      <c r="A388" s="31"/>
      <c r="B388" s="291"/>
      <c r="C388" s="292"/>
      <c r="D388" s="293" t="str">
        <f t="shared" si="22"/>
        <v/>
      </c>
      <c r="E388" s="296"/>
      <c r="F388" s="290" t="str">
        <f t="shared" si="23"/>
        <v/>
      </c>
      <c r="G388" s="291"/>
      <c r="H388" s="295"/>
      <c r="I388" s="296"/>
      <c r="J388" s="31"/>
      <c r="K388" s="285" t="str">
        <f t="shared" si="24"/>
        <v/>
      </c>
      <c r="L388" s="297"/>
      <c r="M388" s="297"/>
      <c r="N388" s="31"/>
      <c r="O388" s="297"/>
      <c r="P388" s="31"/>
      <c r="Q388" s="31"/>
      <c r="R388" s="297"/>
      <c r="S388" s="297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290"/>
      <c r="AF388" s="290"/>
      <c r="AG388" s="290"/>
      <c r="AH388" s="290"/>
      <c r="AI388" s="290"/>
      <c r="AJ388" s="290"/>
      <c r="AK388" s="290"/>
      <c r="AL388" s="31"/>
      <c r="AM388" s="290" t="str">
        <f t="shared" si="25"/>
        <v/>
      </c>
      <c r="AN388" s="290" t="str">
        <f t="shared" si="26"/>
        <v/>
      </c>
      <c r="AO388" s="31"/>
    </row>
    <row r="389">
      <c r="A389" s="31"/>
      <c r="B389" s="291"/>
      <c r="C389" s="292"/>
      <c r="D389" s="293" t="str">
        <f t="shared" si="22"/>
        <v/>
      </c>
      <c r="E389" s="296"/>
      <c r="F389" s="290" t="str">
        <f t="shared" si="23"/>
        <v/>
      </c>
      <c r="G389" s="291"/>
      <c r="H389" s="295"/>
      <c r="I389" s="296"/>
      <c r="J389" s="31"/>
      <c r="K389" s="285" t="str">
        <f t="shared" si="24"/>
        <v/>
      </c>
      <c r="L389" s="297"/>
      <c r="M389" s="297"/>
      <c r="N389" s="31"/>
      <c r="O389" s="297"/>
      <c r="P389" s="31"/>
      <c r="Q389" s="31"/>
      <c r="R389" s="297"/>
      <c r="S389" s="297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290"/>
      <c r="AF389" s="290"/>
      <c r="AG389" s="290"/>
      <c r="AH389" s="290"/>
      <c r="AI389" s="290"/>
      <c r="AJ389" s="290"/>
      <c r="AK389" s="290"/>
      <c r="AL389" s="31"/>
      <c r="AM389" s="290" t="str">
        <f t="shared" si="25"/>
        <v/>
      </c>
      <c r="AN389" s="290" t="str">
        <f t="shared" si="26"/>
        <v/>
      </c>
      <c r="AO389" s="31"/>
    </row>
    <row r="390">
      <c r="A390" s="31"/>
      <c r="B390" s="291"/>
      <c r="C390" s="292"/>
      <c r="D390" s="293" t="str">
        <f t="shared" si="22"/>
        <v/>
      </c>
      <c r="E390" s="296"/>
      <c r="F390" s="290" t="str">
        <f t="shared" si="23"/>
        <v/>
      </c>
      <c r="G390" s="291"/>
      <c r="H390" s="295"/>
      <c r="I390" s="296"/>
      <c r="J390" s="31"/>
      <c r="K390" s="285" t="str">
        <f t="shared" si="24"/>
        <v/>
      </c>
      <c r="L390" s="297"/>
      <c r="M390" s="297"/>
      <c r="N390" s="31"/>
      <c r="O390" s="297"/>
      <c r="P390" s="31"/>
      <c r="Q390" s="31"/>
      <c r="R390" s="297"/>
      <c r="S390" s="297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290"/>
      <c r="AF390" s="290"/>
      <c r="AG390" s="290"/>
      <c r="AH390" s="290"/>
      <c r="AI390" s="290"/>
      <c r="AJ390" s="290"/>
      <c r="AK390" s="290"/>
      <c r="AL390" s="31"/>
      <c r="AM390" s="290" t="str">
        <f t="shared" si="25"/>
        <v/>
      </c>
      <c r="AN390" s="290" t="str">
        <f t="shared" si="26"/>
        <v/>
      </c>
      <c r="AO390" s="31"/>
    </row>
    <row r="391">
      <c r="A391" s="31"/>
      <c r="B391" s="291"/>
      <c r="C391" s="292"/>
      <c r="D391" s="293" t="str">
        <f t="shared" si="22"/>
        <v/>
      </c>
      <c r="E391" s="296"/>
      <c r="F391" s="290" t="str">
        <f t="shared" si="23"/>
        <v/>
      </c>
      <c r="G391" s="291"/>
      <c r="H391" s="295"/>
      <c r="I391" s="296"/>
      <c r="J391" s="31"/>
      <c r="K391" s="285" t="str">
        <f t="shared" si="24"/>
        <v/>
      </c>
      <c r="L391" s="297"/>
      <c r="M391" s="297"/>
      <c r="N391" s="31"/>
      <c r="O391" s="297"/>
      <c r="P391" s="31"/>
      <c r="Q391" s="31"/>
      <c r="R391" s="297"/>
      <c r="S391" s="297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290"/>
      <c r="AF391" s="290"/>
      <c r="AG391" s="290"/>
      <c r="AH391" s="290"/>
      <c r="AI391" s="290"/>
      <c r="AJ391" s="290"/>
      <c r="AK391" s="290"/>
      <c r="AL391" s="31"/>
      <c r="AM391" s="290" t="str">
        <f t="shared" si="25"/>
        <v/>
      </c>
      <c r="AN391" s="290" t="str">
        <f t="shared" si="26"/>
        <v/>
      </c>
      <c r="AO391" s="31"/>
    </row>
    <row r="392">
      <c r="A392" s="31"/>
      <c r="B392" s="291"/>
      <c r="C392" s="292"/>
      <c r="D392" s="293" t="str">
        <f t="shared" si="22"/>
        <v/>
      </c>
      <c r="E392" s="296"/>
      <c r="F392" s="290" t="str">
        <f t="shared" si="23"/>
        <v/>
      </c>
      <c r="G392" s="291"/>
      <c r="H392" s="295"/>
      <c r="I392" s="296"/>
      <c r="J392" s="31"/>
      <c r="K392" s="285" t="str">
        <f t="shared" si="24"/>
        <v/>
      </c>
      <c r="L392" s="297"/>
      <c r="M392" s="297"/>
      <c r="N392" s="31"/>
      <c r="O392" s="297"/>
      <c r="P392" s="31"/>
      <c r="Q392" s="31"/>
      <c r="R392" s="297"/>
      <c r="S392" s="297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290"/>
      <c r="AF392" s="290"/>
      <c r="AG392" s="290"/>
      <c r="AH392" s="290"/>
      <c r="AI392" s="290"/>
      <c r="AJ392" s="290"/>
      <c r="AK392" s="290"/>
      <c r="AL392" s="31"/>
      <c r="AM392" s="290" t="str">
        <f t="shared" si="25"/>
        <v/>
      </c>
      <c r="AN392" s="290" t="str">
        <f t="shared" si="26"/>
        <v/>
      </c>
      <c r="AO392" s="31"/>
    </row>
    <row r="393">
      <c r="A393" s="31"/>
      <c r="B393" s="291"/>
      <c r="C393" s="292"/>
      <c r="D393" s="293" t="str">
        <f t="shared" si="22"/>
        <v/>
      </c>
      <c r="E393" s="296"/>
      <c r="F393" s="290" t="str">
        <f t="shared" si="23"/>
        <v/>
      </c>
      <c r="G393" s="291"/>
      <c r="H393" s="295"/>
      <c r="I393" s="296"/>
      <c r="J393" s="31"/>
      <c r="K393" s="285" t="str">
        <f t="shared" si="24"/>
        <v/>
      </c>
      <c r="L393" s="297"/>
      <c r="M393" s="297"/>
      <c r="N393" s="31"/>
      <c r="O393" s="297"/>
      <c r="P393" s="297"/>
      <c r="Q393" s="31"/>
      <c r="R393" s="297"/>
      <c r="S393" s="297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290"/>
      <c r="AF393" s="290"/>
      <c r="AG393" s="290"/>
      <c r="AH393" s="290"/>
      <c r="AI393" s="290"/>
      <c r="AJ393" s="290"/>
      <c r="AK393" s="290"/>
      <c r="AL393" s="31"/>
      <c r="AM393" s="290" t="str">
        <f t="shared" si="25"/>
        <v/>
      </c>
      <c r="AN393" s="290" t="str">
        <f t="shared" si="26"/>
        <v/>
      </c>
      <c r="AO393" s="31"/>
    </row>
    <row r="394">
      <c r="A394" s="31"/>
      <c r="B394" s="291"/>
      <c r="C394" s="292"/>
      <c r="D394" s="293" t="str">
        <f t="shared" si="22"/>
        <v/>
      </c>
      <c r="E394" s="296"/>
      <c r="F394" s="290" t="str">
        <f t="shared" si="23"/>
        <v/>
      </c>
      <c r="G394" s="291"/>
      <c r="H394" s="295"/>
      <c r="I394" s="296"/>
      <c r="J394" s="31"/>
      <c r="K394" s="285" t="str">
        <f t="shared" si="24"/>
        <v/>
      </c>
      <c r="L394" s="297"/>
      <c r="M394" s="297"/>
      <c r="N394" s="31"/>
      <c r="O394" s="297"/>
      <c r="P394" s="297"/>
      <c r="Q394" s="31"/>
      <c r="R394" s="297"/>
      <c r="S394" s="297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290"/>
      <c r="AF394" s="290"/>
      <c r="AG394" s="290"/>
      <c r="AH394" s="290"/>
      <c r="AI394" s="290"/>
      <c r="AJ394" s="290"/>
      <c r="AK394" s="290"/>
      <c r="AL394" s="31"/>
      <c r="AM394" s="290" t="str">
        <f t="shared" si="25"/>
        <v/>
      </c>
      <c r="AN394" s="290" t="str">
        <f t="shared" si="26"/>
        <v/>
      </c>
      <c r="AO394" s="31"/>
    </row>
    <row r="395">
      <c r="A395" s="31"/>
      <c r="B395" s="291"/>
      <c r="C395" s="292"/>
      <c r="D395" s="293" t="str">
        <f t="shared" si="22"/>
        <v/>
      </c>
      <c r="E395" s="296"/>
      <c r="F395" s="290" t="str">
        <f t="shared" si="23"/>
        <v/>
      </c>
      <c r="G395" s="291"/>
      <c r="H395" s="295"/>
      <c r="I395" s="296"/>
      <c r="J395" s="31"/>
      <c r="K395" s="285" t="str">
        <f t="shared" si="24"/>
        <v/>
      </c>
      <c r="L395" s="297"/>
      <c r="M395" s="297"/>
      <c r="N395" s="31"/>
      <c r="O395" s="297"/>
      <c r="P395" s="297"/>
      <c r="Q395" s="31"/>
      <c r="R395" s="297"/>
      <c r="S395" s="297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290"/>
      <c r="AF395" s="290"/>
      <c r="AG395" s="290"/>
      <c r="AH395" s="290"/>
      <c r="AI395" s="290"/>
      <c r="AJ395" s="290"/>
      <c r="AK395" s="290"/>
      <c r="AL395" s="31"/>
      <c r="AM395" s="290" t="str">
        <f t="shared" si="25"/>
        <v/>
      </c>
      <c r="AN395" s="290" t="str">
        <f t="shared" si="26"/>
        <v/>
      </c>
      <c r="AO395" s="31"/>
    </row>
    <row r="396">
      <c r="A396" s="31"/>
      <c r="B396" s="291"/>
      <c r="C396" s="292"/>
      <c r="D396" s="293" t="str">
        <f t="shared" si="22"/>
        <v/>
      </c>
      <c r="E396" s="296"/>
      <c r="F396" s="290" t="str">
        <f t="shared" si="23"/>
        <v/>
      </c>
      <c r="G396" s="291"/>
      <c r="H396" s="295"/>
      <c r="I396" s="296"/>
      <c r="J396" s="31"/>
      <c r="K396" s="285" t="str">
        <f t="shared" si="24"/>
        <v/>
      </c>
      <c r="L396" s="297"/>
      <c r="M396" s="297"/>
      <c r="N396" s="31"/>
      <c r="O396" s="297"/>
      <c r="P396" s="297"/>
      <c r="Q396" s="31"/>
      <c r="R396" s="297"/>
      <c r="S396" s="297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290"/>
      <c r="AF396" s="290"/>
      <c r="AG396" s="290"/>
      <c r="AH396" s="290"/>
      <c r="AI396" s="290"/>
      <c r="AJ396" s="290"/>
      <c r="AK396" s="290"/>
      <c r="AL396" s="31"/>
      <c r="AM396" s="290" t="str">
        <f t="shared" si="25"/>
        <v/>
      </c>
      <c r="AN396" s="290" t="str">
        <f t="shared" si="26"/>
        <v/>
      </c>
      <c r="AO396" s="31"/>
    </row>
    <row r="397">
      <c r="A397" s="31"/>
      <c r="B397" s="291"/>
      <c r="C397" s="292"/>
      <c r="D397" s="293" t="str">
        <f t="shared" si="22"/>
        <v/>
      </c>
      <c r="E397" s="296"/>
      <c r="F397" s="290" t="str">
        <f t="shared" si="23"/>
        <v/>
      </c>
      <c r="G397" s="291"/>
      <c r="H397" s="295"/>
      <c r="I397" s="296"/>
      <c r="J397" s="31"/>
      <c r="K397" s="285" t="str">
        <f t="shared" si="24"/>
        <v/>
      </c>
      <c r="L397" s="297"/>
      <c r="M397" s="297"/>
      <c r="N397" s="31"/>
      <c r="O397" s="297"/>
      <c r="P397" s="297"/>
      <c r="Q397" s="31"/>
      <c r="R397" s="297"/>
      <c r="S397" s="297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290"/>
      <c r="AF397" s="290"/>
      <c r="AG397" s="290"/>
      <c r="AH397" s="290"/>
      <c r="AI397" s="290"/>
      <c r="AJ397" s="290"/>
      <c r="AK397" s="290"/>
      <c r="AL397" s="31"/>
      <c r="AM397" s="290" t="str">
        <f t="shared" si="25"/>
        <v/>
      </c>
      <c r="AN397" s="290" t="str">
        <f t="shared" si="26"/>
        <v/>
      </c>
      <c r="AO397" s="31"/>
    </row>
    <row r="398">
      <c r="A398" s="31"/>
      <c r="B398" s="291"/>
      <c r="C398" s="292"/>
      <c r="D398" s="293" t="str">
        <f t="shared" si="22"/>
        <v/>
      </c>
      <c r="E398" s="296"/>
      <c r="F398" s="290" t="str">
        <f t="shared" si="23"/>
        <v/>
      </c>
      <c r="G398" s="291"/>
      <c r="H398" s="295"/>
      <c r="I398" s="296"/>
      <c r="J398" s="31"/>
      <c r="K398" s="285" t="str">
        <f t="shared" si="24"/>
        <v/>
      </c>
      <c r="L398" s="297"/>
      <c r="M398" s="297"/>
      <c r="N398" s="31"/>
      <c r="O398" s="297"/>
      <c r="P398" s="297"/>
      <c r="Q398" s="31"/>
      <c r="R398" s="297"/>
      <c r="S398" s="297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290"/>
      <c r="AF398" s="290"/>
      <c r="AG398" s="290"/>
      <c r="AH398" s="290"/>
      <c r="AI398" s="290"/>
      <c r="AJ398" s="290"/>
      <c r="AK398" s="290"/>
      <c r="AL398" s="31"/>
      <c r="AM398" s="290" t="str">
        <f t="shared" si="25"/>
        <v/>
      </c>
      <c r="AN398" s="290" t="str">
        <f t="shared" si="26"/>
        <v/>
      </c>
      <c r="AO398" s="31"/>
    </row>
    <row r="399">
      <c r="A399" s="31"/>
      <c r="B399" s="291"/>
      <c r="C399" s="292"/>
      <c r="D399" s="293" t="str">
        <f t="shared" si="22"/>
        <v/>
      </c>
      <c r="E399" s="296"/>
      <c r="F399" s="290" t="str">
        <f t="shared" si="23"/>
        <v/>
      </c>
      <c r="G399" s="291"/>
      <c r="H399" s="295"/>
      <c r="I399" s="296"/>
      <c r="J399" s="31"/>
      <c r="K399" s="285" t="str">
        <f t="shared" si="24"/>
        <v/>
      </c>
      <c r="L399" s="297"/>
      <c r="M399" s="297"/>
      <c r="N399" s="31"/>
      <c r="O399" s="297"/>
      <c r="P399" s="31"/>
      <c r="Q399" s="31"/>
      <c r="R399" s="297"/>
      <c r="S399" s="297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290"/>
      <c r="AF399" s="290"/>
      <c r="AG399" s="290"/>
      <c r="AH399" s="290"/>
      <c r="AI399" s="290"/>
      <c r="AJ399" s="290"/>
      <c r="AK399" s="290"/>
      <c r="AL399" s="31"/>
      <c r="AM399" s="290" t="str">
        <f t="shared" si="25"/>
        <v/>
      </c>
      <c r="AN399" s="290" t="str">
        <f t="shared" si="26"/>
        <v/>
      </c>
      <c r="AO399" s="31"/>
    </row>
    <row r="400">
      <c r="A400" s="31"/>
      <c r="B400" s="291"/>
      <c r="C400" s="292"/>
      <c r="D400" s="293" t="str">
        <f t="shared" si="22"/>
        <v/>
      </c>
      <c r="E400" s="296"/>
      <c r="F400" s="290" t="str">
        <f t="shared" si="23"/>
        <v/>
      </c>
      <c r="G400" s="291"/>
      <c r="H400" s="295"/>
      <c r="I400" s="296"/>
      <c r="J400" s="31"/>
      <c r="K400" s="285" t="str">
        <f t="shared" si="24"/>
        <v/>
      </c>
      <c r="L400" s="297"/>
      <c r="M400" s="297"/>
      <c r="N400" s="31"/>
      <c r="O400" s="297"/>
      <c r="P400" s="31"/>
      <c r="Q400" s="31"/>
      <c r="R400" s="297"/>
      <c r="S400" s="297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290"/>
      <c r="AF400" s="290"/>
      <c r="AG400" s="290"/>
      <c r="AH400" s="290"/>
      <c r="AI400" s="290"/>
      <c r="AJ400" s="290"/>
      <c r="AK400" s="290"/>
      <c r="AL400" s="31"/>
      <c r="AM400" s="290" t="str">
        <f t="shared" si="25"/>
        <v/>
      </c>
      <c r="AN400" s="290" t="str">
        <f t="shared" si="26"/>
        <v/>
      </c>
      <c r="AO400" s="31"/>
    </row>
    <row r="401">
      <c r="A401" s="31"/>
      <c r="B401" s="291"/>
      <c r="C401" s="292"/>
      <c r="D401" s="293" t="str">
        <f t="shared" si="22"/>
        <v/>
      </c>
      <c r="E401" s="296"/>
      <c r="F401" s="290" t="str">
        <f t="shared" si="23"/>
        <v/>
      </c>
      <c r="G401" s="291"/>
      <c r="H401" s="295"/>
      <c r="I401" s="296"/>
      <c r="J401" s="31"/>
      <c r="K401" s="285" t="str">
        <f t="shared" si="24"/>
        <v/>
      </c>
      <c r="L401" s="297"/>
      <c r="M401" s="297"/>
      <c r="N401" s="31"/>
      <c r="O401" s="297"/>
      <c r="P401" s="31"/>
      <c r="Q401" s="31"/>
      <c r="R401" s="297"/>
      <c r="S401" s="297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290"/>
      <c r="AF401" s="290"/>
      <c r="AG401" s="290"/>
      <c r="AH401" s="290"/>
      <c r="AI401" s="290"/>
      <c r="AJ401" s="290"/>
      <c r="AK401" s="290"/>
      <c r="AL401" s="31"/>
      <c r="AM401" s="290" t="str">
        <f t="shared" si="25"/>
        <v/>
      </c>
      <c r="AN401" s="290" t="str">
        <f t="shared" si="26"/>
        <v/>
      </c>
      <c r="AO401" s="31"/>
    </row>
    <row r="402">
      <c r="A402" s="31"/>
      <c r="B402" s="291"/>
      <c r="C402" s="292"/>
      <c r="D402" s="293" t="str">
        <f t="shared" si="22"/>
        <v/>
      </c>
      <c r="E402" s="296"/>
      <c r="F402" s="290" t="str">
        <f t="shared" si="23"/>
        <v/>
      </c>
      <c r="G402" s="291"/>
      <c r="H402" s="295"/>
      <c r="I402" s="296"/>
      <c r="J402" s="31"/>
      <c r="K402" s="285" t="str">
        <f t="shared" si="24"/>
        <v/>
      </c>
      <c r="L402" s="297"/>
      <c r="M402" s="297"/>
      <c r="N402" s="31"/>
      <c r="O402" s="297"/>
      <c r="P402" s="31"/>
      <c r="Q402" s="31"/>
      <c r="R402" s="297"/>
      <c r="S402" s="297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290"/>
      <c r="AF402" s="290"/>
      <c r="AG402" s="290"/>
      <c r="AH402" s="290"/>
      <c r="AI402" s="290"/>
      <c r="AJ402" s="290"/>
      <c r="AK402" s="290"/>
      <c r="AL402" s="31"/>
      <c r="AM402" s="290" t="str">
        <f t="shared" si="25"/>
        <v/>
      </c>
      <c r="AN402" s="290" t="str">
        <f t="shared" si="26"/>
        <v/>
      </c>
      <c r="AO402" s="31"/>
    </row>
    <row r="403">
      <c r="A403" s="31"/>
      <c r="B403" s="291"/>
      <c r="C403" s="292"/>
      <c r="D403" s="293" t="str">
        <f t="shared" si="22"/>
        <v/>
      </c>
      <c r="E403" s="296"/>
      <c r="F403" s="290" t="str">
        <f t="shared" si="23"/>
        <v/>
      </c>
      <c r="G403" s="291"/>
      <c r="H403" s="295"/>
      <c r="I403" s="296"/>
      <c r="J403" s="31"/>
      <c r="K403" s="285" t="str">
        <f t="shared" si="24"/>
        <v/>
      </c>
      <c r="L403" s="297"/>
      <c r="M403" s="297"/>
      <c r="N403" s="31"/>
      <c r="O403" s="297"/>
      <c r="P403" s="31"/>
      <c r="Q403" s="31"/>
      <c r="R403" s="297"/>
      <c r="S403" s="297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290"/>
      <c r="AF403" s="290"/>
      <c r="AG403" s="290"/>
      <c r="AH403" s="290"/>
      <c r="AI403" s="290"/>
      <c r="AJ403" s="290"/>
      <c r="AK403" s="290"/>
      <c r="AL403" s="31"/>
      <c r="AM403" s="290" t="str">
        <f t="shared" si="25"/>
        <v/>
      </c>
      <c r="AN403" s="290" t="str">
        <f t="shared" si="26"/>
        <v/>
      </c>
      <c r="AO403" s="31"/>
    </row>
    <row r="404">
      <c r="A404" s="31"/>
      <c r="B404" s="291"/>
      <c r="C404" s="292"/>
      <c r="D404" s="293" t="str">
        <f t="shared" si="22"/>
        <v/>
      </c>
      <c r="E404" s="296"/>
      <c r="F404" s="290" t="str">
        <f t="shared" si="23"/>
        <v/>
      </c>
      <c r="G404" s="291"/>
      <c r="H404" s="295"/>
      <c r="I404" s="296"/>
      <c r="J404" s="31"/>
      <c r="K404" s="285" t="str">
        <f t="shared" si="24"/>
        <v/>
      </c>
      <c r="L404" s="297"/>
      <c r="M404" s="297"/>
      <c r="N404" s="31"/>
      <c r="O404" s="297"/>
      <c r="P404" s="31"/>
      <c r="Q404" s="31"/>
      <c r="R404" s="297"/>
      <c r="S404" s="297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290"/>
      <c r="AF404" s="290"/>
      <c r="AG404" s="290"/>
      <c r="AH404" s="290"/>
      <c r="AI404" s="290"/>
      <c r="AJ404" s="290"/>
      <c r="AK404" s="290"/>
      <c r="AL404" s="31"/>
      <c r="AM404" s="290" t="str">
        <f t="shared" si="25"/>
        <v/>
      </c>
      <c r="AN404" s="290" t="str">
        <f t="shared" si="26"/>
        <v/>
      </c>
      <c r="AO404" s="31"/>
    </row>
    <row r="405">
      <c r="A405" s="31"/>
      <c r="B405" s="291"/>
      <c r="C405" s="292"/>
      <c r="D405" s="293" t="str">
        <f t="shared" si="22"/>
        <v/>
      </c>
      <c r="E405" s="296"/>
      <c r="F405" s="290" t="str">
        <f t="shared" si="23"/>
        <v/>
      </c>
      <c r="G405" s="291"/>
      <c r="H405" s="295"/>
      <c r="I405" s="296"/>
      <c r="J405" s="31"/>
      <c r="K405" s="285" t="str">
        <f t="shared" si="24"/>
        <v/>
      </c>
      <c r="L405" s="297"/>
      <c r="M405" s="297"/>
      <c r="N405" s="31"/>
      <c r="O405" s="297"/>
      <c r="P405" s="31"/>
      <c r="Q405" s="31"/>
      <c r="R405" s="297"/>
      <c r="S405" s="297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290"/>
      <c r="AF405" s="290"/>
      <c r="AG405" s="290"/>
      <c r="AH405" s="290"/>
      <c r="AI405" s="290"/>
      <c r="AJ405" s="290"/>
      <c r="AK405" s="290"/>
      <c r="AL405" s="31"/>
      <c r="AM405" s="290" t="str">
        <f t="shared" si="25"/>
        <v/>
      </c>
      <c r="AN405" s="290" t="str">
        <f t="shared" si="26"/>
        <v/>
      </c>
      <c r="AO405" s="31"/>
    </row>
    <row r="406">
      <c r="A406" s="31"/>
      <c r="B406" s="291"/>
      <c r="C406" s="292"/>
      <c r="D406" s="293" t="str">
        <f t="shared" si="22"/>
        <v/>
      </c>
      <c r="E406" s="296"/>
      <c r="F406" s="290" t="str">
        <f t="shared" si="23"/>
        <v/>
      </c>
      <c r="G406" s="291"/>
      <c r="H406" s="295"/>
      <c r="I406" s="296"/>
      <c r="J406" s="31"/>
      <c r="K406" s="285" t="str">
        <f t="shared" si="24"/>
        <v/>
      </c>
      <c r="L406" s="297"/>
      <c r="M406" s="297"/>
      <c r="N406" s="31"/>
      <c r="O406" s="297"/>
      <c r="P406" s="31"/>
      <c r="Q406" s="31"/>
      <c r="R406" s="297"/>
      <c r="S406" s="297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290"/>
      <c r="AF406" s="290"/>
      <c r="AG406" s="290"/>
      <c r="AH406" s="290"/>
      <c r="AI406" s="290"/>
      <c r="AJ406" s="290"/>
      <c r="AK406" s="290"/>
      <c r="AL406" s="31"/>
      <c r="AM406" s="290" t="str">
        <f t="shared" si="25"/>
        <v/>
      </c>
      <c r="AN406" s="290" t="str">
        <f t="shared" si="26"/>
        <v/>
      </c>
      <c r="AO406" s="31"/>
    </row>
    <row r="407">
      <c r="A407" s="31"/>
      <c r="B407" s="291"/>
      <c r="C407" s="292"/>
      <c r="D407" s="293" t="str">
        <f t="shared" si="22"/>
        <v/>
      </c>
      <c r="E407" s="296"/>
      <c r="F407" s="290" t="str">
        <f t="shared" si="23"/>
        <v/>
      </c>
      <c r="G407" s="291"/>
      <c r="H407" s="295"/>
      <c r="I407" s="296"/>
      <c r="J407" s="31"/>
      <c r="K407" s="285" t="str">
        <f t="shared" si="24"/>
        <v/>
      </c>
      <c r="L407" s="297"/>
      <c r="M407" s="297"/>
      <c r="N407" s="31"/>
      <c r="O407" s="297"/>
      <c r="P407" s="31"/>
      <c r="Q407" s="31"/>
      <c r="R407" s="297"/>
      <c r="S407" s="297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290"/>
      <c r="AF407" s="290"/>
      <c r="AG407" s="290"/>
      <c r="AH407" s="290"/>
      <c r="AI407" s="290"/>
      <c r="AJ407" s="290"/>
      <c r="AK407" s="290"/>
      <c r="AL407" s="31"/>
      <c r="AM407" s="290" t="str">
        <f t="shared" si="25"/>
        <v/>
      </c>
      <c r="AN407" s="290" t="str">
        <f t="shared" si="26"/>
        <v/>
      </c>
      <c r="AO407" s="31"/>
    </row>
    <row r="408">
      <c r="A408" s="31"/>
      <c r="B408" s="291"/>
      <c r="C408" s="292"/>
      <c r="D408" s="293" t="str">
        <f t="shared" si="22"/>
        <v/>
      </c>
      <c r="E408" s="296"/>
      <c r="F408" s="290" t="str">
        <f t="shared" si="23"/>
        <v/>
      </c>
      <c r="G408" s="291"/>
      <c r="H408" s="295"/>
      <c r="I408" s="296"/>
      <c r="J408" s="31"/>
      <c r="K408" s="285" t="str">
        <f t="shared" si="24"/>
        <v/>
      </c>
      <c r="L408" s="297"/>
      <c r="M408" s="297"/>
      <c r="N408" s="31"/>
      <c r="O408" s="297"/>
      <c r="P408" s="31"/>
      <c r="Q408" s="31"/>
      <c r="R408" s="297"/>
      <c r="S408" s="297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290"/>
      <c r="AF408" s="290"/>
      <c r="AG408" s="290"/>
      <c r="AH408" s="290"/>
      <c r="AI408" s="290"/>
      <c r="AJ408" s="290"/>
      <c r="AK408" s="290"/>
      <c r="AL408" s="31"/>
      <c r="AM408" s="290" t="str">
        <f t="shared" si="25"/>
        <v/>
      </c>
      <c r="AN408" s="290" t="str">
        <f t="shared" si="26"/>
        <v/>
      </c>
      <c r="AO408" s="31"/>
    </row>
    <row r="409">
      <c r="A409" s="31"/>
      <c r="B409" s="291"/>
      <c r="C409" s="292"/>
      <c r="D409" s="293" t="str">
        <f t="shared" si="22"/>
        <v/>
      </c>
      <c r="E409" s="296"/>
      <c r="F409" s="290" t="str">
        <f t="shared" si="23"/>
        <v/>
      </c>
      <c r="G409" s="291"/>
      <c r="H409" s="295"/>
      <c r="I409" s="296"/>
      <c r="J409" s="31"/>
      <c r="K409" s="285" t="str">
        <f t="shared" si="24"/>
        <v/>
      </c>
      <c r="L409" s="297"/>
      <c r="M409" s="297"/>
      <c r="N409" s="31"/>
      <c r="O409" s="297"/>
      <c r="P409" s="31"/>
      <c r="Q409" s="31"/>
      <c r="R409" s="297"/>
      <c r="S409" s="297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290"/>
      <c r="AF409" s="290"/>
      <c r="AG409" s="290"/>
      <c r="AH409" s="290"/>
      <c r="AI409" s="290"/>
      <c r="AJ409" s="290"/>
      <c r="AK409" s="290"/>
      <c r="AL409" s="31"/>
      <c r="AM409" s="290" t="str">
        <f t="shared" si="25"/>
        <v/>
      </c>
      <c r="AN409" s="290" t="str">
        <f t="shared" si="26"/>
        <v/>
      </c>
      <c r="AO409" s="31"/>
    </row>
    <row r="410">
      <c r="A410" s="31"/>
      <c r="B410" s="291"/>
      <c r="C410" s="292"/>
      <c r="D410" s="293" t="str">
        <f t="shared" si="22"/>
        <v/>
      </c>
      <c r="E410" s="296"/>
      <c r="F410" s="290" t="str">
        <f t="shared" si="23"/>
        <v/>
      </c>
      <c r="G410" s="291"/>
      <c r="H410" s="295"/>
      <c r="I410" s="296"/>
      <c r="J410" s="31"/>
      <c r="K410" s="285" t="str">
        <f t="shared" si="24"/>
        <v/>
      </c>
      <c r="L410" s="297"/>
      <c r="M410" s="297"/>
      <c r="N410" s="31"/>
      <c r="O410" s="297"/>
      <c r="P410" s="31"/>
      <c r="Q410" s="31"/>
      <c r="R410" s="297"/>
      <c r="S410" s="297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290"/>
      <c r="AF410" s="290"/>
      <c r="AG410" s="290"/>
      <c r="AH410" s="290"/>
      <c r="AI410" s="290"/>
      <c r="AJ410" s="290"/>
      <c r="AK410" s="290"/>
      <c r="AL410" s="31"/>
      <c r="AM410" s="290" t="str">
        <f t="shared" si="25"/>
        <v/>
      </c>
      <c r="AN410" s="290" t="str">
        <f t="shared" si="26"/>
        <v/>
      </c>
      <c r="AO410" s="31"/>
    </row>
    <row r="411">
      <c r="A411" s="31"/>
      <c r="B411" s="291"/>
      <c r="C411" s="292"/>
      <c r="D411" s="293" t="str">
        <f t="shared" si="22"/>
        <v/>
      </c>
      <c r="E411" s="296"/>
      <c r="F411" s="290" t="str">
        <f t="shared" si="23"/>
        <v/>
      </c>
      <c r="G411" s="291"/>
      <c r="H411" s="295"/>
      <c r="I411" s="296"/>
      <c r="J411" s="31"/>
      <c r="K411" s="285" t="str">
        <f t="shared" si="24"/>
        <v/>
      </c>
      <c r="L411" s="297"/>
      <c r="M411" s="297"/>
      <c r="N411" s="31"/>
      <c r="O411" s="297"/>
      <c r="P411" s="297"/>
      <c r="Q411" s="31"/>
      <c r="R411" s="297"/>
      <c r="S411" s="297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290"/>
      <c r="AF411" s="290"/>
      <c r="AG411" s="290"/>
      <c r="AH411" s="290"/>
      <c r="AI411" s="290"/>
      <c r="AJ411" s="290"/>
      <c r="AK411" s="290"/>
      <c r="AL411" s="31"/>
      <c r="AM411" s="290" t="str">
        <f t="shared" si="25"/>
        <v/>
      </c>
      <c r="AN411" s="290" t="str">
        <f t="shared" si="26"/>
        <v/>
      </c>
      <c r="AO411" s="31"/>
    </row>
    <row r="412">
      <c r="A412" s="31"/>
      <c r="B412" s="291"/>
      <c r="C412" s="292"/>
      <c r="D412" s="293" t="str">
        <f t="shared" si="22"/>
        <v/>
      </c>
      <c r="E412" s="296"/>
      <c r="F412" s="290" t="str">
        <f t="shared" si="23"/>
        <v/>
      </c>
      <c r="G412" s="291"/>
      <c r="H412" s="295"/>
      <c r="I412" s="296"/>
      <c r="J412" s="31"/>
      <c r="K412" s="285" t="str">
        <f t="shared" si="24"/>
        <v/>
      </c>
      <c r="L412" s="297"/>
      <c r="M412" s="297"/>
      <c r="N412" s="31"/>
      <c r="O412" s="297"/>
      <c r="P412" s="297"/>
      <c r="Q412" s="31"/>
      <c r="R412" s="297"/>
      <c r="S412" s="297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290"/>
      <c r="AF412" s="290"/>
      <c r="AG412" s="290"/>
      <c r="AH412" s="290"/>
      <c r="AI412" s="290"/>
      <c r="AJ412" s="290"/>
      <c r="AK412" s="290"/>
      <c r="AL412" s="31"/>
      <c r="AM412" s="290" t="str">
        <f t="shared" si="25"/>
        <v/>
      </c>
      <c r="AN412" s="290" t="str">
        <f t="shared" si="26"/>
        <v/>
      </c>
      <c r="AO412" s="31"/>
    </row>
    <row r="413">
      <c r="A413" s="31"/>
      <c r="B413" s="291"/>
      <c r="C413" s="292"/>
      <c r="D413" s="293" t="str">
        <f t="shared" si="22"/>
        <v/>
      </c>
      <c r="E413" s="296"/>
      <c r="F413" s="290" t="str">
        <f t="shared" si="23"/>
        <v/>
      </c>
      <c r="G413" s="291"/>
      <c r="H413" s="295"/>
      <c r="I413" s="296"/>
      <c r="J413" s="31"/>
      <c r="K413" s="285" t="str">
        <f t="shared" si="24"/>
        <v/>
      </c>
      <c r="L413" s="297"/>
      <c r="M413" s="297"/>
      <c r="N413" s="31"/>
      <c r="O413" s="297"/>
      <c r="P413" s="297"/>
      <c r="Q413" s="31"/>
      <c r="R413" s="297"/>
      <c r="S413" s="297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290"/>
      <c r="AF413" s="290"/>
      <c r="AG413" s="290"/>
      <c r="AH413" s="290"/>
      <c r="AI413" s="290"/>
      <c r="AJ413" s="290"/>
      <c r="AK413" s="290"/>
      <c r="AL413" s="31"/>
      <c r="AM413" s="290" t="str">
        <f t="shared" si="25"/>
        <v/>
      </c>
      <c r="AN413" s="290" t="str">
        <f t="shared" si="26"/>
        <v/>
      </c>
      <c r="AO413" s="31"/>
    </row>
    <row r="414">
      <c r="A414" s="31"/>
      <c r="B414" s="291"/>
      <c r="C414" s="292"/>
      <c r="D414" s="293" t="str">
        <f t="shared" si="22"/>
        <v/>
      </c>
      <c r="E414" s="296"/>
      <c r="F414" s="290" t="str">
        <f t="shared" si="23"/>
        <v/>
      </c>
      <c r="G414" s="291"/>
      <c r="H414" s="295"/>
      <c r="I414" s="296"/>
      <c r="J414" s="31"/>
      <c r="K414" s="285" t="str">
        <f t="shared" si="24"/>
        <v/>
      </c>
      <c r="L414" s="297"/>
      <c r="M414" s="297"/>
      <c r="N414" s="31"/>
      <c r="O414" s="297"/>
      <c r="P414" s="297"/>
      <c r="Q414" s="31"/>
      <c r="R414" s="297"/>
      <c r="S414" s="297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290"/>
      <c r="AF414" s="290"/>
      <c r="AG414" s="290"/>
      <c r="AH414" s="290"/>
      <c r="AI414" s="290"/>
      <c r="AJ414" s="290"/>
      <c r="AK414" s="290"/>
      <c r="AL414" s="31"/>
      <c r="AM414" s="290" t="str">
        <f t="shared" si="25"/>
        <v/>
      </c>
      <c r="AN414" s="290" t="str">
        <f t="shared" si="26"/>
        <v/>
      </c>
      <c r="AO414" s="31"/>
    </row>
    <row r="415">
      <c r="A415" s="31"/>
      <c r="B415" s="291"/>
      <c r="C415" s="292"/>
      <c r="D415" s="293" t="str">
        <f t="shared" si="22"/>
        <v/>
      </c>
      <c r="E415" s="296"/>
      <c r="F415" s="290" t="str">
        <f t="shared" si="23"/>
        <v/>
      </c>
      <c r="G415" s="291"/>
      <c r="H415" s="295"/>
      <c r="I415" s="296"/>
      <c r="J415" s="31"/>
      <c r="K415" s="285" t="str">
        <f t="shared" si="24"/>
        <v/>
      </c>
      <c r="L415" s="297"/>
      <c r="M415" s="297"/>
      <c r="N415" s="31"/>
      <c r="O415" s="297"/>
      <c r="P415" s="31"/>
      <c r="Q415" s="31"/>
      <c r="R415" s="297"/>
      <c r="S415" s="297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290"/>
      <c r="AF415" s="290"/>
      <c r="AG415" s="290"/>
      <c r="AH415" s="290"/>
      <c r="AI415" s="290"/>
      <c r="AJ415" s="290"/>
      <c r="AK415" s="290"/>
      <c r="AL415" s="31"/>
      <c r="AM415" s="290" t="str">
        <f t="shared" si="25"/>
        <v/>
      </c>
      <c r="AN415" s="290" t="str">
        <f t="shared" si="26"/>
        <v/>
      </c>
      <c r="AO415" s="31"/>
    </row>
    <row r="416">
      <c r="A416" s="31"/>
      <c r="B416" s="291"/>
      <c r="C416" s="292"/>
      <c r="D416" s="293" t="str">
        <f t="shared" si="22"/>
        <v/>
      </c>
      <c r="E416" s="296"/>
      <c r="F416" s="290" t="str">
        <f t="shared" si="23"/>
        <v/>
      </c>
      <c r="G416" s="291"/>
      <c r="H416" s="295"/>
      <c r="I416" s="296"/>
      <c r="J416" s="31"/>
      <c r="K416" s="285" t="str">
        <f t="shared" si="24"/>
        <v/>
      </c>
      <c r="L416" s="297"/>
      <c r="M416" s="297"/>
      <c r="N416" s="31"/>
      <c r="O416" s="297"/>
      <c r="P416" s="31"/>
      <c r="Q416" s="31"/>
      <c r="R416" s="297"/>
      <c r="S416" s="297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290"/>
      <c r="AF416" s="290"/>
      <c r="AG416" s="290"/>
      <c r="AH416" s="290"/>
      <c r="AI416" s="290"/>
      <c r="AJ416" s="290"/>
      <c r="AK416" s="290"/>
      <c r="AL416" s="31"/>
      <c r="AM416" s="290" t="str">
        <f t="shared" si="25"/>
        <v/>
      </c>
      <c r="AN416" s="290" t="str">
        <f t="shared" si="26"/>
        <v/>
      </c>
      <c r="AO416" s="31"/>
    </row>
    <row r="417">
      <c r="A417" s="31"/>
      <c r="B417" s="291"/>
      <c r="C417" s="292"/>
      <c r="D417" s="293" t="str">
        <f t="shared" si="22"/>
        <v/>
      </c>
      <c r="E417" s="296"/>
      <c r="F417" s="290" t="str">
        <f t="shared" si="23"/>
        <v/>
      </c>
      <c r="G417" s="291"/>
      <c r="H417" s="295"/>
      <c r="I417" s="296"/>
      <c r="J417" s="31"/>
      <c r="K417" s="285" t="str">
        <f t="shared" si="24"/>
        <v/>
      </c>
      <c r="L417" s="297"/>
      <c r="M417" s="297"/>
      <c r="N417" s="31"/>
      <c r="O417" s="297"/>
      <c r="P417" s="31"/>
      <c r="Q417" s="31"/>
      <c r="R417" s="297"/>
      <c r="S417" s="297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290"/>
      <c r="AF417" s="290"/>
      <c r="AG417" s="290"/>
      <c r="AH417" s="290"/>
      <c r="AI417" s="290"/>
      <c r="AJ417" s="290"/>
      <c r="AK417" s="290"/>
      <c r="AL417" s="31"/>
      <c r="AM417" s="290" t="str">
        <f t="shared" si="25"/>
        <v/>
      </c>
      <c r="AN417" s="290" t="str">
        <f t="shared" si="26"/>
        <v/>
      </c>
      <c r="AO417" s="31"/>
    </row>
    <row r="418">
      <c r="A418" s="31"/>
      <c r="B418" s="291"/>
      <c r="C418" s="292"/>
      <c r="D418" s="293" t="str">
        <f t="shared" si="22"/>
        <v/>
      </c>
      <c r="E418" s="296"/>
      <c r="F418" s="290" t="str">
        <f t="shared" si="23"/>
        <v/>
      </c>
      <c r="G418" s="291"/>
      <c r="H418" s="295"/>
      <c r="I418" s="296"/>
      <c r="J418" s="31"/>
      <c r="K418" s="285" t="str">
        <f t="shared" si="24"/>
        <v/>
      </c>
      <c r="L418" s="297"/>
      <c r="M418" s="297"/>
      <c r="N418" s="31"/>
      <c r="O418" s="297"/>
      <c r="P418" s="31"/>
      <c r="Q418" s="31"/>
      <c r="R418" s="297"/>
      <c r="S418" s="297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290"/>
      <c r="AF418" s="290"/>
      <c r="AG418" s="290"/>
      <c r="AH418" s="290"/>
      <c r="AI418" s="290"/>
      <c r="AJ418" s="290"/>
      <c r="AK418" s="290"/>
      <c r="AL418" s="31"/>
      <c r="AM418" s="290" t="str">
        <f t="shared" si="25"/>
        <v/>
      </c>
      <c r="AN418" s="290" t="str">
        <f t="shared" si="26"/>
        <v/>
      </c>
      <c r="AO418" s="31"/>
    </row>
    <row r="419">
      <c r="A419" s="31"/>
      <c r="B419" s="291"/>
      <c r="C419" s="292"/>
      <c r="D419" s="293" t="str">
        <f t="shared" si="22"/>
        <v/>
      </c>
      <c r="E419" s="296"/>
      <c r="F419" s="290" t="str">
        <f t="shared" si="23"/>
        <v/>
      </c>
      <c r="G419" s="291"/>
      <c r="H419" s="295"/>
      <c r="I419" s="296"/>
      <c r="J419" s="31"/>
      <c r="K419" s="285" t="str">
        <f t="shared" si="24"/>
        <v/>
      </c>
      <c r="L419" s="297"/>
      <c r="M419" s="297"/>
      <c r="N419" s="31"/>
      <c r="O419" s="297"/>
      <c r="P419" s="297"/>
      <c r="Q419" s="31"/>
      <c r="R419" s="297"/>
      <c r="S419" s="297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290"/>
      <c r="AF419" s="290"/>
      <c r="AG419" s="290"/>
      <c r="AH419" s="290"/>
      <c r="AI419" s="290"/>
      <c r="AJ419" s="290"/>
      <c r="AK419" s="290"/>
      <c r="AL419" s="31"/>
      <c r="AM419" s="290" t="str">
        <f t="shared" si="25"/>
        <v/>
      </c>
      <c r="AN419" s="290" t="str">
        <f t="shared" si="26"/>
        <v/>
      </c>
      <c r="AO419" s="31"/>
    </row>
    <row r="420">
      <c r="A420" s="31"/>
      <c r="B420" s="291"/>
      <c r="C420" s="292"/>
      <c r="D420" s="293" t="str">
        <f t="shared" si="22"/>
        <v/>
      </c>
      <c r="E420" s="296"/>
      <c r="F420" s="290" t="str">
        <f t="shared" si="23"/>
        <v/>
      </c>
      <c r="G420" s="291"/>
      <c r="H420" s="295"/>
      <c r="I420" s="296"/>
      <c r="J420" s="31"/>
      <c r="K420" s="285" t="str">
        <f t="shared" si="24"/>
        <v/>
      </c>
      <c r="L420" s="297"/>
      <c r="M420" s="297"/>
      <c r="N420" s="31"/>
      <c r="O420" s="297"/>
      <c r="P420" s="297"/>
      <c r="Q420" s="31"/>
      <c r="R420" s="297"/>
      <c r="S420" s="297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290"/>
      <c r="AF420" s="290"/>
      <c r="AG420" s="290"/>
      <c r="AH420" s="290"/>
      <c r="AI420" s="290"/>
      <c r="AJ420" s="290"/>
      <c r="AK420" s="290"/>
      <c r="AL420" s="31"/>
      <c r="AM420" s="290" t="str">
        <f t="shared" si="25"/>
        <v/>
      </c>
      <c r="AN420" s="290" t="str">
        <f t="shared" si="26"/>
        <v/>
      </c>
      <c r="AO420" s="31"/>
    </row>
    <row r="421">
      <c r="A421" s="31"/>
      <c r="B421" s="291"/>
      <c r="C421" s="292"/>
      <c r="D421" s="293" t="str">
        <f t="shared" si="22"/>
        <v/>
      </c>
      <c r="E421" s="296"/>
      <c r="F421" s="290" t="str">
        <f t="shared" si="23"/>
        <v/>
      </c>
      <c r="G421" s="291"/>
      <c r="H421" s="295"/>
      <c r="I421" s="296"/>
      <c r="J421" s="31"/>
      <c r="K421" s="285" t="str">
        <f t="shared" si="24"/>
        <v/>
      </c>
      <c r="L421" s="297"/>
      <c r="M421" s="297"/>
      <c r="N421" s="31"/>
      <c r="O421" s="297"/>
      <c r="P421" s="297"/>
      <c r="Q421" s="31"/>
      <c r="R421" s="297"/>
      <c r="S421" s="297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290"/>
      <c r="AF421" s="290"/>
      <c r="AG421" s="290"/>
      <c r="AH421" s="290"/>
      <c r="AI421" s="290"/>
      <c r="AJ421" s="290"/>
      <c r="AK421" s="290"/>
      <c r="AL421" s="31"/>
      <c r="AM421" s="290" t="str">
        <f t="shared" si="25"/>
        <v/>
      </c>
      <c r="AN421" s="290" t="str">
        <f t="shared" si="26"/>
        <v/>
      </c>
      <c r="AO421" s="31"/>
    </row>
    <row r="422">
      <c r="A422" s="31"/>
      <c r="B422" s="291"/>
      <c r="C422" s="292"/>
      <c r="D422" s="293" t="str">
        <f t="shared" si="22"/>
        <v/>
      </c>
      <c r="E422" s="296"/>
      <c r="F422" s="290" t="str">
        <f t="shared" si="23"/>
        <v/>
      </c>
      <c r="G422" s="291"/>
      <c r="H422" s="295"/>
      <c r="I422" s="296"/>
      <c r="J422" s="31"/>
      <c r="K422" s="285" t="str">
        <f t="shared" si="24"/>
        <v/>
      </c>
      <c r="L422" s="297"/>
      <c r="M422" s="297"/>
      <c r="N422" s="31"/>
      <c r="O422" s="297"/>
      <c r="P422" s="297"/>
      <c r="Q422" s="31"/>
      <c r="R422" s="297"/>
      <c r="S422" s="297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290"/>
      <c r="AF422" s="290"/>
      <c r="AG422" s="290"/>
      <c r="AH422" s="290"/>
      <c r="AI422" s="290"/>
      <c r="AJ422" s="290"/>
      <c r="AK422" s="290"/>
      <c r="AL422" s="31"/>
      <c r="AM422" s="290" t="str">
        <f t="shared" si="25"/>
        <v/>
      </c>
      <c r="AN422" s="290" t="str">
        <f t="shared" si="26"/>
        <v/>
      </c>
      <c r="AO422" s="31"/>
    </row>
    <row r="423">
      <c r="A423" s="31"/>
      <c r="B423" s="291"/>
      <c r="C423" s="292"/>
      <c r="D423" s="293" t="str">
        <f t="shared" si="22"/>
        <v/>
      </c>
      <c r="E423" s="296"/>
      <c r="F423" s="290" t="str">
        <f t="shared" si="23"/>
        <v/>
      </c>
      <c r="G423" s="291"/>
      <c r="H423" s="295"/>
      <c r="I423" s="296"/>
      <c r="J423" s="31"/>
      <c r="K423" s="285" t="str">
        <f t="shared" si="24"/>
        <v/>
      </c>
      <c r="L423" s="297"/>
      <c r="M423" s="297"/>
      <c r="N423" s="31"/>
      <c r="O423" s="297"/>
      <c r="P423" s="297"/>
      <c r="Q423" s="31"/>
      <c r="R423" s="297"/>
      <c r="S423" s="297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290"/>
      <c r="AF423" s="290"/>
      <c r="AG423" s="290"/>
      <c r="AH423" s="290"/>
      <c r="AI423" s="290"/>
      <c r="AJ423" s="290"/>
      <c r="AK423" s="290"/>
      <c r="AL423" s="31"/>
      <c r="AM423" s="290" t="str">
        <f t="shared" si="25"/>
        <v/>
      </c>
      <c r="AN423" s="290" t="str">
        <f t="shared" si="26"/>
        <v/>
      </c>
      <c r="AO423" s="31"/>
    </row>
    <row r="424">
      <c r="A424" s="31"/>
      <c r="B424" s="291"/>
      <c r="C424" s="292"/>
      <c r="D424" s="293" t="str">
        <f t="shared" si="22"/>
        <v/>
      </c>
      <c r="E424" s="296"/>
      <c r="F424" s="290" t="str">
        <f t="shared" si="23"/>
        <v/>
      </c>
      <c r="G424" s="291"/>
      <c r="H424" s="295"/>
      <c r="I424" s="296"/>
      <c r="J424" s="31"/>
      <c r="K424" s="285" t="str">
        <f t="shared" si="24"/>
        <v/>
      </c>
      <c r="L424" s="297"/>
      <c r="M424" s="297"/>
      <c r="N424" s="31"/>
      <c r="O424" s="297"/>
      <c r="P424" s="31"/>
      <c r="Q424" s="31"/>
      <c r="R424" s="297"/>
      <c r="S424" s="297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290"/>
      <c r="AF424" s="290"/>
      <c r="AG424" s="290"/>
      <c r="AH424" s="290"/>
      <c r="AI424" s="290"/>
      <c r="AJ424" s="290"/>
      <c r="AK424" s="290"/>
      <c r="AL424" s="31"/>
      <c r="AM424" s="290" t="str">
        <f t="shared" si="25"/>
        <v/>
      </c>
      <c r="AN424" s="290" t="str">
        <f t="shared" si="26"/>
        <v/>
      </c>
      <c r="AO424" s="31"/>
    </row>
    <row r="425">
      <c r="A425" s="31"/>
      <c r="B425" s="291"/>
      <c r="C425" s="292"/>
      <c r="D425" s="293" t="str">
        <f t="shared" si="22"/>
        <v/>
      </c>
      <c r="E425" s="296"/>
      <c r="F425" s="290" t="str">
        <f t="shared" si="23"/>
        <v/>
      </c>
      <c r="G425" s="291"/>
      <c r="H425" s="295"/>
      <c r="I425" s="296"/>
      <c r="J425" s="31"/>
      <c r="K425" s="285" t="str">
        <f t="shared" si="24"/>
        <v/>
      </c>
      <c r="L425" s="297"/>
      <c r="M425" s="297"/>
      <c r="N425" s="31"/>
      <c r="O425" s="297"/>
      <c r="P425" s="31"/>
      <c r="Q425" s="31"/>
      <c r="R425" s="297"/>
      <c r="S425" s="297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290"/>
      <c r="AF425" s="290"/>
      <c r="AG425" s="290"/>
      <c r="AH425" s="290"/>
      <c r="AI425" s="290"/>
      <c r="AJ425" s="290"/>
      <c r="AK425" s="290"/>
      <c r="AL425" s="31"/>
      <c r="AM425" s="290" t="str">
        <f t="shared" si="25"/>
        <v/>
      </c>
      <c r="AN425" s="290" t="str">
        <f t="shared" si="26"/>
        <v/>
      </c>
      <c r="AO425" s="31"/>
    </row>
    <row r="426">
      <c r="A426" s="31"/>
      <c r="B426" s="291"/>
      <c r="C426" s="292"/>
      <c r="D426" s="293" t="str">
        <f t="shared" si="22"/>
        <v/>
      </c>
      <c r="E426" s="296"/>
      <c r="F426" s="290" t="str">
        <f t="shared" si="23"/>
        <v/>
      </c>
      <c r="G426" s="291"/>
      <c r="H426" s="295"/>
      <c r="I426" s="296"/>
      <c r="J426" s="31"/>
      <c r="K426" s="285" t="str">
        <f t="shared" si="24"/>
        <v/>
      </c>
      <c r="L426" s="297"/>
      <c r="M426" s="297"/>
      <c r="N426" s="31"/>
      <c r="O426" s="297"/>
      <c r="P426" s="31"/>
      <c r="Q426" s="31"/>
      <c r="R426" s="297"/>
      <c r="S426" s="297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290"/>
      <c r="AF426" s="290"/>
      <c r="AG426" s="290"/>
      <c r="AH426" s="290"/>
      <c r="AI426" s="290"/>
      <c r="AJ426" s="290"/>
      <c r="AK426" s="290"/>
      <c r="AL426" s="31"/>
      <c r="AM426" s="290" t="str">
        <f t="shared" si="25"/>
        <v/>
      </c>
      <c r="AN426" s="290" t="str">
        <f t="shared" si="26"/>
        <v/>
      </c>
      <c r="AO426" s="31"/>
    </row>
    <row r="427">
      <c r="A427" s="31"/>
      <c r="B427" s="291"/>
      <c r="C427" s="292"/>
      <c r="D427" s="293" t="str">
        <f t="shared" si="22"/>
        <v/>
      </c>
      <c r="E427" s="296"/>
      <c r="F427" s="290" t="str">
        <f t="shared" si="23"/>
        <v/>
      </c>
      <c r="G427" s="291"/>
      <c r="H427" s="295"/>
      <c r="I427" s="296"/>
      <c r="J427" s="31"/>
      <c r="K427" s="285" t="str">
        <f t="shared" si="24"/>
        <v/>
      </c>
      <c r="L427" s="297"/>
      <c r="M427" s="297"/>
      <c r="N427" s="31"/>
      <c r="O427" s="297"/>
      <c r="P427" s="297"/>
      <c r="Q427" s="31"/>
      <c r="R427" s="297"/>
      <c r="S427" s="297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290"/>
      <c r="AF427" s="290"/>
      <c r="AG427" s="290"/>
      <c r="AH427" s="290"/>
      <c r="AI427" s="290"/>
      <c r="AJ427" s="290"/>
      <c r="AK427" s="290"/>
      <c r="AL427" s="31"/>
      <c r="AM427" s="290" t="str">
        <f t="shared" si="25"/>
        <v/>
      </c>
      <c r="AN427" s="290" t="str">
        <f t="shared" si="26"/>
        <v/>
      </c>
      <c r="AO427" s="31"/>
    </row>
    <row r="428">
      <c r="A428" s="31"/>
      <c r="B428" s="291"/>
      <c r="C428" s="292"/>
      <c r="D428" s="293" t="str">
        <f t="shared" si="22"/>
        <v/>
      </c>
      <c r="E428" s="296"/>
      <c r="F428" s="290" t="str">
        <f t="shared" si="23"/>
        <v/>
      </c>
      <c r="G428" s="291"/>
      <c r="H428" s="295"/>
      <c r="I428" s="296"/>
      <c r="J428" s="31"/>
      <c r="K428" s="285" t="str">
        <f t="shared" si="24"/>
        <v/>
      </c>
      <c r="L428" s="297"/>
      <c r="M428" s="297"/>
      <c r="N428" s="31"/>
      <c r="O428" s="297"/>
      <c r="P428" s="297"/>
      <c r="Q428" s="31"/>
      <c r="R428" s="297"/>
      <c r="S428" s="297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290"/>
      <c r="AF428" s="290"/>
      <c r="AG428" s="290"/>
      <c r="AH428" s="290"/>
      <c r="AI428" s="290"/>
      <c r="AJ428" s="290"/>
      <c r="AK428" s="290"/>
      <c r="AL428" s="31"/>
      <c r="AM428" s="290" t="str">
        <f t="shared" si="25"/>
        <v/>
      </c>
      <c r="AN428" s="290" t="str">
        <f t="shared" si="26"/>
        <v/>
      </c>
      <c r="AO428" s="31"/>
    </row>
    <row r="429">
      <c r="A429" s="31"/>
      <c r="B429" s="291"/>
      <c r="C429" s="292"/>
      <c r="D429" s="293" t="str">
        <f t="shared" si="22"/>
        <v/>
      </c>
      <c r="E429" s="296"/>
      <c r="F429" s="290" t="str">
        <f t="shared" si="23"/>
        <v/>
      </c>
      <c r="G429" s="291"/>
      <c r="H429" s="295"/>
      <c r="I429" s="296"/>
      <c r="J429" s="31"/>
      <c r="K429" s="285" t="str">
        <f t="shared" si="24"/>
        <v/>
      </c>
      <c r="L429" s="297"/>
      <c r="M429" s="297"/>
      <c r="N429" s="31"/>
      <c r="O429" s="297"/>
      <c r="P429" s="297"/>
      <c r="Q429" s="31"/>
      <c r="R429" s="297"/>
      <c r="S429" s="297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290"/>
      <c r="AF429" s="290"/>
      <c r="AG429" s="290"/>
      <c r="AH429" s="290"/>
      <c r="AI429" s="290"/>
      <c r="AJ429" s="290"/>
      <c r="AK429" s="290"/>
      <c r="AL429" s="31"/>
      <c r="AM429" s="290" t="str">
        <f t="shared" si="25"/>
        <v/>
      </c>
      <c r="AN429" s="290" t="str">
        <f t="shared" si="26"/>
        <v/>
      </c>
      <c r="AO429" s="31"/>
    </row>
    <row r="430">
      <c r="A430" s="31"/>
      <c r="B430" s="291"/>
      <c r="C430" s="292"/>
      <c r="D430" s="293" t="str">
        <f t="shared" si="22"/>
        <v/>
      </c>
      <c r="E430" s="296"/>
      <c r="F430" s="290" t="str">
        <f t="shared" si="23"/>
        <v/>
      </c>
      <c r="G430" s="291"/>
      <c r="H430" s="295"/>
      <c r="I430" s="296"/>
      <c r="J430" s="31"/>
      <c r="K430" s="285" t="str">
        <f t="shared" si="24"/>
        <v/>
      </c>
      <c r="L430" s="297"/>
      <c r="M430" s="297"/>
      <c r="N430" s="31"/>
      <c r="O430" s="297"/>
      <c r="P430" s="297"/>
      <c r="Q430" s="31"/>
      <c r="R430" s="297"/>
      <c r="S430" s="297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290"/>
      <c r="AF430" s="290"/>
      <c r="AG430" s="290"/>
      <c r="AH430" s="290"/>
      <c r="AI430" s="290"/>
      <c r="AJ430" s="290"/>
      <c r="AK430" s="290"/>
      <c r="AL430" s="31"/>
      <c r="AM430" s="290" t="str">
        <f t="shared" si="25"/>
        <v/>
      </c>
      <c r="AN430" s="290" t="str">
        <f t="shared" si="26"/>
        <v/>
      </c>
      <c r="AO430" s="31"/>
    </row>
    <row r="431">
      <c r="A431" s="31"/>
      <c r="B431" s="291"/>
      <c r="C431" s="292"/>
      <c r="D431" s="293" t="str">
        <f t="shared" si="22"/>
        <v/>
      </c>
      <c r="E431" s="296"/>
      <c r="F431" s="290" t="str">
        <f t="shared" si="23"/>
        <v/>
      </c>
      <c r="G431" s="291"/>
      <c r="H431" s="295"/>
      <c r="I431" s="296"/>
      <c r="J431" s="31"/>
      <c r="K431" s="285" t="str">
        <f t="shared" si="24"/>
        <v/>
      </c>
      <c r="L431" s="297"/>
      <c r="M431" s="297"/>
      <c r="N431" s="31"/>
      <c r="O431" s="297"/>
      <c r="P431" s="31"/>
      <c r="Q431" s="31"/>
      <c r="R431" s="297"/>
      <c r="S431" s="297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290"/>
      <c r="AF431" s="290"/>
      <c r="AG431" s="290"/>
      <c r="AH431" s="290"/>
      <c r="AI431" s="290"/>
      <c r="AJ431" s="290"/>
      <c r="AK431" s="290"/>
      <c r="AL431" s="31"/>
      <c r="AM431" s="290" t="str">
        <f t="shared" si="25"/>
        <v/>
      </c>
      <c r="AN431" s="290" t="str">
        <f t="shared" si="26"/>
        <v/>
      </c>
      <c r="AO431" s="31"/>
    </row>
    <row r="432">
      <c r="A432" s="31"/>
      <c r="B432" s="291"/>
      <c r="C432" s="292"/>
      <c r="D432" s="293" t="str">
        <f t="shared" si="22"/>
        <v/>
      </c>
      <c r="E432" s="296"/>
      <c r="F432" s="290" t="str">
        <f t="shared" si="23"/>
        <v/>
      </c>
      <c r="G432" s="291"/>
      <c r="H432" s="295"/>
      <c r="I432" s="296"/>
      <c r="J432" s="31"/>
      <c r="K432" s="285" t="str">
        <f t="shared" si="24"/>
        <v/>
      </c>
      <c r="L432" s="297"/>
      <c r="M432" s="297"/>
      <c r="N432" s="31"/>
      <c r="O432" s="297"/>
      <c r="P432" s="297"/>
      <c r="Q432" s="31"/>
      <c r="R432" s="297"/>
      <c r="S432" s="297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290"/>
      <c r="AF432" s="290"/>
      <c r="AG432" s="290"/>
      <c r="AH432" s="290"/>
      <c r="AI432" s="290"/>
      <c r="AJ432" s="290"/>
      <c r="AK432" s="290"/>
      <c r="AL432" s="31"/>
      <c r="AM432" s="290" t="str">
        <f t="shared" si="25"/>
        <v/>
      </c>
      <c r="AN432" s="290" t="str">
        <f t="shared" si="26"/>
        <v/>
      </c>
      <c r="AO432" s="31"/>
    </row>
    <row r="433">
      <c r="A433" s="31"/>
      <c r="B433" s="291"/>
      <c r="C433" s="292"/>
      <c r="D433" s="293" t="str">
        <f t="shared" si="22"/>
        <v/>
      </c>
      <c r="E433" s="296"/>
      <c r="F433" s="290" t="str">
        <f t="shared" si="23"/>
        <v/>
      </c>
      <c r="G433" s="291"/>
      <c r="H433" s="295"/>
      <c r="I433" s="296"/>
      <c r="J433" s="31"/>
      <c r="K433" s="285" t="str">
        <f t="shared" si="24"/>
        <v/>
      </c>
      <c r="L433" s="297"/>
      <c r="M433" s="297"/>
      <c r="N433" s="31"/>
      <c r="O433" s="297"/>
      <c r="P433" s="31"/>
      <c r="Q433" s="31"/>
      <c r="R433" s="297"/>
      <c r="S433" s="297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290"/>
      <c r="AF433" s="290"/>
      <c r="AG433" s="290"/>
      <c r="AH433" s="290"/>
      <c r="AI433" s="290"/>
      <c r="AJ433" s="290"/>
      <c r="AK433" s="290"/>
      <c r="AL433" s="31"/>
      <c r="AM433" s="290" t="str">
        <f t="shared" si="25"/>
        <v/>
      </c>
      <c r="AN433" s="290" t="str">
        <f t="shared" si="26"/>
        <v/>
      </c>
      <c r="AO433" s="31"/>
    </row>
    <row r="434">
      <c r="A434" s="31"/>
      <c r="B434" s="291"/>
      <c r="C434" s="292"/>
      <c r="D434" s="293" t="str">
        <f t="shared" si="22"/>
        <v/>
      </c>
      <c r="E434" s="296"/>
      <c r="F434" s="290" t="str">
        <f t="shared" si="23"/>
        <v/>
      </c>
      <c r="G434" s="291"/>
      <c r="H434" s="295"/>
      <c r="I434" s="296"/>
      <c r="J434" s="31"/>
      <c r="K434" s="285" t="str">
        <f t="shared" si="24"/>
        <v/>
      </c>
      <c r="L434" s="297"/>
      <c r="M434" s="297"/>
      <c r="N434" s="31"/>
      <c r="O434" s="297"/>
      <c r="P434" s="31"/>
      <c r="Q434" s="31"/>
      <c r="R434" s="297"/>
      <c r="S434" s="297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290"/>
      <c r="AF434" s="290"/>
      <c r="AG434" s="290"/>
      <c r="AH434" s="290"/>
      <c r="AI434" s="290"/>
      <c r="AJ434" s="290"/>
      <c r="AK434" s="290"/>
      <c r="AL434" s="31"/>
      <c r="AM434" s="290" t="str">
        <f t="shared" si="25"/>
        <v/>
      </c>
      <c r="AN434" s="290" t="str">
        <f t="shared" si="26"/>
        <v/>
      </c>
      <c r="AO434" s="31"/>
    </row>
    <row r="435">
      <c r="A435" s="31"/>
      <c r="B435" s="291"/>
      <c r="C435" s="292"/>
      <c r="D435" s="293" t="str">
        <f t="shared" si="22"/>
        <v/>
      </c>
      <c r="E435" s="296"/>
      <c r="F435" s="290" t="str">
        <f t="shared" si="23"/>
        <v/>
      </c>
      <c r="G435" s="291"/>
      <c r="H435" s="295"/>
      <c r="I435" s="296"/>
      <c r="J435" s="31"/>
      <c r="K435" s="285" t="str">
        <f t="shared" si="24"/>
        <v/>
      </c>
      <c r="L435" s="297"/>
      <c r="M435" s="297"/>
      <c r="N435" s="31"/>
      <c r="O435" s="297"/>
      <c r="P435" s="31"/>
      <c r="Q435" s="31"/>
      <c r="R435" s="297"/>
      <c r="S435" s="297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290"/>
      <c r="AF435" s="290"/>
      <c r="AG435" s="290"/>
      <c r="AH435" s="290"/>
      <c r="AI435" s="290"/>
      <c r="AJ435" s="290"/>
      <c r="AK435" s="290"/>
      <c r="AL435" s="31"/>
      <c r="AM435" s="290" t="str">
        <f t="shared" si="25"/>
        <v/>
      </c>
      <c r="AN435" s="290" t="str">
        <f t="shared" si="26"/>
        <v/>
      </c>
      <c r="AO435" s="31"/>
    </row>
    <row r="436">
      <c r="A436" s="31"/>
      <c r="B436" s="291"/>
      <c r="C436" s="292"/>
      <c r="D436" s="293" t="str">
        <f t="shared" si="22"/>
        <v/>
      </c>
      <c r="E436" s="296"/>
      <c r="F436" s="290" t="str">
        <f t="shared" si="23"/>
        <v/>
      </c>
      <c r="G436" s="291"/>
      <c r="H436" s="295"/>
      <c r="I436" s="296"/>
      <c r="J436" s="31"/>
      <c r="K436" s="285" t="str">
        <f t="shared" si="24"/>
        <v/>
      </c>
      <c r="L436" s="297"/>
      <c r="M436" s="297"/>
      <c r="N436" s="31"/>
      <c r="O436" s="297"/>
      <c r="P436" s="31"/>
      <c r="Q436" s="31"/>
      <c r="R436" s="297"/>
      <c r="S436" s="297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290"/>
      <c r="AF436" s="290"/>
      <c r="AG436" s="290"/>
      <c r="AH436" s="290"/>
      <c r="AI436" s="290"/>
      <c r="AJ436" s="290"/>
      <c r="AK436" s="290"/>
      <c r="AL436" s="31"/>
      <c r="AM436" s="290" t="str">
        <f t="shared" si="25"/>
        <v/>
      </c>
      <c r="AN436" s="290" t="str">
        <f t="shared" si="26"/>
        <v/>
      </c>
      <c r="AO436" s="31"/>
    </row>
    <row r="437">
      <c r="A437" s="31"/>
      <c r="B437" s="291"/>
      <c r="C437" s="292"/>
      <c r="D437" s="293" t="str">
        <f t="shared" si="22"/>
        <v/>
      </c>
      <c r="E437" s="296"/>
      <c r="F437" s="290" t="str">
        <f t="shared" si="23"/>
        <v/>
      </c>
      <c r="G437" s="291"/>
      <c r="H437" s="295"/>
      <c r="I437" s="296"/>
      <c r="J437" s="31"/>
      <c r="K437" s="285" t="str">
        <f t="shared" si="24"/>
        <v/>
      </c>
      <c r="L437" s="297"/>
      <c r="M437" s="297"/>
      <c r="N437" s="31"/>
      <c r="O437" s="297"/>
      <c r="P437" s="297"/>
      <c r="Q437" s="31"/>
      <c r="R437" s="297"/>
      <c r="S437" s="297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290"/>
      <c r="AF437" s="290"/>
      <c r="AG437" s="290"/>
      <c r="AH437" s="290"/>
      <c r="AI437" s="290"/>
      <c r="AJ437" s="290"/>
      <c r="AK437" s="290"/>
      <c r="AL437" s="31"/>
      <c r="AM437" s="290" t="str">
        <f t="shared" si="25"/>
        <v/>
      </c>
      <c r="AN437" s="290" t="str">
        <f t="shared" ref="AN437:AN440" si="27">IF(ISBLANK(H437),"",IF((B437+G437)&gt;(G436+I436),"OK","Error!"))</f>
        <v/>
      </c>
      <c r="AO437" s="31"/>
    </row>
    <row r="438">
      <c r="A438" s="31"/>
      <c r="B438" s="291"/>
      <c r="C438" s="292"/>
      <c r="D438" s="293" t="str">
        <f t="shared" si="22"/>
        <v/>
      </c>
      <c r="E438" s="296"/>
      <c r="F438" s="290" t="str">
        <f t="shared" si="23"/>
        <v/>
      </c>
      <c r="G438" s="291"/>
      <c r="H438" s="295"/>
      <c r="I438" s="296"/>
      <c r="J438" s="31"/>
      <c r="K438" s="285" t="str">
        <f t="shared" si="24"/>
        <v/>
      </c>
      <c r="L438" s="297"/>
      <c r="M438" s="297"/>
      <c r="N438" s="31"/>
      <c r="O438" s="297"/>
      <c r="P438" s="297"/>
      <c r="Q438" s="31"/>
      <c r="R438" s="297"/>
      <c r="S438" s="297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290"/>
      <c r="AF438" s="290"/>
      <c r="AG438" s="290"/>
      <c r="AH438" s="290"/>
      <c r="AI438" s="290"/>
      <c r="AJ438" s="290"/>
      <c r="AK438" s="290"/>
      <c r="AL438" s="31"/>
      <c r="AM438" s="290" t="str">
        <f t="shared" si="25"/>
        <v/>
      </c>
      <c r="AN438" s="290" t="str">
        <f t="shared" si="27"/>
        <v/>
      </c>
      <c r="AO438" s="31"/>
    </row>
    <row r="439">
      <c r="A439" s="31"/>
      <c r="B439" s="291"/>
      <c r="C439" s="292"/>
      <c r="D439" s="293" t="str">
        <f t="shared" si="22"/>
        <v/>
      </c>
      <c r="E439" s="296"/>
      <c r="F439" s="290" t="str">
        <f t="shared" si="23"/>
        <v/>
      </c>
      <c r="G439" s="291"/>
      <c r="H439" s="295"/>
      <c r="I439" s="296"/>
      <c r="J439" s="31"/>
      <c r="K439" s="285" t="str">
        <f t="shared" si="24"/>
        <v/>
      </c>
      <c r="L439" s="297"/>
      <c r="M439" s="297"/>
      <c r="N439" s="31"/>
      <c r="O439" s="297"/>
      <c r="P439" s="297"/>
      <c r="Q439" s="31"/>
      <c r="R439" s="297"/>
      <c r="S439" s="297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290"/>
      <c r="AF439" s="290"/>
      <c r="AG439" s="290"/>
      <c r="AH439" s="290"/>
      <c r="AI439" s="290"/>
      <c r="AJ439" s="290"/>
      <c r="AK439" s="290"/>
      <c r="AL439" s="31"/>
      <c r="AM439" s="290" t="str">
        <f t="shared" si="25"/>
        <v/>
      </c>
      <c r="AN439" s="290" t="str">
        <f t="shared" si="27"/>
        <v/>
      </c>
      <c r="AO439" s="31"/>
    </row>
    <row r="440">
      <c r="A440" s="31"/>
      <c r="B440" s="291"/>
      <c r="C440" s="292"/>
      <c r="D440" s="293" t="str">
        <f t="shared" si="22"/>
        <v/>
      </c>
      <c r="E440" s="296"/>
      <c r="F440" s="290" t="str">
        <f t="shared" si="23"/>
        <v/>
      </c>
      <c r="G440" s="291"/>
      <c r="H440" s="295"/>
      <c r="I440" s="296"/>
      <c r="J440" s="31"/>
      <c r="K440" s="285" t="str">
        <f t="shared" si="24"/>
        <v/>
      </c>
      <c r="L440" s="297"/>
      <c r="M440" s="297"/>
      <c r="N440" s="31"/>
      <c r="O440" s="297"/>
      <c r="P440" s="297"/>
      <c r="Q440" s="31"/>
      <c r="R440" s="297"/>
      <c r="S440" s="297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290"/>
      <c r="AF440" s="290"/>
      <c r="AG440" s="290"/>
      <c r="AH440" s="290"/>
      <c r="AI440" s="290"/>
      <c r="AJ440" s="290"/>
      <c r="AK440" s="290"/>
      <c r="AL440" s="31"/>
      <c r="AM440" s="290" t="str">
        <f t="shared" si="25"/>
        <v/>
      </c>
      <c r="AN440" s="290" t="str">
        <f t="shared" si="27"/>
        <v/>
      </c>
      <c r="AO440" s="31"/>
    </row>
    <row r="441">
      <c r="A441" s="31"/>
      <c r="B441" s="291"/>
      <c r="C441" s="292"/>
      <c r="D441" s="293" t="str">
        <f t="shared" si="22"/>
        <v/>
      </c>
      <c r="E441" s="296"/>
      <c r="F441" s="290" t="str">
        <f t="shared" si="23"/>
        <v/>
      </c>
      <c r="G441" s="291"/>
      <c r="H441" s="295"/>
      <c r="I441" s="296"/>
      <c r="J441" s="31"/>
      <c r="K441" s="285" t="str">
        <f t="shared" si="24"/>
        <v/>
      </c>
      <c r="L441" s="297"/>
      <c r="M441" s="297"/>
      <c r="N441" s="31"/>
      <c r="O441" s="297"/>
      <c r="P441" s="297"/>
      <c r="Q441" s="31"/>
      <c r="R441" s="297"/>
      <c r="S441" s="297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290"/>
      <c r="AF441" s="290"/>
      <c r="AG441" s="290"/>
      <c r="AH441" s="290"/>
      <c r="AI441" s="290"/>
      <c r="AJ441" s="290"/>
      <c r="AK441" s="290"/>
      <c r="AL441" s="31"/>
      <c r="AM441" s="290" t="str">
        <f t="shared" si="25"/>
        <v/>
      </c>
      <c r="AN441" s="290" t="str">
        <f t="shared" ref="AN441:AN950" si="28">IF(ISBLANK(H441),"",IF((B441+E441)&gt;(G440+I440),"OK","Error!"))</f>
        <v/>
      </c>
      <c r="AO441" s="31"/>
    </row>
    <row r="442">
      <c r="A442" s="31"/>
      <c r="B442" s="291"/>
      <c r="C442" s="292"/>
      <c r="D442" s="293" t="str">
        <f t="shared" si="22"/>
        <v/>
      </c>
      <c r="E442" s="296"/>
      <c r="F442" s="290" t="str">
        <f t="shared" si="23"/>
        <v/>
      </c>
      <c r="G442" s="291"/>
      <c r="H442" s="295"/>
      <c r="I442" s="296"/>
      <c r="J442" s="31"/>
      <c r="K442" s="285" t="str">
        <f t="shared" si="24"/>
        <v/>
      </c>
      <c r="L442" s="297"/>
      <c r="M442" s="297"/>
      <c r="N442" s="31"/>
      <c r="O442" s="297"/>
      <c r="P442" s="297"/>
      <c r="Q442" s="31"/>
      <c r="R442" s="297"/>
      <c r="S442" s="297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290"/>
      <c r="AF442" s="290"/>
      <c r="AG442" s="290"/>
      <c r="AH442" s="290"/>
      <c r="AI442" s="290"/>
      <c r="AJ442" s="290"/>
      <c r="AK442" s="290"/>
      <c r="AL442" s="31"/>
      <c r="AM442" s="290" t="str">
        <f t="shared" si="25"/>
        <v/>
      </c>
      <c r="AN442" s="290" t="str">
        <f t="shared" si="28"/>
        <v/>
      </c>
      <c r="AO442" s="31"/>
    </row>
    <row r="443">
      <c r="A443" s="31"/>
      <c r="B443" s="291"/>
      <c r="C443" s="292"/>
      <c r="D443" s="293" t="str">
        <f t="shared" si="22"/>
        <v/>
      </c>
      <c r="E443" s="296"/>
      <c r="F443" s="290" t="str">
        <f t="shared" si="23"/>
        <v/>
      </c>
      <c r="G443" s="291"/>
      <c r="H443" s="295"/>
      <c r="I443" s="296"/>
      <c r="J443" s="31"/>
      <c r="K443" s="285" t="str">
        <f t="shared" si="24"/>
        <v/>
      </c>
      <c r="L443" s="297"/>
      <c r="M443" s="297"/>
      <c r="N443" s="31"/>
      <c r="O443" s="297"/>
      <c r="P443" s="31"/>
      <c r="Q443" s="31"/>
      <c r="R443" s="297"/>
      <c r="S443" s="297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290"/>
      <c r="AF443" s="290"/>
      <c r="AG443" s="290"/>
      <c r="AH443" s="290"/>
      <c r="AI443" s="290"/>
      <c r="AJ443" s="290"/>
      <c r="AK443" s="290"/>
      <c r="AL443" s="31"/>
      <c r="AM443" s="290" t="str">
        <f t="shared" si="25"/>
        <v/>
      </c>
      <c r="AN443" s="290" t="str">
        <f t="shared" si="28"/>
        <v/>
      </c>
      <c r="AO443" s="31"/>
    </row>
    <row r="444">
      <c r="A444" s="31"/>
      <c r="B444" s="291"/>
      <c r="C444" s="292"/>
      <c r="D444" s="293" t="str">
        <f t="shared" si="22"/>
        <v/>
      </c>
      <c r="E444" s="296"/>
      <c r="F444" s="290" t="str">
        <f t="shared" si="23"/>
        <v/>
      </c>
      <c r="G444" s="291"/>
      <c r="H444" s="295"/>
      <c r="I444" s="296"/>
      <c r="J444" s="31"/>
      <c r="K444" s="285" t="str">
        <f t="shared" si="24"/>
        <v/>
      </c>
      <c r="L444" s="297"/>
      <c r="M444" s="297"/>
      <c r="N444" s="31"/>
      <c r="O444" s="297"/>
      <c r="P444" s="31"/>
      <c r="Q444" s="31"/>
      <c r="R444" s="297"/>
      <c r="S444" s="297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290"/>
      <c r="AF444" s="290"/>
      <c r="AG444" s="290"/>
      <c r="AH444" s="290"/>
      <c r="AI444" s="290"/>
      <c r="AJ444" s="290"/>
      <c r="AK444" s="290"/>
      <c r="AL444" s="31"/>
      <c r="AM444" s="290" t="str">
        <f t="shared" si="25"/>
        <v/>
      </c>
      <c r="AN444" s="290" t="str">
        <f t="shared" si="28"/>
        <v/>
      </c>
      <c r="AO444" s="31"/>
    </row>
    <row r="445">
      <c r="A445" s="31"/>
      <c r="B445" s="291"/>
      <c r="C445" s="292"/>
      <c r="D445" s="293" t="str">
        <f t="shared" si="22"/>
        <v/>
      </c>
      <c r="E445" s="296"/>
      <c r="F445" s="290" t="str">
        <f t="shared" si="23"/>
        <v/>
      </c>
      <c r="G445" s="291"/>
      <c r="H445" s="295"/>
      <c r="I445" s="296"/>
      <c r="J445" s="31"/>
      <c r="K445" s="285" t="str">
        <f t="shared" si="24"/>
        <v/>
      </c>
      <c r="L445" s="297"/>
      <c r="M445" s="297"/>
      <c r="N445" s="31"/>
      <c r="O445" s="297"/>
      <c r="P445" s="31"/>
      <c r="Q445" s="31"/>
      <c r="R445" s="297"/>
      <c r="S445" s="297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290"/>
      <c r="AF445" s="290"/>
      <c r="AG445" s="290"/>
      <c r="AH445" s="290"/>
      <c r="AI445" s="290"/>
      <c r="AJ445" s="290"/>
      <c r="AK445" s="290"/>
      <c r="AL445" s="31"/>
      <c r="AM445" s="290" t="str">
        <f t="shared" si="25"/>
        <v/>
      </c>
      <c r="AN445" s="290" t="str">
        <f t="shared" si="28"/>
        <v/>
      </c>
      <c r="AO445" s="31"/>
    </row>
    <row r="446">
      <c r="A446" s="31"/>
      <c r="B446" s="291"/>
      <c r="C446" s="292"/>
      <c r="D446" s="293" t="str">
        <f t="shared" si="22"/>
        <v/>
      </c>
      <c r="E446" s="296"/>
      <c r="F446" s="290" t="str">
        <f t="shared" si="23"/>
        <v/>
      </c>
      <c r="G446" s="291"/>
      <c r="H446" s="295"/>
      <c r="I446" s="296"/>
      <c r="J446" s="31"/>
      <c r="K446" s="285" t="str">
        <f t="shared" si="24"/>
        <v/>
      </c>
      <c r="L446" s="297"/>
      <c r="M446" s="297"/>
      <c r="N446" s="31"/>
      <c r="O446" s="297"/>
      <c r="P446" s="31"/>
      <c r="Q446" s="31"/>
      <c r="R446" s="297"/>
      <c r="S446" s="297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290"/>
      <c r="AF446" s="290"/>
      <c r="AG446" s="290"/>
      <c r="AH446" s="290"/>
      <c r="AI446" s="290"/>
      <c r="AJ446" s="290"/>
      <c r="AK446" s="290"/>
      <c r="AL446" s="31"/>
      <c r="AM446" s="290" t="str">
        <f t="shared" si="25"/>
        <v/>
      </c>
      <c r="AN446" s="290" t="str">
        <f t="shared" si="28"/>
        <v/>
      </c>
      <c r="AO446" s="31"/>
    </row>
    <row r="447">
      <c r="A447" s="31"/>
      <c r="B447" s="291"/>
      <c r="C447" s="292"/>
      <c r="D447" s="293" t="str">
        <f t="shared" si="22"/>
        <v/>
      </c>
      <c r="E447" s="296"/>
      <c r="F447" s="290" t="str">
        <f t="shared" si="23"/>
        <v/>
      </c>
      <c r="G447" s="291"/>
      <c r="H447" s="295"/>
      <c r="I447" s="296"/>
      <c r="J447" s="31"/>
      <c r="K447" s="285" t="str">
        <f t="shared" si="24"/>
        <v/>
      </c>
      <c r="L447" s="297"/>
      <c r="M447" s="297"/>
      <c r="N447" s="31"/>
      <c r="O447" s="297"/>
      <c r="P447" s="31"/>
      <c r="Q447" s="31"/>
      <c r="R447" s="297"/>
      <c r="S447" s="297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290"/>
      <c r="AF447" s="290"/>
      <c r="AG447" s="290"/>
      <c r="AH447" s="290"/>
      <c r="AI447" s="290"/>
      <c r="AJ447" s="290"/>
      <c r="AK447" s="290"/>
      <c r="AL447" s="31"/>
      <c r="AM447" s="290" t="str">
        <f t="shared" si="25"/>
        <v/>
      </c>
      <c r="AN447" s="290" t="str">
        <f t="shared" si="28"/>
        <v/>
      </c>
      <c r="AO447" s="31"/>
    </row>
    <row r="448">
      <c r="A448" s="31"/>
      <c r="B448" s="291"/>
      <c r="C448" s="292"/>
      <c r="D448" s="293" t="str">
        <f t="shared" si="22"/>
        <v/>
      </c>
      <c r="E448" s="296"/>
      <c r="F448" s="290" t="str">
        <f t="shared" si="23"/>
        <v/>
      </c>
      <c r="G448" s="291"/>
      <c r="H448" s="295"/>
      <c r="I448" s="296"/>
      <c r="J448" s="31"/>
      <c r="K448" s="285" t="str">
        <f t="shared" si="24"/>
        <v/>
      </c>
      <c r="L448" s="297"/>
      <c r="M448" s="297"/>
      <c r="N448" s="31"/>
      <c r="O448" s="297"/>
      <c r="P448" s="31"/>
      <c r="Q448" s="31"/>
      <c r="R448" s="297"/>
      <c r="S448" s="297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290"/>
      <c r="AF448" s="290"/>
      <c r="AG448" s="290"/>
      <c r="AH448" s="290"/>
      <c r="AI448" s="290"/>
      <c r="AJ448" s="290"/>
      <c r="AK448" s="290"/>
      <c r="AL448" s="31"/>
      <c r="AM448" s="290" t="str">
        <f t="shared" si="25"/>
        <v/>
      </c>
      <c r="AN448" s="290" t="str">
        <f t="shared" si="28"/>
        <v/>
      </c>
      <c r="AO448" s="31"/>
    </row>
    <row r="449">
      <c r="A449" s="31"/>
      <c r="B449" s="291"/>
      <c r="C449" s="292"/>
      <c r="D449" s="293" t="str">
        <f t="shared" si="22"/>
        <v/>
      </c>
      <c r="E449" s="296"/>
      <c r="F449" s="290" t="str">
        <f t="shared" si="23"/>
        <v/>
      </c>
      <c r="G449" s="291"/>
      <c r="H449" s="295"/>
      <c r="I449" s="296"/>
      <c r="J449" s="31"/>
      <c r="K449" s="285" t="str">
        <f t="shared" si="24"/>
        <v/>
      </c>
      <c r="L449" s="297"/>
      <c r="M449" s="297"/>
      <c r="N449" s="31"/>
      <c r="O449" s="297"/>
      <c r="P449" s="31"/>
      <c r="Q449" s="31"/>
      <c r="R449" s="297"/>
      <c r="S449" s="297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290"/>
      <c r="AF449" s="290"/>
      <c r="AG449" s="290"/>
      <c r="AH449" s="290"/>
      <c r="AI449" s="290"/>
      <c r="AJ449" s="290"/>
      <c r="AK449" s="290"/>
      <c r="AL449" s="31"/>
      <c r="AM449" s="290" t="str">
        <f t="shared" si="25"/>
        <v/>
      </c>
      <c r="AN449" s="290" t="str">
        <f t="shared" si="28"/>
        <v/>
      </c>
      <c r="AO449" s="31"/>
    </row>
    <row r="450">
      <c r="A450" s="31"/>
      <c r="B450" s="291"/>
      <c r="C450" s="292"/>
      <c r="D450" s="293" t="str">
        <f t="shared" si="22"/>
        <v/>
      </c>
      <c r="E450" s="296"/>
      <c r="F450" s="290" t="str">
        <f t="shared" si="23"/>
        <v/>
      </c>
      <c r="G450" s="291"/>
      <c r="H450" s="295"/>
      <c r="I450" s="296"/>
      <c r="J450" s="31"/>
      <c r="K450" s="285" t="str">
        <f t="shared" si="24"/>
        <v/>
      </c>
      <c r="L450" s="297"/>
      <c r="M450" s="297"/>
      <c r="N450" s="31"/>
      <c r="O450" s="297"/>
      <c r="P450" s="31"/>
      <c r="Q450" s="31"/>
      <c r="R450" s="297"/>
      <c r="S450" s="297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290"/>
      <c r="AF450" s="290"/>
      <c r="AG450" s="290"/>
      <c r="AH450" s="290"/>
      <c r="AI450" s="290"/>
      <c r="AJ450" s="290"/>
      <c r="AK450" s="290"/>
      <c r="AL450" s="31"/>
      <c r="AM450" s="290" t="str">
        <f t="shared" si="25"/>
        <v/>
      </c>
      <c r="AN450" s="290" t="str">
        <f t="shared" si="28"/>
        <v/>
      </c>
      <c r="AO450" s="31"/>
    </row>
    <row r="451">
      <c r="A451" s="31"/>
      <c r="B451" s="291"/>
      <c r="C451" s="292"/>
      <c r="D451" s="293" t="str">
        <f t="shared" si="22"/>
        <v/>
      </c>
      <c r="E451" s="296"/>
      <c r="F451" s="290" t="str">
        <f t="shared" si="23"/>
        <v/>
      </c>
      <c r="G451" s="291"/>
      <c r="H451" s="295"/>
      <c r="I451" s="296"/>
      <c r="J451" s="31"/>
      <c r="K451" s="285" t="str">
        <f t="shared" si="24"/>
        <v/>
      </c>
      <c r="L451" s="297"/>
      <c r="M451" s="297"/>
      <c r="N451" s="31"/>
      <c r="O451" s="297"/>
      <c r="P451" s="31"/>
      <c r="Q451" s="31"/>
      <c r="R451" s="297"/>
      <c r="S451" s="297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290"/>
      <c r="AF451" s="290"/>
      <c r="AG451" s="290"/>
      <c r="AH451" s="290"/>
      <c r="AI451" s="290"/>
      <c r="AJ451" s="290"/>
      <c r="AK451" s="290"/>
      <c r="AL451" s="31"/>
      <c r="AM451" s="290" t="str">
        <f t="shared" si="25"/>
        <v/>
      </c>
      <c r="AN451" s="290" t="str">
        <f t="shared" si="28"/>
        <v/>
      </c>
      <c r="AO451" s="31"/>
    </row>
    <row r="452">
      <c r="A452" s="31"/>
      <c r="B452" s="291"/>
      <c r="C452" s="292"/>
      <c r="D452" s="293" t="str">
        <f t="shared" si="22"/>
        <v/>
      </c>
      <c r="E452" s="296"/>
      <c r="F452" s="290" t="str">
        <f t="shared" si="23"/>
        <v/>
      </c>
      <c r="G452" s="291"/>
      <c r="H452" s="295"/>
      <c r="I452" s="296"/>
      <c r="J452" s="31"/>
      <c r="K452" s="285" t="str">
        <f t="shared" si="24"/>
        <v/>
      </c>
      <c r="L452" s="297"/>
      <c r="M452" s="297"/>
      <c r="N452" s="31"/>
      <c r="O452" s="297"/>
      <c r="P452" s="31"/>
      <c r="Q452" s="31"/>
      <c r="R452" s="297"/>
      <c r="S452" s="297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290"/>
      <c r="AF452" s="290"/>
      <c r="AG452" s="290"/>
      <c r="AH452" s="290"/>
      <c r="AI452" s="290"/>
      <c r="AJ452" s="290"/>
      <c r="AK452" s="290"/>
      <c r="AL452" s="31"/>
      <c r="AM452" s="290" t="str">
        <f t="shared" si="25"/>
        <v/>
      </c>
      <c r="AN452" s="290" t="str">
        <f t="shared" si="28"/>
        <v/>
      </c>
      <c r="AO452" s="31"/>
    </row>
    <row r="453">
      <c r="A453" s="31"/>
      <c r="B453" s="291"/>
      <c r="C453" s="292"/>
      <c r="D453" s="293" t="str">
        <f t="shared" si="22"/>
        <v/>
      </c>
      <c r="E453" s="296"/>
      <c r="F453" s="290" t="str">
        <f t="shared" si="23"/>
        <v/>
      </c>
      <c r="G453" s="291"/>
      <c r="H453" s="295"/>
      <c r="I453" s="296"/>
      <c r="J453" s="31"/>
      <c r="K453" s="285" t="str">
        <f t="shared" si="24"/>
        <v/>
      </c>
      <c r="L453" s="297"/>
      <c r="M453" s="297"/>
      <c r="N453" s="31"/>
      <c r="O453" s="297"/>
      <c r="P453" s="31"/>
      <c r="Q453" s="31"/>
      <c r="R453" s="297"/>
      <c r="S453" s="297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290"/>
      <c r="AF453" s="290"/>
      <c r="AG453" s="290"/>
      <c r="AH453" s="290"/>
      <c r="AI453" s="290"/>
      <c r="AJ453" s="290"/>
      <c r="AK453" s="290"/>
      <c r="AL453" s="31"/>
      <c r="AM453" s="290" t="str">
        <f t="shared" si="25"/>
        <v/>
      </c>
      <c r="AN453" s="290" t="str">
        <f t="shared" si="28"/>
        <v/>
      </c>
      <c r="AO453" s="31"/>
    </row>
    <row r="454">
      <c r="A454" s="31"/>
      <c r="B454" s="291"/>
      <c r="C454" s="292"/>
      <c r="D454" s="293" t="str">
        <f t="shared" si="22"/>
        <v/>
      </c>
      <c r="E454" s="296"/>
      <c r="F454" s="290" t="str">
        <f t="shared" si="23"/>
        <v/>
      </c>
      <c r="G454" s="291"/>
      <c r="H454" s="295"/>
      <c r="I454" s="296"/>
      <c r="J454" s="31"/>
      <c r="K454" s="285" t="str">
        <f t="shared" si="24"/>
        <v/>
      </c>
      <c r="L454" s="297"/>
      <c r="M454" s="297"/>
      <c r="N454" s="31"/>
      <c r="O454" s="297"/>
      <c r="P454" s="31"/>
      <c r="Q454" s="31"/>
      <c r="R454" s="297"/>
      <c r="S454" s="297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290"/>
      <c r="AF454" s="290"/>
      <c r="AG454" s="290"/>
      <c r="AH454" s="290"/>
      <c r="AI454" s="290"/>
      <c r="AJ454" s="290"/>
      <c r="AK454" s="290"/>
      <c r="AL454" s="31"/>
      <c r="AM454" s="290" t="str">
        <f t="shared" si="25"/>
        <v/>
      </c>
      <c r="AN454" s="290" t="str">
        <f t="shared" si="28"/>
        <v/>
      </c>
      <c r="AO454" s="31"/>
    </row>
    <row r="455">
      <c r="A455" s="31"/>
      <c r="B455" s="291"/>
      <c r="C455" s="292"/>
      <c r="D455" s="293" t="str">
        <f t="shared" si="22"/>
        <v/>
      </c>
      <c r="E455" s="296"/>
      <c r="F455" s="290" t="str">
        <f t="shared" si="23"/>
        <v/>
      </c>
      <c r="G455" s="291"/>
      <c r="H455" s="295"/>
      <c r="I455" s="296"/>
      <c r="J455" s="31"/>
      <c r="K455" s="285" t="str">
        <f t="shared" si="24"/>
        <v/>
      </c>
      <c r="L455" s="297"/>
      <c r="M455" s="297"/>
      <c r="N455" s="31"/>
      <c r="O455" s="297"/>
      <c r="P455" s="31"/>
      <c r="Q455" s="31"/>
      <c r="R455" s="297"/>
      <c r="S455" s="297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290"/>
      <c r="AF455" s="290"/>
      <c r="AG455" s="290"/>
      <c r="AH455" s="290"/>
      <c r="AI455" s="290"/>
      <c r="AJ455" s="290"/>
      <c r="AK455" s="290"/>
      <c r="AL455" s="31"/>
      <c r="AM455" s="290" t="str">
        <f t="shared" si="25"/>
        <v/>
      </c>
      <c r="AN455" s="290" t="str">
        <f t="shared" si="28"/>
        <v/>
      </c>
      <c r="AO455" s="31"/>
    </row>
    <row r="456">
      <c r="A456" s="31"/>
      <c r="B456" s="291"/>
      <c r="C456" s="292"/>
      <c r="D456" s="293" t="str">
        <f t="shared" si="22"/>
        <v/>
      </c>
      <c r="E456" s="296"/>
      <c r="F456" s="290" t="str">
        <f t="shared" si="23"/>
        <v/>
      </c>
      <c r="G456" s="291"/>
      <c r="H456" s="295"/>
      <c r="I456" s="296"/>
      <c r="J456" s="31"/>
      <c r="K456" s="285" t="str">
        <f t="shared" si="24"/>
        <v/>
      </c>
      <c r="L456" s="297"/>
      <c r="M456" s="297"/>
      <c r="N456" s="31"/>
      <c r="O456" s="297"/>
      <c r="P456" s="31"/>
      <c r="Q456" s="31"/>
      <c r="R456" s="297"/>
      <c r="S456" s="297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290"/>
      <c r="AF456" s="290"/>
      <c r="AG456" s="290"/>
      <c r="AH456" s="290"/>
      <c r="AI456" s="290"/>
      <c r="AJ456" s="290"/>
      <c r="AK456" s="290"/>
      <c r="AL456" s="31"/>
      <c r="AM456" s="290" t="str">
        <f t="shared" si="25"/>
        <v/>
      </c>
      <c r="AN456" s="290" t="str">
        <f t="shared" si="28"/>
        <v/>
      </c>
      <c r="AO456" s="31"/>
    </row>
    <row r="457">
      <c r="A457" s="31"/>
      <c r="B457" s="291"/>
      <c r="C457" s="292"/>
      <c r="D457" s="293" t="str">
        <f t="shared" si="22"/>
        <v/>
      </c>
      <c r="E457" s="296"/>
      <c r="F457" s="290" t="str">
        <f t="shared" si="23"/>
        <v/>
      </c>
      <c r="G457" s="291"/>
      <c r="H457" s="295"/>
      <c r="I457" s="296"/>
      <c r="J457" s="31"/>
      <c r="K457" s="285" t="str">
        <f t="shared" si="24"/>
        <v/>
      </c>
      <c r="L457" s="297"/>
      <c r="M457" s="297"/>
      <c r="N457" s="31"/>
      <c r="O457" s="297"/>
      <c r="P457" s="31"/>
      <c r="Q457" s="31"/>
      <c r="R457" s="297"/>
      <c r="S457" s="297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290"/>
      <c r="AF457" s="290"/>
      <c r="AG457" s="290"/>
      <c r="AH457" s="290"/>
      <c r="AI457" s="290"/>
      <c r="AJ457" s="290"/>
      <c r="AK457" s="290"/>
      <c r="AL457" s="31"/>
      <c r="AM457" s="290" t="str">
        <f t="shared" si="25"/>
        <v/>
      </c>
      <c r="AN457" s="290" t="str">
        <f t="shared" si="28"/>
        <v/>
      </c>
      <c r="AO457" s="31"/>
    </row>
    <row r="458">
      <c r="A458" s="31"/>
      <c r="B458" s="291"/>
      <c r="C458" s="292"/>
      <c r="D458" s="293" t="str">
        <f t="shared" si="22"/>
        <v/>
      </c>
      <c r="E458" s="296"/>
      <c r="F458" s="290" t="str">
        <f t="shared" si="23"/>
        <v/>
      </c>
      <c r="G458" s="291"/>
      <c r="H458" s="295"/>
      <c r="I458" s="296"/>
      <c r="J458" s="31"/>
      <c r="K458" s="285" t="str">
        <f t="shared" si="24"/>
        <v/>
      </c>
      <c r="L458" s="297"/>
      <c r="M458" s="297"/>
      <c r="N458" s="31"/>
      <c r="O458" s="297"/>
      <c r="P458" s="31"/>
      <c r="Q458" s="31"/>
      <c r="R458" s="297"/>
      <c r="S458" s="297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290"/>
      <c r="AF458" s="290"/>
      <c r="AG458" s="290"/>
      <c r="AH458" s="290"/>
      <c r="AI458" s="290"/>
      <c r="AJ458" s="290"/>
      <c r="AK458" s="290"/>
      <c r="AL458" s="31"/>
      <c r="AM458" s="290" t="str">
        <f t="shared" si="25"/>
        <v/>
      </c>
      <c r="AN458" s="290" t="str">
        <f t="shared" si="28"/>
        <v/>
      </c>
      <c r="AO458" s="31"/>
    </row>
    <row r="459">
      <c r="A459" s="31"/>
      <c r="B459" s="291"/>
      <c r="C459" s="292"/>
      <c r="D459" s="293" t="str">
        <f t="shared" si="22"/>
        <v/>
      </c>
      <c r="E459" s="296"/>
      <c r="F459" s="290" t="str">
        <f t="shared" si="23"/>
        <v/>
      </c>
      <c r="G459" s="291"/>
      <c r="H459" s="295"/>
      <c r="I459" s="296"/>
      <c r="J459" s="31"/>
      <c r="K459" s="285" t="str">
        <f t="shared" si="24"/>
        <v/>
      </c>
      <c r="L459" s="297"/>
      <c r="M459" s="297"/>
      <c r="N459" s="31"/>
      <c r="O459" s="297"/>
      <c r="P459" s="31"/>
      <c r="Q459" s="31"/>
      <c r="R459" s="297"/>
      <c r="S459" s="297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290"/>
      <c r="AF459" s="290"/>
      <c r="AG459" s="290"/>
      <c r="AH459" s="290"/>
      <c r="AI459" s="290"/>
      <c r="AJ459" s="290"/>
      <c r="AK459" s="290"/>
      <c r="AL459" s="31"/>
      <c r="AM459" s="290" t="str">
        <f t="shared" si="25"/>
        <v/>
      </c>
      <c r="AN459" s="290" t="str">
        <f t="shared" si="28"/>
        <v/>
      </c>
      <c r="AO459" s="31"/>
    </row>
    <row r="460">
      <c r="A460" s="31"/>
      <c r="B460" s="291"/>
      <c r="C460" s="292"/>
      <c r="D460" s="293" t="str">
        <f t="shared" si="22"/>
        <v/>
      </c>
      <c r="E460" s="296"/>
      <c r="F460" s="290" t="str">
        <f t="shared" si="23"/>
        <v/>
      </c>
      <c r="G460" s="291"/>
      <c r="H460" s="295"/>
      <c r="I460" s="296"/>
      <c r="J460" s="31"/>
      <c r="K460" s="285" t="str">
        <f t="shared" si="24"/>
        <v/>
      </c>
      <c r="L460" s="297"/>
      <c r="M460" s="297"/>
      <c r="N460" s="31"/>
      <c r="O460" s="297"/>
      <c r="P460" s="31"/>
      <c r="Q460" s="31"/>
      <c r="R460" s="297"/>
      <c r="S460" s="297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290"/>
      <c r="AF460" s="290"/>
      <c r="AG460" s="290"/>
      <c r="AH460" s="290"/>
      <c r="AI460" s="290"/>
      <c r="AJ460" s="290"/>
      <c r="AK460" s="290"/>
      <c r="AL460" s="31"/>
      <c r="AM460" s="290" t="str">
        <f t="shared" si="25"/>
        <v/>
      </c>
      <c r="AN460" s="290" t="str">
        <f t="shared" si="28"/>
        <v/>
      </c>
      <c r="AO460" s="31"/>
    </row>
    <row r="461">
      <c r="A461" s="31"/>
      <c r="B461" s="291"/>
      <c r="C461" s="292"/>
      <c r="D461" s="293" t="str">
        <f t="shared" si="22"/>
        <v/>
      </c>
      <c r="E461" s="296"/>
      <c r="F461" s="290" t="str">
        <f t="shared" si="23"/>
        <v/>
      </c>
      <c r="G461" s="291"/>
      <c r="H461" s="295"/>
      <c r="I461" s="296"/>
      <c r="J461" s="31"/>
      <c r="K461" s="285" t="str">
        <f t="shared" si="24"/>
        <v/>
      </c>
      <c r="L461" s="297"/>
      <c r="M461" s="297"/>
      <c r="N461" s="31"/>
      <c r="O461" s="297"/>
      <c r="P461" s="31"/>
      <c r="Q461" s="31"/>
      <c r="R461" s="297"/>
      <c r="S461" s="297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290"/>
      <c r="AF461" s="290"/>
      <c r="AG461" s="290"/>
      <c r="AH461" s="290"/>
      <c r="AI461" s="290"/>
      <c r="AJ461" s="290"/>
      <c r="AK461" s="290"/>
      <c r="AL461" s="31"/>
      <c r="AM461" s="290" t="str">
        <f t="shared" si="25"/>
        <v/>
      </c>
      <c r="AN461" s="290" t="str">
        <f t="shared" si="28"/>
        <v/>
      </c>
      <c r="AO461" s="31"/>
    </row>
    <row r="462">
      <c r="A462" s="31"/>
      <c r="B462" s="291"/>
      <c r="C462" s="292"/>
      <c r="D462" s="293" t="str">
        <f t="shared" si="22"/>
        <v/>
      </c>
      <c r="E462" s="296"/>
      <c r="F462" s="290" t="str">
        <f t="shared" si="23"/>
        <v/>
      </c>
      <c r="G462" s="291"/>
      <c r="H462" s="295"/>
      <c r="I462" s="296"/>
      <c r="J462" s="31"/>
      <c r="K462" s="285" t="str">
        <f t="shared" si="24"/>
        <v/>
      </c>
      <c r="L462" s="297"/>
      <c r="M462" s="297"/>
      <c r="N462" s="31"/>
      <c r="O462" s="297"/>
      <c r="P462" s="31"/>
      <c r="Q462" s="31"/>
      <c r="R462" s="297"/>
      <c r="S462" s="297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290"/>
      <c r="AF462" s="290"/>
      <c r="AG462" s="290"/>
      <c r="AH462" s="290"/>
      <c r="AI462" s="290"/>
      <c r="AJ462" s="290"/>
      <c r="AK462" s="290"/>
      <c r="AL462" s="31"/>
      <c r="AM462" s="290" t="str">
        <f t="shared" si="25"/>
        <v/>
      </c>
      <c r="AN462" s="290" t="str">
        <f t="shared" si="28"/>
        <v/>
      </c>
      <c r="AO462" s="31"/>
    </row>
    <row r="463">
      <c r="A463" s="31"/>
      <c r="B463" s="291"/>
      <c r="C463" s="292"/>
      <c r="D463" s="293" t="str">
        <f t="shared" si="22"/>
        <v/>
      </c>
      <c r="E463" s="296"/>
      <c r="F463" s="290" t="str">
        <f t="shared" si="23"/>
        <v/>
      </c>
      <c r="G463" s="291"/>
      <c r="H463" s="295"/>
      <c r="I463" s="296"/>
      <c r="J463" s="31"/>
      <c r="K463" s="285" t="str">
        <f t="shared" si="24"/>
        <v/>
      </c>
      <c r="L463" s="297"/>
      <c r="M463" s="297"/>
      <c r="N463" s="31"/>
      <c r="O463" s="297"/>
      <c r="P463" s="31"/>
      <c r="Q463" s="31"/>
      <c r="R463" s="297"/>
      <c r="S463" s="297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290"/>
      <c r="AF463" s="290"/>
      <c r="AG463" s="290"/>
      <c r="AH463" s="290"/>
      <c r="AI463" s="290"/>
      <c r="AJ463" s="290"/>
      <c r="AK463" s="290"/>
      <c r="AL463" s="31"/>
      <c r="AM463" s="290" t="str">
        <f t="shared" si="25"/>
        <v/>
      </c>
      <c r="AN463" s="290" t="str">
        <f t="shared" si="28"/>
        <v/>
      </c>
      <c r="AO463" s="31"/>
    </row>
    <row r="464">
      <c r="A464" s="31"/>
      <c r="B464" s="291"/>
      <c r="C464" s="292"/>
      <c r="D464" s="293" t="str">
        <f t="shared" si="22"/>
        <v/>
      </c>
      <c r="E464" s="296"/>
      <c r="F464" s="290" t="str">
        <f t="shared" si="23"/>
        <v/>
      </c>
      <c r="G464" s="291"/>
      <c r="H464" s="295"/>
      <c r="I464" s="296"/>
      <c r="J464" s="31"/>
      <c r="K464" s="285" t="str">
        <f t="shared" si="24"/>
        <v/>
      </c>
      <c r="L464" s="297"/>
      <c r="M464" s="297"/>
      <c r="N464" s="31"/>
      <c r="O464" s="297"/>
      <c r="P464" s="31"/>
      <c r="Q464" s="31"/>
      <c r="R464" s="297"/>
      <c r="S464" s="297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290"/>
      <c r="AF464" s="290"/>
      <c r="AG464" s="290"/>
      <c r="AH464" s="290"/>
      <c r="AI464" s="290"/>
      <c r="AJ464" s="290"/>
      <c r="AK464" s="290"/>
      <c r="AL464" s="31"/>
      <c r="AM464" s="290" t="str">
        <f t="shared" si="25"/>
        <v/>
      </c>
      <c r="AN464" s="290" t="str">
        <f t="shared" si="28"/>
        <v/>
      </c>
      <c r="AO464" s="31"/>
    </row>
    <row r="465">
      <c r="A465" s="31"/>
      <c r="B465" s="291"/>
      <c r="C465" s="292"/>
      <c r="D465" s="293" t="str">
        <f t="shared" si="22"/>
        <v/>
      </c>
      <c r="E465" s="296"/>
      <c r="F465" s="290" t="str">
        <f t="shared" si="23"/>
        <v/>
      </c>
      <c r="G465" s="291"/>
      <c r="H465" s="295"/>
      <c r="I465" s="296"/>
      <c r="J465" s="31"/>
      <c r="K465" s="285" t="str">
        <f t="shared" si="24"/>
        <v/>
      </c>
      <c r="L465" s="297"/>
      <c r="M465" s="297"/>
      <c r="N465" s="31"/>
      <c r="O465" s="297"/>
      <c r="P465" s="31"/>
      <c r="Q465" s="31"/>
      <c r="R465" s="297"/>
      <c r="S465" s="297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290"/>
      <c r="AF465" s="290"/>
      <c r="AG465" s="290"/>
      <c r="AH465" s="290"/>
      <c r="AI465" s="290"/>
      <c r="AJ465" s="290"/>
      <c r="AK465" s="290"/>
      <c r="AL465" s="31"/>
      <c r="AM465" s="290" t="str">
        <f t="shared" si="25"/>
        <v/>
      </c>
      <c r="AN465" s="290" t="str">
        <f t="shared" si="28"/>
        <v/>
      </c>
      <c r="AO465" s="31"/>
    </row>
    <row r="466">
      <c r="A466" s="31"/>
      <c r="B466" s="291"/>
      <c r="C466" s="292"/>
      <c r="D466" s="293" t="str">
        <f t="shared" si="22"/>
        <v/>
      </c>
      <c r="E466" s="296"/>
      <c r="F466" s="290" t="str">
        <f t="shared" si="23"/>
        <v/>
      </c>
      <c r="G466" s="291"/>
      <c r="H466" s="295"/>
      <c r="I466" s="296"/>
      <c r="J466" s="31"/>
      <c r="K466" s="285" t="str">
        <f t="shared" si="24"/>
        <v/>
      </c>
      <c r="L466" s="297"/>
      <c r="M466" s="297"/>
      <c r="N466" s="31"/>
      <c r="O466" s="297"/>
      <c r="P466" s="297"/>
      <c r="Q466" s="31"/>
      <c r="R466" s="297"/>
      <c r="S466" s="297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290"/>
      <c r="AF466" s="290"/>
      <c r="AG466" s="290"/>
      <c r="AH466" s="290"/>
      <c r="AI466" s="290"/>
      <c r="AJ466" s="290"/>
      <c r="AK466" s="290"/>
      <c r="AL466" s="31"/>
      <c r="AM466" s="290" t="str">
        <f t="shared" si="25"/>
        <v/>
      </c>
      <c r="AN466" s="290" t="str">
        <f t="shared" si="28"/>
        <v/>
      </c>
      <c r="AO466" s="31"/>
    </row>
    <row r="467">
      <c r="A467" s="31"/>
      <c r="B467" s="291"/>
      <c r="C467" s="292"/>
      <c r="D467" s="293" t="str">
        <f t="shared" si="22"/>
        <v/>
      </c>
      <c r="E467" s="296"/>
      <c r="F467" s="290" t="str">
        <f t="shared" si="23"/>
        <v/>
      </c>
      <c r="G467" s="291"/>
      <c r="H467" s="295"/>
      <c r="I467" s="296"/>
      <c r="J467" s="31"/>
      <c r="K467" s="285" t="str">
        <f t="shared" si="24"/>
        <v/>
      </c>
      <c r="L467" s="297"/>
      <c r="M467" s="297"/>
      <c r="N467" s="31"/>
      <c r="O467" s="297"/>
      <c r="P467" s="297"/>
      <c r="Q467" s="31"/>
      <c r="R467" s="297"/>
      <c r="S467" s="297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290"/>
      <c r="AF467" s="290"/>
      <c r="AG467" s="290"/>
      <c r="AH467" s="290"/>
      <c r="AI467" s="290"/>
      <c r="AJ467" s="290"/>
      <c r="AK467" s="290"/>
      <c r="AL467" s="31"/>
      <c r="AM467" s="290" t="str">
        <f t="shared" si="25"/>
        <v/>
      </c>
      <c r="AN467" s="290" t="str">
        <f t="shared" si="28"/>
        <v/>
      </c>
      <c r="AO467" s="31"/>
    </row>
    <row r="468">
      <c r="A468" s="31"/>
      <c r="B468" s="291"/>
      <c r="C468" s="292"/>
      <c r="D468" s="293" t="str">
        <f t="shared" si="22"/>
        <v/>
      </c>
      <c r="E468" s="296"/>
      <c r="F468" s="290" t="str">
        <f t="shared" si="23"/>
        <v/>
      </c>
      <c r="G468" s="291"/>
      <c r="H468" s="295"/>
      <c r="I468" s="296"/>
      <c r="J468" s="31"/>
      <c r="K468" s="285" t="str">
        <f t="shared" si="24"/>
        <v/>
      </c>
      <c r="L468" s="297"/>
      <c r="M468" s="297"/>
      <c r="N468" s="31"/>
      <c r="O468" s="297"/>
      <c r="P468" s="297"/>
      <c r="Q468" s="31"/>
      <c r="R468" s="297"/>
      <c r="S468" s="297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290"/>
      <c r="AF468" s="290"/>
      <c r="AG468" s="290"/>
      <c r="AH468" s="290"/>
      <c r="AI468" s="290"/>
      <c r="AJ468" s="290"/>
      <c r="AK468" s="290"/>
      <c r="AL468" s="31"/>
      <c r="AM468" s="290" t="str">
        <f t="shared" si="25"/>
        <v/>
      </c>
      <c r="AN468" s="290" t="str">
        <f t="shared" si="28"/>
        <v/>
      </c>
      <c r="AO468" s="31"/>
    </row>
    <row r="469">
      <c r="A469" s="31"/>
      <c r="B469" s="291"/>
      <c r="C469" s="292"/>
      <c r="D469" s="293" t="str">
        <f t="shared" si="22"/>
        <v/>
      </c>
      <c r="E469" s="296"/>
      <c r="F469" s="290" t="str">
        <f t="shared" si="23"/>
        <v/>
      </c>
      <c r="G469" s="291"/>
      <c r="H469" s="295"/>
      <c r="I469" s="296"/>
      <c r="J469" s="31"/>
      <c r="K469" s="285" t="str">
        <f t="shared" si="24"/>
        <v/>
      </c>
      <c r="L469" s="297"/>
      <c r="M469" s="297"/>
      <c r="N469" s="31"/>
      <c r="O469" s="297"/>
      <c r="P469" s="297"/>
      <c r="Q469" s="31"/>
      <c r="R469" s="297"/>
      <c r="S469" s="297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290"/>
      <c r="AF469" s="290"/>
      <c r="AG469" s="290"/>
      <c r="AH469" s="290"/>
      <c r="AI469" s="290"/>
      <c r="AJ469" s="290"/>
      <c r="AK469" s="290"/>
      <c r="AL469" s="31"/>
      <c r="AM469" s="290" t="str">
        <f t="shared" si="25"/>
        <v/>
      </c>
      <c r="AN469" s="290" t="str">
        <f t="shared" si="28"/>
        <v/>
      </c>
      <c r="AO469" s="31"/>
    </row>
    <row r="470">
      <c r="A470" s="31"/>
      <c r="B470" s="291"/>
      <c r="C470" s="292"/>
      <c r="D470" s="293" t="str">
        <f t="shared" si="22"/>
        <v/>
      </c>
      <c r="E470" s="296"/>
      <c r="F470" s="290" t="str">
        <f t="shared" si="23"/>
        <v/>
      </c>
      <c r="G470" s="291"/>
      <c r="H470" s="295"/>
      <c r="I470" s="296"/>
      <c r="J470" s="31"/>
      <c r="K470" s="285" t="str">
        <f t="shared" si="24"/>
        <v/>
      </c>
      <c r="L470" s="297"/>
      <c r="M470" s="297"/>
      <c r="N470" s="31"/>
      <c r="O470" s="297"/>
      <c r="P470" s="31"/>
      <c r="Q470" s="31"/>
      <c r="R470" s="297"/>
      <c r="S470" s="297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290"/>
      <c r="AF470" s="290"/>
      <c r="AG470" s="290"/>
      <c r="AH470" s="290"/>
      <c r="AI470" s="290"/>
      <c r="AJ470" s="290"/>
      <c r="AK470" s="290"/>
      <c r="AL470" s="31"/>
      <c r="AM470" s="290" t="str">
        <f t="shared" si="25"/>
        <v/>
      </c>
      <c r="AN470" s="290" t="str">
        <f t="shared" si="28"/>
        <v/>
      </c>
      <c r="AO470" s="31"/>
    </row>
    <row r="471">
      <c r="A471" s="31"/>
      <c r="B471" s="291"/>
      <c r="C471" s="292"/>
      <c r="D471" s="293" t="str">
        <f t="shared" si="22"/>
        <v/>
      </c>
      <c r="E471" s="296"/>
      <c r="F471" s="290" t="str">
        <f t="shared" si="23"/>
        <v/>
      </c>
      <c r="G471" s="291"/>
      <c r="H471" s="295"/>
      <c r="I471" s="296"/>
      <c r="J471" s="31"/>
      <c r="K471" s="285" t="str">
        <f t="shared" si="24"/>
        <v/>
      </c>
      <c r="L471" s="297"/>
      <c r="M471" s="297"/>
      <c r="N471" s="31"/>
      <c r="O471" s="297"/>
      <c r="P471" s="31"/>
      <c r="Q471" s="31"/>
      <c r="R471" s="297"/>
      <c r="S471" s="297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290"/>
      <c r="AF471" s="290"/>
      <c r="AG471" s="290"/>
      <c r="AH471" s="290"/>
      <c r="AI471" s="290"/>
      <c r="AJ471" s="290"/>
      <c r="AK471" s="290"/>
      <c r="AL471" s="31"/>
      <c r="AM471" s="290" t="str">
        <f t="shared" si="25"/>
        <v/>
      </c>
      <c r="AN471" s="290" t="str">
        <f t="shared" si="28"/>
        <v/>
      </c>
      <c r="AO471" s="31"/>
    </row>
    <row r="472">
      <c r="A472" s="31"/>
      <c r="B472" s="291"/>
      <c r="C472" s="292"/>
      <c r="D472" s="293" t="str">
        <f t="shared" si="22"/>
        <v/>
      </c>
      <c r="E472" s="294"/>
      <c r="F472" s="290" t="str">
        <f t="shared" si="23"/>
        <v/>
      </c>
      <c r="G472" s="291"/>
      <c r="H472" s="295"/>
      <c r="I472" s="296"/>
      <c r="J472" s="31"/>
      <c r="K472" s="285" t="str">
        <f t="shared" si="24"/>
        <v/>
      </c>
      <c r="L472" s="297"/>
      <c r="M472" s="297"/>
      <c r="N472" s="31"/>
      <c r="O472" s="297"/>
      <c r="P472" s="31"/>
      <c r="Q472" s="31"/>
      <c r="R472" s="297"/>
      <c r="S472" s="297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290"/>
      <c r="AF472" s="290"/>
      <c r="AG472" s="290"/>
      <c r="AH472" s="290"/>
      <c r="AI472" s="290"/>
      <c r="AJ472" s="290"/>
      <c r="AK472" s="290"/>
      <c r="AL472" s="31"/>
      <c r="AM472" s="290" t="str">
        <f t="shared" si="25"/>
        <v/>
      </c>
      <c r="AN472" s="290" t="str">
        <f t="shared" si="28"/>
        <v/>
      </c>
      <c r="AO472" s="31"/>
    </row>
    <row r="473">
      <c r="A473" s="31"/>
      <c r="B473" s="291"/>
      <c r="C473" s="292"/>
      <c r="D473" s="293" t="str">
        <f t="shared" si="22"/>
        <v/>
      </c>
      <c r="E473" s="296"/>
      <c r="F473" s="290" t="str">
        <f t="shared" si="23"/>
        <v/>
      </c>
      <c r="G473" s="291"/>
      <c r="H473" s="295"/>
      <c r="I473" s="296"/>
      <c r="J473" s="31"/>
      <c r="K473" s="285" t="str">
        <f t="shared" si="24"/>
        <v/>
      </c>
      <c r="L473" s="297"/>
      <c r="M473" s="297"/>
      <c r="N473" s="31"/>
      <c r="O473" s="297"/>
      <c r="P473" s="31"/>
      <c r="Q473" s="31"/>
      <c r="R473" s="297"/>
      <c r="S473" s="297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290"/>
      <c r="AF473" s="290"/>
      <c r="AG473" s="290"/>
      <c r="AH473" s="290"/>
      <c r="AI473" s="290"/>
      <c r="AJ473" s="290"/>
      <c r="AK473" s="290"/>
      <c r="AL473" s="31"/>
      <c r="AM473" s="290" t="str">
        <f t="shared" si="25"/>
        <v/>
      </c>
      <c r="AN473" s="290" t="str">
        <f t="shared" si="28"/>
        <v/>
      </c>
      <c r="AO473" s="31"/>
    </row>
    <row r="474">
      <c r="A474" s="31"/>
      <c r="B474" s="291"/>
      <c r="C474" s="292"/>
      <c r="D474" s="293" t="str">
        <f t="shared" si="22"/>
        <v/>
      </c>
      <c r="E474" s="296"/>
      <c r="F474" s="290" t="str">
        <f t="shared" si="23"/>
        <v/>
      </c>
      <c r="G474" s="291"/>
      <c r="H474" s="295"/>
      <c r="I474" s="296"/>
      <c r="J474" s="31"/>
      <c r="K474" s="285" t="str">
        <f t="shared" si="24"/>
        <v/>
      </c>
      <c r="L474" s="297"/>
      <c r="M474" s="297"/>
      <c r="N474" s="31"/>
      <c r="O474" s="297"/>
      <c r="P474" s="31"/>
      <c r="Q474" s="31"/>
      <c r="R474" s="297"/>
      <c r="S474" s="297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290"/>
      <c r="AF474" s="290"/>
      <c r="AG474" s="290"/>
      <c r="AH474" s="290"/>
      <c r="AI474" s="290"/>
      <c r="AJ474" s="290"/>
      <c r="AK474" s="290"/>
      <c r="AL474" s="31"/>
      <c r="AM474" s="290" t="str">
        <f t="shared" si="25"/>
        <v/>
      </c>
      <c r="AN474" s="290" t="str">
        <f t="shared" si="28"/>
        <v/>
      </c>
      <c r="AO474" s="31"/>
    </row>
    <row r="475">
      <c r="A475" s="31"/>
      <c r="B475" s="291"/>
      <c r="C475" s="292"/>
      <c r="D475" s="293" t="str">
        <f t="shared" si="22"/>
        <v/>
      </c>
      <c r="E475" s="296"/>
      <c r="F475" s="290" t="str">
        <f t="shared" si="23"/>
        <v/>
      </c>
      <c r="G475" s="291"/>
      <c r="H475" s="295"/>
      <c r="I475" s="296"/>
      <c r="J475" s="31"/>
      <c r="K475" s="285" t="str">
        <f t="shared" si="24"/>
        <v/>
      </c>
      <c r="L475" s="297"/>
      <c r="M475" s="297"/>
      <c r="N475" s="31"/>
      <c r="O475" s="297"/>
      <c r="P475" s="31"/>
      <c r="Q475" s="31"/>
      <c r="R475" s="297"/>
      <c r="S475" s="297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290"/>
      <c r="AF475" s="290"/>
      <c r="AG475" s="290"/>
      <c r="AH475" s="290"/>
      <c r="AI475" s="290"/>
      <c r="AJ475" s="290"/>
      <c r="AK475" s="290"/>
      <c r="AL475" s="31"/>
      <c r="AM475" s="290" t="str">
        <f t="shared" si="25"/>
        <v/>
      </c>
      <c r="AN475" s="290" t="str">
        <f t="shared" si="28"/>
        <v/>
      </c>
      <c r="AO475" s="31"/>
    </row>
    <row r="476">
      <c r="A476" s="31"/>
      <c r="B476" s="291"/>
      <c r="C476" s="292"/>
      <c r="D476" s="293" t="str">
        <f t="shared" si="22"/>
        <v/>
      </c>
      <c r="E476" s="296"/>
      <c r="F476" s="290" t="str">
        <f t="shared" si="23"/>
        <v/>
      </c>
      <c r="G476" s="291"/>
      <c r="H476" s="295"/>
      <c r="I476" s="296"/>
      <c r="J476" s="31"/>
      <c r="K476" s="285" t="str">
        <f t="shared" si="24"/>
        <v/>
      </c>
      <c r="L476" s="297"/>
      <c r="M476" s="297"/>
      <c r="N476" s="31"/>
      <c r="O476" s="297"/>
      <c r="P476" s="31"/>
      <c r="Q476" s="31"/>
      <c r="R476" s="297"/>
      <c r="S476" s="297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290"/>
      <c r="AF476" s="290"/>
      <c r="AG476" s="290"/>
      <c r="AH476" s="290"/>
      <c r="AI476" s="290"/>
      <c r="AJ476" s="290"/>
      <c r="AK476" s="290"/>
      <c r="AL476" s="31"/>
      <c r="AM476" s="290" t="str">
        <f t="shared" si="25"/>
        <v/>
      </c>
      <c r="AN476" s="290" t="str">
        <f t="shared" si="28"/>
        <v/>
      </c>
      <c r="AO476" s="31"/>
    </row>
    <row r="477">
      <c r="A477" s="31"/>
      <c r="B477" s="291"/>
      <c r="C477" s="292"/>
      <c r="D477" s="293" t="str">
        <f t="shared" si="22"/>
        <v/>
      </c>
      <c r="E477" s="296"/>
      <c r="F477" s="290" t="str">
        <f t="shared" si="23"/>
        <v/>
      </c>
      <c r="G477" s="291"/>
      <c r="H477" s="295"/>
      <c r="I477" s="296"/>
      <c r="J477" s="31"/>
      <c r="K477" s="285" t="str">
        <f t="shared" si="24"/>
        <v/>
      </c>
      <c r="L477" s="297"/>
      <c r="M477" s="297"/>
      <c r="N477" s="31"/>
      <c r="O477" s="297"/>
      <c r="P477" s="31"/>
      <c r="Q477" s="31"/>
      <c r="R477" s="297"/>
      <c r="S477" s="297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290"/>
      <c r="AF477" s="290"/>
      <c r="AG477" s="290"/>
      <c r="AH477" s="290"/>
      <c r="AI477" s="290"/>
      <c r="AJ477" s="290"/>
      <c r="AK477" s="290"/>
      <c r="AL477" s="31"/>
      <c r="AM477" s="290" t="str">
        <f t="shared" si="25"/>
        <v/>
      </c>
      <c r="AN477" s="290" t="str">
        <f t="shared" si="28"/>
        <v/>
      </c>
      <c r="AO477" s="31"/>
    </row>
    <row r="478">
      <c r="A478" s="31"/>
      <c r="B478" s="291"/>
      <c r="C478" s="292"/>
      <c r="D478" s="293" t="str">
        <f t="shared" si="22"/>
        <v/>
      </c>
      <c r="E478" s="296"/>
      <c r="F478" s="290" t="str">
        <f t="shared" si="23"/>
        <v/>
      </c>
      <c r="G478" s="291"/>
      <c r="H478" s="295"/>
      <c r="I478" s="296"/>
      <c r="J478" s="31"/>
      <c r="K478" s="285" t="str">
        <f t="shared" si="24"/>
        <v/>
      </c>
      <c r="L478" s="297"/>
      <c r="M478" s="297"/>
      <c r="N478" s="31"/>
      <c r="O478" s="297"/>
      <c r="P478" s="31"/>
      <c r="Q478" s="31"/>
      <c r="R478" s="297"/>
      <c r="S478" s="297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290"/>
      <c r="AF478" s="290"/>
      <c r="AG478" s="290"/>
      <c r="AH478" s="290"/>
      <c r="AI478" s="290"/>
      <c r="AJ478" s="290"/>
      <c r="AK478" s="290"/>
      <c r="AL478" s="31"/>
      <c r="AM478" s="290" t="str">
        <f t="shared" si="25"/>
        <v/>
      </c>
      <c r="AN478" s="290" t="str">
        <f t="shared" si="28"/>
        <v/>
      </c>
      <c r="AO478" s="31"/>
    </row>
    <row r="479">
      <c r="A479" s="31"/>
      <c r="B479" s="291"/>
      <c r="C479" s="292"/>
      <c r="D479" s="293" t="str">
        <f t="shared" si="22"/>
        <v/>
      </c>
      <c r="E479" s="296"/>
      <c r="F479" s="290" t="str">
        <f t="shared" si="23"/>
        <v/>
      </c>
      <c r="G479" s="291"/>
      <c r="H479" s="295"/>
      <c r="I479" s="296"/>
      <c r="J479" s="31"/>
      <c r="K479" s="285" t="str">
        <f t="shared" si="24"/>
        <v/>
      </c>
      <c r="L479" s="297"/>
      <c r="M479" s="297"/>
      <c r="N479" s="31"/>
      <c r="O479" s="297"/>
      <c r="P479" s="31"/>
      <c r="Q479" s="31"/>
      <c r="R479" s="297"/>
      <c r="S479" s="297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290"/>
      <c r="AF479" s="290"/>
      <c r="AG479" s="290"/>
      <c r="AH479" s="290"/>
      <c r="AI479" s="290"/>
      <c r="AJ479" s="290"/>
      <c r="AK479" s="290"/>
      <c r="AL479" s="31"/>
      <c r="AM479" s="290" t="str">
        <f t="shared" si="25"/>
        <v/>
      </c>
      <c r="AN479" s="290" t="str">
        <f t="shared" si="28"/>
        <v/>
      </c>
      <c r="AO479" s="31"/>
    </row>
    <row r="480">
      <c r="A480" s="31"/>
      <c r="B480" s="291"/>
      <c r="C480" s="292"/>
      <c r="D480" s="293" t="str">
        <f t="shared" si="22"/>
        <v/>
      </c>
      <c r="E480" s="296"/>
      <c r="F480" s="290" t="str">
        <f t="shared" si="23"/>
        <v/>
      </c>
      <c r="G480" s="291"/>
      <c r="H480" s="295"/>
      <c r="I480" s="296"/>
      <c r="J480" s="31"/>
      <c r="K480" s="285" t="str">
        <f t="shared" si="24"/>
        <v/>
      </c>
      <c r="L480" s="297"/>
      <c r="M480" s="297"/>
      <c r="N480" s="31"/>
      <c r="O480" s="297"/>
      <c r="P480" s="31"/>
      <c r="Q480" s="31"/>
      <c r="R480" s="297"/>
      <c r="S480" s="297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290"/>
      <c r="AF480" s="290"/>
      <c r="AG480" s="290"/>
      <c r="AH480" s="290"/>
      <c r="AI480" s="290"/>
      <c r="AJ480" s="290"/>
      <c r="AK480" s="290"/>
      <c r="AL480" s="31"/>
      <c r="AM480" s="290" t="str">
        <f t="shared" si="25"/>
        <v/>
      </c>
      <c r="AN480" s="290" t="str">
        <f t="shared" si="28"/>
        <v/>
      </c>
      <c r="AO480" s="31"/>
    </row>
    <row r="481">
      <c r="A481" s="31"/>
      <c r="B481" s="291"/>
      <c r="C481" s="292"/>
      <c r="D481" s="293" t="str">
        <f t="shared" si="22"/>
        <v/>
      </c>
      <c r="E481" s="296"/>
      <c r="F481" s="290" t="str">
        <f t="shared" si="23"/>
        <v/>
      </c>
      <c r="G481" s="291"/>
      <c r="H481" s="295"/>
      <c r="I481" s="296"/>
      <c r="J481" s="31"/>
      <c r="K481" s="285" t="str">
        <f t="shared" si="24"/>
        <v/>
      </c>
      <c r="L481" s="297"/>
      <c r="M481" s="297"/>
      <c r="N481" s="31"/>
      <c r="O481" s="297"/>
      <c r="P481" s="31"/>
      <c r="Q481" s="31"/>
      <c r="R481" s="297"/>
      <c r="S481" s="297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290"/>
      <c r="AF481" s="290"/>
      <c r="AG481" s="290"/>
      <c r="AH481" s="290"/>
      <c r="AI481" s="290"/>
      <c r="AJ481" s="290"/>
      <c r="AK481" s="290"/>
      <c r="AL481" s="31"/>
      <c r="AM481" s="290" t="str">
        <f t="shared" si="25"/>
        <v/>
      </c>
      <c r="AN481" s="290" t="str">
        <f t="shared" si="28"/>
        <v/>
      </c>
      <c r="AO481" s="31"/>
    </row>
    <row r="482">
      <c r="A482" s="31"/>
      <c r="B482" s="291"/>
      <c r="C482" s="292"/>
      <c r="D482" s="293" t="str">
        <f t="shared" si="22"/>
        <v/>
      </c>
      <c r="E482" s="296"/>
      <c r="F482" s="290" t="str">
        <f t="shared" si="23"/>
        <v/>
      </c>
      <c r="G482" s="291"/>
      <c r="H482" s="295"/>
      <c r="I482" s="296"/>
      <c r="J482" s="31"/>
      <c r="K482" s="285" t="str">
        <f t="shared" si="24"/>
        <v/>
      </c>
      <c r="L482" s="297"/>
      <c r="M482" s="297"/>
      <c r="N482" s="31"/>
      <c r="O482" s="297"/>
      <c r="P482" s="31"/>
      <c r="Q482" s="31"/>
      <c r="R482" s="297"/>
      <c r="S482" s="297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290"/>
      <c r="AF482" s="290"/>
      <c r="AG482" s="290"/>
      <c r="AH482" s="290"/>
      <c r="AI482" s="290"/>
      <c r="AJ482" s="290"/>
      <c r="AK482" s="290"/>
      <c r="AL482" s="31"/>
      <c r="AM482" s="290" t="str">
        <f t="shared" si="25"/>
        <v/>
      </c>
      <c r="AN482" s="290" t="str">
        <f t="shared" si="28"/>
        <v/>
      </c>
      <c r="AO482" s="31"/>
    </row>
    <row r="483">
      <c r="A483" s="31"/>
      <c r="B483" s="291"/>
      <c r="C483" s="292"/>
      <c r="D483" s="293" t="str">
        <f t="shared" si="22"/>
        <v/>
      </c>
      <c r="E483" s="296"/>
      <c r="F483" s="290" t="str">
        <f t="shared" si="23"/>
        <v/>
      </c>
      <c r="G483" s="291"/>
      <c r="H483" s="295"/>
      <c r="I483" s="296"/>
      <c r="J483" s="31"/>
      <c r="K483" s="285" t="str">
        <f t="shared" si="24"/>
        <v/>
      </c>
      <c r="L483" s="297"/>
      <c r="M483" s="297"/>
      <c r="N483" s="31"/>
      <c r="O483" s="297"/>
      <c r="P483" s="31"/>
      <c r="Q483" s="31"/>
      <c r="R483" s="297"/>
      <c r="S483" s="297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290"/>
      <c r="AF483" s="290"/>
      <c r="AG483" s="290"/>
      <c r="AH483" s="290"/>
      <c r="AI483" s="290"/>
      <c r="AJ483" s="290"/>
      <c r="AK483" s="290"/>
      <c r="AL483" s="31"/>
      <c r="AM483" s="290" t="str">
        <f t="shared" si="25"/>
        <v/>
      </c>
      <c r="AN483" s="290" t="str">
        <f t="shared" si="28"/>
        <v/>
      </c>
      <c r="AO483" s="31"/>
    </row>
    <row r="484">
      <c r="A484" s="31"/>
      <c r="B484" s="291"/>
      <c r="C484" s="292"/>
      <c r="D484" s="293" t="str">
        <f t="shared" si="22"/>
        <v/>
      </c>
      <c r="E484" s="296"/>
      <c r="F484" s="290" t="str">
        <f t="shared" si="23"/>
        <v/>
      </c>
      <c r="G484" s="291"/>
      <c r="H484" s="295"/>
      <c r="I484" s="296"/>
      <c r="J484" s="31"/>
      <c r="K484" s="285" t="str">
        <f t="shared" si="24"/>
        <v/>
      </c>
      <c r="L484" s="297"/>
      <c r="M484" s="297"/>
      <c r="N484" s="31"/>
      <c r="O484" s="297"/>
      <c r="P484" s="31"/>
      <c r="Q484" s="31"/>
      <c r="R484" s="297"/>
      <c r="S484" s="297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290"/>
      <c r="AF484" s="290"/>
      <c r="AG484" s="290"/>
      <c r="AH484" s="290"/>
      <c r="AI484" s="290"/>
      <c r="AJ484" s="290"/>
      <c r="AK484" s="290"/>
      <c r="AL484" s="31"/>
      <c r="AM484" s="290" t="str">
        <f t="shared" si="25"/>
        <v/>
      </c>
      <c r="AN484" s="290" t="str">
        <f t="shared" si="28"/>
        <v/>
      </c>
      <c r="AO484" s="31"/>
    </row>
    <row r="485">
      <c r="A485" s="31"/>
      <c r="B485" s="291"/>
      <c r="C485" s="292"/>
      <c r="D485" s="293" t="str">
        <f t="shared" si="22"/>
        <v/>
      </c>
      <c r="E485" s="296"/>
      <c r="F485" s="290" t="str">
        <f t="shared" si="23"/>
        <v/>
      </c>
      <c r="G485" s="291"/>
      <c r="H485" s="295"/>
      <c r="I485" s="296"/>
      <c r="J485" s="31"/>
      <c r="K485" s="285" t="str">
        <f t="shared" si="24"/>
        <v/>
      </c>
      <c r="L485" s="297"/>
      <c r="M485" s="297"/>
      <c r="N485" s="31"/>
      <c r="O485" s="297"/>
      <c r="P485" s="31"/>
      <c r="Q485" s="31"/>
      <c r="R485" s="297"/>
      <c r="S485" s="297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290"/>
      <c r="AF485" s="290"/>
      <c r="AG485" s="290"/>
      <c r="AH485" s="290"/>
      <c r="AI485" s="290"/>
      <c r="AJ485" s="290"/>
      <c r="AK485" s="290"/>
      <c r="AL485" s="31"/>
      <c r="AM485" s="290" t="str">
        <f t="shared" si="25"/>
        <v/>
      </c>
      <c r="AN485" s="290" t="str">
        <f t="shared" si="28"/>
        <v/>
      </c>
      <c r="AO485" s="31"/>
    </row>
    <row r="486">
      <c r="A486" s="31"/>
      <c r="B486" s="291"/>
      <c r="C486" s="292"/>
      <c r="D486" s="293" t="str">
        <f t="shared" si="22"/>
        <v/>
      </c>
      <c r="E486" s="296"/>
      <c r="F486" s="290" t="str">
        <f t="shared" si="23"/>
        <v/>
      </c>
      <c r="G486" s="291"/>
      <c r="H486" s="295"/>
      <c r="I486" s="296"/>
      <c r="J486" s="31"/>
      <c r="K486" s="285" t="str">
        <f t="shared" si="24"/>
        <v/>
      </c>
      <c r="L486" s="297"/>
      <c r="M486" s="297"/>
      <c r="N486" s="31"/>
      <c r="O486" s="297"/>
      <c r="P486" s="31"/>
      <c r="Q486" s="31"/>
      <c r="R486" s="297"/>
      <c r="S486" s="297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290"/>
      <c r="AF486" s="290"/>
      <c r="AG486" s="290"/>
      <c r="AH486" s="290"/>
      <c r="AI486" s="290"/>
      <c r="AJ486" s="290"/>
      <c r="AK486" s="290"/>
      <c r="AL486" s="31"/>
      <c r="AM486" s="290" t="str">
        <f t="shared" si="25"/>
        <v/>
      </c>
      <c r="AN486" s="290" t="str">
        <f t="shared" si="28"/>
        <v/>
      </c>
      <c r="AO486" s="31"/>
    </row>
    <row r="487">
      <c r="A487" s="31"/>
      <c r="B487" s="291"/>
      <c r="C487" s="292"/>
      <c r="D487" s="293" t="str">
        <f t="shared" si="22"/>
        <v/>
      </c>
      <c r="E487" s="296"/>
      <c r="F487" s="290" t="str">
        <f t="shared" si="23"/>
        <v/>
      </c>
      <c r="G487" s="291"/>
      <c r="H487" s="295"/>
      <c r="I487" s="296"/>
      <c r="J487" s="31"/>
      <c r="K487" s="285" t="str">
        <f t="shared" si="24"/>
        <v/>
      </c>
      <c r="L487" s="297"/>
      <c r="M487" s="297"/>
      <c r="N487" s="31"/>
      <c r="O487" s="297"/>
      <c r="P487" s="31"/>
      <c r="Q487" s="31"/>
      <c r="R487" s="297"/>
      <c r="S487" s="297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290"/>
      <c r="AF487" s="290"/>
      <c r="AG487" s="290"/>
      <c r="AH487" s="290"/>
      <c r="AI487" s="290"/>
      <c r="AJ487" s="290"/>
      <c r="AK487" s="290"/>
      <c r="AL487" s="31"/>
      <c r="AM487" s="290" t="str">
        <f t="shared" si="25"/>
        <v/>
      </c>
      <c r="AN487" s="290" t="str">
        <f t="shared" si="28"/>
        <v/>
      </c>
      <c r="AO487" s="31"/>
    </row>
    <row r="488">
      <c r="A488" s="31"/>
      <c r="B488" s="291"/>
      <c r="C488" s="292"/>
      <c r="D488" s="293" t="str">
        <f t="shared" si="22"/>
        <v/>
      </c>
      <c r="E488" s="296"/>
      <c r="F488" s="290" t="str">
        <f t="shared" si="23"/>
        <v/>
      </c>
      <c r="G488" s="291"/>
      <c r="H488" s="295"/>
      <c r="I488" s="296"/>
      <c r="J488" s="31"/>
      <c r="K488" s="285" t="str">
        <f t="shared" si="24"/>
        <v/>
      </c>
      <c r="L488" s="297"/>
      <c r="M488" s="297"/>
      <c r="N488" s="31"/>
      <c r="O488" s="297"/>
      <c r="P488" s="31"/>
      <c r="Q488" s="31"/>
      <c r="R488" s="297"/>
      <c r="S488" s="297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290"/>
      <c r="AF488" s="290"/>
      <c r="AG488" s="290"/>
      <c r="AH488" s="290"/>
      <c r="AI488" s="290"/>
      <c r="AJ488" s="290"/>
      <c r="AK488" s="290"/>
      <c r="AL488" s="31"/>
      <c r="AM488" s="290" t="str">
        <f t="shared" si="25"/>
        <v/>
      </c>
      <c r="AN488" s="290" t="str">
        <f t="shared" si="28"/>
        <v/>
      </c>
      <c r="AO488" s="31"/>
    </row>
    <row r="489">
      <c r="A489" s="31"/>
      <c r="B489" s="291"/>
      <c r="C489" s="292"/>
      <c r="D489" s="293" t="str">
        <f t="shared" si="22"/>
        <v/>
      </c>
      <c r="E489" s="296"/>
      <c r="F489" s="290" t="str">
        <f t="shared" si="23"/>
        <v/>
      </c>
      <c r="G489" s="291"/>
      <c r="H489" s="295"/>
      <c r="I489" s="296"/>
      <c r="J489" s="31"/>
      <c r="K489" s="285" t="str">
        <f t="shared" si="24"/>
        <v/>
      </c>
      <c r="L489" s="297"/>
      <c r="M489" s="297"/>
      <c r="N489" s="31"/>
      <c r="O489" s="297"/>
      <c r="P489" s="31"/>
      <c r="Q489" s="31"/>
      <c r="R489" s="297"/>
      <c r="S489" s="297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290"/>
      <c r="AF489" s="290"/>
      <c r="AG489" s="290"/>
      <c r="AH489" s="290"/>
      <c r="AI489" s="290"/>
      <c r="AJ489" s="290"/>
      <c r="AK489" s="290"/>
      <c r="AL489" s="31"/>
      <c r="AM489" s="290" t="str">
        <f t="shared" si="25"/>
        <v/>
      </c>
      <c r="AN489" s="290" t="str">
        <f t="shared" si="28"/>
        <v/>
      </c>
      <c r="AO489" s="31"/>
    </row>
    <row r="490">
      <c r="A490" s="31"/>
      <c r="B490" s="291"/>
      <c r="C490" s="292"/>
      <c r="D490" s="293" t="str">
        <f t="shared" si="22"/>
        <v/>
      </c>
      <c r="E490" s="296"/>
      <c r="F490" s="290" t="str">
        <f t="shared" si="23"/>
        <v/>
      </c>
      <c r="G490" s="291"/>
      <c r="H490" s="295"/>
      <c r="I490" s="296"/>
      <c r="J490" s="31"/>
      <c r="K490" s="285" t="str">
        <f t="shared" si="24"/>
        <v/>
      </c>
      <c r="L490" s="297"/>
      <c r="M490" s="297"/>
      <c r="N490" s="31"/>
      <c r="O490" s="297"/>
      <c r="P490" s="31"/>
      <c r="Q490" s="31"/>
      <c r="R490" s="297"/>
      <c r="S490" s="297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290"/>
      <c r="AF490" s="290"/>
      <c r="AG490" s="290"/>
      <c r="AH490" s="290"/>
      <c r="AI490" s="290"/>
      <c r="AJ490" s="290"/>
      <c r="AK490" s="290"/>
      <c r="AL490" s="31"/>
      <c r="AM490" s="290" t="str">
        <f t="shared" si="25"/>
        <v/>
      </c>
      <c r="AN490" s="290" t="str">
        <f t="shared" si="28"/>
        <v/>
      </c>
      <c r="AO490" s="31"/>
    </row>
    <row r="491">
      <c r="A491" s="31"/>
      <c r="B491" s="291"/>
      <c r="C491" s="292"/>
      <c r="D491" s="293" t="str">
        <f t="shared" si="22"/>
        <v/>
      </c>
      <c r="E491" s="296"/>
      <c r="F491" s="290" t="str">
        <f t="shared" si="23"/>
        <v/>
      </c>
      <c r="G491" s="291"/>
      <c r="H491" s="295"/>
      <c r="I491" s="296"/>
      <c r="J491" s="31"/>
      <c r="K491" s="285" t="str">
        <f t="shared" si="24"/>
        <v/>
      </c>
      <c r="L491" s="297"/>
      <c r="M491" s="297"/>
      <c r="N491" s="31"/>
      <c r="O491" s="297"/>
      <c r="P491" s="31"/>
      <c r="Q491" s="31"/>
      <c r="R491" s="297"/>
      <c r="S491" s="297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290"/>
      <c r="AF491" s="290"/>
      <c r="AG491" s="290"/>
      <c r="AH491" s="290"/>
      <c r="AI491" s="290"/>
      <c r="AJ491" s="290"/>
      <c r="AK491" s="290"/>
      <c r="AL491" s="31"/>
      <c r="AM491" s="290" t="str">
        <f t="shared" si="25"/>
        <v/>
      </c>
      <c r="AN491" s="290" t="str">
        <f t="shared" si="28"/>
        <v/>
      </c>
      <c r="AO491" s="31"/>
    </row>
    <row r="492">
      <c r="A492" s="31"/>
      <c r="B492" s="291"/>
      <c r="C492" s="292"/>
      <c r="D492" s="293" t="str">
        <f t="shared" si="22"/>
        <v/>
      </c>
      <c r="E492" s="296"/>
      <c r="F492" s="290" t="str">
        <f t="shared" si="23"/>
        <v/>
      </c>
      <c r="G492" s="291"/>
      <c r="H492" s="295"/>
      <c r="I492" s="296"/>
      <c r="J492" s="31"/>
      <c r="K492" s="285" t="str">
        <f t="shared" si="24"/>
        <v/>
      </c>
      <c r="L492" s="297"/>
      <c r="M492" s="297"/>
      <c r="N492" s="31"/>
      <c r="O492" s="297"/>
      <c r="P492" s="31"/>
      <c r="Q492" s="31"/>
      <c r="R492" s="297"/>
      <c r="S492" s="297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290"/>
      <c r="AF492" s="290"/>
      <c r="AG492" s="290"/>
      <c r="AH492" s="290"/>
      <c r="AI492" s="290"/>
      <c r="AJ492" s="290"/>
      <c r="AK492" s="290"/>
      <c r="AL492" s="31"/>
      <c r="AM492" s="290" t="str">
        <f t="shared" si="25"/>
        <v/>
      </c>
      <c r="AN492" s="290" t="str">
        <f t="shared" si="28"/>
        <v/>
      </c>
      <c r="AO492" s="31"/>
    </row>
    <row r="493">
      <c r="A493" s="31"/>
      <c r="B493" s="291"/>
      <c r="C493" s="292"/>
      <c r="D493" s="293" t="str">
        <f t="shared" si="22"/>
        <v/>
      </c>
      <c r="E493" s="296"/>
      <c r="F493" s="290" t="str">
        <f t="shared" si="23"/>
        <v/>
      </c>
      <c r="G493" s="291"/>
      <c r="H493" s="295"/>
      <c r="I493" s="296"/>
      <c r="J493" s="31"/>
      <c r="K493" s="285" t="str">
        <f t="shared" si="24"/>
        <v/>
      </c>
      <c r="L493" s="297"/>
      <c r="M493" s="297"/>
      <c r="N493" s="31"/>
      <c r="O493" s="297"/>
      <c r="P493" s="31"/>
      <c r="Q493" s="31"/>
      <c r="R493" s="297"/>
      <c r="S493" s="297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290"/>
      <c r="AF493" s="290"/>
      <c r="AG493" s="290"/>
      <c r="AH493" s="290"/>
      <c r="AI493" s="290"/>
      <c r="AJ493" s="290"/>
      <c r="AK493" s="290"/>
      <c r="AL493" s="31"/>
      <c r="AM493" s="290" t="str">
        <f t="shared" si="25"/>
        <v/>
      </c>
      <c r="AN493" s="290" t="str">
        <f t="shared" si="28"/>
        <v/>
      </c>
      <c r="AO493" s="31"/>
    </row>
    <row r="494">
      <c r="A494" s="31"/>
      <c r="B494" s="291"/>
      <c r="C494" s="292"/>
      <c r="D494" s="293" t="str">
        <f t="shared" si="22"/>
        <v/>
      </c>
      <c r="E494" s="296"/>
      <c r="F494" s="290" t="str">
        <f t="shared" si="23"/>
        <v/>
      </c>
      <c r="G494" s="291"/>
      <c r="H494" s="295"/>
      <c r="I494" s="296"/>
      <c r="J494" s="31"/>
      <c r="K494" s="285" t="str">
        <f t="shared" si="24"/>
        <v/>
      </c>
      <c r="L494" s="297"/>
      <c r="M494" s="297"/>
      <c r="N494" s="31"/>
      <c r="O494" s="297"/>
      <c r="P494" s="297"/>
      <c r="Q494" s="31"/>
      <c r="R494" s="297"/>
      <c r="S494" s="297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290"/>
      <c r="AF494" s="290"/>
      <c r="AG494" s="290"/>
      <c r="AH494" s="290"/>
      <c r="AI494" s="290"/>
      <c r="AJ494" s="290"/>
      <c r="AK494" s="290"/>
      <c r="AL494" s="31"/>
      <c r="AM494" s="290" t="str">
        <f t="shared" si="25"/>
        <v/>
      </c>
      <c r="AN494" s="290" t="str">
        <f t="shared" si="28"/>
        <v/>
      </c>
      <c r="AO494" s="31"/>
    </row>
    <row r="495">
      <c r="A495" s="31"/>
      <c r="B495" s="291"/>
      <c r="C495" s="292"/>
      <c r="D495" s="293" t="str">
        <f t="shared" si="22"/>
        <v/>
      </c>
      <c r="E495" s="296"/>
      <c r="F495" s="290" t="str">
        <f t="shared" si="23"/>
        <v/>
      </c>
      <c r="G495" s="291"/>
      <c r="H495" s="295"/>
      <c r="I495" s="296"/>
      <c r="J495" s="31"/>
      <c r="K495" s="285" t="str">
        <f t="shared" si="24"/>
        <v/>
      </c>
      <c r="L495" s="297"/>
      <c r="M495" s="297"/>
      <c r="N495" s="31"/>
      <c r="O495" s="297"/>
      <c r="P495" s="297"/>
      <c r="Q495" s="31"/>
      <c r="R495" s="297"/>
      <c r="S495" s="297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290"/>
      <c r="AF495" s="290"/>
      <c r="AG495" s="290"/>
      <c r="AH495" s="290"/>
      <c r="AI495" s="290"/>
      <c r="AJ495" s="290"/>
      <c r="AK495" s="290"/>
      <c r="AL495" s="31"/>
      <c r="AM495" s="290" t="str">
        <f t="shared" si="25"/>
        <v/>
      </c>
      <c r="AN495" s="290" t="str">
        <f t="shared" si="28"/>
        <v/>
      </c>
      <c r="AO495" s="31"/>
    </row>
    <row r="496">
      <c r="A496" s="31"/>
      <c r="B496" s="291"/>
      <c r="C496" s="292"/>
      <c r="D496" s="293" t="str">
        <f t="shared" si="22"/>
        <v/>
      </c>
      <c r="E496" s="296"/>
      <c r="F496" s="290" t="str">
        <f t="shared" si="23"/>
        <v/>
      </c>
      <c r="G496" s="291"/>
      <c r="H496" s="295"/>
      <c r="I496" s="296"/>
      <c r="J496" s="31"/>
      <c r="K496" s="285" t="str">
        <f t="shared" si="24"/>
        <v/>
      </c>
      <c r="L496" s="297"/>
      <c r="M496" s="297"/>
      <c r="N496" s="31"/>
      <c r="O496" s="297"/>
      <c r="P496" s="297"/>
      <c r="Q496" s="31"/>
      <c r="R496" s="297"/>
      <c r="S496" s="297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290"/>
      <c r="AF496" s="290"/>
      <c r="AG496" s="290"/>
      <c r="AH496" s="290"/>
      <c r="AI496" s="290"/>
      <c r="AJ496" s="290"/>
      <c r="AK496" s="290"/>
      <c r="AL496" s="31"/>
      <c r="AM496" s="290" t="str">
        <f t="shared" si="25"/>
        <v/>
      </c>
      <c r="AN496" s="290" t="str">
        <f t="shared" si="28"/>
        <v/>
      </c>
      <c r="AO496" s="31"/>
    </row>
    <row r="497">
      <c r="A497" s="31"/>
      <c r="B497" s="291"/>
      <c r="C497" s="292"/>
      <c r="D497" s="293" t="str">
        <f t="shared" si="22"/>
        <v/>
      </c>
      <c r="E497" s="296"/>
      <c r="F497" s="290" t="str">
        <f t="shared" si="23"/>
        <v/>
      </c>
      <c r="G497" s="291"/>
      <c r="H497" s="295"/>
      <c r="I497" s="296"/>
      <c r="J497" s="31"/>
      <c r="K497" s="285" t="str">
        <f t="shared" si="24"/>
        <v/>
      </c>
      <c r="L497" s="297"/>
      <c r="M497" s="297"/>
      <c r="N497" s="31"/>
      <c r="O497" s="297"/>
      <c r="P497" s="297"/>
      <c r="Q497" s="31"/>
      <c r="R497" s="297"/>
      <c r="S497" s="297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290"/>
      <c r="AF497" s="290"/>
      <c r="AG497" s="290"/>
      <c r="AH497" s="290"/>
      <c r="AI497" s="290"/>
      <c r="AJ497" s="290"/>
      <c r="AK497" s="290"/>
      <c r="AL497" s="31"/>
      <c r="AM497" s="290" t="str">
        <f t="shared" si="25"/>
        <v/>
      </c>
      <c r="AN497" s="290" t="str">
        <f t="shared" si="28"/>
        <v/>
      </c>
      <c r="AO497" s="31"/>
    </row>
    <row r="498">
      <c r="A498" s="31"/>
      <c r="B498" s="291"/>
      <c r="C498" s="292"/>
      <c r="D498" s="293" t="str">
        <f t="shared" si="22"/>
        <v/>
      </c>
      <c r="E498" s="296"/>
      <c r="F498" s="290" t="str">
        <f t="shared" si="23"/>
        <v/>
      </c>
      <c r="G498" s="291"/>
      <c r="H498" s="295"/>
      <c r="I498" s="296"/>
      <c r="J498" s="31"/>
      <c r="K498" s="285" t="str">
        <f t="shared" si="24"/>
        <v/>
      </c>
      <c r="L498" s="297"/>
      <c r="M498" s="297"/>
      <c r="N498" s="31"/>
      <c r="O498" s="297"/>
      <c r="P498" s="31"/>
      <c r="Q498" s="31"/>
      <c r="R498" s="297"/>
      <c r="S498" s="297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290"/>
      <c r="AF498" s="290"/>
      <c r="AG498" s="290"/>
      <c r="AH498" s="290"/>
      <c r="AI498" s="290"/>
      <c r="AJ498" s="290"/>
      <c r="AK498" s="290"/>
      <c r="AL498" s="31"/>
      <c r="AM498" s="290" t="str">
        <f t="shared" si="25"/>
        <v/>
      </c>
      <c r="AN498" s="290" t="str">
        <f t="shared" si="28"/>
        <v/>
      </c>
      <c r="AO498" s="31"/>
    </row>
    <row r="499">
      <c r="A499" s="31"/>
      <c r="B499" s="291"/>
      <c r="C499" s="292"/>
      <c r="D499" s="293" t="str">
        <f t="shared" si="22"/>
        <v/>
      </c>
      <c r="E499" s="296"/>
      <c r="F499" s="290" t="str">
        <f t="shared" si="23"/>
        <v/>
      </c>
      <c r="G499" s="291"/>
      <c r="H499" s="295"/>
      <c r="I499" s="296"/>
      <c r="J499" s="31"/>
      <c r="K499" s="285" t="str">
        <f t="shared" si="24"/>
        <v/>
      </c>
      <c r="L499" s="297"/>
      <c r="M499" s="297"/>
      <c r="N499" s="31"/>
      <c r="O499" s="297"/>
      <c r="P499" s="31"/>
      <c r="Q499" s="31"/>
      <c r="R499" s="297"/>
      <c r="S499" s="297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290"/>
      <c r="AF499" s="290"/>
      <c r="AG499" s="290"/>
      <c r="AH499" s="290"/>
      <c r="AI499" s="290"/>
      <c r="AJ499" s="290"/>
      <c r="AK499" s="290"/>
      <c r="AL499" s="31"/>
      <c r="AM499" s="290" t="str">
        <f t="shared" si="25"/>
        <v/>
      </c>
      <c r="AN499" s="290" t="str">
        <f t="shared" si="28"/>
        <v/>
      </c>
      <c r="AO499" s="31"/>
    </row>
    <row r="500">
      <c r="A500" s="31"/>
      <c r="B500" s="291"/>
      <c r="C500" s="292"/>
      <c r="D500" s="293" t="str">
        <f t="shared" si="22"/>
        <v/>
      </c>
      <c r="E500" s="296"/>
      <c r="F500" s="290" t="str">
        <f t="shared" si="23"/>
        <v/>
      </c>
      <c r="G500" s="291"/>
      <c r="H500" s="295"/>
      <c r="I500" s="296"/>
      <c r="J500" s="31"/>
      <c r="K500" s="285" t="str">
        <f t="shared" si="24"/>
        <v/>
      </c>
      <c r="L500" s="297"/>
      <c r="M500" s="297"/>
      <c r="N500" s="31"/>
      <c r="O500" s="297"/>
      <c r="P500" s="31"/>
      <c r="Q500" s="31"/>
      <c r="R500" s="297"/>
      <c r="S500" s="297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290"/>
      <c r="AF500" s="290"/>
      <c r="AG500" s="290"/>
      <c r="AH500" s="290"/>
      <c r="AI500" s="290"/>
      <c r="AJ500" s="290"/>
      <c r="AK500" s="290"/>
      <c r="AL500" s="31"/>
      <c r="AM500" s="290" t="str">
        <f t="shared" si="25"/>
        <v/>
      </c>
      <c r="AN500" s="290" t="str">
        <f t="shared" si="28"/>
        <v/>
      </c>
      <c r="AO500" s="31"/>
    </row>
    <row r="501">
      <c r="A501" s="31"/>
      <c r="B501" s="291"/>
      <c r="C501" s="292"/>
      <c r="D501" s="293" t="str">
        <f t="shared" si="22"/>
        <v/>
      </c>
      <c r="E501" s="296"/>
      <c r="F501" s="290" t="str">
        <f t="shared" si="23"/>
        <v/>
      </c>
      <c r="G501" s="291"/>
      <c r="H501" s="295"/>
      <c r="I501" s="296"/>
      <c r="J501" s="31"/>
      <c r="K501" s="285" t="str">
        <f t="shared" si="24"/>
        <v/>
      </c>
      <c r="L501" s="297"/>
      <c r="M501" s="297"/>
      <c r="N501" s="31"/>
      <c r="O501" s="297"/>
      <c r="P501" s="31"/>
      <c r="Q501" s="31"/>
      <c r="R501" s="297"/>
      <c r="S501" s="297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290"/>
      <c r="AF501" s="290"/>
      <c r="AG501" s="290"/>
      <c r="AH501" s="290"/>
      <c r="AI501" s="290"/>
      <c r="AJ501" s="290"/>
      <c r="AK501" s="290"/>
      <c r="AL501" s="31"/>
      <c r="AM501" s="290" t="str">
        <f t="shared" si="25"/>
        <v/>
      </c>
      <c r="AN501" s="290" t="str">
        <f t="shared" si="28"/>
        <v/>
      </c>
      <c r="AO501" s="31"/>
    </row>
    <row r="502">
      <c r="A502" s="31"/>
      <c r="B502" s="291"/>
      <c r="C502" s="292"/>
      <c r="D502" s="293" t="str">
        <f t="shared" si="22"/>
        <v/>
      </c>
      <c r="E502" s="296"/>
      <c r="F502" s="290" t="str">
        <f t="shared" si="23"/>
        <v/>
      </c>
      <c r="G502" s="291"/>
      <c r="H502" s="295"/>
      <c r="I502" s="296"/>
      <c r="J502" s="31"/>
      <c r="K502" s="285" t="str">
        <f t="shared" si="24"/>
        <v/>
      </c>
      <c r="L502" s="297"/>
      <c r="M502" s="297"/>
      <c r="N502" s="31"/>
      <c r="O502" s="297"/>
      <c r="P502" s="31"/>
      <c r="Q502" s="31"/>
      <c r="R502" s="297"/>
      <c r="S502" s="297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290"/>
      <c r="AF502" s="290"/>
      <c r="AG502" s="290"/>
      <c r="AH502" s="290"/>
      <c r="AI502" s="290"/>
      <c r="AJ502" s="290"/>
      <c r="AK502" s="290"/>
      <c r="AL502" s="31"/>
      <c r="AM502" s="290" t="str">
        <f t="shared" si="25"/>
        <v/>
      </c>
      <c r="AN502" s="290" t="str">
        <f t="shared" si="28"/>
        <v/>
      </c>
      <c r="AO502" s="31"/>
    </row>
    <row r="503">
      <c r="A503" s="31"/>
      <c r="B503" s="291"/>
      <c r="C503" s="292"/>
      <c r="D503" s="293" t="str">
        <f t="shared" si="22"/>
        <v/>
      </c>
      <c r="E503" s="296"/>
      <c r="F503" s="290" t="str">
        <f t="shared" si="23"/>
        <v/>
      </c>
      <c r="G503" s="291"/>
      <c r="H503" s="295"/>
      <c r="I503" s="296"/>
      <c r="J503" s="31"/>
      <c r="K503" s="285" t="str">
        <f t="shared" si="24"/>
        <v/>
      </c>
      <c r="L503" s="297"/>
      <c r="M503" s="297"/>
      <c r="N503" s="31"/>
      <c r="O503" s="297"/>
      <c r="P503" s="297"/>
      <c r="Q503" s="31"/>
      <c r="R503" s="297"/>
      <c r="S503" s="297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290"/>
      <c r="AF503" s="290"/>
      <c r="AG503" s="290"/>
      <c r="AH503" s="290"/>
      <c r="AI503" s="290"/>
      <c r="AJ503" s="290"/>
      <c r="AK503" s="290"/>
      <c r="AL503" s="31"/>
      <c r="AM503" s="290" t="str">
        <f t="shared" si="25"/>
        <v/>
      </c>
      <c r="AN503" s="290" t="str">
        <f t="shared" si="28"/>
        <v/>
      </c>
      <c r="AO503" s="31"/>
    </row>
    <row r="504">
      <c r="A504" s="31"/>
      <c r="B504" s="291"/>
      <c r="C504" s="292"/>
      <c r="D504" s="293" t="str">
        <f t="shared" si="22"/>
        <v/>
      </c>
      <c r="E504" s="296"/>
      <c r="F504" s="290" t="str">
        <f t="shared" si="23"/>
        <v/>
      </c>
      <c r="G504" s="291"/>
      <c r="H504" s="295"/>
      <c r="I504" s="296"/>
      <c r="J504" s="31"/>
      <c r="K504" s="285" t="str">
        <f t="shared" si="24"/>
        <v/>
      </c>
      <c r="L504" s="297"/>
      <c r="M504" s="297"/>
      <c r="N504" s="31"/>
      <c r="O504" s="297"/>
      <c r="P504" s="297"/>
      <c r="Q504" s="31"/>
      <c r="R504" s="297"/>
      <c r="S504" s="297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290"/>
      <c r="AF504" s="290"/>
      <c r="AG504" s="290"/>
      <c r="AH504" s="290"/>
      <c r="AI504" s="290"/>
      <c r="AJ504" s="290"/>
      <c r="AK504" s="290"/>
      <c r="AL504" s="31"/>
      <c r="AM504" s="290" t="str">
        <f t="shared" si="25"/>
        <v/>
      </c>
      <c r="AN504" s="290" t="str">
        <f t="shared" si="28"/>
        <v/>
      </c>
      <c r="AO504" s="31"/>
    </row>
    <row r="505">
      <c r="A505" s="31"/>
      <c r="B505" s="291"/>
      <c r="C505" s="292"/>
      <c r="D505" s="293" t="str">
        <f t="shared" si="22"/>
        <v/>
      </c>
      <c r="E505" s="296"/>
      <c r="F505" s="290" t="str">
        <f t="shared" si="23"/>
        <v/>
      </c>
      <c r="G505" s="291"/>
      <c r="H505" s="295"/>
      <c r="I505" s="296"/>
      <c r="J505" s="31"/>
      <c r="K505" s="285" t="str">
        <f t="shared" si="24"/>
        <v/>
      </c>
      <c r="L505" s="297"/>
      <c r="M505" s="297"/>
      <c r="N505" s="31"/>
      <c r="O505" s="297"/>
      <c r="P505" s="297"/>
      <c r="Q505" s="31"/>
      <c r="R505" s="297"/>
      <c r="S505" s="297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290"/>
      <c r="AF505" s="290"/>
      <c r="AG505" s="290"/>
      <c r="AH505" s="290"/>
      <c r="AI505" s="290"/>
      <c r="AJ505" s="290"/>
      <c r="AK505" s="290"/>
      <c r="AL505" s="31"/>
      <c r="AM505" s="290" t="str">
        <f t="shared" si="25"/>
        <v/>
      </c>
      <c r="AN505" s="290" t="str">
        <f t="shared" si="28"/>
        <v/>
      </c>
      <c r="AO505" s="31"/>
    </row>
    <row r="506">
      <c r="A506" s="31"/>
      <c r="B506" s="291"/>
      <c r="C506" s="292"/>
      <c r="D506" s="293" t="str">
        <f t="shared" si="22"/>
        <v/>
      </c>
      <c r="E506" s="296"/>
      <c r="F506" s="290" t="str">
        <f t="shared" si="23"/>
        <v/>
      </c>
      <c r="G506" s="291"/>
      <c r="H506" s="295"/>
      <c r="I506" s="296"/>
      <c r="J506" s="31"/>
      <c r="K506" s="285" t="str">
        <f t="shared" si="24"/>
        <v/>
      </c>
      <c r="L506" s="297"/>
      <c r="M506" s="297"/>
      <c r="N506" s="31"/>
      <c r="O506" s="297"/>
      <c r="P506" s="297"/>
      <c r="Q506" s="31"/>
      <c r="R506" s="297"/>
      <c r="S506" s="297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290"/>
      <c r="AF506" s="290"/>
      <c r="AG506" s="290"/>
      <c r="AH506" s="290"/>
      <c r="AI506" s="290"/>
      <c r="AJ506" s="290"/>
      <c r="AK506" s="290"/>
      <c r="AL506" s="31"/>
      <c r="AM506" s="290" t="str">
        <f t="shared" si="25"/>
        <v/>
      </c>
      <c r="AN506" s="290" t="str">
        <f t="shared" si="28"/>
        <v/>
      </c>
      <c r="AO506" s="31"/>
    </row>
    <row r="507">
      <c r="A507" s="31"/>
      <c r="B507" s="291"/>
      <c r="C507" s="292"/>
      <c r="D507" s="293" t="str">
        <f t="shared" si="22"/>
        <v/>
      </c>
      <c r="E507" s="296"/>
      <c r="F507" s="290" t="str">
        <f t="shared" si="23"/>
        <v/>
      </c>
      <c r="G507" s="286"/>
      <c r="H507" s="295"/>
      <c r="I507" s="296"/>
      <c r="J507" s="31"/>
      <c r="K507" s="285" t="str">
        <f t="shared" si="24"/>
        <v/>
      </c>
      <c r="L507" s="297"/>
      <c r="M507" s="297"/>
      <c r="N507" s="31"/>
      <c r="O507" s="297"/>
      <c r="P507" s="297"/>
      <c r="Q507" s="31"/>
      <c r="R507" s="297"/>
      <c r="S507" s="297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290"/>
      <c r="AF507" s="290"/>
      <c r="AG507" s="290"/>
      <c r="AH507" s="290"/>
      <c r="AI507" s="290"/>
      <c r="AJ507" s="290"/>
      <c r="AK507" s="290"/>
      <c r="AL507" s="31"/>
      <c r="AM507" s="290" t="str">
        <f t="shared" si="25"/>
        <v/>
      </c>
      <c r="AN507" s="290" t="str">
        <f t="shared" si="28"/>
        <v/>
      </c>
      <c r="AO507" s="31"/>
    </row>
    <row r="508">
      <c r="A508" s="31"/>
      <c r="B508" s="291"/>
      <c r="C508" s="292"/>
      <c r="D508" s="293" t="str">
        <f t="shared" si="22"/>
        <v/>
      </c>
      <c r="E508" s="296"/>
      <c r="F508" s="290" t="str">
        <f t="shared" si="23"/>
        <v/>
      </c>
      <c r="G508" s="286"/>
      <c r="H508" s="295"/>
      <c r="I508" s="296"/>
      <c r="J508" s="31"/>
      <c r="K508" s="285" t="str">
        <f t="shared" si="24"/>
        <v/>
      </c>
      <c r="L508" s="297"/>
      <c r="M508" s="297"/>
      <c r="N508" s="31"/>
      <c r="O508" s="297"/>
      <c r="P508" s="297"/>
      <c r="Q508" s="31"/>
      <c r="R508" s="297"/>
      <c r="S508" s="297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290"/>
      <c r="AF508" s="290"/>
      <c r="AG508" s="290"/>
      <c r="AH508" s="290"/>
      <c r="AI508" s="290"/>
      <c r="AJ508" s="290"/>
      <c r="AK508" s="290"/>
      <c r="AL508" s="31"/>
      <c r="AM508" s="290" t="str">
        <f t="shared" si="25"/>
        <v/>
      </c>
      <c r="AN508" s="290" t="str">
        <f t="shared" si="28"/>
        <v/>
      </c>
      <c r="AO508" s="31"/>
    </row>
    <row r="509">
      <c r="A509" s="31"/>
      <c r="B509" s="291"/>
      <c r="C509" s="292"/>
      <c r="D509" s="293" t="str">
        <f t="shared" si="22"/>
        <v/>
      </c>
      <c r="E509" s="296"/>
      <c r="F509" s="290" t="str">
        <f t="shared" si="23"/>
        <v/>
      </c>
      <c r="G509" s="291"/>
      <c r="H509" s="295"/>
      <c r="I509" s="296"/>
      <c r="J509" s="31"/>
      <c r="K509" s="285" t="str">
        <f t="shared" si="24"/>
        <v/>
      </c>
      <c r="L509" s="297"/>
      <c r="M509" s="297"/>
      <c r="N509" s="31"/>
      <c r="O509" s="297"/>
      <c r="P509" s="31"/>
      <c r="Q509" s="31"/>
      <c r="R509" s="297"/>
      <c r="S509" s="297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290"/>
      <c r="AF509" s="290"/>
      <c r="AG509" s="290"/>
      <c r="AH509" s="290"/>
      <c r="AI509" s="290"/>
      <c r="AJ509" s="290"/>
      <c r="AK509" s="290"/>
      <c r="AL509" s="31"/>
      <c r="AM509" s="290" t="str">
        <f t="shared" si="25"/>
        <v/>
      </c>
      <c r="AN509" s="290" t="str">
        <f t="shared" si="28"/>
        <v/>
      </c>
      <c r="AO509" s="31"/>
    </row>
    <row r="510">
      <c r="A510" s="31"/>
      <c r="B510" s="291"/>
      <c r="C510" s="292"/>
      <c r="D510" s="293" t="str">
        <f t="shared" si="22"/>
        <v/>
      </c>
      <c r="E510" s="296"/>
      <c r="F510" s="290" t="str">
        <f t="shared" si="23"/>
        <v/>
      </c>
      <c r="G510" s="291"/>
      <c r="H510" s="295"/>
      <c r="I510" s="296"/>
      <c r="J510" s="31"/>
      <c r="K510" s="285" t="str">
        <f t="shared" si="24"/>
        <v/>
      </c>
      <c r="L510" s="297"/>
      <c r="M510" s="297"/>
      <c r="N510" s="31"/>
      <c r="O510" s="297"/>
      <c r="P510" s="31"/>
      <c r="Q510" s="31"/>
      <c r="R510" s="297"/>
      <c r="S510" s="297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290"/>
      <c r="AF510" s="290"/>
      <c r="AG510" s="290"/>
      <c r="AH510" s="290"/>
      <c r="AI510" s="290"/>
      <c r="AJ510" s="290"/>
      <c r="AK510" s="290"/>
      <c r="AL510" s="31"/>
      <c r="AM510" s="290" t="str">
        <f t="shared" si="25"/>
        <v/>
      </c>
      <c r="AN510" s="290" t="str">
        <f t="shared" si="28"/>
        <v/>
      </c>
      <c r="AO510" s="31"/>
    </row>
    <row r="511">
      <c r="A511" s="31"/>
      <c r="B511" s="291"/>
      <c r="C511" s="292"/>
      <c r="D511" s="293" t="str">
        <f t="shared" si="22"/>
        <v/>
      </c>
      <c r="E511" s="296"/>
      <c r="F511" s="290" t="str">
        <f t="shared" si="23"/>
        <v/>
      </c>
      <c r="G511" s="291"/>
      <c r="H511" s="295"/>
      <c r="I511" s="296"/>
      <c r="J511" s="31"/>
      <c r="K511" s="285" t="str">
        <f t="shared" si="24"/>
        <v/>
      </c>
      <c r="L511" s="297"/>
      <c r="M511" s="297"/>
      <c r="N511" s="31"/>
      <c r="O511" s="297"/>
      <c r="P511" s="31"/>
      <c r="Q511" s="31"/>
      <c r="R511" s="297"/>
      <c r="S511" s="297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290"/>
      <c r="AF511" s="290"/>
      <c r="AG511" s="290"/>
      <c r="AH511" s="290"/>
      <c r="AI511" s="290"/>
      <c r="AJ511" s="290"/>
      <c r="AK511" s="290"/>
      <c r="AL511" s="31"/>
      <c r="AM511" s="290" t="str">
        <f t="shared" si="25"/>
        <v/>
      </c>
      <c r="AN511" s="290" t="str">
        <f t="shared" si="28"/>
        <v/>
      </c>
      <c r="AO511" s="31"/>
    </row>
    <row r="512">
      <c r="A512" s="31"/>
      <c r="B512" s="291"/>
      <c r="C512" s="292"/>
      <c r="D512" s="293" t="str">
        <f t="shared" si="22"/>
        <v/>
      </c>
      <c r="E512" s="296"/>
      <c r="F512" s="290" t="str">
        <f t="shared" si="23"/>
        <v/>
      </c>
      <c r="G512" s="291"/>
      <c r="H512" s="295"/>
      <c r="I512" s="296"/>
      <c r="J512" s="31"/>
      <c r="K512" s="285" t="str">
        <f t="shared" si="24"/>
        <v/>
      </c>
      <c r="L512" s="297"/>
      <c r="M512" s="297"/>
      <c r="N512" s="31"/>
      <c r="O512" s="297"/>
      <c r="P512" s="31"/>
      <c r="Q512" s="31"/>
      <c r="R512" s="297"/>
      <c r="S512" s="297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290"/>
      <c r="AF512" s="290"/>
      <c r="AG512" s="290"/>
      <c r="AH512" s="290"/>
      <c r="AI512" s="290"/>
      <c r="AJ512" s="290"/>
      <c r="AK512" s="290"/>
      <c r="AL512" s="31"/>
      <c r="AM512" s="290" t="str">
        <f t="shared" si="25"/>
        <v/>
      </c>
      <c r="AN512" s="290" t="str">
        <f t="shared" si="28"/>
        <v/>
      </c>
      <c r="AO512" s="31"/>
    </row>
    <row r="513">
      <c r="A513" s="31"/>
      <c r="B513" s="291"/>
      <c r="C513" s="292"/>
      <c r="D513" s="293" t="str">
        <f t="shared" si="22"/>
        <v/>
      </c>
      <c r="E513" s="296"/>
      <c r="F513" s="290" t="str">
        <f t="shared" si="23"/>
        <v/>
      </c>
      <c r="G513" s="291"/>
      <c r="H513" s="295"/>
      <c r="I513" s="296"/>
      <c r="J513" s="31"/>
      <c r="K513" s="285" t="str">
        <f t="shared" si="24"/>
        <v/>
      </c>
      <c r="L513" s="297"/>
      <c r="M513" s="297"/>
      <c r="N513" s="31"/>
      <c r="O513" s="297"/>
      <c r="P513" s="31"/>
      <c r="Q513" s="31"/>
      <c r="R513" s="297"/>
      <c r="S513" s="297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290"/>
      <c r="AF513" s="290"/>
      <c r="AG513" s="290"/>
      <c r="AH513" s="290"/>
      <c r="AI513" s="290"/>
      <c r="AJ513" s="290"/>
      <c r="AK513" s="290"/>
      <c r="AL513" s="31"/>
      <c r="AM513" s="290" t="str">
        <f t="shared" si="25"/>
        <v/>
      </c>
      <c r="AN513" s="290" t="str">
        <f t="shared" si="28"/>
        <v/>
      </c>
      <c r="AO513" s="31"/>
    </row>
    <row r="514">
      <c r="A514" s="31"/>
      <c r="B514" s="291"/>
      <c r="C514" s="292"/>
      <c r="D514" s="293" t="str">
        <f t="shared" si="22"/>
        <v/>
      </c>
      <c r="E514" s="296"/>
      <c r="F514" s="290" t="str">
        <f t="shared" si="23"/>
        <v/>
      </c>
      <c r="G514" s="291"/>
      <c r="H514" s="295"/>
      <c r="I514" s="296"/>
      <c r="J514" s="31"/>
      <c r="K514" s="285" t="str">
        <f t="shared" si="24"/>
        <v/>
      </c>
      <c r="L514" s="297"/>
      <c r="M514" s="297"/>
      <c r="N514" s="31"/>
      <c r="O514" s="297"/>
      <c r="P514" s="31"/>
      <c r="Q514" s="31"/>
      <c r="R514" s="297"/>
      <c r="S514" s="297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290"/>
      <c r="AF514" s="290"/>
      <c r="AG514" s="290"/>
      <c r="AH514" s="290"/>
      <c r="AI514" s="290"/>
      <c r="AJ514" s="290"/>
      <c r="AK514" s="290"/>
      <c r="AL514" s="31"/>
      <c r="AM514" s="290" t="str">
        <f t="shared" si="25"/>
        <v/>
      </c>
      <c r="AN514" s="290" t="str">
        <f t="shared" si="28"/>
        <v/>
      </c>
      <c r="AO514" s="31"/>
    </row>
    <row r="515">
      <c r="A515" s="31"/>
      <c r="B515" s="291"/>
      <c r="C515" s="292"/>
      <c r="D515" s="293" t="str">
        <f t="shared" si="22"/>
        <v/>
      </c>
      <c r="E515" s="296"/>
      <c r="F515" s="290" t="str">
        <f t="shared" si="23"/>
        <v/>
      </c>
      <c r="G515" s="286"/>
      <c r="H515" s="295"/>
      <c r="I515" s="296"/>
      <c r="J515" s="31"/>
      <c r="K515" s="285" t="str">
        <f t="shared" si="24"/>
        <v/>
      </c>
      <c r="L515" s="297"/>
      <c r="M515" s="297"/>
      <c r="N515" s="31"/>
      <c r="O515" s="297"/>
      <c r="P515" s="297"/>
      <c r="Q515" s="31"/>
      <c r="R515" s="297"/>
      <c r="S515" s="297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290"/>
      <c r="AF515" s="290"/>
      <c r="AG515" s="290"/>
      <c r="AH515" s="290"/>
      <c r="AI515" s="290"/>
      <c r="AJ515" s="290"/>
      <c r="AK515" s="290"/>
      <c r="AL515" s="31"/>
      <c r="AM515" s="290" t="str">
        <f t="shared" si="25"/>
        <v/>
      </c>
      <c r="AN515" s="290" t="str">
        <f t="shared" si="28"/>
        <v/>
      </c>
      <c r="AO515" s="31"/>
    </row>
    <row r="516">
      <c r="A516" s="31"/>
      <c r="B516" s="291"/>
      <c r="C516" s="292"/>
      <c r="D516" s="293" t="str">
        <f t="shared" si="22"/>
        <v/>
      </c>
      <c r="E516" s="296"/>
      <c r="F516" s="290" t="str">
        <f t="shared" si="23"/>
        <v/>
      </c>
      <c r="G516" s="286"/>
      <c r="H516" s="295"/>
      <c r="I516" s="296"/>
      <c r="J516" s="31"/>
      <c r="K516" s="285" t="str">
        <f t="shared" si="24"/>
        <v/>
      </c>
      <c r="L516" s="297"/>
      <c r="M516" s="297"/>
      <c r="N516" s="31"/>
      <c r="O516" s="297"/>
      <c r="P516" s="297"/>
      <c r="Q516" s="31"/>
      <c r="R516" s="297"/>
      <c r="S516" s="297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290"/>
      <c r="AF516" s="290"/>
      <c r="AG516" s="290"/>
      <c r="AH516" s="290"/>
      <c r="AI516" s="290"/>
      <c r="AJ516" s="290"/>
      <c r="AK516" s="290"/>
      <c r="AL516" s="31"/>
      <c r="AM516" s="290" t="str">
        <f t="shared" si="25"/>
        <v/>
      </c>
      <c r="AN516" s="290" t="str">
        <f t="shared" si="28"/>
        <v/>
      </c>
      <c r="AO516" s="31"/>
    </row>
    <row r="517">
      <c r="A517" s="31"/>
      <c r="B517" s="291"/>
      <c r="C517" s="292"/>
      <c r="D517" s="293" t="str">
        <f t="shared" si="22"/>
        <v/>
      </c>
      <c r="E517" s="296"/>
      <c r="F517" s="290" t="str">
        <f t="shared" si="23"/>
        <v/>
      </c>
      <c r="G517" s="291"/>
      <c r="H517" s="295"/>
      <c r="I517" s="296"/>
      <c r="J517" s="31"/>
      <c r="K517" s="285" t="str">
        <f t="shared" si="24"/>
        <v/>
      </c>
      <c r="L517" s="297"/>
      <c r="M517" s="297"/>
      <c r="N517" s="31"/>
      <c r="O517" s="297"/>
      <c r="P517" s="297"/>
      <c r="Q517" s="31"/>
      <c r="R517" s="297"/>
      <c r="S517" s="297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290"/>
      <c r="AF517" s="290"/>
      <c r="AG517" s="290"/>
      <c r="AH517" s="290"/>
      <c r="AI517" s="290"/>
      <c r="AJ517" s="290"/>
      <c r="AK517" s="290"/>
      <c r="AL517" s="31"/>
      <c r="AM517" s="290" t="str">
        <f t="shared" si="25"/>
        <v/>
      </c>
      <c r="AN517" s="290" t="str">
        <f t="shared" si="28"/>
        <v/>
      </c>
      <c r="AO517" s="31"/>
    </row>
    <row r="518">
      <c r="A518" s="31"/>
      <c r="B518" s="291"/>
      <c r="C518" s="292"/>
      <c r="D518" s="293" t="str">
        <f t="shared" si="22"/>
        <v/>
      </c>
      <c r="E518" s="296"/>
      <c r="F518" s="290" t="str">
        <f t="shared" si="23"/>
        <v/>
      </c>
      <c r="G518" s="291"/>
      <c r="H518" s="295"/>
      <c r="I518" s="296"/>
      <c r="J518" s="31"/>
      <c r="K518" s="285" t="str">
        <f t="shared" si="24"/>
        <v/>
      </c>
      <c r="L518" s="297"/>
      <c r="M518" s="297"/>
      <c r="N518" s="31"/>
      <c r="O518" s="297"/>
      <c r="P518" s="297"/>
      <c r="Q518" s="31"/>
      <c r="R518" s="297"/>
      <c r="S518" s="297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290"/>
      <c r="AF518" s="290"/>
      <c r="AG518" s="290"/>
      <c r="AH518" s="290"/>
      <c r="AI518" s="290"/>
      <c r="AJ518" s="290"/>
      <c r="AK518" s="290"/>
      <c r="AL518" s="31"/>
      <c r="AM518" s="290" t="str">
        <f t="shared" si="25"/>
        <v/>
      </c>
      <c r="AN518" s="290" t="str">
        <f t="shared" si="28"/>
        <v/>
      </c>
      <c r="AO518" s="31"/>
    </row>
    <row r="519">
      <c r="A519" s="31"/>
      <c r="B519" s="291"/>
      <c r="C519" s="292"/>
      <c r="D519" s="293" t="str">
        <f t="shared" si="22"/>
        <v/>
      </c>
      <c r="E519" s="296"/>
      <c r="F519" s="290" t="str">
        <f t="shared" si="23"/>
        <v/>
      </c>
      <c r="G519" s="291"/>
      <c r="H519" s="295"/>
      <c r="I519" s="296"/>
      <c r="J519" s="31"/>
      <c r="K519" s="285" t="str">
        <f t="shared" si="24"/>
        <v/>
      </c>
      <c r="L519" s="297"/>
      <c r="M519" s="297"/>
      <c r="N519" s="31"/>
      <c r="O519" s="297"/>
      <c r="P519" s="297"/>
      <c r="Q519" s="31"/>
      <c r="R519" s="297"/>
      <c r="S519" s="297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290"/>
      <c r="AF519" s="290"/>
      <c r="AG519" s="290"/>
      <c r="AH519" s="290"/>
      <c r="AI519" s="290"/>
      <c r="AJ519" s="290"/>
      <c r="AK519" s="290"/>
      <c r="AL519" s="31"/>
      <c r="AM519" s="290" t="str">
        <f t="shared" si="25"/>
        <v/>
      </c>
      <c r="AN519" s="290" t="str">
        <f t="shared" si="28"/>
        <v/>
      </c>
      <c r="AO519" s="31"/>
    </row>
    <row r="520">
      <c r="A520" s="31"/>
      <c r="B520" s="291"/>
      <c r="C520" s="292"/>
      <c r="D520" s="293" t="str">
        <f t="shared" si="22"/>
        <v/>
      </c>
      <c r="E520" s="296"/>
      <c r="F520" s="290" t="str">
        <f t="shared" si="23"/>
        <v/>
      </c>
      <c r="G520" s="291"/>
      <c r="H520" s="295"/>
      <c r="I520" s="296"/>
      <c r="J520" s="31"/>
      <c r="K520" s="285" t="str">
        <f t="shared" si="24"/>
        <v/>
      </c>
      <c r="L520" s="297"/>
      <c r="M520" s="297"/>
      <c r="N520" s="31"/>
      <c r="O520" s="297"/>
      <c r="P520" s="297"/>
      <c r="Q520" s="31"/>
      <c r="R520" s="297"/>
      <c r="S520" s="297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290"/>
      <c r="AF520" s="290"/>
      <c r="AG520" s="290"/>
      <c r="AH520" s="290"/>
      <c r="AI520" s="290"/>
      <c r="AJ520" s="290"/>
      <c r="AK520" s="290"/>
      <c r="AL520" s="31"/>
      <c r="AM520" s="290" t="str">
        <f t="shared" si="25"/>
        <v/>
      </c>
      <c r="AN520" s="290" t="str">
        <f t="shared" si="28"/>
        <v/>
      </c>
      <c r="AO520" s="31"/>
    </row>
    <row r="521">
      <c r="A521" s="31"/>
      <c r="B521" s="291"/>
      <c r="C521" s="292"/>
      <c r="D521" s="293" t="str">
        <f t="shared" si="22"/>
        <v/>
      </c>
      <c r="E521" s="296"/>
      <c r="F521" s="290" t="str">
        <f t="shared" si="23"/>
        <v/>
      </c>
      <c r="G521" s="291"/>
      <c r="H521" s="295"/>
      <c r="I521" s="296"/>
      <c r="J521" s="31"/>
      <c r="K521" s="285" t="str">
        <f t="shared" si="24"/>
        <v/>
      </c>
      <c r="L521" s="297"/>
      <c r="M521" s="297"/>
      <c r="N521" s="31"/>
      <c r="O521" s="297"/>
      <c r="P521" s="297"/>
      <c r="Q521" s="31"/>
      <c r="R521" s="297"/>
      <c r="S521" s="297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290"/>
      <c r="AF521" s="290"/>
      <c r="AG521" s="290"/>
      <c r="AH521" s="290"/>
      <c r="AI521" s="290"/>
      <c r="AJ521" s="290"/>
      <c r="AK521" s="290"/>
      <c r="AL521" s="31"/>
      <c r="AM521" s="290" t="str">
        <f t="shared" si="25"/>
        <v/>
      </c>
      <c r="AN521" s="290" t="str">
        <f t="shared" si="28"/>
        <v/>
      </c>
      <c r="AO521" s="31"/>
    </row>
    <row r="522">
      <c r="A522" s="31"/>
      <c r="B522" s="291"/>
      <c r="C522" s="292"/>
      <c r="D522" s="293" t="str">
        <f t="shared" si="22"/>
        <v/>
      </c>
      <c r="E522" s="296"/>
      <c r="F522" s="290" t="str">
        <f t="shared" si="23"/>
        <v/>
      </c>
      <c r="G522" s="291"/>
      <c r="H522" s="295"/>
      <c r="I522" s="296"/>
      <c r="J522" s="31"/>
      <c r="K522" s="285" t="str">
        <f t="shared" si="24"/>
        <v/>
      </c>
      <c r="L522" s="297"/>
      <c r="M522" s="297"/>
      <c r="N522" s="31"/>
      <c r="O522" s="297"/>
      <c r="P522" s="297"/>
      <c r="Q522" s="31"/>
      <c r="R522" s="297"/>
      <c r="S522" s="297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290"/>
      <c r="AF522" s="290"/>
      <c r="AG522" s="290"/>
      <c r="AH522" s="290"/>
      <c r="AI522" s="290"/>
      <c r="AJ522" s="290"/>
      <c r="AK522" s="290"/>
      <c r="AL522" s="31"/>
      <c r="AM522" s="290" t="str">
        <f t="shared" si="25"/>
        <v/>
      </c>
      <c r="AN522" s="290" t="str">
        <f t="shared" si="28"/>
        <v/>
      </c>
      <c r="AO522" s="31"/>
    </row>
    <row r="523">
      <c r="A523" s="31"/>
      <c r="B523" s="291"/>
      <c r="C523" s="292"/>
      <c r="D523" s="293" t="str">
        <f t="shared" si="22"/>
        <v/>
      </c>
      <c r="E523" s="296"/>
      <c r="F523" s="290" t="str">
        <f t="shared" si="23"/>
        <v/>
      </c>
      <c r="G523" s="291"/>
      <c r="H523" s="295"/>
      <c r="I523" s="296"/>
      <c r="J523" s="31"/>
      <c r="K523" s="285" t="str">
        <f t="shared" si="24"/>
        <v/>
      </c>
      <c r="L523" s="297"/>
      <c r="M523" s="297"/>
      <c r="N523" s="31"/>
      <c r="O523" s="297"/>
      <c r="P523" s="31"/>
      <c r="Q523" s="31"/>
      <c r="R523" s="297"/>
      <c r="S523" s="297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290"/>
      <c r="AF523" s="290"/>
      <c r="AG523" s="290"/>
      <c r="AH523" s="290"/>
      <c r="AI523" s="290"/>
      <c r="AJ523" s="290"/>
      <c r="AK523" s="290"/>
      <c r="AL523" s="31"/>
      <c r="AM523" s="290" t="str">
        <f t="shared" si="25"/>
        <v/>
      </c>
      <c r="AN523" s="290" t="str">
        <f t="shared" si="28"/>
        <v/>
      </c>
      <c r="AO523" s="31"/>
    </row>
    <row r="524">
      <c r="A524" s="31"/>
      <c r="B524" s="291"/>
      <c r="C524" s="292"/>
      <c r="D524" s="293" t="str">
        <f t="shared" si="22"/>
        <v/>
      </c>
      <c r="E524" s="296"/>
      <c r="F524" s="290" t="str">
        <f t="shared" si="23"/>
        <v/>
      </c>
      <c r="G524" s="291"/>
      <c r="H524" s="295"/>
      <c r="I524" s="296"/>
      <c r="J524" s="31"/>
      <c r="K524" s="285" t="str">
        <f t="shared" si="24"/>
        <v/>
      </c>
      <c r="L524" s="297"/>
      <c r="M524" s="297"/>
      <c r="N524" s="31"/>
      <c r="O524" s="297"/>
      <c r="P524" s="31"/>
      <c r="Q524" s="31"/>
      <c r="R524" s="297"/>
      <c r="S524" s="297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290"/>
      <c r="AF524" s="290"/>
      <c r="AG524" s="290"/>
      <c r="AH524" s="290"/>
      <c r="AI524" s="290"/>
      <c r="AJ524" s="290"/>
      <c r="AK524" s="290"/>
      <c r="AL524" s="31"/>
      <c r="AM524" s="290" t="str">
        <f t="shared" si="25"/>
        <v/>
      </c>
      <c r="AN524" s="290" t="str">
        <f t="shared" si="28"/>
        <v/>
      </c>
      <c r="AO524" s="31"/>
    </row>
    <row r="525">
      <c r="A525" s="31"/>
      <c r="B525" s="291"/>
      <c r="C525" s="292"/>
      <c r="D525" s="293" t="str">
        <f t="shared" si="22"/>
        <v/>
      </c>
      <c r="E525" s="296"/>
      <c r="F525" s="290" t="str">
        <f t="shared" si="23"/>
        <v/>
      </c>
      <c r="G525" s="291"/>
      <c r="H525" s="295"/>
      <c r="I525" s="296"/>
      <c r="J525" s="31"/>
      <c r="K525" s="285" t="str">
        <f t="shared" si="24"/>
        <v/>
      </c>
      <c r="L525" s="297"/>
      <c r="M525" s="297"/>
      <c r="N525" s="31"/>
      <c r="O525" s="297"/>
      <c r="P525" s="31"/>
      <c r="Q525" s="31"/>
      <c r="R525" s="297"/>
      <c r="S525" s="297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290"/>
      <c r="AF525" s="290"/>
      <c r="AG525" s="290"/>
      <c r="AH525" s="290"/>
      <c r="AI525" s="290"/>
      <c r="AJ525" s="290"/>
      <c r="AK525" s="290"/>
      <c r="AL525" s="31"/>
      <c r="AM525" s="290" t="str">
        <f t="shared" si="25"/>
        <v/>
      </c>
      <c r="AN525" s="290" t="str">
        <f t="shared" si="28"/>
        <v/>
      </c>
      <c r="AO525" s="31"/>
    </row>
    <row r="526">
      <c r="A526" s="31"/>
      <c r="B526" s="291"/>
      <c r="C526" s="292"/>
      <c r="D526" s="293" t="str">
        <f t="shared" si="22"/>
        <v/>
      </c>
      <c r="E526" s="296"/>
      <c r="F526" s="290" t="str">
        <f t="shared" si="23"/>
        <v/>
      </c>
      <c r="G526" s="291"/>
      <c r="H526" s="295"/>
      <c r="I526" s="296"/>
      <c r="J526" s="31"/>
      <c r="K526" s="285" t="str">
        <f t="shared" si="24"/>
        <v/>
      </c>
      <c r="L526" s="297"/>
      <c r="M526" s="297"/>
      <c r="N526" s="31"/>
      <c r="O526" s="297"/>
      <c r="P526" s="297"/>
      <c r="Q526" s="31"/>
      <c r="R526" s="297"/>
      <c r="S526" s="297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290"/>
      <c r="AF526" s="290"/>
      <c r="AG526" s="290"/>
      <c r="AH526" s="290"/>
      <c r="AI526" s="290"/>
      <c r="AJ526" s="290"/>
      <c r="AK526" s="290"/>
      <c r="AL526" s="31"/>
      <c r="AM526" s="290" t="str">
        <f t="shared" si="25"/>
        <v/>
      </c>
      <c r="AN526" s="290" t="str">
        <f t="shared" si="28"/>
        <v/>
      </c>
      <c r="AO526" s="31"/>
    </row>
    <row r="527">
      <c r="A527" s="31"/>
      <c r="B527" s="291"/>
      <c r="C527" s="292"/>
      <c r="D527" s="293" t="str">
        <f t="shared" si="22"/>
        <v/>
      </c>
      <c r="E527" s="296"/>
      <c r="F527" s="290" t="str">
        <f t="shared" si="23"/>
        <v/>
      </c>
      <c r="G527" s="291"/>
      <c r="H527" s="295"/>
      <c r="I527" s="296"/>
      <c r="J527" s="31"/>
      <c r="K527" s="285" t="str">
        <f t="shared" si="24"/>
        <v/>
      </c>
      <c r="L527" s="297"/>
      <c r="M527" s="297"/>
      <c r="N527" s="31"/>
      <c r="O527" s="297"/>
      <c r="P527" s="297"/>
      <c r="Q527" s="31"/>
      <c r="R527" s="297"/>
      <c r="S527" s="297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290"/>
      <c r="AF527" s="290"/>
      <c r="AG527" s="290"/>
      <c r="AH527" s="290"/>
      <c r="AI527" s="290"/>
      <c r="AJ527" s="290"/>
      <c r="AK527" s="290"/>
      <c r="AL527" s="31"/>
      <c r="AM527" s="290" t="str">
        <f t="shared" si="25"/>
        <v/>
      </c>
      <c r="AN527" s="290" t="str">
        <f t="shared" si="28"/>
        <v/>
      </c>
      <c r="AO527" s="31"/>
    </row>
    <row r="528">
      <c r="A528" s="31"/>
      <c r="B528" s="291"/>
      <c r="C528" s="292"/>
      <c r="D528" s="293" t="str">
        <f t="shared" si="22"/>
        <v/>
      </c>
      <c r="E528" s="296"/>
      <c r="F528" s="290" t="str">
        <f t="shared" si="23"/>
        <v/>
      </c>
      <c r="G528" s="291"/>
      <c r="H528" s="295"/>
      <c r="I528" s="296"/>
      <c r="J528" s="31"/>
      <c r="K528" s="285" t="str">
        <f t="shared" si="24"/>
        <v/>
      </c>
      <c r="L528" s="297"/>
      <c r="M528" s="297"/>
      <c r="N528" s="31"/>
      <c r="O528" s="297"/>
      <c r="P528" s="31"/>
      <c r="Q528" s="31"/>
      <c r="R528" s="297"/>
      <c r="S528" s="297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290"/>
      <c r="AF528" s="290"/>
      <c r="AG528" s="290"/>
      <c r="AH528" s="290"/>
      <c r="AI528" s="290"/>
      <c r="AJ528" s="290"/>
      <c r="AK528" s="290"/>
      <c r="AL528" s="31"/>
      <c r="AM528" s="290" t="str">
        <f t="shared" si="25"/>
        <v/>
      </c>
      <c r="AN528" s="290" t="str">
        <f t="shared" si="28"/>
        <v/>
      </c>
      <c r="AO528" s="31"/>
    </row>
    <row r="529">
      <c r="A529" s="31"/>
      <c r="B529" s="291"/>
      <c r="C529" s="292"/>
      <c r="D529" s="293" t="str">
        <f t="shared" si="22"/>
        <v/>
      </c>
      <c r="E529" s="296"/>
      <c r="F529" s="290" t="str">
        <f t="shared" si="23"/>
        <v/>
      </c>
      <c r="G529" s="291"/>
      <c r="H529" s="295"/>
      <c r="I529" s="296"/>
      <c r="J529" s="31"/>
      <c r="K529" s="285" t="str">
        <f t="shared" si="24"/>
        <v/>
      </c>
      <c r="L529" s="297"/>
      <c r="M529" s="297"/>
      <c r="N529" s="31"/>
      <c r="O529" s="297"/>
      <c r="P529" s="31"/>
      <c r="Q529" s="31"/>
      <c r="R529" s="297"/>
      <c r="S529" s="297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290"/>
      <c r="AF529" s="290"/>
      <c r="AG529" s="290"/>
      <c r="AH529" s="290"/>
      <c r="AI529" s="290"/>
      <c r="AJ529" s="290"/>
      <c r="AK529" s="290"/>
      <c r="AL529" s="31"/>
      <c r="AM529" s="290" t="str">
        <f t="shared" si="25"/>
        <v/>
      </c>
      <c r="AN529" s="290" t="str">
        <f t="shared" si="28"/>
        <v/>
      </c>
      <c r="AO529" s="31"/>
    </row>
    <row r="530">
      <c r="A530" s="31"/>
      <c r="B530" s="291"/>
      <c r="C530" s="292"/>
      <c r="D530" s="293" t="str">
        <f t="shared" si="22"/>
        <v/>
      </c>
      <c r="E530" s="296"/>
      <c r="F530" s="290" t="str">
        <f t="shared" si="23"/>
        <v/>
      </c>
      <c r="G530" s="291"/>
      <c r="H530" s="295"/>
      <c r="I530" s="296"/>
      <c r="J530" s="31"/>
      <c r="K530" s="285" t="str">
        <f t="shared" si="24"/>
        <v/>
      </c>
      <c r="L530" s="297"/>
      <c r="M530" s="297"/>
      <c r="N530" s="31"/>
      <c r="O530" s="297"/>
      <c r="P530" s="31"/>
      <c r="Q530" s="31"/>
      <c r="R530" s="297"/>
      <c r="S530" s="297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290"/>
      <c r="AF530" s="290"/>
      <c r="AG530" s="290"/>
      <c r="AH530" s="290"/>
      <c r="AI530" s="290"/>
      <c r="AJ530" s="290"/>
      <c r="AK530" s="290"/>
      <c r="AL530" s="31"/>
      <c r="AM530" s="290" t="str">
        <f t="shared" si="25"/>
        <v/>
      </c>
      <c r="AN530" s="290" t="str">
        <f t="shared" si="28"/>
        <v/>
      </c>
      <c r="AO530" s="31"/>
    </row>
    <row r="531">
      <c r="A531" s="31"/>
      <c r="B531" s="291"/>
      <c r="C531" s="292"/>
      <c r="D531" s="293" t="str">
        <f t="shared" si="22"/>
        <v/>
      </c>
      <c r="E531" s="296"/>
      <c r="F531" s="290" t="str">
        <f t="shared" si="23"/>
        <v/>
      </c>
      <c r="G531" s="291"/>
      <c r="H531" s="295"/>
      <c r="I531" s="296"/>
      <c r="J531" s="31"/>
      <c r="K531" s="285" t="str">
        <f t="shared" si="24"/>
        <v/>
      </c>
      <c r="L531" s="297"/>
      <c r="M531" s="297"/>
      <c r="N531" s="31"/>
      <c r="O531" s="297"/>
      <c r="P531" s="297"/>
      <c r="Q531" s="31"/>
      <c r="R531" s="297"/>
      <c r="S531" s="297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290"/>
      <c r="AF531" s="290"/>
      <c r="AG531" s="290"/>
      <c r="AH531" s="290"/>
      <c r="AI531" s="290"/>
      <c r="AJ531" s="290"/>
      <c r="AK531" s="290"/>
      <c r="AL531" s="31"/>
      <c r="AM531" s="290" t="str">
        <f t="shared" si="25"/>
        <v/>
      </c>
      <c r="AN531" s="290" t="str">
        <f t="shared" si="28"/>
        <v/>
      </c>
      <c r="AO531" s="31"/>
    </row>
    <row r="532">
      <c r="A532" s="31"/>
      <c r="B532" s="291"/>
      <c r="C532" s="292"/>
      <c r="D532" s="293" t="str">
        <f t="shared" si="22"/>
        <v/>
      </c>
      <c r="E532" s="296"/>
      <c r="F532" s="290" t="str">
        <f t="shared" si="23"/>
        <v/>
      </c>
      <c r="G532" s="291"/>
      <c r="H532" s="295"/>
      <c r="I532" s="296"/>
      <c r="J532" s="31"/>
      <c r="K532" s="285" t="str">
        <f t="shared" si="24"/>
        <v/>
      </c>
      <c r="L532" s="297"/>
      <c r="M532" s="297"/>
      <c r="N532" s="31"/>
      <c r="O532" s="297"/>
      <c r="P532" s="297"/>
      <c r="Q532" s="31"/>
      <c r="R532" s="297"/>
      <c r="S532" s="297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290"/>
      <c r="AF532" s="290"/>
      <c r="AG532" s="290"/>
      <c r="AH532" s="290"/>
      <c r="AI532" s="290"/>
      <c r="AJ532" s="290"/>
      <c r="AK532" s="290"/>
      <c r="AL532" s="31"/>
      <c r="AM532" s="290" t="str">
        <f t="shared" si="25"/>
        <v/>
      </c>
      <c r="AN532" s="290" t="str">
        <f t="shared" si="28"/>
        <v/>
      </c>
      <c r="AO532" s="31"/>
    </row>
    <row r="533">
      <c r="A533" s="31"/>
      <c r="B533" s="291"/>
      <c r="C533" s="292"/>
      <c r="D533" s="293" t="str">
        <f t="shared" si="22"/>
        <v/>
      </c>
      <c r="E533" s="296"/>
      <c r="F533" s="290" t="str">
        <f t="shared" si="23"/>
        <v/>
      </c>
      <c r="G533" s="291"/>
      <c r="H533" s="295"/>
      <c r="I533" s="296"/>
      <c r="J533" s="31"/>
      <c r="K533" s="285" t="str">
        <f t="shared" si="24"/>
        <v/>
      </c>
      <c r="L533" s="297"/>
      <c r="M533" s="297"/>
      <c r="N533" s="31"/>
      <c r="O533" s="297"/>
      <c r="P533" s="297"/>
      <c r="Q533" s="31"/>
      <c r="R533" s="297"/>
      <c r="S533" s="297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290"/>
      <c r="AF533" s="290"/>
      <c r="AG533" s="290"/>
      <c r="AH533" s="290"/>
      <c r="AI533" s="290"/>
      <c r="AJ533" s="290"/>
      <c r="AK533" s="290"/>
      <c r="AL533" s="31"/>
      <c r="AM533" s="290" t="str">
        <f t="shared" si="25"/>
        <v/>
      </c>
      <c r="AN533" s="290" t="str">
        <f t="shared" si="28"/>
        <v/>
      </c>
      <c r="AO533" s="31"/>
    </row>
    <row r="534">
      <c r="A534" s="31"/>
      <c r="B534" s="291"/>
      <c r="C534" s="292"/>
      <c r="D534" s="293" t="str">
        <f t="shared" si="22"/>
        <v/>
      </c>
      <c r="E534" s="296"/>
      <c r="F534" s="290" t="str">
        <f t="shared" si="23"/>
        <v/>
      </c>
      <c r="G534" s="291"/>
      <c r="H534" s="295"/>
      <c r="I534" s="296"/>
      <c r="J534" s="31"/>
      <c r="K534" s="285" t="str">
        <f t="shared" si="24"/>
        <v/>
      </c>
      <c r="L534" s="297"/>
      <c r="M534" s="297"/>
      <c r="N534" s="31"/>
      <c r="O534" s="297"/>
      <c r="P534" s="297"/>
      <c r="Q534" s="31"/>
      <c r="R534" s="297"/>
      <c r="S534" s="297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290"/>
      <c r="AF534" s="290"/>
      <c r="AG534" s="290"/>
      <c r="AH534" s="290"/>
      <c r="AI534" s="290"/>
      <c r="AJ534" s="290"/>
      <c r="AK534" s="290"/>
      <c r="AL534" s="31"/>
      <c r="AM534" s="290" t="str">
        <f t="shared" si="25"/>
        <v/>
      </c>
      <c r="AN534" s="290" t="str">
        <f t="shared" si="28"/>
        <v/>
      </c>
      <c r="AO534" s="31"/>
    </row>
    <row r="535">
      <c r="A535" s="31"/>
      <c r="B535" s="291"/>
      <c r="C535" s="292"/>
      <c r="D535" s="293" t="str">
        <f t="shared" si="22"/>
        <v/>
      </c>
      <c r="E535" s="296"/>
      <c r="F535" s="290" t="str">
        <f t="shared" si="23"/>
        <v/>
      </c>
      <c r="G535" s="286"/>
      <c r="H535" s="295"/>
      <c r="I535" s="296"/>
      <c r="J535" s="31"/>
      <c r="K535" s="285" t="str">
        <f t="shared" si="24"/>
        <v/>
      </c>
      <c r="L535" s="297"/>
      <c r="M535" s="297"/>
      <c r="N535" s="31"/>
      <c r="O535" s="297"/>
      <c r="P535" s="31"/>
      <c r="Q535" s="31"/>
      <c r="R535" s="297"/>
      <c r="S535" s="297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290"/>
      <c r="AF535" s="290"/>
      <c r="AG535" s="290"/>
      <c r="AH535" s="290"/>
      <c r="AI535" s="290"/>
      <c r="AJ535" s="290"/>
      <c r="AK535" s="290"/>
      <c r="AL535" s="31"/>
      <c r="AM535" s="290" t="str">
        <f t="shared" si="25"/>
        <v/>
      </c>
      <c r="AN535" s="290" t="str">
        <f t="shared" si="28"/>
        <v/>
      </c>
      <c r="AO535" s="31"/>
    </row>
    <row r="536">
      <c r="A536" s="31"/>
      <c r="B536" s="291"/>
      <c r="C536" s="292"/>
      <c r="D536" s="293" t="str">
        <f t="shared" si="22"/>
        <v/>
      </c>
      <c r="E536" s="296"/>
      <c r="F536" s="290" t="str">
        <f t="shared" si="23"/>
        <v/>
      </c>
      <c r="G536" s="286"/>
      <c r="H536" s="295"/>
      <c r="I536" s="296"/>
      <c r="J536" s="31"/>
      <c r="K536" s="285" t="str">
        <f t="shared" si="24"/>
        <v/>
      </c>
      <c r="L536" s="297"/>
      <c r="M536" s="297"/>
      <c r="N536" s="31"/>
      <c r="O536" s="297"/>
      <c r="P536" s="31"/>
      <c r="Q536" s="31"/>
      <c r="R536" s="297"/>
      <c r="S536" s="297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290"/>
      <c r="AF536" s="290"/>
      <c r="AG536" s="290"/>
      <c r="AH536" s="290"/>
      <c r="AI536" s="290"/>
      <c r="AJ536" s="290"/>
      <c r="AK536" s="290"/>
      <c r="AL536" s="31"/>
      <c r="AM536" s="290" t="str">
        <f t="shared" si="25"/>
        <v/>
      </c>
      <c r="AN536" s="290" t="str">
        <f t="shared" si="28"/>
        <v/>
      </c>
      <c r="AO536" s="31"/>
    </row>
    <row r="537">
      <c r="A537" s="31"/>
      <c r="B537" s="291"/>
      <c r="C537" s="292"/>
      <c r="D537" s="293" t="str">
        <f t="shared" si="22"/>
        <v/>
      </c>
      <c r="E537" s="296"/>
      <c r="F537" s="290" t="str">
        <f t="shared" si="23"/>
        <v/>
      </c>
      <c r="G537" s="291"/>
      <c r="H537" s="295"/>
      <c r="I537" s="296"/>
      <c r="J537" s="31"/>
      <c r="K537" s="285" t="str">
        <f t="shared" si="24"/>
        <v/>
      </c>
      <c r="L537" s="297"/>
      <c r="M537" s="297"/>
      <c r="N537" s="31"/>
      <c r="O537" s="297"/>
      <c r="P537" s="31"/>
      <c r="Q537" s="31"/>
      <c r="R537" s="297"/>
      <c r="S537" s="297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290"/>
      <c r="AF537" s="290"/>
      <c r="AG537" s="290"/>
      <c r="AH537" s="290"/>
      <c r="AI537" s="290"/>
      <c r="AJ537" s="290"/>
      <c r="AK537" s="290"/>
      <c r="AL537" s="31"/>
      <c r="AM537" s="290" t="str">
        <f t="shared" si="25"/>
        <v/>
      </c>
      <c r="AN537" s="290" t="str">
        <f t="shared" si="28"/>
        <v/>
      </c>
      <c r="AO537" s="31"/>
    </row>
    <row r="538">
      <c r="A538" s="31"/>
      <c r="B538" s="291"/>
      <c r="C538" s="292"/>
      <c r="D538" s="293" t="str">
        <f t="shared" si="22"/>
        <v/>
      </c>
      <c r="E538" s="296"/>
      <c r="F538" s="290" t="str">
        <f t="shared" si="23"/>
        <v/>
      </c>
      <c r="G538" s="291"/>
      <c r="H538" s="295"/>
      <c r="I538" s="296"/>
      <c r="J538" s="31"/>
      <c r="K538" s="285" t="str">
        <f t="shared" si="24"/>
        <v/>
      </c>
      <c r="L538" s="297"/>
      <c r="M538" s="297"/>
      <c r="N538" s="31"/>
      <c r="O538" s="297"/>
      <c r="P538" s="31"/>
      <c r="Q538" s="31"/>
      <c r="R538" s="297"/>
      <c r="S538" s="297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290"/>
      <c r="AF538" s="290"/>
      <c r="AG538" s="290"/>
      <c r="AH538" s="290"/>
      <c r="AI538" s="290"/>
      <c r="AJ538" s="290"/>
      <c r="AK538" s="290"/>
      <c r="AL538" s="31"/>
      <c r="AM538" s="290" t="str">
        <f t="shared" si="25"/>
        <v/>
      </c>
      <c r="AN538" s="290" t="str">
        <f t="shared" si="28"/>
        <v/>
      </c>
      <c r="AO538" s="31"/>
    </row>
    <row r="539">
      <c r="A539" s="31"/>
      <c r="B539" s="291"/>
      <c r="C539" s="292"/>
      <c r="D539" s="293" t="str">
        <f t="shared" si="22"/>
        <v/>
      </c>
      <c r="E539" s="296"/>
      <c r="F539" s="290" t="str">
        <f t="shared" si="23"/>
        <v/>
      </c>
      <c r="G539" s="291"/>
      <c r="H539" s="295"/>
      <c r="I539" s="296"/>
      <c r="J539" s="31"/>
      <c r="K539" s="285" t="str">
        <f t="shared" si="24"/>
        <v/>
      </c>
      <c r="L539" s="297"/>
      <c r="M539" s="297"/>
      <c r="N539" s="31"/>
      <c r="O539" s="297"/>
      <c r="P539" s="31"/>
      <c r="Q539" s="31"/>
      <c r="R539" s="297"/>
      <c r="S539" s="297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290"/>
      <c r="AF539" s="290"/>
      <c r="AG539" s="290"/>
      <c r="AH539" s="290"/>
      <c r="AI539" s="290"/>
      <c r="AJ539" s="290"/>
      <c r="AK539" s="290"/>
      <c r="AL539" s="31"/>
      <c r="AM539" s="290" t="str">
        <f t="shared" si="25"/>
        <v/>
      </c>
      <c r="AN539" s="290" t="str">
        <f t="shared" si="28"/>
        <v/>
      </c>
      <c r="AO539" s="31"/>
    </row>
    <row r="540">
      <c r="A540" s="31"/>
      <c r="B540" s="291"/>
      <c r="C540" s="292"/>
      <c r="D540" s="293" t="str">
        <f t="shared" si="22"/>
        <v/>
      </c>
      <c r="E540" s="296"/>
      <c r="F540" s="290" t="str">
        <f t="shared" si="23"/>
        <v/>
      </c>
      <c r="G540" s="291"/>
      <c r="H540" s="295"/>
      <c r="I540" s="296"/>
      <c r="J540" s="31"/>
      <c r="K540" s="285" t="str">
        <f t="shared" si="24"/>
        <v/>
      </c>
      <c r="L540" s="297"/>
      <c r="M540" s="297"/>
      <c r="N540" s="31"/>
      <c r="O540" s="297"/>
      <c r="P540" s="31"/>
      <c r="Q540" s="31"/>
      <c r="R540" s="297"/>
      <c r="S540" s="297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290"/>
      <c r="AF540" s="290"/>
      <c r="AG540" s="290"/>
      <c r="AH540" s="290"/>
      <c r="AI540" s="290"/>
      <c r="AJ540" s="290"/>
      <c r="AK540" s="290"/>
      <c r="AL540" s="31"/>
      <c r="AM540" s="290" t="str">
        <f t="shared" si="25"/>
        <v/>
      </c>
      <c r="AN540" s="290" t="str">
        <f t="shared" si="28"/>
        <v/>
      </c>
      <c r="AO540" s="31"/>
    </row>
    <row r="541">
      <c r="A541" s="31"/>
      <c r="B541" s="291"/>
      <c r="C541" s="292"/>
      <c r="D541" s="293" t="str">
        <f t="shared" si="22"/>
        <v/>
      </c>
      <c r="E541" s="296"/>
      <c r="F541" s="290" t="str">
        <f t="shared" si="23"/>
        <v/>
      </c>
      <c r="G541" s="291"/>
      <c r="H541" s="295"/>
      <c r="I541" s="296"/>
      <c r="J541" s="31"/>
      <c r="K541" s="285" t="str">
        <f t="shared" si="24"/>
        <v/>
      </c>
      <c r="L541" s="297"/>
      <c r="M541" s="297"/>
      <c r="N541" s="31"/>
      <c r="O541" s="297"/>
      <c r="P541" s="31"/>
      <c r="Q541" s="31"/>
      <c r="R541" s="297"/>
      <c r="S541" s="297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290"/>
      <c r="AF541" s="290"/>
      <c r="AG541" s="290"/>
      <c r="AH541" s="290"/>
      <c r="AI541" s="290"/>
      <c r="AJ541" s="290"/>
      <c r="AK541" s="290"/>
      <c r="AL541" s="31"/>
      <c r="AM541" s="290" t="str">
        <f t="shared" si="25"/>
        <v/>
      </c>
      <c r="AN541" s="290" t="str">
        <f t="shared" si="28"/>
        <v/>
      </c>
      <c r="AO541" s="31"/>
    </row>
    <row r="542">
      <c r="A542" s="31"/>
      <c r="B542" s="291"/>
      <c r="C542" s="292"/>
      <c r="D542" s="293" t="str">
        <f t="shared" si="22"/>
        <v/>
      </c>
      <c r="E542" s="296"/>
      <c r="F542" s="290" t="str">
        <f t="shared" si="23"/>
        <v/>
      </c>
      <c r="G542" s="291"/>
      <c r="H542" s="295"/>
      <c r="I542" s="296"/>
      <c r="J542" s="31"/>
      <c r="K542" s="285" t="str">
        <f t="shared" si="24"/>
        <v/>
      </c>
      <c r="L542" s="297"/>
      <c r="M542" s="297"/>
      <c r="N542" s="31"/>
      <c r="O542" s="297"/>
      <c r="P542" s="297"/>
      <c r="Q542" s="31"/>
      <c r="R542" s="297"/>
      <c r="S542" s="297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290"/>
      <c r="AF542" s="290"/>
      <c r="AG542" s="290"/>
      <c r="AH542" s="290"/>
      <c r="AI542" s="290"/>
      <c r="AJ542" s="290"/>
      <c r="AK542" s="290"/>
      <c r="AL542" s="31"/>
      <c r="AM542" s="290" t="str">
        <f t="shared" si="25"/>
        <v/>
      </c>
      <c r="AN542" s="290" t="str">
        <f t="shared" si="28"/>
        <v/>
      </c>
      <c r="AO542" s="31"/>
    </row>
    <row r="543">
      <c r="A543" s="31"/>
      <c r="B543" s="291"/>
      <c r="C543" s="292"/>
      <c r="D543" s="293" t="str">
        <f t="shared" si="22"/>
        <v/>
      </c>
      <c r="E543" s="296"/>
      <c r="F543" s="290" t="str">
        <f t="shared" si="23"/>
        <v/>
      </c>
      <c r="G543" s="291"/>
      <c r="H543" s="295"/>
      <c r="I543" s="296"/>
      <c r="J543" s="31"/>
      <c r="K543" s="285" t="str">
        <f t="shared" si="24"/>
        <v/>
      </c>
      <c r="L543" s="297"/>
      <c r="M543" s="297"/>
      <c r="N543" s="31"/>
      <c r="O543" s="297"/>
      <c r="P543" s="297"/>
      <c r="Q543" s="31"/>
      <c r="R543" s="297"/>
      <c r="S543" s="297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290"/>
      <c r="AF543" s="290"/>
      <c r="AG543" s="290"/>
      <c r="AH543" s="290"/>
      <c r="AI543" s="290"/>
      <c r="AJ543" s="290"/>
      <c r="AK543" s="290"/>
      <c r="AL543" s="31"/>
      <c r="AM543" s="290" t="str">
        <f t="shared" si="25"/>
        <v/>
      </c>
      <c r="AN543" s="290" t="str">
        <f t="shared" si="28"/>
        <v/>
      </c>
      <c r="AO543" s="31"/>
    </row>
    <row r="544">
      <c r="A544" s="31"/>
      <c r="B544" s="291"/>
      <c r="C544" s="292"/>
      <c r="D544" s="293" t="str">
        <f t="shared" si="22"/>
        <v/>
      </c>
      <c r="E544" s="296"/>
      <c r="F544" s="290" t="str">
        <f t="shared" si="23"/>
        <v/>
      </c>
      <c r="G544" s="291"/>
      <c r="H544" s="295"/>
      <c r="I544" s="296"/>
      <c r="J544" s="31"/>
      <c r="K544" s="285" t="str">
        <f t="shared" si="24"/>
        <v/>
      </c>
      <c r="L544" s="297"/>
      <c r="M544" s="297"/>
      <c r="N544" s="31"/>
      <c r="O544" s="297"/>
      <c r="P544" s="297"/>
      <c r="Q544" s="31"/>
      <c r="R544" s="297"/>
      <c r="S544" s="297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290"/>
      <c r="AF544" s="290"/>
      <c r="AG544" s="290"/>
      <c r="AH544" s="290"/>
      <c r="AI544" s="290"/>
      <c r="AJ544" s="290"/>
      <c r="AK544" s="290"/>
      <c r="AL544" s="31"/>
      <c r="AM544" s="290" t="str">
        <f t="shared" si="25"/>
        <v/>
      </c>
      <c r="AN544" s="290" t="str">
        <f t="shared" si="28"/>
        <v/>
      </c>
      <c r="AO544" s="31"/>
    </row>
    <row r="545">
      <c r="A545" s="31"/>
      <c r="B545" s="291"/>
      <c r="C545" s="292"/>
      <c r="D545" s="293" t="str">
        <f t="shared" si="22"/>
        <v/>
      </c>
      <c r="E545" s="296"/>
      <c r="F545" s="290" t="str">
        <f t="shared" si="23"/>
        <v/>
      </c>
      <c r="G545" s="291"/>
      <c r="H545" s="295"/>
      <c r="I545" s="296"/>
      <c r="J545" s="31"/>
      <c r="K545" s="285" t="str">
        <f t="shared" si="24"/>
        <v/>
      </c>
      <c r="L545" s="297"/>
      <c r="M545" s="297"/>
      <c r="N545" s="31"/>
      <c r="O545" s="297"/>
      <c r="P545" s="297"/>
      <c r="Q545" s="31"/>
      <c r="R545" s="297"/>
      <c r="S545" s="297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290"/>
      <c r="AF545" s="290"/>
      <c r="AG545" s="290"/>
      <c r="AH545" s="290"/>
      <c r="AI545" s="290"/>
      <c r="AJ545" s="290"/>
      <c r="AK545" s="290"/>
      <c r="AL545" s="31"/>
      <c r="AM545" s="290" t="str">
        <f t="shared" si="25"/>
        <v/>
      </c>
      <c r="AN545" s="290" t="str">
        <f t="shared" si="28"/>
        <v/>
      </c>
      <c r="AO545" s="31"/>
    </row>
    <row r="546">
      <c r="A546" s="31"/>
      <c r="B546" s="291"/>
      <c r="C546" s="292"/>
      <c r="D546" s="293" t="str">
        <f t="shared" si="22"/>
        <v/>
      </c>
      <c r="E546" s="296"/>
      <c r="F546" s="290" t="str">
        <f t="shared" si="23"/>
        <v/>
      </c>
      <c r="G546" s="286"/>
      <c r="H546" s="295"/>
      <c r="I546" s="296"/>
      <c r="J546" s="31"/>
      <c r="K546" s="285" t="str">
        <f t="shared" si="24"/>
        <v/>
      </c>
      <c r="L546" s="297"/>
      <c r="M546" s="297"/>
      <c r="N546" s="31"/>
      <c r="O546" s="297"/>
      <c r="P546" s="31"/>
      <c r="Q546" s="31"/>
      <c r="R546" s="297"/>
      <c r="S546" s="297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290"/>
      <c r="AF546" s="290"/>
      <c r="AG546" s="290"/>
      <c r="AH546" s="290"/>
      <c r="AI546" s="290"/>
      <c r="AJ546" s="290"/>
      <c r="AK546" s="290"/>
      <c r="AL546" s="31"/>
      <c r="AM546" s="290" t="str">
        <f t="shared" si="25"/>
        <v/>
      </c>
      <c r="AN546" s="290" t="str">
        <f t="shared" si="28"/>
        <v/>
      </c>
      <c r="AO546" s="31"/>
    </row>
    <row r="547">
      <c r="A547" s="31"/>
      <c r="B547" s="291"/>
      <c r="C547" s="292"/>
      <c r="D547" s="293" t="str">
        <f t="shared" si="22"/>
        <v/>
      </c>
      <c r="E547" s="296"/>
      <c r="F547" s="290" t="str">
        <f t="shared" si="23"/>
        <v/>
      </c>
      <c r="G547" s="291"/>
      <c r="H547" s="295"/>
      <c r="I547" s="296"/>
      <c r="J547" s="31"/>
      <c r="K547" s="285" t="str">
        <f t="shared" si="24"/>
        <v/>
      </c>
      <c r="L547" s="297"/>
      <c r="M547" s="297"/>
      <c r="N547" s="31"/>
      <c r="O547" s="297"/>
      <c r="P547" s="31"/>
      <c r="Q547" s="31"/>
      <c r="R547" s="297"/>
      <c r="S547" s="297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290"/>
      <c r="AF547" s="290"/>
      <c r="AG547" s="290"/>
      <c r="AH547" s="290"/>
      <c r="AI547" s="290"/>
      <c r="AJ547" s="290"/>
      <c r="AK547" s="290"/>
      <c r="AL547" s="31"/>
      <c r="AM547" s="290" t="str">
        <f t="shared" si="25"/>
        <v/>
      </c>
      <c r="AN547" s="290" t="str">
        <f t="shared" si="28"/>
        <v/>
      </c>
      <c r="AO547" s="31"/>
    </row>
    <row r="548">
      <c r="A548" s="31"/>
      <c r="B548" s="291"/>
      <c r="C548" s="292"/>
      <c r="D548" s="293" t="str">
        <f t="shared" si="22"/>
        <v/>
      </c>
      <c r="E548" s="296"/>
      <c r="F548" s="290" t="str">
        <f t="shared" si="23"/>
        <v/>
      </c>
      <c r="G548" s="291"/>
      <c r="H548" s="295"/>
      <c r="I548" s="296"/>
      <c r="J548" s="31"/>
      <c r="K548" s="285" t="str">
        <f t="shared" si="24"/>
        <v/>
      </c>
      <c r="L548" s="297"/>
      <c r="M548" s="297"/>
      <c r="N548" s="31"/>
      <c r="O548" s="297"/>
      <c r="P548" s="31"/>
      <c r="Q548" s="31"/>
      <c r="R548" s="297"/>
      <c r="S548" s="297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290"/>
      <c r="AF548" s="290"/>
      <c r="AG548" s="290"/>
      <c r="AH548" s="290"/>
      <c r="AI548" s="290"/>
      <c r="AJ548" s="290"/>
      <c r="AK548" s="290"/>
      <c r="AL548" s="31"/>
      <c r="AM548" s="290" t="str">
        <f t="shared" si="25"/>
        <v/>
      </c>
      <c r="AN548" s="290" t="str">
        <f t="shared" si="28"/>
        <v/>
      </c>
      <c r="AO548" s="31"/>
    </row>
    <row r="549">
      <c r="A549" s="31"/>
      <c r="B549" s="291"/>
      <c r="C549" s="292"/>
      <c r="D549" s="293" t="str">
        <f t="shared" si="22"/>
        <v/>
      </c>
      <c r="E549" s="296"/>
      <c r="F549" s="290" t="str">
        <f t="shared" si="23"/>
        <v/>
      </c>
      <c r="G549" s="291"/>
      <c r="H549" s="295"/>
      <c r="I549" s="296"/>
      <c r="J549" s="31"/>
      <c r="K549" s="285" t="str">
        <f t="shared" si="24"/>
        <v/>
      </c>
      <c r="L549" s="297"/>
      <c r="M549" s="297"/>
      <c r="N549" s="31"/>
      <c r="O549" s="297"/>
      <c r="P549" s="31"/>
      <c r="Q549" s="31"/>
      <c r="R549" s="297"/>
      <c r="S549" s="297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290"/>
      <c r="AF549" s="290"/>
      <c r="AG549" s="290"/>
      <c r="AH549" s="290"/>
      <c r="AI549" s="290"/>
      <c r="AJ549" s="290"/>
      <c r="AK549" s="290"/>
      <c r="AL549" s="31"/>
      <c r="AM549" s="290" t="str">
        <f t="shared" si="25"/>
        <v/>
      </c>
      <c r="AN549" s="290" t="str">
        <f t="shared" si="28"/>
        <v/>
      </c>
      <c r="AO549" s="31"/>
    </row>
    <row r="550">
      <c r="A550" s="31"/>
      <c r="B550" s="291"/>
      <c r="C550" s="292"/>
      <c r="D550" s="293" t="str">
        <f t="shared" si="22"/>
        <v/>
      </c>
      <c r="E550" s="296"/>
      <c r="F550" s="290" t="str">
        <f t="shared" si="23"/>
        <v/>
      </c>
      <c r="G550" s="291"/>
      <c r="H550" s="295"/>
      <c r="I550" s="296"/>
      <c r="J550" s="31"/>
      <c r="K550" s="285" t="str">
        <f t="shared" si="24"/>
        <v/>
      </c>
      <c r="L550" s="297"/>
      <c r="M550" s="297"/>
      <c r="N550" s="31"/>
      <c r="O550" s="297"/>
      <c r="P550" s="31"/>
      <c r="Q550" s="31"/>
      <c r="R550" s="297"/>
      <c r="S550" s="297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290"/>
      <c r="AF550" s="290"/>
      <c r="AG550" s="290"/>
      <c r="AH550" s="290"/>
      <c r="AI550" s="290"/>
      <c r="AJ550" s="290"/>
      <c r="AK550" s="290"/>
      <c r="AL550" s="31"/>
      <c r="AM550" s="290" t="str">
        <f t="shared" si="25"/>
        <v/>
      </c>
      <c r="AN550" s="290" t="str">
        <f t="shared" si="28"/>
        <v/>
      </c>
      <c r="AO550" s="31"/>
    </row>
    <row r="551">
      <c r="A551" s="31"/>
      <c r="B551" s="291"/>
      <c r="C551" s="292"/>
      <c r="D551" s="293" t="str">
        <f t="shared" si="22"/>
        <v/>
      </c>
      <c r="E551" s="296"/>
      <c r="F551" s="290" t="str">
        <f t="shared" si="23"/>
        <v/>
      </c>
      <c r="G551" s="291"/>
      <c r="H551" s="295"/>
      <c r="I551" s="296"/>
      <c r="J551" s="31"/>
      <c r="K551" s="285" t="str">
        <f t="shared" si="24"/>
        <v/>
      </c>
      <c r="L551" s="297"/>
      <c r="M551" s="297"/>
      <c r="N551" s="31"/>
      <c r="O551" s="297"/>
      <c r="P551" s="31"/>
      <c r="Q551" s="31"/>
      <c r="R551" s="297"/>
      <c r="S551" s="297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290"/>
      <c r="AF551" s="290"/>
      <c r="AG551" s="290"/>
      <c r="AH551" s="290"/>
      <c r="AI551" s="290"/>
      <c r="AJ551" s="290"/>
      <c r="AK551" s="290"/>
      <c r="AL551" s="31"/>
      <c r="AM551" s="290" t="str">
        <f t="shared" si="25"/>
        <v/>
      </c>
      <c r="AN551" s="290" t="str">
        <f t="shared" si="28"/>
        <v/>
      </c>
      <c r="AO551" s="31"/>
    </row>
    <row r="552">
      <c r="A552" s="31"/>
      <c r="B552" s="291"/>
      <c r="C552" s="292"/>
      <c r="D552" s="293" t="str">
        <f t="shared" si="22"/>
        <v/>
      </c>
      <c r="E552" s="296"/>
      <c r="F552" s="290" t="str">
        <f t="shared" si="23"/>
        <v/>
      </c>
      <c r="G552" s="291"/>
      <c r="H552" s="295"/>
      <c r="I552" s="296"/>
      <c r="J552" s="31"/>
      <c r="K552" s="285" t="str">
        <f t="shared" si="24"/>
        <v/>
      </c>
      <c r="L552" s="297"/>
      <c r="M552" s="297"/>
      <c r="N552" s="31"/>
      <c r="O552" s="297"/>
      <c r="P552" s="31"/>
      <c r="Q552" s="31"/>
      <c r="R552" s="297"/>
      <c r="S552" s="297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290"/>
      <c r="AF552" s="290"/>
      <c r="AG552" s="290"/>
      <c r="AH552" s="290"/>
      <c r="AI552" s="290"/>
      <c r="AJ552" s="290"/>
      <c r="AK552" s="290"/>
      <c r="AL552" s="31"/>
      <c r="AM552" s="290" t="str">
        <f t="shared" si="25"/>
        <v/>
      </c>
      <c r="AN552" s="290" t="str">
        <f t="shared" si="28"/>
        <v/>
      </c>
      <c r="AO552" s="31"/>
    </row>
    <row r="553">
      <c r="A553" s="31"/>
      <c r="B553" s="291"/>
      <c r="C553" s="292"/>
      <c r="D553" s="293" t="str">
        <f t="shared" si="22"/>
        <v/>
      </c>
      <c r="E553" s="296"/>
      <c r="F553" s="290" t="str">
        <f t="shared" si="23"/>
        <v/>
      </c>
      <c r="G553" s="291"/>
      <c r="H553" s="295"/>
      <c r="I553" s="296"/>
      <c r="J553" s="31"/>
      <c r="K553" s="285" t="str">
        <f t="shared" si="24"/>
        <v/>
      </c>
      <c r="L553" s="297"/>
      <c r="M553" s="297"/>
      <c r="N553" s="31"/>
      <c r="O553" s="297"/>
      <c r="P553" s="31"/>
      <c r="Q553" s="31"/>
      <c r="R553" s="297"/>
      <c r="S553" s="297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290"/>
      <c r="AF553" s="290"/>
      <c r="AG553" s="290"/>
      <c r="AH553" s="290"/>
      <c r="AI553" s="290"/>
      <c r="AJ553" s="290"/>
      <c r="AK553" s="290"/>
      <c r="AL553" s="31"/>
      <c r="AM553" s="290" t="str">
        <f t="shared" si="25"/>
        <v/>
      </c>
      <c r="AN553" s="290" t="str">
        <f t="shared" si="28"/>
        <v/>
      </c>
      <c r="AO553" s="31"/>
    </row>
    <row r="554">
      <c r="A554" s="31"/>
      <c r="B554" s="291"/>
      <c r="C554" s="292"/>
      <c r="D554" s="293" t="str">
        <f t="shared" si="22"/>
        <v/>
      </c>
      <c r="E554" s="296"/>
      <c r="F554" s="290" t="str">
        <f t="shared" si="23"/>
        <v/>
      </c>
      <c r="G554" s="291"/>
      <c r="H554" s="295"/>
      <c r="I554" s="296"/>
      <c r="J554" s="31"/>
      <c r="K554" s="285" t="str">
        <f t="shared" si="24"/>
        <v/>
      </c>
      <c r="L554" s="297"/>
      <c r="M554" s="297"/>
      <c r="N554" s="31"/>
      <c r="O554" s="297"/>
      <c r="P554" s="31"/>
      <c r="Q554" s="31"/>
      <c r="R554" s="297"/>
      <c r="S554" s="297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290"/>
      <c r="AF554" s="290"/>
      <c r="AG554" s="290"/>
      <c r="AH554" s="290"/>
      <c r="AI554" s="290"/>
      <c r="AJ554" s="290"/>
      <c r="AK554" s="290"/>
      <c r="AL554" s="31"/>
      <c r="AM554" s="290" t="str">
        <f t="shared" si="25"/>
        <v/>
      </c>
      <c r="AN554" s="290" t="str">
        <f t="shared" si="28"/>
        <v/>
      </c>
      <c r="AO554" s="31"/>
    </row>
    <row r="555">
      <c r="A555" s="31"/>
      <c r="B555" s="291"/>
      <c r="C555" s="292"/>
      <c r="D555" s="293" t="str">
        <f t="shared" si="22"/>
        <v/>
      </c>
      <c r="E555" s="296"/>
      <c r="F555" s="290" t="str">
        <f t="shared" si="23"/>
        <v/>
      </c>
      <c r="G555" s="291"/>
      <c r="H555" s="295"/>
      <c r="I555" s="296"/>
      <c r="J555" s="31"/>
      <c r="K555" s="285" t="str">
        <f t="shared" si="24"/>
        <v/>
      </c>
      <c r="L555" s="297"/>
      <c r="M555" s="297"/>
      <c r="N555" s="31"/>
      <c r="O555" s="297"/>
      <c r="P555" s="31"/>
      <c r="Q555" s="31"/>
      <c r="R555" s="297"/>
      <c r="S555" s="297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290"/>
      <c r="AF555" s="290"/>
      <c r="AG555" s="290"/>
      <c r="AH555" s="290"/>
      <c r="AI555" s="290"/>
      <c r="AJ555" s="290"/>
      <c r="AK555" s="290"/>
      <c r="AL555" s="31"/>
      <c r="AM555" s="290" t="str">
        <f t="shared" si="25"/>
        <v/>
      </c>
      <c r="AN555" s="290" t="str">
        <f t="shared" si="28"/>
        <v/>
      </c>
      <c r="AO555" s="31"/>
    </row>
    <row r="556">
      <c r="A556" s="31"/>
      <c r="B556" s="291"/>
      <c r="C556" s="292"/>
      <c r="D556" s="293" t="str">
        <f t="shared" si="22"/>
        <v/>
      </c>
      <c r="E556" s="296"/>
      <c r="F556" s="290" t="str">
        <f t="shared" si="23"/>
        <v/>
      </c>
      <c r="G556" s="291"/>
      <c r="H556" s="295"/>
      <c r="I556" s="296"/>
      <c r="J556" s="31"/>
      <c r="K556" s="285" t="str">
        <f t="shared" si="24"/>
        <v/>
      </c>
      <c r="L556" s="297"/>
      <c r="M556" s="297"/>
      <c r="N556" s="31"/>
      <c r="O556" s="297"/>
      <c r="P556" s="31"/>
      <c r="Q556" s="31"/>
      <c r="R556" s="297"/>
      <c r="S556" s="297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290"/>
      <c r="AF556" s="290"/>
      <c r="AG556" s="290"/>
      <c r="AH556" s="290"/>
      <c r="AI556" s="290"/>
      <c r="AJ556" s="290"/>
      <c r="AK556" s="290"/>
      <c r="AL556" s="31"/>
      <c r="AM556" s="290" t="str">
        <f t="shared" si="25"/>
        <v/>
      </c>
      <c r="AN556" s="290" t="str">
        <f t="shared" si="28"/>
        <v/>
      </c>
      <c r="AO556" s="31"/>
    </row>
    <row r="557">
      <c r="A557" s="31"/>
      <c r="B557" s="291"/>
      <c r="C557" s="292"/>
      <c r="D557" s="293" t="str">
        <f t="shared" si="22"/>
        <v/>
      </c>
      <c r="E557" s="296"/>
      <c r="F557" s="290" t="str">
        <f t="shared" si="23"/>
        <v/>
      </c>
      <c r="G557" s="291"/>
      <c r="H557" s="295"/>
      <c r="I557" s="296"/>
      <c r="J557" s="31"/>
      <c r="K557" s="285" t="str">
        <f t="shared" si="24"/>
        <v/>
      </c>
      <c r="L557" s="297"/>
      <c r="M557" s="297"/>
      <c r="N557" s="31"/>
      <c r="O557" s="297"/>
      <c r="P557" s="297"/>
      <c r="Q557" s="31"/>
      <c r="R557" s="297"/>
      <c r="S557" s="297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290"/>
      <c r="AF557" s="290"/>
      <c r="AG557" s="290"/>
      <c r="AH557" s="290"/>
      <c r="AI557" s="290"/>
      <c r="AJ557" s="290"/>
      <c r="AK557" s="290"/>
      <c r="AL557" s="31"/>
      <c r="AM557" s="290" t="str">
        <f t="shared" si="25"/>
        <v/>
      </c>
      <c r="AN557" s="290" t="str">
        <f t="shared" si="28"/>
        <v/>
      </c>
      <c r="AO557" s="31"/>
    </row>
    <row r="558">
      <c r="A558" s="31"/>
      <c r="B558" s="291"/>
      <c r="C558" s="292"/>
      <c r="D558" s="293" t="str">
        <f t="shared" si="22"/>
        <v/>
      </c>
      <c r="E558" s="296"/>
      <c r="F558" s="290" t="str">
        <f t="shared" si="23"/>
        <v/>
      </c>
      <c r="G558" s="291"/>
      <c r="H558" s="295"/>
      <c r="I558" s="296"/>
      <c r="J558" s="31"/>
      <c r="K558" s="285" t="str">
        <f t="shared" si="24"/>
        <v/>
      </c>
      <c r="L558" s="297"/>
      <c r="M558" s="297"/>
      <c r="N558" s="31"/>
      <c r="O558" s="297"/>
      <c r="P558" s="297"/>
      <c r="Q558" s="31"/>
      <c r="R558" s="297"/>
      <c r="S558" s="297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290"/>
      <c r="AF558" s="290"/>
      <c r="AG558" s="290"/>
      <c r="AH558" s="290"/>
      <c r="AI558" s="290"/>
      <c r="AJ558" s="290"/>
      <c r="AK558" s="290"/>
      <c r="AL558" s="31"/>
      <c r="AM558" s="290" t="str">
        <f t="shared" si="25"/>
        <v/>
      </c>
      <c r="AN558" s="290" t="str">
        <f t="shared" si="28"/>
        <v/>
      </c>
      <c r="AO558" s="31"/>
    </row>
    <row r="559">
      <c r="A559" s="31"/>
      <c r="B559" s="300"/>
      <c r="C559" s="292"/>
      <c r="D559" s="293" t="str">
        <f t="shared" si="22"/>
        <v/>
      </c>
      <c r="E559" s="296"/>
      <c r="F559" s="290" t="str">
        <f t="shared" si="23"/>
        <v/>
      </c>
      <c r="G559" s="286"/>
      <c r="H559" s="292"/>
      <c r="I559" s="296"/>
      <c r="J559" s="31"/>
      <c r="K559" s="285" t="str">
        <f t="shared" si="24"/>
        <v/>
      </c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290"/>
      <c r="AF559" s="290"/>
      <c r="AG559" s="290"/>
      <c r="AH559" s="290"/>
      <c r="AI559" s="290"/>
      <c r="AJ559" s="290"/>
      <c r="AK559" s="290"/>
      <c r="AL559" s="31"/>
      <c r="AM559" s="290" t="str">
        <f t="shared" si="25"/>
        <v/>
      </c>
      <c r="AN559" s="290" t="str">
        <f t="shared" si="28"/>
        <v/>
      </c>
      <c r="AO559" s="31"/>
    </row>
    <row r="560">
      <c r="A560" s="31"/>
      <c r="B560" s="300"/>
      <c r="C560" s="292"/>
      <c r="D560" s="293" t="str">
        <f t="shared" si="22"/>
        <v/>
      </c>
      <c r="E560" s="296"/>
      <c r="F560" s="290" t="str">
        <f t="shared" si="23"/>
        <v/>
      </c>
      <c r="G560" s="286"/>
      <c r="H560" s="292"/>
      <c r="I560" s="296"/>
      <c r="J560" s="31"/>
      <c r="K560" s="285" t="str">
        <f t="shared" si="24"/>
        <v/>
      </c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290"/>
      <c r="AF560" s="290"/>
      <c r="AG560" s="290"/>
      <c r="AH560" s="290"/>
      <c r="AI560" s="290"/>
      <c r="AJ560" s="290"/>
      <c r="AK560" s="290"/>
      <c r="AL560" s="31"/>
      <c r="AM560" s="290" t="str">
        <f t="shared" si="25"/>
        <v/>
      </c>
      <c r="AN560" s="290" t="str">
        <f t="shared" si="28"/>
        <v/>
      </c>
      <c r="AO560" s="31"/>
    </row>
    <row r="561">
      <c r="A561" s="31"/>
      <c r="B561" s="300"/>
      <c r="C561" s="292"/>
      <c r="D561" s="293" t="str">
        <f t="shared" si="22"/>
        <v/>
      </c>
      <c r="E561" s="296"/>
      <c r="F561" s="290" t="str">
        <f t="shared" si="23"/>
        <v/>
      </c>
      <c r="G561" s="286"/>
      <c r="H561" s="292"/>
      <c r="I561" s="296"/>
      <c r="J561" s="31"/>
      <c r="K561" s="285" t="str">
        <f t="shared" si="24"/>
        <v/>
      </c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290"/>
      <c r="AF561" s="290"/>
      <c r="AG561" s="290"/>
      <c r="AH561" s="290"/>
      <c r="AI561" s="290"/>
      <c r="AJ561" s="290"/>
      <c r="AK561" s="290"/>
      <c r="AL561" s="31"/>
      <c r="AM561" s="290" t="str">
        <f t="shared" si="25"/>
        <v/>
      </c>
      <c r="AN561" s="290" t="str">
        <f t="shared" si="28"/>
        <v/>
      </c>
      <c r="AO561" s="31"/>
    </row>
    <row r="562">
      <c r="A562" s="31"/>
      <c r="B562" s="300"/>
      <c r="C562" s="292"/>
      <c r="D562" s="293" t="str">
        <f t="shared" si="22"/>
        <v/>
      </c>
      <c r="E562" s="296"/>
      <c r="F562" s="290" t="str">
        <f t="shared" si="23"/>
        <v/>
      </c>
      <c r="G562" s="286"/>
      <c r="H562" s="292"/>
      <c r="I562" s="296"/>
      <c r="J562" s="31"/>
      <c r="K562" s="285" t="str">
        <f t="shared" si="24"/>
        <v/>
      </c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290"/>
      <c r="AF562" s="290"/>
      <c r="AG562" s="290"/>
      <c r="AH562" s="290"/>
      <c r="AI562" s="290"/>
      <c r="AJ562" s="290"/>
      <c r="AK562" s="290"/>
      <c r="AL562" s="31"/>
      <c r="AM562" s="290" t="str">
        <f t="shared" si="25"/>
        <v/>
      </c>
      <c r="AN562" s="290" t="str">
        <f t="shared" si="28"/>
        <v/>
      </c>
      <c r="AO562" s="31"/>
    </row>
    <row r="563">
      <c r="A563" s="31"/>
      <c r="B563" s="300"/>
      <c r="C563" s="292"/>
      <c r="D563" s="293" t="str">
        <f t="shared" si="22"/>
        <v/>
      </c>
      <c r="E563" s="296"/>
      <c r="F563" s="290" t="str">
        <f t="shared" si="23"/>
        <v/>
      </c>
      <c r="G563" s="286"/>
      <c r="H563" s="292"/>
      <c r="I563" s="296"/>
      <c r="J563" s="31"/>
      <c r="K563" s="285" t="str">
        <f t="shared" si="24"/>
        <v/>
      </c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290"/>
      <c r="AF563" s="290"/>
      <c r="AG563" s="290"/>
      <c r="AH563" s="290"/>
      <c r="AI563" s="290"/>
      <c r="AJ563" s="290"/>
      <c r="AK563" s="290"/>
      <c r="AL563" s="31"/>
      <c r="AM563" s="290" t="str">
        <f t="shared" si="25"/>
        <v/>
      </c>
      <c r="AN563" s="290" t="str">
        <f t="shared" si="28"/>
        <v/>
      </c>
      <c r="AO563" s="31"/>
    </row>
    <row r="564">
      <c r="A564" s="31"/>
      <c r="B564" s="300"/>
      <c r="C564" s="292"/>
      <c r="D564" s="293" t="str">
        <f t="shared" si="22"/>
        <v/>
      </c>
      <c r="E564" s="296"/>
      <c r="F564" s="290" t="str">
        <f t="shared" si="23"/>
        <v/>
      </c>
      <c r="G564" s="286"/>
      <c r="H564" s="292"/>
      <c r="I564" s="296"/>
      <c r="J564" s="31"/>
      <c r="K564" s="285" t="str">
        <f t="shared" si="24"/>
        <v/>
      </c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290"/>
      <c r="AF564" s="290"/>
      <c r="AG564" s="290"/>
      <c r="AH564" s="290"/>
      <c r="AI564" s="290"/>
      <c r="AJ564" s="290"/>
      <c r="AK564" s="290"/>
      <c r="AL564" s="31"/>
      <c r="AM564" s="290" t="str">
        <f t="shared" si="25"/>
        <v/>
      </c>
      <c r="AN564" s="290" t="str">
        <f t="shared" si="28"/>
        <v/>
      </c>
      <c r="AO564" s="31"/>
    </row>
    <row r="565">
      <c r="A565" s="31"/>
      <c r="B565" s="300"/>
      <c r="C565" s="292"/>
      <c r="D565" s="293" t="str">
        <f t="shared" si="22"/>
        <v/>
      </c>
      <c r="E565" s="296"/>
      <c r="F565" s="290" t="str">
        <f t="shared" si="23"/>
        <v/>
      </c>
      <c r="G565" s="286"/>
      <c r="H565" s="292"/>
      <c r="I565" s="296"/>
      <c r="J565" s="31"/>
      <c r="K565" s="285" t="str">
        <f t="shared" si="24"/>
        <v/>
      </c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290"/>
      <c r="AF565" s="290"/>
      <c r="AG565" s="290"/>
      <c r="AH565" s="290"/>
      <c r="AI565" s="290"/>
      <c r="AJ565" s="290"/>
      <c r="AK565" s="290"/>
      <c r="AL565" s="31"/>
      <c r="AM565" s="290" t="str">
        <f t="shared" si="25"/>
        <v/>
      </c>
      <c r="AN565" s="290" t="str">
        <f t="shared" si="28"/>
        <v/>
      </c>
      <c r="AO565" s="31"/>
    </row>
    <row r="566">
      <c r="A566" s="31"/>
      <c r="B566" s="300"/>
      <c r="C566" s="292"/>
      <c r="D566" s="293" t="str">
        <f t="shared" si="22"/>
        <v/>
      </c>
      <c r="E566" s="296"/>
      <c r="F566" s="290" t="str">
        <f t="shared" si="23"/>
        <v/>
      </c>
      <c r="G566" s="286"/>
      <c r="H566" s="292"/>
      <c r="I566" s="296"/>
      <c r="J566" s="31"/>
      <c r="K566" s="285" t="str">
        <f t="shared" si="24"/>
        <v/>
      </c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290"/>
      <c r="AF566" s="290"/>
      <c r="AG566" s="290"/>
      <c r="AH566" s="290"/>
      <c r="AI566" s="290"/>
      <c r="AJ566" s="290"/>
      <c r="AK566" s="290"/>
      <c r="AL566" s="31"/>
      <c r="AM566" s="290" t="str">
        <f t="shared" si="25"/>
        <v/>
      </c>
      <c r="AN566" s="290" t="str">
        <f t="shared" si="28"/>
        <v/>
      </c>
      <c r="AO566" s="31"/>
    </row>
    <row r="567">
      <c r="A567" s="31"/>
      <c r="B567" s="300"/>
      <c r="C567" s="292"/>
      <c r="D567" s="293" t="str">
        <f t="shared" si="22"/>
        <v/>
      </c>
      <c r="E567" s="296"/>
      <c r="F567" s="290" t="str">
        <f t="shared" si="23"/>
        <v/>
      </c>
      <c r="G567" s="286"/>
      <c r="H567" s="292"/>
      <c r="I567" s="296"/>
      <c r="J567" s="31"/>
      <c r="K567" s="285" t="str">
        <f t="shared" si="24"/>
        <v/>
      </c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290"/>
      <c r="AF567" s="290"/>
      <c r="AG567" s="290"/>
      <c r="AH567" s="290"/>
      <c r="AI567" s="290"/>
      <c r="AJ567" s="290"/>
      <c r="AK567" s="290"/>
      <c r="AL567" s="31"/>
      <c r="AM567" s="290" t="str">
        <f t="shared" si="25"/>
        <v/>
      </c>
      <c r="AN567" s="290" t="str">
        <f t="shared" si="28"/>
        <v/>
      </c>
      <c r="AO567" s="31"/>
    </row>
    <row r="568">
      <c r="A568" s="31"/>
      <c r="B568" s="300"/>
      <c r="C568" s="292"/>
      <c r="D568" s="293" t="str">
        <f t="shared" si="22"/>
        <v/>
      </c>
      <c r="E568" s="296"/>
      <c r="F568" s="290" t="str">
        <f t="shared" si="23"/>
        <v/>
      </c>
      <c r="G568" s="286"/>
      <c r="H568" s="292"/>
      <c r="I568" s="296"/>
      <c r="J568" s="31"/>
      <c r="K568" s="285" t="str">
        <f t="shared" si="24"/>
        <v/>
      </c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290"/>
      <c r="AF568" s="290"/>
      <c r="AG568" s="290"/>
      <c r="AH568" s="290"/>
      <c r="AI568" s="290"/>
      <c r="AJ568" s="290"/>
      <c r="AK568" s="290"/>
      <c r="AL568" s="31"/>
      <c r="AM568" s="290" t="str">
        <f t="shared" si="25"/>
        <v/>
      </c>
      <c r="AN568" s="290" t="str">
        <f t="shared" si="28"/>
        <v/>
      </c>
      <c r="AO568" s="31"/>
    </row>
    <row r="569">
      <c r="A569" s="31"/>
      <c r="B569" s="300"/>
      <c r="C569" s="292"/>
      <c r="D569" s="293" t="str">
        <f t="shared" si="22"/>
        <v/>
      </c>
      <c r="E569" s="296"/>
      <c r="F569" s="290" t="str">
        <f t="shared" si="23"/>
        <v/>
      </c>
      <c r="G569" s="286"/>
      <c r="H569" s="292"/>
      <c r="I569" s="296"/>
      <c r="J569" s="31"/>
      <c r="K569" s="285" t="str">
        <f t="shared" si="24"/>
        <v/>
      </c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290"/>
      <c r="AF569" s="290"/>
      <c r="AG569" s="290"/>
      <c r="AH569" s="290"/>
      <c r="AI569" s="290"/>
      <c r="AJ569" s="290"/>
      <c r="AK569" s="290"/>
      <c r="AL569" s="31"/>
      <c r="AM569" s="290" t="str">
        <f t="shared" si="25"/>
        <v/>
      </c>
      <c r="AN569" s="290" t="str">
        <f t="shared" si="28"/>
        <v/>
      </c>
      <c r="AO569" s="31"/>
    </row>
    <row r="570">
      <c r="A570" s="31"/>
      <c r="B570" s="300"/>
      <c r="C570" s="292"/>
      <c r="D570" s="293" t="str">
        <f t="shared" si="22"/>
        <v/>
      </c>
      <c r="E570" s="296"/>
      <c r="F570" s="290" t="str">
        <f t="shared" si="23"/>
        <v/>
      </c>
      <c r="G570" s="286"/>
      <c r="H570" s="292"/>
      <c r="I570" s="296"/>
      <c r="J570" s="31"/>
      <c r="K570" s="285" t="str">
        <f t="shared" si="24"/>
        <v/>
      </c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290"/>
      <c r="AF570" s="290"/>
      <c r="AG570" s="290"/>
      <c r="AH570" s="290"/>
      <c r="AI570" s="290"/>
      <c r="AJ570" s="290"/>
      <c r="AK570" s="290"/>
      <c r="AL570" s="31"/>
      <c r="AM570" s="290" t="str">
        <f t="shared" si="25"/>
        <v/>
      </c>
      <c r="AN570" s="290" t="str">
        <f t="shared" si="28"/>
        <v/>
      </c>
      <c r="AO570" s="31"/>
    </row>
    <row r="571">
      <c r="A571" s="31"/>
      <c r="B571" s="300"/>
      <c r="C571" s="292"/>
      <c r="D571" s="293" t="str">
        <f t="shared" si="22"/>
        <v/>
      </c>
      <c r="E571" s="296"/>
      <c r="F571" s="290" t="str">
        <f t="shared" si="23"/>
        <v/>
      </c>
      <c r="G571" s="286"/>
      <c r="H571" s="292"/>
      <c r="I571" s="296"/>
      <c r="J571" s="31"/>
      <c r="K571" s="285" t="str">
        <f t="shared" si="24"/>
        <v/>
      </c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290"/>
      <c r="AF571" s="290"/>
      <c r="AG571" s="290"/>
      <c r="AH571" s="290"/>
      <c r="AI571" s="290"/>
      <c r="AJ571" s="290"/>
      <c r="AK571" s="290"/>
      <c r="AL571" s="31"/>
      <c r="AM571" s="290" t="str">
        <f t="shared" si="25"/>
        <v/>
      </c>
      <c r="AN571" s="290" t="str">
        <f t="shared" si="28"/>
        <v/>
      </c>
      <c r="AO571" s="31"/>
    </row>
    <row r="572">
      <c r="A572" s="31"/>
      <c r="B572" s="300"/>
      <c r="C572" s="292"/>
      <c r="D572" s="293" t="str">
        <f t="shared" si="22"/>
        <v/>
      </c>
      <c r="E572" s="296"/>
      <c r="F572" s="290" t="str">
        <f t="shared" si="23"/>
        <v/>
      </c>
      <c r="G572" s="286"/>
      <c r="H572" s="292"/>
      <c r="I572" s="296"/>
      <c r="J572" s="31"/>
      <c r="K572" s="285" t="str">
        <f t="shared" si="24"/>
        <v/>
      </c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290"/>
      <c r="AF572" s="290"/>
      <c r="AG572" s="290"/>
      <c r="AH572" s="290"/>
      <c r="AI572" s="290"/>
      <c r="AJ572" s="290"/>
      <c r="AK572" s="290"/>
      <c r="AL572" s="31"/>
      <c r="AM572" s="290" t="str">
        <f t="shared" si="25"/>
        <v/>
      </c>
      <c r="AN572" s="290" t="str">
        <f t="shared" si="28"/>
        <v/>
      </c>
      <c r="AO572" s="31"/>
    </row>
    <row r="573">
      <c r="A573" s="31"/>
      <c r="B573" s="300"/>
      <c r="C573" s="292"/>
      <c r="D573" s="293" t="str">
        <f t="shared" si="22"/>
        <v/>
      </c>
      <c r="E573" s="296"/>
      <c r="F573" s="290" t="str">
        <f t="shared" si="23"/>
        <v/>
      </c>
      <c r="G573" s="286"/>
      <c r="H573" s="292"/>
      <c r="I573" s="296"/>
      <c r="J573" s="31"/>
      <c r="K573" s="285" t="str">
        <f t="shared" si="24"/>
        <v/>
      </c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290"/>
      <c r="AF573" s="290"/>
      <c r="AG573" s="290"/>
      <c r="AH573" s="290"/>
      <c r="AI573" s="290"/>
      <c r="AJ573" s="290"/>
      <c r="AK573" s="290"/>
      <c r="AL573" s="31"/>
      <c r="AM573" s="290" t="str">
        <f t="shared" si="25"/>
        <v/>
      </c>
      <c r="AN573" s="290" t="str">
        <f t="shared" si="28"/>
        <v/>
      </c>
      <c r="AO573" s="31"/>
    </row>
    <row r="574">
      <c r="A574" s="31"/>
      <c r="B574" s="300"/>
      <c r="C574" s="292"/>
      <c r="D574" s="293" t="str">
        <f t="shared" si="22"/>
        <v/>
      </c>
      <c r="E574" s="296"/>
      <c r="F574" s="290" t="str">
        <f t="shared" si="23"/>
        <v/>
      </c>
      <c r="G574" s="286"/>
      <c r="H574" s="292"/>
      <c r="I574" s="296"/>
      <c r="J574" s="31"/>
      <c r="K574" s="285" t="str">
        <f t="shared" si="24"/>
        <v/>
      </c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290"/>
      <c r="AF574" s="290"/>
      <c r="AG574" s="290"/>
      <c r="AH574" s="290"/>
      <c r="AI574" s="290"/>
      <c r="AJ574" s="290"/>
      <c r="AK574" s="290"/>
      <c r="AL574" s="31"/>
      <c r="AM574" s="290" t="str">
        <f t="shared" si="25"/>
        <v/>
      </c>
      <c r="AN574" s="290" t="str">
        <f t="shared" si="28"/>
        <v/>
      </c>
      <c r="AO574" s="31"/>
    </row>
    <row r="575">
      <c r="A575" s="31"/>
      <c r="B575" s="300"/>
      <c r="C575" s="292"/>
      <c r="D575" s="293" t="str">
        <f t="shared" si="22"/>
        <v/>
      </c>
      <c r="E575" s="296"/>
      <c r="F575" s="290" t="str">
        <f t="shared" si="23"/>
        <v/>
      </c>
      <c r="G575" s="286"/>
      <c r="H575" s="292"/>
      <c r="I575" s="296"/>
      <c r="J575" s="31"/>
      <c r="K575" s="285" t="str">
        <f t="shared" si="24"/>
        <v/>
      </c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290"/>
      <c r="AF575" s="290"/>
      <c r="AG575" s="290"/>
      <c r="AH575" s="290"/>
      <c r="AI575" s="290"/>
      <c r="AJ575" s="290"/>
      <c r="AK575" s="290"/>
      <c r="AL575" s="31"/>
      <c r="AM575" s="290" t="str">
        <f t="shared" si="25"/>
        <v/>
      </c>
      <c r="AN575" s="290" t="str">
        <f t="shared" si="28"/>
        <v/>
      </c>
      <c r="AO575" s="31"/>
    </row>
    <row r="576">
      <c r="A576" s="31"/>
      <c r="B576" s="300"/>
      <c r="C576" s="292"/>
      <c r="D576" s="293" t="str">
        <f t="shared" si="22"/>
        <v/>
      </c>
      <c r="E576" s="296"/>
      <c r="F576" s="290" t="str">
        <f t="shared" si="23"/>
        <v/>
      </c>
      <c r="G576" s="286"/>
      <c r="H576" s="292"/>
      <c r="I576" s="296"/>
      <c r="J576" s="31"/>
      <c r="K576" s="285" t="str">
        <f t="shared" si="24"/>
        <v/>
      </c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290"/>
      <c r="AF576" s="290"/>
      <c r="AG576" s="290"/>
      <c r="AH576" s="290"/>
      <c r="AI576" s="290"/>
      <c r="AJ576" s="290"/>
      <c r="AK576" s="290"/>
      <c r="AL576" s="31"/>
      <c r="AM576" s="290" t="str">
        <f t="shared" si="25"/>
        <v/>
      </c>
      <c r="AN576" s="290" t="str">
        <f t="shared" si="28"/>
        <v/>
      </c>
      <c r="AO576" s="31"/>
    </row>
    <row r="577">
      <c r="A577" s="31"/>
      <c r="B577" s="300"/>
      <c r="C577" s="292"/>
      <c r="D577" s="293" t="str">
        <f t="shared" si="22"/>
        <v/>
      </c>
      <c r="E577" s="296"/>
      <c r="F577" s="290" t="str">
        <f t="shared" si="23"/>
        <v/>
      </c>
      <c r="G577" s="286"/>
      <c r="H577" s="292"/>
      <c r="I577" s="296"/>
      <c r="J577" s="31"/>
      <c r="K577" s="285" t="str">
        <f t="shared" si="24"/>
        <v/>
      </c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290"/>
      <c r="AF577" s="290"/>
      <c r="AG577" s="290"/>
      <c r="AH577" s="290"/>
      <c r="AI577" s="290"/>
      <c r="AJ577" s="290"/>
      <c r="AK577" s="290"/>
      <c r="AL577" s="31"/>
      <c r="AM577" s="290" t="str">
        <f t="shared" si="25"/>
        <v/>
      </c>
      <c r="AN577" s="290" t="str">
        <f t="shared" si="28"/>
        <v/>
      </c>
      <c r="AO577" s="31"/>
    </row>
    <row r="578">
      <c r="A578" s="31"/>
      <c r="B578" s="300"/>
      <c r="C578" s="292"/>
      <c r="D578" s="293" t="str">
        <f t="shared" si="22"/>
        <v/>
      </c>
      <c r="E578" s="296"/>
      <c r="F578" s="290" t="str">
        <f t="shared" si="23"/>
        <v/>
      </c>
      <c r="G578" s="286"/>
      <c r="H578" s="292"/>
      <c r="I578" s="296"/>
      <c r="J578" s="31"/>
      <c r="K578" s="285" t="str">
        <f t="shared" si="24"/>
        <v/>
      </c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290"/>
      <c r="AF578" s="290"/>
      <c r="AG578" s="290"/>
      <c r="AH578" s="290"/>
      <c r="AI578" s="290"/>
      <c r="AJ578" s="290"/>
      <c r="AK578" s="290"/>
      <c r="AL578" s="31"/>
      <c r="AM578" s="290" t="str">
        <f t="shared" si="25"/>
        <v/>
      </c>
      <c r="AN578" s="290" t="str">
        <f t="shared" si="28"/>
        <v/>
      </c>
      <c r="AO578" s="31"/>
    </row>
    <row r="579">
      <c r="A579" s="31"/>
      <c r="B579" s="300"/>
      <c r="C579" s="292"/>
      <c r="D579" s="293" t="str">
        <f t="shared" si="22"/>
        <v/>
      </c>
      <c r="E579" s="296"/>
      <c r="F579" s="290" t="str">
        <f t="shared" si="23"/>
        <v/>
      </c>
      <c r="G579" s="286"/>
      <c r="H579" s="292"/>
      <c r="I579" s="296"/>
      <c r="J579" s="31"/>
      <c r="K579" s="285" t="str">
        <f t="shared" si="24"/>
        <v/>
      </c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290"/>
      <c r="AF579" s="290"/>
      <c r="AG579" s="290"/>
      <c r="AH579" s="290"/>
      <c r="AI579" s="290"/>
      <c r="AJ579" s="290"/>
      <c r="AK579" s="290"/>
      <c r="AL579" s="31"/>
      <c r="AM579" s="290" t="str">
        <f t="shared" si="25"/>
        <v/>
      </c>
      <c r="AN579" s="290" t="str">
        <f t="shared" si="28"/>
        <v/>
      </c>
      <c r="AO579" s="31"/>
    </row>
    <row r="580">
      <c r="A580" s="31"/>
      <c r="B580" s="300"/>
      <c r="C580" s="292"/>
      <c r="D580" s="293" t="str">
        <f t="shared" si="22"/>
        <v/>
      </c>
      <c r="E580" s="296"/>
      <c r="F580" s="290" t="str">
        <f t="shared" si="23"/>
        <v/>
      </c>
      <c r="G580" s="286"/>
      <c r="H580" s="292"/>
      <c r="I580" s="296"/>
      <c r="J580" s="31"/>
      <c r="K580" s="285" t="str">
        <f t="shared" si="24"/>
        <v/>
      </c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290"/>
      <c r="AF580" s="290"/>
      <c r="AG580" s="290"/>
      <c r="AH580" s="290"/>
      <c r="AI580" s="290"/>
      <c r="AJ580" s="290"/>
      <c r="AK580" s="290"/>
      <c r="AL580" s="31"/>
      <c r="AM580" s="290" t="str">
        <f t="shared" si="25"/>
        <v/>
      </c>
      <c r="AN580" s="290" t="str">
        <f t="shared" si="28"/>
        <v/>
      </c>
      <c r="AO580" s="31"/>
    </row>
    <row r="581">
      <c r="A581" s="31"/>
      <c r="B581" s="300"/>
      <c r="C581" s="292"/>
      <c r="D581" s="293" t="str">
        <f t="shared" si="22"/>
        <v/>
      </c>
      <c r="E581" s="296"/>
      <c r="F581" s="290" t="str">
        <f t="shared" si="23"/>
        <v/>
      </c>
      <c r="G581" s="286"/>
      <c r="H581" s="292"/>
      <c r="I581" s="296"/>
      <c r="J581" s="31"/>
      <c r="K581" s="285" t="str">
        <f t="shared" si="24"/>
        <v/>
      </c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290"/>
      <c r="AF581" s="290"/>
      <c r="AG581" s="290"/>
      <c r="AH581" s="290"/>
      <c r="AI581" s="290"/>
      <c r="AJ581" s="290"/>
      <c r="AK581" s="290"/>
      <c r="AL581" s="31"/>
      <c r="AM581" s="290" t="str">
        <f t="shared" si="25"/>
        <v/>
      </c>
      <c r="AN581" s="290" t="str">
        <f t="shared" si="28"/>
        <v/>
      </c>
      <c r="AO581" s="31"/>
    </row>
    <row r="582">
      <c r="A582" s="31"/>
      <c r="B582" s="300"/>
      <c r="C582" s="292"/>
      <c r="D582" s="293" t="str">
        <f t="shared" si="22"/>
        <v/>
      </c>
      <c r="E582" s="296"/>
      <c r="F582" s="290" t="str">
        <f t="shared" si="23"/>
        <v/>
      </c>
      <c r="G582" s="286"/>
      <c r="H582" s="292"/>
      <c r="I582" s="296"/>
      <c r="J582" s="31"/>
      <c r="K582" s="285" t="str">
        <f t="shared" si="24"/>
        <v/>
      </c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290"/>
      <c r="AF582" s="290"/>
      <c r="AG582" s="290"/>
      <c r="AH582" s="290"/>
      <c r="AI582" s="290"/>
      <c r="AJ582" s="290"/>
      <c r="AK582" s="290"/>
      <c r="AL582" s="31"/>
      <c r="AM582" s="290" t="str">
        <f t="shared" si="25"/>
        <v/>
      </c>
      <c r="AN582" s="290" t="str">
        <f t="shared" si="28"/>
        <v/>
      </c>
      <c r="AO582" s="31"/>
    </row>
    <row r="583">
      <c r="A583" s="31"/>
      <c r="B583" s="300"/>
      <c r="C583" s="292"/>
      <c r="D583" s="293" t="str">
        <f t="shared" si="22"/>
        <v/>
      </c>
      <c r="E583" s="296"/>
      <c r="F583" s="290" t="str">
        <f t="shared" si="23"/>
        <v/>
      </c>
      <c r="G583" s="286"/>
      <c r="H583" s="292"/>
      <c r="I583" s="296"/>
      <c r="J583" s="31"/>
      <c r="K583" s="285" t="str">
        <f t="shared" si="24"/>
        <v/>
      </c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290"/>
      <c r="AF583" s="290"/>
      <c r="AG583" s="290"/>
      <c r="AH583" s="290"/>
      <c r="AI583" s="290"/>
      <c r="AJ583" s="290"/>
      <c r="AK583" s="290"/>
      <c r="AL583" s="31"/>
      <c r="AM583" s="290" t="str">
        <f t="shared" si="25"/>
        <v/>
      </c>
      <c r="AN583" s="290" t="str">
        <f t="shared" si="28"/>
        <v/>
      </c>
      <c r="AO583" s="31"/>
    </row>
    <row r="584">
      <c r="A584" s="31"/>
      <c r="B584" s="300"/>
      <c r="C584" s="292"/>
      <c r="D584" s="293" t="str">
        <f t="shared" si="22"/>
        <v/>
      </c>
      <c r="E584" s="296"/>
      <c r="F584" s="290" t="str">
        <f t="shared" si="23"/>
        <v/>
      </c>
      <c r="G584" s="286"/>
      <c r="H584" s="292"/>
      <c r="I584" s="296"/>
      <c r="J584" s="31"/>
      <c r="K584" s="285" t="str">
        <f t="shared" si="24"/>
        <v/>
      </c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290"/>
      <c r="AF584" s="290"/>
      <c r="AG584" s="290"/>
      <c r="AH584" s="290"/>
      <c r="AI584" s="290"/>
      <c r="AJ584" s="290"/>
      <c r="AK584" s="290"/>
      <c r="AL584" s="31"/>
      <c r="AM584" s="290" t="str">
        <f t="shared" si="25"/>
        <v/>
      </c>
      <c r="AN584" s="290" t="str">
        <f t="shared" si="28"/>
        <v/>
      </c>
      <c r="AO584" s="31"/>
    </row>
    <row r="585">
      <c r="A585" s="31"/>
      <c r="B585" s="300"/>
      <c r="C585" s="292"/>
      <c r="D585" s="293" t="str">
        <f t="shared" si="22"/>
        <v/>
      </c>
      <c r="E585" s="296"/>
      <c r="F585" s="290" t="str">
        <f t="shared" si="23"/>
        <v/>
      </c>
      <c r="G585" s="286"/>
      <c r="H585" s="292"/>
      <c r="I585" s="296"/>
      <c r="J585" s="31"/>
      <c r="K585" s="285" t="str">
        <f t="shared" si="24"/>
        <v/>
      </c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290"/>
      <c r="AF585" s="290"/>
      <c r="AG585" s="290"/>
      <c r="AH585" s="290"/>
      <c r="AI585" s="290"/>
      <c r="AJ585" s="290"/>
      <c r="AK585" s="290"/>
      <c r="AL585" s="31"/>
      <c r="AM585" s="290" t="str">
        <f t="shared" si="25"/>
        <v/>
      </c>
      <c r="AN585" s="290" t="str">
        <f t="shared" si="28"/>
        <v/>
      </c>
      <c r="AO585" s="31"/>
    </row>
    <row r="586">
      <c r="A586" s="31"/>
      <c r="B586" s="300"/>
      <c r="C586" s="292"/>
      <c r="D586" s="293" t="str">
        <f t="shared" si="22"/>
        <v/>
      </c>
      <c r="E586" s="296"/>
      <c r="F586" s="290" t="str">
        <f t="shared" si="23"/>
        <v/>
      </c>
      <c r="G586" s="286"/>
      <c r="H586" s="292"/>
      <c r="I586" s="296"/>
      <c r="J586" s="31"/>
      <c r="K586" s="285" t="str">
        <f t="shared" si="24"/>
        <v/>
      </c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290"/>
      <c r="AF586" s="290"/>
      <c r="AG586" s="290"/>
      <c r="AH586" s="290"/>
      <c r="AI586" s="290"/>
      <c r="AJ586" s="290"/>
      <c r="AK586" s="290"/>
      <c r="AL586" s="31"/>
      <c r="AM586" s="290" t="str">
        <f t="shared" si="25"/>
        <v/>
      </c>
      <c r="AN586" s="290" t="str">
        <f t="shared" si="28"/>
        <v/>
      </c>
      <c r="AO586" s="31"/>
    </row>
    <row r="587">
      <c r="A587" s="31"/>
      <c r="B587" s="300"/>
      <c r="C587" s="292"/>
      <c r="D587" s="293" t="str">
        <f t="shared" si="22"/>
        <v/>
      </c>
      <c r="E587" s="296"/>
      <c r="F587" s="290" t="str">
        <f t="shared" si="23"/>
        <v/>
      </c>
      <c r="G587" s="286"/>
      <c r="H587" s="292"/>
      <c r="I587" s="296"/>
      <c r="J587" s="31"/>
      <c r="K587" s="285" t="str">
        <f t="shared" si="24"/>
        <v/>
      </c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290"/>
      <c r="AF587" s="290"/>
      <c r="AG587" s="290"/>
      <c r="AH587" s="290"/>
      <c r="AI587" s="290"/>
      <c r="AJ587" s="290"/>
      <c r="AK587" s="290"/>
      <c r="AL587" s="31"/>
      <c r="AM587" s="290" t="str">
        <f t="shared" si="25"/>
        <v/>
      </c>
      <c r="AN587" s="290" t="str">
        <f t="shared" si="28"/>
        <v/>
      </c>
      <c r="AO587" s="31"/>
    </row>
    <row r="588">
      <c r="A588" s="31"/>
      <c r="B588" s="300"/>
      <c r="C588" s="292"/>
      <c r="D588" s="293" t="str">
        <f t="shared" si="22"/>
        <v/>
      </c>
      <c r="E588" s="296"/>
      <c r="F588" s="290" t="str">
        <f t="shared" si="23"/>
        <v/>
      </c>
      <c r="G588" s="286"/>
      <c r="H588" s="292"/>
      <c r="I588" s="296"/>
      <c r="J588" s="31"/>
      <c r="K588" s="285" t="str">
        <f t="shared" si="24"/>
        <v/>
      </c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290"/>
      <c r="AF588" s="290"/>
      <c r="AG588" s="290"/>
      <c r="AH588" s="290"/>
      <c r="AI588" s="290"/>
      <c r="AJ588" s="290"/>
      <c r="AK588" s="290"/>
      <c r="AL588" s="31"/>
      <c r="AM588" s="290" t="str">
        <f t="shared" si="25"/>
        <v/>
      </c>
      <c r="AN588" s="290" t="str">
        <f t="shared" si="28"/>
        <v/>
      </c>
      <c r="AO588" s="31"/>
    </row>
    <row r="589">
      <c r="A589" s="31"/>
      <c r="B589" s="300"/>
      <c r="C589" s="292"/>
      <c r="D589" s="293" t="str">
        <f t="shared" si="22"/>
        <v/>
      </c>
      <c r="E589" s="296"/>
      <c r="F589" s="290" t="str">
        <f t="shared" si="23"/>
        <v/>
      </c>
      <c r="G589" s="286"/>
      <c r="H589" s="292"/>
      <c r="I589" s="296"/>
      <c r="J589" s="31"/>
      <c r="K589" s="285" t="str">
        <f t="shared" si="24"/>
        <v/>
      </c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290"/>
      <c r="AF589" s="290"/>
      <c r="AG589" s="290"/>
      <c r="AH589" s="290"/>
      <c r="AI589" s="290"/>
      <c r="AJ589" s="290"/>
      <c r="AK589" s="290"/>
      <c r="AL589" s="31"/>
      <c r="AM589" s="290" t="str">
        <f t="shared" si="25"/>
        <v/>
      </c>
      <c r="AN589" s="290" t="str">
        <f t="shared" si="28"/>
        <v/>
      </c>
      <c r="AO589" s="31"/>
    </row>
    <row r="590">
      <c r="A590" s="31"/>
      <c r="B590" s="300"/>
      <c r="C590" s="292"/>
      <c r="D590" s="293" t="str">
        <f t="shared" si="22"/>
        <v/>
      </c>
      <c r="E590" s="296"/>
      <c r="F590" s="290" t="str">
        <f t="shared" si="23"/>
        <v/>
      </c>
      <c r="G590" s="286"/>
      <c r="H590" s="292"/>
      <c r="I590" s="296"/>
      <c r="J590" s="31"/>
      <c r="K590" s="285" t="str">
        <f t="shared" si="24"/>
        <v/>
      </c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290"/>
      <c r="AF590" s="290"/>
      <c r="AG590" s="290"/>
      <c r="AH590" s="290"/>
      <c r="AI590" s="290"/>
      <c r="AJ590" s="290"/>
      <c r="AK590" s="290"/>
      <c r="AL590" s="31"/>
      <c r="AM590" s="290" t="str">
        <f t="shared" si="25"/>
        <v/>
      </c>
      <c r="AN590" s="290" t="str">
        <f t="shared" si="28"/>
        <v/>
      </c>
      <c r="AO590" s="31"/>
    </row>
    <row r="591">
      <c r="A591" s="31"/>
      <c r="B591" s="300"/>
      <c r="C591" s="292"/>
      <c r="D591" s="293" t="str">
        <f t="shared" si="22"/>
        <v/>
      </c>
      <c r="E591" s="296"/>
      <c r="F591" s="290" t="str">
        <f t="shared" si="23"/>
        <v/>
      </c>
      <c r="G591" s="286"/>
      <c r="H591" s="292"/>
      <c r="I591" s="296"/>
      <c r="J591" s="31"/>
      <c r="K591" s="285" t="str">
        <f t="shared" si="24"/>
        <v/>
      </c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290"/>
      <c r="AF591" s="290"/>
      <c r="AG591" s="290"/>
      <c r="AH591" s="290"/>
      <c r="AI591" s="290"/>
      <c r="AJ591" s="290"/>
      <c r="AK591" s="290"/>
      <c r="AL591" s="31"/>
      <c r="AM591" s="290" t="str">
        <f t="shared" si="25"/>
        <v/>
      </c>
      <c r="AN591" s="290" t="str">
        <f t="shared" si="28"/>
        <v/>
      </c>
      <c r="AO591" s="31"/>
    </row>
    <row r="592">
      <c r="A592" s="31"/>
      <c r="B592" s="300"/>
      <c r="C592" s="292"/>
      <c r="D592" s="293" t="str">
        <f t="shared" si="22"/>
        <v/>
      </c>
      <c r="E592" s="296"/>
      <c r="F592" s="290" t="str">
        <f t="shared" si="23"/>
        <v/>
      </c>
      <c r="G592" s="286"/>
      <c r="H592" s="292"/>
      <c r="I592" s="296"/>
      <c r="J592" s="31"/>
      <c r="K592" s="285" t="str">
        <f t="shared" si="24"/>
        <v/>
      </c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290"/>
      <c r="AF592" s="290"/>
      <c r="AG592" s="290"/>
      <c r="AH592" s="290"/>
      <c r="AI592" s="290"/>
      <c r="AJ592" s="290"/>
      <c r="AK592" s="290"/>
      <c r="AL592" s="31"/>
      <c r="AM592" s="290" t="str">
        <f t="shared" si="25"/>
        <v/>
      </c>
      <c r="AN592" s="290" t="str">
        <f t="shared" si="28"/>
        <v/>
      </c>
      <c r="AO592" s="31"/>
    </row>
    <row r="593">
      <c r="A593" s="31"/>
      <c r="B593" s="300"/>
      <c r="C593" s="292"/>
      <c r="D593" s="293" t="str">
        <f t="shared" si="22"/>
        <v/>
      </c>
      <c r="E593" s="296"/>
      <c r="F593" s="290" t="str">
        <f t="shared" si="23"/>
        <v/>
      </c>
      <c r="G593" s="286"/>
      <c r="H593" s="292"/>
      <c r="I593" s="296"/>
      <c r="J593" s="31"/>
      <c r="K593" s="285" t="str">
        <f t="shared" si="24"/>
        <v/>
      </c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290"/>
      <c r="AF593" s="290"/>
      <c r="AG593" s="290"/>
      <c r="AH593" s="290"/>
      <c r="AI593" s="290"/>
      <c r="AJ593" s="290"/>
      <c r="AK593" s="290"/>
      <c r="AL593" s="31"/>
      <c r="AM593" s="290" t="str">
        <f t="shared" si="25"/>
        <v/>
      </c>
      <c r="AN593" s="290" t="str">
        <f t="shared" si="28"/>
        <v/>
      </c>
      <c r="AO593" s="31"/>
    </row>
    <row r="594">
      <c r="A594" s="31"/>
      <c r="B594" s="300"/>
      <c r="C594" s="292"/>
      <c r="D594" s="293" t="str">
        <f t="shared" si="22"/>
        <v/>
      </c>
      <c r="E594" s="296"/>
      <c r="F594" s="290" t="str">
        <f t="shared" si="23"/>
        <v/>
      </c>
      <c r="G594" s="286"/>
      <c r="H594" s="292"/>
      <c r="I594" s="296"/>
      <c r="J594" s="31"/>
      <c r="K594" s="285" t="str">
        <f t="shared" si="24"/>
        <v/>
      </c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290"/>
      <c r="AF594" s="290"/>
      <c r="AG594" s="290"/>
      <c r="AH594" s="290"/>
      <c r="AI594" s="290"/>
      <c r="AJ594" s="290"/>
      <c r="AK594" s="290"/>
      <c r="AL594" s="31"/>
      <c r="AM594" s="290" t="str">
        <f t="shared" si="25"/>
        <v/>
      </c>
      <c r="AN594" s="290" t="str">
        <f t="shared" si="28"/>
        <v/>
      </c>
      <c r="AO594" s="31"/>
    </row>
    <row r="595">
      <c r="A595" s="31"/>
      <c r="B595" s="300"/>
      <c r="C595" s="292"/>
      <c r="D595" s="293" t="str">
        <f t="shared" si="22"/>
        <v/>
      </c>
      <c r="E595" s="296"/>
      <c r="F595" s="290" t="str">
        <f t="shared" si="23"/>
        <v/>
      </c>
      <c r="G595" s="286"/>
      <c r="H595" s="292"/>
      <c r="I595" s="296"/>
      <c r="J595" s="31"/>
      <c r="K595" s="285" t="str">
        <f t="shared" si="24"/>
        <v/>
      </c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290"/>
      <c r="AF595" s="290"/>
      <c r="AG595" s="290"/>
      <c r="AH595" s="290"/>
      <c r="AI595" s="290"/>
      <c r="AJ595" s="290"/>
      <c r="AK595" s="290"/>
      <c r="AL595" s="31"/>
      <c r="AM595" s="290" t="str">
        <f t="shared" si="25"/>
        <v/>
      </c>
      <c r="AN595" s="290" t="str">
        <f t="shared" si="28"/>
        <v/>
      </c>
      <c r="AO595" s="31"/>
    </row>
    <row r="596">
      <c r="A596" s="31"/>
      <c r="B596" s="300"/>
      <c r="C596" s="292"/>
      <c r="D596" s="293" t="str">
        <f t="shared" si="22"/>
        <v/>
      </c>
      <c r="E596" s="296"/>
      <c r="F596" s="290" t="str">
        <f t="shared" si="23"/>
        <v/>
      </c>
      <c r="G596" s="286"/>
      <c r="H596" s="292"/>
      <c r="I596" s="296"/>
      <c r="J596" s="31"/>
      <c r="K596" s="285" t="str">
        <f t="shared" si="24"/>
        <v/>
      </c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290"/>
      <c r="AF596" s="290"/>
      <c r="AG596" s="290"/>
      <c r="AH596" s="290"/>
      <c r="AI596" s="290"/>
      <c r="AJ596" s="290"/>
      <c r="AK596" s="290"/>
      <c r="AL596" s="31"/>
      <c r="AM596" s="290" t="str">
        <f t="shared" si="25"/>
        <v/>
      </c>
      <c r="AN596" s="290" t="str">
        <f t="shared" si="28"/>
        <v/>
      </c>
      <c r="AO596" s="31"/>
    </row>
    <row r="597">
      <c r="A597" s="31"/>
      <c r="B597" s="300"/>
      <c r="C597" s="292"/>
      <c r="D597" s="293" t="str">
        <f t="shared" si="22"/>
        <v/>
      </c>
      <c r="E597" s="296"/>
      <c r="F597" s="290" t="str">
        <f t="shared" si="23"/>
        <v/>
      </c>
      <c r="G597" s="286"/>
      <c r="H597" s="292"/>
      <c r="I597" s="296"/>
      <c r="J597" s="31"/>
      <c r="K597" s="285" t="str">
        <f t="shared" si="24"/>
        <v/>
      </c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290"/>
      <c r="AF597" s="290"/>
      <c r="AG597" s="290"/>
      <c r="AH597" s="290"/>
      <c r="AI597" s="290"/>
      <c r="AJ597" s="290"/>
      <c r="AK597" s="290"/>
      <c r="AL597" s="31"/>
      <c r="AM597" s="290" t="str">
        <f t="shared" si="25"/>
        <v/>
      </c>
      <c r="AN597" s="290" t="str">
        <f t="shared" si="28"/>
        <v/>
      </c>
      <c r="AO597" s="31"/>
    </row>
    <row r="598">
      <c r="A598" s="31"/>
      <c r="B598" s="300"/>
      <c r="C598" s="292"/>
      <c r="D598" s="293" t="str">
        <f t="shared" si="22"/>
        <v/>
      </c>
      <c r="E598" s="296"/>
      <c r="F598" s="290" t="str">
        <f t="shared" si="23"/>
        <v/>
      </c>
      <c r="G598" s="286"/>
      <c r="H598" s="292"/>
      <c r="I598" s="296"/>
      <c r="J598" s="31"/>
      <c r="K598" s="285" t="str">
        <f t="shared" si="24"/>
        <v/>
      </c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290"/>
      <c r="AF598" s="290"/>
      <c r="AG598" s="290"/>
      <c r="AH598" s="290"/>
      <c r="AI598" s="290"/>
      <c r="AJ598" s="290"/>
      <c r="AK598" s="290"/>
      <c r="AL598" s="31"/>
      <c r="AM598" s="290" t="str">
        <f t="shared" si="25"/>
        <v/>
      </c>
      <c r="AN598" s="290" t="str">
        <f t="shared" si="28"/>
        <v/>
      </c>
      <c r="AO598" s="31"/>
    </row>
    <row r="599">
      <c r="A599" s="31"/>
      <c r="B599" s="300"/>
      <c r="C599" s="292"/>
      <c r="D599" s="293" t="str">
        <f t="shared" si="22"/>
        <v/>
      </c>
      <c r="E599" s="296"/>
      <c r="F599" s="290" t="str">
        <f t="shared" si="23"/>
        <v/>
      </c>
      <c r="G599" s="286"/>
      <c r="H599" s="292"/>
      <c r="I599" s="296"/>
      <c r="J599" s="31"/>
      <c r="K599" s="285" t="str">
        <f t="shared" si="24"/>
        <v/>
      </c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290"/>
      <c r="AF599" s="290"/>
      <c r="AG599" s="290"/>
      <c r="AH599" s="290"/>
      <c r="AI599" s="290"/>
      <c r="AJ599" s="290"/>
      <c r="AK599" s="290"/>
      <c r="AL599" s="31"/>
      <c r="AM599" s="290" t="str">
        <f t="shared" si="25"/>
        <v/>
      </c>
      <c r="AN599" s="290" t="str">
        <f t="shared" si="28"/>
        <v/>
      </c>
      <c r="AO599" s="31"/>
    </row>
    <row r="600">
      <c r="A600" s="31"/>
      <c r="B600" s="300"/>
      <c r="C600" s="292"/>
      <c r="D600" s="293" t="str">
        <f t="shared" si="22"/>
        <v/>
      </c>
      <c r="E600" s="296"/>
      <c r="F600" s="290" t="str">
        <f t="shared" si="23"/>
        <v/>
      </c>
      <c r="G600" s="286"/>
      <c r="H600" s="292"/>
      <c r="I600" s="296"/>
      <c r="J600" s="31"/>
      <c r="K600" s="285" t="str">
        <f t="shared" si="24"/>
        <v/>
      </c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290"/>
      <c r="AF600" s="290"/>
      <c r="AG600" s="290"/>
      <c r="AH600" s="290"/>
      <c r="AI600" s="290"/>
      <c r="AJ600" s="290"/>
      <c r="AK600" s="290"/>
      <c r="AL600" s="31"/>
      <c r="AM600" s="290" t="str">
        <f t="shared" si="25"/>
        <v/>
      </c>
      <c r="AN600" s="290" t="str">
        <f t="shared" si="28"/>
        <v/>
      </c>
      <c r="AO600" s="31"/>
    </row>
    <row r="601">
      <c r="A601" s="31"/>
      <c r="B601" s="300"/>
      <c r="C601" s="292"/>
      <c r="D601" s="293" t="str">
        <f t="shared" si="22"/>
        <v/>
      </c>
      <c r="E601" s="296"/>
      <c r="F601" s="290" t="str">
        <f t="shared" si="23"/>
        <v/>
      </c>
      <c r="G601" s="286"/>
      <c r="H601" s="292"/>
      <c r="I601" s="296"/>
      <c r="J601" s="31"/>
      <c r="K601" s="285" t="str">
        <f t="shared" si="24"/>
        <v/>
      </c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290"/>
      <c r="AF601" s="290"/>
      <c r="AG601" s="290"/>
      <c r="AH601" s="290"/>
      <c r="AI601" s="290"/>
      <c r="AJ601" s="290"/>
      <c r="AK601" s="290"/>
      <c r="AL601" s="31"/>
      <c r="AM601" s="290" t="str">
        <f t="shared" si="25"/>
        <v/>
      </c>
      <c r="AN601" s="290" t="str">
        <f t="shared" si="28"/>
        <v/>
      </c>
      <c r="AO601" s="31"/>
    </row>
    <row r="602">
      <c r="A602" s="31"/>
      <c r="B602" s="300"/>
      <c r="C602" s="292"/>
      <c r="D602" s="293" t="str">
        <f t="shared" si="22"/>
        <v/>
      </c>
      <c r="E602" s="296"/>
      <c r="F602" s="290" t="str">
        <f t="shared" si="23"/>
        <v/>
      </c>
      <c r="G602" s="286"/>
      <c r="H602" s="292"/>
      <c r="I602" s="296"/>
      <c r="J602" s="31"/>
      <c r="K602" s="285" t="str">
        <f t="shared" si="24"/>
        <v/>
      </c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290"/>
      <c r="AF602" s="290"/>
      <c r="AG602" s="290"/>
      <c r="AH602" s="290"/>
      <c r="AI602" s="290"/>
      <c r="AJ602" s="290"/>
      <c r="AK602" s="290"/>
      <c r="AL602" s="31"/>
      <c r="AM602" s="290" t="str">
        <f t="shared" si="25"/>
        <v/>
      </c>
      <c r="AN602" s="290" t="str">
        <f t="shared" si="28"/>
        <v/>
      </c>
      <c r="AO602" s="31"/>
    </row>
    <row r="603">
      <c r="A603" s="31"/>
      <c r="B603" s="300"/>
      <c r="C603" s="292"/>
      <c r="D603" s="293" t="str">
        <f t="shared" si="22"/>
        <v/>
      </c>
      <c r="E603" s="296"/>
      <c r="F603" s="290" t="str">
        <f t="shared" si="23"/>
        <v/>
      </c>
      <c r="G603" s="286"/>
      <c r="H603" s="292"/>
      <c r="I603" s="296"/>
      <c r="J603" s="31"/>
      <c r="K603" s="285" t="str">
        <f t="shared" si="24"/>
        <v/>
      </c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290"/>
      <c r="AF603" s="290"/>
      <c r="AG603" s="290"/>
      <c r="AH603" s="290"/>
      <c r="AI603" s="290"/>
      <c r="AJ603" s="290"/>
      <c r="AK603" s="290"/>
      <c r="AL603" s="31"/>
      <c r="AM603" s="290" t="str">
        <f t="shared" si="25"/>
        <v/>
      </c>
      <c r="AN603" s="290" t="str">
        <f t="shared" si="28"/>
        <v/>
      </c>
      <c r="AO603" s="31"/>
    </row>
    <row r="604">
      <c r="A604" s="31"/>
      <c r="B604" s="300"/>
      <c r="C604" s="292"/>
      <c r="D604" s="293" t="str">
        <f t="shared" si="22"/>
        <v/>
      </c>
      <c r="E604" s="296"/>
      <c r="F604" s="290" t="str">
        <f t="shared" si="23"/>
        <v/>
      </c>
      <c r="G604" s="286"/>
      <c r="H604" s="292"/>
      <c r="I604" s="296"/>
      <c r="J604" s="31"/>
      <c r="K604" s="285" t="str">
        <f t="shared" si="24"/>
        <v/>
      </c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290"/>
      <c r="AF604" s="290"/>
      <c r="AG604" s="290"/>
      <c r="AH604" s="290"/>
      <c r="AI604" s="290"/>
      <c r="AJ604" s="290"/>
      <c r="AK604" s="290"/>
      <c r="AL604" s="31"/>
      <c r="AM604" s="290" t="str">
        <f t="shared" si="25"/>
        <v/>
      </c>
      <c r="AN604" s="290" t="str">
        <f t="shared" si="28"/>
        <v/>
      </c>
      <c r="AO604" s="31"/>
    </row>
    <row r="605">
      <c r="A605" s="31"/>
      <c r="B605" s="300"/>
      <c r="C605" s="292"/>
      <c r="D605" s="293" t="str">
        <f t="shared" si="22"/>
        <v/>
      </c>
      <c r="E605" s="296"/>
      <c r="F605" s="290" t="str">
        <f t="shared" si="23"/>
        <v/>
      </c>
      <c r="G605" s="286"/>
      <c r="H605" s="292"/>
      <c r="I605" s="296"/>
      <c r="J605" s="31"/>
      <c r="K605" s="285" t="str">
        <f t="shared" si="24"/>
        <v/>
      </c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290"/>
      <c r="AF605" s="290"/>
      <c r="AG605" s="290"/>
      <c r="AH605" s="290"/>
      <c r="AI605" s="290"/>
      <c r="AJ605" s="290"/>
      <c r="AK605" s="290"/>
      <c r="AL605" s="31"/>
      <c r="AM605" s="290" t="str">
        <f t="shared" si="25"/>
        <v/>
      </c>
      <c r="AN605" s="290" t="str">
        <f t="shared" si="28"/>
        <v/>
      </c>
      <c r="AO605" s="31"/>
    </row>
    <row r="606">
      <c r="A606" s="31"/>
      <c r="B606" s="300"/>
      <c r="C606" s="292"/>
      <c r="D606" s="293" t="str">
        <f t="shared" si="22"/>
        <v/>
      </c>
      <c r="E606" s="296"/>
      <c r="F606" s="290" t="str">
        <f t="shared" si="23"/>
        <v/>
      </c>
      <c r="G606" s="286"/>
      <c r="H606" s="292"/>
      <c r="I606" s="296"/>
      <c r="J606" s="31"/>
      <c r="K606" s="285" t="str">
        <f t="shared" si="24"/>
        <v/>
      </c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290"/>
      <c r="AF606" s="290"/>
      <c r="AG606" s="290"/>
      <c r="AH606" s="290"/>
      <c r="AI606" s="290"/>
      <c r="AJ606" s="290"/>
      <c r="AK606" s="290"/>
      <c r="AL606" s="31"/>
      <c r="AM606" s="290" t="str">
        <f t="shared" si="25"/>
        <v/>
      </c>
      <c r="AN606" s="290" t="str">
        <f t="shared" si="28"/>
        <v/>
      </c>
      <c r="AO606" s="31"/>
    </row>
    <row r="607">
      <c r="A607" s="31"/>
      <c r="B607" s="300"/>
      <c r="C607" s="292"/>
      <c r="D607" s="293" t="str">
        <f t="shared" si="22"/>
        <v/>
      </c>
      <c r="E607" s="296"/>
      <c r="F607" s="290" t="str">
        <f t="shared" si="23"/>
        <v/>
      </c>
      <c r="G607" s="286"/>
      <c r="H607" s="292"/>
      <c r="I607" s="296"/>
      <c r="J607" s="31"/>
      <c r="K607" s="285" t="str">
        <f t="shared" si="24"/>
        <v/>
      </c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290"/>
      <c r="AF607" s="290"/>
      <c r="AG607" s="290"/>
      <c r="AH607" s="290"/>
      <c r="AI607" s="290"/>
      <c r="AJ607" s="290"/>
      <c r="AK607" s="290"/>
      <c r="AL607" s="31"/>
      <c r="AM607" s="290" t="str">
        <f t="shared" si="25"/>
        <v/>
      </c>
      <c r="AN607" s="290" t="str">
        <f t="shared" si="28"/>
        <v/>
      </c>
      <c r="AO607" s="31"/>
    </row>
    <row r="608">
      <c r="A608" s="31"/>
      <c r="B608" s="300"/>
      <c r="C608" s="292"/>
      <c r="D608" s="293" t="str">
        <f t="shared" si="22"/>
        <v/>
      </c>
      <c r="E608" s="296"/>
      <c r="F608" s="290" t="str">
        <f t="shared" si="23"/>
        <v/>
      </c>
      <c r="G608" s="286"/>
      <c r="H608" s="292"/>
      <c r="I608" s="296"/>
      <c r="J608" s="31"/>
      <c r="K608" s="285" t="str">
        <f t="shared" si="24"/>
        <v/>
      </c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290"/>
      <c r="AF608" s="290"/>
      <c r="AG608" s="290"/>
      <c r="AH608" s="290"/>
      <c r="AI608" s="290"/>
      <c r="AJ608" s="290"/>
      <c r="AK608" s="290"/>
      <c r="AL608" s="31"/>
      <c r="AM608" s="290" t="str">
        <f t="shared" si="25"/>
        <v/>
      </c>
      <c r="AN608" s="290" t="str">
        <f t="shared" si="28"/>
        <v/>
      </c>
      <c r="AO608" s="31"/>
    </row>
    <row r="609">
      <c r="A609" s="31"/>
      <c r="B609" s="300"/>
      <c r="C609" s="292"/>
      <c r="D609" s="293" t="str">
        <f t="shared" si="22"/>
        <v/>
      </c>
      <c r="E609" s="296"/>
      <c r="F609" s="290" t="str">
        <f t="shared" si="23"/>
        <v/>
      </c>
      <c r="G609" s="286"/>
      <c r="H609" s="292"/>
      <c r="I609" s="296"/>
      <c r="J609" s="31"/>
      <c r="K609" s="285" t="str">
        <f t="shared" si="24"/>
        <v/>
      </c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290"/>
      <c r="AF609" s="290"/>
      <c r="AG609" s="290"/>
      <c r="AH609" s="290"/>
      <c r="AI609" s="290"/>
      <c r="AJ609" s="290"/>
      <c r="AK609" s="290"/>
      <c r="AL609" s="31"/>
      <c r="AM609" s="290" t="str">
        <f t="shared" si="25"/>
        <v/>
      </c>
      <c r="AN609" s="290" t="str">
        <f t="shared" si="28"/>
        <v/>
      </c>
      <c r="AO609" s="31"/>
    </row>
    <row r="610">
      <c r="A610" s="31"/>
      <c r="B610" s="300"/>
      <c r="C610" s="292"/>
      <c r="D610" s="293" t="str">
        <f t="shared" si="22"/>
        <v/>
      </c>
      <c r="E610" s="296"/>
      <c r="F610" s="290" t="str">
        <f t="shared" si="23"/>
        <v/>
      </c>
      <c r="G610" s="286"/>
      <c r="H610" s="292"/>
      <c r="I610" s="296"/>
      <c r="J610" s="31"/>
      <c r="K610" s="285" t="str">
        <f t="shared" si="24"/>
        <v/>
      </c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290"/>
      <c r="AF610" s="290"/>
      <c r="AG610" s="290"/>
      <c r="AH610" s="290"/>
      <c r="AI610" s="290"/>
      <c r="AJ610" s="290"/>
      <c r="AK610" s="290"/>
      <c r="AL610" s="31"/>
      <c r="AM610" s="290" t="str">
        <f t="shared" si="25"/>
        <v/>
      </c>
      <c r="AN610" s="290" t="str">
        <f t="shared" si="28"/>
        <v/>
      </c>
      <c r="AO610" s="31"/>
    </row>
    <row r="611">
      <c r="A611" s="31"/>
      <c r="B611" s="300"/>
      <c r="C611" s="292"/>
      <c r="D611" s="293" t="str">
        <f t="shared" si="22"/>
        <v/>
      </c>
      <c r="E611" s="296"/>
      <c r="F611" s="290" t="str">
        <f t="shared" si="23"/>
        <v/>
      </c>
      <c r="G611" s="286"/>
      <c r="H611" s="292"/>
      <c r="I611" s="296"/>
      <c r="J611" s="31"/>
      <c r="K611" s="285" t="str">
        <f t="shared" si="24"/>
        <v/>
      </c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290"/>
      <c r="AF611" s="290"/>
      <c r="AG611" s="290"/>
      <c r="AH611" s="290"/>
      <c r="AI611" s="290"/>
      <c r="AJ611" s="290"/>
      <c r="AK611" s="290"/>
      <c r="AL611" s="31"/>
      <c r="AM611" s="290" t="str">
        <f t="shared" si="25"/>
        <v/>
      </c>
      <c r="AN611" s="290" t="str">
        <f t="shared" si="28"/>
        <v/>
      </c>
      <c r="AO611" s="31"/>
    </row>
    <row r="612">
      <c r="A612" s="31"/>
      <c r="B612" s="300"/>
      <c r="C612" s="292"/>
      <c r="D612" s="293" t="str">
        <f t="shared" si="22"/>
        <v/>
      </c>
      <c r="E612" s="296"/>
      <c r="F612" s="290" t="str">
        <f t="shared" si="23"/>
        <v/>
      </c>
      <c r="G612" s="286"/>
      <c r="H612" s="292"/>
      <c r="I612" s="296"/>
      <c r="J612" s="31"/>
      <c r="K612" s="285" t="str">
        <f t="shared" si="24"/>
        <v/>
      </c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290"/>
      <c r="AF612" s="290"/>
      <c r="AG612" s="290"/>
      <c r="AH612" s="290"/>
      <c r="AI612" s="290"/>
      <c r="AJ612" s="290"/>
      <c r="AK612" s="290"/>
      <c r="AL612" s="31"/>
      <c r="AM612" s="290" t="str">
        <f t="shared" si="25"/>
        <v/>
      </c>
      <c r="AN612" s="290" t="str">
        <f t="shared" si="28"/>
        <v/>
      </c>
      <c r="AO612" s="31"/>
    </row>
    <row r="613">
      <c r="A613" s="31"/>
      <c r="B613" s="300"/>
      <c r="C613" s="292"/>
      <c r="D613" s="293" t="str">
        <f t="shared" si="22"/>
        <v/>
      </c>
      <c r="E613" s="296"/>
      <c r="F613" s="290" t="str">
        <f t="shared" si="23"/>
        <v/>
      </c>
      <c r="G613" s="286"/>
      <c r="H613" s="292"/>
      <c r="I613" s="296"/>
      <c r="J613" s="31"/>
      <c r="K613" s="285" t="str">
        <f t="shared" si="24"/>
        <v/>
      </c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290"/>
      <c r="AF613" s="290"/>
      <c r="AG613" s="290"/>
      <c r="AH613" s="290"/>
      <c r="AI613" s="290"/>
      <c r="AJ613" s="290"/>
      <c r="AK613" s="290"/>
      <c r="AL613" s="31"/>
      <c r="AM613" s="290" t="str">
        <f t="shared" si="25"/>
        <v/>
      </c>
      <c r="AN613" s="290" t="str">
        <f t="shared" si="28"/>
        <v/>
      </c>
      <c r="AO613" s="31"/>
    </row>
    <row r="614">
      <c r="A614" s="31"/>
      <c r="B614" s="300"/>
      <c r="C614" s="292"/>
      <c r="D614" s="293" t="str">
        <f t="shared" si="22"/>
        <v/>
      </c>
      <c r="E614" s="296"/>
      <c r="F614" s="290" t="str">
        <f t="shared" si="23"/>
        <v/>
      </c>
      <c r="G614" s="286"/>
      <c r="H614" s="292"/>
      <c r="I614" s="296"/>
      <c r="J614" s="31"/>
      <c r="K614" s="285" t="str">
        <f t="shared" si="24"/>
        <v/>
      </c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290"/>
      <c r="AF614" s="290"/>
      <c r="AG614" s="290"/>
      <c r="AH614" s="290"/>
      <c r="AI614" s="290"/>
      <c r="AJ614" s="290"/>
      <c r="AK614" s="290"/>
      <c r="AL614" s="31"/>
      <c r="AM614" s="290" t="str">
        <f t="shared" si="25"/>
        <v/>
      </c>
      <c r="AN614" s="290" t="str">
        <f t="shared" si="28"/>
        <v/>
      </c>
      <c r="AO614" s="31"/>
    </row>
    <row r="615">
      <c r="A615" s="31"/>
      <c r="B615" s="300"/>
      <c r="C615" s="292"/>
      <c r="D615" s="293" t="str">
        <f t="shared" si="22"/>
        <v/>
      </c>
      <c r="E615" s="296"/>
      <c r="F615" s="290" t="str">
        <f t="shared" si="23"/>
        <v/>
      </c>
      <c r="G615" s="286"/>
      <c r="H615" s="292"/>
      <c r="I615" s="296"/>
      <c r="J615" s="31"/>
      <c r="K615" s="285" t="str">
        <f t="shared" si="24"/>
        <v/>
      </c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290"/>
      <c r="AF615" s="290"/>
      <c r="AG615" s="290"/>
      <c r="AH615" s="290"/>
      <c r="AI615" s="290"/>
      <c r="AJ615" s="290"/>
      <c r="AK615" s="290"/>
      <c r="AL615" s="31"/>
      <c r="AM615" s="290" t="str">
        <f t="shared" si="25"/>
        <v/>
      </c>
      <c r="AN615" s="290" t="str">
        <f t="shared" si="28"/>
        <v/>
      </c>
      <c r="AO615" s="31"/>
    </row>
    <row r="616">
      <c r="A616" s="31"/>
      <c r="B616" s="300"/>
      <c r="C616" s="292"/>
      <c r="D616" s="293" t="str">
        <f t="shared" si="22"/>
        <v/>
      </c>
      <c r="E616" s="296"/>
      <c r="F616" s="290" t="str">
        <f t="shared" si="23"/>
        <v/>
      </c>
      <c r="G616" s="286"/>
      <c r="H616" s="292"/>
      <c r="I616" s="296"/>
      <c r="J616" s="31"/>
      <c r="K616" s="285" t="str">
        <f t="shared" si="24"/>
        <v/>
      </c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290"/>
      <c r="AF616" s="290"/>
      <c r="AG616" s="290"/>
      <c r="AH616" s="290"/>
      <c r="AI616" s="290"/>
      <c r="AJ616" s="290"/>
      <c r="AK616" s="290"/>
      <c r="AL616" s="31"/>
      <c r="AM616" s="290" t="str">
        <f t="shared" si="25"/>
        <v/>
      </c>
      <c r="AN616" s="290" t="str">
        <f t="shared" si="28"/>
        <v/>
      </c>
      <c r="AO616" s="31"/>
    </row>
    <row r="617">
      <c r="A617" s="31"/>
      <c r="B617" s="300"/>
      <c r="C617" s="292"/>
      <c r="D617" s="293" t="str">
        <f t="shared" si="22"/>
        <v/>
      </c>
      <c r="E617" s="296"/>
      <c r="F617" s="290" t="str">
        <f t="shared" si="23"/>
        <v/>
      </c>
      <c r="G617" s="286"/>
      <c r="H617" s="292"/>
      <c r="I617" s="296"/>
      <c r="J617" s="31"/>
      <c r="K617" s="285" t="str">
        <f t="shared" si="24"/>
        <v/>
      </c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290"/>
      <c r="AF617" s="290"/>
      <c r="AG617" s="290"/>
      <c r="AH617" s="290"/>
      <c r="AI617" s="290"/>
      <c r="AJ617" s="290"/>
      <c r="AK617" s="290"/>
      <c r="AL617" s="31"/>
      <c r="AM617" s="290" t="str">
        <f t="shared" si="25"/>
        <v/>
      </c>
      <c r="AN617" s="290" t="str">
        <f t="shared" si="28"/>
        <v/>
      </c>
      <c r="AO617" s="31"/>
    </row>
    <row r="618">
      <c r="A618" s="31"/>
      <c r="B618" s="300"/>
      <c r="C618" s="292"/>
      <c r="D618" s="293" t="str">
        <f t="shared" si="22"/>
        <v/>
      </c>
      <c r="E618" s="296"/>
      <c r="F618" s="290" t="str">
        <f t="shared" si="23"/>
        <v/>
      </c>
      <c r="G618" s="286"/>
      <c r="H618" s="292"/>
      <c r="I618" s="296"/>
      <c r="J618" s="31"/>
      <c r="K618" s="285" t="str">
        <f t="shared" si="24"/>
        <v/>
      </c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290"/>
      <c r="AF618" s="290"/>
      <c r="AG618" s="290"/>
      <c r="AH618" s="290"/>
      <c r="AI618" s="290"/>
      <c r="AJ618" s="290"/>
      <c r="AK618" s="290"/>
      <c r="AL618" s="31"/>
      <c r="AM618" s="290" t="str">
        <f t="shared" si="25"/>
        <v/>
      </c>
      <c r="AN618" s="290" t="str">
        <f t="shared" si="28"/>
        <v/>
      </c>
      <c r="AO618" s="31"/>
    </row>
    <row r="619">
      <c r="A619" s="31"/>
      <c r="B619" s="300"/>
      <c r="C619" s="292"/>
      <c r="D619" s="293" t="str">
        <f t="shared" si="22"/>
        <v/>
      </c>
      <c r="E619" s="296"/>
      <c r="F619" s="290" t="str">
        <f t="shared" si="23"/>
        <v/>
      </c>
      <c r="G619" s="286"/>
      <c r="H619" s="292"/>
      <c r="I619" s="296"/>
      <c r="J619" s="31"/>
      <c r="K619" s="285" t="str">
        <f t="shared" si="24"/>
        <v/>
      </c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290"/>
      <c r="AF619" s="290"/>
      <c r="AG619" s="290"/>
      <c r="AH619" s="290"/>
      <c r="AI619" s="290"/>
      <c r="AJ619" s="290"/>
      <c r="AK619" s="290"/>
      <c r="AL619" s="31"/>
      <c r="AM619" s="290" t="str">
        <f t="shared" si="25"/>
        <v/>
      </c>
      <c r="AN619" s="290" t="str">
        <f t="shared" si="28"/>
        <v/>
      </c>
      <c r="AO619" s="31"/>
    </row>
    <row r="620">
      <c r="A620" s="31"/>
      <c r="B620" s="300"/>
      <c r="C620" s="292"/>
      <c r="D620" s="293" t="str">
        <f t="shared" si="22"/>
        <v/>
      </c>
      <c r="E620" s="296"/>
      <c r="F620" s="290" t="str">
        <f t="shared" si="23"/>
        <v/>
      </c>
      <c r="G620" s="286"/>
      <c r="H620" s="292"/>
      <c r="I620" s="296"/>
      <c r="J620" s="31"/>
      <c r="K620" s="285" t="str">
        <f t="shared" si="24"/>
        <v/>
      </c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290"/>
      <c r="AF620" s="290"/>
      <c r="AG620" s="290"/>
      <c r="AH620" s="290"/>
      <c r="AI620" s="290"/>
      <c r="AJ620" s="290"/>
      <c r="AK620" s="290"/>
      <c r="AL620" s="31"/>
      <c r="AM620" s="290" t="str">
        <f t="shared" si="25"/>
        <v/>
      </c>
      <c r="AN620" s="290" t="str">
        <f t="shared" si="28"/>
        <v/>
      </c>
      <c r="AO620" s="31"/>
    </row>
    <row r="621">
      <c r="A621" s="31"/>
      <c r="B621" s="300"/>
      <c r="C621" s="292"/>
      <c r="D621" s="293" t="str">
        <f t="shared" si="22"/>
        <v/>
      </c>
      <c r="E621" s="296"/>
      <c r="F621" s="290" t="str">
        <f t="shared" si="23"/>
        <v/>
      </c>
      <c r="G621" s="286"/>
      <c r="H621" s="292"/>
      <c r="I621" s="296"/>
      <c r="J621" s="31"/>
      <c r="K621" s="285" t="str">
        <f t="shared" si="24"/>
        <v/>
      </c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290"/>
      <c r="AF621" s="290"/>
      <c r="AG621" s="290"/>
      <c r="AH621" s="290"/>
      <c r="AI621" s="290"/>
      <c r="AJ621" s="290"/>
      <c r="AK621" s="290"/>
      <c r="AL621" s="31"/>
      <c r="AM621" s="290" t="str">
        <f t="shared" si="25"/>
        <v/>
      </c>
      <c r="AN621" s="290" t="str">
        <f t="shared" si="28"/>
        <v/>
      </c>
      <c r="AO621" s="31"/>
    </row>
    <row r="622">
      <c r="A622" s="31"/>
      <c r="B622" s="300"/>
      <c r="C622" s="292"/>
      <c r="D622" s="293" t="str">
        <f t="shared" si="22"/>
        <v/>
      </c>
      <c r="E622" s="296"/>
      <c r="F622" s="290" t="str">
        <f t="shared" si="23"/>
        <v/>
      </c>
      <c r="G622" s="286"/>
      <c r="H622" s="292"/>
      <c r="I622" s="296"/>
      <c r="J622" s="31"/>
      <c r="K622" s="285" t="str">
        <f t="shared" si="24"/>
        <v/>
      </c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290"/>
      <c r="AF622" s="290"/>
      <c r="AG622" s="290"/>
      <c r="AH622" s="290"/>
      <c r="AI622" s="290"/>
      <c r="AJ622" s="290"/>
      <c r="AK622" s="290"/>
      <c r="AL622" s="31"/>
      <c r="AM622" s="290" t="str">
        <f t="shared" si="25"/>
        <v/>
      </c>
      <c r="AN622" s="290" t="str">
        <f t="shared" si="28"/>
        <v/>
      </c>
      <c r="AO622" s="31"/>
    </row>
    <row r="623">
      <c r="A623" s="31"/>
      <c r="B623" s="300"/>
      <c r="C623" s="292"/>
      <c r="D623" s="293" t="str">
        <f t="shared" si="22"/>
        <v/>
      </c>
      <c r="E623" s="296"/>
      <c r="F623" s="290" t="str">
        <f t="shared" si="23"/>
        <v/>
      </c>
      <c r="G623" s="286"/>
      <c r="H623" s="292"/>
      <c r="I623" s="296"/>
      <c r="J623" s="31"/>
      <c r="K623" s="285" t="str">
        <f t="shared" si="24"/>
        <v/>
      </c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290"/>
      <c r="AF623" s="290"/>
      <c r="AG623" s="290"/>
      <c r="AH623" s="290"/>
      <c r="AI623" s="290"/>
      <c r="AJ623" s="290"/>
      <c r="AK623" s="290"/>
      <c r="AL623" s="31"/>
      <c r="AM623" s="290" t="str">
        <f t="shared" si="25"/>
        <v/>
      </c>
      <c r="AN623" s="290" t="str">
        <f t="shared" si="28"/>
        <v/>
      </c>
      <c r="AO623" s="31"/>
    </row>
    <row r="624">
      <c r="A624" s="31"/>
      <c r="B624" s="300"/>
      <c r="C624" s="292"/>
      <c r="D624" s="293" t="str">
        <f t="shared" si="22"/>
        <v/>
      </c>
      <c r="E624" s="296"/>
      <c r="F624" s="290" t="str">
        <f t="shared" si="23"/>
        <v/>
      </c>
      <c r="G624" s="286"/>
      <c r="H624" s="292"/>
      <c r="I624" s="296"/>
      <c r="J624" s="31"/>
      <c r="K624" s="285" t="str">
        <f t="shared" si="24"/>
        <v/>
      </c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290"/>
      <c r="AF624" s="290"/>
      <c r="AG624" s="290"/>
      <c r="AH624" s="290"/>
      <c r="AI624" s="290"/>
      <c r="AJ624" s="290"/>
      <c r="AK624" s="290"/>
      <c r="AL624" s="31"/>
      <c r="AM624" s="290" t="str">
        <f t="shared" si="25"/>
        <v/>
      </c>
      <c r="AN624" s="290" t="str">
        <f t="shared" si="28"/>
        <v/>
      </c>
      <c r="AO624" s="31"/>
    </row>
    <row r="625">
      <c r="A625" s="31"/>
      <c r="B625" s="300"/>
      <c r="C625" s="292"/>
      <c r="D625" s="293" t="str">
        <f t="shared" si="22"/>
        <v/>
      </c>
      <c r="E625" s="296"/>
      <c r="F625" s="290" t="str">
        <f t="shared" si="23"/>
        <v/>
      </c>
      <c r="G625" s="286"/>
      <c r="H625" s="292"/>
      <c r="I625" s="296"/>
      <c r="J625" s="31"/>
      <c r="K625" s="285" t="str">
        <f t="shared" si="24"/>
        <v/>
      </c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290"/>
      <c r="AF625" s="290"/>
      <c r="AG625" s="290"/>
      <c r="AH625" s="290"/>
      <c r="AI625" s="290"/>
      <c r="AJ625" s="290"/>
      <c r="AK625" s="290"/>
      <c r="AL625" s="31"/>
      <c r="AM625" s="290" t="str">
        <f t="shared" si="25"/>
        <v/>
      </c>
      <c r="AN625" s="290" t="str">
        <f t="shared" si="28"/>
        <v/>
      </c>
      <c r="AO625" s="31"/>
    </row>
    <row r="626">
      <c r="A626" s="31"/>
      <c r="B626" s="300"/>
      <c r="C626" s="292"/>
      <c r="D626" s="293" t="str">
        <f t="shared" si="22"/>
        <v/>
      </c>
      <c r="E626" s="296"/>
      <c r="F626" s="290" t="str">
        <f t="shared" si="23"/>
        <v/>
      </c>
      <c r="G626" s="286"/>
      <c r="H626" s="292"/>
      <c r="I626" s="296"/>
      <c r="J626" s="31"/>
      <c r="K626" s="285" t="str">
        <f t="shared" si="24"/>
        <v/>
      </c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290"/>
      <c r="AF626" s="290"/>
      <c r="AG626" s="290"/>
      <c r="AH626" s="290"/>
      <c r="AI626" s="290"/>
      <c r="AJ626" s="290"/>
      <c r="AK626" s="290"/>
      <c r="AL626" s="31"/>
      <c r="AM626" s="290" t="str">
        <f t="shared" si="25"/>
        <v/>
      </c>
      <c r="AN626" s="290" t="str">
        <f t="shared" si="28"/>
        <v/>
      </c>
      <c r="AO626" s="31"/>
    </row>
    <row r="627">
      <c r="A627" s="31"/>
      <c r="B627" s="300"/>
      <c r="C627" s="292"/>
      <c r="D627" s="293" t="str">
        <f t="shared" si="22"/>
        <v/>
      </c>
      <c r="E627" s="296"/>
      <c r="F627" s="290" t="str">
        <f t="shared" si="23"/>
        <v/>
      </c>
      <c r="G627" s="286"/>
      <c r="H627" s="292"/>
      <c r="I627" s="296"/>
      <c r="J627" s="31"/>
      <c r="K627" s="285" t="str">
        <f t="shared" si="24"/>
        <v/>
      </c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290"/>
      <c r="AF627" s="290"/>
      <c r="AG627" s="290"/>
      <c r="AH627" s="290"/>
      <c r="AI627" s="290"/>
      <c r="AJ627" s="290"/>
      <c r="AK627" s="290"/>
      <c r="AL627" s="31"/>
      <c r="AM627" s="290" t="str">
        <f t="shared" si="25"/>
        <v/>
      </c>
      <c r="AN627" s="290" t="str">
        <f t="shared" si="28"/>
        <v/>
      </c>
      <c r="AO627" s="31"/>
    </row>
    <row r="628">
      <c r="A628" s="31"/>
      <c r="B628" s="300"/>
      <c r="C628" s="292"/>
      <c r="D628" s="293" t="str">
        <f t="shared" si="22"/>
        <v/>
      </c>
      <c r="E628" s="296"/>
      <c r="F628" s="290" t="str">
        <f t="shared" si="23"/>
        <v/>
      </c>
      <c r="G628" s="286"/>
      <c r="H628" s="292"/>
      <c r="I628" s="296"/>
      <c r="J628" s="31"/>
      <c r="K628" s="285" t="str">
        <f t="shared" si="24"/>
        <v/>
      </c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290"/>
      <c r="AF628" s="290"/>
      <c r="AG628" s="290"/>
      <c r="AH628" s="290"/>
      <c r="AI628" s="290"/>
      <c r="AJ628" s="290"/>
      <c r="AK628" s="290"/>
      <c r="AL628" s="31"/>
      <c r="AM628" s="290" t="str">
        <f t="shared" si="25"/>
        <v/>
      </c>
      <c r="AN628" s="290" t="str">
        <f t="shared" si="28"/>
        <v/>
      </c>
      <c r="AO628" s="31"/>
    </row>
    <row r="629">
      <c r="A629" s="31"/>
      <c r="B629" s="300"/>
      <c r="C629" s="292"/>
      <c r="D629" s="293" t="str">
        <f t="shared" si="22"/>
        <v/>
      </c>
      <c r="E629" s="296"/>
      <c r="F629" s="290" t="str">
        <f t="shared" si="23"/>
        <v/>
      </c>
      <c r="G629" s="286"/>
      <c r="H629" s="292"/>
      <c r="I629" s="296"/>
      <c r="J629" s="31"/>
      <c r="K629" s="285" t="str">
        <f t="shared" si="24"/>
        <v/>
      </c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290"/>
      <c r="AF629" s="290"/>
      <c r="AG629" s="290"/>
      <c r="AH629" s="290"/>
      <c r="AI629" s="290"/>
      <c r="AJ629" s="290"/>
      <c r="AK629" s="290"/>
      <c r="AL629" s="31"/>
      <c r="AM629" s="290" t="str">
        <f t="shared" si="25"/>
        <v/>
      </c>
      <c r="AN629" s="290" t="str">
        <f t="shared" si="28"/>
        <v/>
      </c>
      <c r="AO629" s="31"/>
    </row>
    <row r="630">
      <c r="A630" s="31"/>
      <c r="B630" s="300"/>
      <c r="C630" s="292"/>
      <c r="D630" s="293" t="str">
        <f t="shared" si="22"/>
        <v/>
      </c>
      <c r="E630" s="296"/>
      <c r="F630" s="290" t="str">
        <f t="shared" si="23"/>
        <v/>
      </c>
      <c r="G630" s="286"/>
      <c r="H630" s="292"/>
      <c r="I630" s="296"/>
      <c r="J630" s="31"/>
      <c r="K630" s="285" t="str">
        <f t="shared" si="24"/>
        <v/>
      </c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290"/>
      <c r="AF630" s="290"/>
      <c r="AG630" s="290"/>
      <c r="AH630" s="290"/>
      <c r="AI630" s="290"/>
      <c r="AJ630" s="290"/>
      <c r="AK630" s="290"/>
      <c r="AL630" s="31"/>
      <c r="AM630" s="290" t="str">
        <f t="shared" si="25"/>
        <v/>
      </c>
      <c r="AN630" s="290" t="str">
        <f t="shared" si="28"/>
        <v/>
      </c>
      <c r="AO630" s="31"/>
    </row>
    <row r="631">
      <c r="A631" s="31"/>
      <c r="B631" s="300"/>
      <c r="C631" s="292"/>
      <c r="D631" s="293" t="str">
        <f t="shared" si="22"/>
        <v/>
      </c>
      <c r="E631" s="296"/>
      <c r="F631" s="290" t="str">
        <f t="shared" si="23"/>
        <v/>
      </c>
      <c r="G631" s="286"/>
      <c r="H631" s="292"/>
      <c r="I631" s="296"/>
      <c r="J631" s="31"/>
      <c r="K631" s="285" t="str">
        <f t="shared" si="24"/>
        <v/>
      </c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290"/>
      <c r="AF631" s="290"/>
      <c r="AG631" s="290"/>
      <c r="AH631" s="290"/>
      <c r="AI631" s="290"/>
      <c r="AJ631" s="290"/>
      <c r="AK631" s="290"/>
      <c r="AL631" s="31"/>
      <c r="AM631" s="290" t="str">
        <f t="shared" si="25"/>
        <v/>
      </c>
      <c r="AN631" s="290" t="str">
        <f t="shared" si="28"/>
        <v/>
      </c>
      <c r="AO631" s="31"/>
    </row>
    <row r="632">
      <c r="A632" s="31"/>
      <c r="B632" s="300"/>
      <c r="C632" s="292"/>
      <c r="D632" s="293" t="str">
        <f t="shared" si="22"/>
        <v/>
      </c>
      <c r="E632" s="296"/>
      <c r="F632" s="290" t="str">
        <f t="shared" si="23"/>
        <v/>
      </c>
      <c r="G632" s="286"/>
      <c r="H632" s="292"/>
      <c r="I632" s="296"/>
      <c r="J632" s="31"/>
      <c r="K632" s="285" t="str">
        <f t="shared" si="24"/>
        <v/>
      </c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290"/>
      <c r="AF632" s="290"/>
      <c r="AG632" s="290"/>
      <c r="AH632" s="290"/>
      <c r="AI632" s="290"/>
      <c r="AJ632" s="290"/>
      <c r="AK632" s="290"/>
      <c r="AL632" s="31"/>
      <c r="AM632" s="290" t="str">
        <f t="shared" si="25"/>
        <v/>
      </c>
      <c r="AN632" s="290" t="str">
        <f t="shared" si="28"/>
        <v/>
      </c>
      <c r="AO632" s="31"/>
    </row>
    <row r="633">
      <c r="A633" s="31"/>
      <c r="B633" s="300"/>
      <c r="C633" s="292"/>
      <c r="D633" s="293" t="str">
        <f t="shared" si="22"/>
        <v/>
      </c>
      <c r="E633" s="296"/>
      <c r="F633" s="290" t="str">
        <f t="shared" si="23"/>
        <v/>
      </c>
      <c r="G633" s="286"/>
      <c r="H633" s="292"/>
      <c r="I633" s="296"/>
      <c r="J633" s="31"/>
      <c r="K633" s="285" t="str">
        <f t="shared" si="24"/>
        <v/>
      </c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290"/>
      <c r="AF633" s="290"/>
      <c r="AG633" s="290"/>
      <c r="AH633" s="290"/>
      <c r="AI633" s="290"/>
      <c r="AJ633" s="290"/>
      <c r="AK633" s="290"/>
      <c r="AL633" s="31"/>
      <c r="AM633" s="290" t="str">
        <f t="shared" si="25"/>
        <v/>
      </c>
      <c r="AN633" s="290" t="str">
        <f t="shared" si="28"/>
        <v/>
      </c>
      <c r="AO633" s="31"/>
    </row>
    <row r="634">
      <c r="A634" s="31"/>
      <c r="B634" s="300"/>
      <c r="C634" s="292"/>
      <c r="D634" s="293" t="str">
        <f t="shared" si="22"/>
        <v/>
      </c>
      <c r="E634" s="296"/>
      <c r="F634" s="290" t="str">
        <f t="shared" si="23"/>
        <v/>
      </c>
      <c r="G634" s="286"/>
      <c r="H634" s="292"/>
      <c r="I634" s="296"/>
      <c r="J634" s="31"/>
      <c r="K634" s="285" t="str">
        <f t="shared" si="24"/>
        <v/>
      </c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290"/>
      <c r="AF634" s="290"/>
      <c r="AG634" s="290"/>
      <c r="AH634" s="290"/>
      <c r="AI634" s="290"/>
      <c r="AJ634" s="290"/>
      <c r="AK634" s="290"/>
      <c r="AL634" s="31"/>
      <c r="AM634" s="290" t="str">
        <f t="shared" si="25"/>
        <v/>
      </c>
      <c r="AN634" s="290" t="str">
        <f t="shared" si="28"/>
        <v/>
      </c>
      <c r="AO634" s="31"/>
    </row>
    <row r="635">
      <c r="A635" s="31"/>
      <c r="B635" s="300"/>
      <c r="C635" s="292"/>
      <c r="D635" s="293" t="str">
        <f t="shared" si="22"/>
        <v/>
      </c>
      <c r="E635" s="296"/>
      <c r="F635" s="290" t="str">
        <f t="shared" si="23"/>
        <v/>
      </c>
      <c r="G635" s="286"/>
      <c r="H635" s="292"/>
      <c r="I635" s="296"/>
      <c r="J635" s="31"/>
      <c r="K635" s="285" t="str">
        <f t="shared" si="24"/>
        <v/>
      </c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290"/>
      <c r="AF635" s="290"/>
      <c r="AG635" s="290"/>
      <c r="AH635" s="290"/>
      <c r="AI635" s="290"/>
      <c r="AJ635" s="290"/>
      <c r="AK635" s="290"/>
      <c r="AL635" s="31"/>
      <c r="AM635" s="290" t="str">
        <f t="shared" si="25"/>
        <v/>
      </c>
      <c r="AN635" s="290" t="str">
        <f t="shared" si="28"/>
        <v/>
      </c>
      <c r="AO635" s="31"/>
    </row>
    <row r="636">
      <c r="A636" s="31"/>
      <c r="B636" s="300"/>
      <c r="C636" s="292"/>
      <c r="D636" s="293" t="str">
        <f t="shared" si="22"/>
        <v/>
      </c>
      <c r="E636" s="296"/>
      <c r="F636" s="290" t="str">
        <f t="shared" si="23"/>
        <v/>
      </c>
      <c r="G636" s="286"/>
      <c r="H636" s="292"/>
      <c r="I636" s="296"/>
      <c r="J636" s="31"/>
      <c r="K636" s="285" t="str">
        <f t="shared" si="24"/>
        <v/>
      </c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290"/>
      <c r="AF636" s="290"/>
      <c r="AG636" s="290"/>
      <c r="AH636" s="290"/>
      <c r="AI636" s="290"/>
      <c r="AJ636" s="290"/>
      <c r="AK636" s="290"/>
      <c r="AL636" s="31"/>
      <c r="AM636" s="290" t="str">
        <f t="shared" si="25"/>
        <v/>
      </c>
      <c r="AN636" s="290" t="str">
        <f t="shared" si="28"/>
        <v/>
      </c>
      <c r="AO636" s="31"/>
    </row>
    <row r="637">
      <c r="A637" s="31"/>
      <c r="B637" s="300"/>
      <c r="C637" s="292"/>
      <c r="D637" s="293" t="str">
        <f t="shared" si="22"/>
        <v/>
      </c>
      <c r="E637" s="296"/>
      <c r="F637" s="290" t="str">
        <f t="shared" si="23"/>
        <v/>
      </c>
      <c r="G637" s="286"/>
      <c r="H637" s="292"/>
      <c r="I637" s="296"/>
      <c r="J637" s="31"/>
      <c r="K637" s="285" t="str">
        <f t="shared" si="24"/>
        <v/>
      </c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290"/>
      <c r="AF637" s="290"/>
      <c r="AG637" s="290"/>
      <c r="AH637" s="290"/>
      <c r="AI637" s="290"/>
      <c r="AJ637" s="290"/>
      <c r="AK637" s="290"/>
      <c r="AL637" s="31"/>
      <c r="AM637" s="290" t="str">
        <f t="shared" si="25"/>
        <v/>
      </c>
      <c r="AN637" s="290" t="str">
        <f t="shared" si="28"/>
        <v/>
      </c>
      <c r="AO637" s="31"/>
    </row>
    <row r="638">
      <c r="A638" s="31"/>
      <c r="B638" s="300"/>
      <c r="C638" s="292"/>
      <c r="D638" s="293" t="str">
        <f t="shared" si="22"/>
        <v/>
      </c>
      <c r="E638" s="296"/>
      <c r="F638" s="290" t="str">
        <f t="shared" si="23"/>
        <v/>
      </c>
      <c r="G638" s="286"/>
      <c r="H638" s="292"/>
      <c r="I638" s="296"/>
      <c r="J638" s="31"/>
      <c r="K638" s="285" t="str">
        <f t="shared" si="24"/>
        <v/>
      </c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290"/>
      <c r="AF638" s="290"/>
      <c r="AG638" s="290"/>
      <c r="AH638" s="290"/>
      <c r="AI638" s="290"/>
      <c r="AJ638" s="290"/>
      <c r="AK638" s="290"/>
      <c r="AL638" s="31"/>
      <c r="AM638" s="290" t="str">
        <f t="shared" si="25"/>
        <v/>
      </c>
      <c r="AN638" s="290" t="str">
        <f t="shared" si="28"/>
        <v/>
      </c>
      <c r="AO638" s="31"/>
    </row>
    <row r="639">
      <c r="A639" s="31"/>
      <c r="B639" s="300"/>
      <c r="C639" s="292"/>
      <c r="D639" s="293" t="str">
        <f t="shared" si="22"/>
        <v/>
      </c>
      <c r="E639" s="296"/>
      <c r="F639" s="290" t="str">
        <f t="shared" si="23"/>
        <v/>
      </c>
      <c r="G639" s="286"/>
      <c r="H639" s="292"/>
      <c r="I639" s="296"/>
      <c r="J639" s="31"/>
      <c r="K639" s="285" t="str">
        <f t="shared" si="24"/>
        <v/>
      </c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290"/>
      <c r="AF639" s="290"/>
      <c r="AG639" s="290"/>
      <c r="AH639" s="290"/>
      <c r="AI639" s="290"/>
      <c r="AJ639" s="290"/>
      <c r="AK639" s="290"/>
      <c r="AL639" s="31"/>
      <c r="AM639" s="290" t="str">
        <f t="shared" si="25"/>
        <v/>
      </c>
      <c r="AN639" s="290" t="str">
        <f t="shared" si="28"/>
        <v/>
      </c>
      <c r="AO639" s="31"/>
    </row>
    <row r="640">
      <c r="A640" s="31"/>
      <c r="B640" s="300"/>
      <c r="C640" s="292"/>
      <c r="D640" s="293" t="str">
        <f t="shared" si="22"/>
        <v/>
      </c>
      <c r="E640" s="296"/>
      <c r="F640" s="290" t="str">
        <f t="shared" si="23"/>
        <v/>
      </c>
      <c r="G640" s="286"/>
      <c r="H640" s="292"/>
      <c r="I640" s="296"/>
      <c r="J640" s="31"/>
      <c r="K640" s="285" t="str">
        <f t="shared" si="24"/>
        <v/>
      </c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290"/>
      <c r="AF640" s="290"/>
      <c r="AG640" s="290"/>
      <c r="AH640" s="290"/>
      <c r="AI640" s="290"/>
      <c r="AJ640" s="290"/>
      <c r="AK640" s="290"/>
      <c r="AL640" s="31"/>
      <c r="AM640" s="290" t="str">
        <f t="shared" si="25"/>
        <v/>
      </c>
      <c r="AN640" s="290" t="str">
        <f t="shared" si="28"/>
        <v/>
      </c>
      <c r="AO640" s="31"/>
    </row>
    <row r="641">
      <c r="A641" s="31"/>
      <c r="B641" s="300"/>
      <c r="C641" s="292"/>
      <c r="D641" s="293" t="str">
        <f t="shared" si="22"/>
        <v/>
      </c>
      <c r="E641" s="296"/>
      <c r="F641" s="290" t="str">
        <f t="shared" si="23"/>
        <v/>
      </c>
      <c r="G641" s="286"/>
      <c r="H641" s="292"/>
      <c r="I641" s="296"/>
      <c r="J641" s="31"/>
      <c r="K641" s="285" t="str">
        <f t="shared" si="24"/>
        <v/>
      </c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290"/>
      <c r="AF641" s="290"/>
      <c r="AG641" s="290"/>
      <c r="AH641" s="290"/>
      <c r="AI641" s="290"/>
      <c r="AJ641" s="290"/>
      <c r="AK641" s="290"/>
      <c r="AL641" s="31"/>
      <c r="AM641" s="290" t="str">
        <f t="shared" si="25"/>
        <v/>
      </c>
      <c r="AN641" s="290" t="str">
        <f t="shared" si="28"/>
        <v/>
      </c>
      <c r="AO641" s="31"/>
    </row>
    <row r="642">
      <c r="A642" s="31"/>
      <c r="B642" s="300"/>
      <c r="C642" s="292"/>
      <c r="D642" s="293" t="str">
        <f t="shared" si="22"/>
        <v/>
      </c>
      <c r="E642" s="296"/>
      <c r="F642" s="290" t="str">
        <f t="shared" si="23"/>
        <v/>
      </c>
      <c r="G642" s="286"/>
      <c r="H642" s="292"/>
      <c r="I642" s="296"/>
      <c r="J642" s="31"/>
      <c r="K642" s="285" t="str">
        <f t="shared" si="24"/>
        <v/>
      </c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290"/>
      <c r="AF642" s="290"/>
      <c r="AG642" s="290"/>
      <c r="AH642" s="290"/>
      <c r="AI642" s="290"/>
      <c r="AJ642" s="290"/>
      <c r="AK642" s="290"/>
      <c r="AL642" s="31"/>
      <c r="AM642" s="290" t="str">
        <f t="shared" si="25"/>
        <v/>
      </c>
      <c r="AN642" s="290" t="str">
        <f t="shared" si="28"/>
        <v/>
      </c>
      <c r="AO642" s="31"/>
    </row>
    <row r="643">
      <c r="A643" s="31"/>
      <c r="B643" s="300"/>
      <c r="C643" s="292"/>
      <c r="D643" s="293" t="str">
        <f t="shared" si="22"/>
        <v/>
      </c>
      <c r="E643" s="296"/>
      <c r="F643" s="290" t="str">
        <f t="shared" si="23"/>
        <v/>
      </c>
      <c r="G643" s="286"/>
      <c r="H643" s="292"/>
      <c r="I643" s="296"/>
      <c r="J643" s="31"/>
      <c r="K643" s="285" t="str">
        <f t="shared" si="24"/>
        <v/>
      </c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290"/>
      <c r="AF643" s="290"/>
      <c r="AG643" s="290"/>
      <c r="AH643" s="290"/>
      <c r="AI643" s="290"/>
      <c r="AJ643" s="290"/>
      <c r="AK643" s="290"/>
      <c r="AL643" s="31"/>
      <c r="AM643" s="290" t="str">
        <f t="shared" si="25"/>
        <v/>
      </c>
      <c r="AN643" s="290" t="str">
        <f t="shared" si="28"/>
        <v/>
      </c>
      <c r="AO643" s="31"/>
    </row>
    <row r="644">
      <c r="A644" s="31"/>
      <c r="B644" s="300"/>
      <c r="C644" s="292"/>
      <c r="D644" s="293" t="str">
        <f t="shared" si="22"/>
        <v/>
      </c>
      <c r="E644" s="296"/>
      <c r="F644" s="290" t="str">
        <f t="shared" si="23"/>
        <v/>
      </c>
      <c r="G644" s="286"/>
      <c r="H644" s="292"/>
      <c r="I644" s="296"/>
      <c r="J644" s="31"/>
      <c r="K644" s="285" t="str">
        <f t="shared" si="24"/>
        <v/>
      </c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290"/>
      <c r="AF644" s="290"/>
      <c r="AG644" s="290"/>
      <c r="AH644" s="290"/>
      <c r="AI644" s="290"/>
      <c r="AJ644" s="290"/>
      <c r="AK644" s="290"/>
      <c r="AL644" s="31"/>
      <c r="AM644" s="290" t="str">
        <f t="shared" si="25"/>
        <v/>
      </c>
      <c r="AN644" s="290" t="str">
        <f t="shared" si="28"/>
        <v/>
      </c>
      <c r="AO644" s="31"/>
    </row>
    <row r="645">
      <c r="A645" s="31"/>
      <c r="B645" s="300"/>
      <c r="C645" s="292"/>
      <c r="D645" s="293" t="str">
        <f t="shared" si="22"/>
        <v/>
      </c>
      <c r="E645" s="296"/>
      <c r="F645" s="290" t="str">
        <f t="shared" si="23"/>
        <v/>
      </c>
      <c r="G645" s="286"/>
      <c r="H645" s="292"/>
      <c r="I645" s="296"/>
      <c r="J645" s="31"/>
      <c r="K645" s="285" t="str">
        <f t="shared" si="24"/>
        <v/>
      </c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290"/>
      <c r="AF645" s="290"/>
      <c r="AG645" s="290"/>
      <c r="AH645" s="290"/>
      <c r="AI645" s="290"/>
      <c r="AJ645" s="290"/>
      <c r="AK645" s="290"/>
      <c r="AL645" s="31"/>
      <c r="AM645" s="290" t="str">
        <f t="shared" si="25"/>
        <v/>
      </c>
      <c r="AN645" s="290" t="str">
        <f t="shared" si="28"/>
        <v/>
      </c>
      <c r="AO645" s="31"/>
    </row>
    <row r="646">
      <c r="A646" s="31"/>
      <c r="B646" s="300"/>
      <c r="C646" s="292"/>
      <c r="D646" s="293" t="str">
        <f t="shared" si="22"/>
        <v/>
      </c>
      <c r="E646" s="296"/>
      <c r="F646" s="290" t="str">
        <f t="shared" si="23"/>
        <v/>
      </c>
      <c r="G646" s="286"/>
      <c r="H646" s="292"/>
      <c r="I646" s="296"/>
      <c r="J646" s="31"/>
      <c r="K646" s="285" t="str">
        <f t="shared" si="24"/>
        <v/>
      </c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290"/>
      <c r="AF646" s="290"/>
      <c r="AG646" s="290"/>
      <c r="AH646" s="290"/>
      <c r="AI646" s="290"/>
      <c r="AJ646" s="290"/>
      <c r="AK646" s="290"/>
      <c r="AL646" s="31"/>
      <c r="AM646" s="290" t="str">
        <f t="shared" si="25"/>
        <v/>
      </c>
      <c r="AN646" s="290" t="str">
        <f t="shared" si="28"/>
        <v/>
      </c>
      <c r="AO646" s="31"/>
    </row>
    <row r="647">
      <c r="A647" s="31"/>
      <c r="B647" s="300"/>
      <c r="C647" s="292"/>
      <c r="D647" s="293" t="str">
        <f t="shared" si="22"/>
        <v/>
      </c>
      <c r="E647" s="296"/>
      <c r="F647" s="290" t="str">
        <f t="shared" si="23"/>
        <v/>
      </c>
      <c r="G647" s="286"/>
      <c r="H647" s="292"/>
      <c r="I647" s="296"/>
      <c r="J647" s="31"/>
      <c r="K647" s="285" t="str">
        <f t="shared" si="24"/>
        <v/>
      </c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290"/>
      <c r="AF647" s="290"/>
      <c r="AG647" s="290"/>
      <c r="AH647" s="290"/>
      <c r="AI647" s="290"/>
      <c r="AJ647" s="290"/>
      <c r="AK647" s="290"/>
      <c r="AL647" s="31"/>
      <c r="AM647" s="290" t="str">
        <f t="shared" si="25"/>
        <v/>
      </c>
      <c r="AN647" s="290" t="str">
        <f t="shared" si="28"/>
        <v/>
      </c>
      <c r="AO647" s="31"/>
    </row>
    <row r="648">
      <c r="A648" s="31"/>
      <c r="B648" s="300"/>
      <c r="C648" s="292"/>
      <c r="D648" s="293" t="str">
        <f t="shared" si="22"/>
        <v/>
      </c>
      <c r="E648" s="296"/>
      <c r="F648" s="290" t="str">
        <f t="shared" si="23"/>
        <v/>
      </c>
      <c r="G648" s="286"/>
      <c r="H648" s="292"/>
      <c r="I648" s="296"/>
      <c r="J648" s="31"/>
      <c r="K648" s="285" t="str">
        <f t="shared" si="24"/>
        <v/>
      </c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290"/>
      <c r="AF648" s="290"/>
      <c r="AG648" s="290"/>
      <c r="AH648" s="290"/>
      <c r="AI648" s="290"/>
      <c r="AJ648" s="290"/>
      <c r="AK648" s="290"/>
      <c r="AL648" s="31"/>
      <c r="AM648" s="290" t="str">
        <f t="shared" si="25"/>
        <v/>
      </c>
      <c r="AN648" s="290" t="str">
        <f t="shared" si="28"/>
        <v/>
      </c>
      <c r="AO648" s="31"/>
    </row>
    <row r="649">
      <c r="A649" s="31"/>
      <c r="B649" s="300"/>
      <c r="C649" s="292"/>
      <c r="D649" s="293" t="str">
        <f t="shared" si="22"/>
        <v/>
      </c>
      <c r="E649" s="296"/>
      <c r="F649" s="290" t="str">
        <f t="shared" si="23"/>
        <v/>
      </c>
      <c r="G649" s="286"/>
      <c r="H649" s="292"/>
      <c r="I649" s="296"/>
      <c r="J649" s="31"/>
      <c r="K649" s="285" t="str">
        <f t="shared" si="24"/>
        <v/>
      </c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290"/>
      <c r="AF649" s="290"/>
      <c r="AG649" s="290"/>
      <c r="AH649" s="290"/>
      <c r="AI649" s="290"/>
      <c r="AJ649" s="290"/>
      <c r="AK649" s="290"/>
      <c r="AL649" s="31"/>
      <c r="AM649" s="290" t="str">
        <f t="shared" si="25"/>
        <v/>
      </c>
      <c r="AN649" s="290" t="str">
        <f t="shared" si="28"/>
        <v/>
      </c>
      <c r="AO649" s="31"/>
    </row>
    <row r="650">
      <c r="A650" s="31"/>
      <c r="B650" s="300"/>
      <c r="C650" s="292"/>
      <c r="D650" s="293" t="str">
        <f t="shared" si="22"/>
        <v/>
      </c>
      <c r="E650" s="296"/>
      <c r="F650" s="290" t="str">
        <f t="shared" si="23"/>
        <v/>
      </c>
      <c r="G650" s="286"/>
      <c r="H650" s="292"/>
      <c r="I650" s="296"/>
      <c r="J650" s="31"/>
      <c r="K650" s="285" t="str">
        <f t="shared" si="24"/>
        <v/>
      </c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290"/>
      <c r="AF650" s="290"/>
      <c r="AG650" s="290"/>
      <c r="AH650" s="290"/>
      <c r="AI650" s="290"/>
      <c r="AJ650" s="290"/>
      <c r="AK650" s="290"/>
      <c r="AL650" s="31"/>
      <c r="AM650" s="290" t="str">
        <f t="shared" si="25"/>
        <v/>
      </c>
      <c r="AN650" s="290" t="str">
        <f t="shared" si="28"/>
        <v/>
      </c>
      <c r="AO650" s="31"/>
    </row>
    <row r="651">
      <c r="A651" s="31"/>
      <c r="B651" s="300"/>
      <c r="C651" s="292"/>
      <c r="D651" s="293" t="str">
        <f t="shared" si="22"/>
        <v/>
      </c>
      <c r="E651" s="296"/>
      <c r="F651" s="290" t="str">
        <f t="shared" si="23"/>
        <v/>
      </c>
      <c r="G651" s="286"/>
      <c r="H651" s="292"/>
      <c r="I651" s="296"/>
      <c r="J651" s="31"/>
      <c r="K651" s="285" t="str">
        <f t="shared" si="24"/>
        <v/>
      </c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290"/>
      <c r="AF651" s="290"/>
      <c r="AG651" s="290"/>
      <c r="AH651" s="290"/>
      <c r="AI651" s="290"/>
      <c r="AJ651" s="290"/>
      <c r="AK651" s="290"/>
      <c r="AL651" s="31"/>
      <c r="AM651" s="290" t="str">
        <f t="shared" si="25"/>
        <v/>
      </c>
      <c r="AN651" s="290" t="str">
        <f t="shared" si="28"/>
        <v/>
      </c>
      <c r="AO651" s="31"/>
    </row>
    <row r="652">
      <c r="A652" s="31"/>
      <c r="B652" s="300"/>
      <c r="C652" s="292"/>
      <c r="D652" s="293" t="str">
        <f t="shared" si="22"/>
        <v/>
      </c>
      <c r="E652" s="296"/>
      <c r="F652" s="290" t="str">
        <f t="shared" si="23"/>
        <v/>
      </c>
      <c r="G652" s="286"/>
      <c r="H652" s="292"/>
      <c r="I652" s="296"/>
      <c r="J652" s="31"/>
      <c r="K652" s="285" t="str">
        <f t="shared" si="24"/>
        <v/>
      </c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290"/>
      <c r="AF652" s="290"/>
      <c r="AG652" s="290"/>
      <c r="AH652" s="290"/>
      <c r="AI652" s="290"/>
      <c r="AJ652" s="290"/>
      <c r="AK652" s="290"/>
      <c r="AL652" s="31"/>
      <c r="AM652" s="290" t="str">
        <f t="shared" si="25"/>
        <v/>
      </c>
      <c r="AN652" s="290" t="str">
        <f t="shared" si="28"/>
        <v/>
      </c>
      <c r="AO652" s="31"/>
    </row>
    <row r="653">
      <c r="A653" s="31"/>
      <c r="B653" s="300"/>
      <c r="C653" s="292"/>
      <c r="D653" s="293" t="str">
        <f t="shared" si="22"/>
        <v/>
      </c>
      <c r="E653" s="296"/>
      <c r="F653" s="290" t="str">
        <f t="shared" si="23"/>
        <v/>
      </c>
      <c r="G653" s="286"/>
      <c r="H653" s="292"/>
      <c r="I653" s="296"/>
      <c r="J653" s="31"/>
      <c r="K653" s="285" t="str">
        <f t="shared" si="24"/>
        <v/>
      </c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290"/>
      <c r="AF653" s="290"/>
      <c r="AG653" s="290"/>
      <c r="AH653" s="290"/>
      <c r="AI653" s="290"/>
      <c r="AJ653" s="290"/>
      <c r="AK653" s="290"/>
      <c r="AL653" s="31"/>
      <c r="AM653" s="290" t="str">
        <f t="shared" si="25"/>
        <v/>
      </c>
      <c r="AN653" s="290" t="str">
        <f t="shared" si="28"/>
        <v/>
      </c>
      <c r="AO653" s="31"/>
    </row>
    <row r="654">
      <c r="A654" s="31"/>
      <c r="B654" s="300"/>
      <c r="C654" s="292"/>
      <c r="D654" s="293" t="str">
        <f t="shared" si="22"/>
        <v/>
      </c>
      <c r="E654" s="296"/>
      <c r="F654" s="290" t="str">
        <f t="shared" si="23"/>
        <v/>
      </c>
      <c r="G654" s="286"/>
      <c r="H654" s="292"/>
      <c r="I654" s="296"/>
      <c r="J654" s="31"/>
      <c r="K654" s="285" t="str">
        <f t="shared" si="24"/>
        <v/>
      </c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290"/>
      <c r="AF654" s="290"/>
      <c r="AG654" s="290"/>
      <c r="AH654" s="290"/>
      <c r="AI654" s="290"/>
      <c r="AJ654" s="290"/>
      <c r="AK654" s="290"/>
      <c r="AL654" s="31"/>
      <c r="AM654" s="290" t="str">
        <f t="shared" si="25"/>
        <v/>
      </c>
      <c r="AN654" s="290" t="str">
        <f t="shared" si="28"/>
        <v/>
      </c>
      <c r="AO654" s="31"/>
    </row>
    <row r="655">
      <c r="A655" s="31"/>
      <c r="B655" s="300"/>
      <c r="C655" s="292"/>
      <c r="D655" s="293" t="str">
        <f t="shared" si="22"/>
        <v/>
      </c>
      <c r="E655" s="296"/>
      <c r="F655" s="290" t="str">
        <f t="shared" si="23"/>
        <v/>
      </c>
      <c r="G655" s="286"/>
      <c r="H655" s="292"/>
      <c r="I655" s="296"/>
      <c r="J655" s="31"/>
      <c r="K655" s="285" t="str">
        <f t="shared" si="24"/>
        <v/>
      </c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290"/>
      <c r="AF655" s="290"/>
      <c r="AG655" s="290"/>
      <c r="AH655" s="290"/>
      <c r="AI655" s="290"/>
      <c r="AJ655" s="290"/>
      <c r="AK655" s="290"/>
      <c r="AL655" s="31"/>
      <c r="AM655" s="290" t="str">
        <f t="shared" si="25"/>
        <v/>
      </c>
      <c r="AN655" s="290" t="str">
        <f t="shared" si="28"/>
        <v/>
      </c>
      <c r="AO655" s="31"/>
    </row>
    <row r="656">
      <c r="A656" s="31"/>
      <c r="B656" s="300"/>
      <c r="C656" s="292"/>
      <c r="D656" s="293" t="str">
        <f t="shared" si="22"/>
        <v/>
      </c>
      <c r="E656" s="296"/>
      <c r="F656" s="290" t="str">
        <f t="shared" si="23"/>
        <v/>
      </c>
      <c r="G656" s="286"/>
      <c r="H656" s="292"/>
      <c r="I656" s="296"/>
      <c r="J656" s="31"/>
      <c r="K656" s="285" t="str">
        <f t="shared" si="24"/>
        <v/>
      </c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290"/>
      <c r="AF656" s="290"/>
      <c r="AG656" s="290"/>
      <c r="AH656" s="290"/>
      <c r="AI656" s="290"/>
      <c r="AJ656" s="290"/>
      <c r="AK656" s="290"/>
      <c r="AL656" s="31"/>
      <c r="AM656" s="290" t="str">
        <f t="shared" si="25"/>
        <v/>
      </c>
      <c r="AN656" s="290" t="str">
        <f t="shared" si="28"/>
        <v/>
      </c>
      <c r="AO656" s="31"/>
    </row>
    <row r="657">
      <c r="A657" s="31"/>
      <c r="B657" s="300"/>
      <c r="C657" s="292"/>
      <c r="D657" s="293" t="str">
        <f t="shared" si="22"/>
        <v/>
      </c>
      <c r="E657" s="296"/>
      <c r="F657" s="290" t="str">
        <f t="shared" si="23"/>
        <v/>
      </c>
      <c r="G657" s="286"/>
      <c r="H657" s="292"/>
      <c r="I657" s="296"/>
      <c r="J657" s="31"/>
      <c r="K657" s="285" t="str">
        <f t="shared" si="24"/>
        <v/>
      </c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290"/>
      <c r="AF657" s="290"/>
      <c r="AG657" s="290"/>
      <c r="AH657" s="290"/>
      <c r="AI657" s="290"/>
      <c r="AJ657" s="290"/>
      <c r="AK657" s="290"/>
      <c r="AL657" s="31"/>
      <c r="AM657" s="290" t="str">
        <f t="shared" si="25"/>
        <v/>
      </c>
      <c r="AN657" s="290" t="str">
        <f t="shared" si="28"/>
        <v/>
      </c>
      <c r="AO657" s="31"/>
    </row>
    <row r="658">
      <c r="A658" s="31"/>
      <c r="B658" s="300"/>
      <c r="C658" s="292"/>
      <c r="D658" s="293" t="str">
        <f t="shared" si="22"/>
        <v/>
      </c>
      <c r="E658" s="296"/>
      <c r="F658" s="290" t="str">
        <f t="shared" si="23"/>
        <v/>
      </c>
      <c r="G658" s="286"/>
      <c r="H658" s="292"/>
      <c r="I658" s="296"/>
      <c r="J658" s="31"/>
      <c r="K658" s="285" t="str">
        <f t="shared" si="24"/>
        <v/>
      </c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290"/>
      <c r="AF658" s="290"/>
      <c r="AG658" s="290"/>
      <c r="AH658" s="290"/>
      <c r="AI658" s="290"/>
      <c r="AJ658" s="290"/>
      <c r="AK658" s="290"/>
      <c r="AL658" s="31"/>
      <c r="AM658" s="290" t="str">
        <f t="shared" si="25"/>
        <v/>
      </c>
      <c r="AN658" s="290" t="str">
        <f t="shared" si="28"/>
        <v/>
      </c>
      <c r="AO658" s="31"/>
    </row>
    <row r="659">
      <c r="A659" s="31"/>
      <c r="B659" s="300"/>
      <c r="C659" s="292"/>
      <c r="D659" s="293" t="str">
        <f t="shared" si="22"/>
        <v/>
      </c>
      <c r="E659" s="296"/>
      <c r="F659" s="290" t="str">
        <f t="shared" si="23"/>
        <v/>
      </c>
      <c r="G659" s="286"/>
      <c r="H659" s="292"/>
      <c r="I659" s="296"/>
      <c r="J659" s="31"/>
      <c r="K659" s="285" t="str">
        <f t="shared" si="24"/>
        <v/>
      </c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290"/>
      <c r="AF659" s="290"/>
      <c r="AG659" s="290"/>
      <c r="AH659" s="290"/>
      <c r="AI659" s="290"/>
      <c r="AJ659" s="290"/>
      <c r="AK659" s="290"/>
      <c r="AL659" s="31"/>
      <c r="AM659" s="290" t="str">
        <f t="shared" si="25"/>
        <v/>
      </c>
      <c r="AN659" s="290" t="str">
        <f t="shared" si="28"/>
        <v/>
      </c>
      <c r="AO659" s="31"/>
    </row>
    <row r="660">
      <c r="A660" s="31"/>
      <c r="B660" s="300"/>
      <c r="C660" s="292"/>
      <c r="D660" s="293" t="str">
        <f t="shared" si="22"/>
        <v/>
      </c>
      <c r="E660" s="296"/>
      <c r="F660" s="290" t="str">
        <f t="shared" si="23"/>
        <v/>
      </c>
      <c r="G660" s="286"/>
      <c r="H660" s="292"/>
      <c r="I660" s="296"/>
      <c r="J660" s="31"/>
      <c r="K660" s="285" t="str">
        <f t="shared" si="24"/>
        <v/>
      </c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290"/>
      <c r="AF660" s="290"/>
      <c r="AG660" s="290"/>
      <c r="AH660" s="290"/>
      <c r="AI660" s="290"/>
      <c r="AJ660" s="290"/>
      <c r="AK660" s="290"/>
      <c r="AL660" s="31"/>
      <c r="AM660" s="290" t="str">
        <f t="shared" si="25"/>
        <v/>
      </c>
      <c r="AN660" s="290" t="str">
        <f t="shared" si="28"/>
        <v/>
      </c>
      <c r="AO660" s="31"/>
    </row>
    <row r="661">
      <c r="A661" s="31"/>
      <c r="B661" s="300"/>
      <c r="C661" s="292"/>
      <c r="D661" s="293" t="str">
        <f t="shared" si="22"/>
        <v/>
      </c>
      <c r="E661" s="296"/>
      <c r="F661" s="290" t="str">
        <f t="shared" si="23"/>
        <v/>
      </c>
      <c r="G661" s="286"/>
      <c r="H661" s="292"/>
      <c r="I661" s="296"/>
      <c r="J661" s="31"/>
      <c r="K661" s="285" t="str">
        <f t="shared" si="24"/>
        <v/>
      </c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290"/>
      <c r="AF661" s="290"/>
      <c r="AG661" s="290"/>
      <c r="AH661" s="290"/>
      <c r="AI661" s="290"/>
      <c r="AJ661" s="290"/>
      <c r="AK661" s="290"/>
      <c r="AL661" s="31"/>
      <c r="AM661" s="290" t="str">
        <f t="shared" si="25"/>
        <v/>
      </c>
      <c r="AN661" s="290" t="str">
        <f t="shared" si="28"/>
        <v/>
      </c>
      <c r="AO661" s="31"/>
    </row>
    <row r="662">
      <c r="A662" s="31"/>
      <c r="B662" s="300"/>
      <c r="C662" s="292"/>
      <c r="D662" s="293" t="str">
        <f t="shared" si="22"/>
        <v/>
      </c>
      <c r="E662" s="296"/>
      <c r="F662" s="290" t="str">
        <f t="shared" si="23"/>
        <v/>
      </c>
      <c r="G662" s="286"/>
      <c r="H662" s="292"/>
      <c r="I662" s="296"/>
      <c r="J662" s="31"/>
      <c r="K662" s="285" t="str">
        <f t="shared" si="24"/>
        <v/>
      </c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290"/>
      <c r="AF662" s="290"/>
      <c r="AG662" s="290"/>
      <c r="AH662" s="290"/>
      <c r="AI662" s="290"/>
      <c r="AJ662" s="290"/>
      <c r="AK662" s="290"/>
      <c r="AL662" s="31"/>
      <c r="AM662" s="290" t="str">
        <f t="shared" si="25"/>
        <v/>
      </c>
      <c r="AN662" s="290" t="str">
        <f t="shared" si="28"/>
        <v/>
      </c>
      <c r="AO662" s="31"/>
    </row>
    <row r="663">
      <c r="A663" s="31"/>
      <c r="B663" s="300"/>
      <c r="C663" s="292"/>
      <c r="D663" s="293" t="str">
        <f t="shared" si="22"/>
        <v/>
      </c>
      <c r="E663" s="296"/>
      <c r="F663" s="290" t="str">
        <f t="shared" si="23"/>
        <v/>
      </c>
      <c r="G663" s="286"/>
      <c r="H663" s="292"/>
      <c r="I663" s="296"/>
      <c r="J663" s="31"/>
      <c r="K663" s="285" t="str">
        <f t="shared" si="24"/>
        <v/>
      </c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290"/>
      <c r="AF663" s="290"/>
      <c r="AG663" s="290"/>
      <c r="AH663" s="290"/>
      <c r="AI663" s="290"/>
      <c r="AJ663" s="290"/>
      <c r="AK663" s="290"/>
      <c r="AL663" s="31"/>
      <c r="AM663" s="290" t="str">
        <f t="shared" si="25"/>
        <v/>
      </c>
      <c r="AN663" s="290" t="str">
        <f t="shared" si="28"/>
        <v/>
      </c>
      <c r="AO663" s="31"/>
    </row>
    <row r="664">
      <c r="A664" s="31"/>
      <c r="B664" s="300"/>
      <c r="C664" s="292"/>
      <c r="D664" s="293" t="str">
        <f t="shared" si="22"/>
        <v/>
      </c>
      <c r="E664" s="296"/>
      <c r="F664" s="290" t="str">
        <f t="shared" si="23"/>
        <v/>
      </c>
      <c r="G664" s="286"/>
      <c r="H664" s="292"/>
      <c r="I664" s="296"/>
      <c r="J664" s="31"/>
      <c r="K664" s="285" t="str">
        <f t="shared" si="24"/>
        <v/>
      </c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290"/>
      <c r="AF664" s="290"/>
      <c r="AG664" s="290"/>
      <c r="AH664" s="290"/>
      <c r="AI664" s="290"/>
      <c r="AJ664" s="290"/>
      <c r="AK664" s="290"/>
      <c r="AL664" s="31"/>
      <c r="AM664" s="290" t="str">
        <f t="shared" si="25"/>
        <v/>
      </c>
      <c r="AN664" s="290" t="str">
        <f t="shared" si="28"/>
        <v/>
      </c>
      <c r="AO664" s="31"/>
    </row>
    <row r="665">
      <c r="A665" s="31"/>
      <c r="B665" s="300"/>
      <c r="C665" s="292"/>
      <c r="D665" s="293" t="str">
        <f t="shared" si="22"/>
        <v/>
      </c>
      <c r="E665" s="296"/>
      <c r="F665" s="290" t="str">
        <f t="shared" si="23"/>
        <v/>
      </c>
      <c r="G665" s="286"/>
      <c r="H665" s="292"/>
      <c r="I665" s="296"/>
      <c r="J665" s="31"/>
      <c r="K665" s="285" t="str">
        <f t="shared" si="24"/>
        <v/>
      </c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290"/>
      <c r="AF665" s="290"/>
      <c r="AG665" s="290"/>
      <c r="AH665" s="290"/>
      <c r="AI665" s="290"/>
      <c r="AJ665" s="290"/>
      <c r="AK665" s="290"/>
      <c r="AL665" s="31"/>
      <c r="AM665" s="290" t="str">
        <f t="shared" si="25"/>
        <v/>
      </c>
      <c r="AN665" s="290" t="str">
        <f t="shared" si="28"/>
        <v/>
      </c>
      <c r="AO665" s="31"/>
    </row>
    <row r="666">
      <c r="A666" s="31"/>
      <c r="B666" s="300"/>
      <c r="C666" s="292"/>
      <c r="D666" s="293" t="str">
        <f t="shared" si="22"/>
        <v/>
      </c>
      <c r="E666" s="296"/>
      <c r="F666" s="290" t="str">
        <f t="shared" si="23"/>
        <v/>
      </c>
      <c r="G666" s="286"/>
      <c r="H666" s="292"/>
      <c r="I666" s="296"/>
      <c r="J666" s="31"/>
      <c r="K666" s="285" t="str">
        <f t="shared" si="24"/>
        <v/>
      </c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290"/>
      <c r="AF666" s="290"/>
      <c r="AG666" s="290"/>
      <c r="AH666" s="290"/>
      <c r="AI666" s="290"/>
      <c r="AJ666" s="290"/>
      <c r="AK666" s="290"/>
      <c r="AL666" s="31"/>
      <c r="AM666" s="290" t="str">
        <f t="shared" si="25"/>
        <v/>
      </c>
      <c r="AN666" s="290" t="str">
        <f t="shared" si="28"/>
        <v/>
      </c>
      <c r="AO666" s="31"/>
    </row>
    <row r="667">
      <c r="A667" s="31"/>
      <c r="B667" s="300"/>
      <c r="C667" s="292"/>
      <c r="D667" s="293" t="str">
        <f t="shared" si="22"/>
        <v/>
      </c>
      <c r="E667" s="296"/>
      <c r="F667" s="290" t="str">
        <f t="shared" si="23"/>
        <v/>
      </c>
      <c r="G667" s="286"/>
      <c r="H667" s="292"/>
      <c r="I667" s="296"/>
      <c r="J667" s="31"/>
      <c r="K667" s="285" t="str">
        <f t="shared" si="24"/>
        <v/>
      </c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290"/>
      <c r="AF667" s="290"/>
      <c r="AG667" s="290"/>
      <c r="AH667" s="290"/>
      <c r="AI667" s="290"/>
      <c r="AJ667" s="290"/>
      <c r="AK667" s="290"/>
      <c r="AL667" s="31"/>
      <c r="AM667" s="290" t="str">
        <f t="shared" si="25"/>
        <v/>
      </c>
      <c r="AN667" s="290" t="str">
        <f t="shared" si="28"/>
        <v/>
      </c>
      <c r="AO667" s="31"/>
    </row>
    <row r="668">
      <c r="A668" s="31"/>
      <c r="B668" s="300"/>
      <c r="C668" s="292"/>
      <c r="D668" s="293" t="str">
        <f t="shared" si="22"/>
        <v/>
      </c>
      <c r="E668" s="296"/>
      <c r="F668" s="290" t="str">
        <f t="shared" si="23"/>
        <v/>
      </c>
      <c r="G668" s="286"/>
      <c r="H668" s="292"/>
      <c r="I668" s="296"/>
      <c r="J668" s="31"/>
      <c r="K668" s="285" t="str">
        <f t="shared" si="24"/>
        <v/>
      </c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290"/>
      <c r="AF668" s="290"/>
      <c r="AG668" s="290"/>
      <c r="AH668" s="290"/>
      <c r="AI668" s="290"/>
      <c r="AJ668" s="290"/>
      <c r="AK668" s="290"/>
      <c r="AL668" s="31"/>
      <c r="AM668" s="290" t="str">
        <f t="shared" si="25"/>
        <v/>
      </c>
      <c r="AN668" s="290" t="str">
        <f t="shared" si="28"/>
        <v/>
      </c>
      <c r="AO668" s="31"/>
    </row>
    <row r="669">
      <c r="A669" s="31"/>
      <c r="B669" s="300"/>
      <c r="C669" s="292"/>
      <c r="D669" s="293" t="str">
        <f t="shared" si="22"/>
        <v/>
      </c>
      <c r="E669" s="296"/>
      <c r="F669" s="290" t="str">
        <f t="shared" si="23"/>
        <v/>
      </c>
      <c r="G669" s="286"/>
      <c r="H669" s="292"/>
      <c r="I669" s="296"/>
      <c r="J669" s="31"/>
      <c r="K669" s="285" t="str">
        <f t="shared" si="24"/>
        <v/>
      </c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290"/>
      <c r="AF669" s="290"/>
      <c r="AG669" s="290"/>
      <c r="AH669" s="290"/>
      <c r="AI669" s="290"/>
      <c r="AJ669" s="290"/>
      <c r="AK669" s="290"/>
      <c r="AL669" s="31"/>
      <c r="AM669" s="290" t="str">
        <f t="shared" si="25"/>
        <v/>
      </c>
      <c r="AN669" s="290" t="str">
        <f t="shared" si="28"/>
        <v/>
      </c>
      <c r="AO669" s="31"/>
    </row>
    <row r="670">
      <c r="A670" s="31"/>
      <c r="B670" s="300"/>
      <c r="C670" s="292"/>
      <c r="D670" s="293" t="str">
        <f t="shared" si="22"/>
        <v/>
      </c>
      <c r="E670" s="296"/>
      <c r="F670" s="290" t="str">
        <f t="shared" si="23"/>
        <v/>
      </c>
      <c r="G670" s="286"/>
      <c r="H670" s="292"/>
      <c r="I670" s="296"/>
      <c r="J670" s="31"/>
      <c r="K670" s="285" t="str">
        <f t="shared" si="24"/>
        <v/>
      </c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290"/>
      <c r="AF670" s="290"/>
      <c r="AG670" s="290"/>
      <c r="AH670" s="290"/>
      <c r="AI670" s="290"/>
      <c r="AJ670" s="290"/>
      <c r="AK670" s="290"/>
      <c r="AL670" s="31"/>
      <c r="AM670" s="290" t="str">
        <f t="shared" si="25"/>
        <v/>
      </c>
      <c r="AN670" s="290" t="str">
        <f t="shared" si="28"/>
        <v/>
      </c>
      <c r="AO670" s="31"/>
    </row>
    <row r="671">
      <c r="A671" s="31"/>
      <c r="B671" s="300"/>
      <c r="C671" s="292"/>
      <c r="D671" s="293" t="str">
        <f t="shared" si="22"/>
        <v/>
      </c>
      <c r="E671" s="296"/>
      <c r="F671" s="290" t="str">
        <f t="shared" si="23"/>
        <v/>
      </c>
      <c r="G671" s="286"/>
      <c r="H671" s="292"/>
      <c r="I671" s="296"/>
      <c r="J671" s="31"/>
      <c r="K671" s="285" t="str">
        <f t="shared" si="24"/>
        <v/>
      </c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290"/>
      <c r="AF671" s="290"/>
      <c r="AG671" s="290"/>
      <c r="AH671" s="290"/>
      <c r="AI671" s="290"/>
      <c r="AJ671" s="290"/>
      <c r="AK671" s="290"/>
      <c r="AL671" s="31"/>
      <c r="AM671" s="290" t="str">
        <f t="shared" si="25"/>
        <v/>
      </c>
      <c r="AN671" s="290" t="str">
        <f t="shared" si="28"/>
        <v/>
      </c>
      <c r="AO671" s="31"/>
    </row>
    <row r="672">
      <c r="A672" s="31"/>
      <c r="B672" s="300"/>
      <c r="C672" s="292"/>
      <c r="D672" s="293" t="str">
        <f t="shared" si="22"/>
        <v/>
      </c>
      <c r="E672" s="296"/>
      <c r="F672" s="290" t="str">
        <f t="shared" si="23"/>
        <v/>
      </c>
      <c r="G672" s="286"/>
      <c r="H672" s="292"/>
      <c r="I672" s="296"/>
      <c r="J672" s="31"/>
      <c r="K672" s="285" t="str">
        <f t="shared" si="24"/>
        <v/>
      </c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290"/>
      <c r="AF672" s="290"/>
      <c r="AG672" s="290"/>
      <c r="AH672" s="290"/>
      <c r="AI672" s="290"/>
      <c r="AJ672" s="290"/>
      <c r="AK672" s="290"/>
      <c r="AL672" s="31"/>
      <c r="AM672" s="290" t="str">
        <f t="shared" si="25"/>
        <v/>
      </c>
      <c r="AN672" s="290" t="str">
        <f t="shared" si="28"/>
        <v/>
      </c>
      <c r="AO672" s="31"/>
    </row>
    <row r="673">
      <c r="A673" s="31"/>
      <c r="B673" s="300"/>
      <c r="C673" s="292"/>
      <c r="D673" s="293" t="str">
        <f t="shared" si="22"/>
        <v/>
      </c>
      <c r="E673" s="296"/>
      <c r="F673" s="290" t="str">
        <f t="shared" si="23"/>
        <v/>
      </c>
      <c r="G673" s="286"/>
      <c r="H673" s="292"/>
      <c r="I673" s="296"/>
      <c r="J673" s="31"/>
      <c r="K673" s="285" t="str">
        <f t="shared" si="24"/>
        <v/>
      </c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290"/>
      <c r="AF673" s="290"/>
      <c r="AG673" s="290"/>
      <c r="AH673" s="290"/>
      <c r="AI673" s="290"/>
      <c r="AJ673" s="290"/>
      <c r="AK673" s="290"/>
      <c r="AL673" s="31"/>
      <c r="AM673" s="290" t="str">
        <f t="shared" si="25"/>
        <v/>
      </c>
      <c r="AN673" s="290" t="str">
        <f t="shared" si="28"/>
        <v/>
      </c>
      <c r="AO673" s="31"/>
    </row>
    <row r="674">
      <c r="A674" s="31"/>
      <c r="B674" s="300"/>
      <c r="C674" s="292"/>
      <c r="D674" s="293" t="str">
        <f t="shared" si="22"/>
        <v/>
      </c>
      <c r="E674" s="296"/>
      <c r="F674" s="290" t="str">
        <f t="shared" si="23"/>
        <v/>
      </c>
      <c r="G674" s="286"/>
      <c r="H674" s="292"/>
      <c r="I674" s="296"/>
      <c r="J674" s="31"/>
      <c r="K674" s="285" t="str">
        <f t="shared" si="24"/>
        <v/>
      </c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290"/>
      <c r="AF674" s="290"/>
      <c r="AG674" s="290"/>
      <c r="AH674" s="290"/>
      <c r="AI674" s="290"/>
      <c r="AJ674" s="290"/>
      <c r="AK674" s="290"/>
      <c r="AL674" s="31"/>
      <c r="AM674" s="290" t="str">
        <f t="shared" si="25"/>
        <v/>
      </c>
      <c r="AN674" s="290" t="str">
        <f t="shared" si="28"/>
        <v/>
      </c>
      <c r="AO674" s="31"/>
    </row>
    <row r="675">
      <c r="A675" s="31"/>
      <c r="B675" s="300"/>
      <c r="C675" s="292"/>
      <c r="D675" s="293" t="str">
        <f t="shared" si="22"/>
        <v/>
      </c>
      <c r="E675" s="296"/>
      <c r="F675" s="290" t="str">
        <f t="shared" si="23"/>
        <v/>
      </c>
      <c r="G675" s="286"/>
      <c r="H675" s="292"/>
      <c r="I675" s="296"/>
      <c r="J675" s="31"/>
      <c r="K675" s="285" t="str">
        <f t="shared" si="24"/>
        <v/>
      </c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290"/>
      <c r="AF675" s="290"/>
      <c r="AG675" s="290"/>
      <c r="AH675" s="290"/>
      <c r="AI675" s="290"/>
      <c r="AJ675" s="290"/>
      <c r="AK675" s="290"/>
      <c r="AL675" s="31"/>
      <c r="AM675" s="290" t="str">
        <f t="shared" si="25"/>
        <v/>
      </c>
      <c r="AN675" s="290" t="str">
        <f t="shared" si="28"/>
        <v/>
      </c>
      <c r="AO675" s="31"/>
    </row>
    <row r="676">
      <c r="A676" s="31"/>
      <c r="B676" s="300"/>
      <c r="C676" s="292"/>
      <c r="D676" s="293" t="str">
        <f t="shared" si="22"/>
        <v/>
      </c>
      <c r="E676" s="296"/>
      <c r="F676" s="290" t="str">
        <f t="shared" si="23"/>
        <v/>
      </c>
      <c r="G676" s="286"/>
      <c r="H676" s="292"/>
      <c r="I676" s="296"/>
      <c r="J676" s="31"/>
      <c r="K676" s="285" t="str">
        <f t="shared" si="24"/>
        <v/>
      </c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290"/>
      <c r="AF676" s="290"/>
      <c r="AG676" s="290"/>
      <c r="AH676" s="290"/>
      <c r="AI676" s="290"/>
      <c r="AJ676" s="290"/>
      <c r="AK676" s="290"/>
      <c r="AL676" s="31"/>
      <c r="AM676" s="290" t="str">
        <f t="shared" si="25"/>
        <v/>
      </c>
      <c r="AN676" s="290" t="str">
        <f t="shared" si="28"/>
        <v/>
      </c>
      <c r="AO676" s="31"/>
    </row>
    <row r="677">
      <c r="A677" s="31"/>
      <c r="B677" s="300"/>
      <c r="C677" s="292"/>
      <c r="D677" s="293" t="str">
        <f t="shared" si="22"/>
        <v/>
      </c>
      <c r="E677" s="296"/>
      <c r="F677" s="290" t="str">
        <f t="shared" si="23"/>
        <v/>
      </c>
      <c r="G677" s="286"/>
      <c r="H677" s="292"/>
      <c r="I677" s="296"/>
      <c r="J677" s="31"/>
      <c r="K677" s="285" t="str">
        <f t="shared" si="24"/>
        <v/>
      </c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290"/>
      <c r="AF677" s="290"/>
      <c r="AG677" s="290"/>
      <c r="AH677" s="290"/>
      <c r="AI677" s="290"/>
      <c r="AJ677" s="290"/>
      <c r="AK677" s="290"/>
      <c r="AL677" s="31"/>
      <c r="AM677" s="290" t="str">
        <f t="shared" si="25"/>
        <v/>
      </c>
      <c r="AN677" s="290" t="str">
        <f t="shared" si="28"/>
        <v/>
      </c>
      <c r="AO677" s="31"/>
    </row>
    <row r="678">
      <c r="A678" s="31"/>
      <c r="B678" s="300"/>
      <c r="C678" s="292"/>
      <c r="D678" s="293" t="str">
        <f t="shared" si="22"/>
        <v/>
      </c>
      <c r="E678" s="296"/>
      <c r="F678" s="290" t="str">
        <f t="shared" si="23"/>
        <v/>
      </c>
      <c r="G678" s="286"/>
      <c r="H678" s="292"/>
      <c r="I678" s="296"/>
      <c r="J678" s="31"/>
      <c r="K678" s="285" t="str">
        <f t="shared" si="24"/>
        <v/>
      </c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290"/>
      <c r="AF678" s="290"/>
      <c r="AG678" s="290"/>
      <c r="AH678" s="290"/>
      <c r="AI678" s="290"/>
      <c r="AJ678" s="290"/>
      <c r="AK678" s="290"/>
      <c r="AL678" s="31"/>
      <c r="AM678" s="290" t="str">
        <f t="shared" si="25"/>
        <v/>
      </c>
      <c r="AN678" s="290" t="str">
        <f t="shared" si="28"/>
        <v/>
      </c>
      <c r="AO678" s="31"/>
    </row>
    <row r="679">
      <c r="A679" s="31"/>
      <c r="B679" s="300"/>
      <c r="C679" s="292"/>
      <c r="D679" s="293" t="str">
        <f t="shared" si="22"/>
        <v/>
      </c>
      <c r="E679" s="296"/>
      <c r="F679" s="290" t="str">
        <f t="shared" si="23"/>
        <v/>
      </c>
      <c r="G679" s="286"/>
      <c r="H679" s="292"/>
      <c r="I679" s="296"/>
      <c r="J679" s="31"/>
      <c r="K679" s="285" t="str">
        <f t="shared" si="24"/>
        <v/>
      </c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290"/>
      <c r="AF679" s="290"/>
      <c r="AG679" s="290"/>
      <c r="AH679" s="290"/>
      <c r="AI679" s="290"/>
      <c r="AJ679" s="290"/>
      <c r="AK679" s="290"/>
      <c r="AL679" s="31"/>
      <c r="AM679" s="290" t="str">
        <f t="shared" si="25"/>
        <v/>
      </c>
      <c r="AN679" s="290" t="str">
        <f t="shared" si="28"/>
        <v/>
      </c>
      <c r="AO679" s="31"/>
    </row>
    <row r="680">
      <c r="A680" s="31"/>
      <c r="B680" s="300"/>
      <c r="C680" s="292"/>
      <c r="D680" s="293" t="str">
        <f t="shared" si="22"/>
        <v/>
      </c>
      <c r="E680" s="296"/>
      <c r="F680" s="290" t="str">
        <f t="shared" si="23"/>
        <v/>
      </c>
      <c r="G680" s="286"/>
      <c r="H680" s="292"/>
      <c r="I680" s="296"/>
      <c r="J680" s="31"/>
      <c r="K680" s="285" t="str">
        <f t="shared" si="24"/>
        <v/>
      </c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290"/>
      <c r="AF680" s="290"/>
      <c r="AG680" s="290"/>
      <c r="AH680" s="290"/>
      <c r="AI680" s="290"/>
      <c r="AJ680" s="290"/>
      <c r="AK680" s="290"/>
      <c r="AL680" s="31"/>
      <c r="AM680" s="290" t="str">
        <f t="shared" si="25"/>
        <v/>
      </c>
      <c r="AN680" s="290" t="str">
        <f t="shared" si="28"/>
        <v/>
      </c>
      <c r="AO680" s="31"/>
    </row>
    <row r="681">
      <c r="A681" s="31"/>
      <c r="B681" s="300"/>
      <c r="C681" s="292"/>
      <c r="D681" s="293" t="str">
        <f t="shared" si="22"/>
        <v/>
      </c>
      <c r="E681" s="296"/>
      <c r="F681" s="290" t="str">
        <f t="shared" si="23"/>
        <v/>
      </c>
      <c r="G681" s="286"/>
      <c r="H681" s="292"/>
      <c r="I681" s="296"/>
      <c r="J681" s="31"/>
      <c r="K681" s="285" t="str">
        <f t="shared" si="24"/>
        <v/>
      </c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290"/>
      <c r="AF681" s="290"/>
      <c r="AG681" s="290"/>
      <c r="AH681" s="290"/>
      <c r="AI681" s="290"/>
      <c r="AJ681" s="290"/>
      <c r="AK681" s="290"/>
      <c r="AL681" s="31"/>
      <c r="AM681" s="290" t="str">
        <f t="shared" si="25"/>
        <v/>
      </c>
      <c r="AN681" s="290" t="str">
        <f t="shared" si="28"/>
        <v/>
      </c>
      <c r="AO681" s="31"/>
    </row>
    <row r="682">
      <c r="A682" s="31"/>
      <c r="B682" s="300"/>
      <c r="C682" s="292"/>
      <c r="D682" s="293" t="str">
        <f t="shared" si="22"/>
        <v/>
      </c>
      <c r="E682" s="296"/>
      <c r="F682" s="290" t="str">
        <f t="shared" si="23"/>
        <v/>
      </c>
      <c r="G682" s="286"/>
      <c r="H682" s="292"/>
      <c r="I682" s="296"/>
      <c r="J682" s="31"/>
      <c r="K682" s="285" t="str">
        <f t="shared" si="24"/>
        <v/>
      </c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290"/>
      <c r="AF682" s="290"/>
      <c r="AG682" s="290"/>
      <c r="AH682" s="290"/>
      <c r="AI682" s="290"/>
      <c r="AJ682" s="290"/>
      <c r="AK682" s="290"/>
      <c r="AL682" s="31"/>
      <c r="AM682" s="290" t="str">
        <f t="shared" si="25"/>
        <v/>
      </c>
      <c r="AN682" s="290" t="str">
        <f t="shared" si="28"/>
        <v/>
      </c>
      <c r="AO682" s="31"/>
    </row>
    <row r="683">
      <c r="A683" s="31"/>
      <c r="B683" s="300"/>
      <c r="C683" s="292"/>
      <c r="D683" s="293" t="str">
        <f t="shared" si="22"/>
        <v/>
      </c>
      <c r="E683" s="296"/>
      <c r="F683" s="290" t="str">
        <f t="shared" si="23"/>
        <v/>
      </c>
      <c r="G683" s="286"/>
      <c r="H683" s="292"/>
      <c r="I683" s="296"/>
      <c r="J683" s="31"/>
      <c r="K683" s="285" t="str">
        <f t="shared" si="24"/>
        <v/>
      </c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290"/>
      <c r="AF683" s="290"/>
      <c r="AG683" s="290"/>
      <c r="AH683" s="290"/>
      <c r="AI683" s="290"/>
      <c r="AJ683" s="290"/>
      <c r="AK683" s="290"/>
      <c r="AL683" s="31"/>
      <c r="AM683" s="290" t="str">
        <f t="shared" si="25"/>
        <v/>
      </c>
      <c r="AN683" s="290" t="str">
        <f t="shared" si="28"/>
        <v/>
      </c>
      <c r="AO683" s="31"/>
    </row>
    <row r="684">
      <c r="A684" s="31"/>
      <c r="B684" s="300"/>
      <c r="C684" s="292"/>
      <c r="D684" s="293" t="str">
        <f t="shared" si="22"/>
        <v/>
      </c>
      <c r="E684" s="296"/>
      <c r="F684" s="290" t="str">
        <f t="shared" si="23"/>
        <v/>
      </c>
      <c r="G684" s="286"/>
      <c r="H684" s="292"/>
      <c r="I684" s="296"/>
      <c r="J684" s="31"/>
      <c r="K684" s="285" t="str">
        <f t="shared" si="24"/>
        <v/>
      </c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290"/>
      <c r="AF684" s="290"/>
      <c r="AG684" s="290"/>
      <c r="AH684" s="290"/>
      <c r="AI684" s="290"/>
      <c r="AJ684" s="290"/>
      <c r="AK684" s="290"/>
      <c r="AL684" s="31"/>
      <c r="AM684" s="290" t="str">
        <f t="shared" si="25"/>
        <v/>
      </c>
      <c r="AN684" s="290" t="str">
        <f t="shared" si="28"/>
        <v/>
      </c>
      <c r="AO684" s="31"/>
    </row>
    <row r="685">
      <c r="A685" s="31"/>
      <c r="B685" s="300"/>
      <c r="C685" s="292"/>
      <c r="D685" s="293" t="str">
        <f t="shared" si="22"/>
        <v/>
      </c>
      <c r="E685" s="296"/>
      <c r="F685" s="290" t="str">
        <f t="shared" si="23"/>
        <v/>
      </c>
      <c r="G685" s="286"/>
      <c r="H685" s="292"/>
      <c r="I685" s="296"/>
      <c r="J685" s="31"/>
      <c r="K685" s="285" t="str">
        <f t="shared" si="24"/>
        <v/>
      </c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290"/>
      <c r="AF685" s="290"/>
      <c r="AG685" s="290"/>
      <c r="AH685" s="290"/>
      <c r="AI685" s="290"/>
      <c r="AJ685" s="290"/>
      <c r="AK685" s="290"/>
      <c r="AL685" s="31"/>
      <c r="AM685" s="290" t="str">
        <f t="shared" si="25"/>
        <v/>
      </c>
      <c r="AN685" s="290" t="str">
        <f t="shared" si="28"/>
        <v/>
      </c>
      <c r="AO685" s="31"/>
    </row>
    <row r="686">
      <c r="A686" s="31"/>
      <c r="B686" s="300"/>
      <c r="C686" s="292"/>
      <c r="D686" s="293" t="str">
        <f t="shared" si="22"/>
        <v/>
      </c>
      <c r="E686" s="296"/>
      <c r="F686" s="290" t="str">
        <f t="shared" si="23"/>
        <v/>
      </c>
      <c r="G686" s="286"/>
      <c r="H686" s="292"/>
      <c r="I686" s="296"/>
      <c r="J686" s="31"/>
      <c r="K686" s="285" t="str">
        <f t="shared" si="24"/>
        <v/>
      </c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290"/>
      <c r="AF686" s="290"/>
      <c r="AG686" s="290"/>
      <c r="AH686" s="290"/>
      <c r="AI686" s="290"/>
      <c r="AJ686" s="290"/>
      <c r="AK686" s="290"/>
      <c r="AL686" s="31"/>
      <c r="AM686" s="290" t="str">
        <f t="shared" si="25"/>
        <v/>
      </c>
      <c r="AN686" s="290" t="str">
        <f t="shared" si="28"/>
        <v/>
      </c>
      <c r="AO686" s="31"/>
    </row>
    <row r="687">
      <c r="A687" s="31"/>
      <c r="B687" s="300"/>
      <c r="C687" s="292"/>
      <c r="D687" s="293" t="str">
        <f t="shared" si="22"/>
        <v/>
      </c>
      <c r="E687" s="296"/>
      <c r="F687" s="290" t="str">
        <f t="shared" si="23"/>
        <v/>
      </c>
      <c r="G687" s="286"/>
      <c r="H687" s="292"/>
      <c r="I687" s="296"/>
      <c r="J687" s="31"/>
      <c r="K687" s="285" t="str">
        <f t="shared" si="24"/>
        <v/>
      </c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290"/>
      <c r="AF687" s="290"/>
      <c r="AG687" s="290"/>
      <c r="AH687" s="290"/>
      <c r="AI687" s="290"/>
      <c r="AJ687" s="290"/>
      <c r="AK687" s="290"/>
      <c r="AL687" s="31"/>
      <c r="AM687" s="290" t="str">
        <f t="shared" si="25"/>
        <v/>
      </c>
      <c r="AN687" s="290" t="str">
        <f t="shared" si="28"/>
        <v/>
      </c>
      <c r="AO687" s="31"/>
    </row>
    <row r="688">
      <c r="A688" s="31"/>
      <c r="B688" s="300"/>
      <c r="C688" s="292"/>
      <c r="D688" s="293" t="str">
        <f t="shared" si="22"/>
        <v/>
      </c>
      <c r="E688" s="296"/>
      <c r="F688" s="290" t="str">
        <f t="shared" si="23"/>
        <v/>
      </c>
      <c r="G688" s="286"/>
      <c r="H688" s="292"/>
      <c r="I688" s="296"/>
      <c r="J688" s="31"/>
      <c r="K688" s="285" t="str">
        <f t="shared" si="24"/>
        <v/>
      </c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290"/>
      <c r="AF688" s="290"/>
      <c r="AG688" s="290"/>
      <c r="AH688" s="290"/>
      <c r="AI688" s="290"/>
      <c r="AJ688" s="290"/>
      <c r="AK688" s="290"/>
      <c r="AL688" s="31"/>
      <c r="AM688" s="290" t="str">
        <f t="shared" si="25"/>
        <v/>
      </c>
      <c r="AN688" s="290" t="str">
        <f t="shared" si="28"/>
        <v/>
      </c>
      <c r="AO688" s="31"/>
    </row>
    <row r="689">
      <c r="A689" s="31"/>
      <c r="B689" s="300"/>
      <c r="C689" s="292"/>
      <c r="D689" s="293" t="str">
        <f t="shared" si="22"/>
        <v/>
      </c>
      <c r="E689" s="296"/>
      <c r="F689" s="290" t="str">
        <f t="shared" si="23"/>
        <v/>
      </c>
      <c r="G689" s="286"/>
      <c r="H689" s="292"/>
      <c r="I689" s="296"/>
      <c r="J689" s="31"/>
      <c r="K689" s="285" t="str">
        <f t="shared" si="24"/>
        <v/>
      </c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290"/>
      <c r="AF689" s="290"/>
      <c r="AG689" s="290"/>
      <c r="AH689" s="290"/>
      <c r="AI689" s="290"/>
      <c r="AJ689" s="290"/>
      <c r="AK689" s="290"/>
      <c r="AL689" s="31"/>
      <c r="AM689" s="290" t="str">
        <f t="shared" si="25"/>
        <v/>
      </c>
      <c r="AN689" s="290" t="str">
        <f t="shared" si="28"/>
        <v/>
      </c>
      <c r="AO689" s="31"/>
    </row>
    <row r="690">
      <c r="A690" s="31"/>
      <c r="B690" s="300"/>
      <c r="C690" s="292"/>
      <c r="D690" s="293" t="str">
        <f t="shared" si="22"/>
        <v/>
      </c>
      <c r="E690" s="296"/>
      <c r="F690" s="290" t="str">
        <f t="shared" si="23"/>
        <v/>
      </c>
      <c r="G690" s="286"/>
      <c r="H690" s="292"/>
      <c r="I690" s="296"/>
      <c r="J690" s="31"/>
      <c r="K690" s="285" t="str">
        <f t="shared" si="24"/>
        <v/>
      </c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290"/>
      <c r="AF690" s="290"/>
      <c r="AG690" s="290"/>
      <c r="AH690" s="290"/>
      <c r="AI690" s="290"/>
      <c r="AJ690" s="290"/>
      <c r="AK690" s="290"/>
      <c r="AL690" s="31"/>
      <c r="AM690" s="290" t="str">
        <f t="shared" si="25"/>
        <v/>
      </c>
      <c r="AN690" s="290" t="str">
        <f t="shared" si="28"/>
        <v/>
      </c>
      <c r="AO690" s="31"/>
    </row>
    <row r="691">
      <c r="A691" s="31"/>
      <c r="B691" s="300"/>
      <c r="C691" s="292"/>
      <c r="D691" s="293" t="str">
        <f t="shared" si="22"/>
        <v/>
      </c>
      <c r="E691" s="296"/>
      <c r="F691" s="290" t="str">
        <f t="shared" si="23"/>
        <v/>
      </c>
      <c r="G691" s="286"/>
      <c r="H691" s="292"/>
      <c r="I691" s="296"/>
      <c r="J691" s="31"/>
      <c r="K691" s="285" t="str">
        <f t="shared" si="24"/>
        <v/>
      </c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290"/>
      <c r="AF691" s="290"/>
      <c r="AG691" s="290"/>
      <c r="AH691" s="290"/>
      <c r="AI691" s="290"/>
      <c r="AJ691" s="290"/>
      <c r="AK691" s="290"/>
      <c r="AL691" s="31"/>
      <c r="AM691" s="290" t="str">
        <f t="shared" si="25"/>
        <v/>
      </c>
      <c r="AN691" s="290" t="str">
        <f t="shared" si="28"/>
        <v/>
      </c>
      <c r="AO691" s="31"/>
    </row>
    <row r="692">
      <c r="A692" s="31"/>
      <c r="B692" s="300"/>
      <c r="C692" s="292"/>
      <c r="D692" s="293" t="str">
        <f t="shared" si="22"/>
        <v/>
      </c>
      <c r="E692" s="296"/>
      <c r="F692" s="290" t="str">
        <f t="shared" si="23"/>
        <v/>
      </c>
      <c r="G692" s="286"/>
      <c r="H692" s="292"/>
      <c r="I692" s="296"/>
      <c r="J692" s="31"/>
      <c r="K692" s="285" t="str">
        <f t="shared" si="24"/>
        <v/>
      </c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290"/>
      <c r="AF692" s="290"/>
      <c r="AG692" s="290"/>
      <c r="AH692" s="290"/>
      <c r="AI692" s="290"/>
      <c r="AJ692" s="290"/>
      <c r="AK692" s="290"/>
      <c r="AL692" s="31"/>
      <c r="AM692" s="290" t="str">
        <f t="shared" si="25"/>
        <v/>
      </c>
      <c r="AN692" s="290" t="str">
        <f t="shared" si="28"/>
        <v/>
      </c>
      <c r="AO692" s="31"/>
    </row>
    <row r="693">
      <c r="A693" s="31"/>
      <c r="B693" s="300"/>
      <c r="C693" s="292"/>
      <c r="D693" s="293" t="str">
        <f t="shared" si="22"/>
        <v/>
      </c>
      <c r="E693" s="296"/>
      <c r="F693" s="290" t="str">
        <f t="shared" si="23"/>
        <v/>
      </c>
      <c r="G693" s="286"/>
      <c r="H693" s="292"/>
      <c r="I693" s="296"/>
      <c r="J693" s="31"/>
      <c r="K693" s="285" t="str">
        <f t="shared" si="24"/>
        <v/>
      </c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290"/>
      <c r="AF693" s="290"/>
      <c r="AG693" s="290"/>
      <c r="AH693" s="290"/>
      <c r="AI693" s="290"/>
      <c r="AJ693" s="290"/>
      <c r="AK693" s="290"/>
      <c r="AL693" s="31"/>
      <c r="AM693" s="290" t="str">
        <f t="shared" si="25"/>
        <v/>
      </c>
      <c r="AN693" s="290" t="str">
        <f t="shared" si="28"/>
        <v/>
      </c>
      <c r="AO693" s="31"/>
    </row>
    <row r="694">
      <c r="A694" s="31"/>
      <c r="B694" s="300"/>
      <c r="C694" s="292"/>
      <c r="D694" s="293" t="str">
        <f t="shared" si="22"/>
        <v/>
      </c>
      <c r="E694" s="296"/>
      <c r="F694" s="290" t="str">
        <f t="shared" si="23"/>
        <v/>
      </c>
      <c r="G694" s="286"/>
      <c r="H694" s="292"/>
      <c r="I694" s="296"/>
      <c r="J694" s="31"/>
      <c r="K694" s="285" t="str">
        <f t="shared" si="24"/>
        <v/>
      </c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290"/>
      <c r="AF694" s="290"/>
      <c r="AG694" s="290"/>
      <c r="AH694" s="290"/>
      <c r="AI694" s="290"/>
      <c r="AJ694" s="290"/>
      <c r="AK694" s="290"/>
      <c r="AL694" s="31"/>
      <c r="AM694" s="290" t="str">
        <f t="shared" si="25"/>
        <v/>
      </c>
      <c r="AN694" s="290" t="str">
        <f t="shared" si="28"/>
        <v/>
      </c>
      <c r="AO694" s="31"/>
    </row>
    <row r="695">
      <c r="A695" s="31"/>
      <c r="B695" s="300"/>
      <c r="C695" s="292"/>
      <c r="D695" s="293" t="str">
        <f t="shared" si="22"/>
        <v/>
      </c>
      <c r="E695" s="296"/>
      <c r="F695" s="290" t="str">
        <f t="shared" si="23"/>
        <v/>
      </c>
      <c r="G695" s="286"/>
      <c r="H695" s="292"/>
      <c r="I695" s="296"/>
      <c r="J695" s="31"/>
      <c r="K695" s="285" t="str">
        <f t="shared" si="24"/>
        <v/>
      </c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290"/>
      <c r="AF695" s="290"/>
      <c r="AG695" s="290"/>
      <c r="AH695" s="290"/>
      <c r="AI695" s="290"/>
      <c r="AJ695" s="290"/>
      <c r="AK695" s="290"/>
      <c r="AL695" s="31"/>
      <c r="AM695" s="290" t="str">
        <f t="shared" si="25"/>
        <v/>
      </c>
      <c r="AN695" s="290" t="str">
        <f t="shared" si="28"/>
        <v/>
      </c>
      <c r="AO695" s="31"/>
    </row>
    <row r="696">
      <c r="A696" s="31"/>
      <c r="B696" s="300"/>
      <c r="C696" s="292"/>
      <c r="D696" s="293" t="str">
        <f t="shared" si="22"/>
        <v/>
      </c>
      <c r="E696" s="296"/>
      <c r="F696" s="290" t="str">
        <f t="shared" si="23"/>
        <v/>
      </c>
      <c r="G696" s="286"/>
      <c r="H696" s="292"/>
      <c r="I696" s="296"/>
      <c r="J696" s="31"/>
      <c r="K696" s="285" t="str">
        <f t="shared" si="24"/>
        <v/>
      </c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290"/>
      <c r="AF696" s="290"/>
      <c r="AG696" s="290"/>
      <c r="AH696" s="290"/>
      <c r="AI696" s="290"/>
      <c r="AJ696" s="290"/>
      <c r="AK696" s="290"/>
      <c r="AL696" s="31"/>
      <c r="AM696" s="290" t="str">
        <f t="shared" si="25"/>
        <v/>
      </c>
      <c r="AN696" s="290" t="str">
        <f t="shared" si="28"/>
        <v/>
      </c>
      <c r="AO696" s="31"/>
    </row>
    <row r="697">
      <c r="A697" s="31"/>
      <c r="B697" s="300"/>
      <c r="C697" s="292"/>
      <c r="D697" s="293" t="str">
        <f t="shared" si="22"/>
        <v/>
      </c>
      <c r="E697" s="296"/>
      <c r="F697" s="290" t="str">
        <f t="shared" si="23"/>
        <v/>
      </c>
      <c r="G697" s="286"/>
      <c r="H697" s="292"/>
      <c r="I697" s="296"/>
      <c r="J697" s="31"/>
      <c r="K697" s="285" t="str">
        <f t="shared" si="24"/>
        <v/>
      </c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290"/>
      <c r="AF697" s="290"/>
      <c r="AG697" s="290"/>
      <c r="AH697" s="290"/>
      <c r="AI697" s="290"/>
      <c r="AJ697" s="290"/>
      <c r="AK697" s="290"/>
      <c r="AL697" s="31"/>
      <c r="AM697" s="290" t="str">
        <f t="shared" si="25"/>
        <v/>
      </c>
      <c r="AN697" s="290" t="str">
        <f t="shared" si="28"/>
        <v/>
      </c>
      <c r="AO697" s="31"/>
    </row>
    <row r="698">
      <c r="A698" s="31"/>
      <c r="B698" s="300"/>
      <c r="C698" s="292"/>
      <c r="D698" s="293" t="str">
        <f t="shared" si="22"/>
        <v/>
      </c>
      <c r="E698" s="296"/>
      <c r="F698" s="290" t="str">
        <f t="shared" si="23"/>
        <v/>
      </c>
      <c r="G698" s="286"/>
      <c r="H698" s="292"/>
      <c r="I698" s="296"/>
      <c r="J698" s="31"/>
      <c r="K698" s="285" t="str">
        <f t="shared" si="24"/>
        <v/>
      </c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290"/>
      <c r="AF698" s="290"/>
      <c r="AG698" s="290"/>
      <c r="AH698" s="290"/>
      <c r="AI698" s="290"/>
      <c r="AJ698" s="290"/>
      <c r="AK698" s="290"/>
      <c r="AL698" s="31"/>
      <c r="AM698" s="290" t="str">
        <f t="shared" si="25"/>
        <v/>
      </c>
      <c r="AN698" s="290" t="str">
        <f t="shared" si="28"/>
        <v/>
      </c>
      <c r="AO698" s="31"/>
    </row>
    <row r="699">
      <c r="A699" s="31"/>
      <c r="B699" s="300"/>
      <c r="C699" s="292"/>
      <c r="D699" s="293" t="str">
        <f t="shared" si="22"/>
        <v/>
      </c>
      <c r="E699" s="296"/>
      <c r="F699" s="290" t="str">
        <f t="shared" si="23"/>
        <v/>
      </c>
      <c r="G699" s="286"/>
      <c r="H699" s="292"/>
      <c r="I699" s="296"/>
      <c r="J699" s="31"/>
      <c r="K699" s="285" t="str">
        <f t="shared" si="24"/>
        <v/>
      </c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290"/>
      <c r="AF699" s="290"/>
      <c r="AG699" s="290"/>
      <c r="AH699" s="290"/>
      <c r="AI699" s="290"/>
      <c r="AJ699" s="290"/>
      <c r="AK699" s="290"/>
      <c r="AL699" s="31"/>
      <c r="AM699" s="290" t="str">
        <f t="shared" si="25"/>
        <v/>
      </c>
      <c r="AN699" s="290" t="str">
        <f t="shared" si="28"/>
        <v/>
      </c>
      <c r="AO699" s="31"/>
    </row>
    <row r="700">
      <c r="A700" s="31"/>
      <c r="B700" s="300"/>
      <c r="C700" s="292"/>
      <c r="D700" s="293" t="str">
        <f t="shared" si="22"/>
        <v/>
      </c>
      <c r="E700" s="296"/>
      <c r="F700" s="290" t="str">
        <f t="shared" si="23"/>
        <v/>
      </c>
      <c r="G700" s="286"/>
      <c r="H700" s="292"/>
      <c r="I700" s="296"/>
      <c r="J700" s="31"/>
      <c r="K700" s="285" t="str">
        <f t="shared" si="24"/>
        <v/>
      </c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290"/>
      <c r="AF700" s="290"/>
      <c r="AG700" s="290"/>
      <c r="AH700" s="290"/>
      <c r="AI700" s="290"/>
      <c r="AJ700" s="290"/>
      <c r="AK700" s="290"/>
      <c r="AL700" s="31"/>
      <c r="AM700" s="290" t="str">
        <f t="shared" si="25"/>
        <v/>
      </c>
      <c r="AN700" s="290" t="str">
        <f t="shared" si="28"/>
        <v/>
      </c>
      <c r="AO700" s="31"/>
    </row>
    <row r="701">
      <c r="A701" s="31"/>
      <c r="B701" s="300"/>
      <c r="C701" s="292"/>
      <c r="D701" s="293" t="str">
        <f t="shared" si="22"/>
        <v/>
      </c>
      <c r="E701" s="296"/>
      <c r="F701" s="290" t="str">
        <f t="shared" si="23"/>
        <v/>
      </c>
      <c r="G701" s="286"/>
      <c r="H701" s="292"/>
      <c r="I701" s="296"/>
      <c r="J701" s="31"/>
      <c r="K701" s="285" t="str">
        <f t="shared" si="24"/>
        <v/>
      </c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290"/>
      <c r="AF701" s="290"/>
      <c r="AG701" s="290"/>
      <c r="AH701" s="290"/>
      <c r="AI701" s="290"/>
      <c r="AJ701" s="290"/>
      <c r="AK701" s="290"/>
      <c r="AL701" s="31"/>
      <c r="AM701" s="290" t="str">
        <f t="shared" si="25"/>
        <v/>
      </c>
      <c r="AN701" s="290" t="str">
        <f t="shared" si="28"/>
        <v/>
      </c>
      <c r="AO701" s="31"/>
    </row>
    <row r="702">
      <c r="A702" s="31"/>
      <c r="B702" s="300"/>
      <c r="C702" s="292"/>
      <c r="D702" s="293" t="str">
        <f t="shared" si="22"/>
        <v/>
      </c>
      <c r="E702" s="296"/>
      <c r="F702" s="290" t="str">
        <f t="shared" si="23"/>
        <v/>
      </c>
      <c r="G702" s="286"/>
      <c r="H702" s="292"/>
      <c r="I702" s="296"/>
      <c r="J702" s="31"/>
      <c r="K702" s="285" t="str">
        <f t="shared" si="24"/>
        <v/>
      </c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290"/>
      <c r="AF702" s="290"/>
      <c r="AG702" s="290"/>
      <c r="AH702" s="290"/>
      <c r="AI702" s="290"/>
      <c r="AJ702" s="290"/>
      <c r="AK702" s="290"/>
      <c r="AL702" s="31"/>
      <c r="AM702" s="290" t="str">
        <f t="shared" si="25"/>
        <v/>
      </c>
      <c r="AN702" s="290" t="str">
        <f t="shared" si="28"/>
        <v/>
      </c>
      <c r="AO702" s="31"/>
    </row>
    <row r="703">
      <c r="A703" s="31"/>
      <c r="B703" s="300"/>
      <c r="C703" s="292"/>
      <c r="D703" s="293" t="str">
        <f t="shared" si="22"/>
        <v/>
      </c>
      <c r="E703" s="296"/>
      <c r="F703" s="290" t="str">
        <f t="shared" si="23"/>
        <v/>
      </c>
      <c r="G703" s="286"/>
      <c r="H703" s="292"/>
      <c r="I703" s="296"/>
      <c r="J703" s="31"/>
      <c r="K703" s="285" t="str">
        <f t="shared" si="24"/>
        <v/>
      </c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290"/>
      <c r="AF703" s="290"/>
      <c r="AG703" s="290"/>
      <c r="AH703" s="290"/>
      <c r="AI703" s="290"/>
      <c r="AJ703" s="290"/>
      <c r="AK703" s="290"/>
      <c r="AL703" s="31"/>
      <c r="AM703" s="290" t="str">
        <f t="shared" si="25"/>
        <v/>
      </c>
      <c r="AN703" s="290" t="str">
        <f t="shared" si="28"/>
        <v/>
      </c>
      <c r="AO703" s="31"/>
    </row>
    <row r="704">
      <c r="A704" s="31"/>
      <c r="B704" s="300"/>
      <c r="C704" s="292"/>
      <c r="D704" s="293" t="str">
        <f t="shared" si="22"/>
        <v/>
      </c>
      <c r="E704" s="296"/>
      <c r="F704" s="290" t="str">
        <f t="shared" si="23"/>
        <v/>
      </c>
      <c r="G704" s="286"/>
      <c r="H704" s="292"/>
      <c r="I704" s="296"/>
      <c r="J704" s="31"/>
      <c r="K704" s="285" t="str">
        <f t="shared" si="24"/>
        <v/>
      </c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290"/>
      <c r="AF704" s="290"/>
      <c r="AG704" s="290"/>
      <c r="AH704" s="290"/>
      <c r="AI704" s="290"/>
      <c r="AJ704" s="290"/>
      <c r="AK704" s="290"/>
      <c r="AL704" s="31"/>
      <c r="AM704" s="290" t="str">
        <f t="shared" si="25"/>
        <v/>
      </c>
      <c r="AN704" s="290" t="str">
        <f t="shared" si="28"/>
        <v/>
      </c>
      <c r="AO704" s="31"/>
    </row>
    <row r="705">
      <c r="A705" s="31"/>
      <c r="B705" s="300"/>
      <c r="C705" s="292"/>
      <c r="D705" s="293" t="str">
        <f t="shared" si="22"/>
        <v/>
      </c>
      <c r="E705" s="296"/>
      <c r="F705" s="290" t="str">
        <f t="shared" si="23"/>
        <v/>
      </c>
      <c r="G705" s="286"/>
      <c r="H705" s="292"/>
      <c r="I705" s="296"/>
      <c r="J705" s="31"/>
      <c r="K705" s="285" t="str">
        <f t="shared" si="24"/>
        <v/>
      </c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290"/>
      <c r="AF705" s="290"/>
      <c r="AG705" s="290"/>
      <c r="AH705" s="290"/>
      <c r="AI705" s="290"/>
      <c r="AJ705" s="290"/>
      <c r="AK705" s="290"/>
      <c r="AL705" s="31"/>
      <c r="AM705" s="290" t="str">
        <f t="shared" si="25"/>
        <v/>
      </c>
      <c r="AN705" s="290" t="str">
        <f t="shared" si="28"/>
        <v/>
      </c>
      <c r="AO705" s="31"/>
    </row>
    <row r="706">
      <c r="A706" s="31"/>
      <c r="B706" s="300"/>
      <c r="C706" s="292"/>
      <c r="D706" s="293" t="str">
        <f t="shared" si="22"/>
        <v/>
      </c>
      <c r="E706" s="296"/>
      <c r="F706" s="290" t="str">
        <f t="shared" si="23"/>
        <v/>
      </c>
      <c r="G706" s="286"/>
      <c r="H706" s="292"/>
      <c r="I706" s="296"/>
      <c r="J706" s="31"/>
      <c r="K706" s="285" t="str">
        <f t="shared" si="24"/>
        <v/>
      </c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290"/>
      <c r="AF706" s="290"/>
      <c r="AG706" s="290"/>
      <c r="AH706" s="290"/>
      <c r="AI706" s="290"/>
      <c r="AJ706" s="290"/>
      <c r="AK706" s="290"/>
      <c r="AL706" s="31"/>
      <c r="AM706" s="290" t="str">
        <f t="shared" si="25"/>
        <v/>
      </c>
      <c r="AN706" s="290" t="str">
        <f t="shared" si="28"/>
        <v/>
      </c>
      <c r="AO706" s="31"/>
    </row>
    <row r="707">
      <c r="A707" s="31"/>
      <c r="B707" s="300"/>
      <c r="C707" s="292"/>
      <c r="D707" s="293" t="str">
        <f t="shared" si="22"/>
        <v/>
      </c>
      <c r="E707" s="296"/>
      <c r="F707" s="290" t="str">
        <f t="shared" si="23"/>
        <v/>
      </c>
      <c r="G707" s="286"/>
      <c r="H707" s="292"/>
      <c r="I707" s="296"/>
      <c r="J707" s="31"/>
      <c r="K707" s="285" t="str">
        <f t="shared" si="24"/>
        <v/>
      </c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290"/>
      <c r="AF707" s="290"/>
      <c r="AG707" s="290"/>
      <c r="AH707" s="290"/>
      <c r="AI707" s="290"/>
      <c r="AJ707" s="290"/>
      <c r="AK707" s="290"/>
      <c r="AL707" s="31"/>
      <c r="AM707" s="290" t="str">
        <f t="shared" si="25"/>
        <v/>
      </c>
      <c r="AN707" s="290" t="str">
        <f t="shared" si="28"/>
        <v/>
      </c>
      <c r="AO707" s="31"/>
    </row>
    <row r="708">
      <c r="A708" s="31"/>
      <c r="B708" s="300"/>
      <c r="C708" s="292"/>
      <c r="D708" s="293" t="str">
        <f t="shared" si="22"/>
        <v/>
      </c>
      <c r="E708" s="296"/>
      <c r="F708" s="290" t="str">
        <f t="shared" si="23"/>
        <v/>
      </c>
      <c r="G708" s="286"/>
      <c r="H708" s="292"/>
      <c r="I708" s="296"/>
      <c r="J708" s="31"/>
      <c r="K708" s="285" t="str">
        <f t="shared" si="24"/>
        <v/>
      </c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290"/>
      <c r="AF708" s="290"/>
      <c r="AG708" s="290"/>
      <c r="AH708" s="290"/>
      <c r="AI708" s="290"/>
      <c r="AJ708" s="290"/>
      <c r="AK708" s="290"/>
      <c r="AL708" s="31"/>
      <c r="AM708" s="290" t="str">
        <f t="shared" si="25"/>
        <v/>
      </c>
      <c r="AN708" s="290" t="str">
        <f t="shared" si="28"/>
        <v/>
      </c>
      <c r="AO708" s="31"/>
    </row>
    <row r="709">
      <c r="A709" s="31"/>
      <c r="B709" s="300"/>
      <c r="C709" s="292"/>
      <c r="D709" s="293" t="str">
        <f t="shared" si="22"/>
        <v/>
      </c>
      <c r="E709" s="296"/>
      <c r="F709" s="290" t="str">
        <f t="shared" si="23"/>
        <v/>
      </c>
      <c r="G709" s="286"/>
      <c r="H709" s="292"/>
      <c r="I709" s="296"/>
      <c r="J709" s="31"/>
      <c r="K709" s="285" t="str">
        <f t="shared" si="24"/>
        <v/>
      </c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290"/>
      <c r="AF709" s="290"/>
      <c r="AG709" s="290"/>
      <c r="AH709" s="290"/>
      <c r="AI709" s="290"/>
      <c r="AJ709" s="290"/>
      <c r="AK709" s="290"/>
      <c r="AL709" s="31"/>
      <c r="AM709" s="290" t="str">
        <f t="shared" si="25"/>
        <v/>
      </c>
      <c r="AN709" s="290" t="str">
        <f t="shared" si="28"/>
        <v/>
      </c>
      <c r="AO709" s="31"/>
    </row>
    <row r="710">
      <c r="A710" s="31"/>
      <c r="B710" s="300"/>
      <c r="C710" s="292"/>
      <c r="D710" s="293" t="str">
        <f t="shared" si="22"/>
        <v/>
      </c>
      <c r="E710" s="296"/>
      <c r="F710" s="290" t="str">
        <f t="shared" si="23"/>
        <v/>
      </c>
      <c r="G710" s="286"/>
      <c r="H710" s="292"/>
      <c r="I710" s="296"/>
      <c r="J710" s="31"/>
      <c r="K710" s="285" t="str">
        <f t="shared" si="24"/>
        <v/>
      </c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290"/>
      <c r="AF710" s="290"/>
      <c r="AG710" s="290"/>
      <c r="AH710" s="290"/>
      <c r="AI710" s="290"/>
      <c r="AJ710" s="290"/>
      <c r="AK710" s="290"/>
      <c r="AL710" s="31"/>
      <c r="AM710" s="290" t="str">
        <f t="shared" si="25"/>
        <v/>
      </c>
      <c r="AN710" s="290" t="str">
        <f t="shared" si="28"/>
        <v/>
      </c>
      <c r="AO710" s="31"/>
    </row>
    <row r="711">
      <c r="A711" s="31"/>
      <c r="B711" s="300"/>
      <c r="C711" s="292"/>
      <c r="D711" s="293" t="str">
        <f t="shared" si="22"/>
        <v/>
      </c>
      <c r="E711" s="296"/>
      <c r="F711" s="290" t="str">
        <f t="shared" si="23"/>
        <v/>
      </c>
      <c r="G711" s="286"/>
      <c r="H711" s="292"/>
      <c r="I711" s="296"/>
      <c r="J711" s="31"/>
      <c r="K711" s="285" t="str">
        <f t="shared" si="24"/>
        <v/>
      </c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290"/>
      <c r="AF711" s="290"/>
      <c r="AG711" s="290"/>
      <c r="AH711" s="290"/>
      <c r="AI711" s="290"/>
      <c r="AJ711" s="290"/>
      <c r="AK711" s="290"/>
      <c r="AL711" s="31"/>
      <c r="AM711" s="290" t="str">
        <f t="shared" si="25"/>
        <v/>
      </c>
      <c r="AN711" s="290" t="str">
        <f t="shared" si="28"/>
        <v/>
      </c>
      <c r="AO711" s="31"/>
    </row>
    <row r="712">
      <c r="A712" s="31"/>
      <c r="B712" s="300"/>
      <c r="C712" s="292"/>
      <c r="D712" s="293" t="str">
        <f t="shared" si="22"/>
        <v/>
      </c>
      <c r="E712" s="296"/>
      <c r="F712" s="290" t="str">
        <f t="shared" si="23"/>
        <v/>
      </c>
      <c r="G712" s="286"/>
      <c r="H712" s="292"/>
      <c r="I712" s="296"/>
      <c r="J712" s="31"/>
      <c r="K712" s="285" t="str">
        <f t="shared" si="24"/>
        <v/>
      </c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290"/>
      <c r="AF712" s="290"/>
      <c r="AG712" s="290"/>
      <c r="AH712" s="290"/>
      <c r="AI712" s="290"/>
      <c r="AJ712" s="290"/>
      <c r="AK712" s="290"/>
      <c r="AL712" s="31"/>
      <c r="AM712" s="290" t="str">
        <f t="shared" si="25"/>
        <v/>
      </c>
      <c r="AN712" s="290" t="str">
        <f t="shared" si="28"/>
        <v/>
      </c>
      <c r="AO712" s="31"/>
    </row>
    <row r="713">
      <c r="A713" s="31"/>
      <c r="B713" s="300"/>
      <c r="C713" s="292"/>
      <c r="D713" s="293" t="str">
        <f t="shared" si="22"/>
        <v/>
      </c>
      <c r="E713" s="296"/>
      <c r="F713" s="290" t="str">
        <f t="shared" si="23"/>
        <v/>
      </c>
      <c r="G713" s="286"/>
      <c r="H713" s="292"/>
      <c r="I713" s="296"/>
      <c r="J713" s="31"/>
      <c r="K713" s="285" t="str">
        <f t="shared" si="24"/>
        <v/>
      </c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290"/>
      <c r="AF713" s="290"/>
      <c r="AG713" s="290"/>
      <c r="AH713" s="290"/>
      <c r="AI713" s="290"/>
      <c r="AJ713" s="290"/>
      <c r="AK713" s="290"/>
      <c r="AL713" s="31"/>
      <c r="AM713" s="290" t="str">
        <f t="shared" si="25"/>
        <v/>
      </c>
      <c r="AN713" s="290" t="str">
        <f t="shared" si="28"/>
        <v/>
      </c>
      <c r="AO713" s="31"/>
    </row>
    <row r="714">
      <c r="A714" s="31"/>
      <c r="B714" s="300"/>
      <c r="C714" s="292"/>
      <c r="D714" s="293" t="str">
        <f t="shared" si="22"/>
        <v/>
      </c>
      <c r="E714" s="296"/>
      <c r="F714" s="290" t="str">
        <f t="shared" si="23"/>
        <v/>
      </c>
      <c r="G714" s="286"/>
      <c r="H714" s="292"/>
      <c r="I714" s="296"/>
      <c r="J714" s="31"/>
      <c r="K714" s="285" t="str">
        <f t="shared" si="24"/>
        <v/>
      </c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290"/>
      <c r="AF714" s="290"/>
      <c r="AG714" s="290"/>
      <c r="AH714" s="290"/>
      <c r="AI714" s="290"/>
      <c r="AJ714" s="290"/>
      <c r="AK714" s="290"/>
      <c r="AL714" s="31"/>
      <c r="AM714" s="290" t="str">
        <f t="shared" si="25"/>
        <v/>
      </c>
      <c r="AN714" s="290" t="str">
        <f t="shared" si="28"/>
        <v/>
      </c>
      <c r="AO714" s="31"/>
    </row>
    <row r="715">
      <c r="A715" s="31"/>
      <c r="B715" s="300"/>
      <c r="C715" s="292"/>
      <c r="D715" s="293" t="str">
        <f t="shared" si="22"/>
        <v/>
      </c>
      <c r="E715" s="296"/>
      <c r="F715" s="290" t="str">
        <f t="shared" si="23"/>
        <v/>
      </c>
      <c r="G715" s="286"/>
      <c r="H715" s="292"/>
      <c r="I715" s="296"/>
      <c r="J715" s="31"/>
      <c r="K715" s="285" t="str">
        <f t="shared" si="24"/>
        <v/>
      </c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290"/>
      <c r="AF715" s="290"/>
      <c r="AG715" s="290"/>
      <c r="AH715" s="290"/>
      <c r="AI715" s="290"/>
      <c r="AJ715" s="290"/>
      <c r="AK715" s="290"/>
      <c r="AL715" s="31"/>
      <c r="AM715" s="290" t="str">
        <f t="shared" si="25"/>
        <v/>
      </c>
      <c r="AN715" s="290" t="str">
        <f t="shared" si="28"/>
        <v/>
      </c>
      <c r="AO715" s="31"/>
    </row>
    <row r="716">
      <c r="A716" s="31"/>
      <c r="B716" s="300"/>
      <c r="C716" s="292"/>
      <c r="D716" s="293" t="str">
        <f t="shared" si="22"/>
        <v/>
      </c>
      <c r="E716" s="296"/>
      <c r="F716" s="290" t="str">
        <f t="shared" si="23"/>
        <v/>
      </c>
      <c r="G716" s="286"/>
      <c r="H716" s="292"/>
      <c r="I716" s="296"/>
      <c r="J716" s="31"/>
      <c r="K716" s="285" t="str">
        <f t="shared" si="24"/>
        <v/>
      </c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290"/>
      <c r="AF716" s="290"/>
      <c r="AG716" s="290"/>
      <c r="AH716" s="290"/>
      <c r="AI716" s="290"/>
      <c r="AJ716" s="290"/>
      <c r="AK716" s="290"/>
      <c r="AL716" s="31"/>
      <c r="AM716" s="290" t="str">
        <f t="shared" si="25"/>
        <v/>
      </c>
      <c r="AN716" s="290" t="str">
        <f t="shared" si="28"/>
        <v/>
      </c>
      <c r="AO716" s="31"/>
    </row>
    <row r="717">
      <c r="A717" s="31"/>
      <c r="B717" s="300"/>
      <c r="C717" s="292"/>
      <c r="D717" s="293" t="str">
        <f t="shared" si="22"/>
        <v/>
      </c>
      <c r="E717" s="296"/>
      <c r="F717" s="290" t="str">
        <f t="shared" si="23"/>
        <v/>
      </c>
      <c r="G717" s="286"/>
      <c r="H717" s="292"/>
      <c r="I717" s="296"/>
      <c r="J717" s="31"/>
      <c r="K717" s="285" t="str">
        <f t="shared" si="24"/>
        <v/>
      </c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290"/>
      <c r="AF717" s="290"/>
      <c r="AG717" s="290"/>
      <c r="AH717" s="290"/>
      <c r="AI717" s="290"/>
      <c r="AJ717" s="290"/>
      <c r="AK717" s="290"/>
      <c r="AL717" s="31"/>
      <c r="AM717" s="290" t="str">
        <f t="shared" si="25"/>
        <v/>
      </c>
      <c r="AN717" s="290" t="str">
        <f t="shared" si="28"/>
        <v/>
      </c>
      <c r="AO717" s="31"/>
    </row>
    <row r="718">
      <c r="A718" s="31"/>
      <c r="B718" s="300"/>
      <c r="C718" s="292"/>
      <c r="D718" s="293" t="str">
        <f t="shared" si="22"/>
        <v/>
      </c>
      <c r="E718" s="296"/>
      <c r="F718" s="290" t="str">
        <f t="shared" si="23"/>
        <v/>
      </c>
      <c r="G718" s="286"/>
      <c r="H718" s="292"/>
      <c r="I718" s="296"/>
      <c r="J718" s="31"/>
      <c r="K718" s="285" t="str">
        <f t="shared" si="24"/>
        <v/>
      </c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290"/>
      <c r="AF718" s="290"/>
      <c r="AG718" s="290"/>
      <c r="AH718" s="290"/>
      <c r="AI718" s="290"/>
      <c r="AJ718" s="290"/>
      <c r="AK718" s="290"/>
      <c r="AL718" s="31"/>
      <c r="AM718" s="290" t="str">
        <f t="shared" si="25"/>
        <v/>
      </c>
      <c r="AN718" s="290" t="str">
        <f t="shared" si="28"/>
        <v/>
      </c>
      <c r="AO718" s="31"/>
    </row>
    <row r="719">
      <c r="A719" s="31"/>
      <c r="B719" s="300"/>
      <c r="C719" s="292"/>
      <c r="D719" s="293" t="str">
        <f t="shared" si="22"/>
        <v/>
      </c>
      <c r="E719" s="296"/>
      <c r="F719" s="290" t="str">
        <f t="shared" si="23"/>
        <v/>
      </c>
      <c r="G719" s="286"/>
      <c r="H719" s="292"/>
      <c r="I719" s="296"/>
      <c r="J719" s="31"/>
      <c r="K719" s="285" t="str">
        <f t="shared" si="24"/>
        <v/>
      </c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290"/>
      <c r="AF719" s="290"/>
      <c r="AG719" s="290"/>
      <c r="AH719" s="290"/>
      <c r="AI719" s="290"/>
      <c r="AJ719" s="290"/>
      <c r="AK719" s="290"/>
      <c r="AL719" s="31"/>
      <c r="AM719" s="290" t="str">
        <f t="shared" si="25"/>
        <v/>
      </c>
      <c r="AN719" s="290" t="str">
        <f t="shared" si="28"/>
        <v/>
      </c>
      <c r="AO719" s="31"/>
    </row>
    <row r="720">
      <c r="A720" s="31"/>
      <c r="B720" s="300"/>
      <c r="C720" s="292"/>
      <c r="D720" s="293" t="str">
        <f t="shared" si="22"/>
        <v/>
      </c>
      <c r="E720" s="296"/>
      <c r="F720" s="290" t="str">
        <f t="shared" si="23"/>
        <v/>
      </c>
      <c r="G720" s="286"/>
      <c r="H720" s="292"/>
      <c r="I720" s="296"/>
      <c r="J720" s="31"/>
      <c r="K720" s="285" t="str">
        <f t="shared" si="24"/>
        <v/>
      </c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290"/>
      <c r="AF720" s="290"/>
      <c r="AG720" s="290"/>
      <c r="AH720" s="290"/>
      <c r="AI720" s="290"/>
      <c r="AJ720" s="290"/>
      <c r="AK720" s="290"/>
      <c r="AL720" s="31"/>
      <c r="AM720" s="290" t="str">
        <f t="shared" si="25"/>
        <v/>
      </c>
      <c r="AN720" s="290" t="str">
        <f t="shared" si="28"/>
        <v/>
      </c>
      <c r="AO720" s="31"/>
    </row>
    <row r="721">
      <c r="A721" s="31"/>
      <c r="B721" s="300"/>
      <c r="C721" s="292"/>
      <c r="D721" s="293" t="str">
        <f t="shared" si="22"/>
        <v/>
      </c>
      <c r="E721" s="296"/>
      <c r="F721" s="290" t="str">
        <f t="shared" si="23"/>
        <v/>
      </c>
      <c r="G721" s="286"/>
      <c r="H721" s="292"/>
      <c r="I721" s="296"/>
      <c r="J721" s="31"/>
      <c r="K721" s="285" t="str">
        <f t="shared" si="24"/>
        <v/>
      </c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290"/>
      <c r="AF721" s="290"/>
      <c r="AG721" s="290"/>
      <c r="AH721" s="290"/>
      <c r="AI721" s="290"/>
      <c r="AJ721" s="290"/>
      <c r="AK721" s="290"/>
      <c r="AL721" s="31"/>
      <c r="AM721" s="290" t="str">
        <f t="shared" si="25"/>
        <v/>
      </c>
      <c r="AN721" s="290" t="str">
        <f t="shared" si="28"/>
        <v/>
      </c>
      <c r="AO721" s="31"/>
    </row>
    <row r="722">
      <c r="A722" s="31"/>
      <c r="B722" s="300"/>
      <c r="C722" s="292"/>
      <c r="D722" s="293" t="str">
        <f t="shared" si="22"/>
        <v/>
      </c>
      <c r="E722" s="296"/>
      <c r="F722" s="290" t="str">
        <f t="shared" si="23"/>
        <v/>
      </c>
      <c r="G722" s="286"/>
      <c r="H722" s="292"/>
      <c r="I722" s="296"/>
      <c r="J722" s="31"/>
      <c r="K722" s="285" t="str">
        <f t="shared" si="24"/>
        <v/>
      </c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290"/>
      <c r="AF722" s="290"/>
      <c r="AG722" s="290"/>
      <c r="AH722" s="290"/>
      <c r="AI722" s="290"/>
      <c r="AJ722" s="290"/>
      <c r="AK722" s="290"/>
      <c r="AL722" s="31"/>
      <c r="AM722" s="290" t="str">
        <f t="shared" si="25"/>
        <v/>
      </c>
      <c r="AN722" s="290" t="str">
        <f t="shared" si="28"/>
        <v/>
      </c>
      <c r="AO722" s="31"/>
    </row>
    <row r="723">
      <c r="A723" s="31"/>
      <c r="B723" s="300"/>
      <c r="C723" s="292"/>
      <c r="D723" s="293" t="str">
        <f t="shared" si="22"/>
        <v/>
      </c>
      <c r="E723" s="296"/>
      <c r="F723" s="290" t="str">
        <f t="shared" si="23"/>
        <v/>
      </c>
      <c r="G723" s="286"/>
      <c r="H723" s="292"/>
      <c r="I723" s="296"/>
      <c r="J723" s="31"/>
      <c r="K723" s="285" t="str">
        <f t="shared" si="24"/>
        <v/>
      </c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290"/>
      <c r="AF723" s="290"/>
      <c r="AG723" s="290"/>
      <c r="AH723" s="290"/>
      <c r="AI723" s="290"/>
      <c r="AJ723" s="290"/>
      <c r="AK723" s="290"/>
      <c r="AL723" s="31"/>
      <c r="AM723" s="290" t="str">
        <f t="shared" si="25"/>
        <v/>
      </c>
      <c r="AN723" s="290" t="str">
        <f t="shared" si="28"/>
        <v/>
      </c>
      <c r="AO723" s="31"/>
    </row>
    <row r="724">
      <c r="A724" s="31"/>
      <c r="B724" s="300"/>
      <c r="C724" s="292"/>
      <c r="D724" s="293" t="str">
        <f t="shared" si="22"/>
        <v/>
      </c>
      <c r="E724" s="296"/>
      <c r="F724" s="290" t="str">
        <f t="shared" si="23"/>
        <v/>
      </c>
      <c r="G724" s="286"/>
      <c r="H724" s="292"/>
      <c r="I724" s="296"/>
      <c r="J724" s="31"/>
      <c r="K724" s="285" t="str">
        <f t="shared" si="24"/>
        <v/>
      </c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290"/>
      <c r="AF724" s="290"/>
      <c r="AG724" s="290"/>
      <c r="AH724" s="290"/>
      <c r="AI724" s="290"/>
      <c r="AJ724" s="290"/>
      <c r="AK724" s="290"/>
      <c r="AL724" s="31"/>
      <c r="AM724" s="290" t="str">
        <f t="shared" si="25"/>
        <v/>
      </c>
      <c r="AN724" s="290" t="str">
        <f t="shared" si="28"/>
        <v/>
      </c>
      <c r="AO724" s="31"/>
    </row>
    <row r="725">
      <c r="A725" s="31"/>
      <c r="B725" s="300"/>
      <c r="C725" s="292"/>
      <c r="D725" s="293" t="str">
        <f t="shared" si="22"/>
        <v/>
      </c>
      <c r="E725" s="296"/>
      <c r="F725" s="290" t="str">
        <f t="shared" si="23"/>
        <v/>
      </c>
      <c r="G725" s="286"/>
      <c r="H725" s="292"/>
      <c r="I725" s="296"/>
      <c r="J725" s="31"/>
      <c r="K725" s="285" t="str">
        <f t="shared" si="24"/>
        <v/>
      </c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290"/>
      <c r="AF725" s="290"/>
      <c r="AG725" s="290"/>
      <c r="AH725" s="290"/>
      <c r="AI725" s="290"/>
      <c r="AJ725" s="290"/>
      <c r="AK725" s="290"/>
      <c r="AL725" s="31"/>
      <c r="AM725" s="290" t="str">
        <f t="shared" si="25"/>
        <v/>
      </c>
      <c r="AN725" s="290" t="str">
        <f t="shared" si="28"/>
        <v/>
      </c>
      <c r="AO725" s="31"/>
    </row>
    <row r="726">
      <c r="A726" s="31"/>
      <c r="B726" s="300"/>
      <c r="C726" s="292"/>
      <c r="D726" s="293" t="str">
        <f t="shared" si="22"/>
        <v/>
      </c>
      <c r="E726" s="296"/>
      <c r="F726" s="290" t="str">
        <f t="shared" si="23"/>
        <v/>
      </c>
      <c r="G726" s="286"/>
      <c r="H726" s="292"/>
      <c r="I726" s="296"/>
      <c r="J726" s="31"/>
      <c r="K726" s="285" t="str">
        <f t="shared" si="24"/>
        <v/>
      </c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290"/>
      <c r="AF726" s="290"/>
      <c r="AG726" s="290"/>
      <c r="AH726" s="290"/>
      <c r="AI726" s="290"/>
      <c r="AJ726" s="290"/>
      <c r="AK726" s="290"/>
      <c r="AL726" s="31"/>
      <c r="AM726" s="290" t="str">
        <f t="shared" si="25"/>
        <v/>
      </c>
      <c r="AN726" s="290" t="str">
        <f t="shared" si="28"/>
        <v/>
      </c>
      <c r="AO726" s="31"/>
    </row>
    <row r="727">
      <c r="A727" s="31"/>
      <c r="B727" s="300"/>
      <c r="C727" s="292"/>
      <c r="D727" s="293" t="str">
        <f t="shared" si="22"/>
        <v/>
      </c>
      <c r="E727" s="296"/>
      <c r="F727" s="290" t="str">
        <f t="shared" si="23"/>
        <v/>
      </c>
      <c r="G727" s="286"/>
      <c r="H727" s="292"/>
      <c r="I727" s="296"/>
      <c r="J727" s="31"/>
      <c r="K727" s="285" t="str">
        <f t="shared" si="24"/>
        <v/>
      </c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290"/>
      <c r="AF727" s="290"/>
      <c r="AG727" s="290"/>
      <c r="AH727" s="290"/>
      <c r="AI727" s="290"/>
      <c r="AJ727" s="290"/>
      <c r="AK727" s="290"/>
      <c r="AL727" s="31"/>
      <c r="AM727" s="290" t="str">
        <f t="shared" si="25"/>
        <v/>
      </c>
      <c r="AN727" s="290" t="str">
        <f t="shared" si="28"/>
        <v/>
      </c>
      <c r="AO727" s="31"/>
    </row>
    <row r="728">
      <c r="A728" s="31"/>
      <c r="B728" s="300"/>
      <c r="C728" s="292"/>
      <c r="D728" s="293" t="str">
        <f t="shared" si="22"/>
        <v/>
      </c>
      <c r="E728" s="296"/>
      <c r="F728" s="290" t="str">
        <f t="shared" si="23"/>
        <v/>
      </c>
      <c r="G728" s="286"/>
      <c r="H728" s="292"/>
      <c r="I728" s="296"/>
      <c r="J728" s="31"/>
      <c r="K728" s="285" t="str">
        <f t="shared" si="24"/>
        <v/>
      </c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290"/>
      <c r="AF728" s="290"/>
      <c r="AG728" s="290"/>
      <c r="AH728" s="290"/>
      <c r="AI728" s="290"/>
      <c r="AJ728" s="290"/>
      <c r="AK728" s="290"/>
      <c r="AL728" s="31"/>
      <c r="AM728" s="290" t="str">
        <f t="shared" si="25"/>
        <v/>
      </c>
      <c r="AN728" s="290" t="str">
        <f t="shared" si="28"/>
        <v/>
      </c>
      <c r="AO728" s="31"/>
    </row>
    <row r="729">
      <c r="A729" s="31"/>
      <c r="B729" s="300"/>
      <c r="C729" s="292"/>
      <c r="D729" s="293" t="str">
        <f t="shared" si="22"/>
        <v/>
      </c>
      <c r="E729" s="296"/>
      <c r="F729" s="290" t="str">
        <f t="shared" si="23"/>
        <v/>
      </c>
      <c r="G729" s="286"/>
      <c r="H729" s="292"/>
      <c r="I729" s="296"/>
      <c r="J729" s="31"/>
      <c r="K729" s="285" t="str">
        <f t="shared" si="24"/>
        <v/>
      </c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290"/>
      <c r="AF729" s="290"/>
      <c r="AG729" s="290"/>
      <c r="AH729" s="290"/>
      <c r="AI729" s="290"/>
      <c r="AJ729" s="290"/>
      <c r="AK729" s="290"/>
      <c r="AL729" s="31"/>
      <c r="AM729" s="290" t="str">
        <f t="shared" si="25"/>
        <v/>
      </c>
      <c r="AN729" s="290" t="str">
        <f t="shared" si="28"/>
        <v/>
      </c>
      <c r="AO729" s="31"/>
    </row>
    <row r="730">
      <c r="A730" s="31"/>
      <c r="B730" s="300"/>
      <c r="C730" s="292"/>
      <c r="D730" s="293" t="str">
        <f t="shared" si="22"/>
        <v/>
      </c>
      <c r="E730" s="296"/>
      <c r="F730" s="290" t="str">
        <f t="shared" si="23"/>
        <v/>
      </c>
      <c r="G730" s="286"/>
      <c r="H730" s="292"/>
      <c r="I730" s="296"/>
      <c r="J730" s="31"/>
      <c r="K730" s="285" t="str">
        <f t="shared" si="24"/>
        <v/>
      </c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290"/>
      <c r="AF730" s="290"/>
      <c r="AG730" s="290"/>
      <c r="AH730" s="290"/>
      <c r="AI730" s="290"/>
      <c r="AJ730" s="290"/>
      <c r="AK730" s="290"/>
      <c r="AL730" s="31"/>
      <c r="AM730" s="290" t="str">
        <f t="shared" si="25"/>
        <v/>
      </c>
      <c r="AN730" s="290" t="str">
        <f t="shared" si="28"/>
        <v/>
      </c>
      <c r="AO730" s="31"/>
    </row>
    <row r="731">
      <c r="A731" s="31"/>
      <c r="B731" s="300"/>
      <c r="C731" s="292"/>
      <c r="D731" s="293" t="str">
        <f t="shared" si="22"/>
        <v/>
      </c>
      <c r="E731" s="296"/>
      <c r="F731" s="290" t="str">
        <f t="shared" si="23"/>
        <v/>
      </c>
      <c r="G731" s="286"/>
      <c r="H731" s="292"/>
      <c r="I731" s="296"/>
      <c r="J731" s="31"/>
      <c r="K731" s="285" t="str">
        <f t="shared" si="24"/>
        <v/>
      </c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290"/>
      <c r="AF731" s="290"/>
      <c r="AG731" s="290"/>
      <c r="AH731" s="290"/>
      <c r="AI731" s="290"/>
      <c r="AJ731" s="290"/>
      <c r="AK731" s="290"/>
      <c r="AL731" s="31"/>
      <c r="AM731" s="290" t="str">
        <f t="shared" si="25"/>
        <v/>
      </c>
      <c r="AN731" s="290" t="str">
        <f t="shared" si="28"/>
        <v/>
      </c>
      <c r="AO731" s="31"/>
    </row>
    <row r="732">
      <c r="A732" s="31"/>
      <c r="B732" s="300"/>
      <c r="C732" s="292"/>
      <c r="D732" s="293" t="str">
        <f t="shared" si="22"/>
        <v/>
      </c>
      <c r="E732" s="296"/>
      <c r="F732" s="290" t="str">
        <f t="shared" si="23"/>
        <v/>
      </c>
      <c r="G732" s="286"/>
      <c r="H732" s="292"/>
      <c r="I732" s="296"/>
      <c r="J732" s="31"/>
      <c r="K732" s="285" t="str">
        <f t="shared" si="24"/>
        <v/>
      </c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290"/>
      <c r="AF732" s="290"/>
      <c r="AG732" s="290"/>
      <c r="AH732" s="290"/>
      <c r="AI732" s="290"/>
      <c r="AJ732" s="290"/>
      <c r="AK732" s="290"/>
      <c r="AL732" s="31"/>
      <c r="AM732" s="290" t="str">
        <f t="shared" si="25"/>
        <v/>
      </c>
      <c r="AN732" s="290" t="str">
        <f t="shared" si="28"/>
        <v/>
      </c>
      <c r="AO732" s="31"/>
    </row>
    <row r="733">
      <c r="A733" s="31"/>
      <c r="B733" s="300"/>
      <c r="C733" s="292"/>
      <c r="D733" s="293" t="str">
        <f t="shared" si="22"/>
        <v/>
      </c>
      <c r="E733" s="296"/>
      <c r="F733" s="290" t="str">
        <f t="shared" si="23"/>
        <v/>
      </c>
      <c r="G733" s="286"/>
      <c r="H733" s="292"/>
      <c r="I733" s="296"/>
      <c r="J733" s="31"/>
      <c r="K733" s="285" t="str">
        <f t="shared" si="24"/>
        <v/>
      </c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290"/>
      <c r="AF733" s="290"/>
      <c r="AG733" s="290"/>
      <c r="AH733" s="290"/>
      <c r="AI733" s="290"/>
      <c r="AJ733" s="290"/>
      <c r="AK733" s="290"/>
      <c r="AL733" s="31"/>
      <c r="AM733" s="290" t="str">
        <f t="shared" si="25"/>
        <v/>
      </c>
      <c r="AN733" s="290" t="str">
        <f t="shared" si="28"/>
        <v/>
      </c>
      <c r="AO733" s="31"/>
    </row>
    <row r="734">
      <c r="A734" s="31"/>
      <c r="B734" s="300"/>
      <c r="C734" s="292"/>
      <c r="D734" s="293" t="str">
        <f t="shared" si="22"/>
        <v/>
      </c>
      <c r="E734" s="296"/>
      <c r="F734" s="290" t="str">
        <f t="shared" si="23"/>
        <v/>
      </c>
      <c r="G734" s="286"/>
      <c r="H734" s="292"/>
      <c r="I734" s="296"/>
      <c r="J734" s="31"/>
      <c r="K734" s="285" t="str">
        <f t="shared" si="24"/>
        <v/>
      </c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290"/>
      <c r="AF734" s="290"/>
      <c r="AG734" s="290"/>
      <c r="AH734" s="290"/>
      <c r="AI734" s="290"/>
      <c r="AJ734" s="290"/>
      <c r="AK734" s="290"/>
      <c r="AL734" s="31"/>
      <c r="AM734" s="290" t="str">
        <f t="shared" si="25"/>
        <v/>
      </c>
      <c r="AN734" s="290" t="str">
        <f t="shared" si="28"/>
        <v/>
      </c>
      <c r="AO734" s="31"/>
    </row>
    <row r="735">
      <c r="A735" s="31"/>
      <c r="B735" s="300"/>
      <c r="C735" s="292"/>
      <c r="D735" s="293" t="str">
        <f t="shared" si="22"/>
        <v/>
      </c>
      <c r="E735" s="296"/>
      <c r="F735" s="290" t="str">
        <f t="shared" si="23"/>
        <v/>
      </c>
      <c r="G735" s="286"/>
      <c r="H735" s="292"/>
      <c r="I735" s="296"/>
      <c r="J735" s="31"/>
      <c r="K735" s="285" t="str">
        <f t="shared" si="24"/>
        <v/>
      </c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290"/>
      <c r="AF735" s="290"/>
      <c r="AG735" s="290"/>
      <c r="AH735" s="290"/>
      <c r="AI735" s="290"/>
      <c r="AJ735" s="290"/>
      <c r="AK735" s="290"/>
      <c r="AL735" s="31"/>
      <c r="AM735" s="290" t="str">
        <f t="shared" si="25"/>
        <v/>
      </c>
      <c r="AN735" s="290" t="str">
        <f t="shared" si="28"/>
        <v/>
      </c>
      <c r="AO735" s="31"/>
    </row>
    <row r="736">
      <c r="A736" s="31"/>
      <c r="B736" s="300"/>
      <c r="C736" s="292"/>
      <c r="D736" s="293" t="str">
        <f t="shared" si="22"/>
        <v/>
      </c>
      <c r="E736" s="296"/>
      <c r="F736" s="290" t="str">
        <f t="shared" si="23"/>
        <v/>
      </c>
      <c r="G736" s="286"/>
      <c r="H736" s="292"/>
      <c r="I736" s="296"/>
      <c r="J736" s="31"/>
      <c r="K736" s="285" t="str">
        <f t="shared" si="24"/>
        <v/>
      </c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290"/>
      <c r="AF736" s="290"/>
      <c r="AG736" s="290"/>
      <c r="AH736" s="290"/>
      <c r="AI736" s="290"/>
      <c r="AJ736" s="290"/>
      <c r="AK736" s="290"/>
      <c r="AL736" s="31"/>
      <c r="AM736" s="290" t="str">
        <f t="shared" si="25"/>
        <v/>
      </c>
      <c r="AN736" s="290" t="str">
        <f t="shared" si="28"/>
        <v/>
      </c>
      <c r="AO736" s="31"/>
    </row>
    <row r="737">
      <c r="A737" s="31"/>
      <c r="B737" s="300"/>
      <c r="C737" s="292"/>
      <c r="D737" s="293" t="str">
        <f t="shared" si="22"/>
        <v/>
      </c>
      <c r="E737" s="296"/>
      <c r="F737" s="290" t="str">
        <f t="shared" si="23"/>
        <v/>
      </c>
      <c r="G737" s="286"/>
      <c r="H737" s="292"/>
      <c r="I737" s="296"/>
      <c r="J737" s="31"/>
      <c r="K737" s="285" t="str">
        <f t="shared" si="24"/>
        <v/>
      </c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290"/>
      <c r="AF737" s="290"/>
      <c r="AG737" s="290"/>
      <c r="AH737" s="290"/>
      <c r="AI737" s="290"/>
      <c r="AJ737" s="290"/>
      <c r="AK737" s="290"/>
      <c r="AL737" s="31"/>
      <c r="AM737" s="290" t="str">
        <f t="shared" si="25"/>
        <v/>
      </c>
      <c r="AN737" s="290" t="str">
        <f t="shared" si="28"/>
        <v/>
      </c>
      <c r="AO737" s="31"/>
    </row>
    <row r="738">
      <c r="A738" s="31"/>
      <c r="B738" s="300"/>
      <c r="C738" s="292"/>
      <c r="D738" s="293" t="str">
        <f t="shared" si="22"/>
        <v/>
      </c>
      <c r="E738" s="296"/>
      <c r="F738" s="290" t="str">
        <f t="shared" si="23"/>
        <v/>
      </c>
      <c r="G738" s="286"/>
      <c r="H738" s="292"/>
      <c r="I738" s="296"/>
      <c r="J738" s="31"/>
      <c r="K738" s="285" t="str">
        <f t="shared" si="24"/>
        <v/>
      </c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290"/>
      <c r="AF738" s="290"/>
      <c r="AG738" s="290"/>
      <c r="AH738" s="290"/>
      <c r="AI738" s="290"/>
      <c r="AJ738" s="290"/>
      <c r="AK738" s="290"/>
      <c r="AL738" s="31"/>
      <c r="AM738" s="290" t="str">
        <f t="shared" si="25"/>
        <v/>
      </c>
      <c r="AN738" s="290" t="str">
        <f t="shared" si="28"/>
        <v/>
      </c>
      <c r="AO738" s="31"/>
    </row>
    <row r="739">
      <c r="A739" s="31"/>
      <c r="B739" s="300"/>
      <c r="C739" s="292"/>
      <c r="D739" s="293" t="str">
        <f t="shared" si="22"/>
        <v/>
      </c>
      <c r="E739" s="296"/>
      <c r="F739" s="290" t="str">
        <f t="shared" si="23"/>
        <v/>
      </c>
      <c r="G739" s="286"/>
      <c r="H739" s="292"/>
      <c r="I739" s="296"/>
      <c r="J739" s="31"/>
      <c r="K739" s="285" t="str">
        <f t="shared" si="24"/>
        <v/>
      </c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290"/>
      <c r="AF739" s="290"/>
      <c r="AG739" s="290"/>
      <c r="AH739" s="290"/>
      <c r="AI739" s="290"/>
      <c r="AJ739" s="290"/>
      <c r="AK739" s="290"/>
      <c r="AL739" s="31"/>
      <c r="AM739" s="290" t="str">
        <f t="shared" si="25"/>
        <v/>
      </c>
      <c r="AN739" s="290" t="str">
        <f t="shared" si="28"/>
        <v/>
      </c>
      <c r="AO739" s="31"/>
    </row>
    <row r="740">
      <c r="A740" s="31"/>
      <c r="B740" s="300"/>
      <c r="C740" s="292"/>
      <c r="D740" s="293" t="str">
        <f t="shared" si="22"/>
        <v/>
      </c>
      <c r="E740" s="296"/>
      <c r="F740" s="290" t="str">
        <f t="shared" si="23"/>
        <v/>
      </c>
      <c r="G740" s="286"/>
      <c r="H740" s="292"/>
      <c r="I740" s="296"/>
      <c r="J740" s="31"/>
      <c r="K740" s="285" t="str">
        <f t="shared" si="24"/>
        <v/>
      </c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290"/>
      <c r="AF740" s="290"/>
      <c r="AG740" s="290"/>
      <c r="AH740" s="290"/>
      <c r="AI740" s="290"/>
      <c r="AJ740" s="290"/>
      <c r="AK740" s="290"/>
      <c r="AL740" s="31"/>
      <c r="AM740" s="290" t="str">
        <f t="shared" si="25"/>
        <v/>
      </c>
      <c r="AN740" s="290" t="str">
        <f t="shared" si="28"/>
        <v/>
      </c>
      <c r="AO740" s="31"/>
    </row>
    <row r="741">
      <c r="A741" s="31"/>
      <c r="B741" s="300"/>
      <c r="C741" s="292"/>
      <c r="D741" s="293" t="str">
        <f t="shared" si="22"/>
        <v/>
      </c>
      <c r="E741" s="296"/>
      <c r="F741" s="290" t="str">
        <f t="shared" si="23"/>
        <v/>
      </c>
      <c r="G741" s="286"/>
      <c r="H741" s="292"/>
      <c r="I741" s="296"/>
      <c r="J741" s="31"/>
      <c r="K741" s="285" t="str">
        <f t="shared" si="24"/>
        <v/>
      </c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290"/>
      <c r="AF741" s="290"/>
      <c r="AG741" s="290"/>
      <c r="AH741" s="290"/>
      <c r="AI741" s="290"/>
      <c r="AJ741" s="290"/>
      <c r="AK741" s="290"/>
      <c r="AL741" s="31"/>
      <c r="AM741" s="290" t="str">
        <f t="shared" si="25"/>
        <v/>
      </c>
      <c r="AN741" s="290" t="str">
        <f t="shared" si="28"/>
        <v/>
      </c>
      <c r="AO741" s="31"/>
    </row>
    <row r="742">
      <c r="A742" s="31"/>
      <c r="B742" s="300"/>
      <c r="C742" s="292"/>
      <c r="D742" s="293" t="str">
        <f t="shared" si="22"/>
        <v/>
      </c>
      <c r="E742" s="296"/>
      <c r="F742" s="290" t="str">
        <f t="shared" si="23"/>
        <v/>
      </c>
      <c r="G742" s="286"/>
      <c r="H742" s="292"/>
      <c r="I742" s="296"/>
      <c r="J742" s="31"/>
      <c r="K742" s="285" t="str">
        <f t="shared" si="24"/>
        <v/>
      </c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290"/>
      <c r="AF742" s="290"/>
      <c r="AG742" s="290"/>
      <c r="AH742" s="290"/>
      <c r="AI742" s="290"/>
      <c r="AJ742" s="290"/>
      <c r="AK742" s="290"/>
      <c r="AL742" s="31"/>
      <c r="AM742" s="290" t="str">
        <f t="shared" si="25"/>
        <v/>
      </c>
      <c r="AN742" s="290" t="str">
        <f t="shared" si="28"/>
        <v/>
      </c>
      <c r="AO742" s="31"/>
    </row>
    <row r="743">
      <c r="A743" s="31"/>
      <c r="B743" s="300"/>
      <c r="C743" s="292"/>
      <c r="D743" s="293" t="str">
        <f t="shared" si="22"/>
        <v/>
      </c>
      <c r="E743" s="296"/>
      <c r="F743" s="290" t="str">
        <f t="shared" si="23"/>
        <v/>
      </c>
      <c r="G743" s="286"/>
      <c r="H743" s="292"/>
      <c r="I743" s="296"/>
      <c r="J743" s="31"/>
      <c r="K743" s="285" t="str">
        <f t="shared" si="24"/>
        <v/>
      </c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290"/>
      <c r="AF743" s="290"/>
      <c r="AG743" s="290"/>
      <c r="AH743" s="290"/>
      <c r="AI743" s="290"/>
      <c r="AJ743" s="290"/>
      <c r="AK743" s="290"/>
      <c r="AL743" s="31"/>
      <c r="AM743" s="290" t="str">
        <f t="shared" si="25"/>
        <v/>
      </c>
      <c r="AN743" s="290" t="str">
        <f t="shared" si="28"/>
        <v/>
      </c>
      <c r="AO743" s="31"/>
    </row>
    <row r="744">
      <c r="A744" s="31"/>
      <c r="B744" s="300"/>
      <c r="C744" s="292"/>
      <c r="D744" s="293" t="str">
        <f t="shared" si="22"/>
        <v/>
      </c>
      <c r="E744" s="296"/>
      <c r="F744" s="290" t="str">
        <f t="shared" si="23"/>
        <v/>
      </c>
      <c r="G744" s="286"/>
      <c r="H744" s="292"/>
      <c r="I744" s="296"/>
      <c r="J744" s="31"/>
      <c r="K744" s="285" t="str">
        <f t="shared" si="24"/>
        <v/>
      </c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290"/>
      <c r="AF744" s="290"/>
      <c r="AG744" s="290"/>
      <c r="AH744" s="290"/>
      <c r="AI744" s="290"/>
      <c r="AJ744" s="290"/>
      <c r="AK744" s="290"/>
      <c r="AL744" s="31"/>
      <c r="AM744" s="290" t="str">
        <f t="shared" si="25"/>
        <v/>
      </c>
      <c r="AN744" s="290" t="str">
        <f t="shared" si="28"/>
        <v/>
      </c>
      <c r="AO744" s="31"/>
    </row>
    <row r="745">
      <c r="A745" s="31"/>
      <c r="B745" s="300"/>
      <c r="C745" s="292"/>
      <c r="D745" s="293" t="str">
        <f t="shared" si="22"/>
        <v/>
      </c>
      <c r="E745" s="296"/>
      <c r="F745" s="290" t="str">
        <f t="shared" si="23"/>
        <v/>
      </c>
      <c r="G745" s="286"/>
      <c r="H745" s="292"/>
      <c r="I745" s="296"/>
      <c r="J745" s="31"/>
      <c r="K745" s="285" t="str">
        <f t="shared" si="24"/>
        <v/>
      </c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290"/>
      <c r="AF745" s="290"/>
      <c r="AG745" s="290"/>
      <c r="AH745" s="290"/>
      <c r="AI745" s="290"/>
      <c r="AJ745" s="290"/>
      <c r="AK745" s="290"/>
      <c r="AL745" s="31"/>
      <c r="AM745" s="290" t="str">
        <f t="shared" si="25"/>
        <v/>
      </c>
      <c r="AN745" s="290" t="str">
        <f t="shared" si="28"/>
        <v/>
      </c>
      <c r="AO745" s="31"/>
    </row>
    <row r="746">
      <c r="A746" s="31"/>
      <c r="B746" s="300"/>
      <c r="C746" s="292"/>
      <c r="D746" s="293" t="str">
        <f t="shared" si="22"/>
        <v/>
      </c>
      <c r="E746" s="296"/>
      <c r="F746" s="290" t="str">
        <f t="shared" si="23"/>
        <v/>
      </c>
      <c r="G746" s="286"/>
      <c r="H746" s="292"/>
      <c r="I746" s="296"/>
      <c r="J746" s="31"/>
      <c r="K746" s="285" t="str">
        <f t="shared" si="24"/>
        <v/>
      </c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290"/>
      <c r="AF746" s="290"/>
      <c r="AG746" s="290"/>
      <c r="AH746" s="290"/>
      <c r="AI746" s="290"/>
      <c r="AJ746" s="290"/>
      <c r="AK746" s="290"/>
      <c r="AL746" s="31"/>
      <c r="AM746" s="290" t="str">
        <f t="shared" si="25"/>
        <v/>
      </c>
      <c r="AN746" s="290" t="str">
        <f t="shared" si="28"/>
        <v/>
      </c>
      <c r="AO746" s="31"/>
    </row>
    <row r="747">
      <c r="A747" s="31"/>
      <c r="B747" s="300"/>
      <c r="C747" s="292"/>
      <c r="D747" s="293" t="str">
        <f t="shared" si="22"/>
        <v/>
      </c>
      <c r="E747" s="296"/>
      <c r="F747" s="290" t="str">
        <f t="shared" si="23"/>
        <v/>
      </c>
      <c r="G747" s="286"/>
      <c r="H747" s="292"/>
      <c r="I747" s="296"/>
      <c r="J747" s="31"/>
      <c r="K747" s="285" t="str">
        <f t="shared" si="24"/>
        <v/>
      </c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290"/>
      <c r="AF747" s="290"/>
      <c r="AG747" s="290"/>
      <c r="AH747" s="290"/>
      <c r="AI747" s="290"/>
      <c r="AJ747" s="290"/>
      <c r="AK747" s="290"/>
      <c r="AL747" s="31"/>
      <c r="AM747" s="290" t="str">
        <f t="shared" si="25"/>
        <v/>
      </c>
      <c r="AN747" s="290" t="str">
        <f t="shared" si="28"/>
        <v/>
      </c>
      <c r="AO747" s="31"/>
    </row>
    <row r="748">
      <c r="A748" s="31"/>
      <c r="B748" s="300"/>
      <c r="C748" s="292"/>
      <c r="D748" s="293" t="str">
        <f t="shared" si="22"/>
        <v/>
      </c>
      <c r="E748" s="296"/>
      <c r="F748" s="290" t="str">
        <f t="shared" si="23"/>
        <v/>
      </c>
      <c r="G748" s="286"/>
      <c r="H748" s="292"/>
      <c r="I748" s="296"/>
      <c r="J748" s="31"/>
      <c r="K748" s="285" t="str">
        <f t="shared" si="24"/>
        <v/>
      </c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290"/>
      <c r="AF748" s="290"/>
      <c r="AG748" s="290"/>
      <c r="AH748" s="290"/>
      <c r="AI748" s="290"/>
      <c r="AJ748" s="290"/>
      <c r="AK748" s="290"/>
      <c r="AL748" s="31"/>
      <c r="AM748" s="290" t="str">
        <f t="shared" si="25"/>
        <v/>
      </c>
      <c r="AN748" s="290" t="str">
        <f t="shared" si="28"/>
        <v/>
      </c>
      <c r="AO748" s="31"/>
    </row>
    <row r="749">
      <c r="A749" s="31"/>
      <c r="B749" s="300"/>
      <c r="C749" s="292"/>
      <c r="D749" s="293" t="str">
        <f t="shared" si="22"/>
        <v/>
      </c>
      <c r="E749" s="296"/>
      <c r="F749" s="290" t="str">
        <f t="shared" si="23"/>
        <v/>
      </c>
      <c r="G749" s="286"/>
      <c r="H749" s="292"/>
      <c r="I749" s="296"/>
      <c r="J749" s="31"/>
      <c r="K749" s="285" t="str">
        <f t="shared" si="24"/>
        <v/>
      </c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290"/>
      <c r="AF749" s="290"/>
      <c r="AG749" s="290"/>
      <c r="AH749" s="290"/>
      <c r="AI749" s="290"/>
      <c r="AJ749" s="290"/>
      <c r="AK749" s="290"/>
      <c r="AL749" s="31"/>
      <c r="AM749" s="290" t="str">
        <f t="shared" si="25"/>
        <v/>
      </c>
      <c r="AN749" s="290" t="str">
        <f t="shared" si="28"/>
        <v/>
      </c>
      <c r="AO749" s="31"/>
    </row>
    <row r="750">
      <c r="A750" s="31"/>
      <c r="B750" s="300"/>
      <c r="C750" s="292"/>
      <c r="D750" s="293" t="str">
        <f t="shared" si="22"/>
        <v/>
      </c>
      <c r="E750" s="296"/>
      <c r="F750" s="290" t="str">
        <f t="shared" si="23"/>
        <v/>
      </c>
      <c r="G750" s="286"/>
      <c r="H750" s="292"/>
      <c r="I750" s="296"/>
      <c r="J750" s="31"/>
      <c r="K750" s="285" t="str">
        <f t="shared" si="24"/>
        <v/>
      </c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290"/>
      <c r="AF750" s="290"/>
      <c r="AG750" s="290"/>
      <c r="AH750" s="290"/>
      <c r="AI750" s="290"/>
      <c r="AJ750" s="290"/>
      <c r="AK750" s="290"/>
      <c r="AL750" s="31"/>
      <c r="AM750" s="290" t="str">
        <f t="shared" si="25"/>
        <v/>
      </c>
      <c r="AN750" s="290" t="str">
        <f t="shared" si="28"/>
        <v/>
      </c>
      <c r="AO750" s="31"/>
    </row>
    <row r="751">
      <c r="A751" s="31"/>
      <c r="B751" s="300"/>
      <c r="C751" s="292"/>
      <c r="D751" s="293" t="str">
        <f t="shared" si="22"/>
        <v/>
      </c>
      <c r="E751" s="296"/>
      <c r="F751" s="290" t="str">
        <f t="shared" si="23"/>
        <v/>
      </c>
      <c r="G751" s="286"/>
      <c r="H751" s="292"/>
      <c r="I751" s="296"/>
      <c r="J751" s="31"/>
      <c r="K751" s="285" t="str">
        <f t="shared" si="24"/>
        <v/>
      </c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290"/>
      <c r="AF751" s="290"/>
      <c r="AG751" s="290"/>
      <c r="AH751" s="290"/>
      <c r="AI751" s="290"/>
      <c r="AJ751" s="290"/>
      <c r="AK751" s="290"/>
      <c r="AL751" s="31"/>
      <c r="AM751" s="290" t="str">
        <f t="shared" si="25"/>
        <v/>
      </c>
      <c r="AN751" s="290" t="str">
        <f t="shared" si="28"/>
        <v/>
      </c>
      <c r="AO751" s="31"/>
    </row>
    <row r="752">
      <c r="A752" s="31"/>
      <c r="B752" s="300"/>
      <c r="C752" s="292"/>
      <c r="D752" s="293" t="str">
        <f t="shared" si="22"/>
        <v/>
      </c>
      <c r="E752" s="296"/>
      <c r="F752" s="290" t="str">
        <f t="shared" si="23"/>
        <v/>
      </c>
      <c r="G752" s="286"/>
      <c r="H752" s="292"/>
      <c r="I752" s="296"/>
      <c r="J752" s="31"/>
      <c r="K752" s="285" t="str">
        <f t="shared" si="24"/>
        <v/>
      </c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290"/>
      <c r="AF752" s="290"/>
      <c r="AG752" s="290"/>
      <c r="AH752" s="290"/>
      <c r="AI752" s="290"/>
      <c r="AJ752" s="290"/>
      <c r="AK752" s="290"/>
      <c r="AL752" s="31"/>
      <c r="AM752" s="290" t="str">
        <f t="shared" si="25"/>
        <v/>
      </c>
      <c r="AN752" s="290" t="str">
        <f t="shared" si="28"/>
        <v/>
      </c>
      <c r="AO752" s="31"/>
    </row>
    <row r="753">
      <c r="A753" s="31"/>
      <c r="B753" s="300"/>
      <c r="C753" s="292"/>
      <c r="D753" s="293" t="str">
        <f t="shared" si="22"/>
        <v/>
      </c>
      <c r="E753" s="296"/>
      <c r="F753" s="290" t="str">
        <f t="shared" si="23"/>
        <v/>
      </c>
      <c r="G753" s="286"/>
      <c r="H753" s="292"/>
      <c r="I753" s="296"/>
      <c r="J753" s="31"/>
      <c r="K753" s="285" t="str">
        <f t="shared" si="24"/>
        <v/>
      </c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290"/>
      <c r="AF753" s="290"/>
      <c r="AG753" s="290"/>
      <c r="AH753" s="290"/>
      <c r="AI753" s="290"/>
      <c r="AJ753" s="290"/>
      <c r="AK753" s="290"/>
      <c r="AL753" s="31"/>
      <c r="AM753" s="290" t="str">
        <f t="shared" si="25"/>
        <v/>
      </c>
      <c r="AN753" s="290" t="str">
        <f t="shared" si="28"/>
        <v/>
      </c>
      <c r="AO753" s="31"/>
    </row>
    <row r="754">
      <c r="A754" s="31"/>
      <c r="B754" s="300"/>
      <c r="C754" s="292"/>
      <c r="D754" s="293" t="str">
        <f t="shared" si="22"/>
        <v/>
      </c>
      <c r="E754" s="296"/>
      <c r="F754" s="290" t="str">
        <f t="shared" si="23"/>
        <v/>
      </c>
      <c r="G754" s="286"/>
      <c r="H754" s="292"/>
      <c r="I754" s="296"/>
      <c r="J754" s="31"/>
      <c r="K754" s="285" t="str">
        <f t="shared" si="24"/>
        <v/>
      </c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290"/>
      <c r="AF754" s="290"/>
      <c r="AG754" s="290"/>
      <c r="AH754" s="290"/>
      <c r="AI754" s="290"/>
      <c r="AJ754" s="290"/>
      <c r="AK754" s="290"/>
      <c r="AL754" s="31"/>
      <c r="AM754" s="290" t="str">
        <f t="shared" si="25"/>
        <v/>
      </c>
      <c r="AN754" s="290" t="str">
        <f t="shared" si="28"/>
        <v/>
      </c>
      <c r="AO754" s="31"/>
    </row>
    <row r="755">
      <c r="A755" s="31"/>
      <c r="B755" s="300"/>
      <c r="C755" s="292"/>
      <c r="D755" s="293" t="str">
        <f t="shared" si="22"/>
        <v/>
      </c>
      <c r="E755" s="296"/>
      <c r="F755" s="290" t="str">
        <f t="shared" si="23"/>
        <v/>
      </c>
      <c r="G755" s="286"/>
      <c r="H755" s="292"/>
      <c r="I755" s="296"/>
      <c r="J755" s="31"/>
      <c r="K755" s="285" t="str">
        <f t="shared" si="24"/>
        <v/>
      </c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290"/>
      <c r="AF755" s="290"/>
      <c r="AG755" s="290"/>
      <c r="AH755" s="290"/>
      <c r="AI755" s="290"/>
      <c r="AJ755" s="290"/>
      <c r="AK755" s="290"/>
      <c r="AL755" s="31"/>
      <c r="AM755" s="290" t="str">
        <f t="shared" si="25"/>
        <v/>
      </c>
      <c r="AN755" s="290" t="str">
        <f t="shared" si="28"/>
        <v/>
      </c>
      <c r="AO755" s="31"/>
    </row>
    <row r="756">
      <c r="A756" s="31"/>
      <c r="B756" s="300"/>
      <c r="C756" s="292"/>
      <c r="D756" s="293" t="str">
        <f t="shared" si="22"/>
        <v/>
      </c>
      <c r="E756" s="296"/>
      <c r="F756" s="290" t="str">
        <f t="shared" si="23"/>
        <v/>
      </c>
      <c r="G756" s="286"/>
      <c r="H756" s="292"/>
      <c r="I756" s="296"/>
      <c r="J756" s="31"/>
      <c r="K756" s="285" t="str">
        <f t="shared" si="24"/>
        <v/>
      </c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290"/>
      <c r="AF756" s="290"/>
      <c r="AG756" s="290"/>
      <c r="AH756" s="290"/>
      <c r="AI756" s="290"/>
      <c r="AJ756" s="290"/>
      <c r="AK756" s="290"/>
      <c r="AL756" s="31"/>
      <c r="AM756" s="290" t="str">
        <f t="shared" si="25"/>
        <v/>
      </c>
      <c r="AN756" s="290" t="str">
        <f t="shared" si="28"/>
        <v/>
      </c>
      <c r="AO756" s="31"/>
    </row>
    <row r="757">
      <c r="A757" s="31"/>
      <c r="B757" s="300"/>
      <c r="C757" s="292"/>
      <c r="D757" s="293" t="str">
        <f t="shared" si="22"/>
        <v/>
      </c>
      <c r="E757" s="296"/>
      <c r="F757" s="290" t="str">
        <f t="shared" si="23"/>
        <v/>
      </c>
      <c r="G757" s="286"/>
      <c r="H757" s="292"/>
      <c r="I757" s="296"/>
      <c r="J757" s="31"/>
      <c r="K757" s="285" t="str">
        <f t="shared" si="24"/>
        <v/>
      </c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290"/>
      <c r="AF757" s="290"/>
      <c r="AG757" s="290"/>
      <c r="AH757" s="290"/>
      <c r="AI757" s="290"/>
      <c r="AJ757" s="290"/>
      <c r="AK757" s="290"/>
      <c r="AL757" s="31"/>
      <c r="AM757" s="290" t="str">
        <f t="shared" si="25"/>
        <v/>
      </c>
      <c r="AN757" s="290" t="str">
        <f t="shared" si="28"/>
        <v/>
      </c>
      <c r="AO757" s="31"/>
    </row>
    <row r="758">
      <c r="A758" s="31"/>
      <c r="B758" s="300"/>
      <c r="C758" s="292"/>
      <c r="D758" s="293" t="str">
        <f t="shared" si="22"/>
        <v/>
      </c>
      <c r="E758" s="296"/>
      <c r="F758" s="290" t="str">
        <f t="shared" si="23"/>
        <v/>
      </c>
      <c r="G758" s="286"/>
      <c r="H758" s="292"/>
      <c r="I758" s="296"/>
      <c r="J758" s="31"/>
      <c r="K758" s="285" t="str">
        <f t="shared" si="24"/>
        <v/>
      </c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290"/>
      <c r="AF758" s="290"/>
      <c r="AG758" s="290"/>
      <c r="AH758" s="290"/>
      <c r="AI758" s="290"/>
      <c r="AJ758" s="290"/>
      <c r="AK758" s="290"/>
      <c r="AL758" s="31"/>
      <c r="AM758" s="290" t="str">
        <f t="shared" si="25"/>
        <v/>
      </c>
      <c r="AN758" s="290" t="str">
        <f t="shared" si="28"/>
        <v/>
      </c>
      <c r="AO758" s="31"/>
    </row>
    <row r="759">
      <c r="A759" s="31"/>
      <c r="B759" s="300"/>
      <c r="C759" s="292"/>
      <c r="D759" s="293" t="str">
        <f t="shared" si="22"/>
        <v/>
      </c>
      <c r="E759" s="296"/>
      <c r="F759" s="290" t="str">
        <f t="shared" si="23"/>
        <v/>
      </c>
      <c r="G759" s="286"/>
      <c r="H759" s="292"/>
      <c r="I759" s="296"/>
      <c r="J759" s="31"/>
      <c r="K759" s="285" t="str">
        <f t="shared" si="24"/>
        <v/>
      </c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290"/>
      <c r="AF759" s="290"/>
      <c r="AG759" s="290"/>
      <c r="AH759" s="290"/>
      <c r="AI759" s="290"/>
      <c r="AJ759" s="290"/>
      <c r="AK759" s="290"/>
      <c r="AL759" s="31"/>
      <c r="AM759" s="290" t="str">
        <f t="shared" si="25"/>
        <v/>
      </c>
      <c r="AN759" s="290" t="str">
        <f t="shared" si="28"/>
        <v/>
      </c>
      <c r="AO759" s="31"/>
    </row>
    <row r="760">
      <c r="A760" s="31"/>
      <c r="B760" s="300"/>
      <c r="C760" s="292"/>
      <c r="D760" s="293" t="str">
        <f t="shared" si="22"/>
        <v/>
      </c>
      <c r="E760" s="296"/>
      <c r="F760" s="290" t="str">
        <f t="shared" si="23"/>
        <v/>
      </c>
      <c r="G760" s="286"/>
      <c r="H760" s="292"/>
      <c r="I760" s="296"/>
      <c r="J760" s="31"/>
      <c r="K760" s="285" t="str">
        <f t="shared" si="24"/>
        <v/>
      </c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290"/>
      <c r="AF760" s="290"/>
      <c r="AG760" s="290"/>
      <c r="AH760" s="290"/>
      <c r="AI760" s="290"/>
      <c r="AJ760" s="290"/>
      <c r="AK760" s="290"/>
      <c r="AL760" s="31"/>
      <c r="AM760" s="290" t="str">
        <f t="shared" si="25"/>
        <v/>
      </c>
      <c r="AN760" s="290" t="str">
        <f t="shared" si="28"/>
        <v/>
      </c>
      <c r="AO760" s="31"/>
    </row>
    <row r="761">
      <c r="A761" s="31"/>
      <c r="B761" s="300"/>
      <c r="C761" s="292"/>
      <c r="D761" s="293" t="str">
        <f t="shared" si="22"/>
        <v/>
      </c>
      <c r="E761" s="296"/>
      <c r="F761" s="290" t="str">
        <f t="shared" si="23"/>
        <v/>
      </c>
      <c r="G761" s="286"/>
      <c r="H761" s="292"/>
      <c r="I761" s="296"/>
      <c r="J761" s="31"/>
      <c r="K761" s="285" t="str">
        <f t="shared" si="24"/>
        <v/>
      </c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290"/>
      <c r="AF761" s="290"/>
      <c r="AG761" s="290"/>
      <c r="AH761" s="290"/>
      <c r="AI761" s="290"/>
      <c r="AJ761" s="290"/>
      <c r="AK761" s="290"/>
      <c r="AL761" s="31"/>
      <c r="AM761" s="290" t="str">
        <f t="shared" si="25"/>
        <v/>
      </c>
      <c r="AN761" s="290" t="str">
        <f t="shared" si="28"/>
        <v/>
      </c>
      <c r="AO761" s="31"/>
    </row>
    <row r="762">
      <c r="A762" s="31"/>
      <c r="B762" s="300"/>
      <c r="C762" s="292"/>
      <c r="D762" s="293" t="str">
        <f t="shared" si="22"/>
        <v/>
      </c>
      <c r="E762" s="296"/>
      <c r="F762" s="290" t="str">
        <f t="shared" si="23"/>
        <v/>
      </c>
      <c r="G762" s="286"/>
      <c r="H762" s="292"/>
      <c r="I762" s="296"/>
      <c r="J762" s="31"/>
      <c r="K762" s="285" t="str">
        <f t="shared" si="24"/>
        <v/>
      </c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290"/>
      <c r="AF762" s="290"/>
      <c r="AG762" s="290"/>
      <c r="AH762" s="290"/>
      <c r="AI762" s="290"/>
      <c r="AJ762" s="290"/>
      <c r="AK762" s="290"/>
      <c r="AL762" s="31"/>
      <c r="AM762" s="290" t="str">
        <f t="shared" si="25"/>
        <v/>
      </c>
      <c r="AN762" s="290" t="str">
        <f t="shared" si="28"/>
        <v/>
      </c>
      <c r="AO762" s="31"/>
    </row>
    <row r="763">
      <c r="A763" s="31"/>
      <c r="B763" s="300"/>
      <c r="C763" s="292"/>
      <c r="D763" s="293" t="str">
        <f t="shared" si="22"/>
        <v/>
      </c>
      <c r="E763" s="296"/>
      <c r="F763" s="290" t="str">
        <f t="shared" si="23"/>
        <v/>
      </c>
      <c r="G763" s="286"/>
      <c r="H763" s="292"/>
      <c r="I763" s="296"/>
      <c r="J763" s="31"/>
      <c r="K763" s="285" t="str">
        <f t="shared" si="24"/>
        <v/>
      </c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290"/>
      <c r="AF763" s="290"/>
      <c r="AG763" s="290"/>
      <c r="AH763" s="290"/>
      <c r="AI763" s="290"/>
      <c r="AJ763" s="290"/>
      <c r="AK763" s="290"/>
      <c r="AL763" s="31"/>
      <c r="AM763" s="290" t="str">
        <f t="shared" si="25"/>
        <v/>
      </c>
      <c r="AN763" s="290" t="str">
        <f t="shared" si="28"/>
        <v/>
      </c>
      <c r="AO763" s="31"/>
    </row>
    <row r="764">
      <c r="A764" s="31"/>
      <c r="B764" s="300"/>
      <c r="C764" s="292"/>
      <c r="D764" s="293" t="str">
        <f t="shared" si="22"/>
        <v/>
      </c>
      <c r="E764" s="296"/>
      <c r="F764" s="290" t="str">
        <f t="shared" si="23"/>
        <v/>
      </c>
      <c r="G764" s="286"/>
      <c r="H764" s="292"/>
      <c r="I764" s="296"/>
      <c r="J764" s="31"/>
      <c r="K764" s="285" t="str">
        <f t="shared" si="24"/>
        <v/>
      </c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290"/>
      <c r="AF764" s="290"/>
      <c r="AG764" s="290"/>
      <c r="AH764" s="290"/>
      <c r="AI764" s="290"/>
      <c r="AJ764" s="290"/>
      <c r="AK764" s="290"/>
      <c r="AL764" s="31"/>
      <c r="AM764" s="290" t="str">
        <f t="shared" si="25"/>
        <v/>
      </c>
      <c r="AN764" s="290" t="str">
        <f t="shared" si="28"/>
        <v/>
      </c>
      <c r="AO764" s="31"/>
    </row>
    <row r="765">
      <c r="A765" s="31"/>
      <c r="B765" s="300"/>
      <c r="C765" s="292"/>
      <c r="D765" s="293" t="str">
        <f t="shared" si="22"/>
        <v/>
      </c>
      <c r="E765" s="296"/>
      <c r="F765" s="290" t="str">
        <f t="shared" si="23"/>
        <v/>
      </c>
      <c r="G765" s="286"/>
      <c r="H765" s="292"/>
      <c r="I765" s="296"/>
      <c r="J765" s="31"/>
      <c r="K765" s="285" t="str">
        <f t="shared" si="24"/>
        <v/>
      </c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290"/>
      <c r="AF765" s="290"/>
      <c r="AG765" s="290"/>
      <c r="AH765" s="290"/>
      <c r="AI765" s="290"/>
      <c r="AJ765" s="290"/>
      <c r="AK765" s="290"/>
      <c r="AL765" s="31"/>
      <c r="AM765" s="290" t="str">
        <f t="shared" si="25"/>
        <v/>
      </c>
      <c r="AN765" s="290" t="str">
        <f t="shared" si="28"/>
        <v/>
      </c>
      <c r="AO765" s="31"/>
    </row>
    <row r="766">
      <c r="A766" s="31"/>
      <c r="B766" s="300"/>
      <c r="C766" s="292"/>
      <c r="D766" s="293" t="str">
        <f t="shared" si="22"/>
        <v/>
      </c>
      <c r="E766" s="296"/>
      <c r="F766" s="290" t="str">
        <f t="shared" si="23"/>
        <v/>
      </c>
      <c r="G766" s="286"/>
      <c r="H766" s="292"/>
      <c r="I766" s="296"/>
      <c r="J766" s="31"/>
      <c r="K766" s="285" t="str">
        <f t="shared" si="24"/>
        <v/>
      </c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290"/>
      <c r="AF766" s="290"/>
      <c r="AG766" s="290"/>
      <c r="AH766" s="290"/>
      <c r="AI766" s="290"/>
      <c r="AJ766" s="290"/>
      <c r="AK766" s="290"/>
      <c r="AL766" s="31"/>
      <c r="AM766" s="290" t="str">
        <f t="shared" si="25"/>
        <v/>
      </c>
      <c r="AN766" s="290" t="str">
        <f t="shared" si="28"/>
        <v/>
      </c>
      <c r="AO766" s="31"/>
    </row>
    <row r="767">
      <c r="A767" s="31"/>
      <c r="B767" s="300"/>
      <c r="C767" s="292"/>
      <c r="D767" s="293" t="str">
        <f t="shared" si="22"/>
        <v/>
      </c>
      <c r="E767" s="296"/>
      <c r="F767" s="290" t="str">
        <f t="shared" si="23"/>
        <v/>
      </c>
      <c r="G767" s="286"/>
      <c r="H767" s="292"/>
      <c r="I767" s="296"/>
      <c r="J767" s="31"/>
      <c r="K767" s="285" t="str">
        <f t="shared" si="24"/>
        <v/>
      </c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290"/>
      <c r="AF767" s="290"/>
      <c r="AG767" s="290"/>
      <c r="AH767" s="290"/>
      <c r="AI767" s="290"/>
      <c r="AJ767" s="290"/>
      <c r="AK767" s="290"/>
      <c r="AL767" s="31"/>
      <c r="AM767" s="290" t="str">
        <f t="shared" si="25"/>
        <v/>
      </c>
      <c r="AN767" s="290" t="str">
        <f t="shared" si="28"/>
        <v/>
      </c>
      <c r="AO767" s="31"/>
    </row>
    <row r="768">
      <c r="A768" s="31"/>
      <c r="B768" s="300"/>
      <c r="C768" s="292"/>
      <c r="D768" s="293" t="str">
        <f t="shared" si="22"/>
        <v/>
      </c>
      <c r="E768" s="296"/>
      <c r="F768" s="290" t="str">
        <f t="shared" si="23"/>
        <v/>
      </c>
      <c r="G768" s="286"/>
      <c r="H768" s="292"/>
      <c r="I768" s="296"/>
      <c r="J768" s="31"/>
      <c r="K768" s="285" t="str">
        <f t="shared" si="24"/>
        <v/>
      </c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290"/>
      <c r="AF768" s="290"/>
      <c r="AG768" s="290"/>
      <c r="AH768" s="290"/>
      <c r="AI768" s="290"/>
      <c r="AJ768" s="290"/>
      <c r="AK768" s="290"/>
      <c r="AL768" s="31"/>
      <c r="AM768" s="290" t="str">
        <f t="shared" si="25"/>
        <v/>
      </c>
      <c r="AN768" s="290" t="str">
        <f t="shared" si="28"/>
        <v/>
      </c>
      <c r="AO768" s="31"/>
    </row>
    <row r="769">
      <c r="A769" s="31"/>
      <c r="B769" s="300"/>
      <c r="C769" s="292"/>
      <c r="D769" s="293" t="str">
        <f t="shared" si="22"/>
        <v/>
      </c>
      <c r="E769" s="296"/>
      <c r="F769" s="290" t="str">
        <f t="shared" si="23"/>
        <v/>
      </c>
      <c r="G769" s="286"/>
      <c r="H769" s="292"/>
      <c r="I769" s="296"/>
      <c r="J769" s="31"/>
      <c r="K769" s="285" t="str">
        <f t="shared" si="24"/>
        <v/>
      </c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290"/>
      <c r="AF769" s="290"/>
      <c r="AG769" s="290"/>
      <c r="AH769" s="290"/>
      <c r="AI769" s="290"/>
      <c r="AJ769" s="290"/>
      <c r="AK769" s="290"/>
      <c r="AL769" s="31"/>
      <c r="AM769" s="290" t="str">
        <f t="shared" si="25"/>
        <v/>
      </c>
      <c r="AN769" s="290" t="str">
        <f t="shared" si="28"/>
        <v/>
      </c>
      <c r="AO769" s="31"/>
    </row>
    <row r="770">
      <c r="A770" s="31"/>
      <c r="B770" s="300"/>
      <c r="C770" s="292"/>
      <c r="D770" s="293" t="str">
        <f t="shared" si="22"/>
        <v/>
      </c>
      <c r="E770" s="296"/>
      <c r="F770" s="290" t="str">
        <f t="shared" si="23"/>
        <v/>
      </c>
      <c r="G770" s="286"/>
      <c r="H770" s="292"/>
      <c r="I770" s="296"/>
      <c r="J770" s="31"/>
      <c r="K770" s="285" t="str">
        <f t="shared" si="24"/>
        <v/>
      </c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290"/>
      <c r="AF770" s="290"/>
      <c r="AG770" s="290"/>
      <c r="AH770" s="290"/>
      <c r="AI770" s="290"/>
      <c r="AJ770" s="290"/>
      <c r="AK770" s="290"/>
      <c r="AL770" s="31"/>
      <c r="AM770" s="290" t="str">
        <f t="shared" si="25"/>
        <v/>
      </c>
      <c r="AN770" s="290" t="str">
        <f t="shared" si="28"/>
        <v/>
      </c>
      <c r="AO770" s="31"/>
    </row>
    <row r="771">
      <c r="A771" s="31"/>
      <c r="B771" s="300"/>
      <c r="C771" s="292"/>
      <c r="D771" s="293" t="str">
        <f t="shared" si="22"/>
        <v/>
      </c>
      <c r="E771" s="296"/>
      <c r="F771" s="290" t="str">
        <f t="shared" si="23"/>
        <v/>
      </c>
      <c r="G771" s="286"/>
      <c r="H771" s="292"/>
      <c r="I771" s="296"/>
      <c r="J771" s="31"/>
      <c r="K771" s="285" t="str">
        <f t="shared" si="24"/>
        <v/>
      </c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290"/>
      <c r="AF771" s="290"/>
      <c r="AG771" s="290"/>
      <c r="AH771" s="290"/>
      <c r="AI771" s="290"/>
      <c r="AJ771" s="290"/>
      <c r="AK771" s="290"/>
      <c r="AL771" s="31"/>
      <c r="AM771" s="290" t="str">
        <f t="shared" si="25"/>
        <v/>
      </c>
      <c r="AN771" s="290" t="str">
        <f t="shared" si="28"/>
        <v/>
      </c>
      <c r="AO771" s="31"/>
    </row>
    <row r="772">
      <c r="A772" s="31"/>
      <c r="B772" s="300"/>
      <c r="C772" s="292"/>
      <c r="D772" s="293" t="str">
        <f t="shared" si="22"/>
        <v/>
      </c>
      <c r="E772" s="296"/>
      <c r="F772" s="290" t="str">
        <f t="shared" si="23"/>
        <v/>
      </c>
      <c r="G772" s="286"/>
      <c r="H772" s="292"/>
      <c r="I772" s="296"/>
      <c r="J772" s="31"/>
      <c r="K772" s="285" t="str">
        <f t="shared" si="24"/>
        <v/>
      </c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290"/>
      <c r="AF772" s="290"/>
      <c r="AG772" s="290"/>
      <c r="AH772" s="290"/>
      <c r="AI772" s="290"/>
      <c r="AJ772" s="290"/>
      <c r="AK772" s="290"/>
      <c r="AL772" s="31"/>
      <c r="AM772" s="290" t="str">
        <f t="shared" si="25"/>
        <v/>
      </c>
      <c r="AN772" s="290" t="str">
        <f t="shared" si="28"/>
        <v/>
      </c>
      <c r="AO772" s="31"/>
    </row>
    <row r="773">
      <c r="A773" s="31"/>
      <c r="B773" s="300"/>
      <c r="C773" s="292"/>
      <c r="D773" s="293" t="str">
        <f t="shared" si="22"/>
        <v/>
      </c>
      <c r="E773" s="296"/>
      <c r="F773" s="290" t="str">
        <f t="shared" si="23"/>
        <v/>
      </c>
      <c r="G773" s="286"/>
      <c r="H773" s="292"/>
      <c r="I773" s="296"/>
      <c r="J773" s="31"/>
      <c r="K773" s="285" t="str">
        <f t="shared" si="24"/>
        <v/>
      </c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290"/>
      <c r="AF773" s="290"/>
      <c r="AG773" s="290"/>
      <c r="AH773" s="290"/>
      <c r="AI773" s="290"/>
      <c r="AJ773" s="290"/>
      <c r="AK773" s="290"/>
      <c r="AL773" s="31"/>
      <c r="AM773" s="290" t="str">
        <f t="shared" si="25"/>
        <v/>
      </c>
      <c r="AN773" s="290" t="str">
        <f t="shared" si="28"/>
        <v/>
      </c>
      <c r="AO773" s="31"/>
    </row>
    <row r="774">
      <c r="A774" s="31"/>
      <c r="B774" s="300"/>
      <c r="C774" s="292"/>
      <c r="D774" s="293" t="str">
        <f t="shared" si="22"/>
        <v/>
      </c>
      <c r="E774" s="296"/>
      <c r="F774" s="290" t="str">
        <f t="shared" si="23"/>
        <v/>
      </c>
      <c r="G774" s="286"/>
      <c r="H774" s="292"/>
      <c r="I774" s="296"/>
      <c r="J774" s="31"/>
      <c r="K774" s="285" t="str">
        <f t="shared" si="24"/>
        <v/>
      </c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290"/>
      <c r="AF774" s="290"/>
      <c r="AG774" s="290"/>
      <c r="AH774" s="290"/>
      <c r="AI774" s="290"/>
      <c r="AJ774" s="290"/>
      <c r="AK774" s="290"/>
      <c r="AL774" s="31"/>
      <c r="AM774" s="290" t="str">
        <f t="shared" si="25"/>
        <v/>
      </c>
      <c r="AN774" s="290" t="str">
        <f t="shared" si="28"/>
        <v/>
      </c>
      <c r="AO774" s="31"/>
    </row>
    <row r="775">
      <c r="A775" s="31"/>
      <c r="B775" s="300"/>
      <c r="C775" s="292"/>
      <c r="D775" s="293" t="str">
        <f t="shared" si="22"/>
        <v/>
      </c>
      <c r="E775" s="296"/>
      <c r="F775" s="290" t="str">
        <f t="shared" si="23"/>
        <v/>
      </c>
      <c r="G775" s="286"/>
      <c r="H775" s="292"/>
      <c r="I775" s="296"/>
      <c r="J775" s="31"/>
      <c r="K775" s="285" t="str">
        <f t="shared" si="24"/>
        <v/>
      </c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290"/>
      <c r="AF775" s="290"/>
      <c r="AG775" s="290"/>
      <c r="AH775" s="290"/>
      <c r="AI775" s="290"/>
      <c r="AJ775" s="290"/>
      <c r="AK775" s="290"/>
      <c r="AL775" s="31"/>
      <c r="AM775" s="290" t="str">
        <f t="shared" si="25"/>
        <v/>
      </c>
      <c r="AN775" s="290" t="str">
        <f t="shared" si="28"/>
        <v/>
      </c>
      <c r="AO775" s="31"/>
    </row>
    <row r="776">
      <c r="A776" s="31"/>
      <c r="B776" s="300"/>
      <c r="C776" s="292"/>
      <c r="D776" s="293" t="str">
        <f t="shared" si="22"/>
        <v/>
      </c>
      <c r="E776" s="296"/>
      <c r="F776" s="290" t="str">
        <f t="shared" si="23"/>
        <v/>
      </c>
      <c r="G776" s="286"/>
      <c r="H776" s="292"/>
      <c r="I776" s="296"/>
      <c r="J776" s="31"/>
      <c r="K776" s="285" t="str">
        <f t="shared" si="24"/>
        <v/>
      </c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290"/>
      <c r="AF776" s="290"/>
      <c r="AG776" s="290"/>
      <c r="AH776" s="290"/>
      <c r="AI776" s="290"/>
      <c r="AJ776" s="290"/>
      <c r="AK776" s="290"/>
      <c r="AL776" s="31"/>
      <c r="AM776" s="290" t="str">
        <f t="shared" si="25"/>
        <v/>
      </c>
      <c r="AN776" s="290" t="str">
        <f t="shared" si="28"/>
        <v/>
      </c>
      <c r="AO776" s="31"/>
    </row>
    <row r="777">
      <c r="A777" s="31"/>
      <c r="B777" s="300"/>
      <c r="C777" s="292"/>
      <c r="D777" s="293" t="str">
        <f t="shared" si="22"/>
        <v/>
      </c>
      <c r="E777" s="296"/>
      <c r="F777" s="290" t="str">
        <f t="shared" si="23"/>
        <v/>
      </c>
      <c r="G777" s="286"/>
      <c r="H777" s="292"/>
      <c r="I777" s="296"/>
      <c r="J777" s="31"/>
      <c r="K777" s="285" t="str">
        <f t="shared" si="24"/>
        <v/>
      </c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290"/>
      <c r="AF777" s="290"/>
      <c r="AG777" s="290"/>
      <c r="AH777" s="290"/>
      <c r="AI777" s="290"/>
      <c r="AJ777" s="290"/>
      <c r="AK777" s="290"/>
      <c r="AL777" s="31"/>
      <c r="AM777" s="290" t="str">
        <f t="shared" si="25"/>
        <v/>
      </c>
      <c r="AN777" s="290" t="str">
        <f t="shared" si="28"/>
        <v/>
      </c>
      <c r="AO777" s="31"/>
    </row>
    <row r="778">
      <c r="A778" s="31"/>
      <c r="B778" s="300"/>
      <c r="C778" s="292"/>
      <c r="D778" s="293" t="str">
        <f t="shared" si="22"/>
        <v/>
      </c>
      <c r="E778" s="296"/>
      <c r="F778" s="290" t="str">
        <f t="shared" si="23"/>
        <v/>
      </c>
      <c r="G778" s="286"/>
      <c r="H778" s="292"/>
      <c r="I778" s="296"/>
      <c r="J778" s="31"/>
      <c r="K778" s="285" t="str">
        <f t="shared" si="24"/>
        <v/>
      </c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290"/>
      <c r="AF778" s="290"/>
      <c r="AG778" s="290"/>
      <c r="AH778" s="290"/>
      <c r="AI778" s="290"/>
      <c r="AJ778" s="290"/>
      <c r="AK778" s="290"/>
      <c r="AL778" s="31"/>
      <c r="AM778" s="290" t="str">
        <f t="shared" si="25"/>
        <v/>
      </c>
      <c r="AN778" s="290" t="str">
        <f t="shared" si="28"/>
        <v/>
      </c>
      <c r="AO778" s="31"/>
    </row>
    <row r="779">
      <c r="A779" s="31"/>
      <c r="B779" s="300"/>
      <c r="C779" s="292"/>
      <c r="D779" s="293" t="str">
        <f t="shared" si="22"/>
        <v/>
      </c>
      <c r="E779" s="296"/>
      <c r="F779" s="290" t="str">
        <f t="shared" si="23"/>
        <v/>
      </c>
      <c r="G779" s="286"/>
      <c r="H779" s="292"/>
      <c r="I779" s="296"/>
      <c r="J779" s="31"/>
      <c r="K779" s="285" t="str">
        <f t="shared" si="24"/>
        <v/>
      </c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290"/>
      <c r="AF779" s="290"/>
      <c r="AG779" s="290"/>
      <c r="AH779" s="290"/>
      <c r="AI779" s="290"/>
      <c r="AJ779" s="290"/>
      <c r="AK779" s="290"/>
      <c r="AL779" s="31"/>
      <c r="AM779" s="290" t="str">
        <f t="shared" si="25"/>
        <v/>
      </c>
      <c r="AN779" s="290" t="str">
        <f t="shared" si="28"/>
        <v/>
      </c>
      <c r="AO779" s="31"/>
    </row>
    <row r="780">
      <c r="A780" s="31"/>
      <c r="B780" s="300"/>
      <c r="C780" s="292"/>
      <c r="D780" s="293" t="str">
        <f t="shared" si="22"/>
        <v/>
      </c>
      <c r="E780" s="296"/>
      <c r="F780" s="290" t="str">
        <f t="shared" si="23"/>
        <v/>
      </c>
      <c r="G780" s="286"/>
      <c r="H780" s="292"/>
      <c r="I780" s="296"/>
      <c r="J780" s="31"/>
      <c r="K780" s="285" t="str">
        <f t="shared" si="24"/>
        <v/>
      </c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290"/>
      <c r="AF780" s="290"/>
      <c r="AG780" s="290"/>
      <c r="AH780" s="290"/>
      <c r="AI780" s="290"/>
      <c r="AJ780" s="290"/>
      <c r="AK780" s="290"/>
      <c r="AL780" s="31"/>
      <c r="AM780" s="290" t="str">
        <f t="shared" si="25"/>
        <v/>
      </c>
      <c r="AN780" s="290" t="str">
        <f t="shared" si="28"/>
        <v/>
      </c>
      <c r="AO780" s="31"/>
    </row>
    <row r="781">
      <c r="A781" s="31"/>
      <c r="B781" s="300"/>
      <c r="C781" s="292"/>
      <c r="D781" s="293" t="str">
        <f t="shared" si="22"/>
        <v/>
      </c>
      <c r="E781" s="296"/>
      <c r="F781" s="290" t="str">
        <f t="shared" si="23"/>
        <v/>
      </c>
      <c r="G781" s="286"/>
      <c r="H781" s="292"/>
      <c r="I781" s="296"/>
      <c r="J781" s="31"/>
      <c r="K781" s="285" t="str">
        <f t="shared" si="24"/>
        <v/>
      </c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290"/>
      <c r="AF781" s="290"/>
      <c r="AG781" s="290"/>
      <c r="AH781" s="290"/>
      <c r="AI781" s="290"/>
      <c r="AJ781" s="290"/>
      <c r="AK781" s="290"/>
      <c r="AL781" s="31"/>
      <c r="AM781" s="290" t="str">
        <f t="shared" si="25"/>
        <v/>
      </c>
      <c r="AN781" s="290" t="str">
        <f t="shared" si="28"/>
        <v/>
      </c>
      <c r="AO781" s="31"/>
    </row>
    <row r="782">
      <c r="A782" s="31"/>
      <c r="B782" s="300"/>
      <c r="C782" s="292"/>
      <c r="D782" s="293" t="str">
        <f t="shared" si="22"/>
        <v/>
      </c>
      <c r="E782" s="296"/>
      <c r="F782" s="290" t="str">
        <f t="shared" si="23"/>
        <v/>
      </c>
      <c r="G782" s="286"/>
      <c r="H782" s="292"/>
      <c r="I782" s="296"/>
      <c r="J782" s="31"/>
      <c r="K782" s="285" t="str">
        <f t="shared" si="24"/>
        <v/>
      </c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290"/>
      <c r="AF782" s="290"/>
      <c r="AG782" s="290"/>
      <c r="AH782" s="290"/>
      <c r="AI782" s="290"/>
      <c r="AJ782" s="290"/>
      <c r="AK782" s="290"/>
      <c r="AL782" s="31"/>
      <c r="AM782" s="290" t="str">
        <f t="shared" si="25"/>
        <v/>
      </c>
      <c r="AN782" s="290" t="str">
        <f t="shared" si="28"/>
        <v/>
      </c>
      <c r="AO782" s="31"/>
    </row>
    <row r="783">
      <c r="A783" s="31"/>
      <c r="B783" s="300"/>
      <c r="C783" s="292"/>
      <c r="D783" s="293" t="str">
        <f t="shared" si="22"/>
        <v/>
      </c>
      <c r="E783" s="296"/>
      <c r="F783" s="290" t="str">
        <f t="shared" si="23"/>
        <v/>
      </c>
      <c r="G783" s="286"/>
      <c r="H783" s="292"/>
      <c r="I783" s="296"/>
      <c r="J783" s="31"/>
      <c r="K783" s="285" t="str">
        <f t="shared" si="24"/>
        <v/>
      </c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290"/>
      <c r="AF783" s="290"/>
      <c r="AG783" s="290"/>
      <c r="AH783" s="290"/>
      <c r="AI783" s="290"/>
      <c r="AJ783" s="290"/>
      <c r="AK783" s="290"/>
      <c r="AL783" s="31"/>
      <c r="AM783" s="290" t="str">
        <f t="shared" si="25"/>
        <v/>
      </c>
      <c r="AN783" s="290" t="str">
        <f t="shared" si="28"/>
        <v/>
      </c>
      <c r="AO783" s="31"/>
    </row>
    <row r="784">
      <c r="A784" s="31"/>
      <c r="B784" s="300"/>
      <c r="C784" s="292"/>
      <c r="D784" s="293" t="str">
        <f t="shared" si="22"/>
        <v/>
      </c>
      <c r="E784" s="296"/>
      <c r="F784" s="290" t="str">
        <f t="shared" si="23"/>
        <v/>
      </c>
      <c r="G784" s="286"/>
      <c r="H784" s="292"/>
      <c r="I784" s="296"/>
      <c r="J784" s="31"/>
      <c r="K784" s="285" t="str">
        <f t="shared" si="24"/>
        <v/>
      </c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290"/>
      <c r="AF784" s="290"/>
      <c r="AG784" s="290"/>
      <c r="AH784" s="290"/>
      <c r="AI784" s="290"/>
      <c r="AJ784" s="290"/>
      <c r="AK784" s="290"/>
      <c r="AL784" s="31"/>
      <c r="AM784" s="290" t="str">
        <f t="shared" si="25"/>
        <v/>
      </c>
      <c r="AN784" s="290" t="str">
        <f t="shared" si="28"/>
        <v/>
      </c>
      <c r="AO784" s="31"/>
    </row>
    <row r="785">
      <c r="A785" s="31"/>
      <c r="B785" s="300"/>
      <c r="C785" s="292"/>
      <c r="D785" s="293" t="str">
        <f t="shared" si="22"/>
        <v/>
      </c>
      <c r="E785" s="296"/>
      <c r="F785" s="290" t="str">
        <f t="shared" si="23"/>
        <v/>
      </c>
      <c r="G785" s="286"/>
      <c r="H785" s="292"/>
      <c r="I785" s="296"/>
      <c r="J785" s="31"/>
      <c r="K785" s="285" t="str">
        <f t="shared" si="24"/>
        <v/>
      </c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290"/>
      <c r="AF785" s="290"/>
      <c r="AG785" s="290"/>
      <c r="AH785" s="290"/>
      <c r="AI785" s="290"/>
      <c r="AJ785" s="290"/>
      <c r="AK785" s="290"/>
      <c r="AL785" s="31"/>
      <c r="AM785" s="290" t="str">
        <f t="shared" si="25"/>
        <v/>
      </c>
      <c r="AN785" s="290" t="str">
        <f t="shared" si="28"/>
        <v/>
      </c>
      <c r="AO785" s="31"/>
    </row>
    <row r="786">
      <c r="A786" s="31"/>
      <c r="B786" s="300"/>
      <c r="C786" s="292"/>
      <c r="D786" s="293" t="str">
        <f t="shared" si="22"/>
        <v/>
      </c>
      <c r="E786" s="296"/>
      <c r="F786" s="290" t="str">
        <f t="shared" si="23"/>
        <v/>
      </c>
      <c r="G786" s="286"/>
      <c r="H786" s="292"/>
      <c r="I786" s="296"/>
      <c r="J786" s="31"/>
      <c r="K786" s="285" t="str">
        <f t="shared" si="24"/>
        <v/>
      </c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290"/>
      <c r="AF786" s="290"/>
      <c r="AG786" s="290"/>
      <c r="AH786" s="290"/>
      <c r="AI786" s="290"/>
      <c r="AJ786" s="290"/>
      <c r="AK786" s="290"/>
      <c r="AL786" s="31"/>
      <c r="AM786" s="290" t="str">
        <f t="shared" si="25"/>
        <v/>
      </c>
      <c r="AN786" s="290" t="str">
        <f t="shared" si="28"/>
        <v/>
      </c>
      <c r="AO786" s="31"/>
    </row>
    <row r="787">
      <c r="A787" s="31"/>
      <c r="B787" s="300"/>
      <c r="C787" s="292"/>
      <c r="D787" s="293" t="str">
        <f t="shared" si="22"/>
        <v/>
      </c>
      <c r="E787" s="296"/>
      <c r="F787" s="290" t="str">
        <f t="shared" si="23"/>
        <v/>
      </c>
      <c r="G787" s="286"/>
      <c r="H787" s="292"/>
      <c r="I787" s="296"/>
      <c r="J787" s="31"/>
      <c r="K787" s="285" t="str">
        <f t="shared" si="24"/>
        <v/>
      </c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290"/>
      <c r="AF787" s="290"/>
      <c r="AG787" s="290"/>
      <c r="AH787" s="290"/>
      <c r="AI787" s="290"/>
      <c r="AJ787" s="290"/>
      <c r="AK787" s="290"/>
      <c r="AL787" s="31"/>
      <c r="AM787" s="290" t="str">
        <f t="shared" si="25"/>
        <v/>
      </c>
      <c r="AN787" s="290" t="str">
        <f t="shared" si="28"/>
        <v/>
      </c>
      <c r="AO787" s="31"/>
    </row>
    <row r="788">
      <c r="A788" s="31"/>
      <c r="B788" s="300"/>
      <c r="C788" s="292"/>
      <c r="D788" s="293" t="str">
        <f t="shared" si="22"/>
        <v/>
      </c>
      <c r="E788" s="296"/>
      <c r="F788" s="290" t="str">
        <f t="shared" si="23"/>
        <v/>
      </c>
      <c r="G788" s="286"/>
      <c r="H788" s="292"/>
      <c r="I788" s="296"/>
      <c r="J788" s="31"/>
      <c r="K788" s="285" t="str">
        <f t="shared" si="24"/>
        <v/>
      </c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290"/>
      <c r="AF788" s="290"/>
      <c r="AG788" s="290"/>
      <c r="AH788" s="290"/>
      <c r="AI788" s="290"/>
      <c r="AJ788" s="290"/>
      <c r="AK788" s="290"/>
      <c r="AL788" s="31"/>
      <c r="AM788" s="290" t="str">
        <f t="shared" si="25"/>
        <v/>
      </c>
      <c r="AN788" s="290" t="str">
        <f t="shared" si="28"/>
        <v/>
      </c>
      <c r="AO788" s="31"/>
    </row>
    <row r="789">
      <c r="A789" s="31"/>
      <c r="B789" s="300"/>
      <c r="C789" s="292"/>
      <c r="D789" s="293" t="str">
        <f t="shared" si="22"/>
        <v/>
      </c>
      <c r="E789" s="296"/>
      <c r="F789" s="290" t="str">
        <f t="shared" si="23"/>
        <v/>
      </c>
      <c r="G789" s="286"/>
      <c r="H789" s="292"/>
      <c r="I789" s="296"/>
      <c r="J789" s="31"/>
      <c r="K789" s="285" t="str">
        <f t="shared" si="24"/>
        <v/>
      </c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290"/>
      <c r="AF789" s="290"/>
      <c r="AG789" s="290"/>
      <c r="AH789" s="290"/>
      <c r="AI789" s="290"/>
      <c r="AJ789" s="290"/>
      <c r="AK789" s="290"/>
      <c r="AL789" s="31"/>
      <c r="AM789" s="290" t="str">
        <f t="shared" si="25"/>
        <v/>
      </c>
      <c r="AN789" s="290" t="str">
        <f t="shared" si="28"/>
        <v/>
      </c>
      <c r="AO789" s="31"/>
    </row>
    <row r="790">
      <c r="A790" s="31"/>
      <c r="B790" s="300"/>
      <c r="C790" s="292"/>
      <c r="D790" s="293" t="str">
        <f t="shared" si="22"/>
        <v/>
      </c>
      <c r="E790" s="296"/>
      <c r="F790" s="290" t="str">
        <f t="shared" si="23"/>
        <v/>
      </c>
      <c r="G790" s="286"/>
      <c r="H790" s="292"/>
      <c r="I790" s="296"/>
      <c r="J790" s="31"/>
      <c r="K790" s="285" t="str">
        <f t="shared" si="24"/>
        <v/>
      </c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290"/>
      <c r="AF790" s="290"/>
      <c r="AG790" s="290"/>
      <c r="AH790" s="290"/>
      <c r="AI790" s="290"/>
      <c r="AJ790" s="290"/>
      <c r="AK790" s="290"/>
      <c r="AL790" s="31"/>
      <c r="AM790" s="290" t="str">
        <f t="shared" si="25"/>
        <v/>
      </c>
      <c r="AN790" s="290" t="str">
        <f t="shared" si="28"/>
        <v/>
      </c>
      <c r="AO790" s="31"/>
    </row>
    <row r="791">
      <c r="A791" s="31"/>
      <c r="B791" s="300"/>
      <c r="C791" s="292"/>
      <c r="D791" s="293" t="str">
        <f t="shared" si="22"/>
        <v/>
      </c>
      <c r="E791" s="296"/>
      <c r="F791" s="290" t="str">
        <f t="shared" si="23"/>
        <v/>
      </c>
      <c r="G791" s="286"/>
      <c r="H791" s="292"/>
      <c r="I791" s="296"/>
      <c r="J791" s="31"/>
      <c r="K791" s="285" t="str">
        <f t="shared" si="24"/>
        <v/>
      </c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290"/>
      <c r="AF791" s="290"/>
      <c r="AG791" s="290"/>
      <c r="AH791" s="290"/>
      <c r="AI791" s="290"/>
      <c r="AJ791" s="290"/>
      <c r="AK791" s="290"/>
      <c r="AL791" s="31"/>
      <c r="AM791" s="290" t="str">
        <f t="shared" si="25"/>
        <v/>
      </c>
      <c r="AN791" s="290" t="str">
        <f t="shared" si="28"/>
        <v/>
      </c>
      <c r="AO791" s="31"/>
    </row>
    <row r="792">
      <c r="A792" s="31"/>
      <c r="B792" s="300"/>
      <c r="C792" s="292"/>
      <c r="D792" s="293" t="str">
        <f t="shared" si="22"/>
        <v/>
      </c>
      <c r="E792" s="296"/>
      <c r="F792" s="290" t="str">
        <f t="shared" si="23"/>
        <v/>
      </c>
      <c r="G792" s="286"/>
      <c r="H792" s="292"/>
      <c r="I792" s="296"/>
      <c r="J792" s="31"/>
      <c r="K792" s="285" t="str">
        <f t="shared" si="24"/>
        <v/>
      </c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290"/>
      <c r="AF792" s="290"/>
      <c r="AG792" s="290"/>
      <c r="AH792" s="290"/>
      <c r="AI792" s="290"/>
      <c r="AJ792" s="290"/>
      <c r="AK792" s="290"/>
      <c r="AL792" s="31"/>
      <c r="AM792" s="290" t="str">
        <f t="shared" si="25"/>
        <v/>
      </c>
      <c r="AN792" s="290" t="str">
        <f t="shared" si="28"/>
        <v/>
      </c>
      <c r="AO792" s="31"/>
    </row>
    <row r="793">
      <c r="A793" s="31"/>
      <c r="B793" s="300"/>
      <c r="C793" s="292"/>
      <c r="D793" s="293" t="str">
        <f t="shared" si="22"/>
        <v/>
      </c>
      <c r="E793" s="296"/>
      <c r="F793" s="290" t="str">
        <f t="shared" si="23"/>
        <v/>
      </c>
      <c r="G793" s="286"/>
      <c r="H793" s="292"/>
      <c r="I793" s="296"/>
      <c r="J793" s="31"/>
      <c r="K793" s="285" t="str">
        <f t="shared" si="24"/>
        <v/>
      </c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290"/>
      <c r="AF793" s="290"/>
      <c r="AG793" s="290"/>
      <c r="AH793" s="290"/>
      <c r="AI793" s="290"/>
      <c r="AJ793" s="290"/>
      <c r="AK793" s="290"/>
      <c r="AL793" s="31"/>
      <c r="AM793" s="290" t="str">
        <f t="shared" si="25"/>
        <v/>
      </c>
      <c r="AN793" s="290" t="str">
        <f t="shared" si="28"/>
        <v/>
      </c>
      <c r="AO793" s="31"/>
    </row>
    <row r="794">
      <c r="A794" s="31"/>
      <c r="B794" s="300"/>
      <c r="C794" s="292"/>
      <c r="D794" s="293" t="str">
        <f t="shared" si="22"/>
        <v/>
      </c>
      <c r="E794" s="296"/>
      <c r="F794" s="290" t="str">
        <f t="shared" si="23"/>
        <v/>
      </c>
      <c r="G794" s="286"/>
      <c r="H794" s="292"/>
      <c r="I794" s="296"/>
      <c r="J794" s="31"/>
      <c r="K794" s="285" t="str">
        <f t="shared" si="24"/>
        <v/>
      </c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290"/>
      <c r="AF794" s="290"/>
      <c r="AG794" s="290"/>
      <c r="AH794" s="290"/>
      <c r="AI794" s="290"/>
      <c r="AJ794" s="290"/>
      <c r="AK794" s="290"/>
      <c r="AL794" s="31"/>
      <c r="AM794" s="290" t="str">
        <f t="shared" si="25"/>
        <v/>
      </c>
      <c r="AN794" s="290" t="str">
        <f t="shared" si="28"/>
        <v/>
      </c>
      <c r="AO794" s="31"/>
    </row>
    <row r="795">
      <c r="A795" s="31"/>
      <c r="B795" s="300"/>
      <c r="C795" s="292"/>
      <c r="D795" s="293" t="str">
        <f t="shared" si="22"/>
        <v/>
      </c>
      <c r="E795" s="296"/>
      <c r="F795" s="290" t="str">
        <f t="shared" si="23"/>
        <v/>
      </c>
      <c r="G795" s="286"/>
      <c r="H795" s="292"/>
      <c r="I795" s="296"/>
      <c r="J795" s="31"/>
      <c r="K795" s="285" t="str">
        <f t="shared" si="24"/>
        <v/>
      </c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290"/>
      <c r="AF795" s="290"/>
      <c r="AG795" s="290"/>
      <c r="AH795" s="290"/>
      <c r="AI795" s="290"/>
      <c r="AJ795" s="290"/>
      <c r="AK795" s="290"/>
      <c r="AL795" s="31"/>
      <c r="AM795" s="290" t="str">
        <f t="shared" si="25"/>
        <v/>
      </c>
      <c r="AN795" s="290" t="str">
        <f t="shared" si="28"/>
        <v/>
      </c>
      <c r="AO795" s="31"/>
    </row>
    <row r="796">
      <c r="A796" s="31"/>
      <c r="B796" s="300"/>
      <c r="C796" s="292"/>
      <c r="D796" s="293" t="str">
        <f t="shared" si="22"/>
        <v/>
      </c>
      <c r="E796" s="296"/>
      <c r="F796" s="290" t="str">
        <f t="shared" si="23"/>
        <v/>
      </c>
      <c r="G796" s="286"/>
      <c r="H796" s="292"/>
      <c r="I796" s="296"/>
      <c r="J796" s="31"/>
      <c r="K796" s="285" t="str">
        <f t="shared" si="24"/>
        <v/>
      </c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290"/>
      <c r="AF796" s="290"/>
      <c r="AG796" s="290"/>
      <c r="AH796" s="290"/>
      <c r="AI796" s="290"/>
      <c r="AJ796" s="290"/>
      <c r="AK796" s="290"/>
      <c r="AL796" s="31"/>
      <c r="AM796" s="290" t="str">
        <f t="shared" si="25"/>
        <v/>
      </c>
      <c r="AN796" s="290" t="str">
        <f t="shared" si="28"/>
        <v/>
      </c>
      <c r="AO796" s="31"/>
    </row>
    <row r="797">
      <c r="A797" s="31"/>
      <c r="B797" s="300"/>
      <c r="C797" s="292"/>
      <c r="D797" s="293" t="str">
        <f t="shared" si="22"/>
        <v/>
      </c>
      <c r="E797" s="296"/>
      <c r="F797" s="290" t="str">
        <f t="shared" si="23"/>
        <v/>
      </c>
      <c r="G797" s="286"/>
      <c r="H797" s="292"/>
      <c r="I797" s="296"/>
      <c r="J797" s="31"/>
      <c r="K797" s="285" t="str">
        <f t="shared" si="24"/>
        <v/>
      </c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290"/>
      <c r="AF797" s="290"/>
      <c r="AG797" s="290"/>
      <c r="AH797" s="290"/>
      <c r="AI797" s="290"/>
      <c r="AJ797" s="290"/>
      <c r="AK797" s="290"/>
      <c r="AL797" s="31"/>
      <c r="AM797" s="290" t="str">
        <f t="shared" si="25"/>
        <v/>
      </c>
      <c r="AN797" s="290" t="str">
        <f t="shared" si="28"/>
        <v/>
      </c>
      <c r="AO797" s="31"/>
    </row>
    <row r="798">
      <c r="A798" s="31"/>
      <c r="B798" s="300"/>
      <c r="C798" s="292"/>
      <c r="D798" s="293" t="str">
        <f t="shared" si="22"/>
        <v/>
      </c>
      <c r="E798" s="296"/>
      <c r="F798" s="290" t="str">
        <f t="shared" si="23"/>
        <v/>
      </c>
      <c r="G798" s="286"/>
      <c r="H798" s="292"/>
      <c r="I798" s="296"/>
      <c r="J798" s="31"/>
      <c r="K798" s="285" t="str">
        <f t="shared" si="24"/>
        <v/>
      </c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290"/>
      <c r="AF798" s="290"/>
      <c r="AG798" s="290"/>
      <c r="AH798" s="290"/>
      <c r="AI798" s="290"/>
      <c r="AJ798" s="290"/>
      <c r="AK798" s="290"/>
      <c r="AL798" s="31"/>
      <c r="AM798" s="290" t="str">
        <f t="shared" si="25"/>
        <v/>
      </c>
      <c r="AN798" s="290" t="str">
        <f t="shared" si="28"/>
        <v/>
      </c>
      <c r="AO798" s="31"/>
    </row>
    <row r="799">
      <c r="A799" s="31"/>
      <c r="B799" s="300"/>
      <c r="C799" s="292"/>
      <c r="D799" s="293" t="str">
        <f t="shared" si="22"/>
        <v/>
      </c>
      <c r="E799" s="296"/>
      <c r="F799" s="290" t="str">
        <f t="shared" si="23"/>
        <v/>
      </c>
      <c r="G799" s="286"/>
      <c r="H799" s="292"/>
      <c r="I799" s="296"/>
      <c r="J799" s="31"/>
      <c r="K799" s="285" t="str">
        <f t="shared" si="24"/>
        <v/>
      </c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290"/>
      <c r="AF799" s="290"/>
      <c r="AG799" s="290"/>
      <c r="AH799" s="290"/>
      <c r="AI799" s="290"/>
      <c r="AJ799" s="290"/>
      <c r="AK799" s="290"/>
      <c r="AL799" s="31"/>
      <c r="AM799" s="290" t="str">
        <f t="shared" si="25"/>
        <v/>
      </c>
      <c r="AN799" s="290" t="str">
        <f t="shared" si="28"/>
        <v/>
      </c>
      <c r="AO799" s="31"/>
    </row>
    <row r="800">
      <c r="A800" s="31"/>
      <c r="B800" s="300"/>
      <c r="C800" s="292"/>
      <c r="D800" s="293" t="str">
        <f t="shared" si="22"/>
        <v/>
      </c>
      <c r="E800" s="296"/>
      <c r="F800" s="290" t="str">
        <f t="shared" si="23"/>
        <v/>
      </c>
      <c r="G800" s="286"/>
      <c r="H800" s="292"/>
      <c r="I800" s="296"/>
      <c r="J800" s="31"/>
      <c r="K800" s="285" t="str">
        <f t="shared" si="24"/>
        <v/>
      </c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290"/>
      <c r="AF800" s="290"/>
      <c r="AG800" s="290"/>
      <c r="AH800" s="290"/>
      <c r="AI800" s="290"/>
      <c r="AJ800" s="290"/>
      <c r="AK800" s="290"/>
      <c r="AL800" s="31"/>
      <c r="AM800" s="290" t="str">
        <f t="shared" si="25"/>
        <v/>
      </c>
      <c r="AN800" s="290" t="str">
        <f t="shared" si="28"/>
        <v/>
      </c>
      <c r="AO800" s="31"/>
    </row>
    <row r="801">
      <c r="A801" s="31"/>
      <c r="B801" s="300"/>
      <c r="C801" s="292"/>
      <c r="D801" s="293" t="str">
        <f t="shared" si="22"/>
        <v/>
      </c>
      <c r="E801" s="296"/>
      <c r="F801" s="290" t="str">
        <f t="shared" si="23"/>
        <v/>
      </c>
      <c r="G801" s="286"/>
      <c r="H801" s="292"/>
      <c r="I801" s="296"/>
      <c r="J801" s="31"/>
      <c r="K801" s="285" t="str">
        <f t="shared" si="24"/>
        <v/>
      </c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290"/>
      <c r="AF801" s="290"/>
      <c r="AG801" s="290"/>
      <c r="AH801" s="290"/>
      <c r="AI801" s="290"/>
      <c r="AJ801" s="290"/>
      <c r="AK801" s="290"/>
      <c r="AL801" s="31"/>
      <c r="AM801" s="290" t="str">
        <f t="shared" si="25"/>
        <v/>
      </c>
      <c r="AN801" s="290" t="str">
        <f t="shared" si="28"/>
        <v/>
      </c>
      <c r="AO801" s="31"/>
    </row>
    <row r="802">
      <c r="A802" s="31"/>
      <c r="B802" s="300"/>
      <c r="C802" s="292"/>
      <c r="D802" s="293" t="str">
        <f t="shared" si="22"/>
        <v/>
      </c>
      <c r="E802" s="296"/>
      <c r="F802" s="290" t="str">
        <f t="shared" si="23"/>
        <v/>
      </c>
      <c r="G802" s="286"/>
      <c r="H802" s="292"/>
      <c r="I802" s="296"/>
      <c r="J802" s="31"/>
      <c r="K802" s="285" t="str">
        <f t="shared" si="24"/>
        <v/>
      </c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290"/>
      <c r="AF802" s="290"/>
      <c r="AG802" s="290"/>
      <c r="AH802" s="290"/>
      <c r="AI802" s="290"/>
      <c r="AJ802" s="290"/>
      <c r="AK802" s="290"/>
      <c r="AL802" s="31"/>
      <c r="AM802" s="290" t="str">
        <f t="shared" si="25"/>
        <v/>
      </c>
      <c r="AN802" s="290" t="str">
        <f t="shared" si="28"/>
        <v/>
      </c>
      <c r="AO802" s="31"/>
    </row>
    <row r="803">
      <c r="A803" s="31"/>
      <c r="B803" s="300"/>
      <c r="C803" s="292"/>
      <c r="D803" s="293" t="str">
        <f t="shared" si="22"/>
        <v/>
      </c>
      <c r="E803" s="296"/>
      <c r="F803" s="290" t="str">
        <f t="shared" si="23"/>
        <v/>
      </c>
      <c r="G803" s="286"/>
      <c r="H803" s="292"/>
      <c r="I803" s="296"/>
      <c r="J803" s="31"/>
      <c r="K803" s="285" t="str">
        <f t="shared" si="24"/>
        <v/>
      </c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290"/>
      <c r="AF803" s="290"/>
      <c r="AG803" s="290"/>
      <c r="AH803" s="290"/>
      <c r="AI803" s="290"/>
      <c r="AJ803" s="290"/>
      <c r="AK803" s="290"/>
      <c r="AL803" s="31"/>
      <c r="AM803" s="290" t="str">
        <f t="shared" si="25"/>
        <v/>
      </c>
      <c r="AN803" s="290" t="str">
        <f t="shared" si="28"/>
        <v/>
      </c>
      <c r="AO803" s="31"/>
    </row>
    <row r="804">
      <c r="A804" s="31"/>
      <c r="B804" s="300"/>
      <c r="C804" s="292"/>
      <c r="D804" s="293" t="str">
        <f t="shared" si="22"/>
        <v/>
      </c>
      <c r="E804" s="296"/>
      <c r="F804" s="290" t="str">
        <f t="shared" si="23"/>
        <v/>
      </c>
      <c r="G804" s="286"/>
      <c r="H804" s="292"/>
      <c r="I804" s="296"/>
      <c r="J804" s="31"/>
      <c r="K804" s="285" t="str">
        <f t="shared" si="24"/>
        <v/>
      </c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290"/>
      <c r="AF804" s="290"/>
      <c r="AG804" s="290"/>
      <c r="AH804" s="290"/>
      <c r="AI804" s="290"/>
      <c r="AJ804" s="290"/>
      <c r="AK804" s="290"/>
      <c r="AL804" s="31"/>
      <c r="AM804" s="290" t="str">
        <f t="shared" si="25"/>
        <v/>
      </c>
      <c r="AN804" s="290" t="str">
        <f t="shared" si="28"/>
        <v/>
      </c>
      <c r="AO804" s="31"/>
    </row>
    <row r="805">
      <c r="A805" s="31"/>
      <c r="B805" s="300"/>
      <c r="C805" s="292"/>
      <c r="D805" s="293" t="str">
        <f t="shared" si="22"/>
        <v/>
      </c>
      <c r="E805" s="296"/>
      <c r="F805" s="290" t="str">
        <f t="shared" si="23"/>
        <v/>
      </c>
      <c r="G805" s="286"/>
      <c r="H805" s="292"/>
      <c r="I805" s="296"/>
      <c r="J805" s="31"/>
      <c r="K805" s="285" t="str">
        <f t="shared" si="24"/>
        <v/>
      </c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290"/>
      <c r="AF805" s="290"/>
      <c r="AG805" s="290"/>
      <c r="AH805" s="290"/>
      <c r="AI805" s="290"/>
      <c r="AJ805" s="290"/>
      <c r="AK805" s="290"/>
      <c r="AL805" s="31"/>
      <c r="AM805" s="290" t="str">
        <f t="shared" si="25"/>
        <v/>
      </c>
      <c r="AN805" s="290" t="str">
        <f t="shared" si="28"/>
        <v/>
      </c>
      <c r="AO805" s="31"/>
    </row>
    <row r="806">
      <c r="A806" s="31"/>
      <c r="B806" s="300"/>
      <c r="C806" s="292"/>
      <c r="D806" s="293" t="str">
        <f t="shared" si="22"/>
        <v/>
      </c>
      <c r="E806" s="296"/>
      <c r="F806" s="290" t="str">
        <f t="shared" si="23"/>
        <v/>
      </c>
      <c r="G806" s="286"/>
      <c r="H806" s="292"/>
      <c r="I806" s="296"/>
      <c r="J806" s="31"/>
      <c r="K806" s="285" t="str">
        <f t="shared" si="24"/>
        <v/>
      </c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290"/>
      <c r="AF806" s="290"/>
      <c r="AG806" s="290"/>
      <c r="AH806" s="290"/>
      <c r="AI806" s="290"/>
      <c r="AJ806" s="290"/>
      <c r="AK806" s="290"/>
      <c r="AL806" s="31"/>
      <c r="AM806" s="290" t="str">
        <f t="shared" si="25"/>
        <v/>
      </c>
      <c r="AN806" s="290" t="str">
        <f t="shared" si="28"/>
        <v/>
      </c>
      <c r="AO806" s="31"/>
    </row>
    <row r="807">
      <c r="A807" s="31"/>
      <c r="B807" s="300"/>
      <c r="C807" s="292"/>
      <c r="D807" s="293" t="str">
        <f t="shared" si="22"/>
        <v/>
      </c>
      <c r="E807" s="296"/>
      <c r="F807" s="290" t="str">
        <f t="shared" si="23"/>
        <v/>
      </c>
      <c r="G807" s="286"/>
      <c r="H807" s="292"/>
      <c r="I807" s="296"/>
      <c r="J807" s="31"/>
      <c r="K807" s="285" t="str">
        <f t="shared" si="24"/>
        <v/>
      </c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290"/>
      <c r="AF807" s="290"/>
      <c r="AG807" s="290"/>
      <c r="AH807" s="290"/>
      <c r="AI807" s="290"/>
      <c r="AJ807" s="290"/>
      <c r="AK807" s="290"/>
      <c r="AL807" s="31"/>
      <c r="AM807" s="290" t="str">
        <f t="shared" si="25"/>
        <v/>
      </c>
      <c r="AN807" s="290" t="str">
        <f t="shared" si="28"/>
        <v/>
      </c>
      <c r="AO807" s="31"/>
    </row>
    <row r="808">
      <c r="A808" s="31"/>
      <c r="B808" s="300"/>
      <c r="C808" s="292"/>
      <c r="D808" s="293" t="str">
        <f t="shared" si="22"/>
        <v/>
      </c>
      <c r="E808" s="296"/>
      <c r="F808" s="290" t="str">
        <f t="shared" si="23"/>
        <v/>
      </c>
      <c r="G808" s="286"/>
      <c r="H808" s="292"/>
      <c r="I808" s="296"/>
      <c r="J808" s="31"/>
      <c r="K808" s="285" t="str">
        <f t="shared" si="24"/>
        <v/>
      </c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290"/>
      <c r="AF808" s="290"/>
      <c r="AG808" s="290"/>
      <c r="AH808" s="290"/>
      <c r="AI808" s="290"/>
      <c r="AJ808" s="290"/>
      <c r="AK808" s="290"/>
      <c r="AL808" s="31"/>
      <c r="AM808" s="290" t="str">
        <f t="shared" si="25"/>
        <v/>
      </c>
      <c r="AN808" s="290" t="str">
        <f t="shared" si="28"/>
        <v/>
      </c>
      <c r="AO808" s="31"/>
    </row>
    <row r="809">
      <c r="A809" s="31"/>
      <c r="B809" s="300"/>
      <c r="C809" s="292"/>
      <c r="D809" s="293" t="str">
        <f t="shared" si="22"/>
        <v/>
      </c>
      <c r="E809" s="296"/>
      <c r="F809" s="290" t="str">
        <f t="shared" si="23"/>
        <v/>
      </c>
      <c r="G809" s="286"/>
      <c r="H809" s="292"/>
      <c r="I809" s="296"/>
      <c r="J809" s="31"/>
      <c r="K809" s="285" t="str">
        <f t="shared" si="24"/>
        <v/>
      </c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290"/>
      <c r="AF809" s="290"/>
      <c r="AG809" s="290"/>
      <c r="AH809" s="290"/>
      <c r="AI809" s="290"/>
      <c r="AJ809" s="290"/>
      <c r="AK809" s="290"/>
      <c r="AL809" s="31"/>
      <c r="AM809" s="290" t="str">
        <f t="shared" si="25"/>
        <v/>
      </c>
      <c r="AN809" s="290" t="str">
        <f t="shared" si="28"/>
        <v/>
      </c>
      <c r="AO809" s="31"/>
    </row>
    <row r="810">
      <c r="A810" s="31"/>
      <c r="B810" s="300"/>
      <c r="C810" s="292"/>
      <c r="D810" s="293" t="str">
        <f t="shared" si="22"/>
        <v/>
      </c>
      <c r="E810" s="296"/>
      <c r="F810" s="290" t="str">
        <f t="shared" si="23"/>
        <v/>
      </c>
      <c r="G810" s="286"/>
      <c r="H810" s="292"/>
      <c r="I810" s="296"/>
      <c r="J810" s="31"/>
      <c r="K810" s="285" t="str">
        <f t="shared" si="24"/>
        <v/>
      </c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290"/>
      <c r="AF810" s="290"/>
      <c r="AG810" s="290"/>
      <c r="AH810" s="290"/>
      <c r="AI810" s="290"/>
      <c r="AJ810" s="290"/>
      <c r="AK810" s="290"/>
      <c r="AL810" s="31"/>
      <c r="AM810" s="290" t="str">
        <f t="shared" si="25"/>
        <v/>
      </c>
      <c r="AN810" s="290" t="str">
        <f t="shared" si="28"/>
        <v/>
      </c>
      <c r="AO810" s="31"/>
    </row>
    <row r="811">
      <c r="A811" s="31"/>
      <c r="B811" s="300"/>
      <c r="C811" s="292"/>
      <c r="D811" s="293" t="str">
        <f t="shared" si="22"/>
        <v/>
      </c>
      <c r="E811" s="296"/>
      <c r="F811" s="290" t="str">
        <f t="shared" si="23"/>
        <v/>
      </c>
      <c r="G811" s="286"/>
      <c r="H811" s="292"/>
      <c r="I811" s="296"/>
      <c r="J811" s="31"/>
      <c r="K811" s="285" t="str">
        <f t="shared" si="24"/>
        <v/>
      </c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290"/>
      <c r="AF811" s="290"/>
      <c r="AG811" s="290"/>
      <c r="AH811" s="290"/>
      <c r="AI811" s="290"/>
      <c r="AJ811" s="290"/>
      <c r="AK811" s="290"/>
      <c r="AL811" s="31"/>
      <c r="AM811" s="290" t="str">
        <f t="shared" si="25"/>
        <v/>
      </c>
      <c r="AN811" s="290" t="str">
        <f t="shared" si="28"/>
        <v/>
      </c>
      <c r="AO811" s="31"/>
    </row>
    <row r="812">
      <c r="A812" s="31"/>
      <c r="B812" s="300"/>
      <c r="C812" s="292"/>
      <c r="D812" s="293" t="str">
        <f t="shared" si="22"/>
        <v/>
      </c>
      <c r="E812" s="296"/>
      <c r="F812" s="290" t="str">
        <f t="shared" si="23"/>
        <v/>
      </c>
      <c r="G812" s="286"/>
      <c r="H812" s="292"/>
      <c r="I812" s="296"/>
      <c r="J812" s="31"/>
      <c r="K812" s="285" t="str">
        <f t="shared" si="24"/>
        <v/>
      </c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290"/>
      <c r="AF812" s="290"/>
      <c r="AG812" s="290"/>
      <c r="AH812" s="290"/>
      <c r="AI812" s="290"/>
      <c r="AJ812" s="290"/>
      <c r="AK812" s="290"/>
      <c r="AL812" s="31"/>
      <c r="AM812" s="290" t="str">
        <f t="shared" si="25"/>
        <v/>
      </c>
      <c r="AN812" s="290" t="str">
        <f t="shared" si="28"/>
        <v/>
      </c>
      <c r="AO812" s="31"/>
    </row>
    <row r="813">
      <c r="A813" s="31"/>
      <c r="B813" s="300"/>
      <c r="C813" s="292"/>
      <c r="D813" s="293" t="str">
        <f t="shared" si="22"/>
        <v/>
      </c>
      <c r="E813" s="296"/>
      <c r="F813" s="290" t="str">
        <f t="shared" si="23"/>
        <v/>
      </c>
      <c r="G813" s="286"/>
      <c r="H813" s="292"/>
      <c r="I813" s="296"/>
      <c r="J813" s="31"/>
      <c r="K813" s="285" t="str">
        <f t="shared" si="24"/>
        <v/>
      </c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290"/>
      <c r="AF813" s="290"/>
      <c r="AG813" s="290"/>
      <c r="AH813" s="290"/>
      <c r="AI813" s="290"/>
      <c r="AJ813" s="290"/>
      <c r="AK813" s="290"/>
      <c r="AL813" s="31"/>
      <c r="AM813" s="290" t="str">
        <f t="shared" si="25"/>
        <v/>
      </c>
      <c r="AN813" s="290" t="str">
        <f t="shared" si="28"/>
        <v/>
      </c>
      <c r="AO813" s="31"/>
    </row>
    <row r="814">
      <c r="A814" s="31"/>
      <c r="B814" s="300"/>
      <c r="C814" s="292"/>
      <c r="D814" s="293" t="str">
        <f t="shared" si="22"/>
        <v/>
      </c>
      <c r="E814" s="296"/>
      <c r="F814" s="290" t="str">
        <f t="shared" si="23"/>
        <v/>
      </c>
      <c r="G814" s="286"/>
      <c r="H814" s="292"/>
      <c r="I814" s="296"/>
      <c r="J814" s="31"/>
      <c r="K814" s="285" t="str">
        <f t="shared" si="24"/>
        <v/>
      </c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290"/>
      <c r="AF814" s="290"/>
      <c r="AG814" s="290"/>
      <c r="AH814" s="290"/>
      <c r="AI814" s="290"/>
      <c r="AJ814" s="290"/>
      <c r="AK814" s="290"/>
      <c r="AL814" s="31"/>
      <c r="AM814" s="290" t="str">
        <f t="shared" si="25"/>
        <v/>
      </c>
      <c r="AN814" s="290" t="str">
        <f t="shared" si="28"/>
        <v/>
      </c>
      <c r="AO814" s="31"/>
    </row>
    <row r="815">
      <c r="A815" s="31"/>
      <c r="B815" s="300"/>
      <c r="C815" s="292"/>
      <c r="D815" s="293" t="str">
        <f t="shared" si="22"/>
        <v/>
      </c>
      <c r="E815" s="296"/>
      <c r="F815" s="290" t="str">
        <f t="shared" si="23"/>
        <v/>
      </c>
      <c r="G815" s="286"/>
      <c r="H815" s="292"/>
      <c r="I815" s="296"/>
      <c r="J815" s="31"/>
      <c r="K815" s="285" t="str">
        <f t="shared" si="24"/>
        <v/>
      </c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290"/>
      <c r="AF815" s="290"/>
      <c r="AG815" s="290"/>
      <c r="AH815" s="290"/>
      <c r="AI815" s="290"/>
      <c r="AJ815" s="290"/>
      <c r="AK815" s="290"/>
      <c r="AL815" s="31"/>
      <c r="AM815" s="290" t="str">
        <f t="shared" si="25"/>
        <v/>
      </c>
      <c r="AN815" s="290" t="str">
        <f t="shared" si="28"/>
        <v/>
      </c>
      <c r="AO815" s="31"/>
    </row>
    <row r="816">
      <c r="A816" s="31"/>
      <c r="B816" s="300"/>
      <c r="C816" s="292"/>
      <c r="D816" s="293" t="str">
        <f t="shared" si="22"/>
        <v/>
      </c>
      <c r="E816" s="296"/>
      <c r="F816" s="290" t="str">
        <f t="shared" si="23"/>
        <v/>
      </c>
      <c r="G816" s="286"/>
      <c r="H816" s="292"/>
      <c r="I816" s="296"/>
      <c r="J816" s="31"/>
      <c r="K816" s="285" t="str">
        <f t="shared" si="24"/>
        <v/>
      </c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290"/>
      <c r="AF816" s="290"/>
      <c r="AG816" s="290"/>
      <c r="AH816" s="290"/>
      <c r="AI816" s="290"/>
      <c r="AJ816" s="290"/>
      <c r="AK816" s="290"/>
      <c r="AL816" s="31"/>
      <c r="AM816" s="290" t="str">
        <f t="shared" si="25"/>
        <v/>
      </c>
      <c r="AN816" s="290" t="str">
        <f t="shared" si="28"/>
        <v/>
      </c>
      <c r="AO816" s="31"/>
    </row>
    <row r="817">
      <c r="A817" s="31"/>
      <c r="B817" s="300"/>
      <c r="C817" s="292"/>
      <c r="D817" s="293" t="str">
        <f t="shared" si="22"/>
        <v/>
      </c>
      <c r="E817" s="296"/>
      <c r="F817" s="290" t="str">
        <f t="shared" si="23"/>
        <v/>
      </c>
      <c r="G817" s="286"/>
      <c r="H817" s="292"/>
      <c r="I817" s="296"/>
      <c r="J817" s="31"/>
      <c r="K817" s="285" t="str">
        <f t="shared" si="24"/>
        <v/>
      </c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290"/>
      <c r="AF817" s="290"/>
      <c r="AG817" s="290"/>
      <c r="AH817" s="290"/>
      <c r="AI817" s="290"/>
      <c r="AJ817" s="290"/>
      <c r="AK817" s="290"/>
      <c r="AL817" s="31"/>
      <c r="AM817" s="290" t="str">
        <f t="shared" si="25"/>
        <v/>
      </c>
      <c r="AN817" s="290" t="str">
        <f t="shared" si="28"/>
        <v/>
      </c>
      <c r="AO817" s="31"/>
    </row>
    <row r="818">
      <c r="A818" s="31"/>
      <c r="B818" s="300"/>
      <c r="C818" s="292"/>
      <c r="D818" s="293" t="str">
        <f t="shared" si="22"/>
        <v/>
      </c>
      <c r="E818" s="296"/>
      <c r="F818" s="290" t="str">
        <f t="shared" si="23"/>
        <v/>
      </c>
      <c r="G818" s="286"/>
      <c r="H818" s="292"/>
      <c r="I818" s="296"/>
      <c r="J818" s="31"/>
      <c r="K818" s="285" t="str">
        <f t="shared" si="24"/>
        <v/>
      </c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290"/>
      <c r="AF818" s="290"/>
      <c r="AG818" s="290"/>
      <c r="AH818" s="290"/>
      <c r="AI818" s="290"/>
      <c r="AJ818" s="290"/>
      <c r="AK818" s="290"/>
      <c r="AL818" s="31"/>
      <c r="AM818" s="290" t="str">
        <f t="shared" si="25"/>
        <v/>
      </c>
      <c r="AN818" s="290" t="str">
        <f t="shared" si="28"/>
        <v/>
      </c>
      <c r="AO818" s="31"/>
    </row>
    <row r="819">
      <c r="A819" s="31"/>
      <c r="B819" s="300"/>
      <c r="C819" s="292"/>
      <c r="D819" s="293" t="str">
        <f t="shared" si="22"/>
        <v/>
      </c>
      <c r="E819" s="296"/>
      <c r="F819" s="290" t="str">
        <f t="shared" si="23"/>
        <v/>
      </c>
      <c r="G819" s="286"/>
      <c r="H819" s="292"/>
      <c r="I819" s="296"/>
      <c r="J819" s="31"/>
      <c r="K819" s="285" t="str">
        <f t="shared" si="24"/>
        <v/>
      </c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290"/>
      <c r="AF819" s="290"/>
      <c r="AG819" s="290"/>
      <c r="AH819" s="290"/>
      <c r="AI819" s="290"/>
      <c r="AJ819" s="290"/>
      <c r="AK819" s="290"/>
      <c r="AL819" s="31"/>
      <c r="AM819" s="290" t="str">
        <f t="shared" si="25"/>
        <v/>
      </c>
      <c r="AN819" s="290" t="str">
        <f t="shared" si="28"/>
        <v/>
      </c>
      <c r="AO819" s="31"/>
    </row>
    <row r="820">
      <c r="A820" s="31"/>
      <c r="B820" s="300"/>
      <c r="C820" s="292"/>
      <c r="D820" s="293" t="str">
        <f t="shared" si="22"/>
        <v/>
      </c>
      <c r="E820" s="296"/>
      <c r="F820" s="290" t="str">
        <f t="shared" si="23"/>
        <v/>
      </c>
      <c r="G820" s="286"/>
      <c r="H820" s="292"/>
      <c r="I820" s="296"/>
      <c r="J820" s="31"/>
      <c r="K820" s="285" t="str">
        <f t="shared" si="24"/>
        <v/>
      </c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290"/>
      <c r="AF820" s="290"/>
      <c r="AG820" s="290"/>
      <c r="AH820" s="290"/>
      <c r="AI820" s="290"/>
      <c r="AJ820" s="290"/>
      <c r="AK820" s="290"/>
      <c r="AL820" s="31"/>
      <c r="AM820" s="290" t="str">
        <f t="shared" si="25"/>
        <v/>
      </c>
      <c r="AN820" s="290" t="str">
        <f t="shared" si="28"/>
        <v/>
      </c>
      <c r="AO820" s="31"/>
    </row>
    <row r="821">
      <c r="A821" s="31"/>
      <c r="B821" s="300"/>
      <c r="C821" s="292"/>
      <c r="D821" s="293" t="str">
        <f t="shared" si="22"/>
        <v/>
      </c>
      <c r="E821" s="296"/>
      <c r="F821" s="290" t="str">
        <f t="shared" si="23"/>
        <v/>
      </c>
      <c r="G821" s="286"/>
      <c r="H821" s="292"/>
      <c r="I821" s="296"/>
      <c r="J821" s="31"/>
      <c r="K821" s="285" t="str">
        <f t="shared" si="24"/>
        <v/>
      </c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290"/>
      <c r="AF821" s="290"/>
      <c r="AG821" s="290"/>
      <c r="AH821" s="290"/>
      <c r="AI821" s="290"/>
      <c r="AJ821" s="290"/>
      <c r="AK821" s="290"/>
      <c r="AL821" s="31"/>
      <c r="AM821" s="290" t="str">
        <f t="shared" si="25"/>
        <v/>
      </c>
      <c r="AN821" s="290" t="str">
        <f t="shared" si="28"/>
        <v/>
      </c>
      <c r="AO821" s="31"/>
    </row>
    <row r="822">
      <c r="A822" s="31"/>
      <c r="B822" s="300"/>
      <c r="C822" s="292"/>
      <c r="D822" s="293" t="str">
        <f t="shared" si="22"/>
        <v/>
      </c>
      <c r="E822" s="296"/>
      <c r="F822" s="290" t="str">
        <f t="shared" si="23"/>
        <v/>
      </c>
      <c r="G822" s="286"/>
      <c r="H822" s="292"/>
      <c r="I822" s="296"/>
      <c r="J822" s="31"/>
      <c r="K822" s="285" t="str">
        <f t="shared" si="24"/>
        <v/>
      </c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290"/>
      <c r="AF822" s="290"/>
      <c r="AG822" s="290"/>
      <c r="AH822" s="290"/>
      <c r="AI822" s="290"/>
      <c r="AJ822" s="290"/>
      <c r="AK822" s="290"/>
      <c r="AL822" s="31"/>
      <c r="AM822" s="290" t="str">
        <f t="shared" si="25"/>
        <v/>
      </c>
      <c r="AN822" s="290" t="str">
        <f t="shared" si="28"/>
        <v/>
      </c>
      <c r="AO822" s="31"/>
    </row>
    <row r="823">
      <c r="A823" s="31"/>
      <c r="B823" s="300"/>
      <c r="C823" s="292"/>
      <c r="D823" s="293" t="str">
        <f t="shared" si="22"/>
        <v/>
      </c>
      <c r="E823" s="296"/>
      <c r="F823" s="290" t="str">
        <f t="shared" si="23"/>
        <v/>
      </c>
      <c r="G823" s="286"/>
      <c r="H823" s="292"/>
      <c r="I823" s="296"/>
      <c r="J823" s="31"/>
      <c r="K823" s="285" t="str">
        <f t="shared" si="24"/>
        <v/>
      </c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290"/>
      <c r="AF823" s="290"/>
      <c r="AG823" s="290"/>
      <c r="AH823" s="290"/>
      <c r="AI823" s="290"/>
      <c r="AJ823" s="290"/>
      <c r="AK823" s="290"/>
      <c r="AL823" s="31"/>
      <c r="AM823" s="290" t="str">
        <f t="shared" si="25"/>
        <v/>
      </c>
      <c r="AN823" s="290" t="str">
        <f t="shared" si="28"/>
        <v/>
      </c>
      <c r="AO823" s="31"/>
    </row>
    <row r="824">
      <c r="A824" s="31"/>
      <c r="B824" s="300"/>
      <c r="C824" s="292"/>
      <c r="D824" s="293" t="str">
        <f t="shared" si="22"/>
        <v/>
      </c>
      <c r="E824" s="296"/>
      <c r="F824" s="290" t="str">
        <f t="shared" si="23"/>
        <v/>
      </c>
      <c r="G824" s="286"/>
      <c r="H824" s="292"/>
      <c r="I824" s="296"/>
      <c r="J824" s="31"/>
      <c r="K824" s="285" t="str">
        <f t="shared" si="24"/>
        <v/>
      </c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290"/>
      <c r="AF824" s="290"/>
      <c r="AG824" s="290"/>
      <c r="AH824" s="290"/>
      <c r="AI824" s="290"/>
      <c r="AJ824" s="290"/>
      <c r="AK824" s="290"/>
      <c r="AL824" s="31"/>
      <c r="AM824" s="290" t="str">
        <f t="shared" si="25"/>
        <v/>
      </c>
      <c r="AN824" s="290" t="str">
        <f t="shared" si="28"/>
        <v/>
      </c>
      <c r="AO824" s="31"/>
    </row>
    <row r="825">
      <c r="A825" s="31"/>
      <c r="B825" s="300"/>
      <c r="C825" s="292"/>
      <c r="D825" s="293" t="str">
        <f t="shared" si="22"/>
        <v/>
      </c>
      <c r="E825" s="296"/>
      <c r="F825" s="290" t="str">
        <f t="shared" si="23"/>
        <v/>
      </c>
      <c r="G825" s="286"/>
      <c r="H825" s="292"/>
      <c r="I825" s="296"/>
      <c r="J825" s="31"/>
      <c r="K825" s="285" t="str">
        <f t="shared" si="24"/>
        <v/>
      </c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290"/>
      <c r="AF825" s="290"/>
      <c r="AG825" s="290"/>
      <c r="AH825" s="290"/>
      <c r="AI825" s="290"/>
      <c r="AJ825" s="290"/>
      <c r="AK825" s="290"/>
      <c r="AL825" s="31"/>
      <c r="AM825" s="290" t="str">
        <f t="shared" si="25"/>
        <v/>
      </c>
      <c r="AN825" s="290" t="str">
        <f t="shared" si="28"/>
        <v/>
      </c>
      <c r="AO825" s="31"/>
    </row>
    <row r="826">
      <c r="A826" s="31"/>
      <c r="B826" s="300"/>
      <c r="C826" s="292"/>
      <c r="D826" s="293" t="str">
        <f t="shared" si="22"/>
        <v/>
      </c>
      <c r="E826" s="296"/>
      <c r="F826" s="290" t="str">
        <f t="shared" si="23"/>
        <v/>
      </c>
      <c r="G826" s="286"/>
      <c r="H826" s="292"/>
      <c r="I826" s="296"/>
      <c r="J826" s="31"/>
      <c r="K826" s="285" t="str">
        <f t="shared" si="24"/>
        <v/>
      </c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290"/>
      <c r="AF826" s="290"/>
      <c r="AG826" s="290"/>
      <c r="AH826" s="290"/>
      <c r="AI826" s="290"/>
      <c r="AJ826" s="290"/>
      <c r="AK826" s="290"/>
      <c r="AL826" s="31"/>
      <c r="AM826" s="290" t="str">
        <f t="shared" si="25"/>
        <v/>
      </c>
      <c r="AN826" s="290" t="str">
        <f t="shared" si="28"/>
        <v/>
      </c>
      <c r="AO826" s="31"/>
    </row>
    <row r="827">
      <c r="A827" s="31"/>
      <c r="B827" s="300"/>
      <c r="C827" s="292"/>
      <c r="D827" s="293" t="str">
        <f t="shared" si="22"/>
        <v/>
      </c>
      <c r="E827" s="296"/>
      <c r="F827" s="290" t="str">
        <f t="shared" si="23"/>
        <v/>
      </c>
      <c r="G827" s="286"/>
      <c r="H827" s="292"/>
      <c r="I827" s="296"/>
      <c r="J827" s="31"/>
      <c r="K827" s="285" t="str">
        <f t="shared" si="24"/>
        <v/>
      </c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290"/>
      <c r="AF827" s="290"/>
      <c r="AG827" s="290"/>
      <c r="AH827" s="290"/>
      <c r="AI827" s="290"/>
      <c r="AJ827" s="290"/>
      <c r="AK827" s="290"/>
      <c r="AL827" s="31"/>
      <c r="AM827" s="290" t="str">
        <f t="shared" si="25"/>
        <v/>
      </c>
      <c r="AN827" s="290" t="str">
        <f t="shared" si="28"/>
        <v/>
      </c>
      <c r="AO827" s="31"/>
    </row>
    <row r="828">
      <c r="A828" s="31"/>
      <c r="B828" s="300"/>
      <c r="C828" s="292"/>
      <c r="D828" s="293" t="str">
        <f t="shared" si="22"/>
        <v/>
      </c>
      <c r="E828" s="296"/>
      <c r="F828" s="290" t="str">
        <f t="shared" si="23"/>
        <v/>
      </c>
      <c r="G828" s="286"/>
      <c r="H828" s="292"/>
      <c r="I828" s="296"/>
      <c r="J828" s="31"/>
      <c r="K828" s="285" t="str">
        <f t="shared" si="24"/>
        <v/>
      </c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290"/>
      <c r="AF828" s="290"/>
      <c r="AG828" s="290"/>
      <c r="AH828" s="290"/>
      <c r="AI828" s="290"/>
      <c r="AJ828" s="290"/>
      <c r="AK828" s="290"/>
      <c r="AL828" s="31"/>
      <c r="AM828" s="290" t="str">
        <f t="shared" si="25"/>
        <v/>
      </c>
      <c r="AN828" s="290" t="str">
        <f t="shared" si="28"/>
        <v/>
      </c>
      <c r="AO828" s="31"/>
    </row>
    <row r="829">
      <c r="A829" s="31"/>
      <c r="B829" s="300"/>
      <c r="C829" s="292"/>
      <c r="D829" s="293" t="str">
        <f t="shared" si="22"/>
        <v/>
      </c>
      <c r="E829" s="296"/>
      <c r="F829" s="290" t="str">
        <f t="shared" si="23"/>
        <v/>
      </c>
      <c r="G829" s="286"/>
      <c r="H829" s="292"/>
      <c r="I829" s="296"/>
      <c r="J829" s="31"/>
      <c r="K829" s="285" t="str">
        <f t="shared" si="24"/>
        <v/>
      </c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290"/>
      <c r="AF829" s="290"/>
      <c r="AG829" s="290"/>
      <c r="AH829" s="290"/>
      <c r="AI829" s="290"/>
      <c r="AJ829" s="290"/>
      <c r="AK829" s="290"/>
      <c r="AL829" s="31"/>
      <c r="AM829" s="290" t="str">
        <f t="shared" si="25"/>
        <v/>
      </c>
      <c r="AN829" s="290" t="str">
        <f t="shared" si="28"/>
        <v/>
      </c>
      <c r="AO829" s="31"/>
    </row>
    <row r="830">
      <c r="A830" s="31"/>
      <c r="B830" s="300"/>
      <c r="C830" s="292"/>
      <c r="D830" s="293" t="str">
        <f t="shared" si="22"/>
        <v/>
      </c>
      <c r="E830" s="296"/>
      <c r="F830" s="290" t="str">
        <f t="shared" si="23"/>
        <v/>
      </c>
      <c r="G830" s="286"/>
      <c r="H830" s="292"/>
      <c r="I830" s="296"/>
      <c r="J830" s="31"/>
      <c r="K830" s="285" t="str">
        <f t="shared" si="24"/>
        <v/>
      </c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290"/>
      <c r="AF830" s="290"/>
      <c r="AG830" s="290"/>
      <c r="AH830" s="290"/>
      <c r="AI830" s="290"/>
      <c r="AJ830" s="290"/>
      <c r="AK830" s="290"/>
      <c r="AL830" s="31"/>
      <c r="AM830" s="290" t="str">
        <f t="shared" si="25"/>
        <v/>
      </c>
      <c r="AN830" s="290" t="str">
        <f t="shared" si="28"/>
        <v/>
      </c>
      <c r="AO830" s="31"/>
    </row>
    <row r="831">
      <c r="A831" s="31"/>
      <c r="B831" s="300"/>
      <c r="C831" s="292"/>
      <c r="D831" s="293" t="str">
        <f t="shared" si="22"/>
        <v/>
      </c>
      <c r="E831" s="296"/>
      <c r="F831" s="290" t="str">
        <f t="shared" si="23"/>
        <v/>
      </c>
      <c r="G831" s="286"/>
      <c r="H831" s="292"/>
      <c r="I831" s="296"/>
      <c r="J831" s="31"/>
      <c r="K831" s="285" t="str">
        <f t="shared" si="24"/>
        <v/>
      </c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290"/>
      <c r="AF831" s="290"/>
      <c r="AG831" s="290"/>
      <c r="AH831" s="290"/>
      <c r="AI831" s="290"/>
      <c r="AJ831" s="290"/>
      <c r="AK831" s="290"/>
      <c r="AL831" s="31"/>
      <c r="AM831" s="290" t="str">
        <f t="shared" si="25"/>
        <v/>
      </c>
      <c r="AN831" s="290" t="str">
        <f t="shared" si="28"/>
        <v/>
      </c>
      <c r="AO831" s="31"/>
    </row>
    <row r="832">
      <c r="A832" s="31"/>
      <c r="B832" s="300"/>
      <c r="C832" s="292"/>
      <c r="D832" s="293" t="str">
        <f t="shared" si="22"/>
        <v/>
      </c>
      <c r="E832" s="296"/>
      <c r="F832" s="290" t="str">
        <f t="shared" si="23"/>
        <v/>
      </c>
      <c r="G832" s="286"/>
      <c r="H832" s="292"/>
      <c r="I832" s="296"/>
      <c r="J832" s="31"/>
      <c r="K832" s="285" t="str">
        <f t="shared" si="24"/>
        <v/>
      </c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290"/>
      <c r="AF832" s="290"/>
      <c r="AG832" s="290"/>
      <c r="AH832" s="290"/>
      <c r="AI832" s="290"/>
      <c r="AJ832" s="290"/>
      <c r="AK832" s="290"/>
      <c r="AL832" s="31"/>
      <c r="AM832" s="290" t="str">
        <f t="shared" si="25"/>
        <v/>
      </c>
      <c r="AN832" s="290" t="str">
        <f t="shared" si="28"/>
        <v/>
      </c>
      <c r="AO832" s="31"/>
    </row>
    <row r="833">
      <c r="A833" s="31"/>
      <c r="B833" s="300"/>
      <c r="C833" s="292"/>
      <c r="D833" s="293" t="str">
        <f t="shared" si="22"/>
        <v/>
      </c>
      <c r="E833" s="296"/>
      <c r="F833" s="290" t="str">
        <f t="shared" si="23"/>
        <v/>
      </c>
      <c r="G833" s="286"/>
      <c r="H833" s="292"/>
      <c r="I833" s="296"/>
      <c r="J833" s="31"/>
      <c r="K833" s="285" t="str">
        <f t="shared" si="24"/>
        <v/>
      </c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290"/>
      <c r="AF833" s="290"/>
      <c r="AG833" s="290"/>
      <c r="AH833" s="290"/>
      <c r="AI833" s="290"/>
      <c r="AJ833" s="290"/>
      <c r="AK833" s="290"/>
      <c r="AL833" s="31"/>
      <c r="AM833" s="290" t="str">
        <f t="shared" si="25"/>
        <v/>
      </c>
      <c r="AN833" s="290" t="str">
        <f t="shared" si="28"/>
        <v/>
      </c>
      <c r="AO833" s="31"/>
    </row>
    <row r="834">
      <c r="A834" s="31"/>
      <c r="B834" s="300"/>
      <c r="C834" s="292"/>
      <c r="D834" s="293" t="str">
        <f t="shared" si="22"/>
        <v/>
      </c>
      <c r="E834" s="296"/>
      <c r="F834" s="290" t="str">
        <f t="shared" si="23"/>
        <v/>
      </c>
      <c r="G834" s="286"/>
      <c r="H834" s="292"/>
      <c r="I834" s="296"/>
      <c r="J834" s="31"/>
      <c r="K834" s="285" t="str">
        <f t="shared" si="24"/>
        <v/>
      </c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290"/>
      <c r="AF834" s="290"/>
      <c r="AG834" s="290"/>
      <c r="AH834" s="290"/>
      <c r="AI834" s="290"/>
      <c r="AJ834" s="290"/>
      <c r="AK834" s="290"/>
      <c r="AL834" s="31"/>
      <c r="AM834" s="290" t="str">
        <f t="shared" si="25"/>
        <v/>
      </c>
      <c r="AN834" s="290" t="str">
        <f t="shared" si="28"/>
        <v/>
      </c>
      <c r="AO834" s="31"/>
    </row>
    <row r="835">
      <c r="A835" s="31"/>
      <c r="B835" s="300"/>
      <c r="C835" s="292"/>
      <c r="D835" s="293" t="str">
        <f t="shared" si="22"/>
        <v/>
      </c>
      <c r="E835" s="296"/>
      <c r="F835" s="290" t="str">
        <f t="shared" si="23"/>
        <v/>
      </c>
      <c r="G835" s="286"/>
      <c r="H835" s="292"/>
      <c r="I835" s="296"/>
      <c r="J835" s="31"/>
      <c r="K835" s="285" t="str">
        <f t="shared" si="24"/>
        <v/>
      </c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290"/>
      <c r="AF835" s="290"/>
      <c r="AG835" s="290"/>
      <c r="AH835" s="290"/>
      <c r="AI835" s="290"/>
      <c r="AJ835" s="290"/>
      <c r="AK835" s="290"/>
      <c r="AL835" s="31"/>
      <c r="AM835" s="290" t="str">
        <f t="shared" si="25"/>
        <v/>
      </c>
      <c r="AN835" s="290" t="str">
        <f t="shared" si="28"/>
        <v/>
      </c>
      <c r="AO835" s="31"/>
    </row>
    <row r="836">
      <c r="A836" s="31"/>
      <c r="B836" s="300"/>
      <c r="C836" s="292"/>
      <c r="D836" s="293" t="str">
        <f t="shared" si="22"/>
        <v/>
      </c>
      <c r="E836" s="296"/>
      <c r="F836" s="290" t="str">
        <f t="shared" si="23"/>
        <v/>
      </c>
      <c r="G836" s="286"/>
      <c r="H836" s="292"/>
      <c r="I836" s="296"/>
      <c r="J836" s="31"/>
      <c r="K836" s="285" t="str">
        <f t="shared" si="24"/>
        <v/>
      </c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290"/>
      <c r="AF836" s="290"/>
      <c r="AG836" s="290"/>
      <c r="AH836" s="290"/>
      <c r="AI836" s="290"/>
      <c r="AJ836" s="290"/>
      <c r="AK836" s="290"/>
      <c r="AL836" s="31"/>
      <c r="AM836" s="290" t="str">
        <f t="shared" si="25"/>
        <v/>
      </c>
      <c r="AN836" s="290" t="str">
        <f t="shared" si="28"/>
        <v/>
      </c>
      <c r="AO836" s="31"/>
    </row>
    <row r="837">
      <c r="A837" s="31"/>
      <c r="B837" s="300"/>
      <c r="C837" s="292"/>
      <c r="D837" s="293" t="str">
        <f t="shared" si="22"/>
        <v/>
      </c>
      <c r="E837" s="296"/>
      <c r="F837" s="290" t="str">
        <f t="shared" si="23"/>
        <v/>
      </c>
      <c r="G837" s="286"/>
      <c r="H837" s="292"/>
      <c r="I837" s="296"/>
      <c r="J837" s="31"/>
      <c r="K837" s="285" t="str">
        <f t="shared" si="24"/>
        <v/>
      </c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290"/>
      <c r="AF837" s="290"/>
      <c r="AG837" s="290"/>
      <c r="AH837" s="290"/>
      <c r="AI837" s="290"/>
      <c r="AJ837" s="290"/>
      <c r="AK837" s="290"/>
      <c r="AL837" s="31"/>
      <c r="AM837" s="290" t="str">
        <f t="shared" si="25"/>
        <v/>
      </c>
      <c r="AN837" s="290" t="str">
        <f t="shared" si="28"/>
        <v/>
      </c>
      <c r="AO837" s="31"/>
    </row>
    <row r="838">
      <c r="A838" s="31"/>
      <c r="B838" s="300"/>
      <c r="C838" s="292"/>
      <c r="D838" s="293" t="str">
        <f t="shared" si="22"/>
        <v/>
      </c>
      <c r="E838" s="296"/>
      <c r="F838" s="290" t="str">
        <f t="shared" si="23"/>
        <v/>
      </c>
      <c r="G838" s="286"/>
      <c r="H838" s="292"/>
      <c r="I838" s="296"/>
      <c r="J838" s="31"/>
      <c r="K838" s="285" t="str">
        <f t="shared" si="24"/>
        <v/>
      </c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290"/>
      <c r="AF838" s="290"/>
      <c r="AG838" s="290"/>
      <c r="AH838" s="290"/>
      <c r="AI838" s="290"/>
      <c r="AJ838" s="290"/>
      <c r="AK838" s="290"/>
      <c r="AL838" s="31"/>
      <c r="AM838" s="290" t="str">
        <f t="shared" si="25"/>
        <v/>
      </c>
      <c r="AN838" s="290" t="str">
        <f t="shared" si="28"/>
        <v/>
      </c>
      <c r="AO838" s="31"/>
    </row>
    <row r="839">
      <c r="A839" s="31"/>
      <c r="B839" s="300"/>
      <c r="C839" s="292"/>
      <c r="D839" s="293" t="str">
        <f t="shared" si="22"/>
        <v/>
      </c>
      <c r="E839" s="296"/>
      <c r="F839" s="290" t="str">
        <f t="shared" si="23"/>
        <v/>
      </c>
      <c r="G839" s="286"/>
      <c r="H839" s="292"/>
      <c r="I839" s="296"/>
      <c r="J839" s="31"/>
      <c r="K839" s="285" t="str">
        <f t="shared" si="24"/>
        <v/>
      </c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290"/>
      <c r="AF839" s="290"/>
      <c r="AG839" s="290"/>
      <c r="AH839" s="290"/>
      <c r="AI839" s="290"/>
      <c r="AJ839" s="290"/>
      <c r="AK839" s="290"/>
      <c r="AL839" s="31"/>
      <c r="AM839" s="290" t="str">
        <f t="shared" si="25"/>
        <v/>
      </c>
      <c r="AN839" s="290" t="str">
        <f t="shared" si="28"/>
        <v/>
      </c>
      <c r="AO839" s="31"/>
    </row>
    <row r="840">
      <c r="A840" s="31"/>
      <c r="B840" s="300"/>
      <c r="C840" s="292"/>
      <c r="D840" s="293" t="str">
        <f t="shared" si="22"/>
        <v/>
      </c>
      <c r="E840" s="296"/>
      <c r="F840" s="290" t="str">
        <f t="shared" si="23"/>
        <v/>
      </c>
      <c r="G840" s="286"/>
      <c r="H840" s="292"/>
      <c r="I840" s="296"/>
      <c r="J840" s="31"/>
      <c r="K840" s="285" t="str">
        <f t="shared" si="24"/>
        <v/>
      </c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290"/>
      <c r="AF840" s="290"/>
      <c r="AG840" s="290"/>
      <c r="AH840" s="290"/>
      <c r="AI840" s="290"/>
      <c r="AJ840" s="290"/>
      <c r="AK840" s="290"/>
      <c r="AL840" s="31"/>
      <c r="AM840" s="290" t="str">
        <f t="shared" si="25"/>
        <v/>
      </c>
      <c r="AN840" s="290" t="str">
        <f t="shared" si="28"/>
        <v/>
      </c>
      <c r="AO840" s="31"/>
    </row>
    <row r="841">
      <c r="A841" s="31"/>
      <c r="B841" s="300"/>
      <c r="C841" s="292"/>
      <c r="D841" s="293" t="str">
        <f t="shared" si="22"/>
        <v/>
      </c>
      <c r="E841" s="296"/>
      <c r="F841" s="290" t="str">
        <f t="shared" si="23"/>
        <v/>
      </c>
      <c r="G841" s="286"/>
      <c r="H841" s="292"/>
      <c r="I841" s="296"/>
      <c r="J841" s="31"/>
      <c r="K841" s="285" t="str">
        <f t="shared" si="24"/>
        <v/>
      </c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290"/>
      <c r="AF841" s="290"/>
      <c r="AG841" s="290"/>
      <c r="AH841" s="290"/>
      <c r="AI841" s="290"/>
      <c r="AJ841" s="290"/>
      <c r="AK841" s="290"/>
      <c r="AL841" s="31"/>
      <c r="AM841" s="290" t="str">
        <f t="shared" si="25"/>
        <v/>
      </c>
      <c r="AN841" s="290" t="str">
        <f t="shared" si="28"/>
        <v/>
      </c>
      <c r="AO841" s="31"/>
    </row>
    <row r="842">
      <c r="A842" s="31"/>
      <c r="B842" s="300"/>
      <c r="C842" s="292"/>
      <c r="D842" s="293" t="str">
        <f t="shared" si="22"/>
        <v/>
      </c>
      <c r="E842" s="296"/>
      <c r="F842" s="290" t="str">
        <f t="shared" si="23"/>
        <v/>
      </c>
      <c r="G842" s="286"/>
      <c r="H842" s="292"/>
      <c r="I842" s="296"/>
      <c r="J842" s="31"/>
      <c r="K842" s="285" t="str">
        <f t="shared" si="24"/>
        <v/>
      </c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290"/>
      <c r="AF842" s="290"/>
      <c r="AG842" s="290"/>
      <c r="AH842" s="290"/>
      <c r="AI842" s="290"/>
      <c r="AJ842" s="290"/>
      <c r="AK842" s="290"/>
      <c r="AL842" s="31"/>
      <c r="AM842" s="290" t="str">
        <f t="shared" si="25"/>
        <v/>
      </c>
      <c r="AN842" s="290" t="str">
        <f t="shared" si="28"/>
        <v/>
      </c>
      <c r="AO842" s="31"/>
    </row>
    <row r="843">
      <c r="A843" s="31"/>
      <c r="B843" s="300"/>
      <c r="C843" s="292"/>
      <c r="D843" s="293" t="str">
        <f t="shared" si="22"/>
        <v/>
      </c>
      <c r="E843" s="296"/>
      <c r="F843" s="290" t="str">
        <f t="shared" si="23"/>
        <v/>
      </c>
      <c r="G843" s="286"/>
      <c r="H843" s="292"/>
      <c r="I843" s="296"/>
      <c r="J843" s="31"/>
      <c r="K843" s="285" t="str">
        <f t="shared" si="24"/>
        <v/>
      </c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290"/>
      <c r="AF843" s="290"/>
      <c r="AG843" s="290"/>
      <c r="AH843" s="290"/>
      <c r="AI843" s="290"/>
      <c r="AJ843" s="290"/>
      <c r="AK843" s="290"/>
      <c r="AL843" s="31"/>
      <c r="AM843" s="290" t="str">
        <f t="shared" si="25"/>
        <v/>
      </c>
      <c r="AN843" s="290" t="str">
        <f t="shared" si="28"/>
        <v/>
      </c>
      <c r="AO843" s="31"/>
    </row>
    <row r="844">
      <c r="A844" s="31"/>
      <c r="B844" s="300"/>
      <c r="C844" s="292"/>
      <c r="D844" s="293" t="str">
        <f t="shared" si="22"/>
        <v/>
      </c>
      <c r="E844" s="296"/>
      <c r="F844" s="290" t="str">
        <f t="shared" si="23"/>
        <v/>
      </c>
      <c r="G844" s="286"/>
      <c r="H844" s="292"/>
      <c r="I844" s="296"/>
      <c r="J844" s="31"/>
      <c r="K844" s="285" t="str">
        <f t="shared" si="24"/>
        <v/>
      </c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290"/>
      <c r="AF844" s="290"/>
      <c r="AG844" s="290"/>
      <c r="AH844" s="290"/>
      <c r="AI844" s="290"/>
      <c r="AJ844" s="290"/>
      <c r="AK844" s="290"/>
      <c r="AL844" s="31"/>
      <c r="AM844" s="290" t="str">
        <f t="shared" si="25"/>
        <v/>
      </c>
      <c r="AN844" s="290" t="str">
        <f t="shared" si="28"/>
        <v/>
      </c>
      <c r="AO844" s="31"/>
    </row>
    <row r="845">
      <c r="A845" s="31"/>
      <c r="B845" s="300"/>
      <c r="C845" s="292"/>
      <c r="D845" s="293" t="str">
        <f t="shared" si="22"/>
        <v/>
      </c>
      <c r="E845" s="296"/>
      <c r="F845" s="290" t="str">
        <f t="shared" si="23"/>
        <v/>
      </c>
      <c r="G845" s="286"/>
      <c r="H845" s="292"/>
      <c r="I845" s="296"/>
      <c r="J845" s="31"/>
      <c r="K845" s="285" t="str">
        <f t="shared" si="24"/>
        <v/>
      </c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290"/>
      <c r="AF845" s="290"/>
      <c r="AG845" s="290"/>
      <c r="AH845" s="290"/>
      <c r="AI845" s="290"/>
      <c r="AJ845" s="290"/>
      <c r="AK845" s="290"/>
      <c r="AL845" s="31"/>
      <c r="AM845" s="290" t="str">
        <f t="shared" si="25"/>
        <v/>
      </c>
      <c r="AN845" s="290" t="str">
        <f t="shared" si="28"/>
        <v/>
      </c>
      <c r="AO845" s="31"/>
    </row>
    <row r="846">
      <c r="A846" s="31"/>
      <c r="B846" s="300"/>
      <c r="C846" s="292"/>
      <c r="D846" s="293" t="str">
        <f t="shared" si="22"/>
        <v/>
      </c>
      <c r="E846" s="296"/>
      <c r="F846" s="290" t="str">
        <f t="shared" si="23"/>
        <v/>
      </c>
      <c r="G846" s="286"/>
      <c r="H846" s="292"/>
      <c r="I846" s="296"/>
      <c r="J846" s="31"/>
      <c r="K846" s="285" t="str">
        <f t="shared" si="24"/>
        <v/>
      </c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290"/>
      <c r="AF846" s="290"/>
      <c r="AG846" s="290"/>
      <c r="AH846" s="290"/>
      <c r="AI846" s="290"/>
      <c r="AJ846" s="290"/>
      <c r="AK846" s="290"/>
      <c r="AL846" s="31"/>
      <c r="AM846" s="290" t="str">
        <f t="shared" si="25"/>
        <v/>
      </c>
      <c r="AN846" s="290" t="str">
        <f t="shared" si="28"/>
        <v/>
      </c>
      <c r="AO846" s="31"/>
    </row>
    <row r="847">
      <c r="A847" s="31"/>
      <c r="B847" s="300"/>
      <c r="C847" s="292"/>
      <c r="D847" s="293" t="str">
        <f t="shared" si="22"/>
        <v/>
      </c>
      <c r="E847" s="296"/>
      <c r="F847" s="290" t="str">
        <f t="shared" si="23"/>
        <v/>
      </c>
      <c r="G847" s="286"/>
      <c r="H847" s="292"/>
      <c r="I847" s="296"/>
      <c r="J847" s="31"/>
      <c r="K847" s="285" t="str">
        <f t="shared" si="24"/>
        <v/>
      </c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290"/>
      <c r="AF847" s="290"/>
      <c r="AG847" s="290"/>
      <c r="AH847" s="290"/>
      <c r="AI847" s="290"/>
      <c r="AJ847" s="290"/>
      <c r="AK847" s="290"/>
      <c r="AL847" s="31"/>
      <c r="AM847" s="290" t="str">
        <f t="shared" si="25"/>
        <v/>
      </c>
      <c r="AN847" s="290" t="str">
        <f t="shared" si="28"/>
        <v/>
      </c>
      <c r="AO847" s="31"/>
    </row>
    <row r="848">
      <c r="A848" s="31"/>
      <c r="B848" s="300"/>
      <c r="C848" s="292"/>
      <c r="D848" s="293" t="str">
        <f t="shared" si="22"/>
        <v/>
      </c>
      <c r="E848" s="296"/>
      <c r="F848" s="290" t="str">
        <f t="shared" si="23"/>
        <v/>
      </c>
      <c r="G848" s="286"/>
      <c r="H848" s="292"/>
      <c r="I848" s="296"/>
      <c r="J848" s="31"/>
      <c r="K848" s="285" t="str">
        <f t="shared" si="24"/>
        <v/>
      </c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290"/>
      <c r="AF848" s="290"/>
      <c r="AG848" s="290"/>
      <c r="AH848" s="290"/>
      <c r="AI848" s="290"/>
      <c r="AJ848" s="290"/>
      <c r="AK848" s="290"/>
      <c r="AL848" s="31"/>
      <c r="AM848" s="290" t="str">
        <f t="shared" si="25"/>
        <v/>
      </c>
      <c r="AN848" s="290" t="str">
        <f t="shared" si="28"/>
        <v/>
      </c>
      <c r="AO848" s="31"/>
    </row>
    <row r="849">
      <c r="A849" s="31"/>
      <c r="B849" s="300"/>
      <c r="C849" s="292"/>
      <c r="D849" s="293" t="str">
        <f t="shared" si="22"/>
        <v/>
      </c>
      <c r="E849" s="296"/>
      <c r="F849" s="290" t="str">
        <f t="shared" si="23"/>
        <v/>
      </c>
      <c r="G849" s="286"/>
      <c r="H849" s="292"/>
      <c r="I849" s="296"/>
      <c r="J849" s="31"/>
      <c r="K849" s="285" t="str">
        <f t="shared" si="24"/>
        <v/>
      </c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290"/>
      <c r="AF849" s="290"/>
      <c r="AG849" s="290"/>
      <c r="AH849" s="290"/>
      <c r="AI849" s="290"/>
      <c r="AJ849" s="290"/>
      <c r="AK849" s="290"/>
      <c r="AL849" s="31"/>
      <c r="AM849" s="290" t="str">
        <f t="shared" si="25"/>
        <v/>
      </c>
      <c r="AN849" s="290" t="str">
        <f t="shared" si="28"/>
        <v/>
      </c>
      <c r="AO849" s="31"/>
    </row>
    <row r="850">
      <c r="A850" s="31"/>
      <c r="B850" s="300"/>
      <c r="C850" s="292"/>
      <c r="D850" s="293" t="str">
        <f t="shared" si="22"/>
        <v/>
      </c>
      <c r="E850" s="296"/>
      <c r="F850" s="290" t="str">
        <f t="shared" si="23"/>
        <v/>
      </c>
      <c r="G850" s="286"/>
      <c r="H850" s="292"/>
      <c r="I850" s="296"/>
      <c r="J850" s="31"/>
      <c r="K850" s="285" t="str">
        <f t="shared" si="24"/>
        <v/>
      </c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290"/>
      <c r="AF850" s="290"/>
      <c r="AG850" s="290"/>
      <c r="AH850" s="290"/>
      <c r="AI850" s="290"/>
      <c r="AJ850" s="290"/>
      <c r="AK850" s="290"/>
      <c r="AL850" s="31"/>
      <c r="AM850" s="290" t="str">
        <f t="shared" si="25"/>
        <v/>
      </c>
      <c r="AN850" s="290" t="str">
        <f t="shared" si="28"/>
        <v/>
      </c>
      <c r="AO850" s="31"/>
    </row>
    <row r="851">
      <c r="A851" s="31"/>
      <c r="B851" s="300"/>
      <c r="C851" s="292"/>
      <c r="D851" s="293" t="str">
        <f t="shared" si="22"/>
        <v/>
      </c>
      <c r="E851" s="296"/>
      <c r="F851" s="290" t="str">
        <f t="shared" si="23"/>
        <v/>
      </c>
      <c r="G851" s="286"/>
      <c r="H851" s="292"/>
      <c r="I851" s="296"/>
      <c r="J851" s="31"/>
      <c r="K851" s="285" t="str">
        <f t="shared" si="24"/>
        <v/>
      </c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290"/>
      <c r="AF851" s="290"/>
      <c r="AG851" s="290"/>
      <c r="AH851" s="290"/>
      <c r="AI851" s="290"/>
      <c r="AJ851" s="290"/>
      <c r="AK851" s="290"/>
      <c r="AL851" s="31"/>
      <c r="AM851" s="290" t="str">
        <f t="shared" si="25"/>
        <v/>
      </c>
      <c r="AN851" s="290" t="str">
        <f t="shared" si="28"/>
        <v/>
      </c>
      <c r="AO851" s="31"/>
    </row>
    <row r="852">
      <c r="A852" s="31"/>
      <c r="B852" s="300"/>
      <c r="C852" s="292"/>
      <c r="D852" s="293" t="str">
        <f t="shared" si="22"/>
        <v/>
      </c>
      <c r="E852" s="296"/>
      <c r="F852" s="290" t="str">
        <f t="shared" si="23"/>
        <v/>
      </c>
      <c r="G852" s="286"/>
      <c r="H852" s="292"/>
      <c r="I852" s="296"/>
      <c r="J852" s="31"/>
      <c r="K852" s="285" t="str">
        <f t="shared" si="24"/>
        <v/>
      </c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290"/>
      <c r="AF852" s="290"/>
      <c r="AG852" s="290"/>
      <c r="AH852" s="290"/>
      <c r="AI852" s="290"/>
      <c r="AJ852" s="290"/>
      <c r="AK852" s="290"/>
      <c r="AL852" s="31"/>
      <c r="AM852" s="290" t="str">
        <f t="shared" si="25"/>
        <v/>
      </c>
      <c r="AN852" s="290" t="str">
        <f t="shared" si="28"/>
        <v/>
      </c>
      <c r="AO852" s="31"/>
    </row>
    <row r="853">
      <c r="A853" s="31"/>
      <c r="B853" s="300"/>
      <c r="C853" s="292"/>
      <c r="D853" s="293" t="str">
        <f t="shared" si="22"/>
        <v/>
      </c>
      <c r="E853" s="296"/>
      <c r="F853" s="290" t="str">
        <f t="shared" si="23"/>
        <v/>
      </c>
      <c r="G853" s="286"/>
      <c r="H853" s="292"/>
      <c r="I853" s="296"/>
      <c r="J853" s="31"/>
      <c r="K853" s="285" t="str">
        <f t="shared" si="24"/>
        <v/>
      </c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290"/>
      <c r="AF853" s="290"/>
      <c r="AG853" s="290"/>
      <c r="AH853" s="290"/>
      <c r="AI853" s="290"/>
      <c r="AJ853" s="290"/>
      <c r="AK853" s="290"/>
      <c r="AL853" s="31"/>
      <c r="AM853" s="290" t="str">
        <f t="shared" si="25"/>
        <v/>
      </c>
      <c r="AN853" s="290" t="str">
        <f t="shared" si="28"/>
        <v/>
      </c>
      <c r="AO853" s="31"/>
    </row>
    <row r="854">
      <c r="A854" s="31"/>
      <c r="B854" s="300"/>
      <c r="C854" s="292"/>
      <c r="D854" s="293" t="str">
        <f t="shared" si="22"/>
        <v/>
      </c>
      <c r="E854" s="296"/>
      <c r="F854" s="290" t="str">
        <f t="shared" si="23"/>
        <v/>
      </c>
      <c r="G854" s="286"/>
      <c r="H854" s="292"/>
      <c r="I854" s="296"/>
      <c r="J854" s="31"/>
      <c r="K854" s="285" t="str">
        <f t="shared" si="24"/>
        <v/>
      </c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290"/>
      <c r="AF854" s="290"/>
      <c r="AG854" s="290"/>
      <c r="AH854" s="290"/>
      <c r="AI854" s="290"/>
      <c r="AJ854" s="290"/>
      <c r="AK854" s="290"/>
      <c r="AL854" s="31"/>
      <c r="AM854" s="290" t="str">
        <f t="shared" si="25"/>
        <v/>
      </c>
      <c r="AN854" s="290" t="str">
        <f t="shared" si="28"/>
        <v/>
      </c>
      <c r="AO854" s="31"/>
    </row>
    <row r="855">
      <c r="A855" s="31"/>
      <c r="B855" s="300"/>
      <c r="C855" s="292"/>
      <c r="D855" s="293" t="str">
        <f t="shared" si="22"/>
        <v/>
      </c>
      <c r="E855" s="296"/>
      <c r="F855" s="290" t="str">
        <f t="shared" si="23"/>
        <v/>
      </c>
      <c r="G855" s="286"/>
      <c r="H855" s="292"/>
      <c r="I855" s="296"/>
      <c r="J855" s="31"/>
      <c r="K855" s="285" t="str">
        <f t="shared" si="24"/>
        <v/>
      </c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290"/>
      <c r="AF855" s="290"/>
      <c r="AG855" s="290"/>
      <c r="AH855" s="290"/>
      <c r="AI855" s="290"/>
      <c r="AJ855" s="290"/>
      <c r="AK855" s="290"/>
      <c r="AL855" s="31"/>
      <c r="AM855" s="290" t="str">
        <f t="shared" si="25"/>
        <v/>
      </c>
      <c r="AN855" s="290" t="str">
        <f t="shared" si="28"/>
        <v/>
      </c>
      <c r="AO855" s="31"/>
    </row>
    <row r="856">
      <c r="A856" s="31"/>
      <c r="B856" s="300"/>
      <c r="C856" s="292"/>
      <c r="D856" s="293" t="str">
        <f t="shared" si="22"/>
        <v/>
      </c>
      <c r="E856" s="296"/>
      <c r="F856" s="290" t="str">
        <f t="shared" si="23"/>
        <v/>
      </c>
      <c r="G856" s="286"/>
      <c r="H856" s="292"/>
      <c r="I856" s="296"/>
      <c r="J856" s="31"/>
      <c r="K856" s="285" t="str">
        <f t="shared" si="24"/>
        <v/>
      </c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290"/>
      <c r="AF856" s="290"/>
      <c r="AG856" s="290"/>
      <c r="AH856" s="290"/>
      <c r="AI856" s="290"/>
      <c r="AJ856" s="290"/>
      <c r="AK856" s="290"/>
      <c r="AL856" s="31"/>
      <c r="AM856" s="290" t="str">
        <f t="shared" si="25"/>
        <v/>
      </c>
      <c r="AN856" s="290" t="str">
        <f t="shared" si="28"/>
        <v/>
      </c>
      <c r="AO856" s="31"/>
    </row>
    <row r="857">
      <c r="A857" s="31"/>
      <c r="B857" s="300"/>
      <c r="C857" s="292"/>
      <c r="D857" s="293" t="str">
        <f t="shared" si="22"/>
        <v/>
      </c>
      <c r="E857" s="296"/>
      <c r="F857" s="290" t="str">
        <f t="shared" si="23"/>
        <v/>
      </c>
      <c r="G857" s="286"/>
      <c r="H857" s="292"/>
      <c r="I857" s="296"/>
      <c r="J857" s="31"/>
      <c r="K857" s="285" t="str">
        <f t="shared" si="24"/>
        <v/>
      </c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290"/>
      <c r="AF857" s="290"/>
      <c r="AG857" s="290"/>
      <c r="AH857" s="290"/>
      <c r="AI857" s="290"/>
      <c r="AJ857" s="290"/>
      <c r="AK857" s="290"/>
      <c r="AL857" s="31"/>
      <c r="AM857" s="290" t="str">
        <f t="shared" si="25"/>
        <v/>
      </c>
      <c r="AN857" s="290" t="str">
        <f t="shared" si="28"/>
        <v/>
      </c>
      <c r="AO857" s="31"/>
    </row>
    <row r="858">
      <c r="A858" s="31"/>
      <c r="B858" s="300"/>
      <c r="C858" s="292"/>
      <c r="D858" s="293" t="str">
        <f t="shared" si="22"/>
        <v/>
      </c>
      <c r="E858" s="296"/>
      <c r="F858" s="290" t="str">
        <f t="shared" si="23"/>
        <v/>
      </c>
      <c r="G858" s="286"/>
      <c r="H858" s="292"/>
      <c r="I858" s="296"/>
      <c r="J858" s="31"/>
      <c r="K858" s="285" t="str">
        <f t="shared" si="24"/>
        <v/>
      </c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290"/>
      <c r="AF858" s="290"/>
      <c r="AG858" s="290"/>
      <c r="AH858" s="290"/>
      <c r="AI858" s="290"/>
      <c r="AJ858" s="290"/>
      <c r="AK858" s="290"/>
      <c r="AL858" s="31"/>
      <c r="AM858" s="290" t="str">
        <f t="shared" si="25"/>
        <v/>
      </c>
      <c r="AN858" s="290" t="str">
        <f t="shared" si="28"/>
        <v/>
      </c>
      <c r="AO858" s="31"/>
    </row>
    <row r="859">
      <c r="A859" s="31"/>
      <c r="B859" s="300"/>
      <c r="C859" s="292"/>
      <c r="D859" s="293" t="str">
        <f t="shared" si="22"/>
        <v/>
      </c>
      <c r="E859" s="296"/>
      <c r="F859" s="290" t="str">
        <f t="shared" si="23"/>
        <v/>
      </c>
      <c r="G859" s="286"/>
      <c r="H859" s="292"/>
      <c r="I859" s="296"/>
      <c r="J859" s="31"/>
      <c r="K859" s="285" t="str">
        <f t="shared" si="24"/>
        <v/>
      </c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290"/>
      <c r="AF859" s="290"/>
      <c r="AG859" s="290"/>
      <c r="AH859" s="290"/>
      <c r="AI859" s="290"/>
      <c r="AJ859" s="290"/>
      <c r="AK859" s="290"/>
      <c r="AL859" s="31"/>
      <c r="AM859" s="290" t="str">
        <f t="shared" si="25"/>
        <v/>
      </c>
      <c r="AN859" s="290" t="str">
        <f t="shared" si="28"/>
        <v/>
      </c>
      <c r="AO859" s="31"/>
    </row>
    <row r="860">
      <c r="A860" s="31"/>
      <c r="B860" s="300"/>
      <c r="C860" s="292"/>
      <c r="D860" s="293" t="str">
        <f t="shared" si="22"/>
        <v/>
      </c>
      <c r="E860" s="296"/>
      <c r="F860" s="290" t="str">
        <f t="shared" si="23"/>
        <v/>
      </c>
      <c r="G860" s="286"/>
      <c r="H860" s="292"/>
      <c r="I860" s="296"/>
      <c r="J860" s="31"/>
      <c r="K860" s="285" t="str">
        <f t="shared" si="24"/>
        <v/>
      </c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290"/>
      <c r="AF860" s="290"/>
      <c r="AG860" s="290"/>
      <c r="AH860" s="290"/>
      <c r="AI860" s="290"/>
      <c r="AJ860" s="290"/>
      <c r="AK860" s="290"/>
      <c r="AL860" s="31"/>
      <c r="AM860" s="290" t="str">
        <f t="shared" si="25"/>
        <v/>
      </c>
      <c r="AN860" s="290" t="str">
        <f t="shared" si="28"/>
        <v/>
      </c>
      <c r="AO860" s="31"/>
    </row>
    <row r="861">
      <c r="A861" s="31"/>
      <c r="B861" s="300"/>
      <c r="C861" s="292"/>
      <c r="D861" s="293" t="str">
        <f t="shared" si="22"/>
        <v/>
      </c>
      <c r="E861" s="296"/>
      <c r="F861" s="290" t="str">
        <f t="shared" si="23"/>
        <v/>
      </c>
      <c r="G861" s="286"/>
      <c r="H861" s="292"/>
      <c r="I861" s="296"/>
      <c r="J861" s="31"/>
      <c r="K861" s="285" t="str">
        <f t="shared" si="24"/>
        <v/>
      </c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290"/>
      <c r="AF861" s="290"/>
      <c r="AG861" s="290"/>
      <c r="AH861" s="290"/>
      <c r="AI861" s="290"/>
      <c r="AJ861" s="290"/>
      <c r="AK861" s="290"/>
      <c r="AL861" s="31"/>
      <c r="AM861" s="290" t="str">
        <f t="shared" si="25"/>
        <v/>
      </c>
      <c r="AN861" s="290" t="str">
        <f t="shared" si="28"/>
        <v/>
      </c>
      <c r="AO861" s="31"/>
    </row>
    <row r="862">
      <c r="A862" s="31"/>
      <c r="B862" s="300"/>
      <c r="C862" s="292"/>
      <c r="D862" s="293" t="str">
        <f t="shared" si="22"/>
        <v/>
      </c>
      <c r="E862" s="296"/>
      <c r="F862" s="290" t="str">
        <f t="shared" si="23"/>
        <v/>
      </c>
      <c r="G862" s="286"/>
      <c r="H862" s="292"/>
      <c r="I862" s="296"/>
      <c r="J862" s="31"/>
      <c r="K862" s="285" t="str">
        <f t="shared" si="24"/>
        <v/>
      </c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290"/>
      <c r="AF862" s="290"/>
      <c r="AG862" s="290"/>
      <c r="AH862" s="290"/>
      <c r="AI862" s="290"/>
      <c r="AJ862" s="290"/>
      <c r="AK862" s="290"/>
      <c r="AL862" s="31"/>
      <c r="AM862" s="290" t="str">
        <f t="shared" si="25"/>
        <v/>
      </c>
      <c r="AN862" s="290" t="str">
        <f t="shared" si="28"/>
        <v/>
      </c>
      <c r="AO862" s="31"/>
    </row>
    <row r="863">
      <c r="A863" s="31"/>
      <c r="B863" s="300"/>
      <c r="C863" s="292"/>
      <c r="D863" s="293" t="str">
        <f t="shared" si="22"/>
        <v/>
      </c>
      <c r="E863" s="296"/>
      <c r="F863" s="290" t="str">
        <f t="shared" si="23"/>
        <v/>
      </c>
      <c r="G863" s="286"/>
      <c r="H863" s="292"/>
      <c r="I863" s="296"/>
      <c r="J863" s="31"/>
      <c r="K863" s="285" t="str">
        <f t="shared" si="24"/>
        <v/>
      </c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290"/>
      <c r="AF863" s="290"/>
      <c r="AG863" s="290"/>
      <c r="AH863" s="290"/>
      <c r="AI863" s="290"/>
      <c r="AJ863" s="290"/>
      <c r="AK863" s="290"/>
      <c r="AL863" s="31"/>
      <c r="AM863" s="290" t="str">
        <f t="shared" si="25"/>
        <v/>
      </c>
      <c r="AN863" s="290" t="str">
        <f t="shared" si="28"/>
        <v/>
      </c>
      <c r="AO863" s="31"/>
    </row>
    <row r="864">
      <c r="A864" s="31"/>
      <c r="B864" s="300"/>
      <c r="C864" s="292"/>
      <c r="D864" s="293" t="str">
        <f t="shared" si="22"/>
        <v/>
      </c>
      <c r="E864" s="296"/>
      <c r="F864" s="290" t="str">
        <f t="shared" si="23"/>
        <v/>
      </c>
      <c r="G864" s="286"/>
      <c r="H864" s="292"/>
      <c r="I864" s="296"/>
      <c r="J864" s="31"/>
      <c r="K864" s="285" t="str">
        <f t="shared" si="24"/>
        <v/>
      </c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290"/>
      <c r="AF864" s="290"/>
      <c r="AG864" s="290"/>
      <c r="AH864" s="290"/>
      <c r="AI864" s="290"/>
      <c r="AJ864" s="290"/>
      <c r="AK864" s="290"/>
      <c r="AL864" s="31"/>
      <c r="AM864" s="290" t="str">
        <f t="shared" si="25"/>
        <v/>
      </c>
      <c r="AN864" s="290" t="str">
        <f t="shared" si="28"/>
        <v/>
      </c>
      <c r="AO864" s="31"/>
    </row>
    <row r="865">
      <c r="A865" s="31"/>
      <c r="B865" s="300"/>
      <c r="C865" s="292"/>
      <c r="D865" s="293" t="str">
        <f t="shared" si="22"/>
        <v/>
      </c>
      <c r="E865" s="296"/>
      <c r="F865" s="290" t="str">
        <f t="shared" si="23"/>
        <v/>
      </c>
      <c r="G865" s="286"/>
      <c r="H865" s="292"/>
      <c r="I865" s="296"/>
      <c r="J865" s="31"/>
      <c r="K865" s="285" t="str">
        <f t="shared" si="24"/>
        <v/>
      </c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290"/>
      <c r="AF865" s="290"/>
      <c r="AG865" s="290"/>
      <c r="AH865" s="290"/>
      <c r="AI865" s="290"/>
      <c r="AJ865" s="290"/>
      <c r="AK865" s="290"/>
      <c r="AL865" s="31"/>
      <c r="AM865" s="290" t="str">
        <f t="shared" si="25"/>
        <v/>
      </c>
      <c r="AN865" s="290" t="str">
        <f t="shared" si="28"/>
        <v/>
      </c>
      <c r="AO865" s="31"/>
    </row>
    <row r="866">
      <c r="A866" s="31"/>
      <c r="B866" s="300"/>
      <c r="C866" s="292"/>
      <c r="D866" s="293" t="str">
        <f t="shared" si="22"/>
        <v/>
      </c>
      <c r="E866" s="296"/>
      <c r="F866" s="290" t="str">
        <f t="shared" si="23"/>
        <v/>
      </c>
      <c r="G866" s="286"/>
      <c r="H866" s="292"/>
      <c r="I866" s="296"/>
      <c r="J866" s="31"/>
      <c r="K866" s="285" t="str">
        <f t="shared" si="24"/>
        <v/>
      </c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290"/>
      <c r="AF866" s="290"/>
      <c r="AG866" s="290"/>
      <c r="AH866" s="290"/>
      <c r="AI866" s="290"/>
      <c r="AJ866" s="290"/>
      <c r="AK866" s="290"/>
      <c r="AL866" s="31"/>
      <c r="AM866" s="290" t="str">
        <f t="shared" si="25"/>
        <v/>
      </c>
      <c r="AN866" s="290" t="str">
        <f t="shared" si="28"/>
        <v/>
      </c>
      <c r="AO866" s="31"/>
    </row>
    <row r="867">
      <c r="A867" s="31"/>
      <c r="B867" s="300"/>
      <c r="C867" s="292"/>
      <c r="D867" s="293" t="str">
        <f t="shared" si="22"/>
        <v/>
      </c>
      <c r="E867" s="296"/>
      <c r="F867" s="290" t="str">
        <f t="shared" si="23"/>
        <v/>
      </c>
      <c r="G867" s="286"/>
      <c r="H867" s="292"/>
      <c r="I867" s="296"/>
      <c r="J867" s="31"/>
      <c r="K867" s="285" t="str">
        <f t="shared" si="24"/>
        <v/>
      </c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290"/>
      <c r="AF867" s="290"/>
      <c r="AG867" s="290"/>
      <c r="AH867" s="290"/>
      <c r="AI867" s="290"/>
      <c r="AJ867" s="290"/>
      <c r="AK867" s="290"/>
      <c r="AL867" s="31"/>
      <c r="AM867" s="290" t="str">
        <f t="shared" si="25"/>
        <v/>
      </c>
      <c r="AN867" s="290" t="str">
        <f t="shared" si="28"/>
        <v/>
      </c>
      <c r="AO867" s="31"/>
    </row>
    <row r="868">
      <c r="A868" s="31"/>
      <c r="B868" s="300"/>
      <c r="C868" s="292"/>
      <c r="D868" s="293" t="str">
        <f t="shared" si="22"/>
        <v/>
      </c>
      <c r="E868" s="296"/>
      <c r="F868" s="290" t="str">
        <f t="shared" si="23"/>
        <v/>
      </c>
      <c r="G868" s="286"/>
      <c r="H868" s="292"/>
      <c r="I868" s="296"/>
      <c r="J868" s="31"/>
      <c r="K868" s="285" t="str">
        <f t="shared" si="24"/>
        <v/>
      </c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290"/>
      <c r="AF868" s="290"/>
      <c r="AG868" s="290"/>
      <c r="AH868" s="290"/>
      <c r="AI868" s="290"/>
      <c r="AJ868" s="290"/>
      <c r="AK868" s="290"/>
      <c r="AL868" s="31"/>
      <c r="AM868" s="290" t="str">
        <f t="shared" si="25"/>
        <v/>
      </c>
      <c r="AN868" s="290" t="str">
        <f t="shared" si="28"/>
        <v/>
      </c>
      <c r="AO868" s="31"/>
    </row>
    <row r="869">
      <c r="A869" s="31"/>
      <c r="B869" s="300"/>
      <c r="C869" s="292"/>
      <c r="D869" s="293" t="str">
        <f t="shared" si="22"/>
        <v/>
      </c>
      <c r="E869" s="296"/>
      <c r="F869" s="290" t="str">
        <f t="shared" si="23"/>
        <v/>
      </c>
      <c r="G869" s="286"/>
      <c r="H869" s="292"/>
      <c r="I869" s="296"/>
      <c r="J869" s="31"/>
      <c r="K869" s="285" t="str">
        <f t="shared" si="24"/>
        <v/>
      </c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290"/>
      <c r="AF869" s="290"/>
      <c r="AG869" s="290"/>
      <c r="AH869" s="290"/>
      <c r="AI869" s="290"/>
      <c r="AJ869" s="290"/>
      <c r="AK869" s="290"/>
      <c r="AL869" s="31"/>
      <c r="AM869" s="290" t="str">
        <f t="shared" si="25"/>
        <v/>
      </c>
      <c r="AN869" s="290" t="str">
        <f t="shared" si="28"/>
        <v/>
      </c>
      <c r="AO869" s="31"/>
    </row>
    <row r="870">
      <c r="A870" s="31"/>
      <c r="B870" s="300"/>
      <c r="C870" s="292"/>
      <c r="D870" s="293" t="str">
        <f t="shared" si="22"/>
        <v/>
      </c>
      <c r="E870" s="296"/>
      <c r="F870" s="290" t="str">
        <f t="shared" si="23"/>
        <v/>
      </c>
      <c r="G870" s="286"/>
      <c r="H870" s="292"/>
      <c r="I870" s="296"/>
      <c r="J870" s="31"/>
      <c r="K870" s="285" t="str">
        <f t="shared" si="24"/>
        <v/>
      </c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290"/>
      <c r="AF870" s="290"/>
      <c r="AG870" s="290"/>
      <c r="AH870" s="290"/>
      <c r="AI870" s="290"/>
      <c r="AJ870" s="290"/>
      <c r="AK870" s="290"/>
      <c r="AL870" s="31"/>
      <c r="AM870" s="290" t="str">
        <f t="shared" si="25"/>
        <v/>
      </c>
      <c r="AN870" s="290" t="str">
        <f t="shared" si="28"/>
        <v/>
      </c>
      <c r="AO870" s="31"/>
    </row>
    <row r="871">
      <c r="A871" s="31"/>
      <c r="B871" s="300"/>
      <c r="C871" s="292"/>
      <c r="D871" s="293" t="str">
        <f t="shared" si="22"/>
        <v/>
      </c>
      <c r="E871" s="296"/>
      <c r="F871" s="290" t="str">
        <f t="shared" si="23"/>
        <v/>
      </c>
      <c r="G871" s="286"/>
      <c r="H871" s="292"/>
      <c r="I871" s="296"/>
      <c r="J871" s="31"/>
      <c r="K871" s="285" t="str">
        <f t="shared" si="24"/>
        <v/>
      </c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290"/>
      <c r="AF871" s="290"/>
      <c r="AG871" s="290"/>
      <c r="AH871" s="290"/>
      <c r="AI871" s="290"/>
      <c r="AJ871" s="290"/>
      <c r="AK871" s="290"/>
      <c r="AL871" s="31"/>
      <c r="AM871" s="290" t="str">
        <f t="shared" si="25"/>
        <v/>
      </c>
      <c r="AN871" s="290" t="str">
        <f t="shared" si="28"/>
        <v/>
      </c>
      <c r="AO871" s="31"/>
    </row>
    <row r="872">
      <c r="A872" s="31"/>
      <c r="B872" s="300"/>
      <c r="C872" s="292"/>
      <c r="D872" s="293" t="str">
        <f t="shared" si="22"/>
        <v/>
      </c>
      <c r="E872" s="296"/>
      <c r="F872" s="290" t="str">
        <f t="shared" si="23"/>
        <v/>
      </c>
      <c r="G872" s="286"/>
      <c r="H872" s="292"/>
      <c r="I872" s="296"/>
      <c r="J872" s="31"/>
      <c r="K872" s="285" t="str">
        <f t="shared" si="24"/>
        <v/>
      </c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290"/>
      <c r="AF872" s="290"/>
      <c r="AG872" s="290"/>
      <c r="AH872" s="290"/>
      <c r="AI872" s="290"/>
      <c r="AJ872" s="290"/>
      <c r="AK872" s="290"/>
      <c r="AL872" s="31"/>
      <c r="AM872" s="290" t="str">
        <f t="shared" si="25"/>
        <v/>
      </c>
      <c r="AN872" s="290" t="str">
        <f t="shared" si="28"/>
        <v/>
      </c>
      <c r="AO872" s="31"/>
    </row>
    <row r="873">
      <c r="A873" s="31"/>
      <c r="B873" s="300"/>
      <c r="C873" s="292"/>
      <c r="D873" s="293" t="str">
        <f t="shared" si="22"/>
        <v/>
      </c>
      <c r="E873" s="296"/>
      <c r="F873" s="290" t="str">
        <f t="shared" si="23"/>
        <v/>
      </c>
      <c r="G873" s="286"/>
      <c r="H873" s="292"/>
      <c r="I873" s="296"/>
      <c r="J873" s="31"/>
      <c r="K873" s="285" t="str">
        <f t="shared" si="24"/>
        <v/>
      </c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290"/>
      <c r="AF873" s="290"/>
      <c r="AG873" s="290"/>
      <c r="AH873" s="290"/>
      <c r="AI873" s="290"/>
      <c r="AJ873" s="290"/>
      <c r="AK873" s="290"/>
      <c r="AL873" s="31"/>
      <c r="AM873" s="290" t="str">
        <f t="shared" si="25"/>
        <v/>
      </c>
      <c r="AN873" s="290" t="str">
        <f t="shared" si="28"/>
        <v/>
      </c>
      <c r="AO873" s="31"/>
    </row>
    <row r="874">
      <c r="A874" s="31"/>
      <c r="B874" s="300"/>
      <c r="C874" s="292"/>
      <c r="D874" s="293" t="str">
        <f t="shared" si="22"/>
        <v/>
      </c>
      <c r="E874" s="296"/>
      <c r="F874" s="290" t="str">
        <f t="shared" si="23"/>
        <v/>
      </c>
      <c r="G874" s="286"/>
      <c r="H874" s="292"/>
      <c r="I874" s="296"/>
      <c r="J874" s="31"/>
      <c r="K874" s="285" t="str">
        <f t="shared" si="24"/>
        <v/>
      </c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290"/>
      <c r="AF874" s="290"/>
      <c r="AG874" s="290"/>
      <c r="AH874" s="290"/>
      <c r="AI874" s="290"/>
      <c r="AJ874" s="290"/>
      <c r="AK874" s="290"/>
      <c r="AL874" s="31"/>
      <c r="AM874" s="290" t="str">
        <f t="shared" si="25"/>
        <v/>
      </c>
      <c r="AN874" s="290" t="str">
        <f t="shared" si="28"/>
        <v/>
      </c>
      <c r="AO874" s="31"/>
    </row>
    <row r="875">
      <c r="A875" s="31"/>
      <c r="B875" s="300"/>
      <c r="C875" s="292"/>
      <c r="D875" s="293" t="str">
        <f t="shared" si="22"/>
        <v/>
      </c>
      <c r="E875" s="296"/>
      <c r="F875" s="290" t="str">
        <f t="shared" si="23"/>
        <v/>
      </c>
      <c r="G875" s="286"/>
      <c r="H875" s="292"/>
      <c r="I875" s="296"/>
      <c r="J875" s="31"/>
      <c r="K875" s="285" t="str">
        <f t="shared" si="24"/>
        <v/>
      </c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290"/>
      <c r="AF875" s="290"/>
      <c r="AG875" s="290"/>
      <c r="AH875" s="290"/>
      <c r="AI875" s="290"/>
      <c r="AJ875" s="290"/>
      <c r="AK875" s="290"/>
      <c r="AL875" s="31"/>
      <c r="AM875" s="290" t="str">
        <f t="shared" si="25"/>
        <v/>
      </c>
      <c r="AN875" s="290" t="str">
        <f t="shared" si="28"/>
        <v/>
      </c>
      <c r="AO875" s="31"/>
    </row>
    <row r="876">
      <c r="A876" s="31"/>
      <c r="B876" s="300"/>
      <c r="C876" s="292"/>
      <c r="D876" s="293" t="str">
        <f t="shared" si="22"/>
        <v/>
      </c>
      <c r="E876" s="296"/>
      <c r="F876" s="290" t="str">
        <f t="shared" si="23"/>
        <v/>
      </c>
      <c r="G876" s="286"/>
      <c r="H876" s="292"/>
      <c r="I876" s="296"/>
      <c r="J876" s="31"/>
      <c r="K876" s="285" t="str">
        <f t="shared" si="24"/>
        <v/>
      </c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290"/>
      <c r="AF876" s="290"/>
      <c r="AG876" s="290"/>
      <c r="AH876" s="290"/>
      <c r="AI876" s="290"/>
      <c r="AJ876" s="290"/>
      <c r="AK876" s="290"/>
      <c r="AL876" s="31"/>
      <c r="AM876" s="290" t="str">
        <f t="shared" si="25"/>
        <v/>
      </c>
      <c r="AN876" s="290" t="str">
        <f t="shared" si="28"/>
        <v/>
      </c>
      <c r="AO876" s="31"/>
    </row>
    <row r="877">
      <c r="A877" s="31"/>
      <c r="B877" s="300"/>
      <c r="C877" s="292"/>
      <c r="D877" s="293" t="str">
        <f t="shared" si="22"/>
        <v/>
      </c>
      <c r="E877" s="296"/>
      <c r="F877" s="290" t="str">
        <f t="shared" si="23"/>
        <v/>
      </c>
      <c r="G877" s="286"/>
      <c r="H877" s="292"/>
      <c r="I877" s="296"/>
      <c r="J877" s="31"/>
      <c r="K877" s="285" t="str">
        <f t="shared" si="24"/>
        <v/>
      </c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290"/>
      <c r="AF877" s="290"/>
      <c r="AG877" s="290"/>
      <c r="AH877" s="290"/>
      <c r="AI877" s="290"/>
      <c r="AJ877" s="290"/>
      <c r="AK877" s="290"/>
      <c r="AL877" s="31"/>
      <c r="AM877" s="290" t="str">
        <f t="shared" si="25"/>
        <v/>
      </c>
      <c r="AN877" s="290" t="str">
        <f t="shared" si="28"/>
        <v/>
      </c>
      <c r="AO877" s="31"/>
    </row>
    <row r="878">
      <c r="A878" s="31"/>
      <c r="B878" s="300"/>
      <c r="C878" s="292"/>
      <c r="D878" s="293" t="str">
        <f t="shared" si="22"/>
        <v/>
      </c>
      <c r="E878" s="296"/>
      <c r="F878" s="290" t="str">
        <f t="shared" si="23"/>
        <v/>
      </c>
      <c r="G878" s="286"/>
      <c r="H878" s="292"/>
      <c r="I878" s="296"/>
      <c r="J878" s="31"/>
      <c r="K878" s="285" t="str">
        <f t="shared" si="24"/>
        <v/>
      </c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290"/>
      <c r="AF878" s="290"/>
      <c r="AG878" s="290"/>
      <c r="AH878" s="290"/>
      <c r="AI878" s="290"/>
      <c r="AJ878" s="290"/>
      <c r="AK878" s="290"/>
      <c r="AL878" s="31"/>
      <c r="AM878" s="290" t="str">
        <f t="shared" si="25"/>
        <v/>
      </c>
      <c r="AN878" s="290" t="str">
        <f t="shared" si="28"/>
        <v/>
      </c>
      <c r="AO878" s="31"/>
    </row>
    <row r="879">
      <c r="A879" s="31"/>
      <c r="B879" s="300"/>
      <c r="C879" s="292"/>
      <c r="D879" s="293" t="str">
        <f t="shared" si="22"/>
        <v/>
      </c>
      <c r="E879" s="296"/>
      <c r="F879" s="290" t="str">
        <f t="shared" si="23"/>
        <v/>
      </c>
      <c r="G879" s="286"/>
      <c r="H879" s="292"/>
      <c r="I879" s="296"/>
      <c r="J879" s="31"/>
      <c r="K879" s="285" t="str">
        <f t="shared" si="24"/>
        <v/>
      </c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290"/>
      <c r="AF879" s="290"/>
      <c r="AG879" s="290"/>
      <c r="AH879" s="290"/>
      <c r="AI879" s="290"/>
      <c r="AJ879" s="290"/>
      <c r="AK879" s="290"/>
      <c r="AL879" s="31"/>
      <c r="AM879" s="290" t="str">
        <f t="shared" si="25"/>
        <v/>
      </c>
      <c r="AN879" s="290" t="str">
        <f t="shared" si="28"/>
        <v/>
      </c>
      <c r="AO879" s="31"/>
    </row>
    <row r="880">
      <c r="A880" s="31"/>
      <c r="B880" s="300"/>
      <c r="C880" s="292"/>
      <c r="D880" s="293" t="str">
        <f t="shared" si="22"/>
        <v/>
      </c>
      <c r="E880" s="296"/>
      <c r="F880" s="290" t="str">
        <f t="shared" si="23"/>
        <v/>
      </c>
      <c r="G880" s="286"/>
      <c r="H880" s="292"/>
      <c r="I880" s="296"/>
      <c r="J880" s="31"/>
      <c r="K880" s="285" t="str">
        <f t="shared" si="24"/>
        <v/>
      </c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290"/>
      <c r="AF880" s="290"/>
      <c r="AG880" s="290"/>
      <c r="AH880" s="290"/>
      <c r="AI880" s="290"/>
      <c r="AJ880" s="290"/>
      <c r="AK880" s="290"/>
      <c r="AL880" s="31"/>
      <c r="AM880" s="290" t="str">
        <f t="shared" si="25"/>
        <v/>
      </c>
      <c r="AN880" s="290" t="str">
        <f t="shared" si="28"/>
        <v/>
      </c>
      <c r="AO880" s="31"/>
    </row>
    <row r="881">
      <c r="A881" s="31"/>
      <c r="B881" s="300"/>
      <c r="C881" s="292"/>
      <c r="D881" s="293" t="str">
        <f t="shared" si="22"/>
        <v/>
      </c>
      <c r="E881" s="296"/>
      <c r="F881" s="290" t="str">
        <f t="shared" si="23"/>
        <v/>
      </c>
      <c r="G881" s="286"/>
      <c r="H881" s="292"/>
      <c r="I881" s="296"/>
      <c r="J881" s="31"/>
      <c r="K881" s="285" t="str">
        <f t="shared" si="24"/>
        <v/>
      </c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290"/>
      <c r="AF881" s="290"/>
      <c r="AG881" s="290"/>
      <c r="AH881" s="290"/>
      <c r="AI881" s="290"/>
      <c r="AJ881" s="290"/>
      <c r="AK881" s="290"/>
      <c r="AL881" s="31"/>
      <c r="AM881" s="290" t="str">
        <f t="shared" si="25"/>
        <v/>
      </c>
      <c r="AN881" s="290" t="str">
        <f t="shared" si="28"/>
        <v/>
      </c>
      <c r="AO881" s="31"/>
    </row>
    <row r="882">
      <c r="A882" s="31"/>
      <c r="B882" s="300"/>
      <c r="C882" s="292"/>
      <c r="D882" s="293" t="str">
        <f t="shared" si="22"/>
        <v/>
      </c>
      <c r="E882" s="296"/>
      <c r="F882" s="290" t="str">
        <f t="shared" si="23"/>
        <v/>
      </c>
      <c r="G882" s="286"/>
      <c r="H882" s="292"/>
      <c r="I882" s="296"/>
      <c r="J882" s="31"/>
      <c r="K882" s="285" t="str">
        <f t="shared" si="24"/>
        <v/>
      </c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290"/>
      <c r="AF882" s="290"/>
      <c r="AG882" s="290"/>
      <c r="AH882" s="290"/>
      <c r="AI882" s="290"/>
      <c r="AJ882" s="290"/>
      <c r="AK882" s="290"/>
      <c r="AL882" s="31"/>
      <c r="AM882" s="290" t="str">
        <f t="shared" si="25"/>
        <v/>
      </c>
      <c r="AN882" s="290" t="str">
        <f t="shared" si="28"/>
        <v/>
      </c>
      <c r="AO882" s="31"/>
    </row>
    <row r="883">
      <c r="A883" s="31"/>
      <c r="B883" s="300"/>
      <c r="C883" s="292"/>
      <c r="D883" s="293" t="str">
        <f t="shared" si="22"/>
        <v/>
      </c>
      <c r="E883" s="296"/>
      <c r="F883" s="290" t="str">
        <f t="shared" si="23"/>
        <v/>
      </c>
      <c r="G883" s="286"/>
      <c r="H883" s="292"/>
      <c r="I883" s="296"/>
      <c r="J883" s="31"/>
      <c r="K883" s="285" t="str">
        <f t="shared" si="24"/>
        <v/>
      </c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290"/>
      <c r="AF883" s="290"/>
      <c r="AG883" s="290"/>
      <c r="AH883" s="290"/>
      <c r="AI883" s="290"/>
      <c r="AJ883" s="290"/>
      <c r="AK883" s="290"/>
      <c r="AL883" s="31"/>
      <c r="AM883" s="290" t="str">
        <f t="shared" si="25"/>
        <v/>
      </c>
      <c r="AN883" s="290" t="str">
        <f t="shared" si="28"/>
        <v/>
      </c>
      <c r="AO883" s="31"/>
    </row>
    <row r="884">
      <c r="A884" s="31"/>
      <c r="B884" s="300"/>
      <c r="C884" s="292"/>
      <c r="D884" s="293" t="str">
        <f t="shared" si="22"/>
        <v/>
      </c>
      <c r="E884" s="296"/>
      <c r="F884" s="290" t="str">
        <f t="shared" si="23"/>
        <v/>
      </c>
      <c r="G884" s="286"/>
      <c r="H884" s="292"/>
      <c r="I884" s="296"/>
      <c r="J884" s="31"/>
      <c r="K884" s="285" t="str">
        <f t="shared" si="24"/>
        <v/>
      </c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290"/>
      <c r="AF884" s="290"/>
      <c r="AG884" s="290"/>
      <c r="AH884" s="290"/>
      <c r="AI884" s="290"/>
      <c r="AJ884" s="290"/>
      <c r="AK884" s="290"/>
      <c r="AL884" s="31"/>
      <c r="AM884" s="290" t="str">
        <f t="shared" si="25"/>
        <v/>
      </c>
      <c r="AN884" s="290" t="str">
        <f t="shared" si="28"/>
        <v/>
      </c>
      <c r="AO884" s="31"/>
    </row>
    <row r="885">
      <c r="A885" s="31"/>
      <c r="B885" s="300"/>
      <c r="C885" s="292"/>
      <c r="D885" s="293" t="str">
        <f t="shared" si="22"/>
        <v/>
      </c>
      <c r="E885" s="296"/>
      <c r="F885" s="290" t="str">
        <f t="shared" si="23"/>
        <v/>
      </c>
      <c r="G885" s="286"/>
      <c r="H885" s="292"/>
      <c r="I885" s="296"/>
      <c r="J885" s="31"/>
      <c r="K885" s="285" t="str">
        <f t="shared" si="24"/>
        <v/>
      </c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290"/>
      <c r="AF885" s="290"/>
      <c r="AG885" s="290"/>
      <c r="AH885" s="290"/>
      <c r="AI885" s="290"/>
      <c r="AJ885" s="290"/>
      <c r="AK885" s="290"/>
      <c r="AL885" s="31"/>
      <c r="AM885" s="290" t="str">
        <f t="shared" si="25"/>
        <v/>
      </c>
      <c r="AN885" s="290" t="str">
        <f t="shared" si="28"/>
        <v/>
      </c>
      <c r="AO885" s="31"/>
    </row>
    <row r="886">
      <c r="A886" s="31"/>
      <c r="B886" s="300"/>
      <c r="C886" s="292"/>
      <c r="D886" s="293" t="str">
        <f t="shared" si="22"/>
        <v/>
      </c>
      <c r="E886" s="296"/>
      <c r="F886" s="290" t="str">
        <f t="shared" si="23"/>
        <v/>
      </c>
      <c r="G886" s="286"/>
      <c r="H886" s="292"/>
      <c r="I886" s="296"/>
      <c r="J886" s="31"/>
      <c r="K886" s="285" t="str">
        <f t="shared" si="24"/>
        <v/>
      </c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290"/>
      <c r="AF886" s="290"/>
      <c r="AG886" s="290"/>
      <c r="AH886" s="290"/>
      <c r="AI886" s="290"/>
      <c r="AJ886" s="290"/>
      <c r="AK886" s="290"/>
      <c r="AL886" s="31"/>
      <c r="AM886" s="290" t="str">
        <f t="shared" si="25"/>
        <v/>
      </c>
      <c r="AN886" s="290" t="str">
        <f t="shared" si="28"/>
        <v/>
      </c>
      <c r="AO886" s="31"/>
    </row>
    <row r="887">
      <c r="A887" s="31"/>
      <c r="B887" s="300"/>
      <c r="C887" s="292"/>
      <c r="D887" s="293" t="str">
        <f t="shared" si="22"/>
        <v/>
      </c>
      <c r="E887" s="296"/>
      <c r="F887" s="290" t="str">
        <f t="shared" si="23"/>
        <v/>
      </c>
      <c r="G887" s="286"/>
      <c r="H887" s="292"/>
      <c r="I887" s="296"/>
      <c r="J887" s="31"/>
      <c r="K887" s="285" t="str">
        <f t="shared" si="24"/>
        <v/>
      </c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290"/>
      <c r="AF887" s="290"/>
      <c r="AG887" s="290"/>
      <c r="AH887" s="290"/>
      <c r="AI887" s="290"/>
      <c r="AJ887" s="290"/>
      <c r="AK887" s="290"/>
      <c r="AL887" s="31"/>
      <c r="AM887" s="290" t="str">
        <f t="shared" si="25"/>
        <v/>
      </c>
      <c r="AN887" s="290" t="str">
        <f t="shared" si="28"/>
        <v/>
      </c>
      <c r="AO887" s="31"/>
    </row>
    <row r="888">
      <c r="A888" s="31"/>
      <c r="B888" s="300"/>
      <c r="C888" s="292"/>
      <c r="D888" s="293" t="str">
        <f t="shared" si="22"/>
        <v/>
      </c>
      <c r="E888" s="296"/>
      <c r="F888" s="290" t="str">
        <f t="shared" si="23"/>
        <v/>
      </c>
      <c r="G888" s="286"/>
      <c r="H888" s="292"/>
      <c r="I888" s="296"/>
      <c r="J888" s="31"/>
      <c r="K888" s="285" t="str">
        <f t="shared" si="24"/>
        <v/>
      </c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290"/>
      <c r="AF888" s="290"/>
      <c r="AG888" s="290"/>
      <c r="AH888" s="290"/>
      <c r="AI888" s="290"/>
      <c r="AJ888" s="290"/>
      <c r="AK888" s="290"/>
      <c r="AL888" s="31"/>
      <c r="AM888" s="290" t="str">
        <f t="shared" si="25"/>
        <v/>
      </c>
      <c r="AN888" s="290" t="str">
        <f t="shared" si="28"/>
        <v/>
      </c>
      <c r="AO888" s="31"/>
    </row>
    <row r="889">
      <c r="A889" s="31"/>
      <c r="B889" s="300"/>
      <c r="C889" s="292"/>
      <c r="D889" s="293" t="str">
        <f t="shared" si="22"/>
        <v/>
      </c>
      <c r="E889" s="296"/>
      <c r="F889" s="290" t="str">
        <f t="shared" si="23"/>
        <v/>
      </c>
      <c r="G889" s="286"/>
      <c r="H889" s="292"/>
      <c r="I889" s="296"/>
      <c r="J889" s="31"/>
      <c r="K889" s="285" t="str">
        <f t="shared" si="24"/>
        <v/>
      </c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290"/>
      <c r="AF889" s="290"/>
      <c r="AG889" s="290"/>
      <c r="AH889" s="290"/>
      <c r="AI889" s="290"/>
      <c r="AJ889" s="290"/>
      <c r="AK889" s="290"/>
      <c r="AL889" s="31"/>
      <c r="AM889" s="290" t="str">
        <f t="shared" si="25"/>
        <v/>
      </c>
      <c r="AN889" s="290" t="str">
        <f t="shared" si="28"/>
        <v/>
      </c>
      <c r="AO889" s="31"/>
    </row>
    <row r="890">
      <c r="A890" s="31"/>
      <c r="B890" s="300"/>
      <c r="C890" s="292"/>
      <c r="D890" s="293" t="str">
        <f t="shared" si="22"/>
        <v/>
      </c>
      <c r="E890" s="296"/>
      <c r="F890" s="290" t="str">
        <f t="shared" si="23"/>
        <v/>
      </c>
      <c r="G890" s="286"/>
      <c r="H890" s="292"/>
      <c r="I890" s="296"/>
      <c r="J890" s="31"/>
      <c r="K890" s="285" t="str">
        <f t="shared" si="24"/>
        <v/>
      </c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290"/>
      <c r="AF890" s="290"/>
      <c r="AG890" s="290"/>
      <c r="AH890" s="290"/>
      <c r="AI890" s="290"/>
      <c r="AJ890" s="290"/>
      <c r="AK890" s="290"/>
      <c r="AL890" s="31"/>
      <c r="AM890" s="290" t="str">
        <f t="shared" si="25"/>
        <v/>
      </c>
      <c r="AN890" s="290" t="str">
        <f t="shared" si="28"/>
        <v/>
      </c>
      <c r="AO890" s="31"/>
    </row>
    <row r="891">
      <c r="A891" s="31"/>
      <c r="B891" s="300"/>
      <c r="C891" s="292"/>
      <c r="D891" s="293" t="str">
        <f t="shared" si="22"/>
        <v/>
      </c>
      <c r="E891" s="296"/>
      <c r="F891" s="290" t="str">
        <f t="shared" si="23"/>
        <v/>
      </c>
      <c r="G891" s="286"/>
      <c r="H891" s="292"/>
      <c r="I891" s="296"/>
      <c r="J891" s="31"/>
      <c r="K891" s="285" t="str">
        <f t="shared" si="24"/>
        <v/>
      </c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290"/>
      <c r="AF891" s="290"/>
      <c r="AG891" s="290"/>
      <c r="AH891" s="290"/>
      <c r="AI891" s="290"/>
      <c r="AJ891" s="290"/>
      <c r="AK891" s="290"/>
      <c r="AL891" s="31"/>
      <c r="AM891" s="290" t="str">
        <f t="shared" si="25"/>
        <v/>
      </c>
      <c r="AN891" s="290" t="str">
        <f t="shared" si="28"/>
        <v/>
      </c>
      <c r="AO891" s="31"/>
    </row>
    <row r="892">
      <c r="A892" s="31"/>
      <c r="B892" s="300"/>
      <c r="C892" s="292"/>
      <c r="D892" s="293" t="str">
        <f t="shared" si="22"/>
        <v/>
      </c>
      <c r="E892" s="296"/>
      <c r="F892" s="290" t="str">
        <f t="shared" si="23"/>
        <v/>
      </c>
      <c r="G892" s="286"/>
      <c r="H892" s="292"/>
      <c r="I892" s="296"/>
      <c r="J892" s="31"/>
      <c r="K892" s="285" t="str">
        <f t="shared" si="24"/>
        <v/>
      </c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290"/>
      <c r="AF892" s="290"/>
      <c r="AG892" s="290"/>
      <c r="AH892" s="290"/>
      <c r="AI892" s="290"/>
      <c r="AJ892" s="290"/>
      <c r="AK892" s="290"/>
      <c r="AL892" s="31"/>
      <c r="AM892" s="290" t="str">
        <f t="shared" si="25"/>
        <v/>
      </c>
      <c r="AN892" s="290" t="str">
        <f t="shared" si="28"/>
        <v/>
      </c>
      <c r="AO892" s="31"/>
    </row>
    <row r="893">
      <c r="A893" s="31"/>
      <c r="B893" s="300"/>
      <c r="C893" s="292"/>
      <c r="D893" s="293" t="str">
        <f t="shared" si="22"/>
        <v/>
      </c>
      <c r="E893" s="296"/>
      <c r="F893" s="290" t="str">
        <f t="shared" si="23"/>
        <v/>
      </c>
      <c r="G893" s="286"/>
      <c r="H893" s="292"/>
      <c r="I893" s="296"/>
      <c r="J893" s="31"/>
      <c r="K893" s="285" t="str">
        <f t="shared" si="24"/>
        <v/>
      </c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290"/>
      <c r="AF893" s="290"/>
      <c r="AG893" s="290"/>
      <c r="AH893" s="290"/>
      <c r="AI893" s="290"/>
      <c r="AJ893" s="290"/>
      <c r="AK893" s="290"/>
      <c r="AL893" s="31"/>
      <c r="AM893" s="290" t="str">
        <f t="shared" si="25"/>
        <v/>
      </c>
      <c r="AN893" s="290" t="str">
        <f t="shared" si="28"/>
        <v/>
      </c>
      <c r="AO893" s="31"/>
    </row>
    <row r="894">
      <c r="A894" s="31"/>
      <c r="B894" s="300"/>
      <c r="C894" s="292"/>
      <c r="D894" s="293" t="str">
        <f t="shared" si="22"/>
        <v/>
      </c>
      <c r="E894" s="296"/>
      <c r="F894" s="290" t="str">
        <f t="shared" si="23"/>
        <v/>
      </c>
      <c r="G894" s="286"/>
      <c r="H894" s="292"/>
      <c r="I894" s="296"/>
      <c r="J894" s="31"/>
      <c r="K894" s="285" t="str">
        <f t="shared" si="24"/>
        <v/>
      </c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290"/>
      <c r="AF894" s="290"/>
      <c r="AG894" s="290"/>
      <c r="AH894" s="290"/>
      <c r="AI894" s="290"/>
      <c r="AJ894" s="290"/>
      <c r="AK894" s="290"/>
      <c r="AL894" s="31"/>
      <c r="AM894" s="290" t="str">
        <f t="shared" si="25"/>
        <v/>
      </c>
      <c r="AN894" s="290" t="str">
        <f t="shared" si="28"/>
        <v/>
      </c>
      <c r="AO894" s="31"/>
    </row>
    <row r="895">
      <c r="A895" s="31"/>
      <c r="B895" s="300"/>
      <c r="C895" s="292"/>
      <c r="D895" s="293" t="str">
        <f t="shared" si="22"/>
        <v/>
      </c>
      <c r="E895" s="296"/>
      <c r="F895" s="290" t="str">
        <f t="shared" si="23"/>
        <v/>
      </c>
      <c r="G895" s="286"/>
      <c r="H895" s="292"/>
      <c r="I895" s="296"/>
      <c r="J895" s="31"/>
      <c r="K895" s="285" t="str">
        <f t="shared" si="24"/>
        <v/>
      </c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290"/>
      <c r="AF895" s="290"/>
      <c r="AG895" s="290"/>
      <c r="AH895" s="290"/>
      <c r="AI895" s="290"/>
      <c r="AJ895" s="290"/>
      <c r="AK895" s="290"/>
      <c r="AL895" s="31"/>
      <c r="AM895" s="290" t="str">
        <f t="shared" si="25"/>
        <v/>
      </c>
      <c r="AN895" s="290" t="str">
        <f t="shared" si="28"/>
        <v/>
      </c>
      <c r="AO895" s="31"/>
    </row>
    <row r="896">
      <c r="A896" s="31"/>
      <c r="B896" s="300"/>
      <c r="C896" s="292"/>
      <c r="D896" s="293" t="str">
        <f t="shared" si="22"/>
        <v/>
      </c>
      <c r="E896" s="296"/>
      <c r="F896" s="290" t="str">
        <f t="shared" si="23"/>
        <v/>
      </c>
      <c r="G896" s="286"/>
      <c r="H896" s="292"/>
      <c r="I896" s="296"/>
      <c r="J896" s="31"/>
      <c r="K896" s="285" t="str">
        <f t="shared" si="24"/>
        <v/>
      </c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290"/>
      <c r="AF896" s="290"/>
      <c r="AG896" s="290"/>
      <c r="AH896" s="290"/>
      <c r="AI896" s="290"/>
      <c r="AJ896" s="290"/>
      <c r="AK896" s="290"/>
      <c r="AL896" s="31"/>
      <c r="AM896" s="290" t="str">
        <f t="shared" si="25"/>
        <v/>
      </c>
      <c r="AN896" s="290" t="str">
        <f t="shared" si="28"/>
        <v/>
      </c>
      <c r="AO896" s="31"/>
    </row>
    <row r="897">
      <c r="A897" s="31"/>
      <c r="B897" s="300"/>
      <c r="C897" s="292"/>
      <c r="D897" s="293" t="str">
        <f t="shared" si="22"/>
        <v/>
      </c>
      <c r="E897" s="296"/>
      <c r="F897" s="290" t="str">
        <f t="shared" si="23"/>
        <v/>
      </c>
      <c r="G897" s="286"/>
      <c r="H897" s="292"/>
      <c r="I897" s="296"/>
      <c r="J897" s="31"/>
      <c r="K897" s="285" t="str">
        <f t="shared" si="24"/>
        <v/>
      </c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290"/>
      <c r="AF897" s="290"/>
      <c r="AG897" s="290"/>
      <c r="AH897" s="290"/>
      <c r="AI897" s="290"/>
      <c r="AJ897" s="290"/>
      <c r="AK897" s="290"/>
      <c r="AL897" s="31"/>
      <c r="AM897" s="290" t="str">
        <f t="shared" si="25"/>
        <v/>
      </c>
      <c r="AN897" s="290" t="str">
        <f t="shared" si="28"/>
        <v/>
      </c>
      <c r="AO897" s="31"/>
    </row>
    <row r="898">
      <c r="A898" s="31"/>
      <c r="B898" s="300"/>
      <c r="C898" s="292"/>
      <c r="D898" s="293" t="str">
        <f t="shared" si="22"/>
        <v/>
      </c>
      <c r="E898" s="296"/>
      <c r="F898" s="290" t="str">
        <f t="shared" si="23"/>
        <v/>
      </c>
      <c r="G898" s="286"/>
      <c r="H898" s="292"/>
      <c r="I898" s="296"/>
      <c r="J898" s="31"/>
      <c r="K898" s="285" t="str">
        <f t="shared" si="24"/>
        <v/>
      </c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290"/>
      <c r="AF898" s="290"/>
      <c r="AG898" s="290"/>
      <c r="AH898" s="290"/>
      <c r="AI898" s="290"/>
      <c r="AJ898" s="290"/>
      <c r="AK898" s="290"/>
      <c r="AL898" s="31"/>
      <c r="AM898" s="290" t="str">
        <f t="shared" si="25"/>
        <v/>
      </c>
      <c r="AN898" s="290" t="str">
        <f t="shared" si="28"/>
        <v/>
      </c>
      <c r="AO898" s="31"/>
    </row>
    <row r="899">
      <c r="A899" s="31"/>
      <c r="B899" s="300"/>
      <c r="C899" s="292"/>
      <c r="D899" s="293" t="str">
        <f t="shared" si="22"/>
        <v/>
      </c>
      <c r="E899" s="296"/>
      <c r="F899" s="290" t="str">
        <f t="shared" si="23"/>
        <v/>
      </c>
      <c r="G899" s="286"/>
      <c r="H899" s="292"/>
      <c r="I899" s="296"/>
      <c r="J899" s="31"/>
      <c r="K899" s="285" t="str">
        <f t="shared" si="24"/>
        <v/>
      </c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290"/>
      <c r="AF899" s="290"/>
      <c r="AG899" s="290"/>
      <c r="AH899" s="290"/>
      <c r="AI899" s="290"/>
      <c r="AJ899" s="290"/>
      <c r="AK899" s="290"/>
      <c r="AL899" s="31"/>
      <c r="AM899" s="290" t="str">
        <f t="shared" si="25"/>
        <v/>
      </c>
      <c r="AN899" s="290" t="str">
        <f t="shared" si="28"/>
        <v/>
      </c>
      <c r="AO899" s="31"/>
    </row>
    <row r="900">
      <c r="A900" s="31"/>
      <c r="B900" s="300"/>
      <c r="C900" s="292"/>
      <c r="D900" s="293" t="str">
        <f t="shared" si="22"/>
        <v/>
      </c>
      <c r="E900" s="296"/>
      <c r="F900" s="290" t="str">
        <f t="shared" si="23"/>
        <v/>
      </c>
      <c r="G900" s="286"/>
      <c r="H900" s="292"/>
      <c r="I900" s="296"/>
      <c r="J900" s="31"/>
      <c r="K900" s="285" t="str">
        <f t="shared" si="24"/>
        <v/>
      </c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290"/>
      <c r="AF900" s="290"/>
      <c r="AG900" s="290"/>
      <c r="AH900" s="290"/>
      <c r="AI900" s="290"/>
      <c r="AJ900" s="290"/>
      <c r="AK900" s="290"/>
      <c r="AL900" s="31"/>
      <c r="AM900" s="290" t="str">
        <f t="shared" si="25"/>
        <v/>
      </c>
      <c r="AN900" s="290" t="str">
        <f t="shared" si="28"/>
        <v/>
      </c>
      <c r="AO900" s="31"/>
    </row>
    <row r="901">
      <c r="A901" s="31"/>
      <c r="B901" s="300"/>
      <c r="C901" s="292"/>
      <c r="D901" s="293" t="str">
        <f t="shared" si="22"/>
        <v/>
      </c>
      <c r="E901" s="296"/>
      <c r="F901" s="290" t="str">
        <f t="shared" si="23"/>
        <v/>
      </c>
      <c r="G901" s="286"/>
      <c r="H901" s="292"/>
      <c r="I901" s="296"/>
      <c r="J901" s="31"/>
      <c r="K901" s="285" t="str">
        <f t="shared" si="24"/>
        <v/>
      </c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290"/>
      <c r="AF901" s="290"/>
      <c r="AG901" s="290"/>
      <c r="AH901" s="290"/>
      <c r="AI901" s="290"/>
      <c r="AJ901" s="290"/>
      <c r="AK901" s="290"/>
      <c r="AL901" s="31"/>
      <c r="AM901" s="290" t="str">
        <f t="shared" si="25"/>
        <v/>
      </c>
      <c r="AN901" s="290" t="str">
        <f t="shared" si="28"/>
        <v/>
      </c>
      <c r="AO901" s="31"/>
    </row>
    <row r="902">
      <c r="A902" s="31"/>
      <c r="B902" s="300"/>
      <c r="C902" s="292"/>
      <c r="D902" s="293" t="str">
        <f t="shared" si="22"/>
        <v/>
      </c>
      <c r="E902" s="296"/>
      <c r="F902" s="290" t="str">
        <f t="shared" si="23"/>
        <v/>
      </c>
      <c r="G902" s="286"/>
      <c r="H902" s="292"/>
      <c r="I902" s="296"/>
      <c r="J902" s="31"/>
      <c r="K902" s="285" t="str">
        <f t="shared" si="24"/>
        <v/>
      </c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290"/>
      <c r="AF902" s="290"/>
      <c r="AG902" s="290"/>
      <c r="AH902" s="290"/>
      <c r="AI902" s="290"/>
      <c r="AJ902" s="290"/>
      <c r="AK902" s="290"/>
      <c r="AL902" s="31"/>
      <c r="AM902" s="290" t="str">
        <f t="shared" si="25"/>
        <v/>
      </c>
      <c r="AN902" s="290" t="str">
        <f t="shared" si="28"/>
        <v/>
      </c>
      <c r="AO902" s="31"/>
    </row>
    <row r="903">
      <c r="A903" s="31"/>
      <c r="B903" s="300"/>
      <c r="C903" s="292"/>
      <c r="D903" s="293" t="str">
        <f t="shared" si="22"/>
        <v/>
      </c>
      <c r="E903" s="296"/>
      <c r="F903" s="290" t="str">
        <f t="shared" si="23"/>
        <v/>
      </c>
      <c r="G903" s="286"/>
      <c r="H903" s="292"/>
      <c r="I903" s="296"/>
      <c r="J903" s="31"/>
      <c r="K903" s="285" t="str">
        <f t="shared" si="24"/>
        <v/>
      </c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290"/>
      <c r="AF903" s="290"/>
      <c r="AG903" s="290"/>
      <c r="AH903" s="290"/>
      <c r="AI903" s="290"/>
      <c r="AJ903" s="290"/>
      <c r="AK903" s="290"/>
      <c r="AL903" s="31"/>
      <c r="AM903" s="290" t="str">
        <f t="shared" si="25"/>
        <v/>
      </c>
      <c r="AN903" s="290" t="str">
        <f t="shared" si="28"/>
        <v/>
      </c>
      <c r="AO903" s="31"/>
    </row>
    <row r="904">
      <c r="A904" s="31"/>
      <c r="B904" s="300"/>
      <c r="C904" s="292"/>
      <c r="D904" s="293" t="str">
        <f t="shared" si="22"/>
        <v/>
      </c>
      <c r="E904" s="296"/>
      <c r="F904" s="290" t="str">
        <f t="shared" si="23"/>
        <v/>
      </c>
      <c r="G904" s="286"/>
      <c r="H904" s="292"/>
      <c r="I904" s="296"/>
      <c r="J904" s="31"/>
      <c r="K904" s="285" t="str">
        <f t="shared" si="24"/>
        <v/>
      </c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290"/>
      <c r="AF904" s="290"/>
      <c r="AG904" s="290"/>
      <c r="AH904" s="290"/>
      <c r="AI904" s="290"/>
      <c r="AJ904" s="290"/>
      <c r="AK904" s="290"/>
      <c r="AL904" s="31"/>
      <c r="AM904" s="290" t="str">
        <f t="shared" si="25"/>
        <v/>
      </c>
      <c r="AN904" s="290" t="str">
        <f t="shared" si="28"/>
        <v/>
      </c>
      <c r="AO904" s="31"/>
    </row>
    <row r="905">
      <c r="A905" s="31"/>
      <c r="B905" s="300"/>
      <c r="C905" s="292"/>
      <c r="D905" s="293" t="str">
        <f t="shared" si="22"/>
        <v/>
      </c>
      <c r="E905" s="296"/>
      <c r="F905" s="290" t="str">
        <f t="shared" si="23"/>
        <v/>
      </c>
      <c r="G905" s="286"/>
      <c r="H905" s="292"/>
      <c r="I905" s="296"/>
      <c r="J905" s="31"/>
      <c r="K905" s="285" t="str">
        <f t="shared" si="24"/>
        <v/>
      </c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290"/>
      <c r="AF905" s="290"/>
      <c r="AG905" s="290"/>
      <c r="AH905" s="290"/>
      <c r="AI905" s="290"/>
      <c r="AJ905" s="290"/>
      <c r="AK905" s="290"/>
      <c r="AL905" s="31"/>
      <c r="AM905" s="290" t="str">
        <f t="shared" si="25"/>
        <v/>
      </c>
      <c r="AN905" s="290" t="str">
        <f t="shared" si="28"/>
        <v/>
      </c>
      <c r="AO905" s="31"/>
    </row>
    <row r="906">
      <c r="A906" s="31"/>
      <c r="B906" s="300"/>
      <c r="C906" s="292"/>
      <c r="D906" s="293" t="str">
        <f t="shared" si="22"/>
        <v/>
      </c>
      <c r="E906" s="296"/>
      <c r="F906" s="290" t="str">
        <f t="shared" si="23"/>
        <v/>
      </c>
      <c r="G906" s="286"/>
      <c r="H906" s="292"/>
      <c r="I906" s="296"/>
      <c r="J906" s="31"/>
      <c r="K906" s="285" t="str">
        <f t="shared" si="24"/>
        <v/>
      </c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290"/>
      <c r="AF906" s="290"/>
      <c r="AG906" s="290"/>
      <c r="AH906" s="290"/>
      <c r="AI906" s="290"/>
      <c r="AJ906" s="290"/>
      <c r="AK906" s="290"/>
      <c r="AL906" s="31"/>
      <c r="AM906" s="290" t="str">
        <f t="shared" si="25"/>
        <v/>
      </c>
      <c r="AN906" s="290" t="str">
        <f t="shared" si="28"/>
        <v/>
      </c>
      <c r="AO906" s="31"/>
    </row>
    <row r="907">
      <c r="A907" s="31"/>
      <c r="B907" s="300"/>
      <c r="C907" s="292"/>
      <c r="D907" s="293" t="str">
        <f t="shared" si="22"/>
        <v/>
      </c>
      <c r="E907" s="296"/>
      <c r="F907" s="290" t="str">
        <f t="shared" si="23"/>
        <v/>
      </c>
      <c r="G907" s="286"/>
      <c r="H907" s="292"/>
      <c r="I907" s="296"/>
      <c r="J907" s="31"/>
      <c r="K907" s="285" t="str">
        <f t="shared" si="24"/>
        <v/>
      </c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290"/>
      <c r="AF907" s="290"/>
      <c r="AG907" s="290"/>
      <c r="AH907" s="290"/>
      <c r="AI907" s="290"/>
      <c r="AJ907" s="290"/>
      <c r="AK907" s="290"/>
      <c r="AL907" s="31"/>
      <c r="AM907" s="290" t="str">
        <f t="shared" si="25"/>
        <v/>
      </c>
      <c r="AN907" s="290" t="str">
        <f t="shared" si="28"/>
        <v/>
      </c>
      <c r="AO907" s="31"/>
    </row>
    <row r="908">
      <c r="A908" s="31"/>
      <c r="B908" s="300"/>
      <c r="C908" s="292"/>
      <c r="D908" s="293" t="str">
        <f t="shared" si="22"/>
        <v/>
      </c>
      <c r="E908" s="296"/>
      <c r="F908" s="290" t="str">
        <f t="shared" si="23"/>
        <v/>
      </c>
      <c r="G908" s="286"/>
      <c r="H908" s="292"/>
      <c r="I908" s="296"/>
      <c r="J908" s="31"/>
      <c r="K908" s="285" t="str">
        <f t="shared" si="24"/>
        <v/>
      </c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290"/>
      <c r="AF908" s="290"/>
      <c r="AG908" s="290"/>
      <c r="AH908" s="290"/>
      <c r="AI908" s="290"/>
      <c r="AJ908" s="290"/>
      <c r="AK908" s="290"/>
      <c r="AL908" s="31"/>
      <c r="AM908" s="290" t="str">
        <f t="shared" si="25"/>
        <v/>
      </c>
      <c r="AN908" s="290" t="str">
        <f t="shared" si="28"/>
        <v/>
      </c>
      <c r="AO908" s="31"/>
    </row>
    <row r="909">
      <c r="A909" s="31"/>
      <c r="B909" s="300"/>
      <c r="C909" s="292"/>
      <c r="D909" s="293" t="str">
        <f t="shared" si="22"/>
        <v/>
      </c>
      <c r="E909" s="296"/>
      <c r="F909" s="290" t="str">
        <f t="shared" si="23"/>
        <v/>
      </c>
      <c r="G909" s="286"/>
      <c r="H909" s="292"/>
      <c r="I909" s="296"/>
      <c r="J909" s="31"/>
      <c r="K909" s="285" t="str">
        <f t="shared" si="24"/>
        <v/>
      </c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290"/>
      <c r="AF909" s="290"/>
      <c r="AG909" s="290"/>
      <c r="AH909" s="290"/>
      <c r="AI909" s="290"/>
      <c r="AJ909" s="290"/>
      <c r="AK909" s="290"/>
      <c r="AL909" s="31"/>
      <c r="AM909" s="290" t="str">
        <f t="shared" si="25"/>
        <v/>
      </c>
      <c r="AN909" s="290" t="str">
        <f t="shared" si="28"/>
        <v/>
      </c>
      <c r="AO909" s="31"/>
    </row>
    <row r="910">
      <c r="A910" s="31"/>
      <c r="B910" s="300"/>
      <c r="C910" s="292"/>
      <c r="D910" s="293" t="str">
        <f t="shared" si="22"/>
        <v/>
      </c>
      <c r="E910" s="296"/>
      <c r="F910" s="290" t="str">
        <f t="shared" si="23"/>
        <v/>
      </c>
      <c r="G910" s="286"/>
      <c r="H910" s="292"/>
      <c r="I910" s="296"/>
      <c r="J910" s="31"/>
      <c r="K910" s="285" t="str">
        <f t="shared" si="24"/>
        <v/>
      </c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290"/>
      <c r="AF910" s="290"/>
      <c r="AG910" s="290"/>
      <c r="AH910" s="290"/>
      <c r="AI910" s="290"/>
      <c r="AJ910" s="290"/>
      <c r="AK910" s="290"/>
      <c r="AL910" s="31"/>
      <c r="AM910" s="290" t="str">
        <f t="shared" si="25"/>
        <v/>
      </c>
      <c r="AN910" s="290" t="str">
        <f t="shared" si="28"/>
        <v/>
      </c>
      <c r="AO910" s="31"/>
    </row>
    <row r="911">
      <c r="A911" s="31"/>
      <c r="B911" s="300"/>
      <c r="C911" s="292"/>
      <c r="D911" s="293" t="str">
        <f t="shared" si="22"/>
        <v/>
      </c>
      <c r="E911" s="296"/>
      <c r="F911" s="290" t="str">
        <f t="shared" si="23"/>
        <v/>
      </c>
      <c r="G911" s="286"/>
      <c r="H911" s="292"/>
      <c r="I911" s="296"/>
      <c r="J911" s="31"/>
      <c r="K911" s="285" t="str">
        <f t="shared" si="24"/>
        <v/>
      </c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290"/>
      <c r="AF911" s="290"/>
      <c r="AG911" s="290"/>
      <c r="AH911" s="290"/>
      <c r="AI911" s="290"/>
      <c r="AJ911" s="290"/>
      <c r="AK911" s="290"/>
      <c r="AL911" s="31"/>
      <c r="AM911" s="290" t="str">
        <f t="shared" si="25"/>
        <v/>
      </c>
      <c r="AN911" s="290" t="str">
        <f t="shared" si="28"/>
        <v/>
      </c>
      <c r="AO911" s="31"/>
    </row>
    <row r="912">
      <c r="A912" s="31"/>
      <c r="B912" s="300"/>
      <c r="C912" s="292"/>
      <c r="D912" s="293" t="str">
        <f t="shared" si="22"/>
        <v/>
      </c>
      <c r="E912" s="296"/>
      <c r="F912" s="290" t="str">
        <f t="shared" si="23"/>
        <v/>
      </c>
      <c r="G912" s="286"/>
      <c r="H912" s="292"/>
      <c r="I912" s="296"/>
      <c r="J912" s="31"/>
      <c r="K912" s="285" t="str">
        <f t="shared" si="24"/>
        <v/>
      </c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290"/>
      <c r="AF912" s="290"/>
      <c r="AG912" s="290"/>
      <c r="AH912" s="290"/>
      <c r="AI912" s="290"/>
      <c r="AJ912" s="290"/>
      <c r="AK912" s="290"/>
      <c r="AL912" s="31"/>
      <c r="AM912" s="290" t="str">
        <f t="shared" si="25"/>
        <v/>
      </c>
      <c r="AN912" s="290" t="str">
        <f t="shared" si="28"/>
        <v/>
      </c>
      <c r="AO912" s="31"/>
    </row>
    <row r="913">
      <c r="A913" s="31"/>
      <c r="B913" s="300"/>
      <c r="C913" s="292"/>
      <c r="D913" s="293" t="str">
        <f t="shared" si="22"/>
        <v/>
      </c>
      <c r="E913" s="296"/>
      <c r="F913" s="290" t="str">
        <f t="shared" si="23"/>
        <v/>
      </c>
      <c r="G913" s="286"/>
      <c r="H913" s="292"/>
      <c r="I913" s="296"/>
      <c r="J913" s="31"/>
      <c r="K913" s="285" t="str">
        <f t="shared" si="24"/>
        <v/>
      </c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290"/>
      <c r="AF913" s="290"/>
      <c r="AG913" s="290"/>
      <c r="AH913" s="290"/>
      <c r="AI913" s="290"/>
      <c r="AJ913" s="290"/>
      <c r="AK913" s="290"/>
      <c r="AL913" s="31"/>
      <c r="AM913" s="290" t="str">
        <f t="shared" si="25"/>
        <v/>
      </c>
      <c r="AN913" s="290" t="str">
        <f t="shared" si="28"/>
        <v/>
      </c>
      <c r="AO913" s="31"/>
    </row>
    <row r="914">
      <c r="A914" s="31"/>
      <c r="B914" s="300"/>
      <c r="C914" s="292"/>
      <c r="D914" s="293" t="str">
        <f t="shared" si="22"/>
        <v/>
      </c>
      <c r="E914" s="296"/>
      <c r="F914" s="290" t="str">
        <f t="shared" si="23"/>
        <v/>
      </c>
      <c r="G914" s="286"/>
      <c r="H914" s="292"/>
      <c r="I914" s="296"/>
      <c r="J914" s="31"/>
      <c r="K914" s="285" t="str">
        <f t="shared" si="24"/>
        <v/>
      </c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290"/>
      <c r="AF914" s="290"/>
      <c r="AG914" s="290"/>
      <c r="AH914" s="290"/>
      <c r="AI914" s="290"/>
      <c r="AJ914" s="290"/>
      <c r="AK914" s="290"/>
      <c r="AL914" s="31"/>
      <c r="AM914" s="290" t="str">
        <f t="shared" si="25"/>
        <v/>
      </c>
      <c r="AN914" s="290" t="str">
        <f t="shared" si="28"/>
        <v/>
      </c>
      <c r="AO914" s="31"/>
    </row>
    <row r="915">
      <c r="A915" s="31"/>
      <c r="B915" s="300"/>
      <c r="C915" s="292"/>
      <c r="D915" s="293" t="str">
        <f t="shared" si="22"/>
        <v/>
      </c>
      <c r="E915" s="296"/>
      <c r="F915" s="290" t="str">
        <f t="shared" si="23"/>
        <v/>
      </c>
      <c r="G915" s="286"/>
      <c r="H915" s="292"/>
      <c r="I915" s="296"/>
      <c r="J915" s="31"/>
      <c r="K915" s="285" t="str">
        <f t="shared" si="24"/>
        <v/>
      </c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290"/>
      <c r="AF915" s="290"/>
      <c r="AG915" s="290"/>
      <c r="AH915" s="290"/>
      <c r="AI915" s="290"/>
      <c r="AJ915" s="290"/>
      <c r="AK915" s="290"/>
      <c r="AL915" s="31"/>
      <c r="AM915" s="290" t="str">
        <f t="shared" si="25"/>
        <v/>
      </c>
      <c r="AN915" s="290" t="str">
        <f t="shared" si="28"/>
        <v/>
      </c>
      <c r="AO915" s="31"/>
    </row>
    <row r="916">
      <c r="A916" s="31"/>
      <c r="B916" s="300"/>
      <c r="C916" s="292"/>
      <c r="D916" s="293" t="str">
        <f t="shared" si="22"/>
        <v/>
      </c>
      <c r="E916" s="296"/>
      <c r="F916" s="290" t="str">
        <f t="shared" si="23"/>
        <v/>
      </c>
      <c r="G916" s="286"/>
      <c r="H916" s="292"/>
      <c r="I916" s="296"/>
      <c r="J916" s="31"/>
      <c r="K916" s="285" t="str">
        <f t="shared" si="24"/>
        <v/>
      </c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290"/>
      <c r="AF916" s="290"/>
      <c r="AG916" s="290"/>
      <c r="AH916" s="290"/>
      <c r="AI916" s="290"/>
      <c r="AJ916" s="290"/>
      <c r="AK916" s="290"/>
      <c r="AL916" s="31"/>
      <c r="AM916" s="290" t="str">
        <f t="shared" si="25"/>
        <v/>
      </c>
      <c r="AN916" s="290" t="str">
        <f t="shared" si="28"/>
        <v/>
      </c>
      <c r="AO916" s="31"/>
    </row>
    <row r="917">
      <c r="A917" s="31"/>
      <c r="B917" s="300"/>
      <c r="C917" s="292"/>
      <c r="D917" s="293" t="str">
        <f t="shared" si="22"/>
        <v/>
      </c>
      <c r="E917" s="296"/>
      <c r="F917" s="290" t="str">
        <f t="shared" si="23"/>
        <v/>
      </c>
      <c r="G917" s="286"/>
      <c r="H917" s="292"/>
      <c r="I917" s="296"/>
      <c r="J917" s="31"/>
      <c r="K917" s="285" t="str">
        <f t="shared" si="24"/>
        <v/>
      </c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290"/>
      <c r="AF917" s="290"/>
      <c r="AG917" s="290"/>
      <c r="AH917" s="290"/>
      <c r="AI917" s="290"/>
      <c r="AJ917" s="290"/>
      <c r="AK917" s="290"/>
      <c r="AL917" s="31"/>
      <c r="AM917" s="290" t="str">
        <f t="shared" si="25"/>
        <v/>
      </c>
      <c r="AN917" s="290" t="str">
        <f t="shared" si="28"/>
        <v/>
      </c>
      <c r="AO917" s="31"/>
    </row>
    <row r="918">
      <c r="A918" s="31"/>
      <c r="B918" s="300"/>
      <c r="C918" s="292"/>
      <c r="D918" s="293" t="str">
        <f t="shared" si="22"/>
        <v/>
      </c>
      <c r="E918" s="296"/>
      <c r="F918" s="290" t="str">
        <f t="shared" si="23"/>
        <v/>
      </c>
      <c r="G918" s="286"/>
      <c r="H918" s="292"/>
      <c r="I918" s="296"/>
      <c r="J918" s="31"/>
      <c r="K918" s="285" t="str">
        <f t="shared" si="24"/>
        <v/>
      </c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290"/>
      <c r="AF918" s="290"/>
      <c r="AG918" s="290"/>
      <c r="AH918" s="290"/>
      <c r="AI918" s="290"/>
      <c r="AJ918" s="290"/>
      <c r="AK918" s="290"/>
      <c r="AL918" s="31"/>
      <c r="AM918" s="290" t="str">
        <f t="shared" si="25"/>
        <v/>
      </c>
      <c r="AN918" s="290" t="str">
        <f t="shared" si="28"/>
        <v/>
      </c>
      <c r="AO918" s="31"/>
    </row>
    <row r="919">
      <c r="A919" s="31"/>
      <c r="B919" s="300"/>
      <c r="C919" s="292"/>
      <c r="D919" s="293" t="str">
        <f t="shared" si="22"/>
        <v/>
      </c>
      <c r="E919" s="296"/>
      <c r="F919" s="290" t="str">
        <f t="shared" si="23"/>
        <v/>
      </c>
      <c r="G919" s="286"/>
      <c r="H919" s="292"/>
      <c r="I919" s="296"/>
      <c r="J919" s="31"/>
      <c r="K919" s="285" t="str">
        <f t="shared" si="24"/>
        <v/>
      </c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290"/>
      <c r="AF919" s="290"/>
      <c r="AG919" s="290"/>
      <c r="AH919" s="290"/>
      <c r="AI919" s="290"/>
      <c r="AJ919" s="290"/>
      <c r="AK919" s="290"/>
      <c r="AL919" s="31"/>
      <c r="AM919" s="290" t="str">
        <f t="shared" si="25"/>
        <v/>
      </c>
      <c r="AN919" s="290" t="str">
        <f t="shared" si="28"/>
        <v/>
      </c>
      <c r="AO919" s="31"/>
    </row>
    <row r="920">
      <c r="A920" s="31"/>
      <c r="B920" s="300"/>
      <c r="C920" s="292"/>
      <c r="D920" s="293" t="str">
        <f t="shared" si="22"/>
        <v/>
      </c>
      <c r="E920" s="296"/>
      <c r="F920" s="290" t="str">
        <f t="shared" si="23"/>
        <v/>
      </c>
      <c r="G920" s="286"/>
      <c r="H920" s="292"/>
      <c r="I920" s="296"/>
      <c r="J920" s="31"/>
      <c r="K920" s="285" t="str">
        <f t="shared" si="24"/>
        <v/>
      </c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290"/>
      <c r="AF920" s="290"/>
      <c r="AG920" s="290"/>
      <c r="AH920" s="290"/>
      <c r="AI920" s="290"/>
      <c r="AJ920" s="290"/>
      <c r="AK920" s="290"/>
      <c r="AL920" s="31"/>
      <c r="AM920" s="290" t="str">
        <f t="shared" si="25"/>
        <v/>
      </c>
      <c r="AN920" s="290" t="str">
        <f t="shared" si="28"/>
        <v/>
      </c>
      <c r="AO920" s="31"/>
    </row>
    <row r="921">
      <c r="A921" s="31"/>
      <c r="B921" s="300"/>
      <c r="C921" s="292"/>
      <c r="D921" s="293" t="str">
        <f t="shared" si="22"/>
        <v/>
      </c>
      <c r="E921" s="296"/>
      <c r="F921" s="290" t="str">
        <f t="shared" si="23"/>
        <v/>
      </c>
      <c r="G921" s="286"/>
      <c r="H921" s="292"/>
      <c r="I921" s="296"/>
      <c r="J921" s="31"/>
      <c r="K921" s="285" t="str">
        <f t="shared" si="24"/>
        <v/>
      </c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290"/>
      <c r="AF921" s="290"/>
      <c r="AG921" s="290"/>
      <c r="AH921" s="290"/>
      <c r="AI921" s="290"/>
      <c r="AJ921" s="290"/>
      <c r="AK921" s="290"/>
      <c r="AL921" s="31"/>
      <c r="AM921" s="290" t="str">
        <f t="shared" si="25"/>
        <v/>
      </c>
      <c r="AN921" s="290" t="str">
        <f t="shared" si="28"/>
        <v/>
      </c>
      <c r="AO921" s="31"/>
    </row>
    <row r="922">
      <c r="A922" s="31"/>
      <c r="B922" s="300"/>
      <c r="C922" s="292"/>
      <c r="D922" s="293" t="str">
        <f t="shared" si="22"/>
        <v/>
      </c>
      <c r="E922" s="296"/>
      <c r="F922" s="290" t="str">
        <f t="shared" si="23"/>
        <v/>
      </c>
      <c r="G922" s="286"/>
      <c r="H922" s="292"/>
      <c r="I922" s="296"/>
      <c r="J922" s="31"/>
      <c r="K922" s="285" t="str">
        <f t="shared" si="24"/>
        <v/>
      </c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290"/>
      <c r="AF922" s="290"/>
      <c r="AG922" s="290"/>
      <c r="AH922" s="290"/>
      <c r="AI922" s="290"/>
      <c r="AJ922" s="290"/>
      <c r="AK922" s="290"/>
      <c r="AL922" s="31"/>
      <c r="AM922" s="290" t="str">
        <f t="shared" si="25"/>
        <v/>
      </c>
      <c r="AN922" s="290" t="str">
        <f t="shared" si="28"/>
        <v/>
      </c>
      <c r="AO922" s="31"/>
    </row>
    <row r="923">
      <c r="A923" s="31"/>
      <c r="B923" s="300"/>
      <c r="C923" s="292"/>
      <c r="D923" s="293" t="str">
        <f t="shared" si="22"/>
        <v/>
      </c>
      <c r="E923" s="296"/>
      <c r="F923" s="290" t="str">
        <f t="shared" si="23"/>
        <v/>
      </c>
      <c r="G923" s="286"/>
      <c r="H923" s="292"/>
      <c r="I923" s="296"/>
      <c r="J923" s="31"/>
      <c r="K923" s="285" t="str">
        <f t="shared" si="24"/>
        <v/>
      </c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290"/>
      <c r="AF923" s="290"/>
      <c r="AG923" s="290"/>
      <c r="AH923" s="290"/>
      <c r="AI923" s="290"/>
      <c r="AJ923" s="290"/>
      <c r="AK923" s="290"/>
      <c r="AL923" s="31"/>
      <c r="AM923" s="290" t="str">
        <f t="shared" si="25"/>
        <v/>
      </c>
      <c r="AN923" s="290" t="str">
        <f t="shared" si="28"/>
        <v/>
      </c>
      <c r="AO923" s="31"/>
    </row>
    <row r="924">
      <c r="A924" s="31"/>
      <c r="B924" s="300"/>
      <c r="C924" s="292"/>
      <c r="D924" s="293" t="str">
        <f t="shared" si="22"/>
        <v/>
      </c>
      <c r="E924" s="296"/>
      <c r="F924" s="290" t="str">
        <f t="shared" si="23"/>
        <v/>
      </c>
      <c r="G924" s="286"/>
      <c r="H924" s="292"/>
      <c r="I924" s="296"/>
      <c r="J924" s="31"/>
      <c r="K924" s="285" t="str">
        <f t="shared" si="24"/>
        <v/>
      </c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290"/>
      <c r="AF924" s="290"/>
      <c r="AG924" s="290"/>
      <c r="AH924" s="290"/>
      <c r="AI924" s="290"/>
      <c r="AJ924" s="290"/>
      <c r="AK924" s="290"/>
      <c r="AL924" s="31"/>
      <c r="AM924" s="290" t="str">
        <f t="shared" si="25"/>
        <v/>
      </c>
      <c r="AN924" s="290" t="str">
        <f t="shared" si="28"/>
        <v/>
      </c>
      <c r="AO924" s="31"/>
    </row>
    <row r="925">
      <c r="A925" s="31"/>
      <c r="B925" s="300"/>
      <c r="C925" s="292"/>
      <c r="D925" s="293" t="str">
        <f t="shared" si="22"/>
        <v/>
      </c>
      <c r="E925" s="296"/>
      <c r="F925" s="290" t="str">
        <f t="shared" si="23"/>
        <v/>
      </c>
      <c r="G925" s="286"/>
      <c r="H925" s="292"/>
      <c r="I925" s="296"/>
      <c r="J925" s="31"/>
      <c r="K925" s="285" t="str">
        <f t="shared" si="24"/>
        <v/>
      </c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290"/>
      <c r="AF925" s="290"/>
      <c r="AG925" s="290"/>
      <c r="AH925" s="290"/>
      <c r="AI925" s="290"/>
      <c r="AJ925" s="290"/>
      <c r="AK925" s="290"/>
      <c r="AL925" s="31"/>
      <c r="AM925" s="290" t="str">
        <f t="shared" si="25"/>
        <v/>
      </c>
      <c r="AN925" s="290" t="str">
        <f t="shared" si="28"/>
        <v/>
      </c>
      <c r="AO925" s="31"/>
    </row>
    <row r="926">
      <c r="A926" s="31"/>
      <c r="B926" s="300"/>
      <c r="C926" s="292"/>
      <c r="D926" s="293" t="str">
        <f t="shared" si="22"/>
        <v/>
      </c>
      <c r="E926" s="296"/>
      <c r="F926" s="290" t="str">
        <f t="shared" si="23"/>
        <v/>
      </c>
      <c r="G926" s="286"/>
      <c r="H926" s="292"/>
      <c r="I926" s="296"/>
      <c r="J926" s="31"/>
      <c r="K926" s="285" t="str">
        <f t="shared" si="24"/>
        <v/>
      </c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290"/>
      <c r="AF926" s="290"/>
      <c r="AG926" s="290"/>
      <c r="AH926" s="290"/>
      <c r="AI926" s="290"/>
      <c r="AJ926" s="290"/>
      <c r="AK926" s="290"/>
      <c r="AL926" s="31"/>
      <c r="AM926" s="290" t="str">
        <f t="shared" si="25"/>
        <v/>
      </c>
      <c r="AN926" s="290" t="str">
        <f t="shared" si="28"/>
        <v/>
      </c>
      <c r="AO926" s="31"/>
    </row>
    <row r="927">
      <c r="A927" s="31"/>
      <c r="B927" s="300"/>
      <c r="C927" s="292"/>
      <c r="D927" s="293" t="str">
        <f t="shared" si="22"/>
        <v/>
      </c>
      <c r="E927" s="296"/>
      <c r="F927" s="290" t="str">
        <f t="shared" si="23"/>
        <v/>
      </c>
      <c r="G927" s="286"/>
      <c r="H927" s="292"/>
      <c r="I927" s="296"/>
      <c r="J927" s="31"/>
      <c r="K927" s="285" t="str">
        <f t="shared" si="24"/>
        <v/>
      </c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290"/>
      <c r="AF927" s="290"/>
      <c r="AG927" s="290"/>
      <c r="AH927" s="290"/>
      <c r="AI927" s="290"/>
      <c r="AJ927" s="290"/>
      <c r="AK927" s="290"/>
      <c r="AL927" s="31"/>
      <c r="AM927" s="290" t="str">
        <f t="shared" si="25"/>
        <v/>
      </c>
      <c r="AN927" s="290" t="str">
        <f t="shared" si="28"/>
        <v/>
      </c>
      <c r="AO927" s="31"/>
    </row>
    <row r="928">
      <c r="A928" s="31"/>
      <c r="B928" s="300"/>
      <c r="C928" s="292"/>
      <c r="D928" s="293" t="str">
        <f t="shared" si="22"/>
        <v/>
      </c>
      <c r="E928" s="296"/>
      <c r="F928" s="290" t="str">
        <f t="shared" si="23"/>
        <v/>
      </c>
      <c r="G928" s="286"/>
      <c r="H928" s="292"/>
      <c r="I928" s="296"/>
      <c r="J928" s="31"/>
      <c r="K928" s="285" t="str">
        <f t="shared" si="24"/>
        <v/>
      </c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290"/>
      <c r="AF928" s="290"/>
      <c r="AG928" s="290"/>
      <c r="AH928" s="290"/>
      <c r="AI928" s="290"/>
      <c r="AJ928" s="290"/>
      <c r="AK928" s="290"/>
      <c r="AL928" s="31"/>
      <c r="AM928" s="290" t="str">
        <f t="shared" si="25"/>
        <v/>
      </c>
      <c r="AN928" s="290" t="str">
        <f t="shared" si="28"/>
        <v/>
      </c>
      <c r="AO928" s="31"/>
    </row>
    <row r="929">
      <c r="A929" s="31"/>
      <c r="B929" s="300"/>
      <c r="C929" s="292"/>
      <c r="D929" s="293" t="str">
        <f t="shared" si="22"/>
        <v/>
      </c>
      <c r="E929" s="296"/>
      <c r="F929" s="290" t="str">
        <f t="shared" si="23"/>
        <v/>
      </c>
      <c r="G929" s="286"/>
      <c r="H929" s="292"/>
      <c r="I929" s="296"/>
      <c r="J929" s="31"/>
      <c r="K929" s="285" t="str">
        <f t="shared" si="24"/>
        <v/>
      </c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290"/>
      <c r="AF929" s="290"/>
      <c r="AG929" s="290"/>
      <c r="AH929" s="290"/>
      <c r="AI929" s="290"/>
      <c r="AJ929" s="290"/>
      <c r="AK929" s="290"/>
      <c r="AL929" s="31"/>
      <c r="AM929" s="290" t="str">
        <f t="shared" si="25"/>
        <v/>
      </c>
      <c r="AN929" s="290" t="str">
        <f t="shared" si="28"/>
        <v/>
      </c>
      <c r="AO929" s="31"/>
    </row>
    <row r="930">
      <c r="A930" s="31"/>
      <c r="B930" s="300"/>
      <c r="C930" s="292"/>
      <c r="D930" s="293" t="str">
        <f t="shared" si="22"/>
        <v/>
      </c>
      <c r="E930" s="296"/>
      <c r="F930" s="290" t="str">
        <f t="shared" si="23"/>
        <v/>
      </c>
      <c r="G930" s="286"/>
      <c r="H930" s="292"/>
      <c r="I930" s="296"/>
      <c r="J930" s="31"/>
      <c r="K930" s="285" t="str">
        <f t="shared" si="24"/>
        <v/>
      </c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290"/>
      <c r="AF930" s="290"/>
      <c r="AG930" s="290"/>
      <c r="AH930" s="290"/>
      <c r="AI930" s="290"/>
      <c r="AJ930" s="290"/>
      <c r="AK930" s="290"/>
      <c r="AL930" s="31"/>
      <c r="AM930" s="290" t="str">
        <f t="shared" si="25"/>
        <v/>
      </c>
      <c r="AN930" s="290" t="str">
        <f t="shared" si="28"/>
        <v/>
      </c>
      <c r="AO930" s="31"/>
    </row>
    <row r="931">
      <c r="A931" s="31"/>
      <c r="B931" s="300"/>
      <c r="C931" s="292"/>
      <c r="D931" s="293" t="str">
        <f t="shared" si="22"/>
        <v/>
      </c>
      <c r="E931" s="296"/>
      <c r="F931" s="290" t="str">
        <f t="shared" si="23"/>
        <v/>
      </c>
      <c r="G931" s="286"/>
      <c r="H931" s="292"/>
      <c r="I931" s="296"/>
      <c r="J931" s="31"/>
      <c r="K931" s="285" t="str">
        <f t="shared" si="24"/>
        <v/>
      </c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290"/>
      <c r="AF931" s="290"/>
      <c r="AG931" s="290"/>
      <c r="AH931" s="290"/>
      <c r="AI931" s="290"/>
      <c r="AJ931" s="290"/>
      <c r="AK931" s="290"/>
      <c r="AL931" s="31"/>
      <c r="AM931" s="290" t="str">
        <f t="shared" si="25"/>
        <v/>
      </c>
      <c r="AN931" s="290" t="str">
        <f t="shared" si="28"/>
        <v/>
      </c>
      <c r="AO931" s="31"/>
    </row>
    <row r="932">
      <c r="A932" s="31"/>
      <c r="B932" s="300"/>
      <c r="C932" s="292"/>
      <c r="D932" s="293" t="str">
        <f t="shared" si="22"/>
        <v/>
      </c>
      <c r="E932" s="296"/>
      <c r="F932" s="290" t="str">
        <f t="shared" si="23"/>
        <v/>
      </c>
      <c r="G932" s="286"/>
      <c r="H932" s="292"/>
      <c r="I932" s="296"/>
      <c r="J932" s="31"/>
      <c r="K932" s="285" t="str">
        <f t="shared" si="24"/>
        <v/>
      </c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290"/>
      <c r="AF932" s="290"/>
      <c r="AG932" s="290"/>
      <c r="AH932" s="290"/>
      <c r="AI932" s="290"/>
      <c r="AJ932" s="290"/>
      <c r="AK932" s="290"/>
      <c r="AL932" s="31"/>
      <c r="AM932" s="290" t="str">
        <f t="shared" si="25"/>
        <v/>
      </c>
      <c r="AN932" s="290" t="str">
        <f t="shared" si="28"/>
        <v/>
      </c>
      <c r="AO932" s="31"/>
    </row>
    <row r="933">
      <c r="A933" s="31"/>
      <c r="B933" s="300"/>
      <c r="C933" s="292"/>
      <c r="D933" s="293" t="str">
        <f t="shared" si="22"/>
        <v/>
      </c>
      <c r="E933" s="296"/>
      <c r="F933" s="290" t="str">
        <f t="shared" si="23"/>
        <v/>
      </c>
      <c r="G933" s="286"/>
      <c r="H933" s="292"/>
      <c r="I933" s="296"/>
      <c r="J933" s="31"/>
      <c r="K933" s="285" t="str">
        <f t="shared" si="24"/>
        <v/>
      </c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290"/>
      <c r="AF933" s="290"/>
      <c r="AG933" s="290"/>
      <c r="AH933" s="290"/>
      <c r="AI933" s="290"/>
      <c r="AJ933" s="290"/>
      <c r="AK933" s="290"/>
      <c r="AL933" s="31"/>
      <c r="AM933" s="290" t="str">
        <f t="shared" si="25"/>
        <v/>
      </c>
      <c r="AN933" s="290" t="str">
        <f t="shared" si="28"/>
        <v/>
      </c>
      <c r="AO933" s="31"/>
    </row>
    <row r="934">
      <c r="A934" s="31"/>
      <c r="B934" s="300"/>
      <c r="C934" s="292"/>
      <c r="D934" s="293" t="str">
        <f t="shared" si="22"/>
        <v/>
      </c>
      <c r="E934" s="296"/>
      <c r="F934" s="290" t="str">
        <f t="shared" si="23"/>
        <v/>
      </c>
      <c r="G934" s="286"/>
      <c r="H934" s="292"/>
      <c r="I934" s="296"/>
      <c r="J934" s="31"/>
      <c r="K934" s="285" t="str">
        <f t="shared" si="24"/>
        <v/>
      </c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290"/>
      <c r="AF934" s="290"/>
      <c r="AG934" s="290"/>
      <c r="AH934" s="290"/>
      <c r="AI934" s="290"/>
      <c r="AJ934" s="290"/>
      <c r="AK934" s="290"/>
      <c r="AL934" s="31"/>
      <c r="AM934" s="290" t="str">
        <f t="shared" si="25"/>
        <v/>
      </c>
      <c r="AN934" s="290" t="str">
        <f t="shared" si="28"/>
        <v/>
      </c>
      <c r="AO934" s="31"/>
    </row>
    <row r="935">
      <c r="A935" s="31"/>
      <c r="B935" s="300"/>
      <c r="C935" s="292"/>
      <c r="D935" s="293" t="str">
        <f t="shared" si="22"/>
        <v/>
      </c>
      <c r="E935" s="296"/>
      <c r="F935" s="290" t="str">
        <f t="shared" si="23"/>
        <v/>
      </c>
      <c r="G935" s="286"/>
      <c r="H935" s="292"/>
      <c r="I935" s="296"/>
      <c r="J935" s="31"/>
      <c r="K935" s="285" t="str">
        <f t="shared" si="24"/>
        <v/>
      </c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290"/>
      <c r="AF935" s="290"/>
      <c r="AG935" s="290"/>
      <c r="AH935" s="290"/>
      <c r="AI935" s="290"/>
      <c r="AJ935" s="290"/>
      <c r="AK935" s="290"/>
      <c r="AL935" s="31"/>
      <c r="AM935" s="290" t="str">
        <f t="shared" si="25"/>
        <v/>
      </c>
      <c r="AN935" s="290" t="str">
        <f t="shared" si="28"/>
        <v/>
      </c>
      <c r="AO935" s="31"/>
    </row>
    <row r="936">
      <c r="A936" s="31"/>
      <c r="B936" s="300"/>
      <c r="C936" s="292"/>
      <c r="D936" s="293" t="str">
        <f t="shared" si="22"/>
        <v/>
      </c>
      <c r="E936" s="296"/>
      <c r="F936" s="290" t="str">
        <f t="shared" si="23"/>
        <v/>
      </c>
      <c r="G936" s="286"/>
      <c r="H936" s="292"/>
      <c r="I936" s="296"/>
      <c r="J936" s="31"/>
      <c r="K936" s="285" t="str">
        <f t="shared" si="24"/>
        <v/>
      </c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290"/>
      <c r="AF936" s="290"/>
      <c r="AG936" s="290"/>
      <c r="AH936" s="290"/>
      <c r="AI936" s="290"/>
      <c r="AJ936" s="290"/>
      <c r="AK936" s="290"/>
      <c r="AL936" s="31"/>
      <c r="AM936" s="290" t="str">
        <f t="shared" si="25"/>
        <v/>
      </c>
      <c r="AN936" s="290" t="str">
        <f t="shared" si="28"/>
        <v/>
      </c>
      <c r="AO936" s="31"/>
    </row>
    <row r="937">
      <c r="A937" s="31"/>
      <c r="B937" s="300"/>
      <c r="C937" s="292"/>
      <c r="D937" s="293" t="str">
        <f t="shared" si="22"/>
        <v/>
      </c>
      <c r="E937" s="296"/>
      <c r="F937" s="290" t="str">
        <f t="shared" si="23"/>
        <v/>
      </c>
      <c r="G937" s="286"/>
      <c r="H937" s="292"/>
      <c r="I937" s="296"/>
      <c r="J937" s="31"/>
      <c r="K937" s="285" t="str">
        <f t="shared" si="24"/>
        <v/>
      </c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290"/>
      <c r="AF937" s="290"/>
      <c r="AG937" s="290"/>
      <c r="AH937" s="290"/>
      <c r="AI937" s="290"/>
      <c r="AJ937" s="290"/>
      <c r="AK937" s="290"/>
      <c r="AL937" s="31"/>
      <c r="AM937" s="290" t="str">
        <f t="shared" si="25"/>
        <v/>
      </c>
      <c r="AN937" s="290" t="str">
        <f t="shared" si="28"/>
        <v/>
      </c>
      <c r="AO937" s="31"/>
    </row>
    <row r="938">
      <c r="A938" s="31"/>
      <c r="B938" s="300"/>
      <c r="C938" s="292"/>
      <c r="D938" s="293" t="str">
        <f t="shared" si="22"/>
        <v/>
      </c>
      <c r="E938" s="296"/>
      <c r="F938" s="290" t="str">
        <f t="shared" si="23"/>
        <v/>
      </c>
      <c r="G938" s="286"/>
      <c r="H938" s="292"/>
      <c r="I938" s="296"/>
      <c r="J938" s="31"/>
      <c r="K938" s="285" t="str">
        <f t="shared" si="24"/>
        <v/>
      </c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290"/>
      <c r="AF938" s="290"/>
      <c r="AG938" s="290"/>
      <c r="AH938" s="290"/>
      <c r="AI938" s="290"/>
      <c r="AJ938" s="290"/>
      <c r="AK938" s="290"/>
      <c r="AL938" s="31"/>
      <c r="AM938" s="290" t="str">
        <f t="shared" si="25"/>
        <v/>
      </c>
      <c r="AN938" s="290" t="str">
        <f t="shared" si="28"/>
        <v/>
      </c>
      <c r="AO938" s="31"/>
    </row>
    <row r="939">
      <c r="A939" s="31"/>
      <c r="B939" s="300"/>
      <c r="C939" s="292"/>
      <c r="D939" s="293" t="str">
        <f t="shared" si="22"/>
        <v/>
      </c>
      <c r="E939" s="296"/>
      <c r="F939" s="290" t="str">
        <f t="shared" si="23"/>
        <v/>
      </c>
      <c r="G939" s="286"/>
      <c r="H939" s="292"/>
      <c r="I939" s="296"/>
      <c r="J939" s="31"/>
      <c r="K939" s="285" t="str">
        <f t="shared" si="24"/>
        <v/>
      </c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290"/>
      <c r="AF939" s="290"/>
      <c r="AG939" s="290"/>
      <c r="AH939" s="290"/>
      <c r="AI939" s="290"/>
      <c r="AJ939" s="290"/>
      <c r="AK939" s="290"/>
      <c r="AL939" s="31"/>
      <c r="AM939" s="290" t="str">
        <f t="shared" si="25"/>
        <v/>
      </c>
      <c r="AN939" s="290" t="str">
        <f t="shared" si="28"/>
        <v/>
      </c>
      <c r="AO939" s="31"/>
    </row>
    <row r="940">
      <c r="A940" s="31"/>
      <c r="B940" s="300"/>
      <c r="C940" s="292"/>
      <c r="D940" s="293" t="str">
        <f t="shared" si="22"/>
        <v/>
      </c>
      <c r="E940" s="296"/>
      <c r="F940" s="290" t="str">
        <f t="shared" si="23"/>
        <v/>
      </c>
      <c r="G940" s="286"/>
      <c r="H940" s="292"/>
      <c r="I940" s="296"/>
      <c r="J940" s="31"/>
      <c r="K940" s="285" t="str">
        <f t="shared" si="24"/>
        <v/>
      </c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290"/>
      <c r="AF940" s="290"/>
      <c r="AG940" s="290"/>
      <c r="AH940" s="290"/>
      <c r="AI940" s="290"/>
      <c r="AJ940" s="290"/>
      <c r="AK940" s="290"/>
      <c r="AL940" s="31"/>
      <c r="AM940" s="290" t="str">
        <f t="shared" si="25"/>
        <v/>
      </c>
      <c r="AN940" s="290" t="str">
        <f t="shared" si="28"/>
        <v/>
      </c>
      <c r="AO940" s="31"/>
    </row>
    <row r="941">
      <c r="A941" s="31"/>
      <c r="B941" s="300"/>
      <c r="C941" s="292"/>
      <c r="D941" s="293" t="str">
        <f t="shared" si="22"/>
        <v/>
      </c>
      <c r="E941" s="296"/>
      <c r="F941" s="290" t="str">
        <f t="shared" si="23"/>
        <v/>
      </c>
      <c r="G941" s="286"/>
      <c r="H941" s="292"/>
      <c r="I941" s="296"/>
      <c r="J941" s="31"/>
      <c r="K941" s="285" t="str">
        <f t="shared" si="24"/>
        <v/>
      </c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290"/>
      <c r="AF941" s="290"/>
      <c r="AG941" s="290"/>
      <c r="AH941" s="290"/>
      <c r="AI941" s="290"/>
      <c r="AJ941" s="290"/>
      <c r="AK941" s="290"/>
      <c r="AL941" s="31"/>
      <c r="AM941" s="290" t="str">
        <f t="shared" si="25"/>
        <v/>
      </c>
      <c r="AN941" s="290" t="str">
        <f t="shared" si="28"/>
        <v/>
      </c>
      <c r="AO941" s="31"/>
    </row>
    <row r="942">
      <c r="A942" s="31"/>
      <c r="B942" s="300"/>
      <c r="C942" s="292"/>
      <c r="D942" s="293" t="str">
        <f t="shared" si="22"/>
        <v/>
      </c>
      <c r="E942" s="296"/>
      <c r="F942" s="290" t="str">
        <f t="shared" si="23"/>
        <v/>
      </c>
      <c r="G942" s="286"/>
      <c r="H942" s="292"/>
      <c r="I942" s="296"/>
      <c r="J942" s="31"/>
      <c r="K942" s="285" t="str">
        <f t="shared" si="24"/>
        <v/>
      </c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290"/>
      <c r="AF942" s="290"/>
      <c r="AG942" s="290"/>
      <c r="AH942" s="290"/>
      <c r="AI942" s="290"/>
      <c r="AJ942" s="290"/>
      <c r="AK942" s="290"/>
      <c r="AL942" s="31"/>
      <c r="AM942" s="290" t="str">
        <f t="shared" si="25"/>
        <v/>
      </c>
      <c r="AN942" s="290" t="str">
        <f t="shared" si="28"/>
        <v/>
      </c>
      <c r="AO942" s="31"/>
    </row>
    <row r="943">
      <c r="A943" s="31"/>
      <c r="B943" s="300"/>
      <c r="C943" s="292"/>
      <c r="D943" s="293" t="str">
        <f t="shared" si="22"/>
        <v/>
      </c>
      <c r="E943" s="296"/>
      <c r="F943" s="290" t="str">
        <f t="shared" si="23"/>
        <v/>
      </c>
      <c r="G943" s="286"/>
      <c r="H943" s="292"/>
      <c r="I943" s="296"/>
      <c r="J943" s="31"/>
      <c r="K943" s="285" t="str">
        <f t="shared" si="24"/>
        <v/>
      </c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290"/>
      <c r="AF943" s="290"/>
      <c r="AG943" s="290"/>
      <c r="AH943" s="290"/>
      <c r="AI943" s="290"/>
      <c r="AJ943" s="290"/>
      <c r="AK943" s="290"/>
      <c r="AL943" s="31"/>
      <c r="AM943" s="290" t="str">
        <f t="shared" si="25"/>
        <v/>
      </c>
      <c r="AN943" s="290" t="str">
        <f t="shared" si="28"/>
        <v/>
      </c>
      <c r="AO943" s="31"/>
    </row>
    <row r="944">
      <c r="A944" s="31"/>
      <c r="B944" s="300"/>
      <c r="C944" s="292"/>
      <c r="D944" s="293" t="str">
        <f t="shared" si="22"/>
        <v/>
      </c>
      <c r="E944" s="296"/>
      <c r="F944" s="290" t="str">
        <f t="shared" si="23"/>
        <v/>
      </c>
      <c r="G944" s="286"/>
      <c r="H944" s="292"/>
      <c r="I944" s="296"/>
      <c r="J944" s="31"/>
      <c r="K944" s="285" t="str">
        <f t="shared" si="24"/>
        <v/>
      </c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290"/>
      <c r="AF944" s="290"/>
      <c r="AG944" s="290"/>
      <c r="AH944" s="290"/>
      <c r="AI944" s="290"/>
      <c r="AJ944" s="290"/>
      <c r="AK944" s="290"/>
      <c r="AL944" s="31"/>
      <c r="AM944" s="290" t="str">
        <f t="shared" si="25"/>
        <v/>
      </c>
      <c r="AN944" s="290" t="str">
        <f t="shared" si="28"/>
        <v/>
      </c>
      <c r="AO944" s="31"/>
    </row>
    <row r="945">
      <c r="A945" s="31"/>
      <c r="B945" s="300"/>
      <c r="C945" s="292"/>
      <c r="D945" s="293" t="str">
        <f t="shared" si="22"/>
        <v/>
      </c>
      <c r="E945" s="296"/>
      <c r="F945" s="290" t="str">
        <f t="shared" si="23"/>
        <v/>
      </c>
      <c r="G945" s="286"/>
      <c r="H945" s="292"/>
      <c r="I945" s="296"/>
      <c r="J945" s="31"/>
      <c r="K945" s="285" t="str">
        <f t="shared" si="24"/>
        <v/>
      </c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290"/>
      <c r="AF945" s="290"/>
      <c r="AG945" s="290"/>
      <c r="AH945" s="290"/>
      <c r="AI945" s="290"/>
      <c r="AJ945" s="290"/>
      <c r="AK945" s="290"/>
      <c r="AL945" s="31"/>
      <c r="AM945" s="290" t="str">
        <f t="shared" si="25"/>
        <v/>
      </c>
      <c r="AN945" s="290" t="str">
        <f t="shared" si="28"/>
        <v/>
      </c>
      <c r="AO945" s="31"/>
    </row>
    <row r="946">
      <c r="A946" s="31"/>
      <c r="B946" s="300"/>
      <c r="C946" s="292"/>
      <c r="D946" s="293" t="str">
        <f t="shared" si="22"/>
        <v/>
      </c>
      <c r="E946" s="296"/>
      <c r="F946" s="290" t="str">
        <f t="shared" si="23"/>
        <v/>
      </c>
      <c r="G946" s="286"/>
      <c r="H946" s="292"/>
      <c r="I946" s="296"/>
      <c r="J946" s="31"/>
      <c r="K946" s="285" t="str">
        <f t="shared" si="24"/>
        <v/>
      </c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290"/>
      <c r="AF946" s="290"/>
      <c r="AG946" s="290"/>
      <c r="AH946" s="290"/>
      <c r="AI946" s="290"/>
      <c r="AJ946" s="290"/>
      <c r="AK946" s="290"/>
      <c r="AL946" s="31"/>
      <c r="AM946" s="290" t="str">
        <f t="shared" si="25"/>
        <v/>
      </c>
      <c r="AN946" s="290" t="str">
        <f t="shared" si="28"/>
        <v/>
      </c>
      <c r="AO946" s="31"/>
    </row>
    <row r="947">
      <c r="A947" s="31"/>
      <c r="B947" s="300"/>
      <c r="C947" s="292"/>
      <c r="D947" s="293" t="str">
        <f t="shared" si="22"/>
        <v/>
      </c>
      <c r="E947" s="296"/>
      <c r="F947" s="290" t="str">
        <f t="shared" si="23"/>
        <v/>
      </c>
      <c r="G947" s="286"/>
      <c r="H947" s="292"/>
      <c r="I947" s="296"/>
      <c r="J947" s="31"/>
      <c r="K947" s="285" t="str">
        <f t="shared" si="24"/>
        <v/>
      </c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290"/>
      <c r="AF947" s="290"/>
      <c r="AG947" s="290"/>
      <c r="AH947" s="290"/>
      <c r="AI947" s="290"/>
      <c r="AJ947" s="290"/>
      <c r="AK947" s="290"/>
      <c r="AL947" s="31"/>
      <c r="AM947" s="290" t="str">
        <f t="shared" si="25"/>
        <v/>
      </c>
      <c r="AN947" s="290" t="str">
        <f t="shared" si="28"/>
        <v/>
      </c>
      <c r="AO947" s="31"/>
    </row>
    <row r="948">
      <c r="A948" s="31"/>
      <c r="B948" s="300"/>
      <c r="C948" s="292"/>
      <c r="D948" s="293" t="str">
        <f t="shared" si="22"/>
        <v/>
      </c>
      <c r="E948" s="296"/>
      <c r="F948" s="290" t="str">
        <f t="shared" si="23"/>
        <v/>
      </c>
      <c r="G948" s="286"/>
      <c r="H948" s="292"/>
      <c r="I948" s="296"/>
      <c r="J948" s="31"/>
      <c r="K948" s="285" t="str">
        <f t="shared" si="24"/>
        <v/>
      </c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290"/>
      <c r="AF948" s="290"/>
      <c r="AG948" s="290"/>
      <c r="AH948" s="290"/>
      <c r="AI948" s="290"/>
      <c r="AJ948" s="290"/>
      <c r="AK948" s="290"/>
      <c r="AL948" s="31"/>
      <c r="AM948" s="290" t="str">
        <f t="shared" si="25"/>
        <v/>
      </c>
      <c r="AN948" s="290" t="str">
        <f t="shared" si="28"/>
        <v/>
      </c>
      <c r="AO948" s="31"/>
    </row>
    <row r="949">
      <c r="A949" s="31"/>
      <c r="B949" s="300"/>
      <c r="C949" s="292"/>
      <c r="D949" s="293" t="str">
        <f t="shared" si="22"/>
        <v/>
      </c>
      <c r="E949" s="296"/>
      <c r="F949" s="290" t="str">
        <f t="shared" si="23"/>
        <v/>
      </c>
      <c r="G949" s="286"/>
      <c r="H949" s="292"/>
      <c r="I949" s="296"/>
      <c r="J949" s="31"/>
      <c r="K949" s="285" t="str">
        <f t="shared" si="24"/>
        <v/>
      </c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290"/>
      <c r="AF949" s="290"/>
      <c r="AG949" s="290"/>
      <c r="AH949" s="290"/>
      <c r="AI949" s="290"/>
      <c r="AJ949" s="290"/>
      <c r="AK949" s="290"/>
      <c r="AL949" s="31"/>
      <c r="AM949" s="290" t="str">
        <f t="shared" si="25"/>
        <v/>
      </c>
      <c r="AN949" s="290" t="str">
        <f t="shared" si="28"/>
        <v/>
      </c>
      <c r="AO949" s="31"/>
    </row>
    <row r="950">
      <c r="A950" s="31"/>
      <c r="B950" s="300"/>
      <c r="C950" s="292"/>
      <c r="D950" s="293" t="str">
        <f t="shared" si="22"/>
        <v/>
      </c>
      <c r="E950" s="296"/>
      <c r="F950" s="290" t="str">
        <f t="shared" si="23"/>
        <v/>
      </c>
      <c r="G950" s="286"/>
      <c r="H950" s="292"/>
      <c r="I950" s="296"/>
      <c r="J950" s="31"/>
      <c r="K950" s="285" t="str">
        <f t="shared" si="24"/>
        <v/>
      </c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290"/>
      <c r="AF950" s="290"/>
      <c r="AG950" s="290"/>
      <c r="AH950" s="290"/>
      <c r="AI950" s="290"/>
      <c r="AJ950" s="290"/>
      <c r="AK950" s="290"/>
      <c r="AL950" s="31"/>
      <c r="AM950" s="290" t="str">
        <f t="shared" si="25"/>
        <v/>
      </c>
      <c r="AN950" s="290" t="str">
        <f t="shared" si="28"/>
        <v/>
      </c>
      <c r="AO950" s="31"/>
    </row>
  </sheetData>
  <conditionalFormatting sqref="AM2:AN950 AO2:AO759">
    <cfRule type="cellIs" dxfId="4" priority="1" operator="equal">
      <formula>"Error!"</formula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17.25"/>
    <col customWidth="1" min="2" max="2" width="9.38"/>
    <col customWidth="1" min="3" max="3" width="8.63"/>
    <col customWidth="1" min="4" max="4" width="6.75"/>
    <col customWidth="1" min="5" max="5" width="10.63"/>
    <col customWidth="1" min="6" max="6" width="8.5"/>
    <col customWidth="1" min="7" max="7" width="8.38"/>
    <col customWidth="1" min="8" max="8" width="7.5"/>
    <col customWidth="1" min="9" max="9" width="7.13"/>
    <col customWidth="1" min="10" max="10" width="8.25"/>
    <col customWidth="1" min="11" max="11" width="7.38"/>
    <col customWidth="1" min="12" max="12" width="6.38"/>
    <col customWidth="1" min="13" max="13" width="7.75"/>
    <col customWidth="1" min="14" max="14" width="15.13"/>
    <col customWidth="1" min="15" max="15" width="8.25"/>
    <col customWidth="1" min="16" max="16" width="4.75"/>
    <col customWidth="1" min="19" max="19" width="6.0"/>
    <col customWidth="1" min="20" max="20" width="5.75"/>
    <col hidden="1" min="22" max="37" width="12.63"/>
  </cols>
  <sheetData>
    <row r="1">
      <c r="A1" s="308" t="s">
        <v>622</v>
      </c>
      <c r="B1" s="309" t="s">
        <v>489</v>
      </c>
      <c r="C1" s="310" t="s">
        <v>623</v>
      </c>
      <c r="D1" s="311" t="s">
        <v>491</v>
      </c>
      <c r="E1" s="311" t="s">
        <v>492</v>
      </c>
      <c r="F1" s="308" t="s">
        <v>493</v>
      </c>
      <c r="G1" s="309" t="s">
        <v>494</v>
      </c>
      <c r="H1" s="311" t="s">
        <v>495</v>
      </c>
      <c r="I1" s="311" t="s">
        <v>496</v>
      </c>
      <c r="J1" s="312" t="s">
        <v>624</v>
      </c>
      <c r="K1" s="308" t="s">
        <v>498</v>
      </c>
      <c r="L1" s="313" t="s">
        <v>38</v>
      </c>
      <c r="M1" s="308" t="s">
        <v>499</v>
      </c>
      <c r="N1" s="308" t="s">
        <v>501</v>
      </c>
      <c r="O1" s="308" t="s">
        <v>35</v>
      </c>
      <c r="P1" s="308" t="s">
        <v>502</v>
      </c>
      <c r="Q1" s="308" t="s">
        <v>503</v>
      </c>
      <c r="R1" s="308" t="s">
        <v>8</v>
      </c>
      <c r="S1" s="308" t="s">
        <v>504</v>
      </c>
      <c r="T1" s="308" t="s">
        <v>505</v>
      </c>
      <c r="U1" s="308" t="s">
        <v>506</v>
      </c>
      <c r="V1" s="290" t="s">
        <v>507</v>
      </c>
      <c r="W1" s="290" t="s">
        <v>507</v>
      </c>
      <c r="X1" s="290" t="s">
        <v>507</v>
      </c>
      <c r="Y1" s="290" t="s">
        <v>507</v>
      </c>
      <c r="Z1" s="290" t="s">
        <v>507</v>
      </c>
      <c r="AA1" s="290" t="s">
        <v>507</v>
      </c>
      <c r="AB1" s="290" t="s">
        <v>507</v>
      </c>
      <c r="AC1" s="285" t="s">
        <v>508</v>
      </c>
      <c r="AD1" s="285" t="s">
        <v>509</v>
      </c>
      <c r="AE1" s="285" t="s">
        <v>510</v>
      </c>
      <c r="AF1" s="285" t="s">
        <v>511</v>
      </c>
      <c r="AG1" s="285" t="s">
        <v>512</v>
      </c>
      <c r="AH1" s="285" t="s">
        <v>513</v>
      </c>
      <c r="AI1" s="285" t="s">
        <v>514</v>
      </c>
      <c r="AJ1" s="285" t="s">
        <v>515</v>
      </c>
      <c r="AK1" s="285" t="s">
        <v>516</v>
      </c>
      <c r="AL1" s="285"/>
      <c r="AM1" s="285"/>
      <c r="AN1" s="285"/>
      <c r="AO1" s="285"/>
      <c r="AP1" s="285"/>
    </row>
    <row r="2">
      <c r="A2" s="290"/>
      <c r="B2" s="286"/>
      <c r="C2" s="289"/>
      <c r="D2" s="293"/>
      <c r="E2" s="296"/>
      <c r="G2" s="286"/>
      <c r="H2" s="287"/>
      <c r="I2" s="296"/>
      <c r="J2" s="290"/>
      <c r="K2" s="285">
        <v>2419.7</v>
      </c>
      <c r="L2" s="285"/>
      <c r="M2" s="285"/>
      <c r="N2" s="285"/>
      <c r="O2" s="285"/>
      <c r="P2" s="285"/>
      <c r="Q2" s="285"/>
      <c r="R2" s="285"/>
      <c r="S2" s="285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308"/>
      <c r="AL2" s="290"/>
      <c r="AM2" s="290"/>
      <c r="AN2" s="308"/>
      <c r="AO2" s="308"/>
      <c r="AP2" s="308"/>
    </row>
    <row r="3">
      <c r="A3" s="290"/>
      <c r="B3" s="286">
        <v>43875.0</v>
      </c>
      <c r="C3" s="289"/>
      <c r="D3" s="293" t="s">
        <v>197</v>
      </c>
      <c r="E3" s="296">
        <v>0.6847222222222222</v>
      </c>
      <c r="F3" s="290">
        <f t="shared" ref="F3:F841" si="1">IF(ISBLANK(D3),"",K2)</f>
        <v>2419.7</v>
      </c>
      <c r="G3" s="286">
        <v>43875.0</v>
      </c>
      <c r="H3" s="287" t="s">
        <v>73</v>
      </c>
      <c r="I3" s="296">
        <v>0.7013888888888888</v>
      </c>
      <c r="J3" s="290"/>
      <c r="K3" s="285">
        <f t="shared" ref="K3:K841" si="2">IF(ISBLANK(H3),"",F3+L3)</f>
        <v>2420.1</v>
      </c>
      <c r="L3" s="285">
        <v>0.4</v>
      </c>
      <c r="M3" s="285"/>
      <c r="N3" s="285" t="s">
        <v>94</v>
      </c>
      <c r="O3" s="285" t="s">
        <v>540</v>
      </c>
      <c r="P3" s="285"/>
      <c r="Q3" s="285" t="s">
        <v>10</v>
      </c>
      <c r="R3" s="285" t="s">
        <v>518</v>
      </c>
      <c r="S3" s="285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308"/>
      <c r="AL3" s="290" t="str">
        <f t="shared" ref="AL3:AL71" si="3">IF((G3+I3)&gt;(B3+E3),"OK","Error!")</f>
        <v>OK</v>
      </c>
      <c r="AM3" s="290" t="str">
        <f>IF((B3+E3)&gt;(G1+I1),"OK","Error!")</f>
        <v>#VALUE!</v>
      </c>
      <c r="AN3" s="308"/>
      <c r="AO3" s="308"/>
      <c r="AP3" s="308"/>
    </row>
    <row r="4">
      <c r="A4" s="290"/>
      <c r="B4" s="286">
        <v>43875.0</v>
      </c>
      <c r="C4" s="289"/>
      <c r="D4" s="293" t="str">
        <f t="shared" ref="D4:D841" si="4">H3</f>
        <v>BUY</v>
      </c>
      <c r="E4" s="296">
        <v>0.8</v>
      </c>
      <c r="F4" s="290">
        <f t="shared" si="1"/>
        <v>2420.1</v>
      </c>
      <c r="G4" s="286">
        <v>43875.0</v>
      </c>
      <c r="H4" s="287" t="s">
        <v>197</v>
      </c>
      <c r="I4" s="296">
        <v>0.8125</v>
      </c>
      <c r="J4" s="290"/>
      <c r="K4" s="285">
        <f t="shared" si="2"/>
        <v>2420.4</v>
      </c>
      <c r="L4" s="285">
        <v>0.3</v>
      </c>
      <c r="M4" s="285"/>
      <c r="N4" s="285" t="s">
        <v>102</v>
      </c>
      <c r="O4" s="285" t="s">
        <v>625</v>
      </c>
      <c r="P4" s="285"/>
      <c r="Q4" s="285" t="s">
        <v>10</v>
      </c>
      <c r="R4" s="285" t="s">
        <v>518</v>
      </c>
      <c r="S4" s="285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0"/>
      <c r="AK4" s="308"/>
      <c r="AL4" s="290" t="str">
        <f t="shared" si="3"/>
        <v>OK</v>
      </c>
      <c r="AM4" s="290" t="str">
        <f t="shared" ref="AM4:AM72" si="5">IF((B4+E4)&gt;(G3+I3),"OK","Error!")</f>
        <v>OK</v>
      </c>
      <c r="AN4" s="308"/>
      <c r="AO4" s="308"/>
      <c r="AP4" s="308"/>
    </row>
    <row r="5">
      <c r="A5" s="290"/>
      <c r="B5" s="286">
        <v>43896.0</v>
      </c>
      <c r="C5" s="289"/>
      <c r="D5" s="293" t="str">
        <f t="shared" si="4"/>
        <v>GSO</v>
      </c>
      <c r="E5" s="296">
        <v>0.45</v>
      </c>
      <c r="F5" s="290">
        <f t="shared" si="1"/>
        <v>2420.4</v>
      </c>
      <c r="G5" s="286">
        <v>43896.0</v>
      </c>
      <c r="H5" s="287" t="s">
        <v>73</v>
      </c>
      <c r="I5" s="296">
        <v>0.4583333333333333</v>
      </c>
      <c r="J5" s="290"/>
      <c r="K5" s="285">
        <f t="shared" si="2"/>
        <v>2420.6</v>
      </c>
      <c r="L5" s="285">
        <v>0.2</v>
      </c>
      <c r="M5" s="285"/>
      <c r="N5" s="285" t="s">
        <v>102</v>
      </c>
      <c r="O5" s="285" t="s">
        <v>540</v>
      </c>
      <c r="P5" s="285"/>
      <c r="Q5" s="285" t="s">
        <v>10</v>
      </c>
      <c r="R5" s="285" t="s">
        <v>518</v>
      </c>
      <c r="S5" s="285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308"/>
      <c r="AL5" s="290" t="str">
        <f t="shared" si="3"/>
        <v>OK</v>
      </c>
      <c r="AM5" s="290" t="str">
        <f t="shared" si="5"/>
        <v>OK</v>
      </c>
      <c r="AN5" s="308"/>
      <c r="AO5" s="308"/>
      <c r="AP5" s="308"/>
    </row>
    <row r="6">
      <c r="A6" s="290"/>
      <c r="B6" s="286">
        <v>43897.0</v>
      </c>
      <c r="C6" s="289"/>
      <c r="D6" s="293" t="str">
        <f t="shared" si="4"/>
        <v>BUY</v>
      </c>
      <c r="E6" s="296">
        <v>0.08333333333333333</v>
      </c>
      <c r="F6" s="290">
        <f t="shared" si="1"/>
        <v>2420.6</v>
      </c>
      <c r="G6" s="286">
        <v>43897.0</v>
      </c>
      <c r="H6" s="287" t="s">
        <v>550</v>
      </c>
      <c r="I6" s="296">
        <v>0.1125</v>
      </c>
      <c r="J6" s="290"/>
      <c r="K6" s="285">
        <f t="shared" si="2"/>
        <v>2421.3</v>
      </c>
      <c r="L6" s="285">
        <v>0.7</v>
      </c>
      <c r="M6" s="285"/>
      <c r="N6" s="285" t="s">
        <v>94</v>
      </c>
      <c r="O6" s="285" t="s">
        <v>625</v>
      </c>
      <c r="P6" s="285"/>
      <c r="Q6" s="285" t="s">
        <v>626</v>
      </c>
      <c r="R6" s="285" t="s">
        <v>627</v>
      </c>
      <c r="S6" s="285"/>
      <c r="T6" s="290"/>
      <c r="U6" s="290"/>
      <c r="V6" s="290"/>
      <c r="W6" s="290"/>
      <c r="X6" s="290"/>
      <c r="Y6" s="290"/>
      <c r="Z6" s="290"/>
      <c r="AA6" s="290"/>
      <c r="AB6" s="290"/>
      <c r="AC6" s="290"/>
      <c r="AD6" s="290"/>
      <c r="AE6" s="290"/>
      <c r="AF6" s="290"/>
      <c r="AG6" s="290"/>
      <c r="AH6" s="290"/>
      <c r="AI6" s="290"/>
      <c r="AJ6" s="290"/>
      <c r="AK6" s="308"/>
      <c r="AL6" s="290" t="str">
        <f t="shared" si="3"/>
        <v>OK</v>
      </c>
      <c r="AM6" s="290" t="str">
        <f t="shared" si="5"/>
        <v>OK</v>
      </c>
      <c r="AN6" s="308"/>
      <c r="AO6" s="308"/>
      <c r="AP6" s="308"/>
    </row>
    <row r="7">
      <c r="A7" s="290"/>
      <c r="B7" s="286">
        <v>43897.0</v>
      </c>
      <c r="C7" s="289"/>
      <c r="D7" s="293" t="str">
        <f t="shared" si="4"/>
        <v>ILM</v>
      </c>
      <c r="E7" s="296">
        <v>0.175</v>
      </c>
      <c r="F7" s="290">
        <f t="shared" si="1"/>
        <v>2421.3</v>
      </c>
      <c r="G7" s="286">
        <v>43897.0</v>
      </c>
      <c r="H7" s="287" t="s">
        <v>568</v>
      </c>
      <c r="I7" s="294">
        <v>0.22013888888888888</v>
      </c>
      <c r="J7" s="290"/>
      <c r="K7" s="285">
        <f t="shared" si="2"/>
        <v>2422.4</v>
      </c>
      <c r="L7" s="285">
        <v>1.1</v>
      </c>
      <c r="M7" s="285"/>
      <c r="N7" s="285" t="s">
        <v>102</v>
      </c>
      <c r="O7" s="285" t="s">
        <v>540</v>
      </c>
      <c r="P7" s="285"/>
      <c r="Q7" s="285" t="s">
        <v>626</v>
      </c>
      <c r="R7" s="285" t="s">
        <v>627</v>
      </c>
      <c r="S7" s="285"/>
      <c r="T7" s="290"/>
      <c r="U7" s="290"/>
      <c r="V7" s="290"/>
      <c r="W7" s="290"/>
      <c r="X7" s="290"/>
      <c r="Y7" s="290"/>
      <c r="Z7" s="290"/>
      <c r="AA7" s="290"/>
      <c r="AB7" s="290"/>
      <c r="AC7" s="290"/>
      <c r="AD7" s="290"/>
      <c r="AE7" s="290"/>
      <c r="AF7" s="290"/>
      <c r="AG7" s="290"/>
      <c r="AH7" s="290"/>
      <c r="AI7" s="290"/>
      <c r="AJ7" s="290"/>
      <c r="AK7" s="308"/>
      <c r="AL7" s="290" t="str">
        <f t="shared" si="3"/>
        <v>OK</v>
      </c>
      <c r="AM7" s="290" t="str">
        <f t="shared" si="5"/>
        <v>OK</v>
      </c>
      <c r="AN7" s="308"/>
      <c r="AO7" s="308"/>
      <c r="AP7" s="308"/>
    </row>
    <row r="8">
      <c r="A8" s="290"/>
      <c r="B8" s="286">
        <v>43897.0</v>
      </c>
      <c r="C8" s="289"/>
      <c r="D8" s="293" t="str">
        <f t="shared" si="4"/>
        <v>IAD</v>
      </c>
      <c r="E8" s="296">
        <v>0.2548611111111111</v>
      </c>
      <c r="F8" s="290">
        <f t="shared" si="1"/>
        <v>2422.4</v>
      </c>
      <c r="G8" s="286">
        <v>43897.0</v>
      </c>
      <c r="H8" s="287" t="s">
        <v>73</v>
      </c>
      <c r="I8" s="296">
        <v>0.2847222222222222</v>
      </c>
      <c r="J8" s="290"/>
      <c r="K8" s="285">
        <f t="shared" si="2"/>
        <v>2423.1</v>
      </c>
      <c r="L8" s="285">
        <v>0.7</v>
      </c>
      <c r="M8" s="285"/>
      <c r="N8" s="285" t="s">
        <v>94</v>
      </c>
      <c r="O8" s="285" t="s">
        <v>625</v>
      </c>
      <c r="P8" s="285"/>
      <c r="Q8" s="285" t="s">
        <v>626</v>
      </c>
      <c r="R8" s="285" t="s">
        <v>627</v>
      </c>
      <c r="S8" s="285"/>
      <c r="T8" s="290"/>
      <c r="U8" s="290"/>
      <c r="V8" s="290"/>
      <c r="W8" s="290"/>
      <c r="X8" s="290"/>
      <c r="Y8" s="290"/>
      <c r="Z8" s="290"/>
      <c r="AA8" s="290"/>
      <c r="AB8" s="290"/>
      <c r="AC8" s="290"/>
      <c r="AD8" s="290"/>
      <c r="AE8" s="290"/>
      <c r="AF8" s="290"/>
      <c r="AG8" s="290"/>
      <c r="AH8" s="290"/>
      <c r="AI8" s="290"/>
      <c r="AJ8" s="290"/>
      <c r="AK8" s="308"/>
      <c r="AL8" s="290" t="str">
        <f t="shared" si="3"/>
        <v>OK</v>
      </c>
      <c r="AM8" s="290" t="str">
        <f t="shared" si="5"/>
        <v>OK</v>
      </c>
      <c r="AN8" s="308"/>
      <c r="AO8" s="308"/>
      <c r="AP8" s="308"/>
    </row>
    <row r="9">
      <c r="A9" s="290"/>
      <c r="B9" s="286">
        <v>43898.0</v>
      </c>
      <c r="C9" s="289"/>
      <c r="D9" s="293" t="str">
        <f t="shared" si="4"/>
        <v>BUY</v>
      </c>
      <c r="E9" s="296">
        <v>0.5916666666666667</v>
      </c>
      <c r="F9" s="290">
        <f t="shared" si="1"/>
        <v>2423.1</v>
      </c>
      <c r="G9" s="286">
        <v>43898.0</v>
      </c>
      <c r="H9" s="287" t="s">
        <v>524</v>
      </c>
      <c r="I9" s="296">
        <v>0.6041666666666666</v>
      </c>
      <c r="J9" s="290"/>
      <c r="K9" s="285">
        <f t="shared" si="2"/>
        <v>2423.4</v>
      </c>
      <c r="L9" s="285">
        <v>0.3</v>
      </c>
      <c r="M9" s="285"/>
      <c r="N9" s="285" t="s">
        <v>102</v>
      </c>
      <c r="O9" s="285" t="s">
        <v>540</v>
      </c>
      <c r="P9" s="285"/>
      <c r="Q9" s="299" t="s">
        <v>519</v>
      </c>
      <c r="R9" s="285" t="s">
        <v>628</v>
      </c>
      <c r="S9" s="285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  <c r="AK9" s="308"/>
      <c r="AL9" s="290" t="str">
        <f t="shared" si="3"/>
        <v>OK</v>
      </c>
      <c r="AM9" s="290" t="str">
        <f t="shared" si="5"/>
        <v>OK</v>
      </c>
      <c r="AN9" s="308"/>
      <c r="AO9" s="308"/>
      <c r="AP9" s="308"/>
    </row>
    <row r="10">
      <c r="A10" s="290"/>
      <c r="B10" s="286">
        <v>43898.0</v>
      </c>
      <c r="C10" s="289"/>
      <c r="D10" s="293" t="str">
        <f t="shared" si="4"/>
        <v>RDU</v>
      </c>
      <c r="E10" s="296">
        <v>0.6270833333333333</v>
      </c>
      <c r="F10" s="290">
        <f t="shared" si="1"/>
        <v>2423.4</v>
      </c>
      <c r="G10" s="286">
        <v>43898.0</v>
      </c>
      <c r="H10" s="287" t="s">
        <v>568</v>
      </c>
      <c r="I10" s="296">
        <v>0.6631944444444444</v>
      </c>
      <c r="J10" s="290"/>
      <c r="K10" s="285">
        <f t="shared" si="2"/>
        <v>2424.2</v>
      </c>
      <c r="L10" s="285">
        <v>0.8</v>
      </c>
      <c r="M10" s="285"/>
      <c r="N10" s="285" t="s">
        <v>102</v>
      </c>
      <c r="O10" s="285" t="s">
        <v>540</v>
      </c>
      <c r="P10" s="285"/>
      <c r="Q10" s="299" t="s">
        <v>519</v>
      </c>
      <c r="R10" s="285" t="s">
        <v>628</v>
      </c>
      <c r="S10" s="285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308"/>
      <c r="AL10" s="290" t="str">
        <f t="shared" si="3"/>
        <v>OK</v>
      </c>
      <c r="AM10" s="290" t="str">
        <f t="shared" si="5"/>
        <v>OK</v>
      </c>
      <c r="AN10" s="308"/>
      <c r="AO10" s="308"/>
      <c r="AP10" s="308"/>
    </row>
    <row r="11">
      <c r="A11" s="290"/>
      <c r="B11" s="286">
        <v>43899.0</v>
      </c>
      <c r="C11" s="289"/>
      <c r="D11" s="293" t="str">
        <f t="shared" si="4"/>
        <v>IAD</v>
      </c>
      <c r="E11" s="296">
        <v>0.5659722222222222</v>
      </c>
      <c r="F11" s="290">
        <f t="shared" si="1"/>
        <v>2424.2</v>
      </c>
      <c r="G11" s="286">
        <v>43899.0</v>
      </c>
      <c r="H11" s="287" t="s">
        <v>629</v>
      </c>
      <c r="I11" s="296">
        <v>0.675</v>
      </c>
      <c r="J11" s="290"/>
      <c r="K11" s="285">
        <f t="shared" si="2"/>
        <v>2426.8</v>
      </c>
      <c r="L11" s="285">
        <v>2.6</v>
      </c>
      <c r="M11" s="285"/>
      <c r="N11" s="285" t="s">
        <v>94</v>
      </c>
      <c r="O11" s="285" t="s">
        <v>625</v>
      </c>
      <c r="P11" s="285"/>
      <c r="Q11" s="299" t="s">
        <v>519</v>
      </c>
      <c r="R11" s="285" t="s">
        <v>526</v>
      </c>
      <c r="S11" s="285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308"/>
      <c r="AL11" s="290" t="str">
        <f t="shared" si="3"/>
        <v>OK</v>
      </c>
      <c r="AM11" s="290" t="str">
        <f t="shared" si="5"/>
        <v>OK</v>
      </c>
      <c r="AN11" s="308"/>
      <c r="AO11" s="308"/>
      <c r="AP11" s="308"/>
    </row>
    <row r="12">
      <c r="A12" s="290"/>
      <c r="B12" s="286">
        <v>43899.0</v>
      </c>
      <c r="C12" s="289"/>
      <c r="D12" s="293" t="str">
        <f t="shared" si="4"/>
        <v>FXE</v>
      </c>
      <c r="E12" s="296">
        <v>0.8451388888888889</v>
      </c>
      <c r="F12" s="290">
        <f t="shared" si="1"/>
        <v>2426.8</v>
      </c>
      <c r="G12" s="286">
        <v>43899.0</v>
      </c>
      <c r="H12" s="287" t="s">
        <v>524</v>
      </c>
      <c r="I12" s="296">
        <v>0.9423611111111111</v>
      </c>
      <c r="J12" s="290"/>
      <c r="K12" s="285">
        <f t="shared" si="2"/>
        <v>2429.1</v>
      </c>
      <c r="L12" s="285">
        <v>2.3</v>
      </c>
      <c r="M12" s="285"/>
      <c r="N12" s="285" t="s">
        <v>102</v>
      </c>
      <c r="O12" s="285" t="s">
        <v>540</v>
      </c>
      <c r="P12" s="285"/>
      <c r="Q12" s="299" t="s">
        <v>519</v>
      </c>
      <c r="R12" s="285" t="s">
        <v>526</v>
      </c>
      <c r="S12" s="285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  <c r="AK12" s="308"/>
      <c r="AL12" s="290" t="str">
        <f t="shared" si="3"/>
        <v>OK</v>
      </c>
      <c r="AM12" s="290" t="str">
        <f t="shared" si="5"/>
        <v>OK</v>
      </c>
      <c r="AN12" s="308"/>
      <c r="AO12" s="308"/>
      <c r="AP12" s="308"/>
    </row>
    <row r="13">
      <c r="A13" s="290"/>
      <c r="B13" s="286">
        <v>43899.0</v>
      </c>
      <c r="C13" s="289"/>
      <c r="D13" s="293" t="str">
        <f t="shared" si="4"/>
        <v>RDU</v>
      </c>
      <c r="E13" s="296">
        <v>0.9583333333333334</v>
      </c>
      <c r="F13" s="290">
        <f t="shared" si="1"/>
        <v>2429.1</v>
      </c>
      <c r="G13" s="286">
        <v>43899.0</v>
      </c>
      <c r="H13" s="287" t="s">
        <v>73</v>
      </c>
      <c r="I13" s="296">
        <v>0.9666666666666667</v>
      </c>
      <c r="J13" s="290"/>
      <c r="K13" s="285">
        <f t="shared" si="2"/>
        <v>2429.3</v>
      </c>
      <c r="L13" s="285">
        <v>0.2</v>
      </c>
      <c r="M13" s="285"/>
      <c r="N13" s="285" t="s">
        <v>102</v>
      </c>
      <c r="O13" s="285" t="s">
        <v>540</v>
      </c>
      <c r="P13" s="285"/>
      <c r="Q13" s="299" t="s">
        <v>519</v>
      </c>
      <c r="R13" s="285" t="s">
        <v>526</v>
      </c>
      <c r="S13" s="285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308"/>
      <c r="AL13" s="290" t="str">
        <f t="shared" si="3"/>
        <v>OK</v>
      </c>
      <c r="AM13" s="290" t="str">
        <f t="shared" si="5"/>
        <v>OK</v>
      </c>
      <c r="AN13" s="308"/>
      <c r="AO13" s="308"/>
      <c r="AP13" s="308"/>
    </row>
    <row r="14">
      <c r="A14" s="290"/>
      <c r="B14" s="286">
        <v>43902.0</v>
      </c>
      <c r="C14" s="289"/>
      <c r="D14" s="293" t="str">
        <f t="shared" si="4"/>
        <v>BUY</v>
      </c>
      <c r="E14" s="296">
        <v>0.47430555555555554</v>
      </c>
      <c r="F14" s="290">
        <f t="shared" si="1"/>
        <v>2429.3</v>
      </c>
      <c r="G14" s="286">
        <v>43902.0</v>
      </c>
      <c r="H14" s="287" t="s">
        <v>630</v>
      </c>
      <c r="I14" s="296">
        <v>0.5159722222222223</v>
      </c>
      <c r="J14" s="290"/>
      <c r="K14" s="285">
        <f t="shared" si="2"/>
        <v>2430.3</v>
      </c>
      <c r="L14" s="285">
        <v>1.0</v>
      </c>
      <c r="M14" s="285"/>
      <c r="N14" s="285" t="s">
        <v>102</v>
      </c>
      <c r="O14" s="285" t="s">
        <v>625</v>
      </c>
      <c r="P14" s="285"/>
      <c r="Q14" s="285" t="s">
        <v>546</v>
      </c>
      <c r="R14" s="285" t="s">
        <v>547</v>
      </c>
      <c r="S14" s="285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308"/>
      <c r="AL14" s="290" t="str">
        <f t="shared" si="3"/>
        <v>OK</v>
      </c>
      <c r="AM14" s="290" t="str">
        <f t="shared" si="5"/>
        <v>OK</v>
      </c>
      <c r="AN14" s="308"/>
      <c r="AO14" s="308"/>
      <c r="AP14" s="308"/>
    </row>
    <row r="15">
      <c r="A15" s="290"/>
      <c r="B15" s="286">
        <v>43902.0</v>
      </c>
      <c r="C15" s="289"/>
      <c r="D15" s="293" t="str">
        <f t="shared" si="4"/>
        <v>LUK</v>
      </c>
      <c r="E15" s="296">
        <v>0.6527777777777778</v>
      </c>
      <c r="F15" s="290">
        <f t="shared" si="1"/>
        <v>2430.3</v>
      </c>
      <c r="G15" s="286">
        <v>43902.0</v>
      </c>
      <c r="H15" s="287" t="s">
        <v>561</v>
      </c>
      <c r="I15" s="296">
        <v>0.7</v>
      </c>
      <c r="J15" s="290"/>
      <c r="K15" s="285">
        <f t="shared" si="2"/>
        <v>2431.4</v>
      </c>
      <c r="L15" s="285">
        <v>1.1</v>
      </c>
      <c r="M15" s="285"/>
      <c r="N15" s="285" t="s">
        <v>102</v>
      </c>
      <c r="O15" s="285" t="s">
        <v>625</v>
      </c>
      <c r="P15" s="285"/>
      <c r="Q15" s="285" t="s">
        <v>546</v>
      </c>
      <c r="R15" s="285" t="s">
        <v>547</v>
      </c>
      <c r="S15" s="285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  <c r="AK15" s="308"/>
      <c r="AL15" s="290" t="str">
        <f t="shared" si="3"/>
        <v>OK</v>
      </c>
      <c r="AM15" s="290" t="str">
        <f t="shared" si="5"/>
        <v>OK</v>
      </c>
      <c r="AN15" s="308"/>
      <c r="AO15" s="308"/>
      <c r="AP15" s="308"/>
    </row>
    <row r="16">
      <c r="A16" s="290"/>
      <c r="B16" s="286">
        <v>43902.0</v>
      </c>
      <c r="C16" s="289"/>
      <c r="D16" s="293" t="str">
        <f t="shared" si="4"/>
        <v>CLT</v>
      </c>
      <c r="E16" s="296">
        <v>0.7277777777777777</v>
      </c>
      <c r="F16" s="290">
        <f t="shared" si="1"/>
        <v>2431.4</v>
      </c>
      <c r="G16" s="286">
        <v>43902.0</v>
      </c>
      <c r="H16" s="287" t="s">
        <v>73</v>
      </c>
      <c r="I16" s="296">
        <v>0.7444444444444445</v>
      </c>
      <c r="J16" s="290"/>
      <c r="K16" s="285">
        <f t="shared" si="2"/>
        <v>2431.8</v>
      </c>
      <c r="L16" s="285">
        <v>0.4</v>
      </c>
      <c r="M16" s="285"/>
      <c r="N16" s="285" t="s">
        <v>102</v>
      </c>
      <c r="O16" s="285" t="s">
        <v>625</v>
      </c>
      <c r="P16" s="285"/>
      <c r="Q16" s="285" t="s">
        <v>546</v>
      </c>
      <c r="R16" s="285" t="s">
        <v>547</v>
      </c>
      <c r="S16" s="285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  <c r="AK16" s="308"/>
      <c r="AL16" s="290" t="str">
        <f t="shared" si="3"/>
        <v>OK</v>
      </c>
      <c r="AM16" s="290" t="str">
        <f t="shared" si="5"/>
        <v>OK</v>
      </c>
      <c r="AN16" s="308"/>
      <c r="AO16" s="308"/>
      <c r="AP16" s="308"/>
    </row>
    <row r="17">
      <c r="A17" s="290"/>
      <c r="B17" s="286">
        <v>43903.0</v>
      </c>
      <c r="C17" s="289"/>
      <c r="D17" s="293" t="str">
        <f t="shared" si="4"/>
        <v>BUY</v>
      </c>
      <c r="E17" s="296">
        <v>0.9631944444444445</v>
      </c>
      <c r="F17" s="290">
        <f t="shared" si="1"/>
        <v>2431.8</v>
      </c>
      <c r="G17" s="286">
        <v>43903.0</v>
      </c>
      <c r="H17" s="287" t="s">
        <v>631</v>
      </c>
      <c r="I17" s="296">
        <v>0.9965277777777778</v>
      </c>
      <c r="J17" s="290"/>
      <c r="K17" s="285">
        <f t="shared" si="2"/>
        <v>2432.6</v>
      </c>
      <c r="L17" s="285">
        <v>0.8</v>
      </c>
      <c r="M17" s="285"/>
      <c r="N17" s="285" t="s">
        <v>102</v>
      </c>
      <c r="O17" s="285" t="s">
        <v>625</v>
      </c>
      <c r="P17" s="285"/>
      <c r="Q17" s="285" t="s">
        <v>546</v>
      </c>
      <c r="R17" s="285" t="s">
        <v>547</v>
      </c>
      <c r="S17" s="285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308"/>
      <c r="AL17" s="290" t="str">
        <f t="shared" si="3"/>
        <v>OK</v>
      </c>
      <c r="AM17" s="290" t="str">
        <f t="shared" si="5"/>
        <v>OK</v>
      </c>
      <c r="AN17" s="308"/>
      <c r="AO17" s="308"/>
      <c r="AP17" s="308"/>
    </row>
    <row r="18">
      <c r="A18" s="290"/>
      <c r="B18" s="286">
        <v>43904.0</v>
      </c>
      <c r="C18" s="289"/>
      <c r="D18" s="293" t="str">
        <f t="shared" si="4"/>
        <v>BWI</v>
      </c>
      <c r="E18" s="296">
        <v>0.011805555555555555</v>
      </c>
      <c r="F18" s="290">
        <f t="shared" si="1"/>
        <v>2432.6</v>
      </c>
      <c r="G18" s="286">
        <v>43904.0</v>
      </c>
      <c r="H18" s="287" t="s">
        <v>524</v>
      </c>
      <c r="I18" s="296">
        <v>0.04861111111111111</v>
      </c>
      <c r="J18" s="290"/>
      <c r="K18" s="285">
        <f t="shared" si="2"/>
        <v>2433.5</v>
      </c>
      <c r="L18" s="285">
        <v>0.9</v>
      </c>
      <c r="M18" s="285"/>
      <c r="N18" s="285" t="s">
        <v>102</v>
      </c>
      <c r="O18" s="285" t="s">
        <v>625</v>
      </c>
      <c r="P18" s="285"/>
      <c r="Q18" s="285" t="s">
        <v>546</v>
      </c>
      <c r="R18" s="285" t="s">
        <v>547</v>
      </c>
      <c r="S18" s="285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  <c r="AK18" s="308"/>
      <c r="AL18" s="290" t="str">
        <f t="shared" si="3"/>
        <v>OK</v>
      </c>
      <c r="AM18" s="290" t="str">
        <f t="shared" si="5"/>
        <v>OK</v>
      </c>
      <c r="AN18" s="308"/>
      <c r="AO18" s="308"/>
      <c r="AP18" s="308"/>
    </row>
    <row r="19">
      <c r="A19" s="290"/>
      <c r="B19" s="286">
        <v>43904.0</v>
      </c>
      <c r="C19" s="289"/>
      <c r="D19" s="293" t="str">
        <f t="shared" si="4"/>
        <v>RDU</v>
      </c>
      <c r="E19" s="296">
        <v>0.059722222222222225</v>
      </c>
      <c r="F19" s="290">
        <f t="shared" si="1"/>
        <v>2433.5</v>
      </c>
      <c r="G19" s="286">
        <v>43904.0</v>
      </c>
      <c r="H19" s="287" t="s">
        <v>73</v>
      </c>
      <c r="I19" s="296">
        <v>0.06805555555555555</v>
      </c>
      <c r="J19" s="290"/>
      <c r="K19" s="285">
        <f t="shared" si="2"/>
        <v>2433.7</v>
      </c>
      <c r="L19" s="285">
        <v>0.2</v>
      </c>
      <c r="M19" s="285"/>
      <c r="N19" s="285" t="s">
        <v>102</v>
      </c>
      <c r="O19" s="285" t="s">
        <v>625</v>
      </c>
      <c r="P19" s="285"/>
      <c r="Q19" s="285" t="s">
        <v>546</v>
      </c>
      <c r="R19" s="285" t="s">
        <v>547</v>
      </c>
      <c r="S19" s="285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308"/>
      <c r="AL19" s="290" t="str">
        <f t="shared" si="3"/>
        <v>OK</v>
      </c>
      <c r="AM19" s="290" t="str">
        <f t="shared" si="5"/>
        <v>OK</v>
      </c>
      <c r="AN19" s="308"/>
      <c r="AO19" s="308"/>
      <c r="AP19" s="308"/>
    </row>
    <row r="20">
      <c r="A20" s="290"/>
      <c r="B20" s="286">
        <v>43910.0</v>
      </c>
      <c r="C20" s="289"/>
      <c r="D20" s="293" t="str">
        <f t="shared" si="4"/>
        <v>BUY</v>
      </c>
      <c r="E20" s="296">
        <v>0.8430555555555556</v>
      </c>
      <c r="F20" s="290">
        <f t="shared" si="1"/>
        <v>2433.7</v>
      </c>
      <c r="G20" s="286">
        <v>43910.0</v>
      </c>
      <c r="H20" s="287" t="s">
        <v>632</v>
      </c>
      <c r="I20" s="296">
        <v>0.8680555555555556</v>
      </c>
      <c r="J20" s="290"/>
      <c r="K20" s="285">
        <f t="shared" si="2"/>
        <v>2434.3</v>
      </c>
      <c r="L20" s="285">
        <v>0.6</v>
      </c>
      <c r="M20" s="285"/>
      <c r="N20" s="285" t="s">
        <v>94</v>
      </c>
      <c r="O20" s="285" t="s">
        <v>540</v>
      </c>
      <c r="P20" s="285"/>
      <c r="Q20" s="285" t="s">
        <v>546</v>
      </c>
      <c r="R20" s="285" t="s">
        <v>547</v>
      </c>
      <c r="S20" s="285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308"/>
      <c r="AL20" s="290" t="str">
        <f t="shared" si="3"/>
        <v>OK</v>
      </c>
      <c r="AM20" s="290" t="str">
        <f t="shared" si="5"/>
        <v>OK</v>
      </c>
      <c r="AN20" s="308"/>
      <c r="AO20" s="308"/>
      <c r="AP20" s="308"/>
    </row>
    <row r="21">
      <c r="A21" s="290"/>
      <c r="B21" s="286">
        <v>43910.0</v>
      </c>
      <c r="C21" s="289"/>
      <c r="D21" s="293" t="str">
        <f t="shared" si="4"/>
        <v>CAE</v>
      </c>
      <c r="E21" s="296">
        <v>0.9895833333333334</v>
      </c>
      <c r="F21" s="290">
        <f t="shared" si="1"/>
        <v>2434.3</v>
      </c>
      <c r="G21" s="286">
        <v>43911.0</v>
      </c>
      <c r="H21" s="287" t="s">
        <v>524</v>
      </c>
      <c r="I21" s="296">
        <v>0.011805555555555555</v>
      </c>
      <c r="J21" s="290"/>
      <c r="K21" s="285">
        <f t="shared" si="2"/>
        <v>2434.8</v>
      </c>
      <c r="L21" s="285">
        <v>0.5</v>
      </c>
      <c r="M21" s="285"/>
      <c r="N21" s="285" t="s">
        <v>94</v>
      </c>
      <c r="O21" s="285" t="s">
        <v>540</v>
      </c>
      <c r="P21" s="285"/>
      <c r="Q21" s="285" t="s">
        <v>546</v>
      </c>
      <c r="R21" s="285" t="s">
        <v>547</v>
      </c>
      <c r="S21" s="285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308"/>
      <c r="AL21" s="290" t="str">
        <f t="shared" si="3"/>
        <v>OK</v>
      </c>
      <c r="AM21" s="290" t="str">
        <f t="shared" si="5"/>
        <v>OK</v>
      </c>
      <c r="AN21" s="308"/>
      <c r="AO21" s="308"/>
      <c r="AP21" s="308"/>
    </row>
    <row r="22">
      <c r="A22" s="290"/>
      <c r="B22" s="286">
        <v>43911.0</v>
      </c>
      <c r="C22" s="289"/>
      <c r="D22" s="293" t="str">
        <f t="shared" si="4"/>
        <v>RDU</v>
      </c>
      <c r="E22" s="296">
        <v>0.024305555555555556</v>
      </c>
      <c r="F22" s="290">
        <f t="shared" si="1"/>
        <v>2434.8</v>
      </c>
      <c r="G22" s="286">
        <v>43911.0</v>
      </c>
      <c r="H22" s="287" t="s">
        <v>73</v>
      </c>
      <c r="I22" s="296">
        <v>0.034722222222222224</v>
      </c>
      <c r="J22" s="290"/>
      <c r="K22" s="285">
        <f t="shared" si="2"/>
        <v>2435.1</v>
      </c>
      <c r="L22" s="285">
        <v>0.3</v>
      </c>
      <c r="M22" s="285"/>
      <c r="N22" s="285" t="s">
        <v>94</v>
      </c>
      <c r="O22" s="285" t="s">
        <v>540</v>
      </c>
      <c r="P22" s="285"/>
      <c r="Q22" s="285" t="s">
        <v>546</v>
      </c>
      <c r="R22" s="285" t="s">
        <v>547</v>
      </c>
      <c r="S22" s="285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308"/>
      <c r="AL22" s="290" t="str">
        <f t="shared" si="3"/>
        <v>OK</v>
      </c>
      <c r="AM22" s="290" t="str">
        <f t="shared" si="5"/>
        <v>OK</v>
      </c>
      <c r="AN22" s="308"/>
      <c r="AO22" s="308"/>
      <c r="AP22" s="308"/>
    </row>
    <row r="23">
      <c r="A23" s="290"/>
      <c r="B23" s="286">
        <v>43918.0</v>
      </c>
      <c r="C23" s="289"/>
      <c r="D23" s="293" t="str">
        <f t="shared" si="4"/>
        <v>BUY</v>
      </c>
      <c r="E23" s="296">
        <v>0.8194444444444444</v>
      </c>
      <c r="F23" s="290">
        <f t="shared" si="1"/>
        <v>2435.1</v>
      </c>
      <c r="G23" s="286">
        <v>43918.0</v>
      </c>
      <c r="H23" s="287" t="s">
        <v>633</v>
      </c>
      <c r="I23" s="296">
        <v>0.9625</v>
      </c>
      <c r="J23" s="290"/>
      <c r="K23" s="285">
        <f t="shared" si="2"/>
        <v>2438.4</v>
      </c>
      <c r="L23" s="285">
        <v>3.3</v>
      </c>
      <c r="M23" s="285"/>
      <c r="N23" s="285" t="s">
        <v>102</v>
      </c>
      <c r="O23" s="285" t="s">
        <v>625</v>
      </c>
      <c r="P23" s="285"/>
      <c r="Q23" s="285" t="s">
        <v>519</v>
      </c>
      <c r="R23" s="285" t="s">
        <v>634</v>
      </c>
      <c r="S23" s="285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308"/>
      <c r="AL23" s="290" t="str">
        <f t="shared" si="3"/>
        <v>OK</v>
      </c>
      <c r="AM23" s="290" t="str">
        <f t="shared" si="5"/>
        <v>OK</v>
      </c>
      <c r="AN23" s="308"/>
      <c r="AO23" s="308"/>
      <c r="AP23" s="308"/>
    </row>
    <row r="24">
      <c r="A24" s="290"/>
      <c r="B24" s="286">
        <v>43918.0</v>
      </c>
      <c r="C24" s="289"/>
      <c r="D24" s="293" t="str">
        <f t="shared" si="4"/>
        <v>TUL</v>
      </c>
      <c r="E24" s="296">
        <v>0.98125</v>
      </c>
      <c r="F24" s="290">
        <f t="shared" si="1"/>
        <v>2438.4</v>
      </c>
      <c r="G24" s="286">
        <v>43919.0</v>
      </c>
      <c r="H24" s="287" t="s">
        <v>635</v>
      </c>
      <c r="I24" s="296">
        <v>0.12291666666666666</v>
      </c>
      <c r="J24" s="290"/>
      <c r="K24" s="285">
        <f t="shared" si="2"/>
        <v>2441.7</v>
      </c>
      <c r="L24" s="285">
        <v>3.3</v>
      </c>
      <c r="M24" s="285"/>
      <c r="N24" s="285" t="s">
        <v>102</v>
      </c>
      <c r="O24" s="285" t="s">
        <v>625</v>
      </c>
      <c r="P24" s="285"/>
      <c r="Q24" s="285" t="s">
        <v>519</v>
      </c>
      <c r="R24" s="285" t="s">
        <v>634</v>
      </c>
      <c r="S24" s="285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308"/>
      <c r="AL24" s="290" t="str">
        <f t="shared" si="3"/>
        <v>OK</v>
      </c>
      <c r="AM24" s="290" t="str">
        <f t="shared" si="5"/>
        <v>OK</v>
      </c>
      <c r="AN24" s="308"/>
      <c r="AO24" s="308"/>
      <c r="AP24" s="308"/>
    </row>
    <row r="25">
      <c r="A25" s="290"/>
      <c r="B25" s="286">
        <v>43919.0</v>
      </c>
      <c r="C25" s="289"/>
      <c r="D25" s="293" t="str">
        <f t="shared" si="4"/>
        <v>TUS</v>
      </c>
      <c r="E25" s="296">
        <v>0.16875</v>
      </c>
      <c r="F25" s="290">
        <f t="shared" si="1"/>
        <v>2441.7</v>
      </c>
      <c r="G25" s="286">
        <v>43919.0</v>
      </c>
      <c r="H25" s="287" t="s">
        <v>73</v>
      </c>
      <c r="I25" s="296">
        <v>0.3333333333333333</v>
      </c>
      <c r="J25" s="290"/>
      <c r="K25" s="285">
        <f t="shared" si="2"/>
        <v>2445.6</v>
      </c>
      <c r="L25" s="285">
        <v>3.9</v>
      </c>
      <c r="M25" s="285"/>
      <c r="N25" s="285" t="s">
        <v>102</v>
      </c>
      <c r="O25" s="285" t="s">
        <v>625</v>
      </c>
      <c r="P25" s="285"/>
      <c r="Q25" s="285" t="s">
        <v>519</v>
      </c>
      <c r="R25" s="285" t="s">
        <v>634</v>
      </c>
      <c r="S25" s="285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308"/>
      <c r="AL25" s="290" t="str">
        <f t="shared" si="3"/>
        <v>OK</v>
      </c>
      <c r="AM25" s="290" t="str">
        <f t="shared" si="5"/>
        <v>OK</v>
      </c>
      <c r="AN25" s="308"/>
      <c r="AO25" s="308"/>
      <c r="AP25" s="308"/>
    </row>
    <row r="26">
      <c r="A26" s="290"/>
      <c r="B26" s="286">
        <v>43920.0</v>
      </c>
      <c r="C26" s="289"/>
      <c r="D26" s="293" t="str">
        <f t="shared" si="4"/>
        <v>BUY</v>
      </c>
      <c r="E26" s="296">
        <v>0.9270833333333334</v>
      </c>
      <c r="F26" s="290">
        <f t="shared" si="1"/>
        <v>2445.6</v>
      </c>
      <c r="G26" s="286">
        <v>43920.0</v>
      </c>
      <c r="H26" s="287" t="s">
        <v>584</v>
      </c>
      <c r="I26" s="296">
        <v>0.9791666666666666</v>
      </c>
      <c r="J26" s="290"/>
      <c r="K26" s="285">
        <f t="shared" si="2"/>
        <v>2446.4</v>
      </c>
      <c r="L26" s="285">
        <v>0.8</v>
      </c>
      <c r="M26" s="285"/>
      <c r="N26" s="285" t="s">
        <v>94</v>
      </c>
      <c r="O26" s="285" t="s">
        <v>540</v>
      </c>
      <c r="P26" s="285"/>
      <c r="Q26" s="285" t="s">
        <v>546</v>
      </c>
      <c r="R26" s="285" t="s">
        <v>547</v>
      </c>
      <c r="S26" s="285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308"/>
      <c r="AL26" s="290" t="str">
        <f t="shared" si="3"/>
        <v>OK</v>
      </c>
      <c r="AM26" s="290" t="str">
        <f t="shared" si="5"/>
        <v>OK</v>
      </c>
      <c r="AN26" s="308"/>
      <c r="AO26" s="308"/>
      <c r="AP26" s="308"/>
    </row>
    <row r="27">
      <c r="A27" s="290"/>
      <c r="B27" s="286">
        <v>43921.0</v>
      </c>
      <c r="C27" s="289"/>
      <c r="D27" s="293" t="str">
        <f t="shared" si="4"/>
        <v>CHS</v>
      </c>
      <c r="E27" s="296">
        <v>0.0020833333333333333</v>
      </c>
      <c r="F27" s="290">
        <f t="shared" si="1"/>
        <v>2446.4</v>
      </c>
      <c r="G27" s="286">
        <v>43921.0</v>
      </c>
      <c r="H27" s="287" t="s">
        <v>524</v>
      </c>
      <c r="I27" s="296">
        <v>0.03125</v>
      </c>
      <c r="J27" s="290"/>
      <c r="K27" s="285">
        <f t="shared" si="2"/>
        <v>2447.1</v>
      </c>
      <c r="L27" s="285">
        <v>0.7</v>
      </c>
      <c r="M27" s="285"/>
      <c r="N27" s="285" t="s">
        <v>94</v>
      </c>
      <c r="O27" s="285" t="s">
        <v>540</v>
      </c>
      <c r="P27" s="285"/>
      <c r="Q27" s="285" t="s">
        <v>546</v>
      </c>
      <c r="R27" s="285" t="s">
        <v>547</v>
      </c>
      <c r="S27" s="285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308"/>
      <c r="AL27" s="290" t="str">
        <f t="shared" si="3"/>
        <v>OK</v>
      </c>
      <c r="AM27" s="290" t="str">
        <f t="shared" si="5"/>
        <v>OK</v>
      </c>
      <c r="AN27" s="308"/>
      <c r="AO27" s="308"/>
      <c r="AP27" s="308"/>
    </row>
    <row r="28">
      <c r="A28" s="290"/>
      <c r="B28" s="286">
        <v>43921.0</v>
      </c>
      <c r="C28" s="289"/>
      <c r="D28" s="293" t="str">
        <f t="shared" si="4"/>
        <v>RDU</v>
      </c>
      <c r="E28" s="296">
        <v>0.0375</v>
      </c>
      <c r="F28" s="290">
        <f t="shared" si="1"/>
        <v>2447.1</v>
      </c>
      <c r="G28" s="286">
        <v>43921.0</v>
      </c>
      <c r="H28" s="287" t="s">
        <v>73</v>
      </c>
      <c r="I28" s="296">
        <v>0.04513888888888889</v>
      </c>
      <c r="J28" s="290"/>
      <c r="K28" s="285">
        <f t="shared" si="2"/>
        <v>2447.3</v>
      </c>
      <c r="L28" s="285">
        <v>0.2</v>
      </c>
      <c r="M28" s="285"/>
      <c r="N28" s="285" t="s">
        <v>94</v>
      </c>
      <c r="O28" s="285" t="s">
        <v>540</v>
      </c>
      <c r="P28" s="285"/>
      <c r="Q28" s="285" t="s">
        <v>546</v>
      </c>
      <c r="R28" s="285" t="s">
        <v>547</v>
      </c>
      <c r="S28" s="285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308"/>
      <c r="AL28" s="290" t="str">
        <f t="shared" si="3"/>
        <v>OK</v>
      </c>
      <c r="AM28" s="290" t="str">
        <f t="shared" si="5"/>
        <v>OK</v>
      </c>
      <c r="AN28" s="308"/>
      <c r="AO28" s="308"/>
      <c r="AP28" s="308"/>
    </row>
    <row r="29">
      <c r="A29" s="290"/>
      <c r="B29" s="286">
        <v>43934.0</v>
      </c>
      <c r="C29" s="289"/>
      <c r="D29" s="293" t="str">
        <f t="shared" si="4"/>
        <v>BUY</v>
      </c>
      <c r="E29" s="296">
        <v>0.4083333333333333</v>
      </c>
      <c r="F29" s="290">
        <f t="shared" si="1"/>
        <v>2447.3</v>
      </c>
      <c r="G29" s="286">
        <v>43934.0</v>
      </c>
      <c r="H29" s="287" t="s">
        <v>636</v>
      </c>
      <c r="I29" s="296">
        <v>0.5</v>
      </c>
      <c r="J29" s="290"/>
      <c r="K29" s="285">
        <f t="shared" si="2"/>
        <v>2449.4</v>
      </c>
      <c r="L29" s="285">
        <v>2.1</v>
      </c>
      <c r="M29" s="285"/>
      <c r="N29" s="285" t="s">
        <v>102</v>
      </c>
      <c r="O29" s="285" t="s">
        <v>625</v>
      </c>
      <c r="P29" s="285"/>
      <c r="Q29" s="285" t="s">
        <v>519</v>
      </c>
      <c r="R29" s="285" t="s">
        <v>637</v>
      </c>
      <c r="S29" s="285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308"/>
      <c r="AL29" s="290" t="str">
        <f t="shared" si="3"/>
        <v>OK</v>
      </c>
      <c r="AM29" s="290" t="str">
        <f t="shared" si="5"/>
        <v>OK</v>
      </c>
      <c r="AN29" s="308"/>
      <c r="AO29" s="308"/>
      <c r="AP29" s="308"/>
    </row>
    <row r="30">
      <c r="A30" s="290"/>
      <c r="B30" s="286">
        <v>43934.0</v>
      </c>
      <c r="C30" s="289"/>
      <c r="D30" s="293" t="str">
        <f t="shared" si="4"/>
        <v>ORL</v>
      </c>
      <c r="E30" s="296">
        <v>0.7402777777777778</v>
      </c>
      <c r="F30" s="290">
        <f t="shared" si="1"/>
        <v>2449.4</v>
      </c>
      <c r="G30" s="286">
        <v>43934.0</v>
      </c>
      <c r="H30" s="287" t="s">
        <v>73</v>
      </c>
      <c r="I30" s="296">
        <v>0.8020833333333334</v>
      </c>
      <c r="J30" s="290"/>
      <c r="K30" s="285">
        <f t="shared" si="2"/>
        <v>2450.9</v>
      </c>
      <c r="L30" s="285">
        <v>1.5</v>
      </c>
      <c r="M30" s="285"/>
      <c r="N30" s="285" t="s">
        <v>102</v>
      </c>
      <c r="O30" s="285" t="s">
        <v>625</v>
      </c>
      <c r="P30" s="285"/>
      <c r="Q30" s="285" t="s">
        <v>519</v>
      </c>
      <c r="R30" s="285" t="s">
        <v>637</v>
      </c>
      <c r="S30" s="285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308"/>
      <c r="AL30" s="290" t="str">
        <f t="shared" si="3"/>
        <v>OK</v>
      </c>
      <c r="AM30" s="290" t="str">
        <f t="shared" si="5"/>
        <v>OK</v>
      </c>
      <c r="AN30" s="308"/>
      <c r="AO30" s="308"/>
      <c r="AP30" s="308"/>
    </row>
    <row r="31">
      <c r="A31" s="290"/>
      <c r="B31" s="286">
        <v>43935.0</v>
      </c>
      <c r="C31" s="289"/>
      <c r="D31" s="293" t="str">
        <f t="shared" si="4"/>
        <v>BUY</v>
      </c>
      <c r="E31" s="296">
        <v>0.3451388888888889</v>
      </c>
      <c r="F31" s="290">
        <f t="shared" si="1"/>
        <v>2450.9</v>
      </c>
      <c r="G31" s="286">
        <v>43935.0</v>
      </c>
      <c r="H31" s="287" t="s">
        <v>197</v>
      </c>
      <c r="I31" s="296">
        <v>0.3541666666666667</v>
      </c>
      <c r="J31" s="290"/>
      <c r="K31" s="285">
        <f t="shared" si="2"/>
        <v>2451.1</v>
      </c>
      <c r="L31" s="285">
        <v>0.2</v>
      </c>
      <c r="M31" s="285"/>
      <c r="N31" s="285" t="s">
        <v>102</v>
      </c>
      <c r="O31" s="285"/>
      <c r="P31" s="285"/>
      <c r="Q31" s="285" t="s">
        <v>10</v>
      </c>
      <c r="R31" s="285" t="s">
        <v>518</v>
      </c>
      <c r="S31" s="285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  <c r="AK31" s="308"/>
      <c r="AL31" s="290" t="str">
        <f t="shared" si="3"/>
        <v>OK</v>
      </c>
      <c r="AM31" s="290" t="str">
        <f t="shared" si="5"/>
        <v>OK</v>
      </c>
      <c r="AN31" s="308"/>
      <c r="AO31" s="308"/>
      <c r="AP31" s="308"/>
    </row>
    <row r="32">
      <c r="A32" s="290"/>
      <c r="B32" s="291">
        <v>43937.0</v>
      </c>
      <c r="C32" s="292"/>
      <c r="D32" s="293" t="str">
        <f t="shared" si="4"/>
        <v>GSO</v>
      </c>
      <c r="E32" s="296">
        <v>0.40555555555555556</v>
      </c>
      <c r="F32" s="290">
        <f t="shared" si="1"/>
        <v>2451.1</v>
      </c>
      <c r="G32" s="291">
        <v>43937.0</v>
      </c>
      <c r="H32" s="295" t="s">
        <v>73</v>
      </c>
      <c r="I32" s="296">
        <v>0.4131944444444444</v>
      </c>
      <c r="J32" s="31"/>
      <c r="K32" s="285">
        <f t="shared" si="2"/>
        <v>2451.2</v>
      </c>
      <c r="L32" s="297">
        <v>0.1</v>
      </c>
      <c r="M32" s="297"/>
      <c r="N32" s="297" t="s">
        <v>102</v>
      </c>
      <c r="O32" s="31"/>
      <c r="P32" s="31"/>
      <c r="Q32" s="297" t="s">
        <v>10</v>
      </c>
      <c r="R32" s="297" t="s">
        <v>518</v>
      </c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308"/>
      <c r="AL32" s="290" t="str">
        <f t="shared" si="3"/>
        <v>OK</v>
      </c>
      <c r="AM32" s="290" t="str">
        <f t="shared" si="5"/>
        <v>OK</v>
      </c>
      <c r="AN32" s="308"/>
      <c r="AO32" s="308"/>
      <c r="AP32" s="308"/>
    </row>
    <row r="33">
      <c r="A33" s="290"/>
      <c r="B33" s="291">
        <v>43937.0</v>
      </c>
      <c r="C33" s="292"/>
      <c r="D33" s="293" t="str">
        <f t="shared" si="4"/>
        <v>BUY</v>
      </c>
      <c r="E33" s="296">
        <v>0.46458333333333335</v>
      </c>
      <c r="F33" s="290">
        <f t="shared" si="1"/>
        <v>2451.2</v>
      </c>
      <c r="G33" s="291">
        <v>43937.0</v>
      </c>
      <c r="H33" s="295" t="s">
        <v>638</v>
      </c>
      <c r="I33" s="296">
        <v>0.54375</v>
      </c>
      <c r="J33" s="31"/>
      <c r="K33" s="285">
        <f t="shared" si="2"/>
        <v>2453.1</v>
      </c>
      <c r="L33" s="297">
        <v>1.9</v>
      </c>
      <c r="M33" s="297"/>
      <c r="N33" s="297" t="s">
        <v>94</v>
      </c>
      <c r="O33" s="297" t="s">
        <v>540</v>
      </c>
      <c r="P33" s="31"/>
      <c r="Q33" s="297" t="s">
        <v>519</v>
      </c>
      <c r="R33" s="297" t="s">
        <v>639</v>
      </c>
      <c r="T33" s="290"/>
      <c r="U33" s="290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308"/>
      <c r="AL33" s="290" t="str">
        <f t="shared" si="3"/>
        <v>OK</v>
      </c>
      <c r="AM33" s="290" t="str">
        <f t="shared" si="5"/>
        <v>OK</v>
      </c>
      <c r="AN33" s="308"/>
      <c r="AO33" s="308"/>
      <c r="AP33" s="308"/>
    </row>
    <row r="34">
      <c r="A34" s="290"/>
      <c r="B34" s="291">
        <v>43939.0</v>
      </c>
      <c r="C34" s="292"/>
      <c r="D34" s="293" t="str">
        <f t="shared" si="4"/>
        <v>TUP</v>
      </c>
      <c r="E34" s="296">
        <v>0.64375</v>
      </c>
      <c r="F34" s="290">
        <f t="shared" si="1"/>
        <v>2453.1</v>
      </c>
      <c r="G34" s="291">
        <v>43939.0</v>
      </c>
      <c r="H34" s="295" t="s">
        <v>73</v>
      </c>
      <c r="I34" s="296">
        <v>0.6958333333333333</v>
      </c>
      <c r="J34" s="31"/>
      <c r="K34" s="285">
        <f t="shared" si="2"/>
        <v>2454.3</v>
      </c>
      <c r="L34" s="297">
        <v>1.2</v>
      </c>
      <c r="M34" s="297"/>
      <c r="N34" s="297" t="s">
        <v>94</v>
      </c>
      <c r="O34" s="297" t="s">
        <v>540</v>
      </c>
      <c r="P34" s="31"/>
      <c r="Q34" s="297" t="s">
        <v>519</v>
      </c>
      <c r="R34" s="297" t="s">
        <v>639</v>
      </c>
      <c r="T34" s="290"/>
      <c r="U34" s="290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308"/>
      <c r="AL34" s="290" t="str">
        <f t="shared" si="3"/>
        <v>OK</v>
      </c>
      <c r="AM34" s="290" t="str">
        <f t="shared" si="5"/>
        <v>OK</v>
      </c>
      <c r="AN34" s="308"/>
      <c r="AO34" s="308"/>
      <c r="AP34" s="308"/>
    </row>
    <row r="35">
      <c r="A35" s="290"/>
      <c r="B35" s="291">
        <v>43940.0</v>
      </c>
      <c r="C35" s="292"/>
      <c r="D35" s="293" t="str">
        <f t="shared" si="4"/>
        <v>BUY</v>
      </c>
      <c r="E35" s="296">
        <v>0.15486111111111112</v>
      </c>
      <c r="F35" s="290">
        <f t="shared" si="1"/>
        <v>2454.3</v>
      </c>
      <c r="G35" s="291">
        <v>43940.0</v>
      </c>
      <c r="H35" s="295" t="s">
        <v>596</v>
      </c>
      <c r="I35" s="296">
        <v>0.15833333333333333</v>
      </c>
      <c r="J35" s="31"/>
      <c r="K35" s="285">
        <f t="shared" si="2"/>
        <v>2455.4</v>
      </c>
      <c r="L35" s="297">
        <v>1.1</v>
      </c>
      <c r="M35" s="297"/>
      <c r="N35" s="297" t="s">
        <v>102</v>
      </c>
      <c r="O35" s="297"/>
      <c r="P35" s="31"/>
      <c r="Q35" s="297" t="s">
        <v>546</v>
      </c>
      <c r="R35" s="297" t="s">
        <v>547</v>
      </c>
      <c r="T35" s="290"/>
      <c r="U35" s="290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308"/>
      <c r="AL35" s="290" t="str">
        <f t="shared" si="3"/>
        <v>OK</v>
      </c>
      <c r="AM35" s="290" t="str">
        <f t="shared" si="5"/>
        <v>OK</v>
      </c>
      <c r="AN35" s="308"/>
      <c r="AO35" s="308"/>
      <c r="AP35" s="308"/>
    </row>
    <row r="36">
      <c r="A36" s="290"/>
      <c r="B36" s="286">
        <v>43940.0</v>
      </c>
      <c r="C36" s="289"/>
      <c r="D36" s="293" t="str">
        <f t="shared" si="4"/>
        <v>PHL</v>
      </c>
      <c r="E36" s="296">
        <v>0.21597222222222223</v>
      </c>
      <c r="F36" s="290">
        <f t="shared" si="1"/>
        <v>2455.4</v>
      </c>
      <c r="G36" s="286">
        <v>43940.0</v>
      </c>
      <c r="H36" s="287" t="s">
        <v>565</v>
      </c>
      <c r="I36" s="296">
        <v>0.2638888888888889</v>
      </c>
      <c r="J36" s="290"/>
      <c r="K36" s="285">
        <f t="shared" si="2"/>
        <v>2456.5</v>
      </c>
      <c r="L36" s="285">
        <v>1.1</v>
      </c>
      <c r="M36" s="285"/>
      <c r="N36" s="297" t="s">
        <v>102</v>
      </c>
      <c r="O36" s="285"/>
      <c r="P36" s="285"/>
      <c r="Q36" s="285" t="s">
        <v>546</v>
      </c>
      <c r="R36" s="285" t="s">
        <v>547</v>
      </c>
      <c r="S36" s="285"/>
      <c r="T36" s="290"/>
      <c r="U36" s="290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308"/>
      <c r="AL36" s="290" t="str">
        <f t="shared" si="3"/>
        <v>OK</v>
      </c>
      <c r="AM36" s="290" t="str">
        <f t="shared" si="5"/>
        <v>OK</v>
      </c>
      <c r="AN36" s="308"/>
      <c r="AO36" s="308"/>
      <c r="AP36" s="308"/>
    </row>
    <row r="37">
      <c r="A37" s="290"/>
      <c r="B37" s="286">
        <v>43940.0</v>
      </c>
      <c r="C37" s="289"/>
      <c r="D37" s="293" t="str">
        <f t="shared" si="4"/>
        <v>INT</v>
      </c>
      <c r="E37" s="296">
        <v>0.2916666666666667</v>
      </c>
      <c r="F37" s="290">
        <f t="shared" si="1"/>
        <v>2456.5</v>
      </c>
      <c r="G37" s="286">
        <v>43940.0</v>
      </c>
      <c r="H37" s="287" t="s">
        <v>73</v>
      </c>
      <c r="I37" s="296">
        <v>0.3020833333333333</v>
      </c>
      <c r="J37" s="290"/>
      <c r="K37" s="285">
        <f t="shared" si="2"/>
        <v>2456.7</v>
      </c>
      <c r="L37" s="285">
        <v>0.2</v>
      </c>
      <c r="M37" s="285"/>
      <c r="N37" s="297" t="s">
        <v>102</v>
      </c>
      <c r="O37" s="285"/>
      <c r="P37" s="285"/>
      <c r="Q37" s="285" t="s">
        <v>546</v>
      </c>
      <c r="R37" s="285" t="s">
        <v>547</v>
      </c>
      <c r="S37" s="285"/>
      <c r="T37" s="290"/>
      <c r="U37" s="290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308"/>
      <c r="AL37" s="290" t="str">
        <f t="shared" si="3"/>
        <v>OK</v>
      </c>
      <c r="AM37" s="290" t="str">
        <f t="shared" si="5"/>
        <v>OK</v>
      </c>
      <c r="AN37" s="308"/>
      <c r="AO37" s="308"/>
      <c r="AP37" s="308"/>
    </row>
    <row r="38">
      <c r="A38" s="290"/>
      <c r="B38" s="286">
        <v>43942.0</v>
      </c>
      <c r="C38" s="289"/>
      <c r="D38" s="293" t="str">
        <f t="shared" si="4"/>
        <v>BUY</v>
      </c>
      <c r="E38" s="296">
        <v>0.48125</v>
      </c>
      <c r="F38" s="290">
        <f t="shared" si="1"/>
        <v>2456.7</v>
      </c>
      <c r="G38" s="286">
        <v>43942.0</v>
      </c>
      <c r="H38" s="287" t="s">
        <v>640</v>
      </c>
      <c r="I38" s="296">
        <v>0.53125</v>
      </c>
      <c r="J38" s="290"/>
      <c r="K38" s="285">
        <f t="shared" si="2"/>
        <v>2457.9</v>
      </c>
      <c r="L38" s="285">
        <v>1.2</v>
      </c>
      <c r="M38" s="285"/>
      <c r="N38" s="297" t="s">
        <v>94</v>
      </c>
      <c r="O38" s="285"/>
      <c r="P38" s="285"/>
      <c r="Q38" s="285" t="s">
        <v>546</v>
      </c>
      <c r="R38" s="285" t="s">
        <v>547</v>
      </c>
      <c r="S38" s="285"/>
      <c r="T38" s="290"/>
      <c r="U38" s="290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308"/>
      <c r="AL38" s="290" t="str">
        <f t="shared" si="3"/>
        <v>OK</v>
      </c>
      <c r="AM38" s="290" t="str">
        <f t="shared" si="5"/>
        <v>OK</v>
      </c>
      <c r="AN38" s="308"/>
      <c r="AO38" s="308"/>
      <c r="AP38" s="308"/>
    </row>
    <row r="39">
      <c r="A39" s="290"/>
      <c r="B39" s="286">
        <v>43942.0</v>
      </c>
      <c r="C39" s="289"/>
      <c r="D39" s="293" t="str">
        <f t="shared" si="4"/>
        <v>CMH</v>
      </c>
      <c r="E39" s="296">
        <v>0.5569444444444445</v>
      </c>
      <c r="F39" s="290">
        <f t="shared" si="1"/>
        <v>2457.9</v>
      </c>
      <c r="G39" s="286">
        <v>43942.0</v>
      </c>
      <c r="H39" s="287" t="s">
        <v>524</v>
      </c>
      <c r="I39" s="296">
        <v>0.5986111111111111</v>
      </c>
      <c r="J39" s="290"/>
      <c r="K39" s="285">
        <f t="shared" si="2"/>
        <v>2458.9</v>
      </c>
      <c r="L39" s="285">
        <v>1.0</v>
      </c>
      <c r="M39" s="285"/>
      <c r="N39" s="297" t="s">
        <v>94</v>
      </c>
      <c r="O39" s="285"/>
      <c r="P39" s="285"/>
      <c r="Q39" s="285" t="s">
        <v>546</v>
      </c>
      <c r="R39" s="285" t="s">
        <v>547</v>
      </c>
      <c r="S39" s="285"/>
      <c r="T39" s="290"/>
      <c r="U39" s="290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308"/>
      <c r="AL39" s="290" t="str">
        <f t="shared" si="3"/>
        <v>OK</v>
      </c>
      <c r="AM39" s="290" t="str">
        <f t="shared" si="5"/>
        <v>OK</v>
      </c>
      <c r="AN39" s="308"/>
      <c r="AO39" s="308"/>
      <c r="AP39" s="308"/>
    </row>
    <row r="40">
      <c r="A40" s="290"/>
      <c r="B40" s="286">
        <v>43942.0</v>
      </c>
      <c r="C40" s="289"/>
      <c r="D40" s="293" t="str">
        <f t="shared" si="4"/>
        <v>RDU</v>
      </c>
      <c r="E40" s="296">
        <v>0.6097222222222223</v>
      </c>
      <c r="F40" s="290">
        <f t="shared" si="1"/>
        <v>2458.9</v>
      </c>
      <c r="G40" s="286">
        <v>43942.0</v>
      </c>
      <c r="H40" s="287" t="s">
        <v>73</v>
      </c>
      <c r="I40" s="296">
        <v>0.6180555555555556</v>
      </c>
      <c r="J40" s="290"/>
      <c r="K40" s="285">
        <f t="shared" si="2"/>
        <v>2459.1</v>
      </c>
      <c r="L40" s="285">
        <v>0.2</v>
      </c>
      <c r="M40" s="285"/>
      <c r="N40" s="297" t="s">
        <v>94</v>
      </c>
      <c r="O40" s="285"/>
      <c r="P40" s="285"/>
      <c r="Q40" s="285" t="s">
        <v>546</v>
      </c>
      <c r="R40" s="285" t="s">
        <v>547</v>
      </c>
      <c r="S40" s="285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308"/>
      <c r="AL40" s="290" t="str">
        <f t="shared" si="3"/>
        <v>OK</v>
      </c>
      <c r="AM40" s="290" t="str">
        <f t="shared" si="5"/>
        <v>OK</v>
      </c>
      <c r="AN40" s="308"/>
      <c r="AO40" s="308"/>
      <c r="AP40" s="308"/>
    </row>
    <row r="41">
      <c r="A41" s="290"/>
      <c r="B41" s="286">
        <v>43943.0</v>
      </c>
      <c r="C41" s="289"/>
      <c r="D41" s="293" t="str">
        <f t="shared" si="4"/>
        <v>BUY</v>
      </c>
      <c r="E41" s="296">
        <v>0.35833333333333334</v>
      </c>
      <c r="F41" s="290">
        <f t="shared" si="1"/>
        <v>2459.1</v>
      </c>
      <c r="G41" s="286">
        <v>43943.0</v>
      </c>
      <c r="H41" s="287" t="s">
        <v>641</v>
      </c>
      <c r="I41" s="296">
        <v>0.3736111111111111</v>
      </c>
      <c r="J41" s="290"/>
      <c r="K41" s="285">
        <f t="shared" si="2"/>
        <v>2459.4</v>
      </c>
      <c r="L41" s="285">
        <v>0.3</v>
      </c>
      <c r="M41" s="285"/>
      <c r="N41" s="297" t="s">
        <v>102</v>
      </c>
      <c r="O41" s="285"/>
      <c r="P41" s="285"/>
      <c r="Q41" s="285" t="s">
        <v>519</v>
      </c>
      <c r="R41" s="285" t="s">
        <v>642</v>
      </c>
      <c r="S41" s="285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308"/>
      <c r="AL41" s="290" t="str">
        <f t="shared" si="3"/>
        <v>OK</v>
      </c>
      <c r="AM41" s="290" t="str">
        <f t="shared" si="5"/>
        <v>OK</v>
      </c>
      <c r="AN41" s="308"/>
      <c r="AO41" s="308"/>
      <c r="AP41" s="308"/>
    </row>
    <row r="42">
      <c r="A42" s="290"/>
      <c r="B42" s="286">
        <v>43943.0</v>
      </c>
      <c r="C42" s="289"/>
      <c r="D42" s="293" t="str">
        <f t="shared" si="4"/>
        <v>LBT</v>
      </c>
      <c r="E42" s="296">
        <v>0.40555555555555556</v>
      </c>
      <c r="F42" s="290">
        <f t="shared" si="1"/>
        <v>2459.4</v>
      </c>
      <c r="G42" s="286">
        <v>43943.0</v>
      </c>
      <c r="H42" s="287" t="s">
        <v>643</v>
      </c>
      <c r="I42" s="296">
        <v>0.4756944444444444</v>
      </c>
      <c r="J42" s="290"/>
      <c r="K42" s="285">
        <f t="shared" si="2"/>
        <v>2461</v>
      </c>
      <c r="L42" s="285">
        <v>1.6</v>
      </c>
      <c r="M42" s="285"/>
      <c r="N42" s="297" t="s">
        <v>102</v>
      </c>
      <c r="O42" s="31"/>
      <c r="P42" s="31"/>
      <c r="Q42" s="297" t="s">
        <v>519</v>
      </c>
      <c r="R42" s="297" t="s">
        <v>642</v>
      </c>
      <c r="S42" s="285"/>
      <c r="T42" s="290"/>
      <c r="U42" s="290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  <c r="AK42" s="308"/>
      <c r="AL42" s="290" t="str">
        <f t="shared" si="3"/>
        <v>OK</v>
      </c>
      <c r="AM42" s="290" t="str">
        <f t="shared" si="5"/>
        <v>OK</v>
      </c>
      <c r="AN42" s="308"/>
      <c r="AO42" s="308"/>
      <c r="AP42" s="308"/>
    </row>
    <row r="43">
      <c r="A43" s="290"/>
      <c r="B43" s="286">
        <v>43943.0</v>
      </c>
      <c r="C43" s="289"/>
      <c r="D43" s="293" t="str">
        <f t="shared" si="4"/>
        <v>HAB</v>
      </c>
      <c r="E43" s="296">
        <v>0.6229166666666667</v>
      </c>
      <c r="F43" s="290">
        <f t="shared" si="1"/>
        <v>2461</v>
      </c>
      <c r="G43" s="286">
        <v>43943.0</v>
      </c>
      <c r="H43" s="287" t="s">
        <v>641</v>
      </c>
      <c r="I43" s="296">
        <v>0.6354166666666666</v>
      </c>
      <c r="J43" s="290"/>
      <c r="K43" s="285">
        <f t="shared" si="2"/>
        <v>2462.2</v>
      </c>
      <c r="L43" s="285">
        <v>1.2</v>
      </c>
      <c r="M43" s="285"/>
      <c r="N43" s="297" t="s">
        <v>102</v>
      </c>
      <c r="O43" s="31"/>
      <c r="P43" s="31"/>
      <c r="Q43" s="297" t="s">
        <v>519</v>
      </c>
      <c r="R43" s="297" t="s">
        <v>642</v>
      </c>
      <c r="S43" s="285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308"/>
      <c r="AL43" s="290" t="str">
        <f t="shared" si="3"/>
        <v>OK</v>
      </c>
      <c r="AM43" s="290" t="str">
        <f t="shared" si="5"/>
        <v>OK</v>
      </c>
      <c r="AN43" s="308"/>
      <c r="AO43" s="308"/>
      <c r="AP43" s="308"/>
    </row>
    <row r="44">
      <c r="A44" s="290"/>
      <c r="B44" s="286">
        <v>43943.0</v>
      </c>
      <c r="C44" s="289"/>
      <c r="D44" s="293" t="str">
        <f t="shared" si="4"/>
        <v>LBT</v>
      </c>
      <c r="E44" s="296">
        <v>0.6840277777777778</v>
      </c>
      <c r="F44" s="290">
        <f t="shared" si="1"/>
        <v>2462.2</v>
      </c>
      <c r="G44" s="286">
        <v>43943.0</v>
      </c>
      <c r="H44" s="287" t="s">
        <v>73</v>
      </c>
      <c r="I44" s="296">
        <v>0.7013888888888888</v>
      </c>
      <c r="J44" s="290"/>
      <c r="K44" s="285">
        <f t="shared" si="2"/>
        <v>2462.6</v>
      </c>
      <c r="L44" s="285">
        <v>0.4</v>
      </c>
      <c r="M44" s="285"/>
      <c r="N44" s="297" t="s">
        <v>102</v>
      </c>
      <c r="O44" s="31"/>
      <c r="P44" s="31"/>
      <c r="Q44" s="297" t="s">
        <v>519</v>
      </c>
      <c r="R44" s="297" t="s">
        <v>642</v>
      </c>
      <c r="S44" s="285"/>
      <c r="T44" s="290"/>
      <c r="U44" s="290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308"/>
      <c r="AL44" s="290" t="str">
        <f t="shared" si="3"/>
        <v>OK</v>
      </c>
      <c r="AM44" s="290" t="str">
        <f t="shared" si="5"/>
        <v>OK</v>
      </c>
      <c r="AN44" s="308"/>
      <c r="AO44" s="308"/>
      <c r="AP44" s="308"/>
    </row>
    <row r="45">
      <c r="A45" s="290"/>
      <c r="B45" s="286">
        <v>43946.0</v>
      </c>
      <c r="C45" s="289"/>
      <c r="D45" s="293" t="str">
        <f t="shared" si="4"/>
        <v>BUY</v>
      </c>
      <c r="E45" s="296">
        <v>0.18125</v>
      </c>
      <c r="F45" s="290">
        <f t="shared" si="1"/>
        <v>2462.6</v>
      </c>
      <c r="G45" s="286">
        <v>43946.0</v>
      </c>
      <c r="H45" s="287" t="s">
        <v>644</v>
      </c>
      <c r="I45" s="296">
        <v>0.21180555555555555</v>
      </c>
      <c r="J45" s="290"/>
      <c r="K45" s="285">
        <f t="shared" si="2"/>
        <v>2463.3</v>
      </c>
      <c r="L45" s="285">
        <v>0.7</v>
      </c>
      <c r="M45" s="285"/>
      <c r="N45" s="297" t="s">
        <v>94</v>
      </c>
      <c r="O45" s="31"/>
      <c r="P45" s="31"/>
      <c r="Q45" s="297" t="s">
        <v>546</v>
      </c>
      <c r="R45" s="297" t="s">
        <v>547</v>
      </c>
      <c r="S45" s="285"/>
      <c r="T45" s="290"/>
      <c r="U45" s="290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308"/>
      <c r="AL45" s="290" t="str">
        <f t="shared" si="3"/>
        <v>OK</v>
      </c>
      <c r="AM45" s="290" t="str">
        <f t="shared" si="5"/>
        <v>OK</v>
      </c>
      <c r="AN45" s="308"/>
      <c r="AO45" s="308"/>
      <c r="AP45" s="308"/>
    </row>
    <row r="46">
      <c r="A46" s="290"/>
      <c r="B46" s="286">
        <v>43946.0</v>
      </c>
      <c r="C46" s="289"/>
      <c r="D46" s="293" t="str">
        <f t="shared" si="4"/>
        <v>ORF</v>
      </c>
      <c r="E46" s="296">
        <v>0.2388888888888889</v>
      </c>
      <c r="F46" s="290">
        <f t="shared" si="1"/>
        <v>2463.3</v>
      </c>
      <c r="G46" s="286">
        <v>43946.0</v>
      </c>
      <c r="H46" s="287" t="s">
        <v>524</v>
      </c>
      <c r="I46" s="296">
        <v>0.2708333333333333</v>
      </c>
      <c r="J46" s="290"/>
      <c r="K46" s="285">
        <f t="shared" si="2"/>
        <v>2464</v>
      </c>
      <c r="L46" s="285">
        <v>0.7</v>
      </c>
      <c r="M46" s="285"/>
      <c r="N46" s="285" t="s">
        <v>94</v>
      </c>
      <c r="O46" s="285"/>
      <c r="P46" s="285"/>
      <c r="Q46" s="285" t="s">
        <v>546</v>
      </c>
      <c r="R46" s="285" t="s">
        <v>547</v>
      </c>
      <c r="S46" s="285"/>
      <c r="T46" s="290"/>
      <c r="U46" s="290"/>
      <c r="V46" s="290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  <c r="AK46" s="308"/>
      <c r="AL46" s="290" t="str">
        <f t="shared" si="3"/>
        <v>OK</v>
      </c>
      <c r="AM46" s="290" t="str">
        <f t="shared" si="5"/>
        <v>OK</v>
      </c>
      <c r="AN46" s="308"/>
      <c r="AO46" s="308"/>
      <c r="AP46" s="308"/>
    </row>
    <row r="47">
      <c r="A47" s="290"/>
      <c r="B47" s="286">
        <v>43946.0</v>
      </c>
      <c r="C47" s="289"/>
      <c r="D47" s="293" t="str">
        <f t="shared" si="4"/>
        <v>RDU</v>
      </c>
      <c r="E47" s="296">
        <v>0.2833333333333333</v>
      </c>
      <c r="F47" s="290">
        <f t="shared" si="1"/>
        <v>2464</v>
      </c>
      <c r="G47" s="286">
        <v>43946.0</v>
      </c>
      <c r="H47" s="287" t="s">
        <v>73</v>
      </c>
      <c r="I47" s="296">
        <v>0.2916666666666667</v>
      </c>
      <c r="J47" s="290"/>
      <c r="K47" s="285">
        <f t="shared" si="2"/>
        <v>2464.2</v>
      </c>
      <c r="L47" s="285">
        <v>0.2</v>
      </c>
      <c r="M47" s="285"/>
      <c r="N47" s="285" t="s">
        <v>94</v>
      </c>
      <c r="O47" s="285"/>
      <c r="P47" s="285"/>
      <c r="Q47" s="285" t="s">
        <v>546</v>
      </c>
      <c r="R47" s="285" t="s">
        <v>547</v>
      </c>
      <c r="S47" s="285"/>
      <c r="T47" s="290"/>
      <c r="U47" s="290"/>
      <c r="V47" s="290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308"/>
      <c r="AL47" s="290" t="str">
        <f t="shared" si="3"/>
        <v>OK</v>
      </c>
      <c r="AM47" s="290" t="str">
        <f t="shared" si="5"/>
        <v>OK</v>
      </c>
      <c r="AN47" s="308"/>
      <c r="AO47" s="308"/>
      <c r="AP47" s="308"/>
    </row>
    <row r="48">
      <c r="A48" s="290"/>
      <c r="B48" s="286">
        <v>43946.0</v>
      </c>
      <c r="C48" s="289"/>
      <c r="D48" s="293" t="str">
        <f t="shared" si="4"/>
        <v>BUY</v>
      </c>
      <c r="E48" s="296">
        <v>0.625</v>
      </c>
      <c r="F48" s="290">
        <f t="shared" si="1"/>
        <v>2464.2</v>
      </c>
      <c r="G48" s="286">
        <v>43946.0</v>
      </c>
      <c r="H48" s="287" t="s">
        <v>613</v>
      </c>
      <c r="I48" s="296">
        <v>0.6673611111111111</v>
      </c>
      <c r="J48" s="290"/>
      <c r="K48" s="285">
        <f t="shared" si="2"/>
        <v>2465.2</v>
      </c>
      <c r="L48" s="285">
        <v>1.0</v>
      </c>
      <c r="M48" s="285"/>
      <c r="N48" s="285" t="s">
        <v>94</v>
      </c>
      <c r="O48" s="285"/>
      <c r="P48" s="285"/>
      <c r="Q48" s="285" t="s">
        <v>519</v>
      </c>
      <c r="R48" s="285" t="s">
        <v>645</v>
      </c>
      <c r="S48" s="285"/>
      <c r="T48" s="290"/>
      <c r="U48" s="290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308"/>
      <c r="AL48" s="290" t="str">
        <f t="shared" si="3"/>
        <v>OK</v>
      </c>
      <c r="AM48" s="290" t="str">
        <f t="shared" si="5"/>
        <v>OK</v>
      </c>
      <c r="AN48" s="308"/>
      <c r="AO48" s="308"/>
      <c r="AP48" s="308"/>
    </row>
    <row r="49">
      <c r="A49" s="290"/>
      <c r="B49" s="286">
        <v>43946.0</v>
      </c>
      <c r="C49" s="289"/>
      <c r="D49" s="293" t="str">
        <f t="shared" si="4"/>
        <v>TTN</v>
      </c>
      <c r="E49" s="296">
        <v>0.70625</v>
      </c>
      <c r="F49" s="290">
        <f t="shared" si="1"/>
        <v>2465.2</v>
      </c>
      <c r="G49" s="286">
        <v>43946.0</v>
      </c>
      <c r="H49" s="287" t="s">
        <v>73</v>
      </c>
      <c r="I49" s="296">
        <v>0.7604166666666666</v>
      </c>
      <c r="J49" s="290"/>
      <c r="K49" s="285">
        <f t="shared" si="2"/>
        <v>2466.5</v>
      </c>
      <c r="L49" s="285">
        <v>1.3</v>
      </c>
      <c r="M49" s="285"/>
      <c r="N49" s="285" t="s">
        <v>94</v>
      </c>
      <c r="O49" s="285"/>
      <c r="P49" s="285"/>
      <c r="Q49" s="285" t="s">
        <v>519</v>
      </c>
      <c r="R49" s="285" t="s">
        <v>645</v>
      </c>
      <c r="S49" s="285"/>
      <c r="T49" s="290"/>
      <c r="U49" s="290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308"/>
      <c r="AL49" s="290" t="str">
        <f t="shared" si="3"/>
        <v>OK</v>
      </c>
      <c r="AM49" s="290" t="str">
        <f t="shared" si="5"/>
        <v>OK</v>
      </c>
      <c r="AN49" s="308"/>
      <c r="AO49" s="308"/>
      <c r="AP49" s="308"/>
    </row>
    <row r="50">
      <c r="A50" s="290"/>
      <c r="B50" s="286">
        <v>43947.0</v>
      </c>
      <c r="C50" s="289"/>
      <c r="D50" s="293" t="str">
        <f t="shared" si="4"/>
        <v>BUY</v>
      </c>
      <c r="E50" s="296">
        <v>0.3541666666666667</v>
      </c>
      <c r="F50" s="290">
        <f t="shared" si="1"/>
        <v>2466.5</v>
      </c>
      <c r="G50" s="286">
        <v>43947.0</v>
      </c>
      <c r="H50" s="287" t="s">
        <v>197</v>
      </c>
      <c r="I50" s="296">
        <v>0.36319444444444443</v>
      </c>
      <c r="J50" s="290"/>
      <c r="K50" s="285">
        <f t="shared" si="2"/>
        <v>2466.6</v>
      </c>
      <c r="L50" s="285">
        <v>0.1</v>
      </c>
      <c r="M50" s="285"/>
      <c r="N50" s="285" t="s">
        <v>102</v>
      </c>
      <c r="O50" s="285"/>
      <c r="P50" s="285"/>
      <c r="Q50" s="285" t="s">
        <v>10</v>
      </c>
      <c r="R50" s="285" t="s">
        <v>518</v>
      </c>
      <c r="S50" s="285"/>
      <c r="T50" s="290"/>
      <c r="U50" s="290"/>
      <c r="V50" s="290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308"/>
      <c r="AL50" s="290" t="str">
        <f t="shared" si="3"/>
        <v>OK</v>
      </c>
      <c r="AM50" s="290" t="str">
        <f t="shared" si="5"/>
        <v>OK</v>
      </c>
      <c r="AN50" s="308"/>
      <c r="AO50" s="308"/>
      <c r="AP50" s="308"/>
    </row>
    <row r="51">
      <c r="A51" s="290"/>
      <c r="B51" s="286">
        <v>43951.0</v>
      </c>
      <c r="C51" s="289"/>
      <c r="D51" s="293" t="str">
        <f t="shared" si="4"/>
        <v>GSO</v>
      </c>
      <c r="E51" s="296">
        <v>0.59375</v>
      </c>
      <c r="F51" s="290">
        <f t="shared" si="1"/>
        <v>2466.6</v>
      </c>
      <c r="G51" s="286">
        <v>43951.0</v>
      </c>
      <c r="H51" s="287" t="s">
        <v>73</v>
      </c>
      <c r="I51" s="296">
        <v>0.6041666666666666</v>
      </c>
      <c r="J51" s="290"/>
      <c r="K51" s="285">
        <f t="shared" si="2"/>
        <v>2466.8</v>
      </c>
      <c r="L51" s="285">
        <v>0.2</v>
      </c>
      <c r="M51" s="285"/>
      <c r="N51" s="285" t="s">
        <v>102</v>
      </c>
      <c r="O51" s="285"/>
      <c r="P51" s="285"/>
      <c r="Q51" s="285" t="s">
        <v>10</v>
      </c>
      <c r="R51" s="285" t="s">
        <v>518</v>
      </c>
      <c r="S51" s="285"/>
      <c r="T51" s="290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290"/>
      <c r="AI51" s="290"/>
      <c r="AJ51" s="290"/>
      <c r="AK51" s="308"/>
      <c r="AL51" s="290" t="str">
        <f t="shared" si="3"/>
        <v>OK</v>
      </c>
      <c r="AM51" s="290" t="str">
        <f t="shared" si="5"/>
        <v>OK</v>
      </c>
      <c r="AN51" s="308"/>
      <c r="AO51" s="308"/>
      <c r="AP51" s="308"/>
    </row>
    <row r="52">
      <c r="A52" s="290"/>
      <c r="B52" s="286">
        <v>43953.0</v>
      </c>
      <c r="C52" s="289"/>
      <c r="D52" s="293" t="str">
        <f t="shared" si="4"/>
        <v>BUY</v>
      </c>
      <c r="E52" s="296">
        <v>0.7958333333333333</v>
      </c>
      <c r="F52" s="290">
        <f t="shared" si="1"/>
        <v>2466.8</v>
      </c>
      <c r="G52" s="286">
        <v>43953.0</v>
      </c>
      <c r="H52" s="287" t="s">
        <v>529</v>
      </c>
      <c r="I52" s="296">
        <v>0.8125</v>
      </c>
      <c r="J52" s="290"/>
      <c r="K52" s="285">
        <f t="shared" si="2"/>
        <v>2467.2</v>
      </c>
      <c r="L52" s="285">
        <v>0.4</v>
      </c>
      <c r="M52" s="285"/>
      <c r="N52" s="285" t="s">
        <v>94</v>
      </c>
      <c r="O52" s="285" t="s">
        <v>540</v>
      </c>
      <c r="P52" s="285"/>
      <c r="Q52" s="285" t="s">
        <v>546</v>
      </c>
      <c r="R52" s="285" t="s">
        <v>547</v>
      </c>
      <c r="S52" s="285"/>
      <c r="T52" s="290"/>
      <c r="U52" s="290"/>
      <c r="V52" s="290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  <c r="AK52" s="308"/>
      <c r="AL52" s="290" t="str">
        <f t="shared" si="3"/>
        <v>OK</v>
      </c>
      <c r="AM52" s="290" t="str">
        <f t="shared" si="5"/>
        <v>OK</v>
      </c>
      <c r="AN52" s="308"/>
      <c r="AO52" s="308"/>
      <c r="AP52" s="308"/>
    </row>
    <row r="53">
      <c r="A53" s="290"/>
      <c r="B53" s="286">
        <v>43953.0</v>
      </c>
      <c r="C53" s="289"/>
      <c r="D53" s="293" t="str">
        <f t="shared" si="4"/>
        <v>ROA</v>
      </c>
      <c r="E53" s="296">
        <v>0.8555555555555555</v>
      </c>
      <c r="F53" s="290">
        <f t="shared" si="1"/>
        <v>2467.2</v>
      </c>
      <c r="G53" s="286">
        <v>43953.0</v>
      </c>
      <c r="H53" s="287" t="s">
        <v>73</v>
      </c>
      <c r="I53" s="296">
        <v>0.8680555555555556</v>
      </c>
      <c r="J53" s="290"/>
      <c r="K53" s="285">
        <f t="shared" si="2"/>
        <v>2467.5</v>
      </c>
      <c r="L53" s="285">
        <v>0.3</v>
      </c>
      <c r="M53" s="285"/>
      <c r="N53" s="285" t="s">
        <v>94</v>
      </c>
      <c r="O53" s="285" t="s">
        <v>540</v>
      </c>
      <c r="P53" s="285"/>
      <c r="Q53" s="285" t="s">
        <v>546</v>
      </c>
      <c r="R53" s="285" t="s">
        <v>547</v>
      </c>
      <c r="S53" s="285"/>
      <c r="T53" s="290"/>
      <c r="U53" s="290"/>
      <c r="V53" s="290"/>
      <c r="W53" s="290"/>
      <c r="X53" s="290"/>
      <c r="Y53" s="290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  <c r="AK53" s="308"/>
      <c r="AL53" s="290" t="str">
        <f t="shared" si="3"/>
        <v>OK</v>
      </c>
      <c r="AM53" s="290" t="str">
        <f t="shared" si="5"/>
        <v>OK</v>
      </c>
      <c r="AN53" s="308"/>
      <c r="AO53" s="308"/>
      <c r="AP53" s="308"/>
    </row>
    <row r="54">
      <c r="A54" s="290"/>
      <c r="B54" s="286">
        <v>43954.0</v>
      </c>
      <c r="C54" s="289"/>
      <c r="D54" s="293" t="str">
        <f t="shared" si="4"/>
        <v>BUY</v>
      </c>
      <c r="E54" s="296">
        <v>0.5770833333333333</v>
      </c>
      <c r="F54" s="290">
        <f t="shared" si="1"/>
        <v>2467.5</v>
      </c>
      <c r="G54" s="286">
        <v>43954.0</v>
      </c>
      <c r="H54" s="287" t="s">
        <v>595</v>
      </c>
      <c r="I54" s="296">
        <v>0.6347222222222222</v>
      </c>
      <c r="J54" s="290"/>
      <c r="K54" s="285">
        <f t="shared" si="2"/>
        <v>2468.9</v>
      </c>
      <c r="L54" s="285">
        <v>1.4</v>
      </c>
      <c r="M54" s="285"/>
      <c r="N54" s="285" t="s">
        <v>94</v>
      </c>
      <c r="O54" s="285"/>
      <c r="P54" s="285"/>
      <c r="Q54" s="285" t="s">
        <v>546</v>
      </c>
      <c r="R54" s="285" t="s">
        <v>547</v>
      </c>
      <c r="S54" s="285"/>
      <c r="T54" s="290"/>
      <c r="U54" s="290"/>
      <c r="V54" s="290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  <c r="AK54" s="308"/>
      <c r="AL54" s="290" t="str">
        <f t="shared" si="3"/>
        <v>OK</v>
      </c>
      <c r="AM54" s="290" t="str">
        <f t="shared" si="5"/>
        <v>OK</v>
      </c>
      <c r="AN54" s="308"/>
      <c r="AO54" s="308"/>
      <c r="AP54" s="308"/>
    </row>
    <row r="55">
      <c r="A55" s="290"/>
      <c r="B55" s="286">
        <v>43954.0</v>
      </c>
      <c r="C55" s="289"/>
      <c r="D55" s="293" t="str">
        <f t="shared" si="4"/>
        <v>BNA</v>
      </c>
      <c r="E55" s="296">
        <v>0.6423611111111112</v>
      </c>
      <c r="F55" s="290">
        <f t="shared" si="1"/>
        <v>2468.9</v>
      </c>
      <c r="G55" s="286">
        <v>43954.0</v>
      </c>
      <c r="H55" s="287" t="s">
        <v>524</v>
      </c>
      <c r="I55" s="296">
        <v>0.6923611111111111</v>
      </c>
      <c r="J55" s="290"/>
      <c r="K55" s="285">
        <f t="shared" si="2"/>
        <v>2470</v>
      </c>
      <c r="L55" s="285">
        <v>1.1</v>
      </c>
      <c r="M55" s="285"/>
      <c r="N55" s="285" t="s">
        <v>94</v>
      </c>
      <c r="O55" s="285"/>
      <c r="P55" s="285"/>
      <c r="Q55" s="285" t="s">
        <v>546</v>
      </c>
      <c r="R55" s="285" t="s">
        <v>547</v>
      </c>
      <c r="S55" s="285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308"/>
      <c r="AL55" s="290" t="str">
        <f t="shared" si="3"/>
        <v>OK</v>
      </c>
      <c r="AM55" s="290" t="str">
        <f t="shared" si="5"/>
        <v>OK</v>
      </c>
      <c r="AN55" s="308"/>
      <c r="AO55" s="308"/>
      <c r="AP55" s="308"/>
    </row>
    <row r="56">
      <c r="A56" s="290"/>
      <c r="B56" s="286">
        <v>43954.0</v>
      </c>
      <c r="C56" s="289"/>
      <c r="D56" s="293" t="str">
        <f t="shared" si="4"/>
        <v>RDU</v>
      </c>
      <c r="E56" s="296">
        <v>0.7083333333333334</v>
      </c>
      <c r="F56" s="290">
        <f t="shared" si="1"/>
        <v>2470</v>
      </c>
      <c r="G56" s="286">
        <v>43954.0</v>
      </c>
      <c r="H56" s="287" t="s">
        <v>73</v>
      </c>
      <c r="I56" s="296">
        <v>0.7166666666666667</v>
      </c>
      <c r="J56" s="290"/>
      <c r="K56" s="285">
        <f t="shared" si="2"/>
        <v>2470.2</v>
      </c>
      <c r="L56" s="285">
        <v>0.2</v>
      </c>
      <c r="M56" s="285"/>
      <c r="N56" s="285" t="s">
        <v>94</v>
      </c>
      <c r="O56" s="285"/>
      <c r="P56" s="285"/>
      <c r="Q56" s="285" t="s">
        <v>546</v>
      </c>
      <c r="R56" s="285" t="s">
        <v>547</v>
      </c>
      <c r="S56" s="285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308"/>
      <c r="AL56" s="290" t="str">
        <f t="shared" si="3"/>
        <v>OK</v>
      </c>
      <c r="AM56" s="290" t="str">
        <f t="shared" si="5"/>
        <v>OK</v>
      </c>
      <c r="AN56" s="308"/>
      <c r="AO56" s="308"/>
      <c r="AP56" s="308"/>
    </row>
    <row r="57">
      <c r="A57" s="290"/>
      <c r="B57" s="286">
        <v>43966.0</v>
      </c>
      <c r="C57" s="289"/>
      <c r="D57" s="293" t="str">
        <f t="shared" si="4"/>
        <v>BUY</v>
      </c>
      <c r="E57" s="296">
        <v>0.8375</v>
      </c>
      <c r="F57" s="290">
        <f t="shared" si="1"/>
        <v>2470.2</v>
      </c>
      <c r="G57" s="286">
        <v>43966.0</v>
      </c>
      <c r="H57" s="287" t="s">
        <v>524</v>
      </c>
      <c r="I57" s="296">
        <v>0.85</v>
      </c>
      <c r="J57" s="290"/>
      <c r="K57" s="285">
        <f t="shared" si="2"/>
        <v>2470.4</v>
      </c>
      <c r="L57" s="285">
        <v>0.2</v>
      </c>
      <c r="M57" s="285"/>
      <c r="N57" s="285" t="s">
        <v>102</v>
      </c>
      <c r="O57" s="285" t="s">
        <v>625</v>
      </c>
      <c r="P57" s="285"/>
      <c r="Q57" s="285" t="s">
        <v>546</v>
      </c>
      <c r="R57" s="285" t="s">
        <v>547</v>
      </c>
      <c r="S57" s="285"/>
      <c r="T57" s="290"/>
      <c r="U57" s="290"/>
      <c r="V57" s="290"/>
      <c r="W57" s="290"/>
      <c r="X57" s="290"/>
      <c r="Y57" s="290"/>
      <c r="Z57" s="290"/>
      <c r="AA57" s="290"/>
      <c r="AB57" s="290"/>
      <c r="AC57" s="290"/>
      <c r="AD57" s="290"/>
      <c r="AE57" s="290"/>
      <c r="AF57" s="290"/>
      <c r="AG57" s="290"/>
      <c r="AH57" s="290"/>
      <c r="AI57" s="290"/>
      <c r="AJ57" s="290"/>
      <c r="AK57" s="308"/>
      <c r="AL57" s="290" t="str">
        <f t="shared" si="3"/>
        <v>OK</v>
      </c>
      <c r="AM57" s="290" t="str">
        <f t="shared" si="5"/>
        <v>OK</v>
      </c>
      <c r="AN57" s="308"/>
      <c r="AO57" s="308"/>
      <c r="AP57" s="308"/>
    </row>
    <row r="58">
      <c r="A58" s="290"/>
      <c r="B58" s="286">
        <v>43966.0</v>
      </c>
      <c r="C58" s="289"/>
      <c r="D58" s="293" t="str">
        <f t="shared" si="4"/>
        <v>RDU</v>
      </c>
      <c r="E58" s="296">
        <v>0.9229166666666667</v>
      </c>
      <c r="F58" s="290">
        <f t="shared" si="1"/>
        <v>2470.4</v>
      </c>
      <c r="G58" s="286">
        <v>43966.0</v>
      </c>
      <c r="H58" s="287" t="s">
        <v>646</v>
      </c>
      <c r="I58" s="296">
        <v>0.9597222222222223</v>
      </c>
      <c r="J58" s="290"/>
      <c r="K58" s="285">
        <f t="shared" si="2"/>
        <v>2471.3</v>
      </c>
      <c r="L58" s="285">
        <v>0.9</v>
      </c>
      <c r="M58" s="285"/>
      <c r="N58" s="285" t="s">
        <v>102</v>
      </c>
      <c r="O58" s="285" t="s">
        <v>625</v>
      </c>
      <c r="P58" s="285"/>
      <c r="Q58" s="285" t="s">
        <v>546</v>
      </c>
      <c r="R58" s="285" t="s">
        <v>547</v>
      </c>
      <c r="S58" s="285"/>
      <c r="T58" s="290"/>
      <c r="U58" s="290"/>
      <c r="V58" s="290"/>
      <c r="W58" s="290"/>
      <c r="X58" s="290"/>
      <c r="Y58" s="290"/>
      <c r="Z58" s="290"/>
      <c r="AA58" s="290"/>
      <c r="AB58" s="290"/>
      <c r="AC58" s="290"/>
      <c r="AD58" s="290"/>
      <c r="AE58" s="290"/>
      <c r="AF58" s="290"/>
      <c r="AG58" s="290"/>
      <c r="AH58" s="290"/>
      <c r="AI58" s="290"/>
      <c r="AJ58" s="290"/>
      <c r="AK58" s="308"/>
      <c r="AL58" s="290" t="str">
        <f t="shared" si="3"/>
        <v>OK</v>
      </c>
      <c r="AM58" s="290" t="str">
        <f t="shared" si="5"/>
        <v>OK</v>
      </c>
      <c r="AN58" s="308"/>
      <c r="AO58" s="308"/>
      <c r="AP58" s="308"/>
    </row>
    <row r="59">
      <c r="A59" s="290"/>
      <c r="B59" s="286">
        <v>43966.0</v>
      </c>
      <c r="C59" s="289"/>
      <c r="D59" s="293" t="str">
        <f t="shared" si="4"/>
        <v>MNT</v>
      </c>
      <c r="E59" s="296">
        <v>0.9666666666666667</v>
      </c>
      <c r="F59" s="290">
        <f t="shared" si="1"/>
        <v>2471.3</v>
      </c>
      <c r="G59" s="286">
        <v>43967.0</v>
      </c>
      <c r="H59" s="287" t="s">
        <v>73</v>
      </c>
      <c r="I59" s="296">
        <v>0.003472222222222222</v>
      </c>
      <c r="J59" s="290"/>
      <c r="K59" s="285">
        <f t="shared" si="2"/>
        <v>2472.2</v>
      </c>
      <c r="L59" s="285">
        <v>0.9</v>
      </c>
      <c r="M59" s="285"/>
      <c r="N59" s="285" t="s">
        <v>102</v>
      </c>
      <c r="O59" s="285" t="s">
        <v>625</v>
      </c>
      <c r="P59" s="285"/>
      <c r="Q59" s="285" t="s">
        <v>546</v>
      </c>
      <c r="R59" s="285" t="s">
        <v>547</v>
      </c>
      <c r="S59" s="285"/>
      <c r="T59" s="290"/>
      <c r="U59" s="290"/>
      <c r="V59" s="290"/>
      <c r="W59" s="290"/>
      <c r="X59" s="290"/>
      <c r="Y59" s="290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  <c r="AK59" s="308"/>
      <c r="AL59" s="290" t="str">
        <f t="shared" si="3"/>
        <v>OK</v>
      </c>
      <c r="AM59" s="290" t="str">
        <f t="shared" si="5"/>
        <v>OK</v>
      </c>
      <c r="AN59" s="308"/>
      <c r="AO59" s="308"/>
      <c r="AP59" s="308"/>
    </row>
    <row r="60">
      <c r="A60" s="290"/>
      <c r="B60" s="286">
        <v>43970.0</v>
      </c>
      <c r="C60" s="289"/>
      <c r="D60" s="293" t="str">
        <f t="shared" si="4"/>
        <v>BUY</v>
      </c>
      <c r="E60" s="296">
        <v>0.4409722222222222</v>
      </c>
      <c r="F60" s="290">
        <f t="shared" si="1"/>
        <v>2472.2</v>
      </c>
      <c r="G60" s="286">
        <v>43970.0</v>
      </c>
      <c r="H60" s="287" t="s">
        <v>568</v>
      </c>
      <c r="I60" s="296">
        <v>0.4756944444444444</v>
      </c>
      <c r="J60" s="290"/>
      <c r="K60" s="285">
        <f t="shared" si="2"/>
        <v>2473</v>
      </c>
      <c r="L60" s="285">
        <v>0.8</v>
      </c>
      <c r="M60" s="285"/>
      <c r="N60" s="285" t="s">
        <v>94</v>
      </c>
      <c r="O60" s="285" t="s">
        <v>540</v>
      </c>
      <c r="P60" s="285"/>
      <c r="Q60" s="285" t="s">
        <v>546</v>
      </c>
      <c r="R60" s="285" t="s">
        <v>547</v>
      </c>
      <c r="S60" s="285"/>
      <c r="T60" s="290"/>
      <c r="U60" s="290"/>
      <c r="V60" s="290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I60" s="290"/>
      <c r="AJ60" s="290"/>
      <c r="AK60" s="308"/>
      <c r="AL60" s="290" t="str">
        <f t="shared" si="3"/>
        <v>OK</v>
      </c>
      <c r="AM60" s="290" t="str">
        <f t="shared" si="5"/>
        <v>OK</v>
      </c>
      <c r="AN60" s="308"/>
      <c r="AO60" s="308"/>
      <c r="AP60" s="308"/>
    </row>
    <row r="61">
      <c r="A61" s="290"/>
      <c r="B61" s="286">
        <v>43970.0</v>
      </c>
      <c r="C61" s="289"/>
      <c r="D61" s="293" t="str">
        <f t="shared" si="4"/>
        <v>IAD</v>
      </c>
      <c r="E61" s="296">
        <v>0.6479166666666667</v>
      </c>
      <c r="F61" s="290">
        <f t="shared" si="1"/>
        <v>2473</v>
      </c>
      <c r="G61" s="286">
        <v>43970.0</v>
      </c>
      <c r="H61" s="287" t="s">
        <v>524</v>
      </c>
      <c r="I61" s="296">
        <v>0.6701388888888888</v>
      </c>
      <c r="J61" s="290"/>
      <c r="K61" s="285">
        <f t="shared" si="2"/>
        <v>2473.8</v>
      </c>
      <c r="L61" s="285">
        <v>0.8</v>
      </c>
      <c r="M61" s="285"/>
      <c r="N61" s="285" t="s">
        <v>94</v>
      </c>
      <c r="O61" s="285" t="s">
        <v>540</v>
      </c>
      <c r="P61" s="285"/>
      <c r="Q61" s="285" t="s">
        <v>546</v>
      </c>
      <c r="R61" s="285" t="s">
        <v>547</v>
      </c>
      <c r="S61" s="285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308"/>
      <c r="AL61" s="290" t="str">
        <f t="shared" si="3"/>
        <v>OK</v>
      </c>
      <c r="AM61" s="290" t="str">
        <f t="shared" si="5"/>
        <v>OK</v>
      </c>
      <c r="AN61" s="308"/>
      <c r="AO61" s="308"/>
      <c r="AP61" s="308"/>
    </row>
    <row r="62">
      <c r="A62" s="290"/>
      <c r="B62" s="286">
        <v>43970.0</v>
      </c>
      <c r="C62" s="289"/>
      <c r="D62" s="293" t="str">
        <f t="shared" si="4"/>
        <v>RDU</v>
      </c>
      <c r="E62" s="296">
        <v>0.6944444444444444</v>
      </c>
      <c r="F62" s="290">
        <f t="shared" si="1"/>
        <v>2473.8</v>
      </c>
      <c r="G62" s="286">
        <v>43970.0</v>
      </c>
      <c r="H62" s="287" t="s">
        <v>73</v>
      </c>
      <c r="I62" s="296">
        <v>0.7083333333333334</v>
      </c>
      <c r="J62" s="290"/>
      <c r="K62" s="285">
        <f t="shared" si="2"/>
        <v>2474.1</v>
      </c>
      <c r="L62" s="285">
        <v>0.3</v>
      </c>
      <c r="M62" s="285"/>
      <c r="N62" s="285" t="s">
        <v>94</v>
      </c>
      <c r="O62" s="285" t="s">
        <v>540</v>
      </c>
      <c r="P62" s="285"/>
      <c r="Q62" s="285" t="s">
        <v>546</v>
      </c>
      <c r="R62" s="285" t="s">
        <v>547</v>
      </c>
      <c r="S62" s="285"/>
      <c r="T62" s="290"/>
      <c r="U62" s="290"/>
      <c r="V62" s="290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  <c r="AK62" s="308"/>
      <c r="AL62" s="290" t="str">
        <f t="shared" si="3"/>
        <v>OK</v>
      </c>
      <c r="AM62" s="290" t="str">
        <f t="shared" si="5"/>
        <v>OK</v>
      </c>
      <c r="AN62" s="308"/>
      <c r="AO62" s="308"/>
      <c r="AP62" s="308"/>
    </row>
    <row r="63">
      <c r="A63" s="290"/>
      <c r="B63" s="286">
        <v>43971.0</v>
      </c>
      <c r="C63" s="289"/>
      <c r="D63" s="293" t="str">
        <f t="shared" si="4"/>
        <v>BUY</v>
      </c>
      <c r="E63" s="296">
        <v>0.65</v>
      </c>
      <c r="F63" s="290">
        <f t="shared" si="1"/>
        <v>2474.1</v>
      </c>
      <c r="G63" s="286">
        <v>43971.0</v>
      </c>
      <c r="H63" s="287" t="s">
        <v>565</v>
      </c>
      <c r="I63" s="296">
        <v>0.6597222222222222</v>
      </c>
      <c r="J63" s="290"/>
      <c r="K63" s="285">
        <f t="shared" si="2"/>
        <v>2474.3</v>
      </c>
      <c r="L63" s="285">
        <v>0.2</v>
      </c>
      <c r="M63" s="285"/>
      <c r="N63" s="285" t="s">
        <v>94</v>
      </c>
      <c r="O63" s="285"/>
      <c r="P63" s="285"/>
      <c r="Q63" s="285" t="s">
        <v>546</v>
      </c>
      <c r="R63" s="285" t="s">
        <v>547</v>
      </c>
      <c r="S63" s="285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308"/>
      <c r="AL63" s="290" t="str">
        <f t="shared" si="3"/>
        <v>OK</v>
      </c>
      <c r="AM63" s="290" t="str">
        <f t="shared" si="5"/>
        <v>OK</v>
      </c>
      <c r="AN63" s="308"/>
      <c r="AO63" s="308"/>
      <c r="AP63" s="308"/>
    </row>
    <row r="64">
      <c r="A64" s="290"/>
      <c r="B64" s="286">
        <v>43971.0</v>
      </c>
      <c r="C64" s="289"/>
      <c r="D64" s="293" t="str">
        <f t="shared" si="4"/>
        <v>INT</v>
      </c>
      <c r="E64" s="296">
        <v>0.7180555555555556</v>
      </c>
      <c r="F64" s="290">
        <f t="shared" si="1"/>
        <v>2474.3</v>
      </c>
      <c r="G64" s="286">
        <v>43971.0</v>
      </c>
      <c r="H64" s="287" t="s">
        <v>548</v>
      </c>
      <c r="I64" s="296">
        <v>0.7680555555555556</v>
      </c>
      <c r="J64" s="290"/>
      <c r="K64" s="285">
        <f t="shared" si="2"/>
        <v>2475.5</v>
      </c>
      <c r="L64" s="285">
        <v>1.2</v>
      </c>
      <c r="M64" s="285"/>
      <c r="N64" s="285" t="s">
        <v>94</v>
      </c>
      <c r="O64" s="285"/>
      <c r="P64" s="285"/>
      <c r="Q64" s="285" t="s">
        <v>546</v>
      </c>
      <c r="R64" s="285" t="s">
        <v>547</v>
      </c>
      <c r="S64" s="285"/>
      <c r="T64" s="290"/>
      <c r="U64" s="290"/>
      <c r="V64" s="290"/>
      <c r="W64" s="290"/>
      <c r="X64" s="290"/>
      <c r="Y64" s="290"/>
      <c r="Z64" s="290"/>
      <c r="AA64" s="290"/>
      <c r="AB64" s="290"/>
      <c r="AC64" s="290"/>
      <c r="AD64" s="290"/>
      <c r="AE64" s="290"/>
      <c r="AF64" s="290"/>
      <c r="AG64" s="290"/>
      <c r="AH64" s="290"/>
      <c r="AI64" s="290"/>
      <c r="AJ64" s="290"/>
      <c r="AK64" s="308"/>
      <c r="AL64" s="290" t="str">
        <f t="shared" si="3"/>
        <v>OK</v>
      </c>
      <c r="AM64" s="290" t="str">
        <f t="shared" si="5"/>
        <v>OK</v>
      </c>
      <c r="AN64" s="308"/>
      <c r="AO64" s="308"/>
      <c r="AP64" s="308"/>
    </row>
    <row r="65">
      <c r="A65" s="290"/>
      <c r="B65" s="286">
        <v>43971.0</v>
      </c>
      <c r="C65" s="289"/>
      <c r="D65" s="293" t="str">
        <f t="shared" si="4"/>
        <v>PNE</v>
      </c>
      <c r="E65" s="296">
        <v>0.7916666666666666</v>
      </c>
      <c r="F65" s="290">
        <f t="shared" si="1"/>
        <v>2475.5</v>
      </c>
      <c r="G65" s="286">
        <v>43971.0</v>
      </c>
      <c r="H65" s="287" t="s">
        <v>73</v>
      </c>
      <c r="I65" s="296">
        <v>0.8375</v>
      </c>
      <c r="J65" s="290"/>
      <c r="K65" s="285">
        <f t="shared" si="2"/>
        <v>2476.6</v>
      </c>
      <c r="L65" s="285">
        <v>1.1</v>
      </c>
      <c r="M65" s="285"/>
      <c r="N65" s="285" t="s">
        <v>94</v>
      </c>
      <c r="O65" s="285"/>
      <c r="P65" s="285"/>
      <c r="Q65" s="285" t="s">
        <v>546</v>
      </c>
      <c r="R65" s="285" t="s">
        <v>547</v>
      </c>
      <c r="S65" s="285"/>
      <c r="T65" s="290"/>
      <c r="U65" s="290"/>
      <c r="V65" s="290"/>
      <c r="W65" s="290"/>
      <c r="X65" s="290"/>
      <c r="Y65" s="290"/>
      <c r="Z65" s="290"/>
      <c r="AA65" s="290"/>
      <c r="AB65" s="290"/>
      <c r="AC65" s="290"/>
      <c r="AD65" s="290"/>
      <c r="AE65" s="290"/>
      <c r="AF65" s="290"/>
      <c r="AG65" s="290"/>
      <c r="AH65" s="290"/>
      <c r="AI65" s="290"/>
      <c r="AJ65" s="290"/>
      <c r="AK65" s="308"/>
      <c r="AL65" s="290" t="str">
        <f t="shared" si="3"/>
        <v>OK</v>
      </c>
      <c r="AM65" s="290" t="str">
        <f t="shared" si="5"/>
        <v>OK</v>
      </c>
      <c r="AN65" s="308"/>
      <c r="AO65" s="308"/>
      <c r="AP65" s="308"/>
    </row>
    <row r="66">
      <c r="A66" s="290"/>
      <c r="B66" s="286">
        <v>43973.0</v>
      </c>
      <c r="C66" s="289"/>
      <c r="D66" s="293" t="str">
        <f t="shared" si="4"/>
        <v>BUY</v>
      </c>
      <c r="E66" s="296">
        <v>0.8125</v>
      </c>
      <c r="F66" s="290">
        <f t="shared" si="1"/>
        <v>2476.6</v>
      </c>
      <c r="G66" s="286">
        <v>43973.0</v>
      </c>
      <c r="H66" s="287" t="s">
        <v>565</v>
      </c>
      <c r="I66" s="296">
        <v>0.8236111111111111</v>
      </c>
      <c r="J66" s="290"/>
      <c r="K66" s="285">
        <f t="shared" si="2"/>
        <v>2476.7</v>
      </c>
      <c r="L66" s="285">
        <v>0.1</v>
      </c>
      <c r="M66" s="285"/>
      <c r="N66" s="285" t="s">
        <v>94</v>
      </c>
      <c r="O66" s="285" t="s">
        <v>525</v>
      </c>
      <c r="P66" s="285"/>
      <c r="Q66" s="285" t="s">
        <v>546</v>
      </c>
      <c r="R66" s="285" t="s">
        <v>547</v>
      </c>
      <c r="S66" s="285"/>
      <c r="T66" s="290"/>
      <c r="U66" s="290"/>
      <c r="V66" s="290"/>
      <c r="W66" s="290"/>
      <c r="X66" s="290"/>
      <c r="Y66" s="290"/>
      <c r="Z66" s="290"/>
      <c r="AA66" s="290"/>
      <c r="AB66" s="290"/>
      <c r="AC66" s="290"/>
      <c r="AD66" s="290"/>
      <c r="AE66" s="290"/>
      <c r="AF66" s="290"/>
      <c r="AG66" s="290"/>
      <c r="AH66" s="290"/>
      <c r="AI66" s="290"/>
      <c r="AJ66" s="290"/>
      <c r="AK66" s="308"/>
      <c r="AL66" s="290" t="str">
        <f t="shared" si="3"/>
        <v>OK</v>
      </c>
      <c r="AM66" s="290" t="str">
        <f t="shared" si="5"/>
        <v>OK</v>
      </c>
      <c r="AN66" s="308"/>
      <c r="AO66" s="308"/>
      <c r="AP66" s="308"/>
    </row>
    <row r="67">
      <c r="A67" s="290"/>
      <c r="B67" s="286">
        <v>43973.0</v>
      </c>
      <c r="C67" s="289"/>
      <c r="D67" s="293" t="str">
        <f t="shared" si="4"/>
        <v>INT</v>
      </c>
      <c r="E67" s="296">
        <v>0.8652777777777778</v>
      </c>
      <c r="F67" s="290">
        <f t="shared" si="1"/>
        <v>2476.7</v>
      </c>
      <c r="G67" s="286">
        <v>43973.0</v>
      </c>
      <c r="H67" s="287" t="s">
        <v>596</v>
      </c>
      <c r="I67" s="296">
        <v>0.9097222222222222</v>
      </c>
      <c r="J67" s="290"/>
      <c r="K67" s="285">
        <f t="shared" si="2"/>
        <v>2477.8</v>
      </c>
      <c r="L67" s="285">
        <v>1.1</v>
      </c>
      <c r="M67" s="285"/>
      <c r="N67" s="285" t="s">
        <v>94</v>
      </c>
      <c r="O67" s="285" t="s">
        <v>525</v>
      </c>
      <c r="P67" s="285"/>
      <c r="Q67" s="285" t="s">
        <v>546</v>
      </c>
      <c r="R67" s="285" t="s">
        <v>547</v>
      </c>
      <c r="S67" s="285"/>
      <c r="T67" s="290"/>
      <c r="U67" s="290"/>
      <c r="V67" s="290"/>
      <c r="W67" s="290"/>
      <c r="X67" s="290"/>
      <c r="Y67" s="290"/>
      <c r="Z67" s="290"/>
      <c r="AA67" s="290"/>
      <c r="AB67" s="290"/>
      <c r="AC67" s="290"/>
      <c r="AD67" s="290"/>
      <c r="AE67" s="290"/>
      <c r="AF67" s="290"/>
      <c r="AG67" s="290"/>
      <c r="AH67" s="290"/>
      <c r="AI67" s="290"/>
      <c r="AJ67" s="290"/>
      <c r="AK67" s="308"/>
      <c r="AL67" s="290" t="str">
        <f t="shared" si="3"/>
        <v>OK</v>
      </c>
      <c r="AM67" s="290" t="str">
        <f t="shared" si="5"/>
        <v>OK</v>
      </c>
      <c r="AN67" s="308"/>
      <c r="AO67" s="308"/>
      <c r="AP67" s="308"/>
    </row>
    <row r="68">
      <c r="A68" s="290"/>
      <c r="B68" s="286">
        <v>43973.0</v>
      </c>
      <c r="C68" s="289"/>
      <c r="D68" s="293" t="str">
        <f t="shared" si="4"/>
        <v>PHL</v>
      </c>
      <c r="E68" s="296">
        <v>0.9534722222222223</v>
      </c>
      <c r="F68" s="290">
        <f t="shared" si="1"/>
        <v>2477.8</v>
      </c>
      <c r="G68" s="286">
        <v>43974.0</v>
      </c>
      <c r="H68" s="287" t="s">
        <v>73</v>
      </c>
      <c r="I68" s="296">
        <v>0.010416666666666666</v>
      </c>
      <c r="J68" s="290"/>
      <c r="K68" s="285">
        <f t="shared" si="2"/>
        <v>2479.2</v>
      </c>
      <c r="L68" s="285">
        <v>1.4</v>
      </c>
      <c r="M68" s="285"/>
      <c r="N68" s="285" t="s">
        <v>94</v>
      </c>
      <c r="O68" s="285" t="s">
        <v>525</v>
      </c>
      <c r="P68" s="285"/>
      <c r="Q68" s="285" t="s">
        <v>546</v>
      </c>
      <c r="R68" s="285" t="s">
        <v>547</v>
      </c>
      <c r="S68" s="285"/>
      <c r="T68" s="290"/>
      <c r="U68" s="290"/>
      <c r="V68" s="290"/>
      <c r="W68" s="290"/>
      <c r="X68" s="290"/>
      <c r="Y68" s="290"/>
      <c r="Z68" s="290"/>
      <c r="AA68" s="290"/>
      <c r="AB68" s="290"/>
      <c r="AC68" s="290"/>
      <c r="AD68" s="290"/>
      <c r="AE68" s="290"/>
      <c r="AF68" s="290"/>
      <c r="AG68" s="290"/>
      <c r="AH68" s="290"/>
      <c r="AI68" s="290"/>
      <c r="AJ68" s="290"/>
      <c r="AK68" s="308"/>
      <c r="AL68" s="290" t="str">
        <f t="shared" si="3"/>
        <v>OK</v>
      </c>
      <c r="AM68" s="290" t="str">
        <f t="shared" si="5"/>
        <v>OK</v>
      </c>
      <c r="AN68" s="308"/>
      <c r="AO68" s="308"/>
      <c r="AP68" s="308"/>
    </row>
    <row r="69">
      <c r="A69" s="290"/>
      <c r="B69" s="286">
        <v>43974.0</v>
      </c>
      <c r="C69" s="289"/>
      <c r="D69" s="293" t="str">
        <f t="shared" si="4"/>
        <v>BUY</v>
      </c>
      <c r="E69" s="296">
        <v>0.7715277777777778</v>
      </c>
      <c r="F69" s="290">
        <f t="shared" si="1"/>
        <v>2479.2</v>
      </c>
      <c r="G69" s="286">
        <v>43974.0</v>
      </c>
      <c r="H69" s="287" t="s">
        <v>565</v>
      </c>
      <c r="I69" s="296">
        <v>0.7791666666666667</v>
      </c>
      <c r="J69" s="290"/>
      <c r="K69" s="285">
        <f t="shared" si="2"/>
        <v>2479.4</v>
      </c>
      <c r="L69" s="285">
        <v>0.2</v>
      </c>
      <c r="M69" s="285"/>
      <c r="N69" s="285" t="s">
        <v>94</v>
      </c>
      <c r="O69" s="285" t="s">
        <v>525</v>
      </c>
      <c r="P69" s="285"/>
      <c r="Q69" s="285" t="s">
        <v>546</v>
      </c>
      <c r="R69" s="285" t="s">
        <v>547</v>
      </c>
      <c r="S69" s="285"/>
      <c r="T69" s="290"/>
      <c r="U69" s="290"/>
      <c r="V69" s="290"/>
      <c r="W69" s="290"/>
      <c r="X69" s="290"/>
      <c r="Y69" s="290"/>
      <c r="Z69" s="290"/>
      <c r="AA69" s="290"/>
      <c r="AB69" s="290"/>
      <c r="AC69" s="290"/>
      <c r="AD69" s="290"/>
      <c r="AE69" s="290"/>
      <c r="AF69" s="290"/>
      <c r="AG69" s="290"/>
      <c r="AH69" s="290"/>
      <c r="AI69" s="290"/>
      <c r="AJ69" s="290"/>
      <c r="AK69" s="308"/>
      <c r="AL69" s="290" t="str">
        <f t="shared" si="3"/>
        <v>OK</v>
      </c>
      <c r="AM69" s="290" t="str">
        <f t="shared" si="5"/>
        <v>OK</v>
      </c>
      <c r="AN69" s="308"/>
      <c r="AO69" s="308"/>
      <c r="AP69" s="308"/>
    </row>
    <row r="70">
      <c r="A70" s="290"/>
      <c r="B70" s="286">
        <v>43974.0</v>
      </c>
      <c r="C70" s="289"/>
      <c r="D70" s="293" t="str">
        <f t="shared" si="4"/>
        <v>INT</v>
      </c>
      <c r="E70" s="296">
        <v>0.7875</v>
      </c>
      <c r="F70" s="290">
        <f t="shared" si="1"/>
        <v>2479.4</v>
      </c>
      <c r="G70" s="286">
        <v>43974.0</v>
      </c>
      <c r="H70" s="287" t="s">
        <v>647</v>
      </c>
      <c r="I70" s="296">
        <v>0.8375</v>
      </c>
      <c r="J70" s="290"/>
      <c r="K70" s="285">
        <f t="shared" si="2"/>
        <v>2480.8</v>
      </c>
      <c r="L70" s="285">
        <v>1.4</v>
      </c>
      <c r="M70" s="285"/>
      <c r="N70" s="285" t="s">
        <v>94</v>
      </c>
      <c r="O70" s="285" t="s">
        <v>525</v>
      </c>
      <c r="P70" s="285"/>
      <c r="Q70" s="285" t="s">
        <v>546</v>
      </c>
      <c r="R70" s="285" t="s">
        <v>547</v>
      </c>
      <c r="S70" s="285"/>
      <c r="T70" s="290"/>
      <c r="U70" s="290"/>
      <c r="V70" s="290"/>
      <c r="W70" s="290"/>
      <c r="X70" s="290"/>
      <c r="Y70" s="290"/>
      <c r="Z70" s="290"/>
      <c r="AA70" s="290"/>
      <c r="AB70" s="290"/>
      <c r="AC70" s="290"/>
      <c r="AD70" s="290"/>
      <c r="AE70" s="290"/>
      <c r="AF70" s="290"/>
      <c r="AG70" s="290"/>
      <c r="AH70" s="290"/>
      <c r="AI70" s="290"/>
      <c r="AJ70" s="290"/>
      <c r="AK70" s="308"/>
      <c r="AL70" s="290" t="str">
        <f t="shared" si="3"/>
        <v>OK</v>
      </c>
      <c r="AM70" s="290" t="str">
        <f t="shared" si="5"/>
        <v>OK</v>
      </c>
      <c r="AN70" s="308"/>
      <c r="AO70" s="308"/>
      <c r="AP70" s="308"/>
    </row>
    <row r="71">
      <c r="A71" s="290"/>
      <c r="B71" s="286">
        <v>43974.0</v>
      </c>
      <c r="C71" s="289"/>
      <c r="D71" s="293" t="str">
        <f t="shared" si="4"/>
        <v>BKL</v>
      </c>
      <c r="E71" s="296">
        <v>0.8520833333333333</v>
      </c>
      <c r="F71" s="290">
        <f t="shared" si="1"/>
        <v>2480.8</v>
      </c>
      <c r="G71" s="286">
        <v>43974.0</v>
      </c>
      <c r="H71" s="287" t="s">
        <v>73</v>
      </c>
      <c r="I71" s="296">
        <v>0.9013888888888889</v>
      </c>
      <c r="J71" s="290"/>
      <c r="K71" s="285">
        <f t="shared" si="2"/>
        <v>2481.8</v>
      </c>
      <c r="L71" s="285">
        <v>1.0</v>
      </c>
      <c r="M71" s="285"/>
      <c r="N71" s="285" t="s">
        <v>94</v>
      </c>
      <c r="O71" s="285" t="s">
        <v>525</v>
      </c>
      <c r="P71" s="285"/>
      <c r="Q71" s="285" t="s">
        <v>546</v>
      </c>
      <c r="R71" s="285" t="s">
        <v>547</v>
      </c>
      <c r="S71" s="285"/>
      <c r="T71" s="290"/>
      <c r="U71" s="290"/>
      <c r="V71" s="290"/>
      <c r="W71" s="290"/>
      <c r="X71" s="290"/>
      <c r="Y71" s="290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308"/>
      <c r="AL71" s="290" t="str">
        <f t="shared" si="3"/>
        <v>OK</v>
      </c>
      <c r="AM71" s="290" t="str">
        <f t="shared" si="5"/>
        <v>OK</v>
      </c>
      <c r="AN71" s="308"/>
      <c r="AO71" s="308"/>
      <c r="AP71" s="308"/>
    </row>
    <row r="72">
      <c r="A72" s="290"/>
      <c r="B72" s="286">
        <v>43978.0</v>
      </c>
      <c r="C72" s="289"/>
      <c r="D72" s="293" t="str">
        <f t="shared" si="4"/>
        <v>BUY</v>
      </c>
      <c r="E72" s="296">
        <v>0.2673611111111111</v>
      </c>
      <c r="F72" s="290">
        <f t="shared" si="1"/>
        <v>2481.8</v>
      </c>
      <c r="G72" s="286">
        <v>43978.0</v>
      </c>
      <c r="H72" s="287" t="s">
        <v>638</v>
      </c>
      <c r="I72" s="296">
        <v>0.3333333333333333</v>
      </c>
      <c r="J72" s="290"/>
      <c r="K72" s="285">
        <f t="shared" si="2"/>
        <v>2483.4</v>
      </c>
      <c r="L72" s="285">
        <v>1.6</v>
      </c>
      <c r="M72" s="285"/>
      <c r="N72" s="285" t="s">
        <v>102</v>
      </c>
      <c r="O72" s="285"/>
      <c r="P72" s="285"/>
      <c r="Q72" s="285" t="s">
        <v>519</v>
      </c>
      <c r="R72" s="285" t="s">
        <v>639</v>
      </c>
      <c r="S72" s="285"/>
      <c r="T72" s="290"/>
      <c r="U72" s="290"/>
      <c r="V72" s="290"/>
      <c r="W72" s="290"/>
      <c r="X72" s="290"/>
      <c r="Y72" s="290"/>
      <c r="Z72" s="290"/>
      <c r="AA72" s="290"/>
      <c r="AB72" s="290"/>
      <c r="AC72" s="290"/>
      <c r="AD72" s="290"/>
      <c r="AE72" s="290"/>
      <c r="AF72" s="290"/>
      <c r="AG72" s="290"/>
      <c r="AH72" s="290"/>
      <c r="AI72" s="290"/>
      <c r="AJ72" s="290"/>
      <c r="AK72" s="308"/>
      <c r="AL72" s="290" t="str">
        <f t="shared" ref="AL72:AL80" si="6">IF((G72+I72)&gt;(B72+E72:E73),"OK","Error!")</f>
        <v>OK</v>
      </c>
      <c r="AM72" s="290" t="str">
        <f t="shared" si="5"/>
        <v>OK</v>
      </c>
      <c r="AN72" s="308"/>
      <c r="AO72" s="308"/>
      <c r="AP72" s="308"/>
    </row>
    <row r="73">
      <c r="A73" s="290"/>
      <c r="B73" s="286">
        <v>43978.0</v>
      </c>
      <c r="C73" s="289"/>
      <c r="D73" s="293" t="str">
        <f t="shared" si="4"/>
        <v>TUP</v>
      </c>
      <c r="E73" s="296">
        <v>0.4395833333333333</v>
      </c>
      <c r="F73" s="290">
        <f t="shared" si="1"/>
        <v>2483.4</v>
      </c>
      <c r="G73" s="286">
        <v>43978.0</v>
      </c>
      <c r="H73" s="287" t="s">
        <v>648</v>
      </c>
      <c r="I73" s="296">
        <v>0.5034722222222222</v>
      </c>
      <c r="J73" s="290"/>
      <c r="K73" s="285">
        <f t="shared" si="2"/>
        <v>2484.9</v>
      </c>
      <c r="L73" s="285">
        <v>1.5</v>
      </c>
      <c r="M73" s="285"/>
      <c r="N73" s="285" t="s">
        <v>102</v>
      </c>
      <c r="O73" s="285"/>
      <c r="P73" s="285"/>
      <c r="Q73" s="285" t="s">
        <v>519</v>
      </c>
      <c r="R73" s="285" t="s">
        <v>639</v>
      </c>
      <c r="S73" s="285"/>
      <c r="T73" s="290"/>
      <c r="U73" s="290"/>
      <c r="V73" s="290"/>
      <c r="W73" s="290"/>
      <c r="X73" s="290"/>
      <c r="Y73" s="290"/>
      <c r="Z73" s="290"/>
      <c r="AA73" s="290"/>
      <c r="AB73" s="290"/>
      <c r="AC73" s="290"/>
      <c r="AD73" s="290"/>
      <c r="AE73" s="290"/>
      <c r="AF73" s="290"/>
      <c r="AG73" s="290"/>
      <c r="AH73" s="290"/>
      <c r="AI73" s="290"/>
      <c r="AJ73" s="290"/>
      <c r="AK73" s="308"/>
      <c r="AL73" s="290" t="str">
        <f t="shared" si="6"/>
        <v>OK</v>
      </c>
      <c r="AM73" s="290" t="str">
        <f t="shared" ref="AM73:AM80" si="7">IF((B73+E73:E74)&gt;(G72+I72),"OK","Error!")</f>
        <v>OK</v>
      </c>
      <c r="AN73" s="308"/>
      <c r="AO73" s="308"/>
      <c r="AP73" s="308"/>
    </row>
    <row r="74">
      <c r="A74" s="290"/>
      <c r="B74" s="286">
        <v>43980.0</v>
      </c>
      <c r="C74" s="289"/>
      <c r="D74" s="293" t="str">
        <f t="shared" si="4"/>
        <v>CXO</v>
      </c>
      <c r="E74" s="296">
        <v>0.8104166666666667</v>
      </c>
      <c r="F74" s="290">
        <f t="shared" si="1"/>
        <v>2484.9</v>
      </c>
      <c r="G74" s="286">
        <v>43980.0</v>
      </c>
      <c r="H74" s="287" t="s">
        <v>638</v>
      </c>
      <c r="I74" s="296">
        <v>0.8645833333333334</v>
      </c>
      <c r="J74" s="290"/>
      <c r="K74" s="285">
        <f t="shared" si="2"/>
        <v>2486.2</v>
      </c>
      <c r="L74" s="285">
        <v>1.3</v>
      </c>
      <c r="M74" s="285"/>
      <c r="N74" s="285" t="s">
        <v>102</v>
      </c>
      <c r="O74" s="285"/>
      <c r="P74" s="285"/>
      <c r="Q74" s="285" t="s">
        <v>519</v>
      </c>
      <c r="R74" s="285" t="s">
        <v>639</v>
      </c>
      <c r="S74" s="285"/>
      <c r="T74" s="290"/>
      <c r="U74" s="290"/>
      <c r="V74" s="290"/>
      <c r="W74" s="290"/>
      <c r="X74" s="290"/>
      <c r="Y74" s="290"/>
      <c r="Z74" s="290"/>
      <c r="AA74" s="290"/>
      <c r="AB74" s="290"/>
      <c r="AC74" s="290"/>
      <c r="AD74" s="290"/>
      <c r="AE74" s="290"/>
      <c r="AF74" s="290"/>
      <c r="AG74" s="290"/>
      <c r="AH74" s="290"/>
      <c r="AI74" s="290"/>
      <c r="AJ74" s="290"/>
      <c r="AK74" s="308"/>
      <c r="AL74" s="290" t="str">
        <f t="shared" si="6"/>
        <v>OK</v>
      </c>
      <c r="AM74" s="290" t="str">
        <f t="shared" si="7"/>
        <v>OK</v>
      </c>
      <c r="AN74" s="308"/>
      <c r="AO74" s="308"/>
      <c r="AP74" s="308"/>
    </row>
    <row r="75">
      <c r="A75" s="290"/>
      <c r="B75" s="286">
        <v>43980.0</v>
      </c>
      <c r="C75" s="289"/>
      <c r="D75" s="293" t="str">
        <f t="shared" si="4"/>
        <v>TUP</v>
      </c>
      <c r="E75" s="296">
        <v>0.8833333333333333</v>
      </c>
      <c r="F75" s="290">
        <f t="shared" si="1"/>
        <v>2486.2</v>
      </c>
      <c r="G75" s="286">
        <v>43980.0</v>
      </c>
      <c r="H75" s="287" t="s">
        <v>73</v>
      </c>
      <c r="I75" s="296">
        <v>0.9513888888888888</v>
      </c>
      <c r="J75" s="290"/>
      <c r="K75" s="285">
        <f t="shared" si="2"/>
        <v>2487.7</v>
      </c>
      <c r="L75" s="285">
        <v>1.5</v>
      </c>
      <c r="M75" s="285"/>
      <c r="N75" s="285" t="s">
        <v>102</v>
      </c>
      <c r="O75" s="285"/>
      <c r="P75" s="285"/>
      <c r="Q75" s="285" t="s">
        <v>519</v>
      </c>
      <c r="R75" s="285" t="s">
        <v>639</v>
      </c>
      <c r="S75" s="285"/>
      <c r="T75" s="290"/>
      <c r="U75" s="290"/>
      <c r="V75" s="290"/>
      <c r="W75" s="290"/>
      <c r="X75" s="290"/>
      <c r="Y75" s="290"/>
      <c r="Z75" s="290"/>
      <c r="AA75" s="290"/>
      <c r="AB75" s="290"/>
      <c r="AC75" s="290"/>
      <c r="AD75" s="290"/>
      <c r="AE75" s="290"/>
      <c r="AF75" s="290"/>
      <c r="AG75" s="290"/>
      <c r="AH75" s="290"/>
      <c r="AI75" s="290"/>
      <c r="AJ75" s="290"/>
      <c r="AK75" s="308"/>
      <c r="AL75" s="290" t="str">
        <f t="shared" si="6"/>
        <v>OK</v>
      </c>
      <c r="AM75" s="290" t="str">
        <f t="shared" si="7"/>
        <v>OK</v>
      </c>
      <c r="AN75" s="308"/>
      <c r="AO75" s="308"/>
      <c r="AP75" s="308"/>
    </row>
    <row r="76">
      <c r="A76" s="290"/>
      <c r="B76" s="286">
        <v>43986.0</v>
      </c>
      <c r="C76" s="289"/>
      <c r="D76" s="293" t="str">
        <f t="shared" si="4"/>
        <v>BUY</v>
      </c>
      <c r="E76" s="296">
        <v>0.5923611111111111</v>
      </c>
      <c r="F76" s="290">
        <f t="shared" si="1"/>
        <v>2487.7</v>
      </c>
      <c r="G76" s="286">
        <v>43986.0</v>
      </c>
      <c r="H76" s="287" t="s">
        <v>641</v>
      </c>
      <c r="I76" s="296">
        <v>0.6090277777777777</v>
      </c>
      <c r="J76" s="290"/>
      <c r="K76" s="285">
        <f t="shared" si="2"/>
        <v>2488.1</v>
      </c>
      <c r="L76" s="285">
        <v>0.4</v>
      </c>
      <c r="M76" s="285"/>
      <c r="N76" s="285" t="s">
        <v>102</v>
      </c>
      <c r="O76" s="285"/>
      <c r="P76" s="285"/>
      <c r="Q76" s="285" t="s">
        <v>546</v>
      </c>
      <c r="R76" s="285" t="s">
        <v>547</v>
      </c>
      <c r="S76" s="285"/>
      <c r="T76" s="290"/>
      <c r="U76" s="290"/>
      <c r="V76" s="290"/>
      <c r="W76" s="290"/>
      <c r="X76" s="290"/>
      <c r="Y76" s="290"/>
      <c r="Z76" s="290"/>
      <c r="AA76" s="290"/>
      <c r="AB76" s="290"/>
      <c r="AC76" s="290"/>
      <c r="AD76" s="290"/>
      <c r="AE76" s="290"/>
      <c r="AF76" s="290"/>
      <c r="AG76" s="290"/>
      <c r="AH76" s="290"/>
      <c r="AI76" s="290"/>
      <c r="AJ76" s="290"/>
      <c r="AK76" s="308"/>
      <c r="AL76" s="290" t="str">
        <f t="shared" si="6"/>
        <v>OK</v>
      </c>
      <c r="AM76" s="290" t="str">
        <f t="shared" si="7"/>
        <v>OK</v>
      </c>
      <c r="AN76" s="308"/>
      <c r="AO76" s="308"/>
      <c r="AP76" s="308"/>
    </row>
    <row r="77">
      <c r="A77" s="290"/>
      <c r="B77" s="286">
        <v>43986.0</v>
      </c>
      <c r="C77" s="289"/>
      <c r="D77" s="293" t="str">
        <f t="shared" si="4"/>
        <v>LBT</v>
      </c>
      <c r="E77" s="296">
        <v>0.63125</v>
      </c>
      <c r="F77" s="290">
        <f t="shared" si="1"/>
        <v>2488.1</v>
      </c>
      <c r="G77" s="286">
        <v>43986.0</v>
      </c>
      <c r="H77" s="287" t="s">
        <v>548</v>
      </c>
      <c r="I77" s="296">
        <v>0.6888888888888889</v>
      </c>
      <c r="J77" s="290"/>
      <c r="K77" s="285">
        <f t="shared" si="2"/>
        <v>2489.3</v>
      </c>
      <c r="L77" s="285">
        <v>1.2</v>
      </c>
      <c r="M77" s="285"/>
      <c r="N77" s="285" t="s">
        <v>102</v>
      </c>
      <c r="O77" s="285"/>
      <c r="P77" s="285"/>
      <c r="Q77" s="285" t="s">
        <v>546</v>
      </c>
      <c r="R77" s="285" t="s">
        <v>547</v>
      </c>
      <c r="S77" s="285"/>
      <c r="T77" s="290"/>
      <c r="U77" s="290"/>
      <c r="V77" s="290"/>
      <c r="W77" s="290"/>
      <c r="X77" s="290"/>
      <c r="Y77" s="290"/>
      <c r="Z77" s="290"/>
      <c r="AA77" s="290"/>
      <c r="AB77" s="290"/>
      <c r="AC77" s="290"/>
      <c r="AD77" s="290"/>
      <c r="AE77" s="290"/>
      <c r="AF77" s="290"/>
      <c r="AG77" s="290"/>
      <c r="AH77" s="290"/>
      <c r="AI77" s="290"/>
      <c r="AJ77" s="290"/>
      <c r="AK77" s="308"/>
      <c r="AL77" s="290" t="str">
        <f t="shared" si="6"/>
        <v>OK</v>
      </c>
      <c r="AM77" s="290" t="str">
        <f t="shared" si="7"/>
        <v>OK</v>
      </c>
      <c r="AN77" s="308"/>
      <c r="AO77" s="308"/>
      <c r="AP77" s="308"/>
    </row>
    <row r="78">
      <c r="A78" s="290"/>
      <c r="B78" s="286">
        <v>43986.0</v>
      </c>
      <c r="C78" s="289"/>
      <c r="D78" s="293" t="str">
        <f t="shared" si="4"/>
        <v>PNE</v>
      </c>
      <c r="E78" s="296">
        <v>0.7138888888888889</v>
      </c>
      <c r="F78" s="290">
        <f t="shared" si="1"/>
        <v>2489.3</v>
      </c>
      <c r="G78" s="286">
        <v>43986.0</v>
      </c>
      <c r="H78" s="287" t="s">
        <v>73</v>
      </c>
      <c r="I78" s="296">
        <v>0.7638888888888888</v>
      </c>
      <c r="J78" s="290"/>
      <c r="K78" s="285">
        <f t="shared" si="2"/>
        <v>2490.5</v>
      </c>
      <c r="L78" s="285">
        <v>1.2</v>
      </c>
      <c r="M78" s="285"/>
      <c r="N78" s="285" t="s">
        <v>102</v>
      </c>
      <c r="O78" s="285"/>
      <c r="P78" s="285"/>
      <c r="Q78" s="285" t="s">
        <v>546</v>
      </c>
      <c r="R78" s="285" t="s">
        <v>547</v>
      </c>
      <c r="S78" s="285"/>
      <c r="T78" s="290"/>
      <c r="U78" s="290"/>
      <c r="V78" s="290"/>
      <c r="W78" s="290"/>
      <c r="X78" s="290"/>
      <c r="Y78" s="290"/>
      <c r="Z78" s="290"/>
      <c r="AA78" s="290"/>
      <c r="AB78" s="290"/>
      <c r="AC78" s="290"/>
      <c r="AD78" s="290"/>
      <c r="AE78" s="290"/>
      <c r="AF78" s="290"/>
      <c r="AG78" s="290"/>
      <c r="AH78" s="290"/>
      <c r="AI78" s="290"/>
      <c r="AJ78" s="290"/>
      <c r="AK78" s="308"/>
      <c r="AL78" s="290" t="str">
        <f t="shared" si="6"/>
        <v>OK</v>
      </c>
      <c r="AM78" s="290" t="str">
        <f t="shared" si="7"/>
        <v>OK</v>
      </c>
      <c r="AN78" s="308"/>
      <c r="AO78" s="308"/>
      <c r="AP78" s="308"/>
    </row>
    <row r="79">
      <c r="A79" s="290"/>
      <c r="B79" s="286">
        <v>43990.0</v>
      </c>
      <c r="C79" s="289"/>
      <c r="D79" s="293" t="str">
        <f t="shared" si="4"/>
        <v>BUY</v>
      </c>
      <c r="E79" s="296">
        <v>0.33194444444444443</v>
      </c>
      <c r="F79" s="290">
        <f t="shared" si="1"/>
        <v>2490.5</v>
      </c>
      <c r="G79" s="286">
        <v>43990.0</v>
      </c>
      <c r="H79" s="287" t="s">
        <v>197</v>
      </c>
      <c r="I79" s="296">
        <v>0.3472222222222222</v>
      </c>
      <c r="J79" s="290"/>
      <c r="K79" s="285">
        <f t="shared" si="2"/>
        <v>2490.7</v>
      </c>
      <c r="L79" s="285">
        <v>0.2</v>
      </c>
      <c r="M79" s="285"/>
      <c r="N79" s="285" t="s">
        <v>102</v>
      </c>
      <c r="O79" s="285"/>
      <c r="P79" s="285"/>
      <c r="Q79" s="285" t="s">
        <v>10</v>
      </c>
      <c r="R79" s="285" t="s">
        <v>518</v>
      </c>
      <c r="S79" s="285"/>
      <c r="T79" s="290"/>
      <c r="U79" s="290"/>
      <c r="V79" s="290"/>
      <c r="W79" s="290"/>
      <c r="X79" s="290"/>
      <c r="Y79" s="290"/>
      <c r="Z79" s="290"/>
      <c r="AA79" s="290"/>
      <c r="AB79" s="290"/>
      <c r="AC79" s="290"/>
      <c r="AD79" s="290"/>
      <c r="AE79" s="290"/>
      <c r="AF79" s="290"/>
      <c r="AG79" s="290"/>
      <c r="AH79" s="290"/>
      <c r="AI79" s="290"/>
      <c r="AJ79" s="290"/>
      <c r="AK79" s="308"/>
      <c r="AL79" s="290" t="str">
        <f t="shared" si="6"/>
        <v>OK</v>
      </c>
      <c r="AM79" s="290" t="str">
        <f t="shared" si="7"/>
        <v>OK</v>
      </c>
      <c r="AN79" s="308"/>
      <c r="AO79" s="308"/>
      <c r="AP79" s="308"/>
    </row>
    <row r="80">
      <c r="A80" s="290"/>
      <c r="B80" s="286">
        <v>43990.0</v>
      </c>
      <c r="C80" s="289"/>
      <c r="D80" s="293" t="str">
        <f t="shared" si="4"/>
        <v>GSO</v>
      </c>
      <c r="E80" s="296">
        <v>0.6388888888888888</v>
      </c>
      <c r="F80" s="290">
        <f t="shared" si="1"/>
        <v>2490.7</v>
      </c>
      <c r="G80" s="286">
        <v>43990.0</v>
      </c>
      <c r="H80" s="287" t="s">
        <v>73</v>
      </c>
      <c r="I80" s="296">
        <v>0.6527777777777778</v>
      </c>
      <c r="J80" s="290"/>
      <c r="K80" s="285">
        <f t="shared" si="2"/>
        <v>2490.9</v>
      </c>
      <c r="L80" s="285">
        <v>0.2</v>
      </c>
      <c r="M80" s="285"/>
      <c r="N80" s="285" t="s">
        <v>102</v>
      </c>
      <c r="O80" s="285"/>
      <c r="P80" s="285"/>
      <c r="Q80" s="285" t="s">
        <v>10</v>
      </c>
      <c r="R80" s="285" t="s">
        <v>518</v>
      </c>
      <c r="S80" s="285"/>
      <c r="T80" s="290"/>
      <c r="U80" s="290"/>
      <c r="V80" s="290"/>
      <c r="W80" s="290"/>
      <c r="X80" s="290"/>
      <c r="Y80" s="290"/>
      <c r="Z80" s="290"/>
      <c r="AA80" s="290"/>
      <c r="AB80" s="290"/>
      <c r="AC80" s="290"/>
      <c r="AD80" s="290"/>
      <c r="AE80" s="290"/>
      <c r="AF80" s="290"/>
      <c r="AG80" s="290"/>
      <c r="AH80" s="290"/>
      <c r="AI80" s="290"/>
      <c r="AJ80" s="290"/>
      <c r="AK80" s="308"/>
      <c r="AL80" s="290" t="str">
        <f t="shared" si="6"/>
        <v>OK</v>
      </c>
      <c r="AM80" s="290" t="str">
        <f t="shared" si="7"/>
        <v>OK</v>
      </c>
      <c r="AN80" s="308"/>
      <c r="AO80" s="308"/>
      <c r="AP80" s="308"/>
    </row>
    <row r="81">
      <c r="A81" s="290"/>
      <c r="B81" s="286">
        <v>43994.0</v>
      </c>
      <c r="C81" s="289"/>
      <c r="D81" s="293" t="str">
        <f t="shared" si="4"/>
        <v>BUY</v>
      </c>
      <c r="E81" s="296">
        <v>0.6090277777777777</v>
      </c>
      <c r="F81" s="290">
        <f t="shared" si="1"/>
        <v>2490.9</v>
      </c>
      <c r="G81" s="286">
        <v>43994.0</v>
      </c>
      <c r="H81" s="287" t="s">
        <v>649</v>
      </c>
      <c r="I81" s="296">
        <v>0.7055555555555556</v>
      </c>
      <c r="J81" s="290"/>
      <c r="K81" s="285">
        <f t="shared" si="2"/>
        <v>2493.1</v>
      </c>
      <c r="L81" s="285">
        <v>2.2</v>
      </c>
      <c r="M81" s="285"/>
      <c r="N81" s="285" t="s">
        <v>102</v>
      </c>
      <c r="O81" s="285"/>
      <c r="P81" s="285"/>
      <c r="Q81" s="285" t="s">
        <v>519</v>
      </c>
      <c r="R81" s="285" t="s">
        <v>639</v>
      </c>
      <c r="S81" s="285"/>
      <c r="T81" s="290"/>
      <c r="U81" s="290"/>
      <c r="V81" s="290"/>
      <c r="W81" s="290"/>
      <c r="X81" s="290"/>
      <c r="Y81" s="290"/>
      <c r="Z81" s="290"/>
      <c r="AA81" s="290"/>
      <c r="AB81" s="290"/>
      <c r="AC81" s="290"/>
      <c r="AD81" s="290"/>
      <c r="AE81" s="290"/>
      <c r="AF81" s="290"/>
      <c r="AG81" s="290"/>
      <c r="AH81" s="290"/>
      <c r="AI81" s="290"/>
      <c r="AJ81" s="290"/>
      <c r="AK81" s="308"/>
      <c r="AL81" s="290" t="str">
        <f t="shared" ref="AL81:AL523" si="8">IF((G81+I81)&gt;(B81+E81),"OK","Error!")</f>
        <v>OK</v>
      </c>
      <c r="AM81" s="290" t="str">
        <f t="shared" ref="AM81:AM523" si="9">IF((B81+E81)&gt;(G80+I80),"OK","Error!")</f>
        <v>OK</v>
      </c>
      <c r="AN81" s="308"/>
      <c r="AO81" s="308"/>
      <c r="AP81" s="308"/>
    </row>
    <row r="82">
      <c r="A82" s="290"/>
      <c r="B82" s="286">
        <v>43994.0</v>
      </c>
      <c r="C82" s="289"/>
      <c r="D82" s="293" t="str">
        <f t="shared" si="4"/>
        <v>FMY</v>
      </c>
      <c r="E82" s="296">
        <v>0.7527777777777778</v>
      </c>
      <c r="F82" s="290">
        <f t="shared" si="1"/>
        <v>2493.1</v>
      </c>
      <c r="G82" s="286">
        <v>43994.0</v>
      </c>
      <c r="H82" s="287" t="s">
        <v>197</v>
      </c>
      <c r="I82" s="296">
        <v>0.7916666666666666</v>
      </c>
      <c r="J82" s="290"/>
      <c r="K82" s="285">
        <f t="shared" si="2"/>
        <v>2495.1</v>
      </c>
      <c r="L82" s="285">
        <v>2.0</v>
      </c>
      <c r="M82" s="285"/>
      <c r="N82" s="285" t="s">
        <v>102</v>
      </c>
      <c r="O82" s="285"/>
      <c r="P82" s="285"/>
      <c r="Q82" s="285" t="s">
        <v>519</v>
      </c>
      <c r="R82" s="285" t="s">
        <v>639</v>
      </c>
      <c r="S82" s="285"/>
      <c r="T82" s="290"/>
      <c r="U82" s="290"/>
      <c r="V82" s="290"/>
      <c r="W82" s="290"/>
      <c r="X82" s="290"/>
      <c r="Y82" s="290"/>
      <c r="Z82" s="290"/>
      <c r="AA82" s="290"/>
      <c r="AB82" s="290"/>
      <c r="AC82" s="290"/>
      <c r="AD82" s="290"/>
      <c r="AE82" s="290"/>
      <c r="AF82" s="290"/>
      <c r="AG82" s="290"/>
      <c r="AH82" s="290"/>
      <c r="AI82" s="290"/>
      <c r="AJ82" s="290"/>
      <c r="AK82" s="308"/>
      <c r="AL82" s="290" t="str">
        <f t="shared" si="8"/>
        <v>OK</v>
      </c>
      <c r="AM82" s="290" t="str">
        <f t="shared" si="9"/>
        <v>OK</v>
      </c>
      <c r="AN82" s="308"/>
      <c r="AO82" s="308"/>
      <c r="AP82" s="308"/>
    </row>
    <row r="83">
      <c r="A83" s="290"/>
      <c r="B83" s="286">
        <v>43998.0</v>
      </c>
      <c r="C83" s="289"/>
      <c r="D83" s="293" t="str">
        <f t="shared" si="4"/>
        <v>GSO</v>
      </c>
      <c r="E83" s="296">
        <v>0.7465277777777778</v>
      </c>
      <c r="F83" s="290">
        <f t="shared" si="1"/>
        <v>2495.1</v>
      </c>
      <c r="G83" s="286">
        <v>43998.0</v>
      </c>
      <c r="H83" s="287" t="s">
        <v>73</v>
      </c>
      <c r="I83" s="296">
        <v>0.7534722222222222</v>
      </c>
      <c r="J83" s="290"/>
      <c r="K83" s="285">
        <f t="shared" si="2"/>
        <v>2495.2</v>
      </c>
      <c r="L83" s="285">
        <v>0.1</v>
      </c>
      <c r="M83" s="285"/>
      <c r="N83" s="285" t="s">
        <v>102</v>
      </c>
      <c r="O83" s="285"/>
      <c r="P83" s="285"/>
      <c r="Q83" s="285" t="s">
        <v>10</v>
      </c>
      <c r="R83" s="285" t="s">
        <v>518</v>
      </c>
      <c r="S83" s="285"/>
      <c r="T83" s="290"/>
      <c r="U83" s="290"/>
      <c r="V83" s="290"/>
      <c r="W83" s="290"/>
      <c r="X83" s="290"/>
      <c r="Y83" s="290"/>
      <c r="Z83" s="290"/>
      <c r="AA83" s="290"/>
      <c r="AB83" s="290"/>
      <c r="AC83" s="290"/>
      <c r="AD83" s="290"/>
      <c r="AE83" s="290"/>
      <c r="AF83" s="290"/>
      <c r="AG83" s="290"/>
      <c r="AH83" s="290"/>
      <c r="AI83" s="290"/>
      <c r="AJ83" s="290"/>
      <c r="AK83" s="308"/>
      <c r="AL83" s="290" t="str">
        <f t="shared" si="8"/>
        <v>OK</v>
      </c>
      <c r="AM83" s="290" t="str">
        <f t="shared" si="9"/>
        <v>OK</v>
      </c>
      <c r="AN83" s="308"/>
      <c r="AO83" s="308"/>
      <c r="AP83" s="308"/>
    </row>
    <row r="84">
      <c r="A84" s="290"/>
      <c r="B84" s="286">
        <v>44003.0</v>
      </c>
      <c r="C84" s="289"/>
      <c r="D84" s="293" t="str">
        <f t="shared" si="4"/>
        <v>BUY</v>
      </c>
      <c r="E84" s="296">
        <v>0.3375</v>
      </c>
      <c r="F84" s="290">
        <f t="shared" si="1"/>
        <v>2495.2</v>
      </c>
      <c r="G84" s="286">
        <v>44003.0</v>
      </c>
      <c r="H84" s="287" t="s">
        <v>649</v>
      </c>
      <c r="I84" s="296">
        <v>0.4222222222222222</v>
      </c>
      <c r="J84" s="290"/>
      <c r="K84" s="285">
        <f t="shared" si="2"/>
        <v>2497.2</v>
      </c>
      <c r="L84" s="285">
        <v>2.0</v>
      </c>
      <c r="M84" s="285"/>
      <c r="N84" s="285" t="s">
        <v>102</v>
      </c>
      <c r="O84" s="285"/>
      <c r="P84" s="285"/>
      <c r="Q84" s="285" t="s">
        <v>519</v>
      </c>
      <c r="R84" s="285" t="s">
        <v>639</v>
      </c>
      <c r="S84" s="285"/>
      <c r="T84" s="290"/>
      <c r="U84" s="290"/>
      <c r="V84" s="290"/>
      <c r="W84" s="290"/>
      <c r="X84" s="290"/>
      <c r="Y84" s="290"/>
      <c r="Z84" s="290"/>
      <c r="AA84" s="290"/>
      <c r="AB84" s="290"/>
      <c r="AC84" s="290"/>
      <c r="AD84" s="290"/>
      <c r="AE84" s="290"/>
      <c r="AF84" s="290"/>
      <c r="AG84" s="290"/>
      <c r="AH84" s="290"/>
      <c r="AI84" s="290"/>
      <c r="AJ84" s="290"/>
      <c r="AK84" s="308"/>
      <c r="AL84" s="290" t="str">
        <f t="shared" si="8"/>
        <v>OK</v>
      </c>
      <c r="AM84" s="290" t="str">
        <f t="shared" si="9"/>
        <v>OK</v>
      </c>
      <c r="AN84" s="308"/>
      <c r="AO84" s="308"/>
      <c r="AP84" s="308"/>
    </row>
    <row r="85">
      <c r="A85" s="290"/>
      <c r="B85" s="286">
        <v>44003.0</v>
      </c>
      <c r="C85" s="289"/>
      <c r="D85" s="293" t="str">
        <f t="shared" si="4"/>
        <v>FMY</v>
      </c>
      <c r="E85" s="296">
        <v>0.45694444444444443</v>
      </c>
      <c r="F85" s="290">
        <f t="shared" si="1"/>
        <v>2497.2</v>
      </c>
      <c r="G85" s="286">
        <v>44003.0</v>
      </c>
      <c r="H85" s="287" t="s">
        <v>73</v>
      </c>
      <c r="I85" s="296">
        <v>0.5416666666666666</v>
      </c>
      <c r="J85" s="290"/>
      <c r="K85" s="285">
        <f t="shared" si="2"/>
        <v>2499.1</v>
      </c>
      <c r="L85" s="285">
        <v>1.9</v>
      </c>
      <c r="M85" s="285"/>
      <c r="N85" s="285" t="s">
        <v>102</v>
      </c>
      <c r="O85" s="285"/>
      <c r="P85" s="285"/>
      <c r="Q85" s="285" t="s">
        <v>519</v>
      </c>
      <c r="R85" s="285" t="s">
        <v>639</v>
      </c>
      <c r="S85" s="285"/>
      <c r="T85" s="290"/>
      <c r="U85" s="290"/>
      <c r="V85" s="290"/>
      <c r="W85" s="290"/>
      <c r="X85" s="290"/>
      <c r="Y85" s="290"/>
      <c r="Z85" s="290"/>
      <c r="AA85" s="290"/>
      <c r="AB85" s="290"/>
      <c r="AC85" s="290"/>
      <c r="AD85" s="290"/>
      <c r="AE85" s="290"/>
      <c r="AF85" s="290"/>
      <c r="AG85" s="290"/>
      <c r="AH85" s="290"/>
      <c r="AI85" s="290"/>
      <c r="AJ85" s="290"/>
      <c r="AK85" s="308"/>
      <c r="AL85" s="290" t="str">
        <f t="shared" si="8"/>
        <v>OK</v>
      </c>
      <c r="AM85" s="290" t="str">
        <f t="shared" si="9"/>
        <v>OK</v>
      </c>
      <c r="AN85" s="308"/>
      <c r="AO85" s="308"/>
      <c r="AP85" s="308"/>
    </row>
    <row r="86">
      <c r="A86" s="290"/>
      <c r="B86" s="286">
        <v>44010.0</v>
      </c>
      <c r="C86" s="289"/>
      <c r="D86" s="293" t="str">
        <f t="shared" si="4"/>
        <v>BUY</v>
      </c>
      <c r="E86" s="296">
        <v>0.11805555555555555</v>
      </c>
      <c r="F86" s="290">
        <f t="shared" si="1"/>
        <v>2499.1</v>
      </c>
      <c r="G86" s="286">
        <v>44010.0</v>
      </c>
      <c r="H86" s="287" t="s">
        <v>584</v>
      </c>
      <c r="I86" s="296">
        <v>0.14444444444444443</v>
      </c>
      <c r="J86" s="290"/>
      <c r="K86" s="285">
        <f t="shared" si="2"/>
        <v>2499.9</v>
      </c>
      <c r="L86" s="285">
        <v>0.8</v>
      </c>
      <c r="M86" s="285"/>
      <c r="N86" s="285" t="s">
        <v>94</v>
      </c>
      <c r="O86" s="285" t="s">
        <v>525</v>
      </c>
      <c r="P86" s="285"/>
      <c r="Q86" s="285" t="s">
        <v>546</v>
      </c>
      <c r="R86" s="285" t="s">
        <v>547</v>
      </c>
      <c r="S86" s="285"/>
      <c r="T86" s="290"/>
      <c r="U86" s="290"/>
      <c r="V86" s="290"/>
      <c r="W86" s="290"/>
      <c r="X86" s="290"/>
      <c r="Y86" s="290"/>
      <c r="Z86" s="290"/>
      <c r="AA86" s="290"/>
      <c r="AB86" s="290"/>
      <c r="AC86" s="290"/>
      <c r="AD86" s="290"/>
      <c r="AE86" s="290"/>
      <c r="AF86" s="290"/>
      <c r="AG86" s="290"/>
      <c r="AH86" s="290"/>
      <c r="AI86" s="290"/>
      <c r="AJ86" s="290"/>
      <c r="AK86" s="308"/>
      <c r="AL86" s="290" t="str">
        <f t="shared" si="8"/>
        <v>OK</v>
      </c>
      <c r="AM86" s="290" t="str">
        <f t="shared" si="9"/>
        <v>OK</v>
      </c>
      <c r="AN86" s="308"/>
      <c r="AO86" s="308"/>
      <c r="AP86" s="308"/>
    </row>
    <row r="87">
      <c r="A87" s="290"/>
      <c r="B87" s="286">
        <v>44010.0</v>
      </c>
      <c r="C87" s="289"/>
      <c r="D87" s="293" t="str">
        <f t="shared" si="4"/>
        <v>CHS</v>
      </c>
      <c r="E87" s="296">
        <v>0.2263888888888889</v>
      </c>
      <c r="F87" s="290">
        <f t="shared" si="1"/>
        <v>2499.9</v>
      </c>
      <c r="G87" s="286">
        <v>44010.0</v>
      </c>
      <c r="H87" s="287" t="s">
        <v>524</v>
      </c>
      <c r="I87" s="296">
        <v>0.25069444444444444</v>
      </c>
      <c r="J87" s="290"/>
      <c r="K87" s="285">
        <f t="shared" si="2"/>
        <v>2500.5</v>
      </c>
      <c r="L87" s="285">
        <v>0.6</v>
      </c>
      <c r="M87" s="285"/>
      <c r="N87" s="285" t="s">
        <v>94</v>
      </c>
      <c r="O87" s="285" t="s">
        <v>525</v>
      </c>
      <c r="P87" s="285"/>
      <c r="Q87" s="285" t="s">
        <v>546</v>
      </c>
      <c r="R87" s="285" t="s">
        <v>547</v>
      </c>
      <c r="S87" s="285"/>
      <c r="T87" s="290"/>
      <c r="U87" s="290"/>
      <c r="V87" s="290"/>
      <c r="W87" s="290"/>
      <c r="X87" s="290"/>
      <c r="Y87" s="290"/>
      <c r="Z87" s="290"/>
      <c r="AA87" s="290"/>
      <c r="AB87" s="290"/>
      <c r="AC87" s="290"/>
      <c r="AD87" s="290"/>
      <c r="AE87" s="290"/>
      <c r="AF87" s="290"/>
      <c r="AG87" s="290"/>
      <c r="AH87" s="290"/>
      <c r="AI87" s="290"/>
      <c r="AJ87" s="290"/>
      <c r="AK87" s="308"/>
      <c r="AL87" s="290" t="str">
        <f t="shared" si="8"/>
        <v>OK</v>
      </c>
      <c r="AM87" s="290" t="str">
        <f t="shared" si="9"/>
        <v>OK</v>
      </c>
      <c r="AN87" s="308"/>
      <c r="AO87" s="308"/>
      <c r="AP87" s="308"/>
    </row>
    <row r="88">
      <c r="A88" s="290"/>
      <c r="B88" s="286">
        <v>44010.0</v>
      </c>
      <c r="C88" s="289"/>
      <c r="D88" s="293" t="str">
        <f t="shared" si="4"/>
        <v>RDU</v>
      </c>
      <c r="E88" s="296">
        <v>0.26666666666666666</v>
      </c>
      <c r="F88" s="290">
        <f t="shared" si="1"/>
        <v>2500.5</v>
      </c>
      <c r="G88" s="286">
        <v>44010.0</v>
      </c>
      <c r="H88" s="287" t="s">
        <v>73</v>
      </c>
      <c r="I88" s="296">
        <v>0.275</v>
      </c>
      <c r="J88" s="290"/>
      <c r="K88" s="285">
        <f t="shared" si="2"/>
        <v>2500.6</v>
      </c>
      <c r="L88" s="285">
        <v>0.1</v>
      </c>
      <c r="M88" s="285"/>
      <c r="N88" s="285" t="s">
        <v>94</v>
      </c>
      <c r="O88" s="285" t="s">
        <v>525</v>
      </c>
      <c r="P88" s="285"/>
      <c r="Q88" s="285" t="s">
        <v>546</v>
      </c>
      <c r="R88" s="285" t="s">
        <v>547</v>
      </c>
      <c r="S88" s="285"/>
      <c r="T88" s="290"/>
      <c r="U88" s="290"/>
      <c r="V88" s="290"/>
      <c r="W88" s="290"/>
      <c r="X88" s="290"/>
      <c r="Y88" s="290"/>
      <c r="Z88" s="290"/>
      <c r="AA88" s="290"/>
      <c r="AB88" s="290"/>
      <c r="AC88" s="290"/>
      <c r="AD88" s="290"/>
      <c r="AE88" s="290"/>
      <c r="AF88" s="290"/>
      <c r="AG88" s="290"/>
      <c r="AH88" s="290"/>
      <c r="AI88" s="290"/>
      <c r="AJ88" s="290"/>
      <c r="AK88" s="308"/>
      <c r="AL88" s="290" t="str">
        <f t="shared" si="8"/>
        <v>OK</v>
      </c>
      <c r="AM88" s="290" t="str">
        <f t="shared" si="9"/>
        <v>OK</v>
      </c>
      <c r="AN88" s="308"/>
      <c r="AO88" s="308"/>
      <c r="AP88" s="308"/>
    </row>
    <row r="89">
      <c r="A89" s="290"/>
      <c r="B89" s="286">
        <v>44013.0</v>
      </c>
      <c r="C89" s="289"/>
      <c r="D89" s="293" t="str">
        <f t="shared" si="4"/>
        <v>BUY</v>
      </c>
      <c r="E89" s="296">
        <v>0.5152777777777777</v>
      </c>
      <c r="F89" s="290">
        <f t="shared" si="1"/>
        <v>2500.6</v>
      </c>
      <c r="G89" s="286">
        <v>44013.0</v>
      </c>
      <c r="H89" s="287" t="s">
        <v>638</v>
      </c>
      <c r="I89" s="296">
        <v>0.5833333333333334</v>
      </c>
      <c r="J89" s="290"/>
      <c r="K89" s="285">
        <f t="shared" si="2"/>
        <v>2502.3</v>
      </c>
      <c r="L89" s="285">
        <v>1.7</v>
      </c>
      <c r="M89" s="285"/>
      <c r="N89" s="285" t="s">
        <v>94</v>
      </c>
      <c r="O89" s="285" t="s">
        <v>525</v>
      </c>
      <c r="P89" s="285"/>
      <c r="Q89" s="285" t="s">
        <v>519</v>
      </c>
      <c r="R89" s="285" t="s">
        <v>639</v>
      </c>
      <c r="S89" s="285"/>
      <c r="T89" s="290"/>
      <c r="U89" s="290"/>
      <c r="V89" s="290"/>
      <c r="W89" s="290"/>
      <c r="X89" s="290"/>
      <c r="Y89" s="290"/>
      <c r="Z89" s="290"/>
      <c r="AA89" s="290"/>
      <c r="AB89" s="290"/>
      <c r="AC89" s="290"/>
      <c r="AD89" s="290"/>
      <c r="AE89" s="290"/>
      <c r="AF89" s="290"/>
      <c r="AG89" s="290"/>
      <c r="AH89" s="290"/>
      <c r="AI89" s="290"/>
      <c r="AJ89" s="290"/>
      <c r="AK89" s="308"/>
      <c r="AL89" s="290" t="str">
        <f t="shared" si="8"/>
        <v>OK</v>
      </c>
      <c r="AM89" s="290" t="str">
        <f t="shared" si="9"/>
        <v>OK</v>
      </c>
      <c r="AN89" s="308"/>
      <c r="AO89" s="308"/>
      <c r="AP89" s="308"/>
    </row>
    <row r="90">
      <c r="A90" s="290"/>
      <c r="B90" s="286">
        <v>44013.0</v>
      </c>
      <c r="C90" s="289"/>
      <c r="D90" s="293" t="str">
        <f t="shared" si="4"/>
        <v>TUP</v>
      </c>
      <c r="E90" s="296">
        <v>0.7388888888888889</v>
      </c>
      <c r="F90" s="290">
        <f t="shared" si="1"/>
        <v>2502.3</v>
      </c>
      <c r="G90" s="286">
        <v>44013.0</v>
      </c>
      <c r="H90" s="287" t="s">
        <v>73</v>
      </c>
      <c r="I90" s="296">
        <v>0.8013888888888889</v>
      </c>
      <c r="J90" s="290"/>
      <c r="K90" s="285">
        <f t="shared" si="2"/>
        <v>2503.8</v>
      </c>
      <c r="L90" s="285">
        <v>1.5</v>
      </c>
      <c r="M90" s="285"/>
      <c r="N90" s="285" t="s">
        <v>94</v>
      </c>
      <c r="O90" s="285" t="s">
        <v>525</v>
      </c>
      <c r="P90" s="285"/>
      <c r="Q90" s="285" t="s">
        <v>519</v>
      </c>
      <c r="R90" s="285" t="s">
        <v>639</v>
      </c>
      <c r="S90" s="285"/>
      <c r="T90" s="290"/>
      <c r="U90" s="290"/>
      <c r="V90" s="290"/>
      <c r="W90" s="290"/>
      <c r="X90" s="290"/>
      <c r="Y90" s="290"/>
      <c r="Z90" s="290"/>
      <c r="AA90" s="290"/>
      <c r="AB90" s="290"/>
      <c r="AC90" s="290"/>
      <c r="AD90" s="290"/>
      <c r="AE90" s="290"/>
      <c r="AF90" s="290"/>
      <c r="AG90" s="290"/>
      <c r="AH90" s="290"/>
      <c r="AI90" s="290"/>
      <c r="AJ90" s="290"/>
      <c r="AK90" s="308"/>
      <c r="AL90" s="290" t="str">
        <f t="shared" si="8"/>
        <v>OK</v>
      </c>
      <c r="AM90" s="290" t="str">
        <f t="shared" si="9"/>
        <v>OK</v>
      </c>
      <c r="AN90" s="308"/>
      <c r="AO90" s="308"/>
      <c r="AP90" s="308"/>
    </row>
    <row r="91">
      <c r="A91" s="290"/>
      <c r="B91" s="286">
        <v>44020.0</v>
      </c>
      <c r="C91" s="289"/>
      <c r="D91" s="293" t="str">
        <f t="shared" si="4"/>
        <v>BUY</v>
      </c>
      <c r="E91" s="296">
        <v>0.3611111111111111</v>
      </c>
      <c r="F91" s="290">
        <f t="shared" si="1"/>
        <v>2503.8</v>
      </c>
      <c r="G91" s="286">
        <v>44020.0</v>
      </c>
      <c r="H91" s="287" t="s">
        <v>650</v>
      </c>
      <c r="I91" s="296">
        <v>0.3875</v>
      </c>
      <c r="J91" s="290"/>
      <c r="K91" s="285">
        <f t="shared" si="2"/>
        <v>2504.4</v>
      </c>
      <c r="L91" s="285">
        <v>0.6</v>
      </c>
      <c r="M91" s="285"/>
      <c r="N91" s="285" t="s">
        <v>94</v>
      </c>
      <c r="O91" s="285" t="s">
        <v>435</v>
      </c>
      <c r="P91" s="285"/>
      <c r="Q91" s="285" t="s">
        <v>519</v>
      </c>
      <c r="R91" s="285" t="s">
        <v>589</v>
      </c>
      <c r="S91" s="285"/>
      <c r="T91" s="290"/>
      <c r="U91" s="290"/>
      <c r="V91" s="290"/>
      <c r="W91" s="290"/>
      <c r="X91" s="290"/>
      <c r="Y91" s="290"/>
      <c r="Z91" s="290"/>
      <c r="AA91" s="290"/>
      <c r="AB91" s="290"/>
      <c r="AC91" s="290"/>
      <c r="AD91" s="290"/>
      <c r="AE91" s="290"/>
      <c r="AF91" s="290"/>
      <c r="AG91" s="290"/>
      <c r="AH91" s="290"/>
      <c r="AI91" s="290"/>
      <c r="AJ91" s="290"/>
      <c r="AK91" s="308"/>
      <c r="AL91" s="290" t="str">
        <f t="shared" si="8"/>
        <v>OK</v>
      </c>
      <c r="AM91" s="290" t="str">
        <f t="shared" si="9"/>
        <v>OK</v>
      </c>
      <c r="AN91" s="308"/>
      <c r="AO91" s="308"/>
      <c r="AP91" s="308"/>
    </row>
    <row r="92">
      <c r="A92" s="290"/>
      <c r="B92" s="286">
        <v>44020.0</v>
      </c>
      <c r="C92" s="289"/>
      <c r="D92" s="293" t="str">
        <f t="shared" si="4"/>
        <v>SUT</v>
      </c>
      <c r="E92" s="296">
        <v>0.6638888888888889</v>
      </c>
      <c r="F92" s="290">
        <f t="shared" si="1"/>
        <v>2504.4</v>
      </c>
      <c r="G92" s="286">
        <v>44020.0</v>
      </c>
      <c r="H92" s="287" t="s">
        <v>73</v>
      </c>
      <c r="I92" s="296">
        <v>0.69375</v>
      </c>
      <c r="J92" s="290"/>
      <c r="K92" s="285">
        <f t="shared" si="2"/>
        <v>2505.1</v>
      </c>
      <c r="L92" s="285">
        <v>0.7</v>
      </c>
      <c r="M92" s="285"/>
      <c r="N92" s="285" t="s">
        <v>94</v>
      </c>
      <c r="O92" s="285" t="s">
        <v>435</v>
      </c>
      <c r="P92" s="285"/>
      <c r="Q92" s="285" t="s">
        <v>519</v>
      </c>
      <c r="R92" s="285" t="s">
        <v>589</v>
      </c>
      <c r="S92" s="285"/>
      <c r="T92" s="290"/>
      <c r="U92" s="290"/>
      <c r="V92" s="290"/>
      <c r="W92" s="290"/>
      <c r="X92" s="290"/>
      <c r="Y92" s="290"/>
      <c r="Z92" s="290"/>
      <c r="AA92" s="290"/>
      <c r="AB92" s="290"/>
      <c r="AC92" s="290"/>
      <c r="AD92" s="290"/>
      <c r="AE92" s="290"/>
      <c r="AF92" s="290"/>
      <c r="AG92" s="290"/>
      <c r="AH92" s="290"/>
      <c r="AI92" s="290"/>
      <c r="AJ92" s="290"/>
      <c r="AK92" s="308"/>
      <c r="AL92" s="290" t="str">
        <f t="shared" si="8"/>
        <v>OK</v>
      </c>
      <c r="AM92" s="290" t="str">
        <f t="shared" si="9"/>
        <v>OK</v>
      </c>
      <c r="AN92" s="308"/>
      <c r="AO92" s="308"/>
      <c r="AP92" s="308"/>
    </row>
    <row r="93">
      <c r="A93" s="290"/>
      <c r="B93" s="286">
        <v>44030.0</v>
      </c>
      <c r="C93" s="289"/>
      <c r="D93" s="293" t="str">
        <f t="shared" si="4"/>
        <v>BUY</v>
      </c>
      <c r="E93" s="296">
        <v>0.40555555555555556</v>
      </c>
      <c r="F93" s="290">
        <f t="shared" si="1"/>
        <v>2505.1</v>
      </c>
      <c r="G93" s="286">
        <v>44030.0</v>
      </c>
      <c r="H93" s="287" t="s">
        <v>595</v>
      </c>
      <c r="I93" s="296">
        <v>0.4652777777777778</v>
      </c>
      <c r="J93" s="290"/>
      <c r="K93" s="285">
        <f t="shared" si="2"/>
        <v>2506.5</v>
      </c>
      <c r="L93" s="285">
        <v>1.4</v>
      </c>
      <c r="M93" s="285"/>
      <c r="N93" s="285" t="s">
        <v>102</v>
      </c>
      <c r="O93" s="285"/>
      <c r="P93" s="285"/>
      <c r="Q93" s="285" t="s">
        <v>546</v>
      </c>
      <c r="R93" s="285" t="s">
        <v>566</v>
      </c>
      <c r="S93" s="285"/>
      <c r="T93" s="290"/>
      <c r="U93" s="290"/>
      <c r="V93" s="290"/>
      <c r="W93" s="290"/>
      <c r="X93" s="290"/>
      <c r="Y93" s="290"/>
      <c r="Z93" s="290"/>
      <c r="AA93" s="290"/>
      <c r="AB93" s="290"/>
      <c r="AC93" s="290"/>
      <c r="AD93" s="290"/>
      <c r="AE93" s="290"/>
      <c r="AF93" s="290"/>
      <c r="AG93" s="290"/>
      <c r="AH93" s="290"/>
      <c r="AI93" s="290"/>
      <c r="AJ93" s="290"/>
      <c r="AK93" s="308"/>
      <c r="AL93" s="290" t="str">
        <f t="shared" si="8"/>
        <v>OK</v>
      </c>
      <c r="AM93" s="290" t="str">
        <f t="shared" si="9"/>
        <v>OK</v>
      </c>
      <c r="AN93" s="308"/>
      <c r="AO93" s="308"/>
      <c r="AP93" s="308"/>
    </row>
    <row r="94">
      <c r="A94" s="290"/>
      <c r="B94" s="286">
        <v>44030.0</v>
      </c>
      <c r="C94" s="289"/>
      <c r="D94" s="293" t="str">
        <f t="shared" si="4"/>
        <v>BNA</v>
      </c>
      <c r="E94" s="296">
        <v>0.6159722222222223</v>
      </c>
      <c r="F94" s="290">
        <f t="shared" si="1"/>
        <v>2506.5</v>
      </c>
      <c r="G94" s="286">
        <v>44030.0</v>
      </c>
      <c r="H94" s="287" t="s">
        <v>568</v>
      </c>
      <c r="I94" s="296">
        <v>0.6888888888888889</v>
      </c>
      <c r="J94" s="290"/>
      <c r="K94" s="285">
        <f t="shared" si="2"/>
        <v>2508</v>
      </c>
      <c r="L94" s="285">
        <v>1.5</v>
      </c>
      <c r="M94" s="285"/>
      <c r="N94" s="285" t="s">
        <v>102</v>
      </c>
      <c r="O94" s="285"/>
      <c r="P94" s="285"/>
      <c r="Q94" s="285" t="s">
        <v>546</v>
      </c>
      <c r="R94" s="285" t="s">
        <v>566</v>
      </c>
      <c r="S94" s="285"/>
      <c r="T94" s="290"/>
      <c r="U94" s="290"/>
      <c r="V94" s="290"/>
      <c r="W94" s="290"/>
      <c r="X94" s="290"/>
      <c r="Y94" s="290"/>
      <c r="Z94" s="290"/>
      <c r="AA94" s="290"/>
      <c r="AB94" s="290"/>
      <c r="AC94" s="290"/>
      <c r="AD94" s="290"/>
      <c r="AE94" s="290"/>
      <c r="AF94" s="290"/>
      <c r="AG94" s="290"/>
      <c r="AH94" s="290"/>
      <c r="AI94" s="290"/>
      <c r="AJ94" s="290"/>
      <c r="AK94" s="308"/>
      <c r="AL94" s="290" t="str">
        <f t="shared" si="8"/>
        <v>OK</v>
      </c>
      <c r="AM94" s="290" t="str">
        <f t="shared" si="9"/>
        <v>OK</v>
      </c>
      <c r="AN94" s="308"/>
      <c r="AO94" s="308"/>
      <c r="AP94" s="308"/>
    </row>
    <row r="95">
      <c r="A95" s="290"/>
      <c r="B95" s="286">
        <v>44030.0</v>
      </c>
      <c r="C95" s="289"/>
      <c r="D95" s="293" t="str">
        <f t="shared" si="4"/>
        <v>IAD</v>
      </c>
      <c r="E95" s="296">
        <v>0.6958333333333333</v>
      </c>
      <c r="F95" s="290">
        <f t="shared" si="1"/>
        <v>2508</v>
      </c>
      <c r="G95" s="286">
        <v>44030.0</v>
      </c>
      <c r="H95" s="287" t="s">
        <v>197</v>
      </c>
      <c r="I95" s="296">
        <v>0.7333333333333333</v>
      </c>
      <c r="J95" s="290"/>
      <c r="K95" s="285">
        <f t="shared" si="2"/>
        <v>2509</v>
      </c>
      <c r="L95" s="285">
        <v>1.0</v>
      </c>
      <c r="M95" s="285"/>
      <c r="N95" s="285" t="s">
        <v>102</v>
      </c>
      <c r="O95" s="285"/>
      <c r="P95" s="285"/>
      <c r="Q95" s="285" t="s">
        <v>546</v>
      </c>
      <c r="R95" s="285" t="s">
        <v>566</v>
      </c>
      <c r="S95" s="285"/>
      <c r="T95" s="290"/>
      <c r="U95" s="290"/>
      <c r="V95" s="290"/>
      <c r="W95" s="290"/>
      <c r="X95" s="290"/>
      <c r="Y95" s="290"/>
      <c r="Z95" s="290"/>
      <c r="AA95" s="290"/>
      <c r="AB95" s="290"/>
      <c r="AC95" s="290"/>
      <c r="AD95" s="290"/>
      <c r="AE95" s="290"/>
      <c r="AF95" s="290"/>
      <c r="AG95" s="290"/>
      <c r="AH95" s="290"/>
      <c r="AI95" s="290"/>
      <c r="AJ95" s="290"/>
      <c r="AK95" s="308"/>
      <c r="AL95" s="290" t="str">
        <f t="shared" si="8"/>
        <v>OK</v>
      </c>
      <c r="AM95" s="290" t="str">
        <f t="shared" si="9"/>
        <v>OK</v>
      </c>
      <c r="AN95" s="308"/>
      <c r="AO95" s="308"/>
      <c r="AP95" s="308"/>
    </row>
    <row r="96">
      <c r="A96" s="290"/>
      <c r="B96" s="286">
        <v>44035.0</v>
      </c>
      <c r="C96" s="289"/>
      <c r="D96" s="293" t="str">
        <f t="shared" si="4"/>
        <v>GSO</v>
      </c>
      <c r="E96" s="296">
        <v>0.5208333333333334</v>
      </c>
      <c r="F96" s="290">
        <f t="shared" si="1"/>
        <v>2509</v>
      </c>
      <c r="G96" s="286">
        <v>44035.0</v>
      </c>
      <c r="H96" s="287" t="s">
        <v>73</v>
      </c>
      <c r="I96" s="296">
        <v>0.5277777777777778</v>
      </c>
      <c r="J96" s="290"/>
      <c r="K96" s="285">
        <f t="shared" si="2"/>
        <v>2509.1</v>
      </c>
      <c r="L96" s="285">
        <v>0.1</v>
      </c>
      <c r="M96" s="285"/>
      <c r="N96" s="285" t="s">
        <v>102</v>
      </c>
      <c r="O96" s="285"/>
      <c r="P96" s="285"/>
      <c r="Q96" s="285" t="s">
        <v>10</v>
      </c>
      <c r="R96" s="285" t="s">
        <v>518</v>
      </c>
      <c r="S96" s="285"/>
      <c r="T96" s="290"/>
      <c r="U96" s="290"/>
      <c r="V96" s="290"/>
      <c r="W96" s="290"/>
      <c r="X96" s="290"/>
      <c r="Y96" s="290"/>
      <c r="Z96" s="290"/>
      <c r="AA96" s="290"/>
      <c r="AB96" s="290"/>
      <c r="AC96" s="290"/>
      <c r="AD96" s="290"/>
      <c r="AE96" s="290"/>
      <c r="AF96" s="290"/>
      <c r="AG96" s="290"/>
      <c r="AH96" s="290"/>
      <c r="AI96" s="290"/>
      <c r="AJ96" s="290"/>
      <c r="AK96" s="308"/>
      <c r="AL96" s="290" t="str">
        <f t="shared" si="8"/>
        <v>OK</v>
      </c>
      <c r="AM96" s="290" t="str">
        <f t="shared" si="9"/>
        <v>OK</v>
      </c>
      <c r="AN96" s="308"/>
      <c r="AO96" s="308"/>
      <c r="AP96" s="308"/>
    </row>
    <row r="97">
      <c r="A97" s="290"/>
      <c r="B97" s="286">
        <v>44035.0</v>
      </c>
      <c r="C97" s="289"/>
      <c r="D97" s="293" t="str">
        <f t="shared" si="4"/>
        <v>BUY</v>
      </c>
      <c r="E97" s="296">
        <v>0.9527777777777777</v>
      </c>
      <c r="F97" s="290">
        <f t="shared" si="1"/>
        <v>2509.1</v>
      </c>
      <c r="G97" s="286">
        <v>44035.0</v>
      </c>
      <c r="H97" s="287" t="s">
        <v>651</v>
      </c>
      <c r="I97" s="296">
        <v>0.9895833333333334</v>
      </c>
      <c r="J97" s="290"/>
      <c r="K97" s="285">
        <f t="shared" si="2"/>
        <v>2510</v>
      </c>
      <c r="L97" s="285">
        <v>0.9</v>
      </c>
      <c r="M97" s="285"/>
      <c r="N97" s="285" t="s">
        <v>102</v>
      </c>
      <c r="O97" s="285"/>
      <c r="P97" s="285"/>
      <c r="Q97" s="285" t="s">
        <v>546</v>
      </c>
      <c r="R97" s="285" t="s">
        <v>547</v>
      </c>
      <c r="S97" s="285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308"/>
      <c r="AL97" s="290" t="str">
        <f t="shared" si="8"/>
        <v>OK</v>
      </c>
      <c r="AM97" s="290" t="str">
        <f t="shared" si="9"/>
        <v>OK</v>
      </c>
      <c r="AN97" s="308"/>
      <c r="AO97" s="308"/>
      <c r="AP97" s="308"/>
    </row>
    <row r="98">
      <c r="A98" s="290"/>
      <c r="B98" s="286">
        <v>44036.0</v>
      </c>
      <c r="C98" s="289"/>
      <c r="D98" s="293" t="str">
        <f t="shared" si="4"/>
        <v>CNI</v>
      </c>
      <c r="E98" s="296">
        <v>0.28402777777777777</v>
      </c>
      <c r="F98" s="290">
        <f t="shared" si="1"/>
        <v>2510</v>
      </c>
      <c r="G98" s="286">
        <v>44036.0</v>
      </c>
      <c r="H98" s="287" t="s">
        <v>524</v>
      </c>
      <c r="I98" s="296">
        <v>0.32569444444444445</v>
      </c>
      <c r="J98" s="290"/>
      <c r="K98" s="285">
        <f t="shared" si="2"/>
        <v>2511</v>
      </c>
      <c r="L98" s="285">
        <v>1.0</v>
      </c>
      <c r="M98" s="285"/>
      <c r="N98" s="285" t="s">
        <v>102</v>
      </c>
      <c r="O98" s="285"/>
      <c r="P98" s="285"/>
      <c r="Q98" s="285" t="s">
        <v>546</v>
      </c>
      <c r="R98" s="285" t="s">
        <v>547</v>
      </c>
      <c r="S98" s="285"/>
      <c r="T98" s="290"/>
      <c r="U98" s="290"/>
      <c r="V98" s="290"/>
      <c r="W98" s="290"/>
      <c r="X98" s="290"/>
      <c r="Y98" s="290"/>
      <c r="Z98" s="290"/>
      <c r="AA98" s="290"/>
      <c r="AB98" s="290"/>
      <c r="AC98" s="290"/>
      <c r="AD98" s="290"/>
      <c r="AE98" s="290"/>
      <c r="AF98" s="290"/>
      <c r="AG98" s="290"/>
      <c r="AH98" s="290"/>
      <c r="AI98" s="290"/>
      <c r="AJ98" s="290"/>
      <c r="AK98" s="308"/>
      <c r="AL98" s="290" t="str">
        <f t="shared" si="8"/>
        <v>OK</v>
      </c>
      <c r="AM98" s="290" t="str">
        <f t="shared" si="9"/>
        <v>OK</v>
      </c>
      <c r="AN98" s="308"/>
      <c r="AO98" s="308"/>
      <c r="AP98" s="308"/>
    </row>
    <row r="99">
      <c r="A99" s="290"/>
      <c r="B99" s="286">
        <v>44036.0</v>
      </c>
      <c r="C99" s="289"/>
      <c r="D99" s="293" t="str">
        <f t="shared" si="4"/>
        <v>RDU</v>
      </c>
      <c r="E99" s="296">
        <v>0.3472222222222222</v>
      </c>
      <c r="F99" s="290">
        <f t="shared" si="1"/>
        <v>2511</v>
      </c>
      <c r="G99" s="286">
        <v>44036.0</v>
      </c>
      <c r="H99" s="287" t="s">
        <v>73</v>
      </c>
      <c r="I99" s="296">
        <v>0.35555555555555557</v>
      </c>
      <c r="J99" s="290"/>
      <c r="K99" s="285">
        <f t="shared" si="2"/>
        <v>2511.2</v>
      </c>
      <c r="L99" s="285">
        <v>0.2</v>
      </c>
      <c r="M99" s="285"/>
      <c r="N99" s="285" t="s">
        <v>102</v>
      </c>
      <c r="O99" s="285"/>
      <c r="P99" s="285"/>
      <c r="Q99" s="285" t="s">
        <v>546</v>
      </c>
      <c r="R99" s="285" t="s">
        <v>547</v>
      </c>
      <c r="S99" s="285"/>
      <c r="T99" s="290"/>
      <c r="U99" s="290"/>
      <c r="V99" s="290"/>
      <c r="W99" s="290"/>
      <c r="X99" s="290"/>
      <c r="Y99" s="290"/>
      <c r="Z99" s="290"/>
      <c r="AA99" s="290"/>
      <c r="AB99" s="290"/>
      <c r="AC99" s="290"/>
      <c r="AD99" s="290"/>
      <c r="AE99" s="290"/>
      <c r="AF99" s="290"/>
      <c r="AG99" s="290"/>
      <c r="AH99" s="290"/>
      <c r="AI99" s="290"/>
      <c r="AJ99" s="290"/>
      <c r="AK99" s="308"/>
      <c r="AL99" s="290" t="str">
        <f t="shared" si="8"/>
        <v>OK</v>
      </c>
      <c r="AM99" s="290" t="str">
        <f t="shared" si="9"/>
        <v>OK</v>
      </c>
      <c r="AN99" s="308"/>
      <c r="AO99" s="308"/>
      <c r="AP99" s="308"/>
    </row>
    <row r="100">
      <c r="A100" s="290"/>
      <c r="B100" s="286">
        <v>44044.0</v>
      </c>
      <c r="C100" s="289"/>
      <c r="D100" s="293" t="str">
        <f t="shared" si="4"/>
        <v>BUY</v>
      </c>
      <c r="E100" s="296">
        <v>0.42916666666666664</v>
      </c>
      <c r="F100" s="290">
        <f t="shared" si="1"/>
        <v>2511.2</v>
      </c>
      <c r="G100" s="286">
        <v>44044.0</v>
      </c>
      <c r="H100" s="287" t="s">
        <v>652</v>
      </c>
      <c r="I100" s="296">
        <v>0.4583333333333333</v>
      </c>
      <c r="J100" s="290"/>
      <c r="K100" s="285">
        <f t="shared" si="2"/>
        <v>2511.8</v>
      </c>
      <c r="L100" s="285">
        <v>0.6</v>
      </c>
      <c r="M100" s="285"/>
      <c r="N100" s="285" t="s">
        <v>102</v>
      </c>
      <c r="O100" s="285"/>
      <c r="P100" s="285"/>
      <c r="Q100" s="285" t="s">
        <v>519</v>
      </c>
      <c r="R100" s="285" t="s">
        <v>653</v>
      </c>
      <c r="S100" s="285"/>
      <c r="T100" s="290"/>
      <c r="U100" s="290"/>
      <c r="V100" s="290"/>
      <c r="W100" s="290"/>
      <c r="X100" s="290"/>
      <c r="Y100" s="290"/>
      <c r="Z100" s="290"/>
      <c r="AA100" s="290"/>
      <c r="AB100" s="290"/>
      <c r="AC100" s="290"/>
      <c r="AD100" s="290"/>
      <c r="AE100" s="290"/>
      <c r="AF100" s="290"/>
      <c r="AG100" s="290"/>
      <c r="AH100" s="290"/>
      <c r="AI100" s="290"/>
      <c r="AJ100" s="290"/>
      <c r="AK100" s="308"/>
      <c r="AL100" s="290" t="str">
        <f t="shared" si="8"/>
        <v>OK</v>
      </c>
      <c r="AM100" s="290" t="str">
        <f t="shared" si="9"/>
        <v>OK</v>
      </c>
      <c r="AN100" s="308"/>
      <c r="AO100" s="308"/>
      <c r="AP100" s="308"/>
    </row>
    <row r="101">
      <c r="A101" s="290"/>
      <c r="B101" s="286">
        <v>44044.0</v>
      </c>
      <c r="C101" s="289"/>
      <c r="D101" s="293" t="str">
        <f t="shared" si="4"/>
        <v>MRH</v>
      </c>
      <c r="E101" s="296">
        <v>0.6111111111111112</v>
      </c>
      <c r="F101" s="290">
        <f t="shared" si="1"/>
        <v>2511.8</v>
      </c>
      <c r="G101" s="286">
        <v>44044.0</v>
      </c>
      <c r="H101" s="287" t="s">
        <v>73</v>
      </c>
      <c r="I101" s="296">
        <v>0.6215277777777778</v>
      </c>
      <c r="J101" s="290"/>
      <c r="K101" s="285">
        <f t="shared" si="2"/>
        <v>2512.5</v>
      </c>
      <c r="L101" s="285">
        <v>0.7</v>
      </c>
      <c r="M101" s="285"/>
      <c r="N101" s="285" t="s">
        <v>102</v>
      </c>
      <c r="O101" s="285"/>
      <c r="P101" s="285"/>
      <c r="Q101" s="285" t="s">
        <v>519</v>
      </c>
      <c r="R101" s="285" t="s">
        <v>653</v>
      </c>
      <c r="S101" s="285"/>
      <c r="T101" s="290"/>
      <c r="U101" s="290"/>
      <c r="V101" s="290"/>
      <c r="W101" s="290"/>
      <c r="X101" s="290"/>
      <c r="Y101" s="290"/>
      <c r="Z101" s="290"/>
      <c r="AA101" s="290"/>
      <c r="AB101" s="290"/>
      <c r="AC101" s="290"/>
      <c r="AD101" s="290"/>
      <c r="AE101" s="290"/>
      <c r="AF101" s="290"/>
      <c r="AG101" s="290"/>
      <c r="AH101" s="290"/>
      <c r="AI101" s="290"/>
      <c r="AJ101" s="290"/>
      <c r="AK101" s="308"/>
      <c r="AL101" s="290" t="str">
        <f t="shared" si="8"/>
        <v>OK</v>
      </c>
      <c r="AM101" s="290" t="str">
        <f t="shared" si="9"/>
        <v>OK</v>
      </c>
      <c r="AN101" s="308"/>
      <c r="AO101" s="308"/>
      <c r="AP101" s="308"/>
    </row>
    <row r="102">
      <c r="A102" s="290"/>
      <c r="B102" s="286">
        <v>44049.0</v>
      </c>
      <c r="C102" s="289"/>
      <c r="D102" s="293" t="str">
        <f t="shared" si="4"/>
        <v>BUY</v>
      </c>
      <c r="E102" s="296">
        <v>0.5152777777777777</v>
      </c>
      <c r="F102" s="290">
        <f t="shared" si="1"/>
        <v>2512.5</v>
      </c>
      <c r="G102" s="286">
        <v>44049.0</v>
      </c>
      <c r="H102" s="287" t="s">
        <v>654</v>
      </c>
      <c r="I102" s="296">
        <v>0.675</v>
      </c>
      <c r="J102" s="290"/>
      <c r="K102" s="285">
        <f t="shared" si="2"/>
        <v>2516.2</v>
      </c>
      <c r="L102" s="285">
        <v>3.7</v>
      </c>
      <c r="M102" s="285"/>
      <c r="N102" s="285" t="s">
        <v>102</v>
      </c>
      <c r="O102" s="285"/>
      <c r="P102" s="285"/>
      <c r="Q102" s="285" t="s">
        <v>519</v>
      </c>
      <c r="R102" s="285" t="s">
        <v>628</v>
      </c>
      <c r="S102" s="285"/>
      <c r="T102" s="290"/>
      <c r="U102" s="290"/>
      <c r="V102" s="290"/>
      <c r="W102" s="290"/>
      <c r="X102" s="290"/>
      <c r="Y102" s="290"/>
      <c r="Z102" s="290"/>
      <c r="AA102" s="290"/>
      <c r="AB102" s="290"/>
      <c r="AC102" s="290"/>
      <c r="AD102" s="290"/>
      <c r="AE102" s="290"/>
      <c r="AF102" s="290"/>
      <c r="AG102" s="290"/>
      <c r="AH102" s="290"/>
      <c r="AI102" s="290"/>
      <c r="AJ102" s="290"/>
      <c r="AK102" s="308"/>
      <c r="AL102" s="290" t="str">
        <f t="shared" si="8"/>
        <v>OK</v>
      </c>
      <c r="AM102" s="290" t="str">
        <f t="shared" si="9"/>
        <v>OK</v>
      </c>
      <c r="AN102" s="308"/>
      <c r="AO102" s="308"/>
      <c r="AP102" s="308"/>
    </row>
    <row r="103">
      <c r="A103" s="290"/>
      <c r="B103" s="286">
        <v>44049.0</v>
      </c>
      <c r="C103" s="289"/>
      <c r="D103" s="293" t="str">
        <f t="shared" si="4"/>
        <v>GCK</v>
      </c>
      <c r="E103" s="296">
        <v>0.6875</v>
      </c>
      <c r="F103" s="290">
        <f t="shared" si="1"/>
        <v>2516.2</v>
      </c>
      <c r="G103" s="286">
        <v>44049.0</v>
      </c>
      <c r="H103" s="287" t="s">
        <v>655</v>
      </c>
      <c r="I103" s="296">
        <v>0.8208333333333333</v>
      </c>
      <c r="J103" s="290"/>
      <c r="K103" s="285">
        <f t="shared" si="2"/>
        <v>2519.4</v>
      </c>
      <c r="L103" s="285">
        <v>3.2</v>
      </c>
      <c r="M103" s="285"/>
      <c r="N103" s="285" t="s">
        <v>102</v>
      </c>
      <c r="O103" s="285"/>
      <c r="P103" s="285"/>
      <c r="Q103" s="285" t="s">
        <v>519</v>
      </c>
      <c r="R103" s="285" t="s">
        <v>628</v>
      </c>
      <c r="S103" s="285"/>
      <c r="T103" s="290"/>
      <c r="U103" s="290"/>
      <c r="V103" s="290"/>
      <c r="W103" s="290"/>
      <c r="X103" s="290"/>
      <c r="Y103" s="290"/>
      <c r="Z103" s="290"/>
      <c r="AA103" s="290"/>
      <c r="AB103" s="290"/>
      <c r="AC103" s="290"/>
      <c r="AD103" s="290"/>
      <c r="AE103" s="290"/>
      <c r="AF103" s="290"/>
      <c r="AG103" s="290"/>
      <c r="AH103" s="290"/>
      <c r="AI103" s="290"/>
      <c r="AJ103" s="290"/>
      <c r="AK103" s="308"/>
      <c r="AL103" s="290" t="str">
        <f t="shared" si="8"/>
        <v>OK</v>
      </c>
      <c r="AM103" s="290" t="str">
        <f t="shared" si="9"/>
        <v>OK</v>
      </c>
      <c r="AN103" s="308"/>
      <c r="AO103" s="308"/>
      <c r="AP103" s="308"/>
    </row>
    <row r="104">
      <c r="A104" s="290"/>
      <c r="B104" s="286">
        <v>44052.0</v>
      </c>
      <c r="C104" s="289"/>
      <c r="D104" s="293" t="str">
        <f t="shared" si="4"/>
        <v>FAT</v>
      </c>
      <c r="E104" s="296">
        <v>0.5347222222222222</v>
      </c>
      <c r="F104" s="290">
        <f t="shared" si="1"/>
        <v>2519.4</v>
      </c>
      <c r="G104" s="286">
        <v>44052.0</v>
      </c>
      <c r="H104" s="287" t="s">
        <v>654</v>
      </c>
      <c r="I104" s="296">
        <v>0.625</v>
      </c>
      <c r="J104" s="290"/>
      <c r="K104" s="285">
        <f t="shared" si="2"/>
        <v>2522</v>
      </c>
      <c r="L104" s="285">
        <v>2.6</v>
      </c>
      <c r="M104" s="285"/>
      <c r="N104" s="285" t="s">
        <v>102</v>
      </c>
      <c r="O104" s="285"/>
      <c r="P104" s="285"/>
      <c r="Q104" s="285" t="s">
        <v>519</v>
      </c>
      <c r="R104" s="285" t="s">
        <v>628</v>
      </c>
      <c r="S104" s="285"/>
      <c r="T104" s="290"/>
      <c r="U104" s="290"/>
      <c r="V104" s="290"/>
      <c r="W104" s="290"/>
      <c r="X104" s="290"/>
      <c r="Y104" s="290"/>
      <c r="Z104" s="290"/>
      <c r="AA104" s="290"/>
      <c r="AB104" s="290"/>
      <c r="AC104" s="290"/>
      <c r="AD104" s="290"/>
      <c r="AE104" s="290"/>
      <c r="AF104" s="290"/>
      <c r="AG104" s="290"/>
      <c r="AH104" s="290"/>
      <c r="AI104" s="290"/>
      <c r="AJ104" s="290"/>
      <c r="AK104" s="308"/>
      <c r="AL104" s="290" t="str">
        <f t="shared" si="8"/>
        <v>OK</v>
      </c>
      <c r="AM104" s="290" t="str">
        <f t="shared" si="9"/>
        <v>OK</v>
      </c>
      <c r="AN104" s="308"/>
      <c r="AO104" s="308"/>
      <c r="AP104" s="308"/>
    </row>
    <row r="105">
      <c r="A105" s="290"/>
      <c r="B105" s="286">
        <v>44052.0</v>
      </c>
      <c r="C105" s="289"/>
      <c r="D105" s="293" t="str">
        <f t="shared" si="4"/>
        <v>GCK</v>
      </c>
      <c r="E105" s="296">
        <v>0.6458333333333334</v>
      </c>
      <c r="F105" s="290">
        <f t="shared" si="1"/>
        <v>2522</v>
      </c>
      <c r="G105" s="286">
        <v>44052.0</v>
      </c>
      <c r="H105" s="287" t="s">
        <v>73</v>
      </c>
      <c r="I105" s="296">
        <v>0.7916666666666666</v>
      </c>
      <c r="J105" s="290"/>
      <c r="K105" s="285">
        <f t="shared" si="2"/>
        <v>2525.1</v>
      </c>
      <c r="L105" s="285">
        <v>3.1</v>
      </c>
      <c r="M105" s="285"/>
      <c r="N105" s="285" t="s">
        <v>102</v>
      </c>
      <c r="O105" s="285"/>
      <c r="P105" s="285"/>
      <c r="Q105" s="285" t="s">
        <v>519</v>
      </c>
      <c r="R105" s="285" t="s">
        <v>628</v>
      </c>
      <c r="S105" s="285"/>
      <c r="T105" s="290"/>
      <c r="U105" s="290"/>
      <c r="V105" s="290"/>
      <c r="W105" s="290"/>
      <c r="X105" s="290"/>
      <c r="Y105" s="290"/>
      <c r="Z105" s="290"/>
      <c r="AA105" s="290"/>
      <c r="AB105" s="290"/>
      <c r="AC105" s="290"/>
      <c r="AD105" s="290"/>
      <c r="AE105" s="290"/>
      <c r="AF105" s="290"/>
      <c r="AG105" s="290"/>
      <c r="AH105" s="290"/>
      <c r="AI105" s="290"/>
      <c r="AJ105" s="290"/>
      <c r="AK105" s="308"/>
      <c r="AL105" s="290" t="str">
        <f t="shared" si="8"/>
        <v>OK</v>
      </c>
      <c r="AM105" s="290" t="str">
        <f t="shared" si="9"/>
        <v>OK</v>
      </c>
      <c r="AN105" s="308"/>
      <c r="AO105" s="308"/>
      <c r="AP105" s="308"/>
    </row>
    <row r="106">
      <c r="A106" s="290"/>
      <c r="B106" s="286">
        <v>44053.0</v>
      </c>
      <c r="C106" s="289"/>
      <c r="D106" s="293" t="str">
        <f t="shared" si="4"/>
        <v>BUY</v>
      </c>
      <c r="E106" s="296">
        <v>0.70625</v>
      </c>
      <c r="F106" s="290">
        <f t="shared" si="1"/>
        <v>2525.1</v>
      </c>
      <c r="G106" s="286">
        <v>44053.0</v>
      </c>
      <c r="H106" s="287" t="s">
        <v>656</v>
      </c>
      <c r="I106" s="296">
        <v>0.8888888888888888</v>
      </c>
      <c r="J106" s="290"/>
      <c r="K106" s="285">
        <f t="shared" si="2"/>
        <v>2529.5</v>
      </c>
      <c r="L106" s="285">
        <v>4.4</v>
      </c>
      <c r="M106" s="285"/>
      <c r="N106" s="285" t="s">
        <v>102</v>
      </c>
      <c r="O106" s="285"/>
      <c r="P106" s="285"/>
      <c r="Q106" s="285" t="s">
        <v>546</v>
      </c>
      <c r="R106" s="285" t="s">
        <v>657</v>
      </c>
      <c r="S106" s="285"/>
      <c r="T106" s="290"/>
      <c r="U106" s="290"/>
      <c r="V106" s="290"/>
      <c r="W106" s="290"/>
      <c r="X106" s="290"/>
      <c r="Y106" s="290"/>
      <c r="Z106" s="290"/>
      <c r="AA106" s="290"/>
      <c r="AB106" s="290"/>
      <c r="AC106" s="290"/>
      <c r="AD106" s="290"/>
      <c r="AE106" s="290"/>
      <c r="AF106" s="290"/>
      <c r="AG106" s="290"/>
      <c r="AH106" s="290"/>
      <c r="AI106" s="290"/>
      <c r="AJ106" s="290"/>
      <c r="AK106" s="308"/>
      <c r="AL106" s="290" t="str">
        <f t="shared" si="8"/>
        <v>OK</v>
      </c>
      <c r="AM106" s="290" t="str">
        <f t="shared" si="9"/>
        <v>OK</v>
      </c>
      <c r="AN106" s="308"/>
      <c r="AO106" s="308"/>
      <c r="AP106" s="308"/>
    </row>
    <row r="107">
      <c r="A107" s="290"/>
      <c r="B107" s="286">
        <v>44053.0</v>
      </c>
      <c r="C107" s="289"/>
      <c r="D107" s="293" t="str">
        <f t="shared" si="4"/>
        <v>APA</v>
      </c>
      <c r="E107" s="296">
        <v>0.9270833333333334</v>
      </c>
      <c r="F107" s="290">
        <f t="shared" si="1"/>
        <v>2529.5</v>
      </c>
      <c r="G107" s="286">
        <v>44054.0</v>
      </c>
      <c r="H107" s="287" t="s">
        <v>658</v>
      </c>
      <c r="I107" s="296">
        <v>0.09722222222222222</v>
      </c>
      <c r="J107" s="290"/>
      <c r="K107" s="285">
        <f t="shared" si="2"/>
        <v>2533.6</v>
      </c>
      <c r="L107" s="285">
        <v>4.1</v>
      </c>
      <c r="M107" s="285"/>
      <c r="N107" s="285" t="s">
        <v>102</v>
      </c>
      <c r="O107" s="285"/>
      <c r="P107" s="285"/>
      <c r="Q107" s="285" t="s">
        <v>546</v>
      </c>
      <c r="R107" s="285" t="s">
        <v>657</v>
      </c>
      <c r="S107" s="285"/>
      <c r="T107" s="290"/>
      <c r="U107" s="290"/>
      <c r="V107" s="290"/>
      <c r="W107" s="290"/>
      <c r="X107" s="290"/>
      <c r="Y107" s="290"/>
      <c r="Z107" s="290"/>
      <c r="AA107" s="290"/>
      <c r="AB107" s="290"/>
      <c r="AC107" s="290"/>
      <c r="AD107" s="290"/>
      <c r="AE107" s="290"/>
      <c r="AF107" s="290"/>
      <c r="AG107" s="290"/>
      <c r="AH107" s="290"/>
      <c r="AI107" s="290"/>
      <c r="AJ107" s="290"/>
      <c r="AK107" s="308"/>
      <c r="AL107" s="290" t="str">
        <f t="shared" si="8"/>
        <v>OK</v>
      </c>
      <c r="AM107" s="290" t="str">
        <f t="shared" si="9"/>
        <v>OK</v>
      </c>
      <c r="AN107" s="308"/>
      <c r="AO107" s="308"/>
      <c r="AP107" s="308"/>
    </row>
    <row r="108">
      <c r="A108" s="290"/>
      <c r="B108" s="286">
        <v>44054.0</v>
      </c>
      <c r="C108" s="289"/>
      <c r="D108" s="293" t="str">
        <f t="shared" si="4"/>
        <v>HNZ</v>
      </c>
      <c r="E108" s="296">
        <v>0.30416666666666664</v>
      </c>
      <c r="F108" s="290">
        <f t="shared" si="1"/>
        <v>2533.6</v>
      </c>
      <c r="G108" s="286">
        <v>44054.0</v>
      </c>
      <c r="H108" s="287" t="s">
        <v>197</v>
      </c>
      <c r="I108" s="296">
        <v>0.3159722222222222</v>
      </c>
      <c r="J108" s="290"/>
      <c r="K108" s="285">
        <f t="shared" si="2"/>
        <v>2533.9</v>
      </c>
      <c r="L108" s="285">
        <v>0.3</v>
      </c>
      <c r="M108" s="285"/>
      <c r="N108" s="285" t="s">
        <v>102</v>
      </c>
      <c r="O108" s="285"/>
      <c r="P108" s="285"/>
      <c r="Q108" s="285" t="s">
        <v>546</v>
      </c>
      <c r="R108" s="285" t="s">
        <v>657</v>
      </c>
      <c r="S108" s="285"/>
      <c r="T108" s="290"/>
      <c r="U108" s="290"/>
      <c r="V108" s="290"/>
      <c r="W108" s="290"/>
      <c r="X108" s="290"/>
      <c r="Y108" s="290"/>
      <c r="Z108" s="290"/>
      <c r="AA108" s="290"/>
      <c r="AB108" s="290"/>
      <c r="AC108" s="290"/>
      <c r="AD108" s="290"/>
      <c r="AE108" s="290"/>
      <c r="AF108" s="290"/>
      <c r="AG108" s="290"/>
      <c r="AH108" s="290"/>
      <c r="AI108" s="290"/>
      <c r="AJ108" s="290"/>
      <c r="AK108" s="308"/>
      <c r="AL108" s="290" t="str">
        <f t="shared" si="8"/>
        <v>OK</v>
      </c>
      <c r="AM108" s="290" t="str">
        <f t="shared" si="9"/>
        <v>OK</v>
      </c>
      <c r="AN108" s="308"/>
      <c r="AO108" s="308"/>
      <c r="AP108" s="308"/>
    </row>
    <row r="109">
      <c r="A109" s="290"/>
      <c r="B109" s="286">
        <v>44054.0</v>
      </c>
      <c r="C109" s="289"/>
      <c r="D109" s="293" t="str">
        <f t="shared" si="4"/>
        <v>GSO</v>
      </c>
      <c r="E109" s="296">
        <v>0.775</v>
      </c>
      <c r="F109" s="290">
        <f t="shared" si="1"/>
        <v>2533.9</v>
      </c>
      <c r="G109" s="286">
        <v>44054.0</v>
      </c>
      <c r="H109" s="287" t="s">
        <v>656</v>
      </c>
      <c r="I109" s="296">
        <v>0.9416666666666667</v>
      </c>
      <c r="J109" s="290"/>
      <c r="K109" s="285">
        <f t="shared" si="2"/>
        <v>2538.3</v>
      </c>
      <c r="L109" s="285">
        <v>4.4</v>
      </c>
      <c r="M109" s="285"/>
      <c r="N109" s="285" t="s">
        <v>94</v>
      </c>
      <c r="O109" s="285"/>
      <c r="P109" s="285"/>
      <c r="Q109" s="285" t="s">
        <v>546</v>
      </c>
      <c r="R109" s="285" t="s">
        <v>657</v>
      </c>
      <c r="S109" s="285"/>
      <c r="T109" s="290"/>
      <c r="U109" s="290"/>
      <c r="V109" s="290"/>
      <c r="W109" s="290"/>
      <c r="X109" s="290"/>
      <c r="Y109" s="290"/>
      <c r="Z109" s="290"/>
      <c r="AA109" s="290"/>
      <c r="AB109" s="290"/>
      <c r="AC109" s="290"/>
      <c r="AD109" s="290"/>
      <c r="AE109" s="290"/>
      <c r="AF109" s="290"/>
      <c r="AG109" s="290"/>
      <c r="AH109" s="290"/>
      <c r="AI109" s="290"/>
      <c r="AJ109" s="290"/>
      <c r="AK109" s="308"/>
      <c r="AL109" s="290" t="str">
        <f t="shared" si="8"/>
        <v>OK</v>
      </c>
      <c r="AM109" s="290" t="str">
        <f t="shared" si="9"/>
        <v>OK</v>
      </c>
      <c r="AN109" s="308"/>
      <c r="AO109" s="308"/>
      <c r="AP109" s="308"/>
    </row>
    <row r="110">
      <c r="A110" s="290"/>
      <c r="B110" s="286">
        <v>44054.0</v>
      </c>
      <c r="C110" s="289"/>
      <c r="D110" s="293" t="str">
        <f t="shared" si="4"/>
        <v>APA</v>
      </c>
      <c r="E110" s="296">
        <v>0.9833333333333333</v>
      </c>
      <c r="F110" s="290">
        <f t="shared" si="1"/>
        <v>2538.3</v>
      </c>
      <c r="G110" s="286">
        <v>44055.0</v>
      </c>
      <c r="H110" s="287" t="s">
        <v>658</v>
      </c>
      <c r="I110" s="296">
        <v>0.14097222222222222</v>
      </c>
      <c r="J110" s="290"/>
      <c r="K110" s="285">
        <f t="shared" si="2"/>
        <v>2542</v>
      </c>
      <c r="L110" s="285">
        <v>3.7</v>
      </c>
      <c r="M110" s="285"/>
      <c r="N110" s="285" t="s">
        <v>94</v>
      </c>
      <c r="O110" s="285"/>
      <c r="P110" s="285"/>
      <c r="Q110" s="285" t="s">
        <v>546</v>
      </c>
      <c r="R110" s="285" t="s">
        <v>657</v>
      </c>
      <c r="S110" s="285"/>
      <c r="T110" s="290"/>
      <c r="U110" s="290"/>
      <c r="V110" s="290"/>
      <c r="W110" s="290"/>
      <c r="X110" s="290"/>
      <c r="Y110" s="290"/>
      <c r="Z110" s="290"/>
      <c r="AA110" s="290"/>
      <c r="AB110" s="290"/>
      <c r="AC110" s="290"/>
      <c r="AD110" s="290"/>
      <c r="AE110" s="290"/>
      <c r="AF110" s="290"/>
      <c r="AG110" s="290"/>
      <c r="AH110" s="290"/>
      <c r="AI110" s="290"/>
      <c r="AJ110" s="290"/>
      <c r="AK110" s="308"/>
      <c r="AL110" s="290" t="str">
        <f t="shared" si="8"/>
        <v>OK</v>
      </c>
      <c r="AM110" s="290" t="str">
        <f t="shared" si="9"/>
        <v>OK</v>
      </c>
      <c r="AN110" s="308"/>
      <c r="AO110" s="308"/>
      <c r="AP110" s="308"/>
    </row>
    <row r="111">
      <c r="A111" s="290"/>
      <c r="B111" s="286">
        <v>44055.0</v>
      </c>
      <c r="C111" s="289"/>
      <c r="D111" s="293" t="str">
        <f t="shared" si="4"/>
        <v>HNZ</v>
      </c>
      <c r="E111" s="296">
        <v>0.19930555555555557</v>
      </c>
      <c r="F111" s="290">
        <f t="shared" si="1"/>
        <v>2542</v>
      </c>
      <c r="G111" s="286">
        <v>44055.0</v>
      </c>
      <c r="H111" s="287" t="s">
        <v>197</v>
      </c>
      <c r="I111" s="296">
        <v>0.20902777777777778</v>
      </c>
      <c r="J111" s="290"/>
      <c r="K111" s="285">
        <f t="shared" si="2"/>
        <v>2542.2</v>
      </c>
      <c r="L111" s="285">
        <v>0.2</v>
      </c>
      <c r="M111" s="285"/>
      <c r="N111" s="285" t="s">
        <v>94</v>
      </c>
      <c r="O111" s="285"/>
      <c r="P111" s="285"/>
      <c r="Q111" s="285" t="s">
        <v>546</v>
      </c>
      <c r="R111" s="285" t="s">
        <v>657</v>
      </c>
      <c r="S111" s="285"/>
      <c r="T111" s="290"/>
      <c r="U111" s="290"/>
      <c r="V111" s="290"/>
      <c r="W111" s="290"/>
      <c r="X111" s="290"/>
      <c r="Y111" s="290"/>
      <c r="Z111" s="290"/>
      <c r="AA111" s="290"/>
      <c r="AB111" s="290"/>
      <c r="AC111" s="290"/>
      <c r="AD111" s="290"/>
      <c r="AE111" s="290"/>
      <c r="AF111" s="290"/>
      <c r="AG111" s="290"/>
      <c r="AH111" s="290"/>
      <c r="AI111" s="290"/>
      <c r="AJ111" s="290"/>
      <c r="AK111" s="308"/>
      <c r="AL111" s="290" t="str">
        <f t="shared" si="8"/>
        <v>OK</v>
      </c>
      <c r="AM111" s="290" t="str">
        <f t="shared" si="9"/>
        <v>OK</v>
      </c>
      <c r="AN111" s="308"/>
      <c r="AO111" s="308"/>
      <c r="AP111" s="308"/>
    </row>
    <row r="112">
      <c r="A112" s="290"/>
      <c r="B112" s="286">
        <v>44055.0</v>
      </c>
      <c r="C112" s="289"/>
      <c r="D112" s="293" t="str">
        <f t="shared" si="4"/>
        <v>GSO</v>
      </c>
      <c r="E112" s="296">
        <v>0.7611111111111111</v>
      </c>
      <c r="F112" s="290">
        <f t="shared" si="1"/>
        <v>2542.2</v>
      </c>
      <c r="G112" s="286">
        <v>44055.0</v>
      </c>
      <c r="H112" s="287" t="s">
        <v>656</v>
      </c>
      <c r="I112" s="296">
        <v>0.9409722222222222</v>
      </c>
      <c r="J112" s="290"/>
      <c r="K112" s="285">
        <f t="shared" si="2"/>
        <v>2546.7</v>
      </c>
      <c r="L112" s="285">
        <v>4.5</v>
      </c>
      <c r="M112" s="285"/>
      <c r="N112" s="285" t="s">
        <v>102</v>
      </c>
      <c r="O112" s="285"/>
      <c r="P112" s="285"/>
      <c r="Q112" s="285" t="s">
        <v>546</v>
      </c>
      <c r="R112" s="285" t="s">
        <v>657</v>
      </c>
      <c r="S112" s="285"/>
      <c r="T112" s="290"/>
      <c r="U112" s="290"/>
      <c r="V112" s="290"/>
      <c r="W112" s="290"/>
      <c r="X112" s="290"/>
      <c r="Y112" s="290"/>
      <c r="Z112" s="290"/>
      <c r="AA112" s="290"/>
      <c r="AB112" s="290"/>
      <c r="AC112" s="290"/>
      <c r="AD112" s="290"/>
      <c r="AE112" s="290"/>
      <c r="AF112" s="290"/>
      <c r="AG112" s="290"/>
      <c r="AH112" s="290"/>
      <c r="AI112" s="290"/>
      <c r="AJ112" s="290"/>
      <c r="AK112" s="308"/>
      <c r="AL112" s="290" t="str">
        <f t="shared" si="8"/>
        <v>OK</v>
      </c>
      <c r="AM112" s="290" t="str">
        <f t="shared" si="9"/>
        <v>OK</v>
      </c>
      <c r="AN112" s="308"/>
      <c r="AO112" s="308"/>
      <c r="AP112" s="308"/>
    </row>
    <row r="113">
      <c r="A113" s="290"/>
      <c r="B113" s="286">
        <v>44055.0</v>
      </c>
      <c r="C113" s="289"/>
      <c r="D113" s="293" t="str">
        <f t="shared" si="4"/>
        <v>APA</v>
      </c>
      <c r="E113" s="296">
        <v>0.9930555555555556</v>
      </c>
      <c r="F113" s="290">
        <f t="shared" si="1"/>
        <v>2546.7</v>
      </c>
      <c r="G113" s="286">
        <v>44056.0</v>
      </c>
      <c r="H113" s="287" t="s">
        <v>658</v>
      </c>
      <c r="I113" s="296">
        <v>0.1375</v>
      </c>
      <c r="J113" s="290"/>
      <c r="K113" s="285">
        <f t="shared" si="2"/>
        <v>2550.1</v>
      </c>
      <c r="L113" s="285">
        <v>3.4</v>
      </c>
      <c r="M113" s="285"/>
      <c r="N113" s="285" t="s">
        <v>102</v>
      </c>
      <c r="O113" s="285"/>
      <c r="P113" s="285"/>
      <c r="Q113" s="285" t="s">
        <v>546</v>
      </c>
      <c r="R113" s="285" t="s">
        <v>657</v>
      </c>
      <c r="S113" s="285"/>
      <c r="T113" s="290"/>
      <c r="U113" s="290"/>
      <c r="V113" s="290"/>
      <c r="W113" s="290"/>
      <c r="X113" s="290"/>
      <c r="Y113" s="290"/>
      <c r="Z113" s="290"/>
      <c r="AA113" s="290"/>
      <c r="AB113" s="290"/>
      <c r="AC113" s="290"/>
      <c r="AD113" s="290"/>
      <c r="AE113" s="290"/>
      <c r="AF113" s="290"/>
      <c r="AG113" s="290"/>
      <c r="AH113" s="290"/>
      <c r="AI113" s="290"/>
      <c r="AJ113" s="290"/>
      <c r="AK113" s="308"/>
      <c r="AL113" s="290" t="str">
        <f t="shared" si="8"/>
        <v>OK</v>
      </c>
      <c r="AM113" s="290" t="str">
        <f t="shared" si="9"/>
        <v>OK</v>
      </c>
      <c r="AN113" s="308"/>
      <c r="AO113" s="308"/>
      <c r="AP113" s="308"/>
    </row>
    <row r="114">
      <c r="A114" s="290"/>
      <c r="B114" s="286">
        <v>44056.0</v>
      </c>
      <c r="C114" s="289"/>
      <c r="D114" s="293" t="str">
        <f t="shared" si="4"/>
        <v>HNZ</v>
      </c>
      <c r="E114" s="296">
        <v>0.16111111111111112</v>
      </c>
      <c r="F114" s="290">
        <f t="shared" si="1"/>
        <v>2550.1</v>
      </c>
      <c r="G114" s="286">
        <v>44056.0</v>
      </c>
      <c r="H114" s="287" t="s">
        <v>73</v>
      </c>
      <c r="I114" s="296">
        <v>0.1701388888888889</v>
      </c>
      <c r="J114" s="290"/>
      <c r="K114" s="285">
        <f t="shared" si="2"/>
        <v>2550.3</v>
      </c>
      <c r="L114" s="285">
        <v>0.2</v>
      </c>
      <c r="M114" s="285"/>
      <c r="N114" s="285" t="s">
        <v>102</v>
      </c>
      <c r="O114" s="285"/>
      <c r="P114" s="285"/>
      <c r="Q114" s="285" t="s">
        <v>546</v>
      </c>
      <c r="R114" s="285" t="s">
        <v>657</v>
      </c>
      <c r="S114" s="285"/>
      <c r="T114" s="290"/>
      <c r="U114" s="290"/>
      <c r="V114" s="290"/>
      <c r="W114" s="290"/>
      <c r="X114" s="290"/>
      <c r="Y114" s="290"/>
      <c r="Z114" s="290"/>
      <c r="AA114" s="290"/>
      <c r="AB114" s="290"/>
      <c r="AC114" s="290"/>
      <c r="AD114" s="290"/>
      <c r="AE114" s="290"/>
      <c r="AF114" s="290"/>
      <c r="AG114" s="290"/>
      <c r="AH114" s="290"/>
      <c r="AI114" s="290"/>
      <c r="AJ114" s="290"/>
      <c r="AK114" s="308"/>
      <c r="AL114" s="290" t="str">
        <f t="shared" si="8"/>
        <v>OK</v>
      </c>
      <c r="AM114" s="290" t="str">
        <f t="shared" si="9"/>
        <v>OK</v>
      </c>
      <c r="AN114" s="308"/>
      <c r="AO114" s="308"/>
      <c r="AP114" s="308"/>
    </row>
    <row r="115">
      <c r="A115" s="290"/>
      <c r="B115" s="286">
        <v>44056.0</v>
      </c>
      <c r="C115" s="289"/>
      <c r="D115" s="293" t="str">
        <f t="shared" si="4"/>
        <v>BUY</v>
      </c>
      <c r="E115" s="296">
        <v>0.7416666666666667</v>
      </c>
      <c r="F115" s="290">
        <f t="shared" si="1"/>
        <v>2550.3</v>
      </c>
      <c r="G115" s="286">
        <v>44056.0</v>
      </c>
      <c r="H115" s="287" t="s">
        <v>659</v>
      </c>
      <c r="I115" s="296">
        <v>0.8680555555555556</v>
      </c>
      <c r="J115" s="290"/>
      <c r="K115" s="285">
        <f t="shared" si="2"/>
        <v>2553.3</v>
      </c>
      <c r="L115" s="285">
        <v>3.0</v>
      </c>
      <c r="M115" s="285"/>
      <c r="N115" s="285" t="s">
        <v>94</v>
      </c>
      <c r="O115" s="285"/>
      <c r="P115" s="285"/>
      <c r="Q115" s="285" t="s">
        <v>546</v>
      </c>
      <c r="R115" s="285" t="s">
        <v>657</v>
      </c>
      <c r="S115" s="285"/>
      <c r="T115" s="290"/>
      <c r="U115" s="290"/>
      <c r="V115" s="290"/>
      <c r="W115" s="290"/>
      <c r="X115" s="290"/>
      <c r="Y115" s="290"/>
      <c r="Z115" s="290"/>
      <c r="AA115" s="290"/>
      <c r="AB115" s="290"/>
      <c r="AC115" s="290"/>
      <c r="AD115" s="290"/>
      <c r="AE115" s="290"/>
      <c r="AF115" s="290"/>
      <c r="AG115" s="290"/>
      <c r="AH115" s="290"/>
      <c r="AI115" s="290"/>
      <c r="AJ115" s="290"/>
      <c r="AK115" s="308"/>
      <c r="AL115" s="290" t="str">
        <f t="shared" si="8"/>
        <v>OK</v>
      </c>
      <c r="AM115" s="290" t="str">
        <f t="shared" si="9"/>
        <v>OK</v>
      </c>
      <c r="AN115" s="308"/>
      <c r="AO115" s="308"/>
      <c r="AP115" s="308"/>
    </row>
    <row r="116">
      <c r="A116" s="290"/>
      <c r="B116" s="286">
        <v>44056.0</v>
      </c>
      <c r="C116" s="289"/>
      <c r="D116" s="293" t="str">
        <f t="shared" si="4"/>
        <v>SLN</v>
      </c>
      <c r="E116" s="296">
        <v>0.8888888888888888</v>
      </c>
      <c r="F116" s="290">
        <f t="shared" si="1"/>
        <v>2553.3</v>
      </c>
      <c r="G116" s="286">
        <v>44056.0</v>
      </c>
      <c r="H116" s="287" t="s">
        <v>656</v>
      </c>
      <c r="I116" s="296">
        <v>0.95</v>
      </c>
      <c r="J116" s="290"/>
      <c r="K116" s="285">
        <f t="shared" si="2"/>
        <v>2554.8</v>
      </c>
      <c r="L116" s="285">
        <v>1.5</v>
      </c>
      <c r="M116" s="285"/>
      <c r="N116" s="285" t="s">
        <v>94</v>
      </c>
      <c r="O116" s="285"/>
      <c r="P116" s="285"/>
      <c r="Q116" s="285" t="s">
        <v>546</v>
      </c>
      <c r="R116" s="285" t="s">
        <v>657</v>
      </c>
      <c r="S116" s="285"/>
      <c r="T116" s="290"/>
      <c r="U116" s="290"/>
      <c r="V116" s="290"/>
      <c r="W116" s="290"/>
      <c r="X116" s="290"/>
      <c r="Y116" s="290"/>
      <c r="Z116" s="290"/>
      <c r="AA116" s="290"/>
      <c r="AB116" s="290"/>
      <c r="AC116" s="290"/>
      <c r="AD116" s="290"/>
      <c r="AE116" s="290"/>
      <c r="AF116" s="290"/>
      <c r="AG116" s="290"/>
      <c r="AH116" s="290"/>
      <c r="AI116" s="290"/>
      <c r="AJ116" s="290"/>
      <c r="AK116" s="308"/>
      <c r="AL116" s="290" t="str">
        <f t="shared" si="8"/>
        <v>OK</v>
      </c>
      <c r="AM116" s="290" t="str">
        <f t="shared" si="9"/>
        <v>OK</v>
      </c>
      <c r="AN116" s="308"/>
      <c r="AO116" s="308"/>
      <c r="AP116" s="308"/>
    </row>
    <row r="117">
      <c r="A117" s="290"/>
      <c r="B117" s="286">
        <v>44057.0</v>
      </c>
      <c r="C117" s="289"/>
      <c r="D117" s="293" t="str">
        <f t="shared" si="4"/>
        <v>APA</v>
      </c>
      <c r="E117" s="296">
        <v>0.013888888888888888</v>
      </c>
      <c r="F117" s="290">
        <f t="shared" si="1"/>
        <v>2554.8</v>
      </c>
      <c r="G117" s="286">
        <v>44057.0</v>
      </c>
      <c r="H117" s="287" t="s">
        <v>658</v>
      </c>
      <c r="I117" s="296">
        <v>0.16875</v>
      </c>
      <c r="J117" s="290"/>
      <c r="K117" s="285">
        <f t="shared" si="2"/>
        <v>2558.5</v>
      </c>
      <c r="L117" s="285">
        <v>3.7</v>
      </c>
      <c r="M117" s="285"/>
      <c r="N117" s="285" t="s">
        <v>94</v>
      </c>
      <c r="O117" s="285"/>
      <c r="P117" s="285"/>
      <c r="Q117" s="285" t="s">
        <v>546</v>
      </c>
      <c r="R117" s="285" t="s">
        <v>657</v>
      </c>
      <c r="S117" s="285"/>
      <c r="T117" s="290"/>
      <c r="U117" s="290"/>
      <c r="V117" s="290"/>
      <c r="W117" s="290"/>
      <c r="X117" s="290"/>
      <c r="Y117" s="290"/>
      <c r="Z117" s="290"/>
      <c r="AA117" s="290"/>
      <c r="AB117" s="290"/>
      <c r="AC117" s="290"/>
      <c r="AD117" s="290"/>
      <c r="AE117" s="290"/>
      <c r="AF117" s="290"/>
      <c r="AG117" s="290"/>
      <c r="AH117" s="290"/>
      <c r="AI117" s="290"/>
      <c r="AJ117" s="290"/>
      <c r="AK117" s="308"/>
      <c r="AL117" s="290" t="str">
        <f t="shared" si="8"/>
        <v>OK</v>
      </c>
      <c r="AM117" s="290" t="str">
        <f t="shared" si="9"/>
        <v>OK</v>
      </c>
      <c r="AN117" s="308"/>
      <c r="AO117" s="308"/>
      <c r="AP117" s="308"/>
    </row>
    <row r="118">
      <c r="A118" s="290"/>
      <c r="B118" s="286">
        <v>44057.0</v>
      </c>
      <c r="C118" s="289"/>
      <c r="D118" s="293" t="str">
        <f t="shared" si="4"/>
        <v>HNZ</v>
      </c>
      <c r="E118" s="296">
        <v>0.19166666666666668</v>
      </c>
      <c r="F118" s="290">
        <f t="shared" si="1"/>
        <v>2558.5</v>
      </c>
      <c r="G118" s="286">
        <v>44057.0</v>
      </c>
      <c r="H118" s="287" t="s">
        <v>73</v>
      </c>
      <c r="I118" s="296">
        <v>0.20277777777777778</v>
      </c>
      <c r="J118" s="290"/>
      <c r="K118" s="285">
        <f t="shared" si="2"/>
        <v>2558.7</v>
      </c>
      <c r="L118" s="285">
        <v>0.2</v>
      </c>
      <c r="M118" s="285"/>
      <c r="N118" s="285" t="s">
        <v>94</v>
      </c>
      <c r="O118" s="285"/>
      <c r="P118" s="285"/>
      <c r="Q118" s="285" t="s">
        <v>546</v>
      </c>
      <c r="R118" s="285" t="s">
        <v>657</v>
      </c>
      <c r="S118" s="285"/>
      <c r="T118" s="290"/>
      <c r="U118" s="290"/>
      <c r="V118" s="290"/>
      <c r="W118" s="290"/>
      <c r="X118" s="290"/>
      <c r="Y118" s="290"/>
      <c r="Z118" s="290"/>
      <c r="AA118" s="290"/>
      <c r="AB118" s="290"/>
      <c r="AC118" s="290"/>
      <c r="AD118" s="290"/>
      <c r="AE118" s="290"/>
      <c r="AF118" s="290"/>
      <c r="AG118" s="290"/>
      <c r="AH118" s="290"/>
      <c r="AI118" s="290"/>
      <c r="AJ118" s="290"/>
      <c r="AK118" s="308"/>
      <c r="AL118" s="290" t="str">
        <f t="shared" si="8"/>
        <v>OK</v>
      </c>
      <c r="AM118" s="290" t="str">
        <f t="shared" si="9"/>
        <v>OK</v>
      </c>
      <c r="AN118" s="308"/>
      <c r="AO118" s="308"/>
      <c r="AP118" s="308"/>
    </row>
    <row r="119">
      <c r="A119" s="290"/>
      <c r="B119" s="286">
        <v>44057.0</v>
      </c>
      <c r="C119" s="289"/>
      <c r="D119" s="293" t="str">
        <f t="shared" si="4"/>
        <v>BUY</v>
      </c>
      <c r="E119" s="296">
        <v>0.7611111111111111</v>
      </c>
      <c r="F119" s="290">
        <f t="shared" si="1"/>
        <v>2558.7</v>
      </c>
      <c r="G119" s="286">
        <v>44057.0</v>
      </c>
      <c r="H119" s="287" t="s">
        <v>659</v>
      </c>
      <c r="I119" s="296">
        <v>0.8833333333333333</v>
      </c>
      <c r="J119" s="290"/>
      <c r="K119" s="285">
        <f t="shared" si="2"/>
        <v>2561.6</v>
      </c>
      <c r="L119" s="285">
        <v>2.9</v>
      </c>
      <c r="M119" s="285"/>
      <c r="N119" s="285" t="s">
        <v>94</v>
      </c>
      <c r="O119" s="285"/>
      <c r="P119" s="285"/>
      <c r="Q119" s="285" t="s">
        <v>546</v>
      </c>
      <c r="R119" s="285" t="s">
        <v>657</v>
      </c>
      <c r="S119" s="285"/>
      <c r="T119" s="290"/>
      <c r="U119" s="290"/>
      <c r="V119" s="290"/>
      <c r="W119" s="290"/>
      <c r="X119" s="290"/>
      <c r="Y119" s="290"/>
      <c r="Z119" s="290"/>
      <c r="AA119" s="290"/>
      <c r="AB119" s="290"/>
      <c r="AC119" s="290"/>
      <c r="AD119" s="290"/>
      <c r="AE119" s="290"/>
      <c r="AF119" s="290"/>
      <c r="AG119" s="290"/>
      <c r="AH119" s="290"/>
      <c r="AI119" s="290"/>
      <c r="AJ119" s="290"/>
      <c r="AK119" s="308"/>
      <c r="AL119" s="290" t="str">
        <f t="shared" si="8"/>
        <v>OK</v>
      </c>
      <c r="AM119" s="290" t="str">
        <f t="shared" si="9"/>
        <v>OK</v>
      </c>
      <c r="AN119" s="308"/>
      <c r="AO119" s="308"/>
      <c r="AP119" s="308"/>
    </row>
    <row r="120">
      <c r="A120" s="290"/>
      <c r="B120" s="286">
        <v>44057.0</v>
      </c>
      <c r="C120" s="289"/>
      <c r="D120" s="293" t="str">
        <f t="shared" si="4"/>
        <v>SLN</v>
      </c>
      <c r="E120" s="296">
        <v>0.9041666666666667</v>
      </c>
      <c r="F120" s="290">
        <f t="shared" si="1"/>
        <v>2561.6</v>
      </c>
      <c r="G120" s="286">
        <v>44057.0</v>
      </c>
      <c r="H120" s="287" t="s">
        <v>656</v>
      </c>
      <c r="I120" s="296">
        <v>0.9583333333333334</v>
      </c>
      <c r="J120" s="290"/>
      <c r="K120" s="285">
        <f t="shared" si="2"/>
        <v>2562.9</v>
      </c>
      <c r="L120" s="285">
        <v>1.3</v>
      </c>
      <c r="M120" s="285"/>
      <c r="N120" s="285" t="s">
        <v>94</v>
      </c>
      <c r="O120" s="285"/>
      <c r="P120" s="285"/>
      <c r="Q120" s="285" t="s">
        <v>546</v>
      </c>
      <c r="R120" s="285" t="s">
        <v>657</v>
      </c>
      <c r="S120" s="285"/>
      <c r="T120" s="290"/>
      <c r="U120" s="290"/>
      <c r="V120" s="290"/>
      <c r="W120" s="290"/>
      <c r="X120" s="290"/>
      <c r="Y120" s="290"/>
      <c r="Z120" s="290"/>
      <c r="AA120" s="290"/>
      <c r="AB120" s="290"/>
      <c r="AC120" s="290"/>
      <c r="AD120" s="290"/>
      <c r="AE120" s="290"/>
      <c r="AF120" s="290"/>
      <c r="AG120" s="290"/>
      <c r="AH120" s="290"/>
      <c r="AI120" s="290"/>
      <c r="AJ120" s="290"/>
      <c r="AK120" s="308"/>
      <c r="AL120" s="290" t="str">
        <f t="shared" si="8"/>
        <v>OK</v>
      </c>
      <c r="AM120" s="290" t="str">
        <f t="shared" si="9"/>
        <v>OK</v>
      </c>
      <c r="AN120" s="308"/>
      <c r="AO120" s="308"/>
      <c r="AP120" s="308"/>
    </row>
    <row r="121">
      <c r="A121" s="290"/>
      <c r="B121" s="286">
        <v>44058.0</v>
      </c>
      <c r="C121" s="289"/>
      <c r="D121" s="293" t="str">
        <f t="shared" si="4"/>
        <v>APA</v>
      </c>
      <c r="E121" s="296">
        <v>0.05</v>
      </c>
      <c r="F121" s="290">
        <f t="shared" si="1"/>
        <v>2562.9</v>
      </c>
      <c r="G121" s="286">
        <v>44058.0</v>
      </c>
      <c r="H121" s="287" t="s">
        <v>658</v>
      </c>
      <c r="I121" s="296">
        <v>0.20833333333333334</v>
      </c>
      <c r="J121" s="290"/>
      <c r="K121" s="285">
        <f t="shared" si="2"/>
        <v>2566.8</v>
      </c>
      <c r="L121" s="285">
        <v>3.9</v>
      </c>
      <c r="M121" s="285"/>
      <c r="N121" s="285" t="s">
        <v>94</v>
      </c>
      <c r="O121" s="285"/>
      <c r="P121" s="285"/>
      <c r="Q121" s="285" t="s">
        <v>546</v>
      </c>
      <c r="R121" s="285" t="s">
        <v>657</v>
      </c>
      <c r="S121" s="285"/>
      <c r="T121" s="290"/>
      <c r="U121" s="290"/>
      <c r="V121" s="290"/>
      <c r="W121" s="290"/>
      <c r="X121" s="290"/>
      <c r="Y121" s="290"/>
      <c r="Z121" s="290"/>
      <c r="AA121" s="290"/>
      <c r="AB121" s="290"/>
      <c r="AC121" s="290"/>
      <c r="AD121" s="290"/>
      <c r="AE121" s="290"/>
      <c r="AF121" s="290"/>
      <c r="AG121" s="290"/>
      <c r="AH121" s="290"/>
      <c r="AI121" s="290"/>
      <c r="AJ121" s="290"/>
      <c r="AK121" s="308"/>
      <c r="AL121" s="290" t="str">
        <f t="shared" si="8"/>
        <v>OK</v>
      </c>
      <c r="AM121" s="290" t="str">
        <f t="shared" si="9"/>
        <v>OK</v>
      </c>
      <c r="AN121" s="308"/>
      <c r="AO121" s="308"/>
      <c r="AP121" s="308"/>
    </row>
    <row r="122">
      <c r="A122" s="290"/>
      <c r="B122" s="286">
        <v>44058.0</v>
      </c>
      <c r="C122" s="289"/>
      <c r="D122" s="293" t="str">
        <f t="shared" si="4"/>
        <v>HNZ</v>
      </c>
      <c r="E122" s="296">
        <v>0.225</v>
      </c>
      <c r="F122" s="290">
        <f t="shared" si="1"/>
        <v>2566.8</v>
      </c>
      <c r="G122" s="286">
        <v>44058.0</v>
      </c>
      <c r="H122" s="287" t="s">
        <v>73</v>
      </c>
      <c r="I122" s="296">
        <v>0.2375</v>
      </c>
      <c r="J122" s="290"/>
      <c r="K122" s="285">
        <f t="shared" si="2"/>
        <v>2567.1</v>
      </c>
      <c r="L122" s="285">
        <v>0.3</v>
      </c>
      <c r="M122" s="285"/>
      <c r="N122" s="285" t="s">
        <v>94</v>
      </c>
      <c r="O122" s="285"/>
      <c r="P122" s="285"/>
      <c r="Q122" s="285" t="s">
        <v>546</v>
      </c>
      <c r="R122" s="285" t="s">
        <v>657</v>
      </c>
      <c r="S122" s="285"/>
      <c r="T122" s="290"/>
      <c r="U122" s="290"/>
      <c r="V122" s="290"/>
      <c r="W122" s="290"/>
      <c r="X122" s="290"/>
      <c r="Y122" s="290"/>
      <c r="Z122" s="290"/>
      <c r="AA122" s="290"/>
      <c r="AB122" s="290"/>
      <c r="AC122" s="290"/>
      <c r="AD122" s="290"/>
      <c r="AE122" s="290"/>
      <c r="AF122" s="290"/>
      <c r="AG122" s="290"/>
      <c r="AH122" s="290"/>
      <c r="AI122" s="290"/>
      <c r="AJ122" s="290"/>
      <c r="AK122" s="308"/>
      <c r="AL122" s="290" t="str">
        <f t="shared" si="8"/>
        <v>OK</v>
      </c>
      <c r="AM122" s="290" t="str">
        <f t="shared" si="9"/>
        <v>OK</v>
      </c>
      <c r="AN122" s="308"/>
      <c r="AO122" s="308"/>
      <c r="AP122" s="308"/>
    </row>
    <row r="123">
      <c r="A123" s="290"/>
      <c r="B123" s="286">
        <v>44058.0</v>
      </c>
      <c r="C123" s="289"/>
      <c r="D123" s="293" t="str">
        <f t="shared" si="4"/>
        <v>BUY</v>
      </c>
      <c r="E123" s="296">
        <v>0.7576388888888889</v>
      </c>
      <c r="F123" s="290">
        <f t="shared" si="1"/>
        <v>2567.1</v>
      </c>
      <c r="G123" s="286">
        <v>44058.0</v>
      </c>
      <c r="H123" s="287" t="s">
        <v>656</v>
      </c>
      <c r="I123" s="296">
        <v>0.9375</v>
      </c>
      <c r="J123" s="290"/>
      <c r="K123" s="285">
        <f t="shared" si="2"/>
        <v>2571.4</v>
      </c>
      <c r="L123" s="285">
        <v>4.3</v>
      </c>
      <c r="M123" s="285"/>
      <c r="N123" s="285" t="s">
        <v>102</v>
      </c>
      <c r="O123" s="285"/>
      <c r="P123" s="285"/>
      <c r="Q123" s="285" t="s">
        <v>546</v>
      </c>
      <c r="R123" s="285" t="s">
        <v>657</v>
      </c>
      <c r="S123" s="285"/>
      <c r="T123" s="290"/>
      <c r="U123" s="290"/>
      <c r="V123" s="290"/>
      <c r="W123" s="290"/>
      <c r="X123" s="290"/>
      <c r="Y123" s="290"/>
      <c r="Z123" s="290"/>
      <c r="AA123" s="290"/>
      <c r="AB123" s="290"/>
      <c r="AC123" s="290"/>
      <c r="AD123" s="290"/>
      <c r="AE123" s="290"/>
      <c r="AF123" s="290"/>
      <c r="AG123" s="290"/>
      <c r="AH123" s="290"/>
      <c r="AI123" s="290"/>
      <c r="AJ123" s="290"/>
      <c r="AK123" s="308"/>
      <c r="AL123" s="290" t="str">
        <f t="shared" si="8"/>
        <v>OK</v>
      </c>
      <c r="AM123" s="290" t="str">
        <f t="shared" si="9"/>
        <v>OK</v>
      </c>
      <c r="AN123" s="308"/>
      <c r="AO123" s="308"/>
      <c r="AP123" s="308"/>
    </row>
    <row r="124">
      <c r="A124" s="290"/>
      <c r="B124" s="286">
        <v>44059.0</v>
      </c>
      <c r="C124" s="289"/>
      <c r="D124" s="293" t="str">
        <f t="shared" si="4"/>
        <v>APA</v>
      </c>
      <c r="E124" s="296">
        <v>0.007638888888888889</v>
      </c>
      <c r="F124" s="290">
        <f t="shared" si="1"/>
        <v>2571.4</v>
      </c>
      <c r="G124" s="286">
        <v>44059.0</v>
      </c>
      <c r="H124" s="287" t="s">
        <v>73</v>
      </c>
      <c r="I124" s="296">
        <v>0.17708333333333334</v>
      </c>
      <c r="J124" s="290"/>
      <c r="K124" s="285">
        <f t="shared" si="2"/>
        <v>2575.5</v>
      </c>
      <c r="L124" s="285">
        <v>4.1</v>
      </c>
      <c r="M124" s="285"/>
      <c r="N124" s="285" t="s">
        <v>102</v>
      </c>
      <c r="O124" s="285"/>
      <c r="P124" s="285"/>
      <c r="Q124" s="285" t="s">
        <v>546</v>
      </c>
      <c r="R124" s="285" t="s">
        <v>657</v>
      </c>
      <c r="S124" s="285"/>
      <c r="T124" s="290"/>
      <c r="U124" s="290"/>
      <c r="V124" s="290"/>
      <c r="W124" s="290"/>
      <c r="X124" s="290"/>
      <c r="Y124" s="290"/>
      <c r="Z124" s="290"/>
      <c r="AA124" s="290"/>
      <c r="AB124" s="290"/>
      <c r="AC124" s="290"/>
      <c r="AD124" s="290"/>
      <c r="AE124" s="290"/>
      <c r="AF124" s="290"/>
      <c r="AG124" s="290"/>
      <c r="AH124" s="290"/>
      <c r="AI124" s="290"/>
      <c r="AJ124" s="290"/>
      <c r="AK124" s="308"/>
      <c r="AL124" s="290" t="str">
        <f t="shared" si="8"/>
        <v>OK</v>
      </c>
      <c r="AM124" s="290" t="str">
        <f t="shared" si="9"/>
        <v>OK</v>
      </c>
      <c r="AN124" s="308"/>
      <c r="AO124" s="308"/>
      <c r="AP124" s="308"/>
    </row>
    <row r="125">
      <c r="A125" s="290"/>
      <c r="B125" s="286">
        <v>44059.0</v>
      </c>
      <c r="C125" s="289"/>
      <c r="D125" s="293" t="str">
        <f t="shared" si="4"/>
        <v>BUY</v>
      </c>
      <c r="E125" s="296">
        <v>0.7611111111111111</v>
      </c>
      <c r="F125" s="290">
        <f t="shared" si="1"/>
        <v>2575.5</v>
      </c>
      <c r="G125" s="286">
        <v>44059.0</v>
      </c>
      <c r="H125" s="287" t="s">
        <v>659</v>
      </c>
      <c r="I125" s="296">
        <v>0.8506944444444444</v>
      </c>
      <c r="J125" s="290"/>
      <c r="K125" s="285">
        <f t="shared" si="2"/>
        <v>2578.6</v>
      </c>
      <c r="L125" s="285">
        <v>3.1</v>
      </c>
      <c r="M125" s="285"/>
      <c r="N125" s="285" t="s">
        <v>102</v>
      </c>
      <c r="O125" s="285"/>
      <c r="P125" s="285"/>
      <c r="Q125" s="285" t="s">
        <v>546</v>
      </c>
      <c r="R125" s="285" t="s">
        <v>657</v>
      </c>
      <c r="S125" s="285"/>
      <c r="T125" s="290"/>
      <c r="U125" s="290"/>
      <c r="V125" s="290"/>
      <c r="W125" s="290"/>
      <c r="X125" s="290"/>
      <c r="Y125" s="290"/>
      <c r="Z125" s="290"/>
      <c r="AA125" s="290"/>
      <c r="AB125" s="290"/>
      <c r="AC125" s="290"/>
      <c r="AD125" s="290"/>
      <c r="AE125" s="290"/>
      <c r="AF125" s="290"/>
      <c r="AG125" s="290"/>
      <c r="AH125" s="290"/>
      <c r="AI125" s="290"/>
      <c r="AJ125" s="290"/>
      <c r="AK125" s="308"/>
      <c r="AL125" s="290" t="str">
        <f t="shared" si="8"/>
        <v>OK</v>
      </c>
      <c r="AM125" s="290" t="str">
        <f t="shared" si="9"/>
        <v>OK</v>
      </c>
      <c r="AN125" s="308"/>
      <c r="AO125" s="308"/>
      <c r="AP125" s="308"/>
    </row>
    <row r="126">
      <c r="A126" s="290"/>
      <c r="B126" s="286">
        <v>44059.0</v>
      </c>
      <c r="C126" s="289"/>
      <c r="D126" s="293" t="str">
        <f t="shared" si="4"/>
        <v>SLN</v>
      </c>
      <c r="E126" s="296">
        <v>0.9138888888888889</v>
      </c>
      <c r="F126" s="290">
        <f t="shared" si="1"/>
        <v>2578.6</v>
      </c>
      <c r="G126" s="286">
        <v>44059.0</v>
      </c>
      <c r="H126" s="287" t="s">
        <v>656</v>
      </c>
      <c r="I126" s="296">
        <v>0.9756944444444444</v>
      </c>
      <c r="J126" s="290"/>
      <c r="K126" s="285">
        <f t="shared" si="2"/>
        <v>2580.1</v>
      </c>
      <c r="L126" s="285">
        <v>1.5</v>
      </c>
      <c r="M126" s="285"/>
      <c r="N126" s="285" t="s">
        <v>102</v>
      </c>
      <c r="O126" s="285"/>
      <c r="P126" s="285"/>
      <c r="Q126" s="285" t="s">
        <v>546</v>
      </c>
      <c r="R126" s="285" t="s">
        <v>657</v>
      </c>
      <c r="S126" s="285"/>
      <c r="T126" s="290"/>
      <c r="U126" s="290"/>
      <c r="V126" s="290"/>
      <c r="W126" s="290"/>
      <c r="X126" s="290"/>
      <c r="Y126" s="290"/>
      <c r="Z126" s="290"/>
      <c r="AA126" s="290"/>
      <c r="AB126" s="290"/>
      <c r="AC126" s="290"/>
      <c r="AD126" s="290"/>
      <c r="AE126" s="290"/>
      <c r="AF126" s="290"/>
      <c r="AG126" s="290"/>
      <c r="AH126" s="290"/>
      <c r="AI126" s="290"/>
      <c r="AJ126" s="290"/>
      <c r="AK126" s="308"/>
      <c r="AL126" s="290" t="str">
        <f t="shared" si="8"/>
        <v>OK</v>
      </c>
      <c r="AM126" s="290" t="str">
        <f t="shared" si="9"/>
        <v>OK</v>
      </c>
      <c r="AN126" s="308"/>
      <c r="AO126" s="308"/>
      <c r="AP126" s="308"/>
    </row>
    <row r="127">
      <c r="A127" s="290"/>
      <c r="B127" s="286">
        <v>44060.0</v>
      </c>
      <c r="C127" s="289"/>
      <c r="D127" s="293" t="str">
        <f t="shared" si="4"/>
        <v>APA</v>
      </c>
      <c r="E127" s="296">
        <v>0.0020833333333333333</v>
      </c>
      <c r="F127" s="290">
        <f t="shared" si="1"/>
        <v>2580.1</v>
      </c>
      <c r="G127" s="286">
        <v>44060.0</v>
      </c>
      <c r="H127" s="287" t="s">
        <v>658</v>
      </c>
      <c r="I127" s="296">
        <v>0.15416666666666667</v>
      </c>
      <c r="J127" s="290"/>
      <c r="K127" s="285">
        <f t="shared" si="2"/>
        <v>2583.6</v>
      </c>
      <c r="L127" s="285">
        <v>3.5</v>
      </c>
      <c r="M127" s="285"/>
      <c r="N127" s="285" t="s">
        <v>102</v>
      </c>
      <c r="O127" s="285"/>
      <c r="P127" s="285"/>
      <c r="Q127" s="285" t="s">
        <v>546</v>
      </c>
      <c r="R127" s="285" t="s">
        <v>657</v>
      </c>
      <c r="S127" s="285"/>
      <c r="T127" s="290"/>
      <c r="U127" s="290"/>
      <c r="V127" s="290"/>
      <c r="W127" s="290"/>
      <c r="X127" s="290"/>
      <c r="Y127" s="290"/>
      <c r="Z127" s="290"/>
      <c r="AA127" s="290"/>
      <c r="AB127" s="290"/>
      <c r="AC127" s="290"/>
      <c r="AD127" s="290"/>
      <c r="AE127" s="290"/>
      <c r="AF127" s="290"/>
      <c r="AG127" s="290"/>
      <c r="AH127" s="290"/>
      <c r="AI127" s="290"/>
      <c r="AJ127" s="290"/>
      <c r="AK127" s="308"/>
      <c r="AL127" s="290" t="str">
        <f t="shared" si="8"/>
        <v>OK</v>
      </c>
      <c r="AM127" s="290" t="str">
        <f t="shared" si="9"/>
        <v>OK</v>
      </c>
      <c r="AN127" s="308"/>
      <c r="AO127" s="308"/>
      <c r="AP127" s="308"/>
    </row>
    <row r="128">
      <c r="A128" s="290"/>
      <c r="B128" s="286">
        <v>44060.0</v>
      </c>
      <c r="C128" s="289"/>
      <c r="D128" s="293" t="str">
        <f t="shared" si="4"/>
        <v>HNZ</v>
      </c>
      <c r="E128" s="296">
        <v>0.16944444444444445</v>
      </c>
      <c r="F128" s="290">
        <f t="shared" si="1"/>
        <v>2583.6</v>
      </c>
      <c r="G128" s="286">
        <v>44060.0</v>
      </c>
      <c r="H128" s="287" t="s">
        <v>73</v>
      </c>
      <c r="I128" s="296">
        <v>0.18055555555555555</v>
      </c>
      <c r="J128" s="290"/>
      <c r="K128" s="285">
        <f t="shared" si="2"/>
        <v>2584</v>
      </c>
      <c r="L128" s="285">
        <v>0.4</v>
      </c>
      <c r="M128" s="285"/>
      <c r="N128" s="285" t="s">
        <v>102</v>
      </c>
      <c r="O128" s="285"/>
      <c r="P128" s="285"/>
      <c r="Q128" s="285" t="s">
        <v>546</v>
      </c>
      <c r="R128" s="285" t="s">
        <v>657</v>
      </c>
      <c r="S128" s="285"/>
      <c r="T128" s="290"/>
      <c r="U128" s="290"/>
      <c r="V128" s="290"/>
      <c r="W128" s="290"/>
      <c r="X128" s="290"/>
      <c r="Y128" s="290"/>
      <c r="Z128" s="290"/>
      <c r="AA128" s="290"/>
      <c r="AB128" s="290"/>
      <c r="AC128" s="290"/>
      <c r="AD128" s="290"/>
      <c r="AE128" s="290"/>
      <c r="AF128" s="290"/>
      <c r="AG128" s="290"/>
      <c r="AH128" s="290"/>
      <c r="AI128" s="290"/>
      <c r="AJ128" s="290"/>
      <c r="AK128" s="308"/>
      <c r="AL128" s="290" t="str">
        <f t="shared" si="8"/>
        <v>OK</v>
      </c>
      <c r="AM128" s="290" t="str">
        <f t="shared" si="9"/>
        <v>OK</v>
      </c>
      <c r="AN128" s="308"/>
      <c r="AO128" s="308"/>
      <c r="AP128" s="308"/>
    </row>
    <row r="129">
      <c r="A129" s="290"/>
      <c r="B129" s="286">
        <v>44060.0</v>
      </c>
      <c r="C129" s="289"/>
      <c r="D129" s="293" t="str">
        <f t="shared" si="4"/>
        <v>BUY</v>
      </c>
      <c r="E129" s="296">
        <v>0.63125</v>
      </c>
      <c r="F129" s="290">
        <f t="shared" si="1"/>
        <v>2584</v>
      </c>
      <c r="G129" s="286">
        <v>44060.0</v>
      </c>
      <c r="H129" s="287" t="s">
        <v>656</v>
      </c>
      <c r="I129" s="296">
        <v>0.8104166666666667</v>
      </c>
      <c r="J129" s="290"/>
      <c r="K129" s="285">
        <f t="shared" si="2"/>
        <v>2588.3</v>
      </c>
      <c r="L129" s="285">
        <v>4.3</v>
      </c>
      <c r="M129" s="285"/>
      <c r="N129" s="285" t="s">
        <v>94</v>
      </c>
      <c r="O129" s="285"/>
      <c r="P129" s="285"/>
      <c r="Q129" s="285" t="s">
        <v>546</v>
      </c>
      <c r="R129" s="285" t="s">
        <v>657</v>
      </c>
      <c r="S129" s="285"/>
      <c r="T129" s="290"/>
      <c r="U129" s="290"/>
      <c r="V129" s="290"/>
      <c r="W129" s="290"/>
      <c r="X129" s="290"/>
      <c r="Y129" s="290"/>
      <c r="Z129" s="290"/>
      <c r="AA129" s="290"/>
      <c r="AB129" s="290"/>
      <c r="AC129" s="290"/>
      <c r="AD129" s="290"/>
      <c r="AE129" s="290"/>
      <c r="AF129" s="290"/>
      <c r="AG129" s="290"/>
      <c r="AH129" s="290"/>
      <c r="AI129" s="290"/>
      <c r="AJ129" s="290"/>
      <c r="AK129" s="308"/>
      <c r="AL129" s="290" t="str">
        <f t="shared" si="8"/>
        <v>OK</v>
      </c>
      <c r="AM129" s="290" t="str">
        <f t="shared" si="9"/>
        <v>OK</v>
      </c>
      <c r="AN129" s="308"/>
      <c r="AO129" s="308"/>
      <c r="AP129" s="308"/>
    </row>
    <row r="130">
      <c r="A130" s="290"/>
      <c r="B130" s="286">
        <v>44060.0</v>
      </c>
      <c r="C130" s="289"/>
      <c r="D130" s="293" t="str">
        <f t="shared" si="4"/>
        <v>APA</v>
      </c>
      <c r="E130" s="296">
        <v>0.9090277777777778</v>
      </c>
      <c r="F130" s="290">
        <f t="shared" si="1"/>
        <v>2588.3</v>
      </c>
      <c r="G130" s="286">
        <v>44061.0</v>
      </c>
      <c r="H130" s="287" t="s">
        <v>658</v>
      </c>
      <c r="I130" s="296">
        <v>0.06666666666666667</v>
      </c>
      <c r="J130" s="290"/>
      <c r="K130" s="285">
        <f t="shared" si="2"/>
        <v>2592.2</v>
      </c>
      <c r="L130" s="285">
        <v>3.9</v>
      </c>
      <c r="M130" s="285"/>
      <c r="N130" s="285" t="s">
        <v>94</v>
      </c>
      <c r="O130" s="285"/>
      <c r="P130" s="285"/>
      <c r="Q130" s="285" t="s">
        <v>546</v>
      </c>
      <c r="R130" s="285" t="s">
        <v>657</v>
      </c>
      <c r="S130" s="285"/>
      <c r="T130" s="290"/>
      <c r="U130" s="290"/>
      <c r="V130" s="290"/>
      <c r="W130" s="290"/>
      <c r="X130" s="290"/>
      <c r="Y130" s="290"/>
      <c r="Z130" s="290"/>
      <c r="AA130" s="290"/>
      <c r="AB130" s="290"/>
      <c r="AC130" s="290"/>
      <c r="AD130" s="290"/>
      <c r="AE130" s="290"/>
      <c r="AF130" s="290"/>
      <c r="AG130" s="290"/>
      <c r="AH130" s="290"/>
      <c r="AI130" s="290"/>
      <c r="AJ130" s="290"/>
      <c r="AK130" s="308"/>
      <c r="AL130" s="290" t="str">
        <f t="shared" si="8"/>
        <v>OK</v>
      </c>
      <c r="AM130" s="290" t="str">
        <f t="shared" si="9"/>
        <v>OK</v>
      </c>
      <c r="AN130" s="308"/>
      <c r="AO130" s="308"/>
      <c r="AP130" s="308"/>
    </row>
    <row r="131">
      <c r="A131" s="290"/>
      <c r="B131" s="286">
        <v>44061.0</v>
      </c>
      <c r="C131" s="289"/>
      <c r="D131" s="293" t="str">
        <f t="shared" si="4"/>
        <v>HNZ</v>
      </c>
      <c r="E131" s="296">
        <v>0.0798611111111111</v>
      </c>
      <c r="F131" s="290">
        <f t="shared" si="1"/>
        <v>2592.2</v>
      </c>
      <c r="G131" s="286">
        <v>44061.0</v>
      </c>
      <c r="H131" s="287" t="s">
        <v>73</v>
      </c>
      <c r="I131" s="296">
        <v>0.09027777777777778</v>
      </c>
      <c r="J131" s="290"/>
      <c r="K131" s="285">
        <f t="shared" si="2"/>
        <v>2592.4</v>
      </c>
      <c r="L131" s="285">
        <v>0.2</v>
      </c>
      <c r="M131" s="285"/>
      <c r="N131" s="285" t="s">
        <v>94</v>
      </c>
      <c r="O131" s="285"/>
      <c r="P131" s="285"/>
      <c r="Q131" s="285" t="s">
        <v>546</v>
      </c>
      <c r="R131" s="285" t="s">
        <v>657</v>
      </c>
      <c r="S131" s="285"/>
      <c r="T131" s="290"/>
      <c r="U131" s="290"/>
      <c r="V131" s="290"/>
      <c r="W131" s="290"/>
      <c r="X131" s="290"/>
      <c r="Y131" s="290"/>
      <c r="Z131" s="290"/>
      <c r="AA131" s="290"/>
      <c r="AB131" s="290"/>
      <c r="AC131" s="290"/>
      <c r="AD131" s="290"/>
      <c r="AE131" s="290"/>
      <c r="AF131" s="290"/>
      <c r="AG131" s="290"/>
      <c r="AH131" s="290"/>
      <c r="AI131" s="290"/>
      <c r="AJ131" s="290"/>
      <c r="AK131" s="308"/>
      <c r="AL131" s="290" t="str">
        <f t="shared" si="8"/>
        <v>OK</v>
      </c>
      <c r="AM131" s="290" t="str">
        <f t="shared" si="9"/>
        <v>OK</v>
      </c>
      <c r="AN131" s="308"/>
      <c r="AO131" s="308"/>
      <c r="AP131" s="308"/>
    </row>
    <row r="132">
      <c r="A132" s="290"/>
      <c r="B132" s="286">
        <v>44062.0</v>
      </c>
      <c r="C132" s="289"/>
      <c r="D132" s="293" t="str">
        <f t="shared" si="4"/>
        <v>BUY</v>
      </c>
      <c r="E132" s="296">
        <v>0.7618055555555555</v>
      </c>
      <c r="F132" s="290">
        <f t="shared" si="1"/>
        <v>2592.4</v>
      </c>
      <c r="G132" s="286">
        <v>44062.0</v>
      </c>
      <c r="H132" s="287" t="s">
        <v>656</v>
      </c>
      <c r="I132" s="296">
        <v>0.9291666666666667</v>
      </c>
      <c r="J132" s="290"/>
      <c r="K132" s="285">
        <f t="shared" si="2"/>
        <v>2596.4</v>
      </c>
      <c r="L132" s="285">
        <v>4.0</v>
      </c>
      <c r="M132" s="285"/>
      <c r="N132" s="285" t="s">
        <v>102</v>
      </c>
      <c r="O132" s="285"/>
      <c r="P132" s="285"/>
      <c r="Q132" s="285" t="s">
        <v>546</v>
      </c>
      <c r="R132" s="285" t="s">
        <v>657</v>
      </c>
      <c r="S132" s="285"/>
      <c r="T132" s="290"/>
      <c r="U132" s="290"/>
      <c r="V132" s="290"/>
      <c r="W132" s="290"/>
      <c r="X132" s="290"/>
      <c r="Y132" s="290"/>
      <c r="Z132" s="290"/>
      <c r="AA132" s="290"/>
      <c r="AB132" s="290"/>
      <c r="AC132" s="290"/>
      <c r="AD132" s="290"/>
      <c r="AE132" s="290"/>
      <c r="AF132" s="290"/>
      <c r="AG132" s="290"/>
      <c r="AH132" s="290"/>
      <c r="AI132" s="290"/>
      <c r="AJ132" s="290"/>
      <c r="AK132" s="308"/>
      <c r="AL132" s="290" t="str">
        <f t="shared" si="8"/>
        <v>OK</v>
      </c>
      <c r="AM132" s="290" t="str">
        <f t="shared" si="9"/>
        <v>OK</v>
      </c>
      <c r="AN132" s="308"/>
      <c r="AO132" s="308"/>
      <c r="AP132" s="308"/>
    </row>
    <row r="133">
      <c r="A133" s="290"/>
      <c r="B133" s="286">
        <v>44062.0</v>
      </c>
      <c r="C133" s="289"/>
      <c r="D133" s="293" t="str">
        <f t="shared" si="4"/>
        <v>APA</v>
      </c>
      <c r="E133" s="296">
        <v>0.9631944444444445</v>
      </c>
      <c r="F133" s="290">
        <f t="shared" si="1"/>
        <v>2596.4</v>
      </c>
      <c r="G133" s="286">
        <v>44063.0</v>
      </c>
      <c r="H133" s="287" t="s">
        <v>658</v>
      </c>
      <c r="I133" s="296">
        <v>0.12083333333333333</v>
      </c>
      <c r="J133" s="290"/>
      <c r="K133" s="285">
        <f t="shared" si="2"/>
        <v>2600.2</v>
      </c>
      <c r="L133" s="285">
        <v>3.8</v>
      </c>
      <c r="M133" s="285"/>
      <c r="N133" s="285" t="s">
        <v>102</v>
      </c>
      <c r="O133" s="285"/>
      <c r="P133" s="285"/>
      <c r="Q133" s="285" t="s">
        <v>546</v>
      </c>
      <c r="R133" s="285" t="s">
        <v>657</v>
      </c>
      <c r="S133" s="285"/>
      <c r="T133" s="290"/>
      <c r="U133" s="290"/>
      <c r="V133" s="290"/>
      <c r="W133" s="290"/>
      <c r="X133" s="290"/>
      <c r="Y133" s="290"/>
      <c r="Z133" s="290"/>
      <c r="AA133" s="290"/>
      <c r="AB133" s="290"/>
      <c r="AC133" s="290"/>
      <c r="AD133" s="290"/>
      <c r="AE133" s="290"/>
      <c r="AF133" s="290"/>
      <c r="AG133" s="290"/>
      <c r="AH133" s="290"/>
      <c r="AI133" s="290"/>
      <c r="AJ133" s="290"/>
      <c r="AK133" s="308"/>
      <c r="AL133" s="290" t="str">
        <f t="shared" si="8"/>
        <v>OK</v>
      </c>
      <c r="AM133" s="290" t="str">
        <f t="shared" si="9"/>
        <v>OK</v>
      </c>
      <c r="AN133" s="308"/>
      <c r="AO133" s="308"/>
      <c r="AP133" s="308"/>
    </row>
    <row r="134">
      <c r="A134" s="290"/>
      <c r="B134" s="286">
        <v>44063.0</v>
      </c>
      <c r="C134" s="289"/>
      <c r="D134" s="293" t="str">
        <f t="shared" si="4"/>
        <v>HNZ</v>
      </c>
      <c r="E134" s="296">
        <v>0.14652777777777778</v>
      </c>
      <c r="F134" s="290">
        <f t="shared" si="1"/>
        <v>2600.2</v>
      </c>
      <c r="G134" s="286">
        <v>44063.0</v>
      </c>
      <c r="H134" s="287" t="s">
        <v>73</v>
      </c>
      <c r="I134" s="296">
        <v>0.15625</v>
      </c>
      <c r="J134" s="290"/>
      <c r="K134" s="285">
        <f t="shared" si="2"/>
        <v>2600.4</v>
      </c>
      <c r="L134" s="285">
        <v>0.2</v>
      </c>
      <c r="M134" s="285"/>
      <c r="N134" s="285" t="s">
        <v>102</v>
      </c>
      <c r="O134" s="285"/>
      <c r="P134" s="285"/>
      <c r="Q134" s="285" t="s">
        <v>546</v>
      </c>
      <c r="R134" s="285" t="s">
        <v>657</v>
      </c>
      <c r="S134" s="285"/>
      <c r="T134" s="290"/>
      <c r="U134" s="290"/>
      <c r="V134" s="290"/>
      <c r="W134" s="290"/>
      <c r="X134" s="290"/>
      <c r="Y134" s="290"/>
      <c r="Z134" s="290"/>
      <c r="AA134" s="290"/>
      <c r="AB134" s="290"/>
      <c r="AC134" s="290"/>
      <c r="AD134" s="290"/>
      <c r="AE134" s="290"/>
      <c r="AF134" s="290"/>
      <c r="AG134" s="290"/>
      <c r="AH134" s="290"/>
      <c r="AI134" s="290"/>
      <c r="AJ134" s="290"/>
      <c r="AK134" s="308"/>
      <c r="AL134" s="290" t="str">
        <f t="shared" si="8"/>
        <v>OK</v>
      </c>
      <c r="AM134" s="290" t="str">
        <f t="shared" si="9"/>
        <v>OK</v>
      </c>
      <c r="AN134" s="308"/>
      <c r="AO134" s="308"/>
      <c r="AP134" s="308"/>
    </row>
    <row r="135">
      <c r="A135" s="290"/>
      <c r="B135" s="286">
        <v>44063.0</v>
      </c>
      <c r="C135" s="289"/>
      <c r="D135" s="293" t="str">
        <f t="shared" si="4"/>
        <v>BUY</v>
      </c>
      <c r="E135" s="296">
        <v>0.7006944444444444</v>
      </c>
      <c r="F135" s="290">
        <f t="shared" si="1"/>
        <v>2600.4</v>
      </c>
      <c r="G135" s="286">
        <v>44063.0</v>
      </c>
      <c r="H135" s="287" t="s">
        <v>659</v>
      </c>
      <c r="I135" s="296">
        <v>0.7798611111111111</v>
      </c>
      <c r="J135" s="290"/>
      <c r="K135" s="285">
        <f t="shared" si="2"/>
        <v>2603.3</v>
      </c>
      <c r="L135" s="285">
        <v>2.9</v>
      </c>
      <c r="M135" s="285"/>
      <c r="N135" s="285" t="s">
        <v>94</v>
      </c>
      <c r="O135" s="285"/>
      <c r="P135" s="285"/>
      <c r="Q135" s="285" t="s">
        <v>546</v>
      </c>
      <c r="R135" s="285" t="s">
        <v>657</v>
      </c>
      <c r="S135" s="285"/>
      <c r="T135" s="290"/>
      <c r="U135" s="290"/>
      <c r="V135" s="290"/>
      <c r="W135" s="290"/>
      <c r="X135" s="290"/>
      <c r="Y135" s="290"/>
      <c r="Z135" s="290"/>
      <c r="AA135" s="290"/>
      <c r="AB135" s="290"/>
      <c r="AC135" s="290"/>
      <c r="AD135" s="290"/>
      <c r="AE135" s="290"/>
      <c r="AF135" s="290"/>
      <c r="AG135" s="290"/>
      <c r="AH135" s="290"/>
      <c r="AI135" s="290"/>
      <c r="AJ135" s="290"/>
      <c r="AK135" s="308"/>
      <c r="AL135" s="290" t="str">
        <f t="shared" si="8"/>
        <v>OK</v>
      </c>
      <c r="AM135" s="290" t="str">
        <f t="shared" si="9"/>
        <v>OK</v>
      </c>
      <c r="AN135" s="308"/>
      <c r="AO135" s="308"/>
      <c r="AP135" s="308"/>
    </row>
    <row r="136">
      <c r="A136" s="290"/>
      <c r="B136" s="286">
        <v>44063.0</v>
      </c>
      <c r="C136" s="289"/>
      <c r="D136" s="293" t="str">
        <f t="shared" si="4"/>
        <v>SLN</v>
      </c>
      <c r="E136" s="296">
        <v>0.8423611111111111</v>
      </c>
      <c r="F136" s="290">
        <f t="shared" si="1"/>
        <v>2603.3</v>
      </c>
      <c r="G136" s="286">
        <v>44063.0</v>
      </c>
      <c r="H136" s="287" t="s">
        <v>656</v>
      </c>
      <c r="I136" s="296">
        <v>0.9083333333333333</v>
      </c>
      <c r="J136" s="290"/>
      <c r="K136" s="285">
        <f t="shared" si="2"/>
        <v>2604.9</v>
      </c>
      <c r="L136" s="285">
        <v>1.6</v>
      </c>
      <c r="M136" s="285"/>
      <c r="N136" s="285" t="s">
        <v>94</v>
      </c>
      <c r="O136" s="285"/>
      <c r="P136" s="285"/>
      <c r="Q136" s="285" t="s">
        <v>546</v>
      </c>
      <c r="R136" s="285" t="s">
        <v>657</v>
      </c>
      <c r="S136" s="285"/>
      <c r="T136" s="290"/>
      <c r="U136" s="290"/>
      <c r="V136" s="290"/>
      <c r="W136" s="290"/>
      <c r="X136" s="290"/>
      <c r="Y136" s="290"/>
      <c r="Z136" s="290"/>
      <c r="AA136" s="290"/>
      <c r="AB136" s="290"/>
      <c r="AC136" s="290"/>
      <c r="AD136" s="290"/>
      <c r="AE136" s="290"/>
      <c r="AF136" s="290"/>
      <c r="AG136" s="290"/>
      <c r="AH136" s="290"/>
      <c r="AI136" s="290"/>
      <c r="AJ136" s="290"/>
      <c r="AK136" s="308"/>
      <c r="AL136" s="290" t="str">
        <f t="shared" si="8"/>
        <v>OK</v>
      </c>
      <c r="AM136" s="290" t="str">
        <f t="shared" si="9"/>
        <v>OK</v>
      </c>
      <c r="AN136" s="308"/>
      <c r="AO136" s="308"/>
      <c r="AP136" s="308"/>
    </row>
    <row r="137">
      <c r="A137" s="290"/>
      <c r="B137" s="286">
        <v>44063.0</v>
      </c>
      <c r="C137" s="289"/>
      <c r="D137" s="293" t="str">
        <f t="shared" si="4"/>
        <v>APA</v>
      </c>
      <c r="E137" s="296">
        <v>0.9298611111111111</v>
      </c>
      <c r="F137" s="290">
        <f t="shared" si="1"/>
        <v>2604.9</v>
      </c>
      <c r="G137" s="286">
        <v>44064.0</v>
      </c>
      <c r="H137" s="287" t="s">
        <v>658</v>
      </c>
      <c r="I137" s="296">
        <v>0.08611111111111111</v>
      </c>
      <c r="J137" s="290"/>
      <c r="K137" s="285">
        <f t="shared" si="2"/>
        <v>2608.6</v>
      </c>
      <c r="L137" s="285">
        <v>3.7</v>
      </c>
      <c r="M137" s="285"/>
      <c r="N137" s="285" t="s">
        <v>94</v>
      </c>
      <c r="O137" s="285"/>
      <c r="P137" s="285"/>
      <c r="Q137" s="285" t="s">
        <v>546</v>
      </c>
      <c r="R137" s="285" t="s">
        <v>657</v>
      </c>
      <c r="S137" s="285"/>
      <c r="T137" s="290"/>
      <c r="U137" s="290"/>
      <c r="V137" s="290"/>
      <c r="W137" s="290"/>
      <c r="X137" s="290"/>
      <c r="Y137" s="290"/>
      <c r="Z137" s="290"/>
      <c r="AA137" s="290"/>
      <c r="AB137" s="290"/>
      <c r="AC137" s="290"/>
      <c r="AD137" s="290"/>
      <c r="AE137" s="290"/>
      <c r="AF137" s="290"/>
      <c r="AG137" s="290"/>
      <c r="AH137" s="290"/>
      <c r="AI137" s="290"/>
      <c r="AJ137" s="290"/>
      <c r="AK137" s="308"/>
      <c r="AL137" s="290" t="str">
        <f t="shared" si="8"/>
        <v>OK</v>
      </c>
      <c r="AM137" s="290" t="str">
        <f t="shared" si="9"/>
        <v>OK</v>
      </c>
      <c r="AN137" s="308"/>
      <c r="AO137" s="308"/>
      <c r="AP137" s="308"/>
    </row>
    <row r="138">
      <c r="A138" s="290"/>
      <c r="B138" s="286">
        <v>44064.0</v>
      </c>
      <c r="C138" s="289"/>
      <c r="D138" s="293" t="str">
        <f t="shared" si="4"/>
        <v>HNZ</v>
      </c>
      <c r="E138" s="296">
        <v>0.10277777777777777</v>
      </c>
      <c r="F138" s="290">
        <f t="shared" si="1"/>
        <v>2608.6</v>
      </c>
      <c r="G138" s="286">
        <v>44064.0</v>
      </c>
      <c r="H138" s="287" t="s">
        <v>73</v>
      </c>
      <c r="I138" s="296">
        <v>0.12916666666666668</v>
      </c>
      <c r="J138" s="290"/>
      <c r="K138" s="285">
        <f t="shared" si="2"/>
        <v>2609.2</v>
      </c>
      <c r="L138" s="285">
        <v>0.6</v>
      </c>
      <c r="M138" s="285"/>
      <c r="N138" s="285" t="s">
        <v>94</v>
      </c>
      <c r="O138" s="285"/>
      <c r="P138" s="285"/>
      <c r="Q138" s="285" t="s">
        <v>546</v>
      </c>
      <c r="R138" s="285" t="s">
        <v>657</v>
      </c>
      <c r="S138" s="285"/>
      <c r="T138" s="290"/>
      <c r="U138" s="290"/>
      <c r="V138" s="290"/>
      <c r="W138" s="290"/>
      <c r="X138" s="290"/>
      <c r="Y138" s="290"/>
      <c r="Z138" s="290"/>
      <c r="AA138" s="290"/>
      <c r="AB138" s="290"/>
      <c r="AC138" s="290"/>
      <c r="AD138" s="290"/>
      <c r="AE138" s="290"/>
      <c r="AF138" s="290"/>
      <c r="AG138" s="290"/>
      <c r="AH138" s="290"/>
      <c r="AI138" s="290"/>
      <c r="AJ138" s="290"/>
      <c r="AK138" s="308"/>
      <c r="AL138" s="290" t="str">
        <f t="shared" si="8"/>
        <v>OK</v>
      </c>
      <c r="AM138" s="290" t="str">
        <f t="shared" si="9"/>
        <v>OK</v>
      </c>
      <c r="AN138" s="308"/>
      <c r="AO138" s="308"/>
      <c r="AP138" s="308"/>
    </row>
    <row r="139">
      <c r="A139" s="290"/>
      <c r="B139" s="286">
        <v>44064.0</v>
      </c>
      <c r="C139" s="289"/>
      <c r="D139" s="293" t="str">
        <f t="shared" si="4"/>
        <v>BUY</v>
      </c>
      <c r="E139" s="296">
        <v>0.7375</v>
      </c>
      <c r="F139" s="290">
        <f t="shared" si="1"/>
        <v>2609.2</v>
      </c>
      <c r="G139" s="286">
        <v>44064.0</v>
      </c>
      <c r="H139" s="287" t="s">
        <v>656</v>
      </c>
      <c r="I139" s="296">
        <v>0.8590277777777777</v>
      </c>
      <c r="J139" s="290"/>
      <c r="K139" s="285">
        <f t="shared" si="2"/>
        <v>2613.4</v>
      </c>
      <c r="L139" s="285">
        <v>4.2</v>
      </c>
      <c r="M139" s="285"/>
      <c r="N139" s="285" t="s">
        <v>94</v>
      </c>
      <c r="O139" s="285"/>
      <c r="P139" s="285"/>
      <c r="Q139" s="285" t="s">
        <v>546</v>
      </c>
      <c r="R139" s="285" t="s">
        <v>657</v>
      </c>
      <c r="S139" s="285"/>
      <c r="T139" s="290"/>
      <c r="U139" s="290"/>
      <c r="V139" s="290"/>
      <c r="W139" s="290"/>
      <c r="X139" s="290"/>
      <c r="Y139" s="290"/>
      <c r="Z139" s="290"/>
      <c r="AA139" s="290"/>
      <c r="AB139" s="290"/>
      <c r="AC139" s="290"/>
      <c r="AD139" s="290"/>
      <c r="AE139" s="290"/>
      <c r="AF139" s="290"/>
      <c r="AG139" s="290"/>
      <c r="AH139" s="290"/>
      <c r="AI139" s="290"/>
      <c r="AJ139" s="290"/>
      <c r="AK139" s="308"/>
      <c r="AL139" s="290" t="str">
        <f t="shared" si="8"/>
        <v>OK</v>
      </c>
      <c r="AM139" s="290" t="str">
        <f t="shared" si="9"/>
        <v>OK</v>
      </c>
      <c r="AN139" s="308"/>
      <c r="AO139" s="308"/>
      <c r="AP139" s="308"/>
    </row>
    <row r="140">
      <c r="A140" s="290"/>
      <c r="B140" s="286">
        <v>44064.0</v>
      </c>
      <c r="C140" s="289"/>
      <c r="D140" s="293" t="str">
        <f t="shared" si="4"/>
        <v>APA</v>
      </c>
      <c r="E140" s="296">
        <v>0.96875</v>
      </c>
      <c r="F140" s="290">
        <f t="shared" si="1"/>
        <v>2613.4</v>
      </c>
      <c r="G140" s="286">
        <v>44065.0</v>
      </c>
      <c r="H140" s="287" t="s">
        <v>73</v>
      </c>
      <c r="I140" s="296">
        <v>0.13055555555555556</v>
      </c>
      <c r="J140" s="290"/>
      <c r="K140" s="285">
        <f t="shared" si="2"/>
        <v>2617.3</v>
      </c>
      <c r="L140" s="285">
        <v>3.9</v>
      </c>
      <c r="M140" s="285"/>
      <c r="N140" s="285" t="s">
        <v>94</v>
      </c>
      <c r="O140" s="285"/>
      <c r="P140" s="285"/>
      <c r="Q140" s="285" t="s">
        <v>546</v>
      </c>
      <c r="R140" s="285" t="s">
        <v>657</v>
      </c>
      <c r="S140" s="285"/>
      <c r="T140" s="290"/>
      <c r="U140" s="290"/>
      <c r="V140" s="290"/>
      <c r="W140" s="290"/>
      <c r="X140" s="290"/>
      <c r="Y140" s="290"/>
      <c r="Z140" s="290"/>
      <c r="AA140" s="290"/>
      <c r="AB140" s="290"/>
      <c r="AC140" s="290"/>
      <c r="AD140" s="290"/>
      <c r="AE140" s="290"/>
      <c r="AF140" s="290"/>
      <c r="AG140" s="290"/>
      <c r="AH140" s="290"/>
      <c r="AI140" s="290"/>
      <c r="AJ140" s="290"/>
      <c r="AK140" s="308"/>
      <c r="AL140" s="290" t="str">
        <f t="shared" si="8"/>
        <v>OK</v>
      </c>
      <c r="AM140" s="290" t="str">
        <f t="shared" si="9"/>
        <v>OK</v>
      </c>
      <c r="AN140" s="308"/>
      <c r="AO140" s="308"/>
      <c r="AP140" s="308"/>
    </row>
    <row r="141">
      <c r="A141" s="290"/>
      <c r="B141" s="286">
        <v>44065.0</v>
      </c>
      <c r="C141" s="289"/>
      <c r="D141" s="293" t="str">
        <f t="shared" si="4"/>
        <v>BUY</v>
      </c>
      <c r="E141" s="296">
        <v>0.7340277777777777</v>
      </c>
      <c r="F141" s="290">
        <f t="shared" si="1"/>
        <v>2617.3</v>
      </c>
      <c r="G141" s="286">
        <v>44065.0</v>
      </c>
      <c r="H141" s="287" t="s">
        <v>656</v>
      </c>
      <c r="I141" s="296">
        <v>0.90625</v>
      </c>
      <c r="J141" s="290"/>
      <c r="K141" s="285">
        <f t="shared" si="2"/>
        <v>2621.4</v>
      </c>
      <c r="L141" s="285">
        <v>4.1</v>
      </c>
      <c r="M141" s="285"/>
      <c r="N141" s="285" t="s">
        <v>102</v>
      </c>
      <c r="O141" s="285"/>
      <c r="P141" s="285"/>
      <c r="Q141" s="285" t="s">
        <v>546</v>
      </c>
      <c r="R141" s="285" t="s">
        <v>657</v>
      </c>
      <c r="S141" s="285"/>
      <c r="T141" s="290"/>
      <c r="U141" s="290"/>
      <c r="V141" s="290"/>
      <c r="W141" s="290"/>
      <c r="X141" s="290"/>
      <c r="Y141" s="290"/>
      <c r="Z141" s="290"/>
      <c r="AA141" s="290"/>
      <c r="AB141" s="290"/>
      <c r="AC141" s="290"/>
      <c r="AD141" s="290"/>
      <c r="AE141" s="290"/>
      <c r="AF141" s="290"/>
      <c r="AG141" s="290"/>
      <c r="AH141" s="290"/>
      <c r="AI141" s="290"/>
      <c r="AJ141" s="290"/>
      <c r="AK141" s="308"/>
      <c r="AL141" s="290" t="str">
        <f t="shared" si="8"/>
        <v>OK</v>
      </c>
      <c r="AM141" s="290" t="str">
        <f t="shared" si="9"/>
        <v>OK</v>
      </c>
      <c r="AN141" s="308"/>
      <c r="AO141" s="308"/>
      <c r="AP141" s="308"/>
    </row>
    <row r="142">
      <c r="A142" s="290"/>
      <c r="B142" s="286">
        <v>44065.0</v>
      </c>
      <c r="C142" s="289"/>
      <c r="D142" s="293" t="str">
        <f t="shared" si="4"/>
        <v>APA</v>
      </c>
      <c r="E142" s="296">
        <v>0.9631944444444445</v>
      </c>
      <c r="F142" s="290">
        <f t="shared" si="1"/>
        <v>2621.4</v>
      </c>
      <c r="G142" s="286">
        <v>44066.0</v>
      </c>
      <c r="H142" s="287" t="s">
        <v>658</v>
      </c>
      <c r="I142" s="296">
        <v>0.125</v>
      </c>
      <c r="J142" s="290"/>
      <c r="K142" s="285">
        <f t="shared" si="2"/>
        <v>2625.2</v>
      </c>
      <c r="L142" s="285">
        <v>3.8</v>
      </c>
      <c r="M142" s="285"/>
      <c r="N142" s="285" t="s">
        <v>102</v>
      </c>
      <c r="O142" s="285"/>
      <c r="P142" s="285"/>
      <c r="Q142" s="285" t="s">
        <v>546</v>
      </c>
      <c r="R142" s="285" t="s">
        <v>657</v>
      </c>
      <c r="S142" s="285"/>
      <c r="T142" s="290"/>
      <c r="U142" s="290"/>
      <c r="V142" s="290"/>
      <c r="W142" s="290"/>
      <c r="X142" s="290"/>
      <c r="Y142" s="290"/>
      <c r="Z142" s="290"/>
      <c r="AA142" s="290"/>
      <c r="AB142" s="290"/>
      <c r="AC142" s="290"/>
      <c r="AD142" s="290"/>
      <c r="AE142" s="290"/>
      <c r="AF142" s="290"/>
      <c r="AG142" s="290"/>
      <c r="AH142" s="290"/>
      <c r="AI142" s="290"/>
      <c r="AJ142" s="290"/>
      <c r="AK142" s="308"/>
      <c r="AL142" s="290" t="str">
        <f t="shared" si="8"/>
        <v>OK</v>
      </c>
      <c r="AM142" s="290" t="str">
        <f t="shared" si="9"/>
        <v>OK</v>
      </c>
      <c r="AN142" s="308"/>
      <c r="AO142" s="308"/>
      <c r="AP142" s="308"/>
    </row>
    <row r="143">
      <c r="A143" s="290"/>
      <c r="B143" s="286">
        <v>44066.0</v>
      </c>
      <c r="C143" s="289"/>
      <c r="D143" s="293" t="str">
        <f t="shared" si="4"/>
        <v>HNZ</v>
      </c>
      <c r="E143" s="296">
        <v>0.14027777777777778</v>
      </c>
      <c r="F143" s="290">
        <f t="shared" si="1"/>
        <v>2625.2</v>
      </c>
      <c r="G143" s="286">
        <v>44066.0</v>
      </c>
      <c r="H143" s="287" t="s">
        <v>73</v>
      </c>
      <c r="I143" s="296">
        <v>0.14722222222222223</v>
      </c>
      <c r="J143" s="290"/>
      <c r="K143" s="285">
        <f t="shared" si="2"/>
        <v>2625.4</v>
      </c>
      <c r="L143" s="285">
        <v>0.2</v>
      </c>
      <c r="M143" s="285"/>
      <c r="N143" s="285" t="s">
        <v>102</v>
      </c>
      <c r="O143" s="285"/>
      <c r="P143" s="285"/>
      <c r="Q143" s="285" t="s">
        <v>546</v>
      </c>
      <c r="R143" s="285" t="s">
        <v>657</v>
      </c>
      <c r="S143" s="285"/>
      <c r="T143" s="290"/>
      <c r="U143" s="290"/>
      <c r="V143" s="290"/>
      <c r="W143" s="290"/>
      <c r="X143" s="290"/>
      <c r="Y143" s="290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308"/>
      <c r="AL143" s="290" t="str">
        <f t="shared" si="8"/>
        <v>OK</v>
      </c>
      <c r="AM143" s="290" t="str">
        <f t="shared" si="9"/>
        <v>OK</v>
      </c>
      <c r="AN143" s="308"/>
      <c r="AO143" s="308"/>
      <c r="AP143" s="308"/>
    </row>
    <row r="144">
      <c r="A144" s="290"/>
      <c r="B144" s="286">
        <v>44066.0</v>
      </c>
      <c r="C144" s="289"/>
      <c r="D144" s="293" t="str">
        <f t="shared" si="4"/>
        <v>BUY</v>
      </c>
      <c r="E144" s="296">
        <v>0.6152777777777778</v>
      </c>
      <c r="F144" s="290">
        <f t="shared" si="1"/>
        <v>2625.4</v>
      </c>
      <c r="G144" s="286">
        <v>44066.0</v>
      </c>
      <c r="H144" s="287" t="s">
        <v>656</v>
      </c>
      <c r="I144" s="296">
        <v>0.7979166666666667</v>
      </c>
      <c r="J144" s="290"/>
      <c r="K144" s="285">
        <f t="shared" si="2"/>
        <v>2629.8</v>
      </c>
      <c r="L144" s="285">
        <v>4.4</v>
      </c>
      <c r="M144" s="285"/>
      <c r="N144" s="285" t="s">
        <v>94</v>
      </c>
      <c r="O144" s="285"/>
      <c r="P144" s="285"/>
      <c r="Q144" s="285" t="s">
        <v>546</v>
      </c>
      <c r="R144" s="285" t="s">
        <v>657</v>
      </c>
      <c r="S144" s="285"/>
      <c r="T144" s="290"/>
      <c r="U144" s="290"/>
      <c r="V144" s="290"/>
      <c r="W144" s="290"/>
      <c r="X144" s="290"/>
      <c r="Y144" s="290"/>
      <c r="Z144" s="290"/>
      <c r="AA144" s="290"/>
      <c r="AB144" s="290"/>
      <c r="AC144" s="290"/>
      <c r="AD144" s="290"/>
      <c r="AE144" s="290"/>
      <c r="AF144" s="290"/>
      <c r="AG144" s="290"/>
      <c r="AH144" s="290"/>
      <c r="AI144" s="290"/>
      <c r="AJ144" s="290"/>
      <c r="AK144" s="308"/>
      <c r="AL144" s="290" t="str">
        <f t="shared" si="8"/>
        <v>OK</v>
      </c>
      <c r="AM144" s="290" t="str">
        <f t="shared" si="9"/>
        <v>OK</v>
      </c>
      <c r="AN144" s="308"/>
      <c r="AO144" s="308"/>
      <c r="AP144" s="308"/>
    </row>
    <row r="145">
      <c r="A145" s="290"/>
      <c r="B145" s="286">
        <v>44066.0</v>
      </c>
      <c r="C145" s="289"/>
      <c r="D145" s="293" t="str">
        <f t="shared" si="4"/>
        <v>APA</v>
      </c>
      <c r="E145" s="296">
        <v>0.8298611111111112</v>
      </c>
      <c r="F145" s="290">
        <f t="shared" si="1"/>
        <v>2629.8</v>
      </c>
      <c r="G145" s="286">
        <v>44066.0</v>
      </c>
      <c r="H145" s="287" t="s">
        <v>659</v>
      </c>
      <c r="I145" s="296">
        <v>0.8784722222222222</v>
      </c>
      <c r="J145" s="290"/>
      <c r="K145" s="285">
        <f t="shared" si="2"/>
        <v>2630.9</v>
      </c>
      <c r="L145" s="285">
        <v>1.1</v>
      </c>
      <c r="M145" s="285"/>
      <c r="N145" s="285" t="s">
        <v>94</v>
      </c>
      <c r="O145" s="285"/>
      <c r="P145" s="285"/>
      <c r="Q145" s="285" t="s">
        <v>546</v>
      </c>
      <c r="R145" s="285" t="s">
        <v>657</v>
      </c>
      <c r="S145" s="285"/>
      <c r="T145" s="290"/>
      <c r="U145" s="290"/>
      <c r="V145" s="290"/>
      <c r="W145" s="290"/>
      <c r="X145" s="290"/>
      <c r="Y145" s="290"/>
      <c r="Z145" s="290"/>
      <c r="AA145" s="290"/>
      <c r="AB145" s="290"/>
      <c r="AC145" s="290"/>
      <c r="AD145" s="290"/>
      <c r="AE145" s="290"/>
      <c r="AF145" s="290"/>
      <c r="AG145" s="290"/>
      <c r="AH145" s="290"/>
      <c r="AI145" s="290"/>
      <c r="AJ145" s="290"/>
      <c r="AK145" s="308"/>
      <c r="AL145" s="290" t="str">
        <f t="shared" si="8"/>
        <v>OK</v>
      </c>
      <c r="AM145" s="290" t="str">
        <f t="shared" si="9"/>
        <v>OK</v>
      </c>
      <c r="AN145" s="308"/>
      <c r="AO145" s="308"/>
      <c r="AP145" s="308"/>
    </row>
    <row r="146">
      <c r="A146" s="290"/>
      <c r="B146" s="286">
        <v>44066.0</v>
      </c>
      <c r="C146" s="289"/>
      <c r="D146" s="293" t="str">
        <f t="shared" si="4"/>
        <v>SLN</v>
      </c>
      <c r="E146" s="296">
        <v>0.8993055555555556</v>
      </c>
      <c r="F146" s="290">
        <f t="shared" si="1"/>
        <v>2630.9</v>
      </c>
      <c r="G146" s="286">
        <v>44067.0</v>
      </c>
      <c r="H146" s="287" t="s">
        <v>658</v>
      </c>
      <c r="I146" s="296">
        <v>0.006944444444444444</v>
      </c>
      <c r="J146" s="290"/>
      <c r="K146" s="285">
        <f t="shared" si="2"/>
        <v>2633.5</v>
      </c>
      <c r="L146" s="285">
        <v>2.6</v>
      </c>
      <c r="M146" s="285"/>
      <c r="N146" s="285" t="s">
        <v>94</v>
      </c>
      <c r="O146" s="285"/>
      <c r="P146" s="285"/>
      <c r="Q146" s="285" t="s">
        <v>546</v>
      </c>
      <c r="R146" s="285" t="s">
        <v>657</v>
      </c>
      <c r="S146" s="285"/>
      <c r="T146" s="290"/>
      <c r="U146" s="290"/>
      <c r="V146" s="290"/>
      <c r="W146" s="290"/>
      <c r="X146" s="290"/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308"/>
      <c r="AL146" s="290" t="str">
        <f t="shared" si="8"/>
        <v>OK</v>
      </c>
      <c r="AM146" s="290" t="str">
        <f t="shared" si="9"/>
        <v>OK</v>
      </c>
      <c r="AN146" s="308"/>
      <c r="AO146" s="308"/>
      <c r="AP146" s="308"/>
    </row>
    <row r="147">
      <c r="A147" s="290"/>
      <c r="B147" s="286">
        <v>44067.0</v>
      </c>
      <c r="C147" s="289"/>
      <c r="D147" s="293" t="str">
        <f t="shared" si="4"/>
        <v>HNZ</v>
      </c>
      <c r="E147" s="296">
        <v>0.027777777777777776</v>
      </c>
      <c r="F147" s="290">
        <f t="shared" si="1"/>
        <v>2633.5</v>
      </c>
      <c r="G147" s="286">
        <v>44067.0</v>
      </c>
      <c r="H147" s="287" t="s">
        <v>73</v>
      </c>
      <c r="I147" s="296">
        <v>0.03611111111111111</v>
      </c>
      <c r="J147" s="290"/>
      <c r="K147" s="285">
        <f t="shared" si="2"/>
        <v>2633.7</v>
      </c>
      <c r="L147" s="285">
        <v>0.2</v>
      </c>
      <c r="M147" s="285"/>
      <c r="N147" s="285" t="s">
        <v>94</v>
      </c>
      <c r="O147" s="285"/>
      <c r="P147" s="285"/>
      <c r="Q147" s="285" t="s">
        <v>546</v>
      </c>
      <c r="R147" s="285" t="s">
        <v>657</v>
      </c>
      <c r="S147" s="285"/>
      <c r="T147" s="290"/>
      <c r="U147" s="290"/>
      <c r="V147" s="290"/>
      <c r="W147" s="290"/>
      <c r="X147" s="290"/>
      <c r="Y147" s="290"/>
      <c r="Z147" s="290"/>
      <c r="AA147" s="290"/>
      <c r="AB147" s="290"/>
      <c r="AC147" s="290"/>
      <c r="AD147" s="290"/>
      <c r="AE147" s="290"/>
      <c r="AF147" s="290"/>
      <c r="AG147" s="290"/>
      <c r="AH147" s="290"/>
      <c r="AI147" s="290"/>
      <c r="AJ147" s="290"/>
      <c r="AK147" s="308"/>
      <c r="AL147" s="290" t="str">
        <f t="shared" si="8"/>
        <v>OK</v>
      </c>
      <c r="AM147" s="290" t="str">
        <f t="shared" si="9"/>
        <v>OK</v>
      </c>
      <c r="AN147" s="308"/>
      <c r="AO147" s="308"/>
      <c r="AP147" s="308"/>
    </row>
    <row r="148">
      <c r="A148" s="290"/>
      <c r="B148" s="286">
        <v>44067.0</v>
      </c>
      <c r="C148" s="289"/>
      <c r="D148" s="293" t="str">
        <f t="shared" si="4"/>
        <v>BUY</v>
      </c>
      <c r="E148" s="296">
        <v>0.6291666666666667</v>
      </c>
      <c r="F148" s="290">
        <f t="shared" si="1"/>
        <v>2633.7</v>
      </c>
      <c r="G148" s="286">
        <v>44067.0</v>
      </c>
      <c r="H148" s="287" t="s">
        <v>656</v>
      </c>
      <c r="I148" s="296">
        <v>0.8125</v>
      </c>
      <c r="J148" s="290"/>
      <c r="K148" s="285">
        <f t="shared" si="2"/>
        <v>2638.2</v>
      </c>
      <c r="L148" s="285">
        <v>4.5</v>
      </c>
      <c r="M148" s="285"/>
      <c r="N148" s="285" t="s">
        <v>94</v>
      </c>
      <c r="O148" s="285"/>
      <c r="P148" s="285"/>
      <c r="Q148" s="285" t="s">
        <v>546</v>
      </c>
      <c r="R148" s="285" t="s">
        <v>657</v>
      </c>
      <c r="S148" s="285"/>
      <c r="T148" s="290"/>
      <c r="U148" s="290"/>
      <c r="V148" s="290"/>
      <c r="W148" s="290"/>
      <c r="X148" s="290"/>
      <c r="Y148" s="290"/>
      <c r="Z148" s="290"/>
      <c r="AA148" s="290"/>
      <c r="AB148" s="290"/>
      <c r="AC148" s="290"/>
      <c r="AD148" s="290"/>
      <c r="AE148" s="290"/>
      <c r="AF148" s="290"/>
      <c r="AG148" s="290"/>
      <c r="AH148" s="290"/>
      <c r="AI148" s="290"/>
      <c r="AJ148" s="290"/>
      <c r="AK148" s="308"/>
      <c r="AL148" s="290" t="str">
        <f t="shared" si="8"/>
        <v>OK</v>
      </c>
      <c r="AM148" s="290" t="str">
        <f t="shared" si="9"/>
        <v>OK</v>
      </c>
      <c r="AN148" s="308"/>
      <c r="AO148" s="308"/>
      <c r="AP148" s="308"/>
    </row>
    <row r="149">
      <c r="A149" s="290"/>
      <c r="B149" s="286">
        <v>44067.0</v>
      </c>
      <c r="C149" s="289"/>
      <c r="D149" s="293" t="str">
        <f t="shared" si="4"/>
        <v>APA</v>
      </c>
      <c r="E149" s="296">
        <v>0.8680555555555556</v>
      </c>
      <c r="F149" s="290">
        <f t="shared" si="1"/>
        <v>2638.2</v>
      </c>
      <c r="G149" s="286">
        <v>44068.0</v>
      </c>
      <c r="H149" s="287" t="s">
        <v>658</v>
      </c>
      <c r="I149" s="296">
        <v>0.030555555555555555</v>
      </c>
      <c r="J149" s="290"/>
      <c r="K149" s="285">
        <f t="shared" si="2"/>
        <v>2642.1</v>
      </c>
      <c r="L149" s="285">
        <v>3.9</v>
      </c>
      <c r="M149" s="285"/>
      <c r="N149" s="285" t="s">
        <v>94</v>
      </c>
      <c r="O149" s="285"/>
      <c r="P149" s="285"/>
      <c r="Q149" s="285" t="s">
        <v>546</v>
      </c>
      <c r="R149" s="285" t="s">
        <v>657</v>
      </c>
      <c r="S149" s="285"/>
      <c r="T149" s="290"/>
      <c r="U149" s="290"/>
      <c r="V149" s="290"/>
      <c r="W149" s="290"/>
      <c r="X149" s="290"/>
      <c r="Y149" s="290"/>
      <c r="Z149" s="290"/>
      <c r="AA149" s="290"/>
      <c r="AB149" s="290"/>
      <c r="AC149" s="290"/>
      <c r="AD149" s="290"/>
      <c r="AE149" s="290"/>
      <c r="AF149" s="290"/>
      <c r="AG149" s="290"/>
      <c r="AH149" s="290"/>
      <c r="AI149" s="290"/>
      <c r="AJ149" s="290"/>
      <c r="AK149" s="308"/>
      <c r="AL149" s="290" t="str">
        <f t="shared" si="8"/>
        <v>OK</v>
      </c>
      <c r="AM149" s="290" t="str">
        <f t="shared" si="9"/>
        <v>OK</v>
      </c>
      <c r="AN149" s="308"/>
      <c r="AO149" s="308"/>
      <c r="AP149" s="308"/>
    </row>
    <row r="150">
      <c r="A150" s="290"/>
      <c r="B150" s="286">
        <v>44068.0</v>
      </c>
      <c r="C150" s="289"/>
      <c r="D150" s="293" t="str">
        <f t="shared" si="4"/>
        <v>HNZ</v>
      </c>
      <c r="E150" s="296">
        <v>0.041666666666666664</v>
      </c>
      <c r="F150" s="290">
        <f t="shared" si="1"/>
        <v>2642.1</v>
      </c>
      <c r="G150" s="286">
        <v>44068.0</v>
      </c>
      <c r="H150" s="287" t="s">
        <v>73</v>
      </c>
      <c r="I150" s="296">
        <v>0.05416666666666667</v>
      </c>
      <c r="J150" s="290"/>
      <c r="K150" s="285">
        <f t="shared" si="2"/>
        <v>2642.4</v>
      </c>
      <c r="L150" s="285">
        <v>0.3</v>
      </c>
      <c r="M150" s="285"/>
      <c r="N150" s="285" t="s">
        <v>94</v>
      </c>
      <c r="O150" s="285"/>
      <c r="P150" s="285"/>
      <c r="Q150" s="285" t="s">
        <v>546</v>
      </c>
      <c r="R150" s="285" t="s">
        <v>657</v>
      </c>
      <c r="S150" s="285"/>
      <c r="T150" s="290"/>
      <c r="U150" s="290"/>
      <c r="V150" s="290"/>
      <c r="W150" s="290"/>
      <c r="X150" s="290"/>
      <c r="Y150" s="290"/>
      <c r="Z150" s="290"/>
      <c r="AA150" s="290"/>
      <c r="AB150" s="290"/>
      <c r="AC150" s="290"/>
      <c r="AD150" s="290"/>
      <c r="AE150" s="290"/>
      <c r="AF150" s="290"/>
      <c r="AG150" s="290"/>
      <c r="AH150" s="290"/>
      <c r="AI150" s="290"/>
      <c r="AJ150" s="290"/>
      <c r="AK150" s="308"/>
      <c r="AL150" s="290" t="str">
        <f t="shared" si="8"/>
        <v>OK</v>
      </c>
      <c r="AM150" s="290" t="str">
        <f t="shared" si="9"/>
        <v>OK</v>
      </c>
      <c r="AN150" s="308"/>
      <c r="AO150" s="308"/>
      <c r="AP150" s="308"/>
    </row>
    <row r="151">
      <c r="A151" s="290"/>
      <c r="B151" s="286">
        <v>44068.0</v>
      </c>
      <c r="C151" s="289"/>
      <c r="D151" s="293" t="str">
        <f t="shared" si="4"/>
        <v>BUY</v>
      </c>
      <c r="E151" s="296">
        <v>0.4131944444444444</v>
      </c>
      <c r="F151" s="290">
        <f t="shared" si="1"/>
        <v>2642.4</v>
      </c>
      <c r="G151" s="286">
        <v>44068.0</v>
      </c>
      <c r="H151" s="287" t="s">
        <v>197</v>
      </c>
      <c r="I151" s="296">
        <v>0.4222222222222222</v>
      </c>
      <c r="J151" s="290"/>
      <c r="K151" s="285">
        <f t="shared" si="2"/>
        <v>2642.5</v>
      </c>
      <c r="L151" s="285">
        <v>0.1</v>
      </c>
      <c r="M151" s="285"/>
      <c r="N151" s="285" t="s">
        <v>102</v>
      </c>
      <c r="O151" s="285"/>
      <c r="P151" s="285"/>
      <c r="Q151" s="285" t="s">
        <v>10</v>
      </c>
      <c r="R151" s="285" t="s">
        <v>518</v>
      </c>
      <c r="S151" s="285"/>
      <c r="T151" s="290"/>
      <c r="U151" s="290"/>
      <c r="V151" s="290"/>
      <c r="W151" s="290"/>
      <c r="X151" s="290"/>
      <c r="Y151" s="290"/>
      <c r="Z151" s="290"/>
      <c r="AA151" s="290"/>
      <c r="AB151" s="290"/>
      <c r="AC151" s="290"/>
      <c r="AD151" s="290"/>
      <c r="AE151" s="290"/>
      <c r="AF151" s="290"/>
      <c r="AG151" s="290"/>
      <c r="AH151" s="290"/>
      <c r="AI151" s="290"/>
      <c r="AJ151" s="290"/>
      <c r="AK151" s="308"/>
      <c r="AL151" s="290" t="str">
        <f t="shared" si="8"/>
        <v>OK</v>
      </c>
      <c r="AM151" s="290" t="str">
        <f t="shared" si="9"/>
        <v>OK</v>
      </c>
      <c r="AN151" s="308"/>
      <c r="AO151" s="308"/>
      <c r="AP151" s="308"/>
    </row>
    <row r="152">
      <c r="A152" s="290"/>
      <c r="B152" s="286">
        <v>44068.0</v>
      </c>
      <c r="C152" s="289"/>
      <c r="D152" s="293" t="str">
        <f t="shared" si="4"/>
        <v>GSO</v>
      </c>
      <c r="E152" s="296">
        <v>0.7215277777777778</v>
      </c>
      <c r="F152" s="290">
        <f t="shared" si="1"/>
        <v>2642.5</v>
      </c>
      <c r="G152" s="286">
        <v>44068.0</v>
      </c>
      <c r="H152" s="287" t="s">
        <v>659</v>
      </c>
      <c r="I152" s="296">
        <v>0.84375</v>
      </c>
      <c r="J152" s="290"/>
      <c r="K152" s="285">
        <f t="shared" si="2"/>
        <v>2645.4</v>
      </c>
      <c r="L152" s="285">
        <v>2.9</v>
      </c>
      <c r="M152" s="285"/>
      <c r="N152" s="285" t="s">
        <v>94</v>
      </c>
      <c r="O152" s="285"/>
      <c r="P152" s="285"/>
      <c r="Q152" s="285" t="s">
        <v>546</v>
      </c>
      <c r="R152" s="285" t="s">
        <v>657</v>
      </c>
      <c r="S152" s="285"/>
      <c r="T152" s="290"/>
      <c r="U152" s="290"/>
      <c r="V152" s="290"/>
      <c r="W152" s="290"/>
      <c r="X152" s="290"/>
      <c r="Y152" s="290"/>
      <c r="Z152" s="290"/>
      <c r="AA152" s="290"/>
      <c r="AB152" s="290"/>
      <c r="AC152" s="290"/>
      <c r="AD152" s="290"/>
      <c r="AE152" s="290"/>
      <c r="AF152" s="290"/>
      <c r="AG152" s="290"/>
      <c r="AH152" s="290"/>
      <c r="AI152" s="290"/>
      <c r="AJ152" s="290"/>
      <c r="AK152" s="308"/>
      <c r="AL152" s="290" t="str">
        <f t="shared" si="8"/>
        <v>OK</v>
      </c>
      <c r="AM152" s="290" t="str">
        <f t="shared" si="9"/>
        <v>OK</v>
      </c>
      <c r="AN152" s="308"/>
      <c r="AO152" s="308"/>
      <c r="AP152" s="308"/>
    </row>
    <row r="153">
      <c r="A153" s="290"/>
      <c r="B153" s="286">
        <v>44068.0</v>
      </c>
      <c r="C153" s="289"/>
      <c r="D153" s="293" t="str">
        <f t="shared" si="4"/>
        <v>SLN</v>
      </c>
      <c r="E153" s="296">
        <v>0.8631944444444445</v>
      </c>
      <c r="F153" s="290">
        <f t="shared" si="1"/>
        <v>2645.4</v>
      </c>
      <c r="G153" s="286">
        <v>44068.0</v>
      </c>
      <c r="H153" s="287" t="s">
        <v>656</v>
      </c>
      <c r="I153" s="296">
        <v>0.9215277777777777</v>
      </c>
      <c r="J153" s="290"/>
      <c r="K153" s="285">
        <f t="shared" si="2"/>
        <v>2646.8</v>
      </c>
      <c r="L153" s="285">
        <v>1.4</v>
      </c>
      <c r="M153" s="285"/>
      <c r="N153" s="285" t="s">
        <v>94</v>
      </c>
      <c r="O153" s="285"/>
      <c r="P153" s="285"/>
      <c r="Q153" s="285" t="s">
        <v>546</v>
      </c>
      <c r="R153" s="285" t="s">
        <v>657</v>
      </c>
      <c r="S153" s="285"/>
      <c r="T153" s="290"/>
      <c r="U153" s="290"/>
      <c r="V153" s="290"/>
      <c r="W153" s="290"/>
      <c r="X153" s="290"/>
      <c r="Y153" s="290"/>
      <c r="Z153" s="290"/>
      <c r="AA153" s="290"/>
      <c r="AB153" s="290"/>
      <c r="AC153" s="290"/>
      <c r="AD153" s="290"/>
      <c r="AE153" s="290"/>
      <c r="AF153" s="290"/>
      <c r="AG153" s="290"/>
      <c r="AH153" s="290"/>
      <c r="AI153" s="290"/>
      <c r="AJ153" s="290"/>
      <c r="AK153" s="308"/>
      <c r="AL153" s="290" t="str">
        <f t="shared" si="8"/>
        <v>OK</v>
      </c>
      <c r="AM153" s="290" t="str">
        <f t="shared" si="9"/>
        <v>OK</v>
      </c>
      <c r="AN153" s="308"/>
      <c r="AO153" s="308"/>
      <c r="AP153" s="308"/>
    </row>
    <row r="154">
      <c r="A154" s="290"/>
      <c r="B154" s="286">
        <v>44068.0</v>
      </c>
      <c r="C154" s="289"/>
      <c r="D154" s="293" t="str">
        <f t="shared" si="4"/>
        <v>APA</v>
      </c>
      <c r="E154" s="296">
        <v>0.9645833333333333</v>
      </c>
      <c r="F154" s="290">
        <f t="shared" si="1"/>
        <v>2646.8</v>
      </c>
      <c r="G154" s="286">
        <v>44069.0</v>
      </c>
      <c r="H154" s="287" t="s">
        <v>658</v>
      </c>
      <c r="I154" s="296">
        <v>0.125</v>
      </c>
      <c r="J154" s="290"/>
      <c r="K154" s="285">
        <f t="shared" si="2"/>
        <v>2650.5</v>
      </c>
      <c r="L154" s="285">
        <v>3.7</v>
      </c>
      <c r="M154" s="285"/>
      <c r="N154" s="285" t="s">
        <v>94</v>
      </c>
      <c r="O154" s="285"/>
      <c r="P154" s="285"/>
      <c r="Q154" s="285" t="s">
        <v>546</v>
      </c>
      <c r="R154" s="285" t="s">
        <v>657</v>
      </c>
      <c r="S154" s="285"/>
      <c r="T154" s="290"/>
      <c r="U154" s="290"/>
      <c r="V154" s="290"/>
      <c r="W154" s="290"/>
      <c r="X154" s="290"/>
      <c r="Y154" s="290"/>
      <c r="Z154" s="290"/>
      <c r="AA154" s="290"/>
      <c r="AB154" s="290"/>
      <c r="AC154" s="290"/>
      <c r="AD154" s="290"/>
      <c r="AE154" s="290"/>
      <c r="AF154" s="290"/>
      <c r="AG154" s="290"/>
      <c r="AH154" s="290"/>
      <c r="AI154" s="290"/>
      <c r="AJ154" s="290"/>
      <c r="AK154" s="308"/>
      <c r="AL154" s="290" t="str">
        <f t="shared" si="8"/>
        <v>OK</v>
      </c>
      <c r="AM154" s="290" t="str">
        <f t="shared" si="9"/>
        <v>OK</v>
      </c>
      <c r="AN154" s="308"/>
      <c r="AO154" s="308"/>
      <c r="AP154" s="308"/>
    </row>
    <row r="155">
      <c r="A155" s="290"/>
      <c r="B155" s="286">
        <v>44069.0</v>
      </c>
      <c r="C155" s="289"/>
      <c r="D155" s="293" t="str">
        <f t="shared" si="4"/>
        <v>HNZ</v>
      </c>
      <c r="E155" s="296">
        <v>0.1375</v>
      </c>
      <c r="F155" s="290">
        <f t="shared" si="1"/>
        <v>2650.5</v>
      </c>
      <c r="G155" s="286">
        <v>44069.0</v>
      </c>
      <c r="H155" s="287" t="s">
        <v>73</v>
      </c>
      <c r="I155" s="296">
        <v>0.14722222222222223</v>
      </c>
      <c r="J155" s="290"/>
      <c r="K155" s="285">
        <f t="shared" si="2"/>
        <v>2650.7</v>
      </c>
      <c r="L155" s="285">
        <v>0.2</v>
      </c>
      <c r="M155" s="285"/>
      <c r="N155" s="285" t="s">
        <v>94</v>
      </c>
      <c r="O155" s="285"/>
      <c r="P155" s="285"/>
      <c r="Q155" s="285" t="s">
        <v>546</v>
      </c>
      <c r="R155" s="285" t="s">
        <v>657</v>
      </c>
      <c r="S155" s="285"/>
      <c r="T155" s="290"/>
      <c r="U155" s="290"/>
      <c r="V155" s="290"/>
      <c r="W155" s="290"/>
      <c r="X155" s="290"/>
      <c r="Y155" s="290"/>
      <c r="Z155" s="290"/>
      <c r="AA155" s="290"/>
      <c r="AB155" s="290"/>
      <c r="AC155" s="290"/>
      <c r="AD155" s="290"/>
      <c r="AE155" s="290"/>
      <c r="AF155" s="290"/>
      <c r="AG155" s="290"/>
      <c r="AH155" s="290"/>
      <c r="AI155" s="290"/>
      <c r="AJ155" s="290"/>
      <c r="AK155" s="308"/>
      <c r="AL155" s="290" t="str">
        <f t="shared" si="8"/>
        <v>OK</v>
      </c>
      <c r="AM155" s="290" t="str">
        <f t="shared" si="9"/>
        <v>OK</v>
      </c>
      <c r="AN155" s="308"/>
      <c r="AO155" s="308"/>
      <c r="AP155" s="308"/>
    </row>
    <row r="156">
      <c r="A156" s="290"/>
      <c r="B156" s="286">
        <v>44069.0</v>
      </c>
      <c r="C156" s="289"/>
      <c r="D156" s="293" t="str">
        <f t="shared" si="4"/>
        <v>BUY</v>
      </c>
      <c r="E156" s="296">
        <v>0.7381944444444445</v>
      </c>
      <c r="F156" s="290">
        <f t="shared" si="1"/>
        <v>2650.7</v>
      </c>
      <c r="G156" s="286">
        <v>44069.0</v>
      </c>
      <c r="H156" s="287" t="s">
        <v>659</v>
      </c>
      <c r="I156" s="296">
        <v>0.8673611111111111</v>
      </c>
      <c r="J156" s="290"/>
      <c r="K156" s="285">
        <f t="shared" si="2"/>
        <v>2653.8</v>
      </c>
      <c r="L156" s="285">
        <v>3.1</v>
      </c>
      <c r="M156" s="285"/>
      <c r="N156" s="285" t="s">
        <v>94</v>
      </c>
      <c r="O156" s="285"/>
      <c r="P156" s="285"/>
      <c r="Q156" s="285" t="s">
        <v>546</v>
      </c>
      <c r="R156" s="285" t="s">
        <v>657</v>
      </c>
      <c r="S156" s="285"/>
      <c r="T156" s="290"/>
      <c r="U156" s="290"/>
      <c r="V156" s="290"/>
      <c r="W156" s="290"/>
      <c r="X156" s="290"/>
      <c r="Y156" s="290"/>
      <c r="Z156" s="290"/>
      <c r="AA156" s="290"/>
      <c r="AB156" s="290"/>
      <c r="AC156" s="290"/>
      <c r="AD156" s="290"/>
      <c r="AE156" s="290"/>
      <c r="AF156" s="290"/>
      <c r="AG156" s="290"/>
      <c r="AH156" s="290"/>
      <c r="AI156" s="290"/>
      <c r="AJ156" s="290"/>
      <c r="AK156" s="308"/>
      <c r="AL156" s="290" t="str">
        <f t="shared" si="8"/>
        <v>OK</v>
      </c>
      <c r="AM156" s="290" t="str">
        <f t="shared" si="9"/>
        <v>OK</v>
      </c>
      <c r="AN156" s="308"/>
      <c r="AO156" s="308"/>
      <c r="AP156" s="308"/>
    </row>
    <row r="157">
      <c r="A157" s="290"/>
      <c r="B157" s="286">
        <v>44069.0</v>
      </c>
      <c r="C157" s="289"/>
      <c r="D157" s="293" t="str">
        <f t="shared" si="4"/>
        <v>SLN</v>
      </c>
      <c r="E157" s="296">
        <v>0.8798611111111111</v>
      </c>
      <c r="F157" s="290">
        <f t="shared" si="1"/>
        <v>2653.8</v>
      </c>
      <c r="G157" s="286">
        <v>44069.0</v>
      </c>
      <c r="H157" s="287" t="s">
        <v>656</v>
      </c>
      <c r="I157" s="296">
        <v>0.9444444444444444</v>
      </c>
      <c r="J157" s="290"/>
      <c r="K157" s="285">
        <f t="shared" si="2"/>
        <v>2655.3</v>
      </c>
      <c r="L157" s="285">
        <v>1.5</v>
      </c>
      <c r="M157" s="285"/>
      <c r="N157" s="285" t="s">
        <v>94</v>
      </c>
      <c r="O157" s="285"/>
      <c r="P157" s="285"/>
      <c r="Q157" s="285" t="s">
        <v>546</v>
      </c>
      <c r="R157" s="285" t="s">
        <v>657</v>
      </c>
      <c r="S157" s="285"/>
      <c r="T157" s="290"/>
      <c r="U157" s="290"/>
      <c r="V157" s="290"/>
      <c r="W157" s="290"/>
      <c r="X157" s="290"/>
      <c r="Y157" s="290"/>
      <c r="Z157" s="290"/>
      <c r="AA157" s="290"/>
      <c r="AB157" s="290"/>
      <c r="AC157" s="290"/>
      <c r="AD157" s="290"/>
      <c r="AE157" s="290"/>
      <c r="AF157" s="290"/>
      <c r="AG157" s="290"/>
      <c r="AH157" s="290"/>
      <c r="AI157" s="290"/>
      <c r="AJ157" s="290"/>
      <c r="AK157" s="308"/>
      <c r="AL157" s="290" t="str">
        <f t="shared" si="8"/>
        <v>OK</v>
      </c>
      <c r="AM157" s="290" t="str">
        <f t="shared" si="9"/>
        <v>OK</v>
      </c>
      <c r="AN157" s="308"/>
      <c r="AO157" s="308"/>
      <c r="AP157" s="308"/>
    </row>
    <row r="158">
      <c r="A158" s="290"/>
      <c r="B158" s="286">
        <v>44069.0</v>
      </c>
      <c r="C158" s="289"/>
      <c r="D158" s="293" t="str">
        <f t="shared" si="4"/>
        <v>APA</v>
      </c>
      <c r="E158" s="296">
        <v>0.9986111111111111</v>
      </c>
      <c r="F158" s="290">
        <f t="shared" si="1"/>
        <v>2655.3</v>
      </c>
      <c r="G158" s="286">
        <v>44070.0</v>
      </c>
      <c r="H158" s="287" t="s">
        <v>658</v>
      </c>
      <c r="I158" s="296">
        <v>0.1527777777777778</v>
      </c>
      <c r="J158" s="290"/>
      <c r="K158" s="285">
        <f t="shared" si="2"/>
        <v>2659</v>
      </c>
      <c r="L158" s="285">
        <v>3.7</v>
      </c>
      <c r="M158" s="285"/>
      <c r="N158" s="285" t="s">
        <v>94</v>
      </c>
      <c r="O158" s="285"/>
      <c r="P158" s="285"/>
      <c r="Q158" s="285" t="s">
        <v>546</v>
      </c>
      <c r="R158" s="285" t="s">
        <v>657</v>
      </c>
      <c r="S158" s="285"/>
      <c r="T158" s="290"/>
      <c r="U158" s="290"/>
      <c r="V158" s="290"/>
      <c r="W158" s="290"/>
      <c r="X158" s="290"/>
      <c r="Y158" s="290"/>
      <c r="Z158" s="290"/>
      <c r="AA158" s="290"/>
      <c r="AB158" s="290"/>
      <c r="AC158" s="290"/>
      <c r="AD158" s="290"/>
      <c r="AE158" s="290"/>
      <c r="AF158" s="290"/>
      <c r="AG158" s="290"/>
      <c r="AH158" s="290"/>
      <c r="AI158" s="290"/>
      <c r="AJ158" s="290"/>
      <c r="AK158" s="308"/>
      <c r="AL158" s="290" t="str">
        <f t="shared" si="8"/>
        <v>OK</v>
      </c>
      <c r="AM158" s="290" t="str">
        <f t="shared" si="9"/>
        <v>OK</v>
      </c>
      <c r="AN158" s="308"/>
      <c r="AO158" s="308"/>
      <c r="AP158" s="308"/>
    </row>
    <row r="159">
      <c r="A159" s="290"/>
      <c r="B159" s="286">
        <v>44070.0</v>
      </c>
      <c r="C159" s="289"/>
      <c r="D159" s="293" t="str">
        <f t="shared" si="4"/>
        <v>HNZ</v>
      </c>
      <c r="E159" s="296">
        <v>0.16458333333333333</v>
      </c>
      <c r="F159" s="290">
        <f t="shared" si="1"/>
        <v>2659</v>
      </c>
      <c r="G159" s="286">
        <v>44070.0</v>
      </c>
      <c r="H159" s="287" t="s">
        <v>73</v>
      </c>
      <c r="I159" s="296">
        <v>0.17708333333333334</v>
      </c>
      <c r="J159" s="290"/>
      <c r="K159" s="285">
        <f t="shared" si="2"/>
        <v>2659.3</v>
      </c>
      <c r="L159" s="285">
        <v>0.3</v>
      </c>
      <c r="M159" s="285"/>
      <c r="N159" s="285" t="s">
        <v>94</v>
      </c>
      <c r="O159" s="285"/>
      <c r="P159" s="285"/>
      <c r="Q159" s="285" t="s">
        <v>546</v>
      </c>
      <c r="R159" s="285" t="s">
        <v>657</v>
      </c>
      <c r="S159" s="285"/>
      <c r="T159" s="290"/>
      <c r="U159" s="290"/>
      <c r="V159" s="290"/>
      <c r="W159" s="290"/>
      <c r="X159" s="290"/>
      <c r="Y159" s="290"/>
      <c r="Z159" s="290"/>
      <c r="AA159" s="290"/>
      <c r="AB159" s="290"/>
      <c r="AC159" s="290"/>
      <c r="AD159" s="290"/>
      <c r="AE159" s="290"/>
      <c r="AF159" s="290"/>
      <c r="AG159" s="290"/>
      <c r="AH159" s="290"/>
      <c r="AI159" s="290"/>
      <c r="AJ159" s="290"/>
      <c r="AK159" s="308"/>
      <c r="AL159" s="290" t="str">
        <f t="shared" si="8"/>
        <v>OK</v>
      </c>
      <c r="AM159" s="290" t="str">
        <f t="shared" si="9"/>
        <v>OK</v>
      </c>
      <c r="AN159" s="308"/>
      <c r="AO159" s="308"/>
      <c r="AP159" s="308"/>
    </row>
    <row r="160">
      <c r="A160" s="290"/>
      <c r="B160" s="286">
        <v>44070.0</v>
      </c>
      <c r="C160" s="289"/>
      <c r="D160" s="293" t="str">
        <f t="shared" si="4"/>
        <v>BUY</v>
      </c>
      <c r="E160" s="296">
        <v>0.3958333333333333</v>
      </c>
      <c r="F160" s="290">
        <f t="shared" si="1"/>
        <v>2659.3</v>
      </c>
      <c r="G160" s="286">
        <v>44070.0</v>
      </c>
      <c r="H160" s="287" t="s">
        <v>197</v>
      </c>
      <c r="I160" s="296">
        <v>0.4097222222222222</v>
      </c>
      <c r="J160" s="290"/>
      <c r="K160" s="285">
        <f t="shared" si="2"/>
        <v>2659.6</v>
      </c>
      <c r="L160" s="285">
        <v>0.3</v>
      </c>
      <c r="M160" s="285"/>
      <c r="N160" s="285" t="s">
        <v>102</v>
      </c>
      <c r="O160" s="285"/>
      <c r="P160" s="285"/>
      <c r="Q160" s="285" t="s">
        <v>10</v>
      </c>
      <c r="R160" s="285" t="s">
        <v>518</v>
      </c>
      <c r="S160" s="285"/>
      <c r="T160" s="290"/>
      <c r="U160" s="290"/>
      <c r="V160" s="290"/>
      <c r="W160" s="290"/>
      <c r="X160" s="290"/>
      <c r="Y160" s="290"/>
      <c r="Z160" s="290"/>
      <c r="AA160" s="290"/>
      <c r="AB160" s="290"/>
      <c r="AC160" s="290"/>
      <c r="AD160" s="290"/>
      <c r="AE160" s="290"/>
      <c r="AF160" s="290"/>
      <c r="AG160" s="290"/>
      <c r="AH160" s="290"/>
      <c r="AI160" s="290"/>
      <c r="AJ160" s="290"/>
      <c r="AK160" s="308"/>
      <c r="AL160" s="290" t="str">
        <f t="shared" si="8"/>
        <v>OK</v>
      </c>
      <c r="AM160" s="290" t="str">
        <f t="shared" si="9"/>
        <v>OK</v>
      </c>
      <c r="AN160" s="308"/>
      <c r="AO160" s="308"/>
      <c r="AP160" s="308"/>
    </row>
    <row r="161">
      <c r="A161" s="290"/>
      <c r="B161" s="286">
        <v>44073.0</v>
      </c>
      <c r="C161" s="289"/>
      <c r="D161" s="293" t="str">
        <f t="shared" si="4"/>
        <v>GSO</v>
      </c>
      <c r="E161" s="296">
        <v>0.6465277777777778</v>
      </c>
      <c r="F161" s="290">
        <f t="shared" si="1"/>
        <v>2659.6</v>
      </c>
      <c r="G161" s="286">
        <v>44073.0</v>
      </c>
      <c r="H161" s="287" t="s">
        <v>659</v>
      </c>
      <c r="I161" s="296">
        <v>0.7743055555555556</v>
      </c>
      <c r="J161" s="290"/>
      <c r="K161" s="285">
        <f t="shared" si="2"/>
        <v>2662.8</v>
      </c>
      <c r="L161" s="285">
        <v>3.2</v>
      </c>
      <c r="M161" s="285"/>
      <c r="N161" s="285" t="s">
        <v>102</v>
      </c>
      <c r="O161" s="285"/>
      <c r="P161" s="285"/>
      <c r="Q161" s="285" t="s">
        <v>546</v>
      </c>
      <c r="R161" s="285" t="s">
        <v>657</v>
      </c>
      <c r="S161" s="285"/>
      <c r="T161" s="290"/>
      <c r="U161" s="290"/>
      <c r="V161" s="290"/>
      <c r="W161" s="290"/>
      <c r="X161" s="290"/>
      <c r="Y161" s="290"/>
      <c r="Z161" s="290"/>
      <c r="AA161" s="290"/>
      <c r="AB161" s="290"/>
      <c r="AC161" s="290"/>
      <c r="AD161" s="290"/>
      <c r="AE161" s="290"/>
      <c r="AF161" s="290"/>
      <c r="AG161" s="290"/>
      <c r="AH161" s="290"/>
      <c r="AI161" s="290"/>
      <c r="AJ161" s="290"/>
      <c r="AK161" s="308"/>
      <c r="AL161" s="290" t="str">
        <f t="shared" si="8"/>
        <v>OK</v>
      </c>
      <c r="AM161" s="290" t="str">
        <f t="shared" si="9"/>
        <v>OK</v>
      </c>
      <c r="AN161" s="308"/>
      <c r="AO161" s="308"/>
      <c r="AP161" s="308"/>
    </row>
    <row r="162">
      <c r="A162" s="290"/>
      <c r="B162" s="286">
        <v>44073.0</v>
      </c>
      <c r="C162" s="289"/>
      <c r="D162" s="293" t="str">
        <f t="shared" si="4"/>
        <v>SLN</v>
      </c>
      <c r="E162" s="296">
        <v>0.7902777777777777</v>
      </c>
      <c r="F162" s="290">
        <f t="shared" si="1"/>
        <v>2662.8</v>
      </c>
      <c r="G162" s="286">
        <v>44073.0</v>
      </c>
      <c r="H162" s="287" t="s">
        <v>656</v>
      </c>
      <c r="I162" s="296">
        <v>0.8319444444444445</v>
      </c>
      <c r="J162" s="290"/>
      <c r="K162" s="285">
        <f t="shared" si="2"/>
        <v>2663.8</v>
      </c>
      <c r="L162" s="285">
        <v>1.0</v>
      </c>
      <c r="M162" s="285"/>
      <c r="N162" s="285" t="s">
        <v>102</v>
      </c>
      <c r="O162" s="285"/>
      <c r="P162" s="285"/>
      <c r="Q162" s="285" t="s">
        <v>546</v>
      </c>
      <c r="R162" s="285" t="s">
        <v>657</v>
      </c>
      <c r="S162" s="285"/>
      <c r="T162" s="290"/>
      <c r="U162" s="290"/>
      <c r="V162" s="290"/>
      <c r="W162" s="290"/>
      <c r="X162" s="290"/>
      <c r="Y162" s="290"/>
      <c r="Z162" s="290"/>
      <c r="AA162" s="290"/>
      <c r="AB162" s="290"/>
      <c r="AC162" s="290"/>
      <c r="AD162" s="290"/>
      <c r="AE162" s="290"/>
      <c r="AF162" s="290"/>
      <c r="AG162" s="290"/>
      <c r="AH162" s="290"/>
      <c r="AI162" s="290"/>
      <c r="AJ162" s="290"/>
      <c r="AK162" s="308"/>
      <c r="AL162" s="290" t="str">
        <f t="shared" si="8"/>
        <v>OK</v>
      </c>
      <c r="AM162" s="290" t="str">
        <f t="shared" si="9"/>
        <v>OK</v>
      </c>
      <c r="AN162" s="308"/>
      <c r="AO162" s="308"/>
      <c r="AP162" s="308"/>
    </row>
    <row r="163">
      <c r="A163" s="290"/>
      <c r="B163" s="286">
        <v>44073.0</v>
      </c>
      <c r="C163" s="289"/>
      <c r="D163" s="293" t="str">
        <f t="shared" si="4"/>
        <v>APA</v>
      </c>
      <c r="E163" s="296">
        <v>0.91875</v>
      </c>
      <c r="F163" s="290">
        <f t="shared" si="1"/>
        <v>2663.8</v>
      </c>
      <c r="G163" s="286">
        <v>44074.0</v>
      </c>
      <c r="H163" s="287" t="s">
        <v>73</v>
      </c>
      <c r="I163" s="296">
        <v>0.059027777777777776</v>
      </c>
      <c r="J163" s="290"/>
      <c r="K163" s="285">
        <f t="shared" si="2"/>
        <v>2667.2</v>
      </c>
      <c r="L163" s="285">
        <v>3.4</v>
      </c>
      <c r="M163" s="285"/>
      <c r="N163" s="285" t="s">
        <v>102</v>
      </c>
      <c r="O163" s="285"/>
      <c r="P163" s="285"/>
      <c r="Q163" s="285" t="s">
        <v>546</v>
      </c>
      <c r="R163" s="285" t="s">
        <v>657</v>
      </c>
      <c r="S163" s="285"/>
      <c r="T163" s="290"/>
      <c r="U163" s="290"/>
      <c r="V163" s="290"/>
      <c r="W163" s="290"/>
      <c r="X163" s="290"/>
      <c r="Y163" s="290"/>
      <c r="Z163" s="290"/>
      <c r="AA163" s="290"/>
      <c r="AB163" s="290"/>
      <c r="AC163" s="290"/>
      <c r="AD163" s="290"/>
      <c r="AE163" s="290"/>
      <c r="AF163" s="290"/>
      <c r="AG163" s="290"/>
      <c r="AH163" s="290"/>
      <c r="AI163" s="290"/>
      <c r="AJ163" s="290"/>
      <c r="AK163" s="308"/>
      <c r="AL163" s="290" t="str">
        <f t="shared" si="8"/>
        <v>OK</v>
      </c>
      <c r="AM163" s="290" t="str">
        <f t="shared" si="9"/>
        <v>OK</v>
      </c>
      <c r="AN163" s="308"/>
      <c r="AO163" s="308"/>
      <c r="AP163" s="308"/>
    </row>
    <row r="164">
      <c r="A164" s="290"/>
      <c r="B164" s="286">
        <v>44074.0</v>
      </c>
      <c r="C164" s="289"/>
      <c r="D164" s="293" t="str">
        <f t="shared" si="4"/>
        <v>BUY</v>
      </c>
      <c r="E164" s="296">
        <v>0.6333333333333333</v>
      </c>
      <c r="F164" s="290">
        <f t="shared" si="1"/>
        <v>2667.2</v>
      </c>
      <c r="G164" s="286">
        <v>44074.0</v>
      </c>
      <c r="H164" s="287" t="s">
        <v>659</v>
      </c>
      <c r="I164" s="296">
        <v>0.7625</v>
      </c>
      <c r="J164" s="290"/>
      <c r="K164" s="285">
        <f t="shared" si="2"/>
        <v>2670.3</v>
      </c>
      <c r="L164" s="285">
        <v>3.1</v>
      </c>
      <c r="M164" s="285"/>
      <c r="N164" s="285" t="s">
        <v>94</v>
      </c>
      <c r="O164" s="285"/>
      <c r="P164" s="285"/>
      <c r="Q164" s="285" t="s">
        <v>546</v>
      </c>
      <c r="R164" s="285" t="s">
        <v>657</v>
      </c>
      <c r="S164" s="285"/>
      <c r="T164" s="290"/>
      <c r="U164" s="290"/>
      <c r="V164" s="290"/>
      <c r="W164" s="290"/>
      <c r="X164" s="290"/>
      <c r="Y164" s="290"/>
      <c r="Z164" s="290"/>
      <c r="AA164" s="290"/>
      <c r="AB164" s="290"/>
      <c r="AC164" s="290"/>
      <c r="AD164" s="290"/>
      <c r="AE164" s="290"/>
      <c r="AF164" s="290"/>
      <c r="AG164" s="290"/>
      <c r="AH164" s="290"/>
      <c r="AI164" s="290"/>
      <c r="AJ164" s="290"/>
      <c r="AK164" s="308"/>
      <c r="AL164" s="290" t="str">
        <f t="shared" si="8"/>
        <v>OK</v>
      </c>
      <c r="AM164" s="290" t="str">
        <f t="shared" si="9"/>
        <v>OK</v>
      </c>
      <c r="AN164" s="308"/>
      <c r="AO164" s="308"/>
      <c r="AP164" s="308"/>
    </row>
    <row r="165">
      <c r="A165" s="290"/>
      <c r="B165" s="286">
        <v>44074.0</v>
      </c>
      <c r="C165" s="289"/>
      <c r="D165" s="293" t="str">
        <f t="shared" si="4"/>
        <v>SLN</v>
      </c>
      <c r="E165" s="296">
        <v>0.7854166666666667</v>
      </c>
      <c r="F165" s="290">
        <f t="shared" si="1"/>
        <v>2670.3</v>
      </c>
      <c r="G165" s="286">
        <v>44074.0</v>
      </c>
      <c r="H165" s="287" t="s">
        <v>656</v>
      </c>
      <c r="I165" s="296">
        <v>0.8388888888888889</v>
      </c>
      <c r="J165" s="290"/>
      <c r="K165" s="285">
        <f t="shared" si="2"/>
        <v>2671.6</v>
      </c>
      <c r="L165" s="285">
        <v>1.3</v>
      </c>
      <c r="M165" s="285"/>
      <c r="N165" s="285" t="s">
        <v>94</v>
      </c>
      <c r="O165" s="285"/>
      <c r="P165" s="285"/>
      <c r="Q165" s="285" t="s">
        <v>546</v>
      </c>
      <c r="R165" s="285" t="s">
        <v>657</v>
      </c>
      <c r="S165" s="285"/>
      <c r="T165" s="290"/>
      <c r="U165" s="290"/>
      <c r="V165" s="290"/>
      <c r="W165" s="290"/>
      <c r="X165" s="290"/>
      <c r="Y165" s="290"/>
      <c r="Z165" s="290"/>
      <c r="AA165" s="290"/>
      <c r="AB165" s="290"/>
      <c r="AC165" s="290"/>
      <c r="AD165" s="290"/>
      <c r="AE165" s="290"/>
      <c r="AF165" s="290"/>
      <c r="AG165" s="290"/>
      <c r="AH165" s="290"/>
      <c r="AI165" s="290"/>
      <c r="AJ165" s="290"/>
      <c r="AK165" s="308"/>
      <c r="AL165" s="290" t="str">
        <f t="shared" si="8"/>
        <v>OK</v>
      </c>
      <c r="AM165" s="290" t="str">
        <f t="shared" si="9"/>
        <v>OK</v>
      </c>
      <c r="AN165" s="308"/>
      <c r="AO165" s="308"/>
      <c r="AP165" s="308"/>
    </row>
    <row r="166">
      <c r="A166" s="290"/>
      <c r="B166" s="286">
        <v>44074.0</v>
      </c>
      <c r="C166" s="289"/>
      <c r="D166" s="293" t="str">
        <f t="shared" si="4"/>
        <v>APA</v>
      </c>
      <c r="E166" s="296">
        <v>0.95</v>
      </c>
      <c r="F166" s="290">
        <f t="shared" si="1"/>
        <v>2671.6</v>
      </c>
      <c r="G166" s="286">
        <v>44075.0</v>
      </c>
      <c r="H166" s="287" t="s">
        <v>73</v>
      </c>
      <c r="I166" s="296">
        <v>0.08472222222222223</v>
      </c>
      <c r="J166" s="290"/>
      <c r="K166" s="285">
        <f t="shared" si="2"/>
        <v>2674.8</v>
      </c>
      <c r="L166" s="285">
        <v>3.2</v>
      </c>
      <c r="M166" s="285"/>
      <c r="N166" s="285" t="s">
        <v>94</v>
      </c>
      <c r="O166" s="285"/>
      <c r="P166" s="285"/>
      <c r="Q166" s="285" t="s">
        <v>546</v>
      </c>
      <c r="R166" s="285" t="s">
        <v>657</v>
      </c>
      <c r="S166" s="285"/>
      <c r="T166" s="290"/>
      <c r="U166" s="290"/>
      <c r="V166" s="290"/>
      <c r="W166" s="290"/>
      <c r="X166" s="290"/>
      <c r="Y166" s="290"/>
      <c r="Z166" s="290"/>
      <c r="AA166" s="290"/>
      <c r="AB166" s="290"/>
      <c r="AC166" s="290"/>
      <c r="AD166" s="290"/>
      <c r="AE166" s="290"/>
      <c r="AF166" s="290"/>
      <c r="AG166" s="290"/>
      <c r="AH166" s="290"/>
      <c r="AI166" s="290"/>
      <c r="AJ166" s="290"/>
      <c r="AK166" s="308"/>
      <c r="AL166" s="290" t="str">
        <f t="shared" si="8"/>
        <v>OK</v>
      </c>
      <c r="AM166" s="290" t="str">
        <f t="shared" si="9"/>
        <v>OK</v>
      </c>
      <c r="AN166" s="308"/>
      <c r="AO166" s="308"/>
      <c r="AP166" s="308"/>
    </row>
    <row r="167">
      <c r="A167" s="290"/>
      <c r="B167" s="286">
        <v>44075.0</v>
      </c>
      <c r="C167" s="289"/>
      <c r="D167" s="293" t="str">
        <f t="shared" si="4"/>
        <v>BUY</v>
      </c>
      <c r="E167" s="296">
        <v>0.7444444444444445</v>
      </c>
      <c r="F167" s="290">
        <f t="shared" si="1"/>
        <v>2674.8</v>
      </c>
      <c r="G167" s="286">
        <v>44075.0</v>
      </c>
      <c r="H167" s="287" t="s">
        <v>659</v>
      </c>
      <c r="I167" s="296">
        <v>0.8763888888888889</v>
      </c>
      <c r="J167" s="290"/>
      <c r="K167" s="285">
        <f t="shared" si="2"/>
        <v>2678.1</v>
      </c>
      <c r="L167" s="285">
        <v>3.3</v>
      </c>
      <c r="M167" s="285"/>
      <c r="N167" s="285" t="s">
        <v>94</v>
      </c>
      <c r="O167" s="285"/>
      <c r="P167" s="285"/>
      <c r="Q167" s="285" t="s">
        <v>546</v>
      </c>
      <c r="R167" s="285" t="s">
        <v>657</v>
      </c>
      <c r="S167" s="285"/>
      <c r="T167" s="290"/>
      <c r="U167" s="290"/>
      <c r="V167" s="290"/>
      <c r="W167" s="290"/>
      <c r="X167" s="290"/>
      <c r="Y167" s="290"/>
      <c r="Z167" s="290"/>
      <c r="AA167" s="290"/>
      <c r="AB167" s="290"/>
      <c r="AC167" s="290"/>
      <c r="AD167" s="290"/>
      <c r="AE167" s="290"/>
      <c r="AF167" s="290"/>
      <c r="AG167" s="290"/>
      <c r="AH167" s="290"/>
      <c r="AI167" s="290"/>
      <c r="AJ167" s="290"/>
      <c r="AK167" s="308"/>
      <c r="AL167" s="290" t="str">
        <f t="shared" si="8"/>
        <v>OK</v>
      </c>
      <c r="AM167" s="290" t="str">
        <f t="shared" si="9"/>
        <v>OK</v>
      </c>
      <c r="AN167" s="308"/>
      <c r="AO167" s="308"/>
      <c r="AP167" s="308"/>
    </row>
    <row r="168">
      <c r="A168" s="290"/>
      <c r="B168" s="286">
        <v>44075.0</v>
      </c>
      <c r="C168" s="289"/>
      <c r="D168" s="293" t="str">
        <f t="shared" si="4"/>
        <v>SLN</v>
      </c>
      <c r="E168" s="296">
        <v>0.8951388888888889</v>
      </c>
      <c r="F168" s="290">
        <f t="shared" si="1"/>
        <v>2678.1</v>
      </c>
      <c r="G168" s="286">
        <v>44075.0</v>
      </c>
      <c r="H168" s="287" t="s">
        <v>656</v>
      </c>
      <c r="I168" s="296">
        <v>0.9458333333333333</v>
      </c>
      <c r="J168" s="290"/>
      <c r="K168" s="285">
        <f t="shared" si="2"/>
        <v>2679.2</v>
      </c>
      <c r="L168" s="285">
        <v>1.1</v>
      </c>
      <c r="M168" s="285"/>
      <c r="N168" s="285" t="s">
        <v>94</v>
      </c>
      <c r="O168" s="285"/>
      <c r="P168" s="285"/>
      <c r="Q168" s="285" t="s">
        <v>546</v>
      </c>
      <c r="R168" s="285" t="s">
        <v>657</v>
      </c>
      <c r="S168" s="285"/>
      <c r="T168" s="290"/>
      <c r="U168" s="290"/>
      <c r="V168" s="290"/>
      <c r="W168" s="290"/>
      <c r="X168" s="290"/>
      <c r="Y168" s="290"/>
      <c r="Z168" s="290"/>
      <c r="AA168" s="290"/>
      <c r="AB168" s="290"/>
      <c r="AC168" s="290"/>
      <c r="AD168" s="290"/>
      <c r="AE168" s="290"/>
      <c r="AF168" s="290"/>
      <c r="AG168" s="290"/>
      <c r="AH168" s="290"/>
      <c r="AI168" s="290"/>
      <c r="AJ168" s="290"/>
      <c r="AK168" s="308"/>
      <c r="AL168" s="290" t="str">
        <f t="shared" si="8"/>
        <v>OK</v>
      </c>
      <c r="AM168" s="290" t="str">
        <f t="shared" si="9"/>
        <v>OK</v>
      </c>
      <c r="AN168" s="308"/>
      <c r="AO168" s="308"/>
      <c r="AP168" s="308"/>
    </row>
    <row r="169">
      <c r="A169" s="290"/>
      <c r="B169" s="286">
        <v>44076.0</v>
      </c>
      <c r="C169" s="289"/>
      <c r="D169" s="293" t="str">
        <f t="shared" si="4"/>
        <v>APA</v>
      </c>
      <c r="E169" s="296">
        <v>0.015277777777777777</v>
      </c>
      <c r="F169" s="290">
        <f t="shared" si="1"/>
        <v>2679.2</v>
      </c>
      <c r="G169" s="286">
        <v>44076.0</v>
      </c>
      <c r="H169" s="287" t="s">
        <v>659</v>
      </c>
      <c r="I169" s="296">
        <v>0.16944444444444445</v>
      </c>
      <c r="J169" s="290"/>
      <c r="K169" s="285">
        <f t="shared" si="2"/>
        <v>2682.9</v>
      </c>
      <c r="L169" s="285">
        <v>3.7</v>
      </c>
      <c r="M169" s="285"/>
      <c r="N169" s="285" t="s">
        <v>94</v>
      </c>
      <c r="O169" s="285"/>
      <c r="P169" s="285"/>
      <c r="Q169" s="285" t="s">
        <v>546</v>
      </c>
      <c r="R169" s="285" t="s">
        <v>657</v>
      </c>
      <c r="S169" s="285"/>
      <c r="T169" s="290"/>
      <c r="U169" s="290"/>
      <c r="V169" s="290"/>
      <c r="W169" s="290"/>
      <c r="X169" s="290"/>
      <c r="Y169" s="290"/>
      <c r="Z169" s="290"/>
      <c r="AA169" s="290"/>
      <c r="AB169" s="290"/>
      <c r="AC169" s="290"/>
      <c r="AD169" s="290"/>
      <c r="AE169" s="290"/>
      <c r="AF169" s="290"/>
      <c r="AG169" s="290"/>
      <c r="AH169" s="290"/>
      <c r="AI169" s="290"/>
      <c r="AJ169" s="290"/>
      <c r="AK169" s="308"/>
      <c r="AL169" s="290" t="str">
        <f t="shared" si="8"/>
        <v>OK</v>
      </c>
      <c r="AM169" s="290" t="str">
        <f t="shared" si="9"/>
        <v>OK</v>
      </c>
      <c r="AN169" s="308"/>
      <c r="AO169" s="308"/>
      <c r="AP169" s="308"/>
    </row>
    <row r="170">
      <c r="A170" s="290"/>
      <c r="B170" s="286">
        <v>44076.0</v>
      </c>
      <c r="C170" s="289"/>
      <c r="D170" s="293" t="str">
        <f t="shared" si="4"/>
        <v>SLN</v>
      </c>
      <c r="E170" s="296">
        <v>0.38263888888888886</v>
      </c>
      <c r="F170" s="290">
        <f t="shared" si="1"/>
        <v>2682.9</v>
      </c>
      <c r="G170" s="286">
        <v>44076.0</v>
      </c>
      <c r="H170" s="287" t="s">
        <v>660</v>
      </c>
      <c r="I170" s="296">
        <v>0.4861111111111111</v>
      </c>
      <c r="J170" s="290"/>
      <c r="K170" s="285">
        <f t="shared" si="2"/>
        <v>2685.4</v>
      </c>
      <c r="L170" s="285">
        <v>2.5</v>
      </c>
      <c r="M170" s="285"/>
      <c r="N170" s="285" t="s">
        <v>102</v>
      </c>
      <c r="O170" s="285"/>
      <c r="P170" s="285"/>
      <c r="Q170" s="285" t="s">
        <v>519</v>
      </c>
      <c r="R170" s="285" t="s">
        <v>639</v>
      </c>
      <c r="S170" s="285"/>
      <c r="T170" s="290"/>
      <c r="U170" s="290"/>
      <c r="V170" s="290"/>
      <c r="W170" s="290"/>
      <c r="X170" s="290"/>
      <c r="Y170" s="290"/>
      <c r="Z170" s="290"/>
      <c r="AA170" s="290"/>
      <c r="AB170" s="290"/>
      <c r="AC170" s="290"/>
      <c r="AD170" s="290"/>
      <c r="AE170" s="290"/>
      <c r="AF170" s="290"/>
      <c r="AG170" s="290"/>
      <c r="AH170" s="290"/>
      <c r="AI170" s="290"/>
      <c r="AJ170" s="290"/>
      <c r="AK170" s="308"/>
      <c r="AL170" s="290" t="str">
        <f t="shared" si="8"/>
        <v>OK</v>
      </c>
      <c r="AM170" s="290" t="str">
        <f t="shared" si="9"/>
        <v>OK</v>
      </c>
      <c r="AN170" s="308"/>
      <c r="AO170" s="308"/>
      <c r="AP170" s="308"/>
    </row>
    <row r="171">
      <c r="A171" s="290"/>
      <c r="B171" s="286">
        <v>44076.0</v>
      </c>
      <c r="C171" s="289"/>
      <c r="D171" s="293" t="str">
        <f t="shared" si="4"/>
        <v>MKC</v>
      </c>
      <c r="E171" s="296">
        <v>0.5</v>
      </c>
      <c r="F171" s="290">
        <f t="shared" si="1"/>
        <v>2685.4</v>
      </c>
      <c r="G171" s="286">
        <v>44076.0</v>
      </c>
      <c r="H171" s="287" t="s">
        <v>656</v>
      </c>
      <c r="I171" s="296">
        <v>0.5694444444444444</v>
      </c>
      <c r="J171" s="290"/>
      <c r="K171" s="285">
        <f t="shared" si="2"/>
        <v>2687.1</v>
      </c>
      <c r="L171" s="285">
        <v>1.7</v>
      </c>
      <c r="M171" s="285"/>
      <c r="N171" s="285" t="s">
        <v>102</v>
      </c>
      <c r="O171" s="285"/>
      <c r="P171" s="285"/>
      <c r="Q171" s="285" t="s">
        <v>546</v>
      </c>
      <c r="R171" s="285" t="s">
        <v>657</v>
      </c>
      <c r="S171" s="285"/>
      <c r="T171" s="290"/>
      <c r="U171" s="290"/>
      <c r="V171" s="290"/>
      <c r="W171" s="290"/>
      <c r="X171" s="290"/>
      <c r="Y171" s="290"/>
      <c r="Z171" s="290"/>
      <c r="AA171" s="290"/>
      <c r="AB171" s="290"/>
      <c r="AC171" s="290"/>
      <c r="AD171" s="290"/>
      <c r="AE171" s="290"/>
      <c r="AF171" s="290"/>
      <c r="AG171" s="290"/>
      <c r="AH171" s="290"/>
      <c r="AI171" s="290"/>
      <c r="AJ171" s="290"/>
      <c r="AK171" s="308"/>
      <c r="AL171" s="290" t="str">
        <f t="shared" si="8"/>
        <v>OK</v>
      </c>
      <c r="AM171" s="290" t="str">
        <f t="shared" si="9"/>
        <v>OK</v>
      </c>
      <c r="AN171" s="308"/>
      <c r="AO171" s="308"/>
      <c r="AP171" s="308"/>
    </row>
    <row r="172">
      <c r="A172" s="290"/>
      <c r="B172" s="286">
        <v>44076.0</v>
      </c>
      <c r="C172" s="289"/>
      <c r="D172" s="293" t="str">
        <f t="shared" si="4"/>
        <v>APA</v>
      </c>
      <c r="E172" s="296">
        <v>0.9895833333333334</v>
      </c>
      <c r="F172" s="290">
        <f t="shared" si="1"/>
        <v>2687.1</v>
      </c>
      <c r="G172" s="286">
        <v>44077.0</v>
      </c>
      <c r="H172" s="287" t="s">
        <v>660</v>
      </c>
      <c r="I172" s="296">
        <v>0.052083333333333336</v>
      </c>
      <c r="J172" s="290"/>
      <c r="K172" s="285">
        <f t="shared" si="2"/>
        <v>2688.6</v>
      </c>
      <c r="L172" s="285">
        <v>1.5</v>
      </c>
      <c r="M172" s="285"/>
      <c r="N172" s="285" t="s">
        <v>102</v>
      </c>
      <c r="O172" s="285"/>
      <c r="P172" s="285"/>
      <c r="Q172" s="285" t="s">
        <v>546</v>
      </c>
      <c r="R172" s="285" t="s">
        <v>657</v>
      </c>
      <c r="S172" s="285"/>
      <c r="T172" s="290"/>
      <c r="U172" s="290"/>
      <c r="V172" s="290"/>
      <c r="W172" s="290"/>
      <c r="X172" s="290"/>
      <c r="Y172" s="290"/>
      <c r="Z172" s="290"/>
      <c r="AA172" s="290"/>
      <c r="AB172" s="290"/>
      <c r="AC172" s="290"/>
      <c r="AD172" s="290"/>
      <c r="AE172" s="290"/>
      <c r="AF172" s="290"/>
      <c r="AG172" s="290"/>
      <c r="AH172" s="290"/>
      <c r="AI172" s="290"/>
      <c r="AJ172" s="290"/>
      <c r="AK172" s="308"/>
      <c r="AL172" s="290" t="str">
        <f t="shared" si="8"/>
        <v>OK</v>
      </c>
      <c r="AM172" s="290" t="str">
        <f t="shared" si="9"/>
        <v>OK</v>
      </c>
      <c r="AN172" s="308"/>
      <c r="AO172" s="308"/>
      <c r="AP172" s="308"/>
    </row>
    <row r="173">
      <c r="A173" s="290"/>
      <c r="B173" s="286">
        <v>44077.0</v>
      </c>
      <c r="C173" s="289"/>
      <c r="D173" s="293" t="str">
        <f t="shared" si="4"/>
        <v>MKC</v>
      </c>
      <c r="E173" s="296">
        <v>0.06597222222222222</v>
      </c>
      <c r="F173" s="290">
        <f t="shared" si="1"/>
        <v>2688.6</v>
      </c>
      <c r="G173" s="286">
        <v>44077.0</v>
      </c>
      <c r="H173" s="287" t="s">
        <v>73</v>
      </c>
      <c r="I173" s="296">
        <v>0.15625</v>
      </c>
      <c r="J173" s="290"/>
      <c r="K173" s="285">
        <f t="shared" si="2"/>
        <v>2690.8</v>
      </c>
      <c r="L173" s="285">
        <v>2.2</v>
      </c>
      <c r="M173" s="285"/>
      <c r="N173" s="285" t="s">
        <v>102</v>
      </c>
      <c r="O173" s="285"/>
      <c r="P173" s="285"/>
      <c r="Q173" s="285" t="s">
        <v>519</v>
      </c>
      <c r="R173" s="285" t="s">
        <v>639</v>
      </c>
      <c r="S173" s="285"/>
      <c r="T173" s="290"/>
      <c r="U173" s="290"/>
      <c r="V173" s="290"/>
      <c r="W173" s="290"/>
      <c r="X173" s="290"/>
      <c r="Y173" s="290"/>
      <c r="Z173" s="290"/>
      <c r="AA173" s="290"/>
      <c r="AB173" s="290"/>
      <c r="AC173" s="290"/>
      <c r="AD173" s="290"/>
      <c r="AE173" s="290"/>
      <c r="AF173" s="290"/>
      <c r="AG173" s="290"/>
      <c r="AH173" s="290"/>
      <c r="AI173" s="290"/>
      <c r="AJ173" s="290"/>
      <c r="AK173" s="308"/>
      <c r="AL173" s="290" t="str">
        <f t="shared" si="8"/>
        <v>OK</v>
      </c>
      <c r="AM173" s="290" t="str">
        <f t="shared" si="9"/>
        <v>OK</v>
      </c>
      <c r="AN173" s="308"/>
      <c r="AO173" s="308"/>
      <c r="AP173" s="308"/>
    </row>
    <row r="174">
      <c r="A174" s="290"/>
      <c r="B174" s="286">
        <v>44077.0</v>
      </c>
      <c r="C174" s="289"/>
      <c r="D174" s="293" t="str">
        <f t="shared" si="4"/>
        <v>BUY</v>
      </c>
      <c r="E174" s="296">
        <v>0.38680555555555557</v>
      </c>
      <c r="F174" s="290">
        <f t="shared" si="1"/>
        <v>2690.8</v>
      </c>
      <c r="G174" s="286">
        <v>44077.0</v>
      </c>
      <c r="H174" s="287" t="s">
        <v>524</v>
      </c>
      <c r="I174" s="296">
        <v>0.39861111111111114</v>
      </c>
      <c r="J174" s="290"/>
      <c r="K174" s="285">
        <f t="shared" si="2"/>
        <v>2691.2</v>
      </c>
      <c r="L174" s="285">
        <v>0.4</v>
      </c>
      <c r="M174" s="285"/>
      <c r="N174" s="285" t="s">
        <v>94</v>
      </c>
      <c r="O174" s="285"/>
      <c r="P174" s="285"/>
      <c r="Q174" s="285" t="s">
        <v>519</v>
      </c>
      <c r="R174" s="285" t="s">
        <v>661</v>
      </c>
      <c r="S174" s="285"/>
      <c r="T174" s="290"/>
      <c r="U174" s="290"/>
      <c r="V174" s="290"/>
      <c r="W174" s="290"/>
      <c r="X174" s="290"/>
      <c r="Y174" s="290"/>
      <c r="Z174" s="290"/>
      <c r="AA174" s="290"/>
      <c r="AB174" s="290"/>
      <c r="AC174" s="290"/>
      <c r="AD174" s="290"/>
      <c r="AE174" s="290"/>
      <c r="AF174" s="290"/>
      <c r="AG174" s="290"/>
      <c r="AH174" s="290"/>
      <c r="AI174" s="290"/>
      <c r="AJ174" s="290"/>
      <c r="AK174" s="308"/>
      <c r="AL174" s="290" t="str">
        <f t="shared" si="8"/>
        <v>OK</v>
      </c>
      <c r="AM174" s="290" t="str">
        <f t="shared" si="9"/>
        <v>OK</v>
      </c>
      <c r="AN174" s="308"/>
      <c r="AO174" s="308"/>
      <c r="AP174" s="308"/>
    </row>
    <row r="175">
      <c r="A175" s="290"/>
      <c r="B175" s="286">
        <v>44077.0</v>
      </c>
      <c r="C175" s="289"/>
      <c r="D175" s="293" t="str">
        <f t="shared" si="4"/>
        <v>RDU</v>
      </c>
      <c r="E175" s="296">
        <v>0.46319444444444446</v>
      </c>
      <c r="F175" s="290">
        <f t="shared" si="1"/>
        <v>2691.2</v>
      </c>
      <c r="G175" s="286">
        <v>44077.0</v>
      </c>
      <c r="H175" s="287" t="s">
        <v>603</v>
      </c>
      <c r="I175" s="296">
        <v>0.4965277777777778</v>
      </c>
      <c r="J175" s="290"/>
      <c r="K175" s="285">
        <f t="shared" si="2"/>
        <v>2692</v>
      </c>
      <c r="L175" s="285">
        <v>0.8</v>
      </c>
      <c r="M175" s="285"/>
      <c r="N175" s="285" t="s">
        <v>94</v>
      </c>
      <c r="O175" s="285"/>
      <c r="P175" s="285"/>
      <c r="Q175" s="285" t="s">
        <v>519</v>
      </c>
      <c r="R175" s="285" t="s">
        <v>661</v>
      </c>
      <c r="S175" s="285"/>
      <c r="T175" s="290"/>
      <c r="U175" s="290"/>
      <c r="V175" s="290"/>
      <c r="W175" s="290"/>
      <c r="X175" s="290"/>
      <c r="Y175" s="290"/>
      <c r="Z175" s="290"/>
      <c r="AA175" s="290"/>
      <c r="AB175" s="290"/>
      <c r="AC175" s="290"/>
      <c r="AD175" s="290"/>
      <c r="AE175" s="290"/>
      <c r="AF175" s="290"/>
      <c r="AG175" s="290"/>
      <c r="AH175" s="290"/>
      <c r="AI175" s="290"/>
      <c r="AJ175" s="290"/>
      <c r="AK175" s="308"/>
      <c r="AL175" s="290" t="str">
        <f t="shared" si="8"/>
        <v>OK</v>
      </c>
      <c r="AM175" s="290" t="str">
        <f t="shared" si="9"/>
        <v>OK</v>
      </c>
      <c r="AN175" s="308"/>
      <c r="AO175" s="308"/>
      <c r="AP175" s="308"/>
    </row>
    <row r="176">
      <c r="A176" s="290"/>
      <c r="B176" s="286">
        <v>44077.0</v>
      </c>
      <c r="C176" s="289"/>
      <c r="D176" s="293" t="str">
        <f t="shared" si="4"/>
        <v>TRI</v>
      </c>
      <c r="E176" s="296">
        <v>0.5090277777777777</v>
      </c>
      <c r="F176" s="290">
        <f t="shared" si="1"/>
        <v>2692</v>
      </c>
      <c r="G176" s="286">
        <v>44077.0</v>
      </c>
      <c r="H176" s="287" t="s">
        <v>73</v>
      </c>
      <c r="I176" s="296">
        <v>0.53125</v>
      </c>
      <c r="J176" s="290"/>
      <c r="K176" s="285">
        <f t="shared" si="2"/>
        <v>2692.6</v>
      </c>
      <c r="L176" s="285">
        <v>0.6</v>
      </c>
      <c r="M176" s="285"/>
      <c r="N176" s="285" t="s">
        <v>94</v>
      </c>
      <c r="O176" s="285"/>
      <c r="P176" s="285"/>
      <c r="Q176" s="285" t="s">
        <v>519</v>
      </c>
      <c r="R176" s="285" t="s">
        <v>661</v>
      </c>
      <c r="S176" s="285"/>
      <c r="T176" s="290"/>
      <c r="U176" s="290"/>
      <c r="V176" s="290"/>
      <c r="W176" s="290"/>
      <c r="X176" s="290"/>
      <c r="Y176" s="290"/>
      <c r="Z176" s="290"/>
      <c r="AA176" s="290"/>
      <c r="AB176" s="290"/>
      <c r="AC176" s="290"/>
      <c r="AD176" s="290"/>
      <c r="AE176" s="290"/>
      <c r="AF176" s="290"/>
      <c r="AG176" s="290"/>
      <c r="AH176" s="290"/>
      <c r="AI176" s="290"/>
      <c r="AJ176" s="290"/>
      <c r="AK176" s="308"/>
      <c r="AL176" s="290" t="str">
        <f t="shared" si="8"/>
        <v>OK</v>
      </c>
      <c r="AM176" s="290" t="str">
        <f t="shared" si="9"/>
        <v>OK</v>
      </c>
      <c r="AN176" s="308"/>
      <c r="AO176" s="308"/>
      <c r="AP176" s="308"/>
    </row>
    <row r="177">
      <c r="A177" s="290"/>
      <c r="B177" s="286">
        <v>44078.0</v>
      </c>
      <c r="C177" s="289"/>
      <c r="D177" s="293" t="str">
        <f t="shared" si="4"/>
        <v>BUY</v>
      </c>
      <c r="E177" s="296">
        <v>0.7604166666666666</v>
      </c>
      <c r="F177" s="290">
        <f t="shared" si="1"/>
        <v>2692.6</v>
      </c>
      <c r="G177" s="286">
        <v>44078.0</v>
      </c>
      <c r="H177" s="287" t="s">
        <v>662</v>
      </c>
      <c r="I177" s="296">
        <v>0.8680555555555556</v>
      </c>
      <c r="J177" s="290"/>
      <c r="K177" s="285">
        <f t="shared" si="2"/>
        <v>2695.2</v>
      </c>
      <c r="L177" s="285">
        <v>2.6</v>
      </c>
      <c r="M177" s="285"/>
      <c r="N177" s="285" t="s">
        <v>102</v>
      </c>
      <c r="O177" s="285"/>
      <c r="P177" s="285"/>
      <c r="Q177" s="285" t="s">
        <v>546</v>
      </c>
      <c r="R177" s="285" t="s">
        <v>657</v>
      </c>
      <c r="S177" s="285"/>
      <c r="T177" s="290"/>
      <c r="U177" s="290"/>
      <c r="V177" s="290"/>
      <c r="W177" s="290"/>
      <c r="X177" s="290"/>
      <c r="Y177" s="290"/>
      <c r="Z177" s="290"/>
      <c r="AA177" s="290"/>
      <c r="AB177" s="290"/>
      <c r="AC177" s="290"/>
      <c r="AD177" s="290"/>
      <c r="AE177" s="290"/>
      <c r="AF177" s="290"/>
      <c r="AG177" s="290"/>
      <c r="AH177" s="290"/>
      <c r="AI177" s="290"/>
      <c r="AJ177" s="290"/>
      <c r="AK177" s="308"/>
      <c r="AL177" s="290" t="str">
        <f t="shared" si="8"/>
        <v>OK</v>
      </c>
      <c r="AM177" s="290" t="str">
        <f t="shared" si="9"/>
        <v>OK</v>
      </c>
      <c r="AN177" s="308"/>
      <c r="AO177" s="308"/>
      <c r="AP177" s="308"/>
    </row>
    <row r="178">
      <c r="A178" s="290"/>
      <c r="B178" s="286">
        <v>44078.0</v>
      </c>
      <c r="C178" s="289"/>
      <c r="D178" s="293" t="str">
        <f t="shared" si="4"/>
        <v>IXD</v>
      </c>
      <c r="E178" s="296">
        <v>0.8958333333333334</v>
      </c>
      <c r="F178" s="290">
        <f t="shared" si="1"/>
        <v>2695.2</v>
      </c>
      <c r="G178" s="286">
        <v>44078.0</v>
      </c>
      <c r="H178" s="287" t="s">
        <v>656</v>
      </c>
      <c r="I178" s="296">
        <v>0.96875</v>
      </c>
      <c r="J178" s="290"/>
      <c r="K178" s="285">
        <f t="shared" si="2"/>
        <v>2696.9</v>
      </c>
      <c r="L178" s="285">
        <v>1.7</v>
      </c>
      <c r="M178" s="285"/>
      <c r="N178" s="285" t="s">
        <v>102</v>
      </c>
      <c r="O178" s="285"/>
      <c r="P178" s="285"/>
      <c r="Q178" s="285" t="s">
        <v>546</v>
      </c>
      <c r="R178" s="285" t="s">
        <v>657</v>
      </c>
      <c r="S178" s="285"/>
      <c r="T178" s="290"/>
      <c r="U178" s="290"/>
      <c r="V178" s="290"/>
      <c r="W178" s="290"/>
      <c r="X178" s="290"/>
      <c r="Y178" s="290"/>
      <c r="Z178" s="290"/>
      <c r="AA178" s="290"/>
      <c r="AB178" s="290"/>
      <c r="AC178" s="290"/>
      <c r="AD178" s="290"/>
      <c r="AE178" s="290"/>
      <c r="AF178" s="290"/>
      <c r="AG178" s="290"/>
      <c r="AH178" s="290"/>
      <c r="AI178" s="290"/>
      <c r="AJ178" s="290"/>
      <c r="AK178" s="308"/>
      <c r="AL178" s="290" t="str">
        <f t="shared" si="8"/>
        <v>OK</v>
      </c>
      <c r="AM178" s="290" t="str">
        <f t="shared" si="9"/>
        <v>OK</v>
      </c>
      <c r="AN178" s="308"/>
      <c r="AO178" s="308"/>
      <c r="AP178" s="308"/>
    </row>
    <row r="179">
      <c r="A179" s="290"/>
      <c r="B179" s="286">
        <v>44078.0</v>
      </c>
      <c r="C179" s="289"/>
      <c r="D179" s="293" t="str">
        <f t="shared" si="4"/>
        <v>APA</v>
      </c>
      <c r="E179" s="296">
        <v>0.9979166666666667</v>
      </c>
      <c r="F179" s="290">
        <f t="shared" si="1"/>
        <v>2696.9</v>
      </c>
      <c r="G179" s="286">
        <v>44079.0</v>
      </c>
      <c r="H179" s="287" t="s">
        <v>73</v>
      </c>
      <c r="I179" s="296">
        <v>0.14583333333333334</v>
      </c>
      <c r="J179" s="290"/>
      <c r="K179" s="285">
        <f t="shared" si="2"/>
        <v>2700.3</v>
      </c>
      <c r="L179" s="285">
        <v>3.4</v>
      </c>
      <c r="M179" s="285"/>
      <c r="N179" s="285" t="s">
        <v>102</v>
      </c>
      <c r="O179" s="285"/>
      <c r="P179" s="285"/>
      <c r="Q179" s="285" t="s">
        <v>546</v>
      </c>
      <c r="R179" s="285" t="s">
        <v>657</v>
      </c>
      <c r="S179" s="285"/>
      <c r="T179" s="290"/>
      <c r="U179" s="290"/>
      <c r="V179" s="290"/>
      <c r="W179" s="290"/>
      <c r="X179" s="290"/>
      <c r="Y179" s="290"/>
      <c r="Z179" s="290"/>
      <c r="AA179" s="290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308"/>
      <c r="AL179" s="290" t="str">
        <f t="shared" si="8"/>
        <v>OK</v>
      </c>
      <c r="AM179" s="290" t="str">
        <f t="shared" si="9"/>
        <v>OK</v>
      </c>
      <c r="AN179" s="308"/>
      <c r="AO179" s="308"/>
      <c r="AP179" s="308"/>
    </row>
    <row r="180">
      <c r="A180" s="290"/>
      <c r="B180" s="286">
        <v>44079.0</v>
      </c>
      <c r="C180" s="289"/>
      <c r="D180" s="293" t="str">
        <f t="shared" si="4"/>
        <v>BUY</v>
      </c>
      <c r="E180" s="296">
        <v>0.7131944444444445</v>
      </c>
      <c r="F180" s="290">
        <f t="shared" si="1"/>
        <v>2700.3</v>
      </c>
      <c r="G180" s="286">
        <v>44079.0</v>
      </c>
      <c r="H180" s="287" t="s">
        <v>654</v>
      </c>
      <c r="I180" s="296">
        <v>0.8715277777777778</v>
      </c>
      <c r="J180" s="290"/>
      <c r="K180" s="285">
        <f t="shared" si="2"/>
        <v>2704.1</v>
      </c>
      <c r="L180" s="285">
        <v>3.8</v>
      </c>
      <c r="M180" s="285"/>
      <c r="N180" s="285" t="s">
        <v>102</v>
      </c>
      <c r="O180" s="285"/>
      <c r="P180" s="285"/>
      <c r="Q180" s="285" t="s">
        <v>546</v>
      </c>
      <c r="R180" s="285" t="s">
        <v>657</v>
      </c>
      <c r="S180" s="285"/>
      <c r="T180" s="290"/>
      <c r="U180" s="290"/>
      <c r="V180" s="290"/>
      <c r="W180" s="290"/>
      <c r="X180" s="290"/>
      <c r="Y180" s="290"/>
      <c r="Z180" s="290"/>
      <c r="AA180" s="290"/>
      <c r="AB180" s="290"/>
      <c r="AC180" s="290"/>
      <c r="AD180" s="290"/>
      <c r="AE180" s="290"/>
      <c r="AF180" s="290"/>
      <c r="AG180" s="290"/>
      <c r="AH180" s="290"/>
      <c r="AI180" s="290"/>
      <c r="AJ180" s="290"/>
      <c r="AK180" s="308"/>
      <c r="AL180" s="290" t="str">
        <f t="shared" si="8"/>
        <v>OK</v>
      </c>
      <c r="AM180" s="290" t="str">
        <f t="shared" si="9"/>
        <v>OK</v>
      </c>
      <c r="AN180" s="308"/>
      <c r="AO180" s="308"/>
      <c r="AP180" s="308"/>
    </row>
    <row r="181">
      <c r="A181" s="290"/>
      <c r="B181" s="286">
        <v>44079.0</v>
      </c>
      <c r="C181" s="289"/>
      <c r="D181" s="293" t="str">
        <f t="shared" si="4"/>
        <v>GCK</v>
      </c>
      <c r="E181" s="296">
        <v>0.8902777777777777</v>
      </c>
      <c r="F181" s="290">
        <f t="shared" si="1"/>
        <v>2704.1</v>
      </c>
      <c r="G181" s="286">
        <v>44079.0</v>
      </c>
      <c r="H181" s="287" t="s">
        <v>656</v>
      </c>
      <c r="I181" s="296">
        <v>0.925</v>
      </c>
      <c r="J181" s="290"/>
      <c r="K181" s="285">
        <f t="shared" si="2"/>
        <v>2704.9</v>
      </c>
      <c r="L181" s="285">
        <v>0.8</v>
      </c>
      <c r="M181" s="285"/>
      <c r="N181" s="285" t="s">
        <v>102</v>
      </c>
      <c r="O181" s="285"/>
      <c r="P181" s="285"/>
      <c r="Q181" s="285" t="s">
        <v>546</v>
      </c>
      <c r="R181" s="285" t="s">
        <v>657</v>
      </c>
      <c r="S181" s="285"/>
      <c r="T181" s="290"/>
      <c r="U181" s="290"/>
      <c r="V181" s="290"/>
      <c r="W181" s="290"/>
      <c r="X181" s="290"/>
      <c r="Y181" s="290"/>
      <c r="Z181" s="290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308"/>
      <c r="AL181" s="290" t="str">
        <f t="shared" si="8"/>
        <v>OK</v>
      </c>
      <c r="AM181" s="290" t="str">
        <f t="shared" si="9"/>
        <v>OK</v>
      </c>
      <c r="AN181" s="308"/>
      <c r="AO181" s="308"/>
      <c r="AP181" s="308"/>
    </row>
    <row r="182">
      <c r="A182" s="290"/>
      <c r="B182" s="286">
        <v>44079.0</v>
      </c>
      <c r="C182" s="289"/>
      <c r="D182" s="293" t="str">
        <f t="shared" si="4"/>
        <v>APA</v>
      </c>
      <c r="E182" s="296">
        <v>0.9895833333333334</v>
      </c>
      <c r="F182" s="290">
        <f t="shared" si="1"/>
        <v>2704.9</v>
      </c>
      <c r="G182" s="286">
        <v>44080.0</v>
      </c>
      <c r="H182" s="287" t="s">
        <v>73</v>
      </c>
      <c r="I182" s="296">
        <v>0.13194444444444445</v>
      </c>
      <c r="J182" s="290"/>
      <c r="K182" s="285">
        <f t="shared" si="2"/>
        <v>2708.3</v>
      </c>
      <c r="L182" s="285">
        <v>3.4</v>
      </c>
      <c r="M182" s="285"/>
      <c r="N182" s="285" t="s">
        <v>102</v>
      </c>
      <c r="O182" s="285"/>
      <c r="P182" s="285"/>
      <c r="Q182" s="285" t="s">
        <v>546</v>
      </c>
      <c r="R182" s="285" t="s">
        <v>657</v>
      </c>
      <c r="S182" s="285"/>
      <c r="T182" s="290"/>
      <c r="U182" s="290"/>
      <c r="V182" s="290"/>
      <c r="W182" s="290"/>
      <c r="X182" s="290"/>
      <c r="Y182" s="290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308"/>
      <c r="AL182" s="290" t="str">
        <f t="shared" si="8"/>
        <v>OK</v>
      </c>
      <c r="AM182" s="290" t="str">
        <f t="shared" si="9"/>
        <v>OK</v>
      </c>
      <c r="AN182" s="308"/>
      <c r="AO182" s="308"/>
      <c r="AP182" s="308"/>
    </row>
    <row r="183">
      <c r="A183" s="290"/>
      <c r="B183" s="286">
        <v>44080.0</v>
      </c>
      <c r="C183" s="289"/>
      <c r="D183" s="293" t="str">
        <f t="shared" si="4"/>
        <v>BUY</v>
      </c>
      <c r="E183" s="296">
        <v>0.5</v>
      </c>
      <c r="F183" s="290">
        <f t="shared" si="1"/>
        <v>2708.3</v>
      </c>
      <c r="G183" s="286">
        <v>44080.0</v>
      </c>
      <c r="H183" s="287" t="s">
        <v>197</v>
      </c>
      <c r="I183" s="296">
        <v>0.5048611111111111</v>
      </c>
      <c r="J183" s="290"/>
      <c r="K183" s="285">
        <f t="shared" si="2"/>
        <v>2708.4</v>
      </c>
      <c r="L183" s="285">
        <v>0.1</v>
      </c>
      <c r="M183" s="285"/>
      <c r="N183" s="285" t="s">
        <v>102</v>
      </c>
      <c r="O183" s="285"/>
      <c r="P183" s="285"/>
      <c r="Q183" s="285" t="s">
        <v>10</v>
      </c>
      <c r="R183" s="285" t="s">
        <v>518</v>
      </c>
      <c r="S183" s="285"/>
      <c r="T183" s="290"/>
      <c r="U183" s="290"/>
      <c r="V183" s="290"/>
      <c r="W183" s="290"/>
      <c r="X183" s="290"/>
      <c r="Y183" s="290"/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90"/>
      <c r="AK183" s="308"/>
      <c r="AL183" s="290" t="str">
        <f t="shared" si="8"/>
        <v>OK</v>
      </c>
      <c r="AM183" s="290" t="str">
        <f t="shared" si="9"/>
        <v>OK</v>
      </c>
      <c r="AN183" s="308"/>
      <c r="AO183" s="308"/>
      <c r="AP183" s="308"/>
    </row>
    <row r="184">
      <c r="A184" s="290"/>
      <c r="B184" s="286">
        <v>44080.0</v>
      </c>
      <c r="C184" s="289"/>
      <c r="D184" s="293" t="str">
        <f t="shared" si="4"/>
        <v>GSO</v>
      </c>
      <c r="E184" s="296">
        <v>0.6715277777777777</v>
      </c>
      <c r="F184" s="290">
        <f t="shared" si="1"/>
        <v>2708.4</v>
      </c>
      <c r="G184" s="286">
        <v>44080.0</v>
      </c>
      <c r="H184" s="287" t="s">
        <v>659</v>
      </c>
      <c r="I184" s="296">
        <v>0.7965277777777777</v>
      </c>
      <c r="J184" s="290"/>
      <c r="K184" s="285">
        <f t="shared" si="2"/>
        <v>2711.4</v>
      </c>
      <c r="L184" s="285">
        <v>3.0</v>
      </c>
      <c r="M184" s="285"/>
      <c r="N184" s="285" t="s">
        <v>94</v>
      </c>
      <c r="O184" s="285"/>
      <c r="P184" s="285"/>
      <c r="Q184" s="285" t="s">
        <v>546</v>
      </c>
      <c r="R184" s="285" t="s">
        <v>657</v>
      </c>
      <c r="S184" s="285"/>
      <c r="T184" s="290"/>
      <c r="U184" s="290"/>
      <c r="V184" s="290"/>
      <c r="W184" s="290"/>
      <c r="X184" s="290"/>
      <c r="Y184" s="290"/>
      <c r="Z184" s="290"/>
      <c r="AA184" s="290"/>
      <c r="AB184" s="290"/>
      <c r="AC184" s="290"/>
      <c r="AD184" s="290"/>
      <c r="AE184" s="290"/>
      <c r="AF184" s="290"/>
      <c r="AG184" s="290"/>
      <c r="AH184" s="290"/>
      <c r="AI184" s="290"/>
      <c r="AJ184" s="290"/>
      <c r="AK184" s="308"/>
      <c r="AL184" s="290" t="str">
        <f t="shared" si="8"/>
        <v>OK</v>
      </c>
      <c r="AM184" s="290" t="str">
        <f t="shared" si="9"/>
        <v>OK</v>
      </c>
      <c r="AN184" s="308"/>
      <c r="AO184" s="308"/>
      <c r="AP184" s="308"/>
    </row>
    <row r="185">
      <c r="A185" s="290"/>
      <c r="B185" s="286">
        <v>44080.0</v>
      </c>
      <c r="C185" s="289"/>
      <c r="D185" s="293" t="str">
        <f t="shared" si="4"/>
        <v>SLN</v>
      </c>
      <c r="E185" s="296">
        <v>0.8138888888888889</v>
      </c>
      <c r="F185" s="290">
        <f t="shared" si="1"/>
        <v>2711.4</v>
      </c>
      <c r="G185" s="286">
        <v>44080.0</v>
      </c>
      <c r="H185" s="287" t="s">
        <v>656</v>
      </c>
      <c r="I185" s="296">
        <v>0.8638888888888889</v>
      </c>
      <c r="J185" s="290"/>
      <c r="K185" s="285">
        <f t="shared" si="2"/>
        <v>2712.6</v>
      </c>
      <c r="L185" s="285">
        <v>1.2</v>
      </c>
      <c r="M185" s="285"/>
      <c r="N185" s="285" t="s">
        <v>94</v>
      </c>
      <c r="O185" s="285"/>
      <c r="P185" s="285"/>
      <c r="Q185" s="285" t="s">
        <v>546</v>
      </c>
      <c r="R185" s="285" t="s">
        <v>657</v>
      </c>
      <c r="S185" s="285"/>
      <c r="T185" s="290"/>
      <c r="U185" s="290"/>
      <c r="V185" s="290"/>
      <c r="W185" s="290"/>
      <c r="X185" s="290"/>
      <c r="Y185" s="290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90"/>
      <c r="AK185" s="308"/>
      <c r="AL185" s="290" t="str">
        <f t="shared" si="8"/>
        <v>OK</v>
      </c>
      <c r="AM185" s="290" t="str">
        <f t="shared" si="9"/>
        <v>OK</v>
      </c>
      <c r="AN185" s="308"/>
      <c r="AO185" s="308"/>
      <c r="AP185" s="308"/>
    </row>
    <row r="186">
      <c r="A186" s="290"/>
      <c r="B186" s="286">
        <v>44080.0</v>
      </c>
      <c r="C186" s="289"/>
      <c r="D186" s="293" t="str">
        <f t="shared" si="4"/>
        <v>APA</v>
      </c>
      <c r="E186" s="296">
        <v>0.89375</v>
      </c>
      <c r="F186" s="290">
        <f t="shared" si="1"/>
        <v>2712.6</v>
      </c>
      <c r="G186" s="286">
        <v>44081.0</v>
      </c>
      <c r="H186" s="287" t="s">
        <v>73</v>
      </c>
      <c r="I186" s="296">
        <v>0.0375</v>
      </c>
      <c r="J186" s="290"/>
      <c r="K186" s="285">
        <f t="shared" si="2"/>
        <v>2715.1</v>
      </c>
      <c r="L186" s="285">
        <v>2.5</v>
      </c>
      <c r="M186" s="285"/>
      <c r="N186" s="285" t="s">
        <v>94</v>
      </c>
      <c r="O186" s="285"/>
      <c r="P186" s="285"/>
      <c r="Q186" s="285" t="s">
        <v>546</v>
      </c>
      <c r="R186" s="285" t="s">
        <v>657</v>
      </c>
      <c r="S186" s="285"/>
      <c r="T186" s="290"/>
      <c r="U186" s="290"/>
      <c r="V186" s="290"/>
      <c r="W186" s="290"/>
      <c r="X186" s="290"/>
      <c r="Y186" s="290"/>
      <c r="Z186" s="290"/>
      <c r="AA186" s="290"/>
      <c r="AB186" s="290"/>
      <c r="AC186" s="290"/>
      <c r="AD186" s="290"/>
      <c r="AE186" s="290"/>
      <c r="AF186" s="290"/>
      <c r="AG186" s="290"/>
      <c r="AH186" s="290"/>
      <c r="AI186" s="290"/>
      <c r="AJ186" s="290"/>
      <c r="AK186" s="308"/>
      <c r="AL186" s="290" t="str">
        <f t="shared" si="8"/>
        <v>OK</v>
      </c>
      <c r="AM186" s="290" t="str">
        <f t="shared" si="9"/>
        <v>OK</v>
      </c>
      <c r="AN186" s="308"/>
      <c r="AO186" s="308"/>
      <c r="AP186" s="308"/>
    </row>
    <row r="187">
      <c r="A187" s="290"/>
      <c r="B187" s="286">
        <v>44081.0</v>
      </c>
      <c r="C187" s="289"/>
      <c r="D187" s="293" t="str">
        <f t="shared" si="4"/>
        <v>BUY</v>
      </c>
      <c r="E187" s="296">
        <v>0.7277777777777777</v>
      </c>
      <c r="F187" s="290">
        <f t="shared" si="1"/>
        <v>2715.1</v>
      </c>
      <c r="G187" s="286">
        <v>44081.0</v>
      </c>
      <c r="H187" s="287" t="s">
        <v>659</v>
      </c>
      <c r="I187" s="296">
        <v>0.8409722222222222</v>
      </c>
      <c r="J187" s="290"/>
      <c r="K187" s="285">
        <f t="shared" si="2"/>
        <v>2718.6</v>
      </c>
      <c r="L187" s="285">
        <v>3.5</v>
      </c>
      <c r="M187" s="285"/>
      <c r="N187" s="285" t="s">
        <v>94</v>
      </c>
      <c r="O187" s="285"/>
      <c r="P187" s="285"/>
      <c r="Q187" s="285" t="s">
        <v>546</v>
      </c>
      <c r="R187" s="285" t="s">
        <v>657</v>
      </c>
      <c r="S187" s="285"/>
      <c r="T187" s="290"/>
      <c r="U187" s="290"/>
      <c r="V187" s="290"/>
      <c r="W187" s="290"/>
      <c r="X187" s="290"/>
      <c r="Y187" s="290"/>
      <c r="Z187" s="290"/>
      <c r="AA187" s="290"/>
      <c r="AB187" s="290"/>
      <c r="AC187" s="290"/>
      <c r="AD187" s="290"/>
      <c r="AE187" s="290"/>
      <c r="AF187" s="290"/>
      <c r="AG187" s="290"/>
      <c r="AH187" s="290"/>
      <c r="AI187" s="290"/>
      <c r="AJ187" s="290"/>
      <c r="AK187" s="308"/>
      <c r="AL187" s="290" t="str">
        <f t="shared" si="8"/>
        <v>OK</v>
      </c>
      <c r="AM187" s="290" t="str">
        <f t="shared" si="9"/>
        <v>OK</v>
      </c>
      <c r="AN187" s="308"/>
      <c r="AO187" s="308"/>
      <c r="AP187" s="308"/>
    </row>
    <row r="188">
      <c r="A188" s="290"/>
      <c r="B188" s="286">
        <v>44081.0</v>
      </c>
      <c r="C188" s="289"/>
      <c r="D188" s="293" t="str">
        <f t="shared" si="4"/>
        <v>SLN</v>
      </c>
      <c r="E188" s="296">
        <v>0.8611111111111112</v>
      </c>
      <c r="F188" s="290">
        <f t="shared" si="1"/>
        <v>2718.6</v>
      </c>
      <c r="G188" s="286">
        <v>44081.0</v>
      </c>
      <c r="H188" s="287" t="s">
        <v>656</v>
      </c>
      <c r="I188" s="296">
        <v>0.9152777777777777</v>
      </c>
      <c r="J188" s="290"/>
      <c r="K188" s="285">
        <f t="shared" si="2"/>
        <v>2720.1</v>
      </c>
      <c r="L188" s="285">
        <v>1.5</v>
      </c>
      <c r="M188" s="285"/>
      <c r="N188" s="285" t="s">
        <v>94</v>
      </c>
      <c r="O188" s="285"/>
      <c r="P188" s="285"/>
      <c r="Q188" s="285" t="s">
        <v>546</v>
      </c>
      <c r="R188" s="285" t="s">
        <v>657</v>
      </c>
      <c r="S188" s="285"/>
      <c r="T188" s="290"/>
      <c r="U188" s="290"/>
      <c r="V188" s="290"/>
      <c r="W188" s="290"/>
      <c r="X188" s="290"/>
      <c r="Y188" s="290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90"/>
      <c r="AK188" s="308"/>
      <c r="AL188" s="290" t="str">
        <f t="shared" si="8"/>
        <v>OK</v>
      </c>
      <c r="AM188" s="290" t="str">
        <f t="shared" si="9"/>
        <v>OK</v>
      </c>
      <c r="AN188" s="308"/>
      <c r="AO188" s="308"/>
      <c r="AP188" s="308"/>
    </row>
    <row r="189">
      <c r="A189" s="290"/>
      <c r="B189" s="286">
        <v>44082.0</v>
      </c>
      <c r="C189" s="289"/>
      <c r="D189" s="293" t="str">
        <f t="shared" si="4"/>
        <v>APA</v>
      </c>
      <c r="E189" s="296">
        <v>0.04375</v>
      </c>
      <c r="F189" s="290">
        <f t="shared" si="1"/>
        <v>2720.1</v>
      </c>
      <c r="G189" s="286">
        <v>44082.0</v>
      </c>
      <c r="H189" s="287" t="s">
        <v>73</v>
      </c>
      <c r="I189" s="296">
        <v>0.19375</v>
      </c>
      <c r="J189" s="290"/>
      <c r="K189" s="285">
        <f t="shared" si="2"/>
        <v>2723.7</v>
      </c>
      <c r="L189" s="285">
        <v>3.6</v>
      </c>
      <c r="M189" s="285"/>
      <c r="N189" s="285" t="s">
        <v>94</v>
      </c>
      <c r="O189" s="285"/>
      <c r="P189" s="285"/>
      <c r="Q189" s="285" t="s">
        <v>546</v>
      </c>
      <c r="R189" s="285" t="s">
        <v>657</v>
      </c>
      <c r="S189" s="285"/>
      <c r="T189" s="290"/>
      <c r="U189" s="290"/>
      <c r="V189" s="290"/>
      <c r="W189" s="290"/>
      <c r="X189" s="290"/>
      <c r="Y189" s="290"/>
      <c r="Z189" s="290"/>
      <c r="AA189" s="290"/>
      <c r="AB189" s="290"/>
      <c r="AC189" s="290"/>
      <c r="AD189" s="290"/>
      <c r="AE189" s="290"/>
      <c r="AF189" s="290"/>
      <c r="AG189" s="290"/>
      <c r="AH189" s="290"/>
      <c r="AI189" s="290"/>
      <c r="AJ189" s="290"/>
      <c r="AK189" s="308"/>
      <c r="AL189" s="290" t="str">
        <f t="shared" si="8"/>
        <v>OK</v>
      </c>
      <c r="AM189" s="290" t="str">
        <f t="shared" si="9"/>
        <v>OK</v>
      </c>
      <c r="AN189" s="308"/>
      <c r="AO189" s="308"/>
      <c r="AP189" s="308"/>
    </row>
    <row r="190">
      <c r="A190" s="290"/>
      <c r="B190" s="286">
        <v>44082.0</v>
      </c>
      <c r="C190" s="289"/>
      <c r="D190" s="293" t="str">
        <f t="shared" si="4"/>
        <v>BUY</v>
      </c>
      <c r="E190" s="296">
        <v>0.3736111111111111</v>
      </c>
      <c r="F190" s="290">
        <f t="shared" si="1"/>
        <v>2723.7</v>
      </c>
      <c r="G190" s="286">
        <v>44082.0</v>
      </c>
      <c r="H190" s="287" t="s">
        <v>587</v>
      </c>
      <c r="I190" s="296">
        <v>0.4305555555555556</v>
      </c>
      <c r="J190" s="290"/>
      <c r="K190" s="285">
        <f t="shared" si="2"/>
        <v>2725</v>
      </c>
      <c r="L190" s="285">
        <v>1.3</v>
      </c>
      <c r="M190" s="285"/>
      <c r="N190" s="285" t="s">
        <v>102</v>
      </c>
      <c r="O190" s="285"/>
      <c r="P190" s="285"/>
      <c r="Q190" s="285" t="s">
        <v>10</v>
      </c>
      <c r="R190" s="285" t="s">
        <v>663</v>
      </c>
      <c r="S190" s="285"/>
      <c r="T190" s="290"/>
      <c r="U190" s="290"/>
      <c r="V190" s="290"/>
      <c r="W190" s="290"/>
      <c r="X190" s="290"/>
      <c r="Y190" s="290"/>
      <c r="Z190" s="290"/>
      <c r="AA190" s="290"/>
      <c r="AB190" s="290"/>
      <c r="AC190" s="290"/>
      <c r="AD190" s="290"/>
      <c r="AE190" s="290"/>
      <c r="AF190" s="290"/>
      <c r="AG190" s="290"/>
      <c r="AH190" s="290"/>
      <c r="AI190" s="290"/>
      <c r="AJ190" s="290"/>
      <c r="AK190" s="308"/>
      <c r="AL190" s="290" t="str">
        <f t="shared" si="8"/>
        <v>OK</v>
      </c>
      <c r="AM190" s="290" t="str">
        <f t="shared" si="9"/>
        <v>OK</v>
      </c>
      <c r="AN190" s="308"/>
      <c r="AO190" s="308"/>
      <c r="AP190" s="308"/>
    </row>
    <row r="191">
      <c r="A191" s="290"/>
      <c r="B191" s="286">
        <v>44082.0</v>
      </c>
      <c r="C191" s="289"/>
      <c r="D191" s="293" t="str">
        <f t="shared" si="4"/>
        <v>ABE</v>
      </c>
      <c r="E191" s="296">
        <v>0.45555555555555555</v>
      </c>
      <c r="F191" s="290">
        <f t="shared" si="1"/>
        <v>2725</v>
      </c>
      <c r="G191" s="286">
        <v>44082.0</v>
      </c>
      <c r="H191" s="287" t="s">
        <v>524</v>
      </c>
      <c r="I191" s="296">
        <v>0.5069444444444444</v>
      </c>
      <c r="J191" s="290"/>
      <c r="K191" s="285">
        <f t="shared" si="2"/>
        <v>2726.2</v>
      </c>
      <c r="L191" s="285">
        <v>1.2</v>
      </c>
      <c r="M191" s="285"/>
      <c r="N191" s="285" t="s">
        <v>102</v>
      </c>
      <c r="O191" s="285"/>
      <c r="P191" s="285"/>
      <c r="Q191" s="285" t="s">
        <v>10</v>
      </c>
      <c r="R191" s="285" t="s">
        <v>663</v>
      </c>
      <c r="S191" s="285"/>
      <c r="T191" s="290"/>
      <c r="U191" s="290"/>
      <c r="V191" s="290"/>
      <c r="W191" s="290"/>
      <c r="X191" s="290"/>
      <c r="Y191" s="290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90"/>
      <c r="AK191" s="308"/>
      <c r="AL191" s="290" t="str">
        <f t="shared" si="8"/>
        <v>OK</v>
      </c>
      <c r="AM191" s="290" t="str">
        <f t="shared" si="9"/>
        <v>OK</v>
      </c>
      <c r="AN191" s="308"/>
      <c r="AO191" s="308"/>
      <c r="AP191" s="308"/>
    </row>
    <row r="192">
      <c r="A192" s="290"/>
      <c r="B192" s="286">
        <v>44082.0</v>
      </c>
      <c r="C192" s="289"/>
      <c r="D192" s="293" t="str">
        <f t="shared" si="4"/>
        <v>RDU</v>
      </c>
      <c r="E192" s="296">
        <v>0.6527777777777778</v>
      </c>
      <c r="F192" s="290">
        <f t="shared" si="1"/>
        <v>2726.2</v>
      </c>
      <c r="G192" s="286">
        <v>44082.0</v>
      </c>
      <c r="H192" s="287" t="s">
        <v>73</v>
      </c>
      <c r="I192" s="296">
        <v>0.6611111111111111</v>
      </c>
      <c r="J192" s="290"/>
      <c r="K192" s="285">
        <f t="shared" si="2"/>
        <v>2726.4</v>
      </c>
      <c r="L192" s="285">
        <v>0.2</v>
      </c>
      <c r="M192" s="285"/>
      <c r="N192" s="285" t="s">
        <v>102</v>
      </c>
      <c r="O192" s="285"/>
      <c r="P192" s="285"/>
      <c r="Q192" s="285" t="s">
        <v>10</v>
      </c>
      <c r="R192" s="285" t="s">
        <v>663</v>
      </c>
      <c r="S192" s="285"/>
      <c r="T192" s="290"/>
      <c r="U192" s="290"/>
      <c r="V192" s="290"/>
      <c r="W192" s="290"/>
      <c r="X192" s="290"/>
      <c r="Y192" s="290"/>
      <c r="Z192" s="290"/>
      <c r="AA192" s="290"/>
      <c r="AB192" s="290"/>
      <c r="AC192" s="290"/>
      <c r="AD192" s="290"/>
      <c r="AE192" s="290"/>
      <c r="AF192" s="290"/>
      <c r="AG192" s="290"/>
      <c r="AH192" s="290"/>
      <c r="AI192" s="290"/>
      <c r="AJ192" s="290"/>
      <c r="AK192" s="308"/>
      <c r="AL192" s="290" t="str">
        <f t="shared" si="8"/>
        <v>OK</v>
      </c>
      <c r="AM192" s="290" t="str">
        <f t="shared" si="9"/>
        <v>OK</v>
      </c>
      <c r="AN192" s="308"/>
      <c r="AO192" s="308"/>
      <c r="AP192" s="308"/>
    </row>
    <row r="193">
      <c r="A193" s="290"/>
      <c r="B193" s="286">
        <v>44082.0</v>
      </c>
      <c r="C193" s="289"/>
      <c r="D193" s="293" t="str">
        <f t="shared" si="4"/>
        <v>BUY</v>
      </c>
      <c r="E193" s="296">
        <v>0.7375</v>
      </c>
      <c r="F193" s="290">
        <f t="shared" si="1"/>
        <v>2726.4</v>
      </c>
      <c r="G193" s="286">
        <v>44082.0</v>
      </c>
      <c r="H193" s="287" t="s">
        <v>659</v>
      </c>
      <c r="I193" s="296">
        <v>0.8583333333333333</v>
      </c>
      <c r="J193" s="290"/>
      <c r="K193" s="285">
        <f t="shared" si="2"/>
        <v>2729.3</v>
      </c>
      <c r="L193" s="285">
        <v>2.9</v>
      </c>
      <c r="M193" s="285"/>
      <c r="N193" s="285" t="s">
        <v>94</v>
      </c>
      <c r="O193" s="285"/>
      <c r="P193" s="285"/>
      <c r="Q193" s="285" t="s">
        <v>546</v>
      </c>
      <c r="R193" s="285" t="s">
        <v>657</v>
      </c>
      <c r="S193" s="285"/>
      <c r="T193" s="290"/>
      <c r="U193" s="290"/>
      <c r="V193" s="290"/>
      <c r="W193" s="290"/>
      <c r="X193" s="290"/>
      <c r="Y193" s="290"/>
      <c r="Z193" s="290"/>
      <c r="AA193" s="290"/>
      <c r="AB193" s="290"/>
      <c r="AC193" s="290"/>
      <c r="AD193" s="290"/>
      <c r="AE193" s="290"/>
      <c r="AF193" s="290"/>
      <c r="AG193" s="290"/>
      <c r="AH193" s="290"/>
      <c r="AI193" s="290"/>
      <c r="AJ193" s="290"/>
      <c r="AK193" s="308"/>
      <c r="AL193" s="290" t="str">
        <f t="shared" si="8"/>
        <v>OK</v>
      </c>
      <c r="AM193" s="290" t="str">
        <f t="shared" si="9"/>
        <v>OK</v>
      </c>
      <c r="AN193" s="308"/>
      <c r="AO193" s="308"/>
      <c r="AP193" s="308"/>
    </row>
    <row r="194">
      <c r="A194" s="290"/>
      <c r="B194" s="286">
        <v>44082.0</v>
      </c>
      <c r="C194" s="289"/>
      <c r="D194" s="293" t="str">
        <f t="shared" si="4"/>
        <v>SLN</v>
      </c>
      <c r="E194" s="296">
        <v>0.8965277777777778</v>
      </c>
      <c r="F194" s="290">
        <f t="shared" si="1"/>
        <v>2729.3</v>
      </c>
      <c r="G194" s="286">
        <v>44082.0</v>
      </c>
      <c r="H194" s="287" t="s">
        <v>656</v>
      </c>
      <c r="I194" s="296">
        <v>0.9652777777777778</v>
      </c>
      <c r="J194" s="290"/>
      <c r="K194" s="285">
        <f t="shared" si="2"/>
        <v>2730.6</v>
      </c>
      <c r="L194" s="285">
        <v>1.3</v>
      </c>
      <c r="M194" s="285"/>
      <c r="N194" s="285" t="s">
        <v>94</v>
      </c>
      <c r="O194" s="285"/>
      <c r="P194" s="285"/>
      <c r="Q194" s="285" t="s">
        <v>546</v>
      </c>
      <c r="R194" s="285" t="s">
        <v>657</v>
      </c>
      <c r="S194" s="285"/>
      <c r="T194" s="290"/>
      <c r="U194" s="290"/>
      <c r="V194" s="290"/>
      <c r="W194" s="290"/>
      <c r="X194" s="290"/>
      <c r="Y194" s="290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90"/>
      <c r="AK194" s="308"/>
      <c r="AL194" s="290" t="str">
        <f t="shared" si="8"/>
        <v>OK</v>
      </c>
      <c r="AM194" s="290" t="str">
        <f t="shared" si="9"/>
        <v>OK</v>
      </c>
      <c r="AN194" s="308"/>
      <c r="AO194" s="308"/>
      <c r="AP194" s="308"/>
    </row>
    <row r="195">
      <c r="A195" s="290"/>
      <c r="B195" s="286">
        <v>44082.0</v>
      </c>
      <c r="C195" s="289"/>
      <c r="D195" s="293" t="str">
        <f t="shared" si="4"/>
        <v>APA</v>
      </c>
      <c r="E195" s="296">
        <v>0.9805555555555555</v>
      </c>
      <c r="F195" s="290">
        <f t="shared" si="1"/>
        <v>2730.6</v>
      </c>
      <c r="G195" s="286">
        <v>44083.0</v>
      </c>
      <c r="H195" s="287" t="s">
        <v>73</v>
      </c>
      <c r="I195" s="296">
        <v>0.12916666666666668</v>
      </c>
      <c r="J195" s="290"/>
      <c r="K195" s="285">
        <f t="shared" si="2"/>
        <v>2734.1</v>
      </c>
      <c r="L195" s="285">
        <v>3.5</v>
      </c>
      <c r="M195" s="285"/>
      <c r="N195" s="285" t="s">
        <v>94</v>
      </c>
      <c r="O195" s="285"/>
      <c r="P195" s="285"/>
      <c r="Q195" s="285" t="s">
        <v>546</v>
      </c>
      <c r="R195" s="285" t="s">
        <v>657</v>
      </c>
      <c r="S195" s="285"/>
      <c r="T195" s="290"/>
      <c r="U195" s="290"/>
      <c r="V195" s="290"/>
      <c r="W195" s="290"/>
      <c r="X195" s="290"/>
      <c r="Y195" s="290"/>
      <c r="Z195" s="290"/>
      <c r="AA195" s="290"/>
      <c r="AB195" s="290"/>
      <c r="AC195" s="290"/>
      <c r="AD195" s="290"/>
      <c r="AE195" s="290"/>
      <c r="AF195" s="290"/>
      <c r="AG195" s="290"/>
      <c r="AH195" s="290"/>
      <c r="AI195" s="290"/>
      <c r="AJ195" s="290"/>
      <c r="AK195" s="308"/>
      <c r="AL195" s="290" t="str">
        <f t="shared" si="8"/>
        <v>OK</v>
      </c>
      <c r="AM195" s="290" t="str">
        <f t="shared" si="9"/>
        <v>OK</v>
      </c>
      <c r="AN195" s="308"/>
      <c r="AO195" s="308"/>
      <c r="AP195" s="308"/>
    </row>
    <row r="196">
      <c r="A196" s="290"/>
      <c r="B196" s="286">
        <v>44083.0</v>
      </c>
      <c r="C196" s="289"/>
      <c r="D196" s="293" t="str">
        <f t="shared" si="4"/>
        <v>BUY</v>
      </c>
      <c r="E196" s="296">
        <v>0.7291666666666666</v>
      </c>
      <c r="F196" s="290">
        <f t="shared" si="1"/>
        <v>2734.1</v>
      </c>
      <c r="G196" s="286">
        <v>44083.0</v>
      </c>
      <c r="H196" s="287" t="s">
        <v>656</v>
      </c>
      <c r="I196" s="296">
        <v>0.9041666666666667</v>
      </c>
      <c r="J196" s="290"/>
      <c r="K196" s="285">
        <f t="shared" si="2"/>
        <v>2738.3</v>
      </c>
      <c r="L196" s="285">
        <v>4.2</v>
      </c>
      <c r="M196" s="285"/>
      <c r="N196" s="285" t="s">
        <v>94</v>
      </c>
      <c r="O196" s="285"/>
      <c r="P196" s="285"/>
      <c r="Q196" s="285" t="s">
        <v>546</v>
      </c>
      <c r="R196" s="285" t="s">
        <v>657</v>
      </c>
      <c r="S196" s="285"/>
      <c r="T196" s="290"/>
      <c r="U196" s="290"/>
      <c r="V196" s="290"/>
      <c r="W196" s="290"/>
      <c r="X196" s="290"/>
      <c r="Y196" s="290"/>
      <c r="Z196" s="290"/>
      <c r="AA196" s="290"/>
      <c r="AB196" s="290"/>
      <c r="AC196" s="290"/>
      <c r="AD196" s="290"/>
      <c r="AE196" s="290"/>
      <c r="AF196" s="290"/>
      <c r="AG196" s="290"/>
      <c r="AH196" s="290"/>
      <c r="AI196" s="290"/>
      <c r="AJ196" s="290"/>
      <c r="AK196" s="308"/>
      <c r="AL196" s="290" t="str">
        <f t="shared" si="8"/>
        <v>OK</v>
      </c>
      <c r="AM196" s="290" t="str">
        <f t="shared" si="9"/>
        <v>OK</v>
      </c>
      <c r="AN196" s="308"/>
      <c r="AO196" s="308"/>
      <c r="AP196" s="308"/>
    </row>
    <row r="197">
      <c r="A197" s="290"/>
      <c r="B197" s="286">
        <v>44083.0</v>
      </c>
      <c r="C197" s="289"/>
      <c r="D197" s="293" t="str">
        <f t="shared" si="4"/>
        <v>APA</v>
      </c>
      <c r="E197" s="296">
        <v>0.9645833333333333</v>
      </c>
      <c r="F197" s="290">
        <f t="shared" si="1"/>
        <v>2738.3</v>
      </c>
      <c r="G197" s="286">
        <v>44084.0</v>
      </c>
      <c r="H197" s="287" t="s">
        <v>73</v>
      </c>
      <c r="I197" s="296">
        <v>0.11388888888888889</v>
      </c>
      <c r="J197" s="290"/>
      <c r="K197" s="285">
        <f t="shared" si="2"/>
        <v>2741.9</v>
      </c>
      <c r="L197" s="285">
        <v>3.6</v>
      </c>
      <c r="M197" s="285"/>
      <c r="N197" s="285" t="s">
        <v>94</v>
      </c>
      <c r="O197" s="285"/>
      <c r="P197" s="285"/>
      <c r="Q197" s="285" t="s">
        <v>546</v>
      </c>
      <c r="R197" s="285" t="s">
        <v>657</v>
      </c>
      <c r="S197" s="285"/>
      <c r="T197" s="290"/>
      <c r="U197" s="290"/>
      <c r="V197" s="290"/>
      <c r="W197" s="290"/>
      <c r="X197" s="290"/>
      <c r="Y197" s="290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90"/>
      <c r="AK197" s="308"/>
      <c r="AL197" s="290" t="str">
        <f t="shared" si="8"/>
        <v>OK</v>
      </c>
      <c r="AM197" s="290" t="str">
        <f t="shared" si="9"/>
        <v>OK</v>
      </c>
      <c r="AN197" s="308"/>
      <c r="AO197" s="308"/>
      <c r="AP197" s="308"/>
    </row>
    <row r="198">
      <c r="A198" s="290"/>
      <c r="B198" s="286">
        <v>44084.0</v>
      </c>
      <c r="C198" s="289"/>
      <c r="D198" s="293" t="str">
        <f t="shared" si="4"/>
        <v>BUY</v>
      </c>
      <c r="E198" s="296">
        <v>0.3645833333333333</v>
      </c>
      <c r="F198" s="290">
        <f t="shared" si="1"/>
        <v>2741.9</v>
      </c>
      <c r="G198" s="286">
        <v>44084.0</v>
      </c>
      <c r="H198" s="287" t="s">
        <v>603</v>
      </c>
      <c r="I198" s="296">
        <v>0.3888888888888889</v>
      </c>
      <c r="J198" s="290"/>
      <c r="K198" s="285">
        <f t="shared" si="2"/>
        <v>2742.6</v>
      </c>
      <c r="L198" s="285">
        <v>0.7</v>
      </c>
      <c r="M198" s="285"/>
      <c r="N198" s="285" t="s">
        <v>102</v>
      </c>
      <c r="O198" s="285"/>
      <c r="P198" s="285"/>
      <c r="Q198" s="285" t="s">
        <v>519</v>
      </c>
      <c r="R198" s="285" t="s">
        <v>589</v>
      </c>
      <c r="S198" s="285"/>
      <c r="T198" s="290"/>
      <c r="U198" s="290"/>
      <c r="V198" s="290"/>
      <c r="W198" s="290"/>
      <c r="X198" s="290"/>
      <c r="Y198" s="290"/>
      <c r="Z198" s="290"/>
      <c r="AA198" s="290"/>
      <c r="AB198" s="290"/>
      <c r="AC198" s="290"/>
      <c r="AD198" s="290"/>
      <c r="AE198" s="290"/>
      <c r="AF198" s="290"/>
      <c r="AG198" s="290"/>
      <c r="AH198" s="290"/>
      <c r="AI198" s="290"/>
      <c r="AJ198" s="290"/>
      <c r="AK198" s="308"/>
      <c r="AL198" s="290" t="str">
        <f t="shared" si="8"/>
        <v>OK</v>
      </c>
      <c r="AM198" s="290" t="str">
        <f t="shared" si="9"/>
        <v>OK</v>
      </c>
      <c r="AN198" s="308"/>
      <c r="AO198" s="308"/>
      <c r="AP198" s="308"/>
    </row>
    <row r="199">
      <c r="A199" s="290"/>
      <c r="B199" s="286">
        <v>44084.0</v>
      </c>
      <c r="C199" s="289"/>
      <c r="D199" s="293" t="str">
        <f t="shared" si="4"/>
        <v>TRI</v>
      </c>
      <c r="E199" s="296">
        <v>0.6458333333333334</v>
      </c>
      <c r="F199" s="290">
        <f t="shared" si="1"/>
        <v>2742.6</v>
      </c>
      <c r="G199" s="286">
        <v>44084.0</v>
      </c>
      <c r="H199" s="287" t="s">
        <v>73</v>
      </c>
      <c r="I199" s="296">
        <v>0.6666666666666666</v>
      </c>
      <c r="J199" s="290"/>
      <c r="K199" s="285">
        <f t="shared" si="2"/>
        <v>2743.1</v>
      </c>
      <c r="L199" s="285">
        <v>0.5</v>
      </c>
      <c r="M199" s="285"/>
      <c r="N199" s="285" t="s">
        <v>102</v>
      </c>
      <c r="O199" s="285"/>
      <c r="P199" s="285"/>
      <c r="Q199" s="285" t="s">
        <v>519</v>
      </c>
      <c r="R199" s="285" t="s">
        <v>589</v>
      </c>
      <c r="S199" s="285"/>
      <c r="T199" s="290"/>
      <c r="U199" s="290"/>
      <c r="V199" s="290"/>
      <c r="W199" s="290"/>
      <c r="X199" s="290"/>
      <c r="Y199" s="290"/>
      <c r="Z199" s="290"/>
      <c r="AA199" s="290"/>
      <c r="AB199" s="290"/>
      <c r="AC199" s="290"/>
      <c r="AD199" s="290"/>
      <c r="AE199" s="290"/>
      <c r="AF199" s="290"/>
      <c r="AG199" s="290"/>
      <c r="AH199" s="290"/>
      <c r="AI199" s="290"/>
      <c r="AJ199" s="290"/>
      <c r="AK199" s="308"/>
      <c r="AL199" s="290" t="str">
        <f t="shared" si="8"/>
        <v>OK</v>
      </c>
      <c r="AM199" s="290" t="str">
        <f t="shared" si="9"/>
        <v>OK</v>
      </c>
      <c r="AN199" s="308"/>
      <c r="AO199" s="308"/>
      <c r="AP199" s="308"/>
    </row>
    <row r="200">
      <c r="A200" s="290"/>
      <c r="B200" s="286">
        <v>44084.0</v>
      </c>
      <c r="C200" s="289"/>
      <c r="D200" s="293" t="str">
        <f t="shared" si="4"/>
        <v>BUY</v>
      </c>
      <c r="E200" s="296">
        <v>0.7479166666666667</v>
      </c>
      <c r="F200" s="290">
        <f t="shared" si="1"/>
        <v>2743.1</v>
      </c>
      <c r="G200" s="286">
        <v>44084.0</v>
      </c>
      <c r="H200" s="287" t="s">
        <v>659</v>
      </c>
      <c r="I200" s="296">
        <v>0.8645833333333334</v>
      </c>
      <c r="J200" s="290"/>
      <c r="K200" s="285">
        <f t="shared" si="2"/>
        <v>2746</v>
      </c>
      <c r="L200" s="285">
        <v>2.9</v>
      </c>
      <c r="M200" s="285"/>
      <c r="N200" s="285" t="s">
        <v>94</v>
      </c>
      <c r="O200" s="285"/>
      <c r="P200" s="285"/>
      <c r="Q200" s="285" t="s">
        <v>546</v>
      </c>
      <c r="R200" s="285" t="s">
        <v>657</v>
      </c>
      <c r="S200" s="285"/>
      <c r="T200" s="290"/>
      <c r="U200" s="290"/>
      <c r="V200" s="290"/>
      <c r="W200" s="290"/>
      <c r="X200" s="290"/>
      <c r="Y200" s="290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90"/>
      <c r="AK200" s="308"/>
      <c r="AL200" s="290" t="str">
        <f t="shared" si="8"/>
        <v>OK</v>
      </c>
      <c r="AM200" s="290" t="str">
        <f t="shared" si="9"/>
        <v>OK</v>
      </c>
      <c r="AN200" s="308"/>
      <c r="AO200" s="308"/>
      <c r="AP200" s="308"/>
    </row>
    <row r="201">
      <c r="A201" s="290"/>
      <c r="B201" s="286">
        <v>44084.0</v>
      </c>
      <c r="C201" s="289"/>
      <c r="D201" s="293" t="str">
        <f t="shared" si="4"/>
        <v>SLN</v>
      </c>
      <c r="E201" s="296">
        <v>0.8847222222222222</v>
      </c>
      <c r="F201" s="290">
        <f t="shared" si="1"/>
        <v>2746</v>
      </c>
      <c r="G201" s="286">
        <v>44084.0</v>
      </c>
      <c r="H201" s="287" t="s">
        <v>656</v>
      </c>
      <c r="I201" s="296">
        <v>0.9388888888888889</v>
      </c>
      <c r="J201" s="290"/>
      <c r="K201" s="285">
        <f t="shared" si="2"/>
        <v>2747.3</v>
      </c>
      <c r="L201" s="285">
        <v>1.3</v>
      </c>
      <c r="M201" s="285"/>
      <c r="N201" s="285" t="s">
        <v>94</v>
      </c>
      <c r="O201" s="285"/>
      <c r="P201" s="285"/>
      <c r="Q201" s="285" t="s">
        <v>546</v>
      </c>
      <c r="R201" s="285" t="s">
        <v>657</v>
      </c>
      <c r="S201" s="285"/>
      <c r="T201" s="290"/>
      <c r="U201" s="290"/>
      <c r="V201" s="290"/>
      <c r="W201" s="290"/>
      <c r="X201" s="290"/>
      <c r="Y201" s="290"/>
      <c r="Z201" s="290"/>
      <c r="AA201" s="290"/>
      <c r="AB201" s="290"/>
      <c r="AC201" s="290"/>
      <c r="AD201" s="290"/>
      <c r="AE201" s="290"/>
      <c r="AF201" s="290"/>
      <c r="AG201" s="290"/>
      <c r="AH201" s="290"/>
      <c r="AI201" s="290"/>
      <c r="AJ201" s="290"/>
      <c r="AK201" s="308"/>
      <c r="AL201" s="290" t="str">
        <f t="shared" si="8"/>
        <v>OK</v>
      </c>
      <c r="AM201" s="290" t="str">
        <f t="shared" si="9"/>
        <v>OK</v>
      </c>
      <c r="AN201" s="308"/>
      <c r="AO201" s="308"/>
      <c r="AP201" s="308"/>
    </row>
    <row r="202">
      <c r="A202" s="290"/>
      <c r="B202" s="286">
        <v>44084.0</v>
      </c>
      <c r="C202" s="289"/>
      <c r="D202" s="293" t="str">
        <f t="shared" si="4"/>
        <v>APA</v>
      </c>
      <c r="E202" s="296">
        <v>0.9645833333333333</v>
      </c>
      <c r="F202" s="290">
        <f t="shared" si="1"/>
        <v>2747.3</v>
      </c>
      <c r="G202" s="286">
        <v>44085.0</v>
      </c>
      <c r="H202" s="287" t="s">
        <v>73</v>
      </c>
      <c r="I202" s="296">
        <v>0.11458333333333333</v>
      </c>
      <c r="J202" s="290"/>
      <c r="K202" s="285">
        <f t="shared" si="2"/>
        <v>2750</v>
      </c>
      <c r="L202" s="285">
        <v>2.7</v>
      </c>
      <c r="M202" s="285"/>
      <c r="N202" s="285" t="s">
        <v>94</v>
      </c>
      <c r="O202" s="285"/>
      <c r="P202" s="285"/>
      <c r="Q202" s="285" t="s">
        <v>546</v>
      </c>
      <c r="R202" s="285" t="s">
        <v>657</v>
      </c>
      <c r="S202" s="285"/>
      <c r="T202" s="290"/>
      <c r="U202" s="290"/>
      <c r="V202" s="290"/>
      <c r="W202" s="290"/>
      <c r="X202" s="290"/>
      <c r="Y202" s="290"/>
      <c r="Z202" s="290"/>
      <c r="AA202" s="290"/>
      <c r="AB202" s="290"/>
      <c r="AC202" s="290"/>
      <c r="AD202" s="290"/>
      <c r="AE202" s="290"/>
      <c r="AF202" s="290"/>
      <c r="AG202" s="290"/>
      <c r="AH202" s="290"/>
      <c r="AI202" s="290"/>
      <c r="AJ202" s="290"/>
      <c r="AK202" s="308"/>
      <c r="AL202" s="290" t="str">
        <f t="shared" si="8"/>
        <v>OK</v>
      </c>
      <c r="AM202" s="290" t="str">
        <f t="shared" si="9"/>
        <v>OK</v>
      </c>
      <c r="AN202" s="308"/>
      <c r="AO202" s="308"/>
      <c r="AP202" s="308"/>
    </row>
    <row r="203">
      <c r="A203" s="290"/>
      <c r="B203" s="286">
        <v>44085.0</v>
      </c>
      <c r="C203" s="289"/>
      <c r="D203" s="293" t="str">
        <f t="shared" si="4"/>
        <v>BUY</v>
      </c>
      <c r="E203" s="296">
        <v>0.6631944444444444</v>
      </c>
      <c r="F203" s="290">
        <f t="shared" si="1"/>
        <v>2750</v>
      </c>
      <c r="G203" s="286">
        <v>44085.0</v>
      </c>
      <c r="H203" s="287" t="s">
        <v>664</v>
      </c>
      <c r="I203" s="296">
        <v>0.875</v>
      </c>
      <c r="J203" s="290"/>
      <c r="K203" s="285">
        <f t="shared" si="2"/>
        <v>2754.1</v>
      </c>
      <c r="L203" s="285">
        <v>4.1</v>
      </c>
      <c r="M203" s="285"/>
      <c r="N203" s="285" t="s">
        <v>102</v>
      </c>
      <c r="O203" s="285"/>
      <c r="P203" s="285"/>
      <c r="Q203" s="285" t="s">
        <v>546</v>
      </c>
      <c r="R203" s="285" t="s">
        <v>657</v>
      </c>
      <c r="S203" s="285"/>
      <c r="T203" s="290"/>
      <c r="U203" s="290"/>
      <c r="V203" s="290"/>
      <c r="W203" s="290"/>
      <c r="X203" s="290"/>
      <c r="Y203" s="290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90"/>
      <c r="AK203" s="308"/>
      <c r="AL203" s="290" t="str">
        <f t="shared" si="8"/>
        <v>OK</v>
      </c>
      <c r="AM203" s="290" t="str">
        <f t="shared" si="9"/>
        <v>OK</v>
      </c>
      <c r="AN203" s="308"/>
      <c r="AO203" s="308"/>
      <c r="AP203" s="308"/>
    </row>
    <row r="204">
      <c r="A204" s="290"/>
      <c r="B204" s="286">
        <v>44085.0</v>
      </c>
      <c r="C204" s="289"/>
      <c r="D204" s="293" t="str">
        <f t="shared" si="4"/>
        <v>GLD</v>
      </c>
      <c r="E204" s="296">
        <v>0.8993055555555556</v>
      </c>
      <c r="F204" s="290">
        <f t="shared" si="1"/>
        <v>2754.1</v>
      </c>
      <c r="G204" s="286">
        <v>44085.0</v>
      </c>
      <c r="H204" s="287" t="s">
        <v>656</v>
      </c>
      <c r="I204" s="296">
        <v>0.9270833333333334</v>
      </c>
      <c r="J204" s="290"/>
      <c r="K204" s="285">
        <f t="shared" si="2"/>
        <v>2755.1</v>
      </c>
      <c r="L204" s="285">
        <v>1.0</v>
      </c>
      <c r="M204" s="285"/>
      <c r="N204" s="285" t="s">
        <v>102</v>
      </c>
      <c r="O204" s="285"/>
      <c r="P204" s="285"/>
      <c r="Q204" s="285" t="s">
        <v>546</v>
      </c>
      <c r="R204" s="285" t="s">
        <v>657</v>
      </c>
      <c r="S204" s="285"/>
      <c r="T204" s="290"/>
      <c r="U204" s="290"/>
      <c r="V204" s="290"/>
      <c r="W204" s="290"/>
      <c r="X204" s="290"/>
      <c r="Y204" s="290"/>
      <c r="Z204" s="290"/>
      <c r="AA204" s="290"/>
      <c r="AB204" s="290"/>
      <c r="AC204" s="290"/>
      <c r="AD204" s="290"/>
      <c r="AE204" s="290"/>
      <c r="AF204" s="290"/>
      <c r="AG204" s="290"/>
      <c r="AH204" s="290"/>
      <c r="AI204" s="290"/>
      <c r="AJ204" s="290"/>
      <c r="AK204" s="308"/>
      <c r="AL204" s="290" t="str">
        <f t="shared" si="8"/>
        <v>OK</v>
      </c>
      <c r="AM204" s="290" t="str">
        <f t="shared" si="9"/>
        <v>OK</v>
      </c>
      <c r="AN204" s="308"/>
      <c r="AO204" s="308"/>
      <c r="AP204" s="308"/>
    </row>
    <row r="205">
      <c r="A205" s="290"/>
      <c r="B205" s="286">
        <v>44085.0</v>
      </c>
      <c r="C205" s="289"/>
      <c r="D205" s="293" t="str">
        <f t="shared" si="4"/>
        <v>APA</v>
      </c>
      <c r="E205" s="296">
        <v>0.9631944444444445</v>
      </c>
      <c r="F205" s="290">
        <f t="shared" si="1"/>
        <v>2755.1</v>
      </c>
      <c r="G205" s="286">
        <v>44086.0</v>
      </c>
      <c r="H205" s="287" t="s">
        <v>73</v>
      </c>
      <c r="I205" s="296">
        <v>0.1076388888888889</v>
      </c>
      <c r="J205" s="290"/>
      <c r="K205" s="285">
        <f t="shared" si="2"/>
        <v>2758.7</v>
      </c>
      <c r="L205" s="285">
        <v>3.6</v>
      </c>
      <c r="M205" s="285"/>
      <c r="N205" s="285" t="s">
        <v>102</v>
      </c>
      <c r="O205" s="285"/>
      <c r="P205" s="285"/>
      <c r="Q205" s="285" t="s">
        <v>546</v>
      </c>
      <c r="R205" s="285" t="s">
        <v>657</v>
      </c>
      <c r="S205" s="285"/>
      <c r="T205" s="290"/>
      <c r="U205" s="290"/>
      <c r="V205" s="290"/>
      <c r="W205" s="290"/>
      <c r="X205" s="290"/>
      <c r="Y205" s="290"/>
      <c r="Z205" s="290"/>
      <c r="AA205" s="290"/>
      <c r="AB205" s="290"/>
      <c r="AC205" s="290"/>
      <c r="AD205" s="290"/>
      <c r="AE205" s="290"/>
      <c r="AF205" s="290"/>
      <c r="AG205" s="290"/>
      <c r="AH205" s="290"/>
      <c r="AI205" s="290"/>
      <c r="AJ205" s="290"/>
      <c r="AK205" s="308"/>
      <c r="AL205" s="290" t="str">
        <f t="shared" si="8"/>
        <v>OK</v>
      </c>
      <c r="AM205" s="290" t="str">
        <f t="shared" si="9"/>
        <v>OK</v>
      </c>
      <c r="AN205" s="308"/>
      <c r="AO205" s="308"/>
      <c r="AP205" s="308"/>
    </row>
    <row r="206">
      <c r="A206" s="290"/>
      <c r="B206" s="286">
        <v>44086.0</v>
      </c>
      <c r="C206" s="289"/>
      <c r="D206" s="293" t="str">
        <f t="shared" si="4"/>
        <v>BUY</v>
      </c>
      <c r="E206" s="296">
        <v>0.13194444444444445</v>
      </c>
      <c r="F206" s="290">
        <f t="shared" si="1"/>
        <v>2758.7</v>
      </c>
      <c r="G206" s="286">
        <v>44086.0</v>
      </c>
      <c r="H206" s="287" t="s">
        <v>197</v>
      </c>
      <c r="I206" s="296">
        <v>0.14583333333333334</v>
      </c>
      <c r="J206" s="290"/>
      <c r="K206" s="285">
        <f t="shared" si="2"/>
        <v>2759</v>
      </c>
      <c r="L206" s="285">
        <v>0.3</v>
      </c>
      <c r="M206" s="285"/>
      <c r="N206" s="285" t="s">
        <v>102</v>
      </c>
      <c r="O206" s="285"/>
      <c r="P206" s="285"/>
      <c r="Q206" s="285" t="s">
        <v>10</v>
      </c>
      <c r="R206" s="285" t="s">
        <v>518</v>
      </c>
      <c r="S206" s="285"/>
      <c r="T206" s="290"/>
      <c r="U206" s="290"/>
      <c r="V206" s="290"/>
      <c r="W206" s="290"/>
      <c r="X206" s="290"/>
      <c r="Y206" s="290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90"/>
      <c r="AK206" s="308"/>
      <c r="AL206" s="290" t="str">
        <f t="shared" si="8"/>
        <v>OK</v>
      </c>
      <c r="AM206" s="290" t="str">
        <f t="shared" si="9"/>
        <v>OK</v>
      </c>
      <c r="AN206" s="308"/>
      <c r="AO206" s="308"/>
      <c r="AP206" s="308"/>
    </row>
    <row r="207">
      <c r="A207" s="290"/>
      <c r="B207" s="286">
        <v>44086.0</v>
      </c>
      <c r="C207" s="289"/>
      <c r="D207" s="293" t="str">
        <f t="shared" si="4"/>
        <v>GSO</v>
      </c>
      <c r="E207" s="296">
        <v>0.73125</v>
      </c>
      <c r="F207" s="290">
        <f t="shared" si="1"/>
        <v>2759</v>
      </c>
      <c r="G207" s="286">
        <v>44086.0</v>
      </c>
      <c r="H207" s="287" t="s">
        <v>656</v>
      </c>
      <c r="I207" s="296">
        <v>0.9166666666666666</v>
      </c>
      <c r="J207" s="290"/>
      <c r="K207" s="285">
        <f t="shared" si="2"/>
        <v>2763.3</v>
      </c>
      <c r="L207" s="285">
        <v>4.3</v>
      </c>
      <c r="M207" s="285"/>
      <c r="N207" s="285" t="s">
        <v>102</v>
      </c>
      <c r="O207" s="285"/>
      <c r="P207" s="285"/>
      <c r="Q207" s="285" t="s">
        <v>546</v>
      </c>
      <c r="R207" s="285" t="s">
        <v>657</v>
      </c>
      <c r="S207" s="285"/>
      <c r="T207" s="290"/>
      <c r="U207" s="290"/>
      <c r="V207" s="290"/>
      <c r="W207" s="290"/>
      <c r="X207" s="290"/>
      <c r="Y207" s="290"/>
      <c r="Z207" s="290"/>
      <c r="AA207" s="290"/>
      <c r="AB207" s="290"/>
      <c r="AC207" s="290"/>
      <c r="AD207" s="290"/>
      <c r="AE207" s="290"/>
      <c r="AF207" s="290"/>
      <c r="AG207" s="290"/>
      <c r="AH207" s="290"/>
      <c r="AI207" s="290"/>
      <c r="AJ207" s="290"/>
      <c r="AK207" s="308"/>
      <c r="AL207" s="290" t="str">
        <f t="shared" si="8"/>
        <v>OK</v>
      </c>
      <c r="AM207" s="290" t="str">
        <f t="shared" si="9"/>
        <v>OK</v>
      </c>
      <c r="AN207" s="308"/>
      <c r="AO207" s="308"/>
      <c r="AP207" s="308"/>
    </row>
    <row r="208">
      <c r="A208" s="290"/>
      <c r="B208" s="286">
        <v>44086.0</v>
      </c>
      <c r="C208" s="289"/>
      <c r="D208" s="293" t="str">
        <f t="shared" si="4"/>
        <v>APA</v>
      </c>
      <c r="E208" s="296">
        <v>0.9479166666666666</v>
      </c>
      <c r="F208" s="290">
        <f t="shared" si="1"/>
        <v>2763.3</v>
      </c>
      <c r="G208" s="286">
        <v>44087.0</v>
      </c>
      <c r="H208" s="287" t="s">
        <v>73</v>
      </c>
      <c r="I208" s="296">
        <v>0.09375</v>
      </c>
      <c r="J208" s="290"/>
      <c r="K208" s="285">
        <f t="shared" si="2"/>
        <v>2766.9</v>
      </c>
      <c r="L208" s="285">
        <v>3.6</v>
      </c>
      <c r="M208" s="285"/>
      <c r="N208" s="285" t="s">
        <v>102</v>
      </c>
      <c r="O208" s="285"/>
      <c r="P208" s="285"/>
      <c r="Q208" s="285" t="s">
        <v>546</v>
      </c>
      <c r="R208" s="285" t="s">
        <v>657</v>
      </c>
      <c r="S208" s="285"/>
      <c r="T208" s="290"/>
      <c r="U208" s="290"/>
      <c r="V208" s="290"/>
      <c r="W208" s="290"/>
      <c r="X208" s="290"/>
      <c r="Y208" s="290"/>
      <c r="Z208" s="290"/>
      <c r="AA208" s="290"/>
      <c r="AB208" s="290"/>
      <c r="AC208" s="290"/>
      <c r="AD208" s="290"/>
      <c r="AE208" s="290"/>
      <c r="AF208" s="290"/>
      <c r="AG208" s="290"/>
      <c r="AH208" s="290"/>
      <c r="AI208" s="290"/>
      <c r="AJ208" s="290"/>
      <c r="AK208" s="308"/>
      <c r="AL208" s="290" t="str">
        <f t="shared" si="8"/>
        <v>OK</v>
      </c>
      <c r="AM208" s="290" t="str">
        <f t="shared" si="9"/>
        <v>OK</v>
      </c>
      <c r="AN208" s="308"/>
      <c r="AO208" s="308"/>
      <c r="AP208" s="308"/>
    </row>
    <row r="209">
      <c r="A209" s="290"/>
      <c r="B209" s="286">
        <v>44087.0</v>
      </c>
      <c r="C209" s="289"/>
      <c r="D209" s="293" t="str">
        <f t="shared" si="4"/>
        <v>BUY</v>
      </c>
      <c r="E209" s="296">
        <v>0.5770833333333333</v>
      </c>
      <c r="F209" s="290">
        <f t="shared" si="1"/>
        <v>2766.9</v>
      </c>
      <c r="G209" s="286">
        <v>44087.0</v>
      </c>
      <c r="H209" s="287" t="s">
        <v>659</v>
      </c>
      <c r="I209" s="296">
        <v>0.69375</v>
      </c>
      <c r="J209" s="290"/>
      <c r="K209" s="285">
        <f t="shared" si="2"/>
        <v>2769.7</v>
      </c>
      <c r="L209" s="285">
        <v>2.8</v>
      </c>
      <c r="M209" s="285"/>
      <c r="N209" s="285" t="s">
        <v>94</v>
      </c>
      <c r="O209" s="285"/>
      <c r="P209" s="285"/>
      <c r="Q209" s="285" t="s">
        <v>546</v>
      </c>
      <c r="R209" s="285" t="s">
        <v>657</v>
      </c>
      <c r="S209" s="285"/>
      <c r="T209" s="290"/>
      <c r="U209" s="290"/>
      <c r="V209" s="290"/>
      <c r="W209" s="290"/>
      <c r="X209" s="290"/>
      <c r="Y209" s="290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90"/>
      <c r="AK209" s="308"/>
      <c r="AL209" s="290" t="str">
        <f t="shared" si="8"/>
        <v>OK</v>
      </c>
      <c r="AM209" s="290" t="str">
        <f t="shared" si="9"/>
        <v>OK</v>
      </c>
      <c r="AN209" s="308"/>
      <c r="AO209" s="308"/>
      <c r="AP209" s="308"/>
    </row>
    <row r="210">
      <c r="A210" s="290"/>
      <c r="B210" s="286">
        <v>44087.0</v>
      </c>
      <c r="C210" s="289"/>
      <c r="D210" s="293" t="str">
        <f t="shared" si="4"/>
        <v>SLN</v>
      </c>
      <c r="E210" s="296">
        <v>0.7215277777777778</v>
      </c>
      <c r="F210" s="290">
        <f t="shared" si="1"/>
        <v>2769.7</v>
      </c>
      <c r="G210" s="286">
        <v>44087.0</v>
      </c>
      <c r="H210" s="287" t="s">
        <v>656</v>
      </c>
      <c r="I210" s="296">
        <v>0.7736111111111111</v>
      </c>
      <c r="J210" s="290"/>
      <c r="K210" s="285">
        <f t="shared" si="2"/>
        <v>2771.1</v>
      </c>
      <c r="L210" s="285">
        <v>1.4</v>
      </c>
      <c r="M210" s="285"/>
      <c r="N210" s="285" t="s">
        <v>94</v>
      </c>
      <c r="O210" s="285"/>
      <c r="P210" s="285"/>
      <c r="Q210" s="285" t="s">
        <v>546</v>
      </c>
      <c r="R210" s="285" t="s">
        <v>657</v>
      </c>
      <c r="S210" s="285"/>
      <c r="T210" s="290"/>
      <c r="U210" s="290"/>
      <c r="V210" s="290"/>
      <c r="W210" s="290"/>
      <c r="X210" s="290"/>
      <c r="Y210" s="290"/>
      <c r="Z210" s="290"/>
      <c r="AA210" s="290"/>
      <c r="AB210" s="290"/>
      <c r="AC210" s="290"/>
      <c r="AD210" s="290"/>
      <c r="AE210" s="290"/>
      <c r="AF210" s="290"/>
      <c r="AG210" s="290"/>
      <c r="AH210" s="290"/>
      <c r="AI210" s="290"/>
      <c r="AJ210" s="290"/>
      <c r="AK210" s="308"/>
      <c r="AL210" s="290" t="str">
        <f t="shared" si="8"/>
        <v>OK</v>
      </c>
      <c r="AM210" s="290" t="str">
        <f t="shared" si="9"/>
        <v>OK</v>
      </c>
      <c r="AN210" s="308"/>
      <c r="AO210" s="308"/>
      <c r="AP210" s="308"/>
    </row>
    <row r="211">
      <c r="A211" s="290"/>
      <c r="B211" s="286">
        <v>44087.0</v>
      </c>
      <c r="C211" s="289"/>
      <c r="D211" s="293" t="str">
        <f t="shared" si="4"/>
        <v>APA</v>
      </c>
      <c r="E211" s="296">
        <v>0.8201388888888889</v>
      </c>
      <c r="F211" s="290">
        <f t="shared" si="1"/>
        <v>2771.1</v>
      </c>
      <c r="G211" s="286">
        <v>44087.0</v>
      </c>
      <c r="H211" s="287" t="s">
        <v>73</v>
      </c>
      <c r="I211" s="296">
        <v>0.9673611111111111</v>
      </c>
      <c r="J211" s="290"/>
      <c r="K211" s="285">
        <f t="shared" si="2"/>
        <v>2774.5</v>
      </c>
      <c r="L211" s="285">
        <v>3.4</v>
      </c>
      <c r="M211" s="285"/>
      <c r="N211" s="285" t="s">
        <v>94</v>
      </c>
      <c r="O211" s="285"/>
      <c r="P211" s="285"/>
      <c r="Q211" s="285" t="s">
        <v>546</v>
      </c>
      <c r="R211" s="285" t="s">
        <v>657</v>
      </c>
      <c r="S211" s="285"/>
      <c r="T211" s="290"/>
      <c r="U211" s="290"/>
      <c r="V211" s="290"/>
      <c r="W211" s="290"/>
      <c r="X211" s="290"/>
      <c r="Y211" s="290"/>
      <c r="Z211" s="290"/>
      <c r="AA211" s="290"/>
      <c r="AB211" s="290"/>
      <c r="AC211" s="290"/>
      <c r="AD211" s="290"/>
      <c r="AE211" s="290"/>
      <c r="AF211" s="290"/>
      <c r="AG211" s="290"/>
      <c r="AH211" s="290"/>
      <c r="AI211" s="290"/>
      <c r="AJ211" s="290"/>
      <c r="AK211" s="308"/>
      <c r="AL211" s="290" t="str">
        <f t="shared" si="8"/>
        <v>OK</v>
      </c>
      <c r="AM211" s="290" t="str">
        <f t="shared" si="9"/>
        <v>OK</v>
      </c>
      <c r="AN211" s="308"/>
      <c r="AO211" s="308"/>
      <c r="AP211" s="308"/>
    </row>
    <row r="212">
      <c r="A212" s="290"/>
      <c r="B212" s="286">
        <v>44088.0</v>
      </c>
      <c r="C212" s="289"/>
      <c r="D212" s="293" t="str">
        <f t="shared" si="4"/>
        <v>BUY</v>
      </c>
      <c r="E212" s="296">
        <v>0.7166666666666667</v>
      </c>
      <c r="F212" s="290">
        <f t="shared" si="1"/>
        <v>2774.5</v>
      </c>
      <c r="G212" s="286">
        <v>44088.0</v>
      </c>
      <c r="H212" s="287" t="s">
        <v>659</v>
      </c>
      <c r="I212" s="296">
        <v>0.8458333333333333</v>
      </c>
      <c r="J212" s="290"/>
      <c r="K212" s="285">
        <f t="shared" si="2"/>
        <v>2777.6</v>
      </c>
      <c r="L212" s="285">
        <v>3.1</v>
      </c>
      <c r="M212" s="285"/>
      <c r="N212" s="285" t="s">
        <v>102</v>
      </c>
      <c r="O212" s="285"/>
      <c r="P212" s="285"/>
      <c r="Q212" s="285" t="s">
        <v>546</v>
      </c>
      <c r="R212" s="285" t="s">
        <v>657</v>
      </c>
      <c r="S212" s="285"/>
      <c r="T212" s="290"/>
      <c r="U212" s="290"/>
      <c r="V212" s="290"/>
      <c r="W212" s="290"/>
      <c r="X212" s="290"/>
      <c r="Y212" s="290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90"/>
      <c r="AK212" s="308"/>
      <c r="AL212" s="290" t="str">
        <f t="shared" si="8"/>
        <v>OK</v>
      </c>
      <c r="AM212" s="290" t="str">
        <f t="shared" si="9"/>
        <v>OK</v>
      </c>
      <c r="AN212" s="308"/>
      <c r="AO212" s="308"/>
      <c r="AP212" s="308"/>
    </row>
    <row r="213">
      <c r="A213" s="290"/>
      <c r="B213" s="286">
        <v>44088.0</v>
      </c>
      <c r="C213" s="289"/>
      <c r="D213" s="293" t="str">
        <f t="shared" si="4"/>
        <v>SLN</v>
      </c>
      <c r="E213" s="296">
        <v>0.8604166666666667</v>
      </c>
      <c r="F213" s="290">
        <f t="shared" si="1"/>
        <v>2777.6</v>
      </c>
      <c r="G213" s="286">
        <v>44088.0</v>
      </c>
      <c r="H213" s="287" t="s">
        <v>656</v>
      </c>
      <c r="I213" s="296">
        <v>0.9118055555555555</v>
      </c>
      <c r="J213" s="290"/>
      <c r="K213" s="285">
        <f t="shared" si="2"/>
        <v>2778.8</v>
      </c>
      <c r="L213" s="285">
        <v>1.2</v>
      </c>
      <c r="M213" s="285"/>
      <c r="N213" s="285" t="s">
        <v>102</v>
      </c>
      <c r="O213" s="285"/>
      <c r="P213" s="285"/>
      <c r="Q213" s="285" t="s">
        <v>546</v>
      </c>
      <c r="R213" s="285" t="s">
        <v>657</v>
      </c>
      <c r="S213" s="285"/>
      <c r="T213" s="290"/>
      <c r="U213" s="290"/>
      <c r="V213" s="290"/>
      <c r="W213" s="290"/>
      <c r="X213" s="290"/>
      <c r="Y213" s="290"/>
      <c r="Z213" s="290"/>
      <c r="AA213" s="290"/>
      <c r="AB213" s="290"/>
      <c r="AC213" s="290"/>
      <c r="AD213" s="290"/>
      <c r="AE213" s="290"/>
      <c r="AF213" s="290"/>
      <c r="AG213" s="290"/>
      <c r="AH213" s="290"/>
      <c r="AI213" s="290"/>
      <c r="AJ213" s="290"/>
      <c r="AK213" s="308"/>
      <c r="AL213" s="290" t="str">
        <f t="shared" si="8"/>
        <v>OK</v>
      </c>
      <c r="AM213" s="290" t="str">
        <f t="shared" si="9"/>
        <v>OK</v>
      </c>
      <c r="AN213" s="308"/>
      <c r="AO213" s="308"/>
      <c r="AP213" s="308"/>
    </row>
    <row r="214">
      <c r="A214" s="290"/>
      <c r="B214" s="286">
        <v>44088.0</v>
      </c>
      <c r="C214" s="289"/>
      <c r="D214" s="293" t="str">
        <f t="shared" si="4"/>
        <v>APA</v>
      </c>
      <c r="E214" s="296">
        <v>0.9756944444444444</v>
      </c>
      <c r="F214" s="290">
        <f t="shared" si="1"/>
        <v>2778.8</v>
      </c>
      <c r="G214" s="286">
        <v>44089.0</v>
      </c>
      <c r="H214" s="287" t="s">
        <v>73</v>
      </c>
      <c r="I214" s="296">
        <v>0.11875</v>
      </c>
      <c r="J214" s="290"/>
      <c r="K214" s="285">
        <f t="shared" si="2"/>
        <v>2782.3</v>
      </c>
      <c r="L214" s="285">
        <v>3.5</v>
      </c>
      <c r="M214" s="285"/>
      <c r="N214" s="285" t="s">
        <v>102</v>
      </c>
      <c r="O214" s="285"/>
      <c r="P214" s="285"/>
      <c r="Q214" s="285" t="s">
        <v>546</v>
      </c>
      <c r="R214" s="285" t="s">
        <v>657</v>
      </c>
      <c r="S214" s="285"/>
      <c r="T214" s="290"/>
      <c r="U214" s="290"/>
      <c r="V214" s="290"/>
      <c r="W214" s="290"/>
      <c r="X214" s="290"/>
      <c r="Y214" s="290"/>
      <c r="Z214" s="290"/>
      <c r="AA214" s="290"/>
      <c r="AB214" s="290"/>
      <c r="AC214" s="290"/>
      <c r="AD214" s="290"/>
      <c r="AE214" s="290"/>
      <c r="AF214" s="290"/>
      <c r="AG214" s="290"/>
      <c r="AH214" s="290"/>
      <c r="AI214" s="290"/>
      <c r="AJ214" s="290"/>
      <c r="AK214" s="308"/>
      <c r="AL214" s="290" t="str">
        <f t="shared" si="8"/>
        <v>OK</v>
      </c>
      <c r="AM214" s="290" t="str">
        <f t="shared" si="9"/>
        <v>OK</v>
      </c>
      <c r="AN214" s="308"/>
      <c r="AO214" s="308"/>
      <c r="AP214" s="308"/>
    </row>
    <row r="215">
      <c r="A215" s="290"/>
      <c r="B215" s="286">
        <v>44089.0</v>
      </c>
      <c r="C215" s="289"/>
      <c r="D215" s="293" t="str">
        <f t="shared" si="4"/>
        <v>BUY</v>
      </c>
      <c r="E215" s="296">
        <v>0.7243055555555555</v>
      </c>
      <c r="F215" s="290">
        <f t="shared" si="1"/>
        <v>2782.3</v>
      </c>
      <c r="G215" s="286">
        <v>44089.0</v>
      </c>
      <c r="H215" s="287" t="s">
        <v>659</v>
      </c>
      <c r="I215" s="296">
        <v>0.8541666666666666</v>
      </c>
      <c r="J215" s="290"/>
      <c r="K215" s="285">
        <f t="shared" si="2"/>
        <v>2785.4</v>
      </c>
      <c r="L215" s="285">
        <v>3.1</v>
      </c>
      <c r="M215" s="285"/>
      <c r="N215" s="285" t="s">
        <v>102</v>
      </c>
      <c r="O215" s="285"/>
      <c r="P215" s="285"/>
      <c r="Q215" s="285" t="s">
        <v>546</v>
      </c>
      <c r="R215" s="285" t="s">
        <v>657</v>
      </c>
      <c r="S215" s="285"/>
      <c r="T215" s="290"/>
      <c r="U215" s="290"/>
      <c r="V215" s="290"/>
      <c r="W215" s="290"/>
      <c r="X215" s="290"/>
      <c r="Y215" s="290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90"/>
      <c r="AK215" s="308"/>
      <c r="AL215" s="290" t="str">
        <f t="shared" si="8"/>
        <v>OK</v>
      </c>
      <c r="AM215" s="290" t="str">
        <f t="shared" si="9"/>
        <v>OK</v>
      </c>
      <c r="AN215" s="308"/>
      <c r="AO215" s="308"/>
      <c r="AP215" s="308"/>
    </row>
    <row r="216">
      <c r="A216" s="290"/>
      <c r="B216" s="286">
        <v>44089.0</v>
      </c>
      <c r="C216" s="289"/>
      <c r="D216" s="293" t="str">
        <f t="shared" si="4"/>
        <v>SLN</v>
      </c>
      <c r="E216" s="296">
        <v>0.8708333333333333</v>
      </c>
      <c r="F216" s="290">
        <f t="shared" si="1"/>
        <v>2785.4</v>
      </c>
      <c r="G216" s="286">
        <v>44089.0</v>
      </c>
      <c r="H216" s="287" t="s">
        <v>656</v>
      </c>
      <c r="I216" s="296">
        <v>0.9131944444444444</v>
      </c>
      <c r="J216" s="290"/>
      <c r="K216" s="285">
        <f t="shared" si="2"/>
        <v>2786.4</v>
      </c>
      <c r="L216" s="285">
        <v>1.0</v>
      </c>
      <c r="M216" s="285"/>
      <c r="N216" s="285" t="s">
        <v>102</v>
      </c>
      <c r="O216" s="285"/>
      <c r="P216" s="285"/>
      <c r="Q216" s="285" t="s">
        <v>546</v>
      </c>
      <c r="R216" s="285" t="s">
        <v>657</v>
      </c>
      <c r="S216" s="285"/>
      <c r="T216" s="290"/>
      <c r="U216" s="290"/>
      <c r="V216" s="290"/>
      <c r="W216" s="290"/>
      <c r="X216" s="290"/>
      <c r="Y216" s="290"/>
      <c r="Z216" s="290"/>
      <c r="AA216" s="290"/>
      <c r="AB216" s="290"/>
      <c r="AC216" s="290"/>
      <c r="AD216" s="290"/>
      <c r="AE216" s="290"/>
      <c r="AF216" s="290"/>
      <c r="AG216" s="290"/>
      <c r="AH216" s="290"/>
      <c r="AI216" s="290"/>
      <c r="AJ216" s="290"/>
      <c r="AK216" s="308"/>
      <c r="AL216" s="290" t="str">
        <f t="shared" si="8"/>
        <v>OK</v>
      </c>
      <c r="AM216" s="290" t="str">
        <f t="shared" si="9"/>
        <v>OK</v>
      </c>
      <c r="AN216" s="308"/>
      <c r="AO216" s="308"/>
      <c r="AP216" s="308"/>
    </row>
    <row r="217">
      <c r="A217" s="290"/>
      <c r="B217" s="286">
        <v>44089.0</v>
      </c>
      <c r="C217" s="289"/>
      <c r="D217" s="293" t="str">
        <f t="shared" si="4"/>
        <v>APA</v>
      </c>
      <c r="E217" s="296">
        <v>0.9472222222222222</v>
      </c>
      <c r="F217" s="290">
        <f t="shared" si="1"/>
        <v>2786.4</v>
      </c>
      <c r="G217" s="286">
        <v>44090.0</v>
      </c>
      <c r="H217" s="287" t="s">
        <v>73</v>
      </c>
      <c r="I217" s="296">
        <v>0.09444444444444444</v>
      </c>
      <c r="J217" s="290"/>
      <c r="K217" s="285">
        <f t="shared" si="2"/>
        <v>2790</v>
      </c>
      <c r="L217" s="285">
        <v>3.6</v>
      </c>
      <c r="M217" s="285"/>
      <c r="N217" s="285" t="s">
        <v>102</v>
      </c>
      <c r="O217" s="285"/>
      <c r="P217" s="285"/>
      <c r="Q217" s="285" t="s">
        <v>546</v>
      </c>
      <c r="R217" s="285" t="s">
        <v>657</v>
      </c>
      <c r="S217" s="285"/>
      <c r="T217" s="290"/>
      <c r="U217" s="290"/>
      <c r="V217" s="290"/>
      <c r="W217" s="290"/>
      <c r="X217" s="290"/>
      <c r="Y217" s="290"/>
      <c r="Z217" s="290"/>
      <c r="AA217" s="290"/>
      <c r="AB217" s="290"/>
      <c r="AC217" s="290"/>
      <c r="AD217" s="290"/>
      <c r="AE217" s="290"/>
      <c r="AF217" s="290"/>
      <c r="AG217" s="290"/>
      <c r="AH217" s="290"/>
      <c r="AI217" s="290"/>
      <c r="AJ217" s="290"/>
      <c r="AK217" s="308"/>
      <c r="AL217" s="290" t="str">
        <f t="shared" si="8"/>
        <v>OK</v>
      </c>
      <c r="AM217" s="290" t="str">
        <f t="shared" si="9"/>
        <v>OK</v>
      </c>
      <c r="AN217" s="308"/>
      <c r="AO217" s="308"/>
      <c r="AP217" s="308"/>
    </row>
    <row r="218">
      <c r="A218" s="290"/>
      <c r="B218" s="286">
        <v>44090.0</v>
      </c>
      <c r="C218" s="289"/>
      <c r="D218" s="293" t="str">
        <f t="shared" si="4"/>
        <v>BUY</v>
      </c>
      <c r="E218" s="296">
        <v>0.7229166666666667</v>
      </c>
      <c r="F218" s="290">
        <f t="shared" si="1"/>
        <v>2790</v>
      </c>
      <c r="G218" s="286">
        <v>44090.0</v>
      </c>
      <c r="H218" s="287" t="s">
        <v>659</v>
      </c>
      <c r="I218" s="296">
        <v>0.8465277777777778</v>
      </c>
      <c r="J218" s="290"/>
      <c r="K218" s="285">
        <f t="shared" si="2"/>
        <v>2792.9</v>
      </c>
      <c r="L218" s="285">
        <v>2.9</v>
      </c>
      <c r="M218" s="285"/>
      <c r="N218" s="285" t="s">
        <v>94</v>
      </c>
      <c r="O218" s="285"/>
      <c r="P218" s="285"/>
      <c r="Q218" s="285" t="s">
        <v>546</v>
      </c>
      <c r="R218" s="285" t="s">
        <v>657</v>
      </c>
      <c r="S218" s="285"/>
      <c r="T218" s="290"/>
      <c r="U218" s="290"/>
      <c r="V218" s="290"/>
      <c r="W218" s="290"/>
      <c r="X218" s="290"/>
      <c r="Y218" s="290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90"/>
      <c r="AK218" s="308"/>
      <c r="AL218" s="290" t="str">
        <f t="shared" si="8"/>
        <v>OK</v>
      </c>
      <c r="AM218" s="290" t="str">
        <f t="shared" si="9"/>
        <v>OK</v>
      </c>
      <c r="AN218" s="308"/>
      <c r="AO218" s="308"/>
      <c r="AP218" s="308"/>
    </row>
    <row r="219">
      <c r="A219" s="290"/>
      <c r="B219" s="286">
        <v>44090.0</v>
      </c>
      <c r="C219" s="289"/>
      <c r="D219" s="293" t="str">
        <f t="shared" si="4"/>
        <v>SLN</v>
      </c>
      <c r="E219" s="296">
        <v>0.8631944444444445</v>
      </c>
      <c r="F219" s="290">
        <f t="shared" si="1"/>
        <v>2792.9</v>
      </c>
      <c r="G219" s="286">
        <v>44090.0</v>
      </c>
      <c r="H219" s="287" t="s">
        <v>656</v>
      </c>
      <c r="I219" s="296">
        <v>0.9152777777777777</v>
      </c>
      <c r="J219" s="290"/>
      <c r="K219" s="285">
        <f t="shared" si="2"/>
        <v>2794.1</v>
      </c>
      <c r="L219" s="285">
        <v>1.2</v>
      </c>
      <c r="M219" s="285"/>
      <c r="N219" s="285" t="s">
        <v>94</v>
      </c>
      <c r="O219" s="285"/>
      <c r="P219" s="285"/>
      <c r="Q219" s="285" t="s">
        <v>546</v>
      </c>
      <c r="R219" s="285" t="s">
        <v>657</v>
      </c>
      <c r="S219" s="285"/>
      <c r="T219" s="290"/>
      <c r="U219" s="290"/>
      <c r="V219" s="290"/>
      <c r="W219" s="290"/>
      <c r="X219" s="290"/>
      <c r="Y219" s="290"/>
      <c r="Z219" s="290"/>
      <c r="AA219" s="290"/>
      <c r="AB219" s="290"/>
      <c r="AC219" s="290"/>
      <c r="AD219" s="290"/>
      <c r="AE219" s="290"/>
      <c r="AF219" s="290"/>
      <c r="AG219" s="290"/>
      <c r="AH219" s="290"/>
      <c r="AI219" s="290"/>
      <c r="AJ219" s="290"/>
      <c r="AK219" s="308"/>
      <c r="AL219" s="290" t="str">
        <f t="shared" si="8"/>
        <v>OK</v>
      </c>
      <c r="AM219" s="290" t="str">
        <f t="shared" si="9"/>
        <v>OK</v>
      </c>
      <c r="AN219" s="308"/>
      <c r="AO219" s="308"/>
      <c r="AP219" s="308"/>
    </row>
    <row r="220">
      <c r="A220" s="290"/>
      <c r="B220" s="286">
        <v>44090.0</v>
      </c>
      <c r="C220" s="289"/>
      <c r="D220" s="293" t="str">
        <f t="shared" si="4"/>
        <v>APA</v>
      </c>
      <c r="E220" s="296">
        <v>0.9368055555555556</v>
      </c>
      <c r="F220" s="290">
        <f t="shared" si="1"/>
        <v>2794.1</v>
      </c>
      <c r="G220" s="286">
        <v>44091.0</v>
      </c>
      <c r="H220" s="287" t="s">
        <v>73</v>
      </c>
      <c r="I220" s="296">
        <v>0.0875</v>
      </c>
      <c r="J220" s="290"/>
      <c r="K220" s="285">
        <f t="shared" si="2"/>
        <v>2797.8</v>
      </c>
      <c r="L220" s="285">
        <v>3.7</v>
      </c>
      <c r="M220" s="285"/>
      <c r="N220" s="285" t="s">
        <v>94</v>
      </c>
      <c r="O220" s="285"/>
      <c r="P220" s="285"/>
      <c r="Q220" s="285" t="s">
        <v>546</v>
      </c>
      <c r="R220" s="285" t="s">
        <v>657</v>
      </c>
      <c r="S220" s="285"/>
      <c r="T220" s="290"/>
      <c r="U220" s="290"/>
      <c r="V220" s="290"/>
      <c r="W220" s="290"/>
      <c r="X220" s="290"/>
      <c r="Y220" s="290"/>
      <c r="Z220" s="290"/>
      <c r="AA220" s="290"/>
      <c r="AB220" s="290"/>
      <c r="AC220" s="290"/>
      <c r="AD220" s="290"/>
      <c r="AE220" s="290"/>
      <c r="AF220" s="290"/>
      <c r="AG220" s="290"/>
      <c r="AH220" s="290"/>
      <c r="AI220" s="290"/>
      <c r="AJ220" s="290"/>
      <c r="AK220" s="308"/>
      <c r="AL220" s="290" t="str">
        <f t="shared" si="8"/>
        <v>OK</v>
      </c>
      <c r="AM220" s="290" t="str">
        <f t="shared" si="9"/>
        <v>OK</v>
      </c>
      <c r="AN220" s="308"/>
      <c r="AO220" s="308"/>
      <c r="AP220" s="308"/>
    </row>
    <row r="221">
      <c r="A221" s="290"/>
      <c r="B221" s="286">
        <v>44091.0</v>
      </c>
      <c r="C221" s="289"/>
      <c r="D221" s="293" t="str">
        <f t="shared" si="4"/>
        <v>BUY</v>
      </c>
      <c r="E221" s="296">
        <v>0.4083333333333333</v>
      </c>
      <c r="F221" s="290">
        <f t="shared" si="1"/>
        <v>2797.8</v>
      </c>
      <c r="G221" s="286">
        <v>44091.0</v>
      </c>
      <c r="H221" s="287" t="s">
        <v>665</v>
      </c>
      <c r="I221" s="296">
        <v>0.46875</v>
      </c>
      <c r="J221" s="290"/>
      <c r="K221" s="285">
        <f t="shared" si="2"/>
        <v>2799.2</v>
      </c>
      <c r="L221" s="285">
        <v>1.4</v>
      </c>
      <c r="M221" s="285"/>
      <c r="N221" s="285" t="s">
        <v>102</v>
      </c>
      <c r="O221" s="285"/>
      <c r="P221" s="285"/>
      <c r="Q221" s="285" t="s">
        <v>519</v>
      </c>
      <c r="R221" s="285" t="s">
        <v>666</v>
      </c>
      <c r="S221" s="285"/>
      <c r="T221" s="290"/>
      <c r="U221" s="290"/>
      <c r="V221" s="290"/>
      <c r="W221" s="290"/>
      <c r="X221" s="290"/>
      <c r="Y221" s="290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90"/>
      <c r="AK221" s="308"/>
      <c r="AL221" s="290" t="str">
        <f t="shared" si="8"/>
        <v>OK</v>
      </c>
      <c r="AM221" s="290" t="str">
        <f t="shared" si="9"/>
        <v>OK</v>
      </c>
      <c r="AN221" s="308"/>
      <c r="AO221" s="308"/>
      <c r="AP221" s="308"/>
    </row>
    <row r="222">
      <c r="A222" s="290"/>
      <c r="B222" s="286">
        <v>44091.0</v>
      </c>
      <c r="C222" s="289"/>
      <c r="D222" s="293" t="str">
        <f t="shared" si="4"/>
        <v>SGJ</v>
      </c>
      <c r="E222" s="296">
        <v>0.49375</v>
      </c>
      <c r="F222" s="290">
        <f t="shared" si="1"/>
        <v>2799.2</v>
      </c>
      <c r="G222" s="286">
        <v>44091.0</v>
      </c>
      <c r="H222" s="287" t="s">
        <v>73</v>
      </c>
      <c r="I222" s="296">
        <v>0.5451388888888888</v>
      </c>
      <c r="J222" s="290"/>
      <c r="K222" s="285">
        <f t="shared" si="2"/>
        <v>2800.5</v>
      </c>
      <c r="L222" s="285">
        <v>1.3</v>
      </c>
      <c r="M222" s="285"/>
      <c r="N222" s="285" t="s">
        <v>102</v>
      </c>
      <c r="O222" s="285"/>
      <c r="P222" s="285"/>
      <c r="Q222" s="285" t="s">
        <v>519</v>
      </c>
      <c r="R222" s="285" t="s">
        <v>666</v>
      </c>
      <c r="S222" s="285"/>
      <c r="T222" s="290"/>
      <c r="U222" s="290"/>
      <c r="V222" s="290"/>
      <c r="W222" s="290"/>
      <c r="X222" s="290"/>
      <c r="Y222" s="290"/>
      <c r="Z222" s="290"/>
      <c r="AA222" s="290"/>
      <c r="AB222" s="290"/>
      <c r="AC222" s="290"/>
      <c r="AD222" s="290"/>
      <c r="AE222" s="290"/>
      <c r="AF222" s="290"/>
      <c r="AG222" s="290"/>
      <c r="AH222" s="290"/>
      <c r="AI222" s="290"/>
      <c r="AJ222" s="290"/>
      <c r="AK222" s="308"/>
      <c r="AL222" s="290" t="str">
        <f t="shared" si="8"/>
        <v>OK</v>
      </c>
      <c r="AM222" s="290" t="str">
        <f t="shared" si="9"/>
        <v>OK</v>
      </c>
      <c r="AN222" s="308"/>
      <c r="AO222" s="308"/>
      <c r="AP222" s="308"/>
    </row>
    <row r="223">
      <c r="A223" s="290"/>
      <c r="B223" s="286">
        <v>44091.0</v>
      </c>
      <c r="C223" s="289"/>
      <c r="D223" s="293" t="str">
        <f t="shared" si="4"/>
        <v>BUY</v>
      </c>
      <c r="E223" s="296">
        <v>0.7326388888888888</v>
      </c>
      <c r="F223" s="290">
        <f t="shared" si="1"/>
        <v>2800.5</v>
      </c>
      <c r="G223" s="286">
        <v>44091.0</v>
      </c>
      <c r="H223" s="287" t="s">
        <v>662</v>
      </c>
      <c r="I223" s="296">
        <v>0.8444444444444444</v>
      </c>
      <c r="J223" s="290"/>
      <c r="K223" s="285">
        <f t="shared" si="2"/>
        <v>2803.2</v>
      </c>
      <c r="L223" s="285">
        <v>2.7</v>
      </c>
      <c r="M223" s="285"/>
      <c r="N223" s="285" t="s">
        <v>94</v>
      </c>
      <c r="O223" s="285"/>
      <c r="P223" s="285"/>
      <c r="Q223" s="285" t="s">
        <v>546</v>
      </c>
      <c r="R223" s="285" t="s">
        <v>657</v>
      </c>
      <c r="S223" s="285"/>
      <c r="T223" s="290"/>
      <c r="U223" s="290"/>
      <c r="V223" s="290"/>
      <c r="W223" s="290"/>
      <c r="X223" s="290"/>
      <c r="Y223" s="290"/>
      <c r="Z223" s="290"/>
      <c r="AA223" s="290"/>
      <c r="AB223" s="290"/>
      <c r="AC223" s="290"/>
      <c r="AD223" s="290"/>
      <c r="AE223" s="290"/>
      <c r="AF223" s="290"/>
      <c r="AG223" s="290"/>
      <c r="AH223" s="290"/>
      <c r="AI223" s="290"/>
      <c r="AJ223" s="290"/>
      <c r="AK223" s="308"/>
      <c r="AL223" s="290" t="str">
        <f t="shared" si="8"/>
        <v>OK</v>
      </c>
      <c r="AM223" s="290" t="str">
        <f t="shared" si="9"/>
        <v>OK</v>
      </c>
      <c r="AN223" s="308"/>
      <c r="AO223" s="308"/>
      <c r="AP223" s="308"/>
    </row>
    <row r="224">
      <c r="A224" s="290"/>
      <c r="B224" s="286">
        <v>44091.0</v>
      </c>
      <c r="C224" s="289"/>
      <c r="D224" s="293" t="str">
        <f t="shared" si="4"/>
        <v>IXD</v>
      </c>
      <c r="E224" s="296">
        <v>0.8645833333333334</v>
      </c>
      <c r="F224" s="290">
        <f t="shared" si="1"/>
        <v>2803.2</v>
      </c>
      <c r="G224" s="286">
        <v>44091.0</v>
      </c>
      <c r="H224" s="287" t="s">
        <v>656</v>
      </c>
      <c r="I224" s="296">
        <v>0.9354166666666667</v>
      </c>
      <c r="J224" s="290"/>
      <c r="K224" s="285">
        <f t="shared" si="2"/>
        <v>2804.9</v>
      </c>
      <c r="L224" s="285">
        <v>1.7</v>
      </c>
      <c r="M224" s="285"/>
      <c r="N224" s="285" t="s">
        <v>94</v>
      </c>
      <c r="O224" s="285"/>
      <c r="P224" s="285"/>
      <c r="Q224" s="285" t="s">
        <v>546</v>
      </c>
      <c r="R224" s="285" t="s">
        <v>657</v>
      </c>
      <c r="S224" s="285"/>
      <c r="T224" s="290"/>
      <c r="U224" s="290"/>
      <c r="V224" s="290"/>
      <c r="W224" s="290"/>
      <c r="X224" s="290"/>
      <c r="Y224" s="290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90"/>
      <c r="AK224" s="308"/>
      <c r="AL224" s="290" t="str">
        <f t="shared" si="8"/>
        <v>OK</v>
      </c>
      <c r="AM224" s="290" t="str">
        <f t="shared" si="9"/>
        <v>OK</v>
      </c>
      <c r="AN224" s="308"/>
      <c r="AO224" s="308"/>
      <c r="AP224" s="308"/>
    </row>
    <row r="225">
      <c r="A225" s="290"/>
      <c r="B225" s="286">
        <v>44091.0</v>
      </c>
      <c r="C225" s="289"/>
      <c r="D225" s="293" t="str">
        <f t="shared" si="4"/>
        <v>APA</v>
      </c>
      <c r="E225" s="296">
        <v>0.9597222222222223</v>
      </c>
      <c r="F225" s="290">
        <f t="shared" si="1"/>
        <v>2804.9</v>
      </c>
      <c r="G225" s="286">
        <v>44092.0</v>
      </c>
      <c r="H225" s="287" t="s">
        <v>73</v>
      </c>
      <c r="I225" s="296">
        <v>0.1111111111111111</v>
      </c>
      <c r="J225" s="290"/>
      <c r="K225" s="285">
        <f t="shared" si="2"/>
        <v>2808.4</v>
      </c>
      <c r="L225" s="285">
        <v>3.5</v>
      </c>
      <c r="M225" s="285"/>
      <c r="N225" s="285" t="s">
        <v>94</v>
      </c>
      <c r="O225" s="285"/>
      <c r="P225" s="285"/>
      <c r="Q225" s="285" t="s">
        <v>546</v>
      </c>
      <c r="R225" s="285" t="s">
        <v>657</v>
      </c>
      <c r="S225" s="285"/>
      <c r="T225" s="290"/>
      <c r="U225" s="290"/>
      <c r="V225" s="290"/>
      <c r="W225" s="290"/>
      <c r="X225" s="290"/>
      <c r="Y225" s="290"/>
      <c r="Z225" s="290"/>
      <c r="AA225" s="290"/>
      <c r="AB225" s="290"/>
      <c r="AC225" s="290"/>
      <c r="AD225" s="290"/>
      <c r="AE225" s="290"/>
      <c r="AF225" s="290"/>
      <c r="AG225" s="290"/>
      <c r="AH225" s="290"/>
      <c r="AI225" s="290"/>
      <c r="AJ225" s="290"/>
      <c r="AK225" s="308"/>
      <c r="AL225" s="290" t="str">
        <f t="shared" si="8"/>
        <v>OK</v>
      </c>
      <c r="AM225" s="290" t="str">
        <f t="shared" si="9"/>
        <v>OK</v>
      </c>
      <c r="AN225" s="308"/>
      <c r="AO225" s="308"/>
      <c r="AP225" s="308"/>
    </row>
    <row r="226">
      <c r="A226" s="290"/>
      <c r="B226" s="286">
        <v>44092.0</v>
      </c>
      <c r="C226" s="289"/>
      <c r="D226" s="293" t="str">
        <f t="shared" si="4"/>
        <v>BUY</v>
      </c>
      <c r="E226" s="296">
        <v>0.3645833333333333</v>
      </c>
      <c r="F226" s="290">
        <f t="shared" si="1"/>
        <v>2808.4</v>
      </c>
      <c r="G226" s="286">
        <v>44092.0</v>
      </c>
      <c r="H226" s="287" t="s">
        <v>667</v>
      </c>
      <c r="I226" s="296">
        <v>0.3875</v>
      </c>
      <c r="J226" s="290"/>
      <c r="K226" s="285">
        <f t="shared" si="2"/>
        <v>2809</v>
      </c>
      <c r="L226" s="285">
        <v>0.6</v>
      </c>
      <c r="M226" s="285"/>
      <c r="N226" s="285" t="s">
        <v>102</v>
      </c>
      <c r="O226" s="285"/>
      <c r="P226" s="285"/>
      <c r="Q226" s="285" t="s">
        <v>519</v>
      </c>
      <c r="R226" s="285" t="s">
        <v>668</v>
      </c>
      <c r="S226" s="285"/>
      <c r="T226" s="290"/>
      <c r="U226" s="290"/>
      <c r="V226" s="290"/>
      <c r="W226" s="290"/>
      <c r="X226" s="290"/>
      <c r="Y226" s="290"/>
      <c r="Z226" s="290"/>
      <c r="AA226" s="290"/>
      <c r="AB226" s="290"/>
      <c r="AC226" s="290"/>
      <c r="AD226" s="290"/>
      <c r="AE226" s="290"/>
      <c r="AF226" s="290"/>
      <c r="AG226" s="290"/>
      <c r="AH226" s="290"/>
      <c r="AI226" s="290"/>
      <c r="AJ226" s="290"/>
      <c r="AK226" s="308"/>
      <c r="AL226" s="290" t="str">
        <f t="shared" si="8"/>
        <v>OK</v>
      </c>
      <c r="AM226" s="290" t="str">
        <f t="shared" si="9"/>
        <v>OK</v>
      </c>
      <c r="AN226" s="308"/>
      <c r="AO226" s="308"/>
      <c r="AP226" s="308"/>
    </row>
    <row r="227">
      <c r="A227" s="290"/>
      <c r="B227" s="286">
        <v>44092.0</v>
      </c>
      <c r="C227" s="289"/>
      <c r="D227" s="293" t="str">
        <f t="shared" si="4"/>
        <v>HSP</v>
      </c>
      <c r="E227" s="296">
        <v>0.5381944444444444</v>
      </c>
      <c r="F227" s="290">
        <f t="shared" si="1"/>
        <v>2809</v>
      </c>
      <c r="G227" s="286">
        <v>44092.0</v>
      </c>
      <c r="H227" s="287" t="s">
        <v>73</v>
      </c>
      <c r="I227" s="296">
        <v>0.5555555555555556</v>
      </c>
      <c r="J227" s="290"/>
      <c r="K227" s="285">
        <f t="shared" si="2"/>
        <v>2809.4</v>
      </c>
      <c r="L227" s="285">
        <v>0.4</v>
      </c>
      <c r="M227" s="285"/>
      <c r="N227" s="285" t="s">
        <v>102</v>
      </c>
      <c r="O227" s="285"/>
      <c r="P227" s="285"/>
      <c r="Q227" s="285" t="s">
        <v>519</v>
      </c>
      <c r="R227" s="285" t="s">
        <v>668</v>
      </c>
      <c r="S227" s="285"/>
      <c r="T227" s="290"/>
      <c r="U227" s="290"/>
      <c r="V227" s="290"/>
      <c r="W227" s="290"/>
      <c r="X227" s="290"/>
      <c r="Y227" s="290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90"/>
      <c r="AK227" s="308"/>
      <c r="AL227" s="290" t="str">
        <f t="shared" si="8"/>
        <v>OK</v>
      </c>
      <c r="AM227" s="290" t="str">
        <f t="shared" si="9"/>
        <v>OK</v>
      </c>
      <c r="AN227" s="308"/>
      <c r="AO227" s="308"/>
      <c r="AP227" s="308"/>
    </row>
    <row r="228">
      <c r="A228" s="290"/>
      <c r="B228" s="286">
        <v>44092.0</v>
      </c>
      <c r="C228" s="289"/>
      <c r="D228" s="293" t="str">
        <f t="shared" si="4"/>
        <v>BUY</v>
      </c>
      <c r="E228" s="296">
        <v>0.7229166666666667</v>
      </c>
      <c r="F228" s="290">
        <f t="shared" si="1"/>
        <v>2809.4</v>
      </c>
      <c r="G228" s="286">
        <v>44092.0</v>
      </c>
      <c r="H228" s="287" t="s">
        <v>659</v>
      </c>
      <c r="I228" s="296">
        <v>0.8486111111111111</v>
      </c>
      <c r="J228" s="290"/>
      <c r="K228" s="285">
        <f t="shared" si="2"/>
        <v>2812.4</v>
      </c>
      <c r="L228" s="285">
        <v>3.0</v>
      </c>
      <c r="M228" s="285"/>
      <c r="N228" s="285" t="s">
        <v>94</v>
      </c>
      <c r="O228" s="285"/>
      <c r="P228" s="285"/>
      <c r="Q228" s="285" t="s">
        <v>546</v>
      </c>
      <c r="R228" s="285" t="s">
        <v>657</v>
      </c>
      <c r="S228" s="285"/>
      <c r="T228" s="290"/>
      <c r="U228" s="290"/>
      <c r="V228" s="290"/>
      <c r="W228" s="290"/>
      <c r="X228" s="290"/>
      <c r="Y228" s="290"/>
      <c r="Z228" s="290"/>
      <c r="AA228" s="290"/>
      <c r="AB228" s="290"/>
      <c r="AC228" s="290"/>
      <c r="AD228" s="290"/>
      <c r="AE228" s="290"/>
      <c r="AF228" s="290"/>
      <c r="AG228" s="290"/>
      <c r="AH228" s="290"/>
      <c r="AI228" s="290"/>
      <c r="AJ228" s="290"/>
      <c r="AK228" s="308"/>
      <c r="AL228" s="290" t="str">
        <f t="shared" si="8"/>
        <v>OK</v>
      </c>
      <c r="AM228" s="290" t="str">
        <f t="shared" si="9"/>
        <v>OK</v>
      </c>
      <c r="AN228" s="308"/>
      <c r="AO228" s="308"/>
      <c r="AP228" s="308"/>
    </row>
    <row r="229">
      <c r="A229" s="290"/>
      <c r="B229" s="286">
        <v>44092.0</v>
      </c>
      <c r="C229" s="289"/>
      <c r="D229" s="293" t="str">
        <f t="shared" si="4"/>
        <v>SLN</v>
      </c>
      <c r="E229" s="296">
        <v>0.8638888888888889</v>
      </c>
      <c r="F229" s="290">
        <f t="shared" si="1"/>
        <v>2812.4</v>
      </c>
      <c r="G229" s="286">
        <v>44092.0</v>
      </c>
      <c r="H229" s="287" t="s">
        <v>656</v>
      </c>
      <c r="I229" s="296">
        <v>0.9208333333333333</v>
      </c>
      <c r="J229" s="290"/>
      <c r="K229" s="285">
        <f t="shared" si="2"/>
        <v>2813.7</v>
      </c>
      <c r="L229" s="285">
        <v>1.3</v>
      </c>
      <c r="M229" s="285"/>
      <c r="N229" s="285" t="s">
        <v>94</v>
      </c>
      <c r="O229" s="285"/>
      <c r="P229" s="285"/>
      <c r="Q229" s="285" t="s">
        <v>546</v>
      </c>
      <c r="R229" s="285" t="s">
        <v>657</v>
      </c>
      <c r="S229" s="285"/>
      <c r="T229" s="290"/>
      <c r="U229" s="290"/>
      <c r="V229" s="290"/>
      <c r="W229" s="290"/>
      <c r="X229" s="290"/>
      <c r="Y229" s="290"/>
      <c r="Z229" s="290"/>
      <c r="AA229" s="290"/>
      <c r="AB229" s="290"/>
      <c r="AC229" s="290"/>
      <c r="AD229" s="290"/>
      <c r="AE229" s="290"/>
      <c r="AF229" s="290"/>
      <c r="AG229" s="290"/>
      <c r="AH229" s="290"/>
      <c r="AI229" s="290"/>
      <c r="AJ229" s="290"/>
      <c r="AK229" s="308"/>
      <c r="AL229" s="290" t="str">
        <f t="shared" si="8"/>
        <v>OK</v>
      </c>
      <c r="AM229" s="290" t="str">
        <f t="shared" si="9"/>
        <v>OK</v>
      </c>
      <c r="AN229" s="308"/>
      <c r="AO229" s="308"/>
      <c r="AP229" s="308"/>
    </row>
    <row r="230">
      <c r="A230" s="290"/>
      <c r="B230" s="286">
        <v>44093.0</v>
      </c>
      <c r="C230" s="289"/>
      <c r="D230" s="293" t="str">
        <f t="shared" si="4"/>
        <v>APA</v>
      </c>
      <c r="E230" s="296">
        <v>0.029861111111111113</v>
      </c>
      <c r="F230" s="290">
        <f t="shared" si="1"/>
        <v>2813.7</v>
      </c>
      <c r="G230" s="286">
        <v>44093.0</v>
      </c>
      <c r="H230" s="287" t="s">
        <v>73</v>
      </c>
      <c r="I230" s="296">
        <v>0.17083333333333334</v>
      </c>
      <c r="J230" s="290"/>
      <c r="K230" s="285">
        <f t="shared" si="2"/>
        <v>2817.1</v>
      </c>
      <c r="L230" s="285">
        <v>3.4</v>
      </c>
      <c r="M230" s="285"/>
      <c r="N230" s="285" t="s">
        <v>94</v>
      </c>
      <c r="O230" s="285"/>
      <c r="P230" s="285"/>
      <c r="Q230" s="285" t="s">
        <v>546</v>
      </c>
      <c r="R230" s="285" t="s">
        <v>657</v>
      </c>
      <c r="S230" s="285"/>
      <c r="T230" s="290"/>
      <c r="U230" s="290"/>
      <c r="V230" s="290"/>
      <c r="W230" s="290"/>
      <c r="X230" s="290"/>
      <c r="Y230" s="290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90"/>
      <c r="AK230" s="308"/>
      <c r="AL230" s="290" t="str">
        <f t="shared" si="8"/>
        <v>OK</v>
      </c>
      <c r="AM230" s="290" t="str">
        <f t="shared" si="9"/>
        <v>OK</v>
      </c>
      <c r="AN230" s="308"/>
      <c r="AO230" s="308"/>
      <c r="AP230" s="308"/>
    </row>
    <row r="231">
      <c r="A231" s="290"/>
      <c r="B231" s="286">
        <v>44093.0</v>
      </c>
      <c r="C231" s="289"/>
      <c r="D231" s="293" t="str">
        <f t="shared" si="4"/>
        <v>BUY</v>
      </c>
      <c r="E231" s="296">
        <v>0.7083333333333334</v>
      </c>
      <c r="F231" s="290">
        <f t="shared" si="1"/>
        <v>2817.1</v>
      </c>
      <c r="G231" s="286">
        <v>44093.0</v>
      </c>
      <c r="H231" s="287" t="s">
        <v>659</v>
      </c>
      <c r="I231" s="296">
        <v>0.8375</v>
      </c>
      <c r="J231" s="290"/>
      <c r="K231" s="285">
        <f t="shared" si="2"/>
        <v>2820.2</v>
      </c>
      <c r="L231" s="285">
        <v>3.1</v>
      </c>
      <c r="M231" s="285"/>
      <c r="N231" s="285" t="s">
        <v>102</v>
      </c>
      <c r="O231" s="285"/>
      <c r="P231" s="285"/>
      <c r="Q231" s="285" t="s">
        <v>546</v>
      </c>
      <c r="R231" s="285" t="s">
        <v>657</v>
      </c>
      <c r="S231" s="285"/>
      <c r="T231" s="290"/>
      <c r="U231" s="290"/>
      <c r="V231" s="290"/>
      <c r="W231" s="290"/>
      <c r="X231" s="290"/>
      <c r="Y231" s="290"/>
      <c r="Z231" s="290"/>
      <c r="AA231" s="290"/>
      <c r="AB231" s="290"/>
      <c r="AC231" s="290"/>
      <c r="AD231" s="290"/>
      <c r="AE231" s="290"/>
      <c r="AF231" s="290"/>
      <c r="AG231" s="290"/>
      <c r="AH231" s="290"/>
      <c r="AI231" s="290"/>
      <c r="AJ231" s="290"/>
      <c r="AK231" s="308"/>
      <c r="AL231" s="290" t="str">
        <f t="shared" si="8"/>
        <v>OK</v>
      </c>
      <c r="AM231" s="290" t="str">
        <f t="shared" si="9"/>
        <v>OK</v>
      </c>
      <c r="AN231" s="308"/>
      <c r="AO231" s="308"/>
      <c r="AP231" s="308"/>
    </row>
    <row r="232">
      <c r="A232" s="290"/>
      <c r="B232" s="286">
        <v>44093.0</v>
      </c>
      <c r="C232" s="289"/>
      <c r="D232" s="293" t="str">
        <f t="shared" si="4"/>
        <v>SLN</v>
      </c>
      <c r="E232" s="296">
        <v>0.8486111111111111</v>
      </c>
      <c r="F232" s="290">
        <f t="shared" si="1"/>
        <v>2820.2</v>
      </c>
      <c r="G232" s="286">
        <v>44093.0</v>
      </c>
      <c r="H232" s="287" t="s">
        <v>656</v>
      </c>
      <c r="I232" s="296">
        <v>0.9027777777777778</v>
      </c>
      <c r="J232" s="290"/>
      <c r="K232" s="285">
        <f t="shared" si="2"/>
        <v>2821.5</v>
      </c>
      <c r="L232" s="285">
        <v>1.3</v>
      </c>
      <c r="M232" s="285"/>
      <c r="N232" s="285" t="s">
        <v>102</v>
      </c>
      <c r="O232" s="285"/>
      <c r="P232" s="285"/>
      <c r="Q232" s="285" t="s">
        <v>546</v>
      </c>
      <c r="R232" s="285" t="s">
        <v>657</v>
      </c>
      <c r="S232" s="285"/>
      <c r="T232" s="290"/>
      <c r="U232" s="290"/>
      <c r="V232" s="290"/>
      <c r="W232" s="290"/>
      <c r="X232" s="290"/>
      <c r="Y232" s="290"/>
      <c r="Z232" s="290"/>
      <c r="AA232" s="290"/>
      <c r="AB232" s="290"/>
      <c r="AC232" s="290"/>
      <c r="AD232" s="290"/>
      <c r="AE232" s="290"/>
      <c r="AF232" s="290"/>
      <c r="AG232" s="290"/>
      <c r="AH232" s="290"/>
      <c r="AI232" s="290"/>
      <c r="AJ232" s="290"/>
      <c r="AK232" s="308"/>
      <c r="AL232" s="290" t="str">
        <f t="shared" si="8"/>
        <v>OK</v>
      </c>
      <c r="AM232" s="290" t="str">
        <f t="shared" si="9"/>
        <v>OK</v>
      </c>
      <c r="AN232" s="308"/>
      <c r="AO232" s="308"/>
      <c r="AP232" s="308"/>
    </row>
    <row r="233">
      <c r="A233" s="290"/>
      <c r="B233" s="286">
        <v>44093.0</v>
      </c>
      <c r="C233" s="289"/>
      <c r="D233" s="293" t="str">
        <f t="shared" si="4"/>
        <v>APA</v>
      </c>
      <c r="E233" s="296">
        <v>0.975</v>
      </c>
      <c r="F233" s="290">
        <f t="shared" si="1"/>
        <v>2821.5</v>
      </c>
      <c r="G233" s="286">
        <v>44094.0</v>
      </c>
      <c r="H233" s="287" t="s">
        <v>73</v>
      </c>
      <c r="I233" s="296">
        <v>0.11805555555555555</v>
      </c>
      <c r="J233" s="290"/>
      <c r="K233" s="285">
        <f t="shared" si="2"/>
        <v>2824.6</v>
      </c>
      <c r="L233" s="285">
        <v>3.1</v>
      </c>
      <c r="M233" s="285"/>
      <c r="N233" s="285" t="s">
        <v>102</v>
      </c>
      <c r="O233" s="285"/>
      <c r="P233" s="285"/>
      <c r="Q233" s="285" t="s">
        <v>546</v>
      </c>
      <c r="R233" s="285" t="s">
        <v>657</v>
      </c>
      <c r="S233" s="285"/>
      <c r="T233" s="290"/>
      <c r="U233" s="290"/>
      <c r="V233" s="290"/>
      <c r="W233" s="290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90"/>
      <c r="AK233" s="308"/>
      <c r="AL233" s="290" t="str">
        <f t="shared" si="8"/>
        <v>OK</v>
      </c>
      <c r="AM233" s="290" t="str">
        <f t="shared" si="9"/>
        <v>OK</v>
      </c>
      <c r="AN233" s="308"/>
      <c r="AO233" s="308"/>
      <c r="AP233" s="308"/>
    </row>
    <row r="234">
      <c r="A234" s="290"/>
      <c r="B234" s="286">
        <v>44094.0</v>
      </c>
      <c r="C234" s="289"/>
      <c r="D234" s="293" t="str">
        <f t="shared" si="4"/>
        <v>BUY</v>
      </c>
      <c r="E234" s="296">
        <v>0.13680555555555557</v>
      </c>
      <c r="F234" s="290">
        <f t="shared" si="1"/>
        <v>2824.6</v>
      </c>
      <c r="G234" s="286">
        <v>44094.0</v>
      </c>
      <c r="H234" s="287" t="s">
        <v>197</v>
      </c>
      <c r="I234" s="296">
        <v>0.14166666666666666</v>
      </c>
      <c r="J234" s="290"/>
      <c r="K234" s="285">
        <f t="shared" si="2"/>
        <v>2824.8</v>
      </c>
      <c r="L234" s="285">
        <v>0.2</v>
      </c>
      <c r="M234" s="285"/>
      <c r="N234" s="285" t="s">
        <v>102</v>
      </c>
      <c r="O234" s="285"/>
      <c r="P234" s="285"/>
      <c r="Q234" s="285" t="s">
        <v>10</v>
      </c>
      <c r="R234" s="285" t="s">
        <v>557</v>
      </c>
      <c r="S234" s="285"/>
      <c r="T234" s="290"/>
      <c r="U234" s="290"/>
      <c r="V234" s="290"/>
      <c r="W234" s="290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  <c r="AJ234" s="290"/>
      <c r="AK234" s="308"/>
      <c r="AL234" s="290" t="str">
        <f t="shared" si="8"/>
        <v>OK</v>
      </c>
      <c r="AM234" s="290" t="str">
        <f t="shared" si="9"/>
        <v>OK</v>
      </c>
      <c r="AN234" s="308"/>
      <c r="AO234" s="308"/>
      <c r="AP234" s="308"/>
    </row>
    <row r="235">
      <c r="A235" s="290"/>
      <c r="B235" s="286">
        <v>44094.0</v>
      </c>
      <c r="C235" s="289"/>
      <c r="D235" s="293" t="str">
        <f t="shared" si="4"/>
        <v>GSO</v>
      </c>
      <c r="E235" s="296">
        <v>0.8493055555555555</v>
      </c>
      <c r="F235" s="290">
        <f t="shared" si="1"/>
        <v>2824.8</v>
      </c>
      <c r="G235" s="286">
        <v>44094.0</v>
      </c>
      <c r="H235" s="287" t="s">
        <v>659</v>
      </c>
      <c r="I235" s="296">
        <v>0.9743055555555555</v>
      </c>
      <c r="J235" s="290"/>
      <c r="K235" s="285">
        <f t="shared" si="2"/>
        <v>2827.8</v>
      </c>
      <c r="L235" s="285">
        <v>3.0</v>
      </c>
      <c r="M235" s="290"/>
      <c r="N235" s="285" t="s">
        <v>102</v>
      </c>
      <c r="O235" s="285"/>
      <c r="P235" s="285"/>
      <c r="Q235" s="285" t="s">
        <v>546</v>
      </c>
      <c r="R235" s="285" t="s">
        <v>657</v>
      </c>
      <c r="S235" s="285"/>
      <c r="T235" s="290"/>
      <c r="U235" s="290"/>
      <c r="V235" s="290"/>
      <c r="W235" s="290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  <c r="AJ235" s="290"/>
      <c r="AK235" s="308"/>
      <c r="AL235" s="290" t="str">
        <f t="shared" si="8"/>
        <v>OK</v>
      </c>
      <c r="AM235" s="290" t="str">
        <f t="shared" si="9"/>
        <v>OK</v>
      </c>
      <c r="AN235" s="308"/>
      <c r="AO235" s="308"/>
      <c r="AP235" s="308"/>
    </row>
    <row r="236">
      <c r="A236" s="290"/>
      <c r="B236" s="286">
        <v>44094.0</v>
      </c>
      <c r="C236" s="289"/>
      <c r="D236" s="293" t="str">
        <f t="shared" si="4"/>
        <v>SLN</v>
      </c>
      <c r="E236" s="296">
        <v>0.9826388888888888</v>
      </c>
      <c r="F236" s="290">
        <f t="shared" si="1"/>
        <v>2827.8</v>
      </c>
      <c r="G236" s="286">
        <v>44095.0</v>
      </c>
      <c r="H236" s="287" t="s">
        <v>656</v>
      </c>
      <c r="I236" s="296">
        <v>0.02847222222222222</v>
      </c>
      <c r="J236" s="290"/>
      <c r="K236" s="285">
        <f t="shared" si="2"/>
        <v>2829</v>
      </c>
      <c r="L236" s="285">
        <v>1.2</v>
      </c>
      <c r="M236" s="290"/>
      <c r="N236" s="285" t="s">
        <v>102</v>
      </c>
      <c r="O236" s="285"/>
      <c r="P236" s="285"/>
      <c r="Q236" s="285" t="s">
        <v>546</v>
      </c>
      <c r="R236" s="285" t="s">
        <v>657</v>
      </c>
      <c r="S236" s="285"/>
      <c r="T236" s="290"/>
      <c r="U236" s="290"/>
      <c r="V236" s="290"/>
      <c r="W236" s="290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90"/>
      <c r="AK236" s="308"/>
      <c r="AL236" s="290" t="str">
        <f t="shared" si="8"/>
        <v>OK</v>
      </c>
      <c r="AM236" s="290" t="str">
        <f t="shared" si="9"/>
        <v>OK</v>
      </c>
      <c r="AN236" s="308"/>
      <c r="AO236" s="308"/>
      <c r="AP236" s="308"/>
    </row>
    <row r="237">
      <c r="A237" s="290"/>
      <c r="B237" s="286">
        <v>44095.0</v>
      </c>
      <c r="C237" s="289"/>
      <c r="D237" s="293" t="str">
        <f t="shared" si="4"/>
        <v>APA</v>
      </c>
      <c r="E237" s="296">
        <v>0.059722222222222225</v>
      </c>
      <c r="F237" s="290">
        <f t="shared" si="1"/>
        <v>2829</v>
      </c>
      <c r="G237" s="286">
        <v>44095.0</v>
      </c>
      <c r="H237" s="287" t="s">
        <v>73</v>
      </c>
      <c r="I237" s="296">
        <v>0.2013888888888889</v>
      </c>
      <c r="J237" s="290"/>
      <c r="K237" s="285">
        <f t="shared" si="2"/>
        <v>2832.3</v>
      </c>
      <c r="L237" s="285">
        <v>3.3</v>
      </c>
      <c r="M237" s="290"/>
      <c r="N237" s="285" t="s">
        <v>102</v>
      </c>
      <c r="O237" s="285"/>
      <c r="P237" s="285"/>
      <c r="Q237" s="285" t="s">
        <v>546</v>
      </c>
      <c r="R237" s="285" t="s">
        <v>657</v>
      </c>
      <c r="S237" s="285"/>
      <c r="T237" s="290"/>
      <c r="U237" s="290"/>
      <c r="V237" s="290"/>
      <c r="W237" s="290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  <c r="AJ237" s="290"/>
      <c r="AK237" s="308"/>
      <c r="AL237" s="290" t="str">
        <f t="shared" si="8"/>
        <v>OK</v>
      </c>
      <c r="AM237" s="290" t="str">
        <f t="shared" si="9"/>
        <v>OK</v>
      </c>
      <c r="AN237" s="308"/>
      <c r="AO237" s="308"/>
      <c r="AP237" s="308"/>
    </row>
    <row r="238">
      <c r="A238" s="290"/>
      <c r="B238" s="286">
        <v>44096.0</v>
      </c>
      <c r="C238" s="289"/>
      <c r="D238" s="293" t="str">
        <f t="shared" si="4"/>
        <v>BUY</v>
      </c>
      <c r="E238" s="296">
        <v>0.7333333333333333</v>
      </c>
      <c r="F238" s="290">
        <f t="shared" si="1"/>
        <v>2832.3</v>
      </c>
      <c r="G238" s="286">
        <v>44096.0</v>
      </c>
      <c r="H238" s="287" t="s">
        <v>659</v>
      </c>
      <c r="I238" s="296">
        <v>0.85625</v>
      </c>
      <c r="J238" s="290"/>
      <c r="K238" s="285">
        <f t="shared" si="2"/>
        <v>2835.3</v>
      </c>
      <c r="L238" s="285">
        <v>3.0</v>
      </c>
      <c r="M238" s="290"/>
      <c r="N238" s="285" t="s">
        <v>94</v>
      </c>
      <c r="O238" s="285"/>
      <c r="P238" s="285"/>
      <c r="Q238" s="285" t="s">
        <v>546</v>
      </c>
      <c r="R238" s="285" t="s">
        <v>657</v>
      </c>
      <c r="S238" s="285"/>
      <c r="T238" s="290"/>
      <c r="U238" s="290"/>
      <c r="V238" s="290"/>
      <c r="W238" s="290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  <c r="AJ238" s="290"/>
      <c r="AK238" s="308"/>
      <c r="AL238" s="290" t="str">
        <f t="shared" si="8"/>
        <v>OK</v>
      </c>
      <c r="AM238" s="290" t="str">
        <f t="shared" si="9"/>
        <v>OK</v>
      </c>
      <c r="AN238" s="308"/>
      <c r="AO238" s="308"/>
      <c r="AP238" s="308"/>
    </row>
    <row r="239">
      <c r="A239" s="290"/>
      <c r="B239" s="286">
        <v>44096.0</v>
      </c>
      <c r="C239" s="289"/>
      <c r="D239" s="293" t="str">
        <f t="shared" si="4"/>
        <v>SLN</v>
      </c>
      <c r="E239" s="296">
        <v>0.8694444444444445</v>
      </c>
      <c r="F239" s="290">
        <f t="shared" si="1"/>
        <v>2835.3</v>
      </c>
      <c r="G239" s="286">
        <v>44096.0</v>
      </c>
      <c r="H239" s="287" t="s">
        <v>656</v>
      </c>
      <c r="I239" s="296">
        <v>0.9215277777777777</v>
      </c>
      <c r="J239" s="290"/>
      <c r="K239" s="285">
        <f t="shared" si="2"/>
        <v>2836.5</v>
      </c>
      <c r="L239" s="285">
        <v>1.2</v>
      </c>
      <c r="M239" s="290"/>
      <c r="N239" s="285" t="s">
        <v>94</v>
      </c>
      <c r="O239" s="285"/>
      <c r="P239" s="285"/>
      <c r="Q239" s="285" t="s">
        <v>546</v>
      </c>
      <c r="R239" s="285" t="s">
        <v>657</v>
      </c>
      <c r="S239" s="285"/>
      <c r="T239" s="290"/>
      <c r="U239" s="290"/>
      <c r="V239" s="290"/>
      <c r="W239" s="290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90"/>
      <c r="AK239" s="308"/>
      <c r="AL239" s="290" t="str">
        <f t="shared" si="8"/>
        <v>OK</v>
      </c>
      <c r="AM239" s="290" t="str">
        <f t="shared" si="9"/>
        <v>OK</v>
      </c>
      <c r="AN239" s="308"/>
      <c r="AO239" s="308"/>
      <c r="AP239" s="308"/>
    </row>
    <row r="240">
      <c r="A240" s="290"/>
      <c r="B240" s="286">
        <v>44096.0</v>
      </c>
      <c r="C240" s="289"/>
      <c r="D240" s="293" t="str">
        <f t="shared" si="4"/>
        <v>APA</v>
      </c>
      <c r="E240" s="296">
        <v>0.9381944444444444</v>
      </c>
      <c r="F240" s="290">
        <f t="shared" si="1"/>
        <v>2836.5</v>
      </c>
      <c r="G240" s="286">
        <v>44097.0</v>
      </c>
      <c r="H240" s="287" t="s">
        <v>73</v>
      </c>
      <c r="I240" s="296">
        <v>0.07430555555555556</v>
      </c>
      <c r="J240" s="290"/>
      <c r="K240" s="285">
        <f t="shared" si="2"/>
        <v>2839.8</v>
      </c>
      <c r="L240" s="285">
        <v>3.3</v>
      </c>
      <c r="M240" s="290"/>
      <c r="N240" s="285" t="s">
        <v>94</v>
      </c>
      <c r="O240" s="285"/>
      <c r="P240" s="285"/>
      <c r="Q240" s="285" t="s">
        <v>546</v>
      </c>
      <c r="R240" s="285" t="s">
        <v>657</v>
      </c>
      <c r="S240" s="285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90"/>
      <c r="AK240" s="308"/>
      <c r="AL240" s="290" t="str">
        <f t="shared" si="8"/>
        <v>OK</v>
      </c>
      <c r="AM240" s="290" t="str">
        <f t="shared" si="9"/>
        <v>OK</v>
      </c>
      <c r="AN240" s="308"/>
      <c r="AO240" s="308"/>
      <c r="AP240" s="308"/>
    </row>
    <row r="241">
      <c r="A241" s="290"/>
      <c r="B241" s="286">
        <v>44097.0</v>
      </c>
      <c r="C241" s="289"/>
      <c r="D241" s="293" t="str">
        <f t="shared" si="4"/>
        <v>BUY</v>
      </c>
      <c r="E241" s="296">
        <v>0.34444444444444444</v>
      </c>
      <c r="F241" s="290">
        <f t="shared" si="1"/>
        <v>2839.8</v>
      </c>
      <c r="G241" s="286">
        <v>44097.0</v>
      </c>
      <c r="H241" s="287" t="s">
        <v>665</v>
      </c>
      <c r="I241" s="296">
        <v>0.3993055555555556</v>
      </c>
      <c r="J241" s="290"/>
      <c r="K241" s="285">
        <f t="shared" si="2"/>
        <v>2841.1</v>
      </c>
      <c r="L241" s="285">
        <v>1.3</v>
      </c>
      <c r="M241" s="290"/>
      <c r="N241" s="285" t="s">
        <v>102</v>
      </c>
      <c r="O241" s="285"/>
      <c r="P241" s="285"/>
      <c r="Q241" s="285" t="s">
        <v>519</v>
      </c>
      <c r="R241" s="285" t="s">
        <v>666</v>
      </c>
      <c r="S241" s="285"/>
      <c r="T241" s="290"/>
      <c r="U241" s="290"/>
      <c r="V241" s="290"/>
      <c r="W241" s="290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  <c r="AJ241" s="290"/>
      <c r="AK241" s="308"/>
      <c r="AL241" s="290" t="str">
        <f t="shared" si="8"/>
        <v>OK</v>
      </c>
      <c r="AM241" s="290" t="str">
        <f t="shared" si="9"/>
        <v>OK</v>
      </c>
      <c r="AN241" s="308"/>
      <c r="AO241" s="308"/>
      <c r="AP241" s="308"/>
    </row>
    <row r="242">
      <c r="A242" s="290"/>
      <c r="B242" s="286">
        <v>44097.0</v>
      </c>
      <c r="C242" s="289"/>
      <c r="D242" s="293" t="str">
        <f t="shared" si="4"/>
        <v>SGJ</v>
      </c>
      <c r="E242" s="296">
        <v>0.42083333333333334</v>
      </c>
      <c r="F242" s="290">
        <f t="shared" si="1"/>
        <v>2841.1</v>
      </c>
      <c r="G242" s="286">
        <v>44097.0</v>
      </c>
      <c r="H242" s="287" t="s">
        <v>73</v>
      </c>
      <c r="I242" s="296">
        <v>0.4777777777777778</v>
      </c>
      <c r="J242" s="290"/>
      <c r="K242" s="285">
        <f t="shared" si="2"/>
        <v>2842.4</v>
      </c>
      <c r="L242" s="285">
        <v>1.3</v>
      </c>
      <c r="M242" s="290"/>
      <c r="N242" s="285" t="s">
        <v>102</v>
      </c>
      <c r="O242" s="285"/>
      <c r="P242" s="285"/>
      <c r="Q242" s="285" t="s">
        <v>519</v>
      </c>
      <c r="R242" s="285" t="s">
        <v>666</v>
      </c>
      <c r="S242" s="285"/>
      <c r="T242" s="290"/>
      <c r="U242" s="290"/>
      <c r="V242" s="290"/>
      <c r="W242" s="290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90"/>
      <c r="AK242" s="308"/>
      <c r="AL242" s="290" t="str">
        <f t="shared" si="8"/>
        <v>OK</v>
      </c>
      <c r="AM242" s="290" t="str">
        <f t="shared" si="9"/>
        <v>OK</v>
      </c>
      <c r="AN242" s="308"/>
      <c r="AO242" s="308"/>
      <c r="AP242" s="308"/>
    </row>
    <row r="243">
      <c r="A243" s="290"/>
      <c r="B243" s="286">
        <v>44097.0</v>
      </c>
      <c r="C243" s="289"/>
      <c r="D243" s="293" t="str">
        <f t="shared" si="4"/>
        <v>BUY</v>
      </c>
      <c r="E243" s="296">
        <v>0.7215277777777778</v>
      </c>
      <c r="F243" s="290">
        <f t="shared" si="1"/>
        <v>2842.4</v>
      </c>
      <c r="G243" s="286">
        <v>44097.0</v>
      </c>
      <c r="H243" s="287" t="s">
        <v>659</v>
      </c>
      <c r="I243" s="296">
        <v>0.8465277777777778</v>
      </c>
      <c r="J243" s="290"/>
      <c r="K243" s="285">
        <f t="shared" si="2"/>
        <v>2845.4</v>
      </c>
      <c r="L243" s="285">
        <v>3.0</v>
      </c>
      <c r="M243" s="290"/>
      <c r="N243" s="285" t="s">
        <v>94</v>
      </c>
      <c r="O243" s="285"/>
      <c r="P243" s="285"/>
      <c r="Q243" s="285" t="s">
        <v>546</v>
      </c>
      <c r="R243" s="285" t="s">
        <v>657</v>
      </c>
      <c r="S243" s="285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90"/>
      <c r="AK243" s="308"/>
      <c r="AL243" s="290" t="str">
        <f t="shared" si="8"/>
        <v>OK</v>
      </c>
      <c r="AM243" s="290" t="str">
        <f t="shared" si="9"/>
        <v>OK</v>
      </c>
      <c r="AN243" s="308"/>
      <c r="AO243" s="308"/>
      <c r="AP243" s="308"/>
    </row>
    <row r="244">
      <c r="A244" s="290"/>
      <c r="B244" s="286">
        <v>44097.0</v>
      </c>
      <c r="C244" s="289"/>
      <c r="D244" s="293" t="str">
        <f t="shared" si="4"/>
        <v>SLN</v>
      </c>
      <c r="E244" s="296">
        <v>0.8583333333333333</v>
      </c>
      <c r="F244" s="290">
        <f t="shared" si="1"/>
        <v>2845.4</v>
      </c>
      <c r="G244" s="286">
        <v>44097.0</v>
      </c>
      <c r="H244" s="287" t="s">
        <v>656</v>
      </c>
      <c r="I244" s="296">
        <v>0.9097222222222222</v>
      </c>
      <c r="J244" s="290"/>
      <c r="K244" s="285">
        <f t="shared" si="2"/>
        <v>2846.7</v>
      </c>
      <c r="L244" s="285">
        <v>1.3</v>
      </c>
      <c r="M244" s="290"/>
      <c r="N244" s="285" t="s">
        <v>94</v>
      </c>
      <c r="O244" s="285"/>
      <c r="P244" s="285"/>
      <c r="Q244" s="285" t="s">
        <v>546</v>
      </c>
      <c r="R244" s="285" t="s">
        <v>657</v>
      </c>
      <c r="S244" s="285"/>
      <c r="T244" s="290"/>
      <c r="U244" s="290"/>
      <c r="V244" s="290"/>
      <c r="W244" s="290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  <c r="AJ244" s="290"/>
      <c r="AK244" s="308"/>
      <c r="AL244" s="290" t="str">
        <f t="shared" si="8"/>
        <v>OK</v>
      </c>
      <c r="AM244" s="290" t="str">
        <f t="shared" si="9"/>
        <v>OK</v>
      </c>
      <c r="AN244" s="308"/>
      <c r="AO244" s="308"/>
      <c r="AP244" s="308"/>
    </row>
    <row r="245">
      <c r="A245" s="290"/>
      <c r="B245" s="286">
        <v>44097.0</v>
      </c>
      <c r="C245" s="289"/>
      <c r="D245" s="293" t="str">
        <f t="shared" si="4"/>
        <v>APA</v>
      </c>
      <c r="E245" s="296">
        <v>0.9305555555555556</v>
      </c>
      <c r="F245" s="290">
        <f t="shared" si="1"/>
        <v>2846.7</v>
      </c>
      <c r="G245" s="286">
        <v>44098.0</v>
      </c>
      <c r="H245" s="287" t="s">
        <v>73</v>
      </c>
      <c r="I245" s="296">
        <v>0.07361111111111111</v>
      </c>
      <c r="J245" s="290"/>
      <c r="K245" s="285">
        <f t="shared" si="2"/>
        <v>2850.1</v>
      </c>
      <c r="L245" s="285">
        <v>3.4</v>
      </c>
      <c r="M245" s="290"/>
      <c r="N245" s="285" t="s">
        <v>94</v>
      </c>
      <c r="O245" s="285"/>
      <c r="P245" s="285"/>
      <c r="Q245" s="285" t="s">
        <v>546</v>
      </c>
      <c r="R245" s="285" t="s">
        <v>657</v>
      </c>
      <c r="S245" s="285"/>
      <c r="T245" s="290"/>
      <c r="U245" s="290"/>
      <c r="V245" s="290"/>
      <c r="W245" s="290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90"/>
      <c r="AK245" s="308"/>
      <c r="AL245" s="290" t="str">
        <f t="shared" si="8"/>
        <v>OK</v>
      </c>
      <c r="AM245" s="290" t="str">
        <f t="shared" si="9"/>
        <v>OK</v>
      </c>
      <c r="AN245" s="308"/>
      <c r="AO245" s="308"/>
      <c r="AP245" s="308"/>
    </row>
    <row r="246">
      <c r="A246" s="290"/>
      <c r="B246" s="286">
        <v>44099.0</v>
      </c>
      <c r="C246" s="289"/>
      <c r="D246" s="293" t="str">
        <f t="shared" si="4"/>
        <v>BUY</v>
      </c>
      <c r="E246" s="296">
        <v>0.7472222222222222</v>
      </c>
      <c r="F246" s="290">
        <f t="shared" si="1"/>
        <v>2850.1</v>
      </c>
      <c r="G246" s="286">
        <v>44099.0</v>
      </c>
      <c r="H246" s="287" t="s">
        <v>659</v>
      </c>
      <c r="I246" s="296">
        <v>0.8680555555555556</v>
      </c>
      <c r="J246" s="290"/>
      <c r="K246" s="285">
        <f t="shared" si="2"/>
        <v>2853</v>
      </c>
      <c r="L246" s="285">
        <v>2.9</v>
      </c>
      <c r="M246" s="290"/>
      <c r="N246" s="285" t="s">
        <v>94</v>
      </c>
      <c r="O246" s="285"/>
      <c r="P246" s="285"/>
      <c r="Q246" s="285" t="s">
        <v>546</v>
      </c>
      <c r="R246" s="285" t="s">
        <v>657</v>
      </c>
      <c r="S246" s="285"/>
      <c r="T246" s="290"/>
      <c r="U246" s="290"/>
      <c r="V246" s="290"/>
      <c r="W246" s="290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  <c r="AJ246" s="290"/>
      <c r="AK246" s="308"/>
      <c r="AL246" s="290" t="str">
        <f t="shared" si="8"/>
        <v>OK</v>
      </c>
      <c r="AM246" s="290" t="str">
        <f t="shared" si="9"/>
        <v>OK</v>
      </c>
      <c r="AN246" s="308"/>
      <c r="AO246" s="308"/>
      <c r="AP246" s="308"/>
    </row>
    <row r="247">
      <c r="A247" s="290"/>
      <c r="B247" s="286">
        <v>44099.0</v>
      </c>
      <c r="C247" s="289"/>
      <c r="D247" s="293" t="str">
        <f t="shared" si="4"/>
        <v>SLN</v>
      </c>
      <c r="E247" s="296">
        <v>0.8819444444444444</v>
      </c>
      <c r="F247" s="290">
        <f t="shared" si="1"/>
        <v>2853</v>
      </c>
      <c r="G247" s="286">
        <v>44099.0</v>
      </c>
      <c r="H247" s="287" t="s">
        <v>656</v>
      </c>
      <c r="I247" s="296">
        <v>0.9361111111111111</v>
      </c>
      <c r="J247" s="290"/>
      <c r="K247" s="285">
        <f t="shared" si="2"/>
        <v>2854.2</v>
      </c>
      <c r="L247" s="285">
        <v>1.2</v>
      </c>
      <c r="M247" s="290"/>
      <c r="N247" s="285" t="s">
        <v>94</v>
      </c>
      <c r="O247" s="285"/>
      <c r="P247" s="285"/>
      <c r="Q247" s="285" t="s">
        <v>546</v>
      </c>
      <c r="R247" s="285" t="s">
        <v>657</v>
      </c>
      <c r="S247" s="285"/>
      <c r="T247" s="290"/>
      <c r="U247" s="290"/>
      <c r="V247" s="290"/>
      <c r="W247" s="290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  <c r="AJ247" s="290"/>
      <c r="AK247" s="308"/>
      <c r="AL247" s="290" t="str">
        <f t="shared" si="8"/>
        <v>OK</v>
      </c>
      <c r="AM247" s="290" t="str">
        <f t="shared" si="9"/>
        <v>OK</v>
      </c>
      <c r="AN247" s="308"/>
      <c r="AO247" s="308"/>
      <c r="AP247" s="308"/>
    </row>
    <row r="248">
      <c r="A248" s="290"/>
      <c r="B248" s="286">
        <v>44099.0</v>
      </c>
      <c r="C248" s="289"/>
      <c r="D248" s="293" t="str">
        <f t="shared" si="4"/>
        <v>APA</v>
      </c>
      <c r="E248" s="296">
        <v>0.9722222222222222</v>
      </c>
      <c r="F248" s="290">
        <f t="shared" si="1"/>
        <v>2854.2</v>
      </c>
      <c r="G248" s="286">
        <v>44100.0</v>
      </c>
      <c r="H248" s="287" t="s">
        <v>73</v>
      </c>
      <c r="I248" s="296">
        <v>0.11944444444444445</v>
      </c>
      <c r="J248" s="290"/>
      <c r="K248" s="285">
        <f t="shared" si="2"/>
        <v>2857.8</v>
      </c>
      <c r="L248" s="285">
        <v>3.6</v>
      </c>
      <c r="M248" s="290"/>
      <c r="N248" s="285" t="s">
        <v>94</v>
      </c>
      <c r="O248" s="285"/>
      <c r="P248" s="285"/>
      <c r="Q248" s="285" t="s">
        <v>546</v>
      </c>
      <c r="R248" s="285" t="s">
        <v>657</v>
      </c>
      <c r="S248" s="285"/>
      <c r="T248" s="290"/>
      <c r="U248" s="290"/>
      <c r="V248" s="290"/>
      <c r="W248" s="290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90"/>
      <c r="AK248" s="308"/>
      <c r="AL248" s="290" t="str">
        <f t="shared" si="8"/>
        <v>OK</v>
      </c>
      <c r="AM248" s="290" t="str">
        <f t="shared" si="9"/>
        <v>OK</v>
      </c>
      <c r="AN248" s="308"/>
      <c r="AO248" s="308"/>
      <c r="AP248" s="308"/>
    </row>
    <row r="249">
      <c r="A249" s="290"/>
      <c r="B249" s="286">
        <v>44100.0</v>
      </c>
      <c r="C249" s="289"/>
      <c r="D249" s="293" t="str">
        <f t="shared" si="4"/>
        <v>BUY</v>
      </c>
      <c r="E249" s="296">
        <v>0.6319444444444444</v>
      </c>
      <c r="F249" s="290">
        <f t="shared" si="1"/>
        <v>2857.8</v>
      </c>
      <c r="G249" s="286">
        <v>44100.0</v>
      </c>
      <c r="H249" s="287" t="s">
        <v>659</v>
      </c>
      <c r="I249" s="296">
        <v>0.7444444444444445</v>
      </c>
      <c r="J249" s="290"/>
      <c r="K249" s="285">
        <f t="shared" si="2"/>
        <v>2860.5</v>
      </c>
      <c r="L249" s="285">
        <v>2.7</v>
      </c>
      <c r="M249" s="290"/>
      <c r="N249" s="285" t="s">
        <v>94</v>
      </c>
      <c r="O249" s="285"/>
      <c r="P249" s="285"/>
      <c r="Q249" s="285" t="s">
        <v>546</v>
      </c>
      <c r="R249" s="285" t="s">
        <v>657</v>
      </c>
      <c r="S249" s="285"/>
      <c r="T249" s="290"/>
      <c r="U249" s="290"/>
      <c r="V249" s="290"/>
      <c r="W249" s="290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  <c r="AJ249" s="290"/>
      <c r="AK249" s="308"/>
      <c r="AL249" s="290" t="str">
        <f t="shared" si="8"/>
        <v>OK</v>
      </c>
      <c r="AM249" s="290" t="str">
        <f t="shared" si="9"/>
        <v>OK</v>
      </c>
      <c r="AN249" s="308"/>
      <c r="AO249" s="308"/>
      <c r="AP249" s="308"/>
    </row>
    <row r="250">
      <c r="A250" s="290"/>
      <c r="B250" s="286">
        <v>44100.0</v>
      </c>
      <c r="C250" s="289"/>
      <c r="D250" s="293" t="str">
        <f t="shared" si="4"/>
        <v>SLN</v>
      </c>
      <c r="E250" s="296">
        <v>0.76875</v>
      </c>
      <c r="F250" s="290">
        <f t="shared" si="1"/>
        <v>2860.5</v>
      </c>
      <c r="G250" s="286">
        <v>44100.0</v>
      </c>
      <c r="H250" s="287" t="s">
        <v>656</v>
      </c>
      <c r="I250" s="296">
        <v>0.8229166666666666</v>
      </c>
      <c r="J250" s="290"/>
      <c r="K250" s="285">
        <f t="shared" si="2"/>
        <v>2861.8</v>
      </c>
      <c r="L250" s="285">
        <v>1.3</v>
      </c>
      <c r="M250" s="290"/>
      <c r="N250" s="285" t="s">
        <v>94</v>
      </c>
      <c r="O250" s="285"/>
      <c r="P250" s="285"/>
      <c r="Q250" s="285" t="s">
        <v>546</v>
      </c>
      <c r="R250" s="285" t="s">
        <v>657</v>
      </c>
      <c r="S250" s="285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  <c r="AJ250" s="290"/>
      <c r="AK250" s="308"/>
      <c r="AL250" s="290" t="str">
        <f t="shared" si="8"/>
        <v>OK</v>
      </c>
      <c r="AM250" s="290" t="str">
        <f t="shared" si="9"/>
        <v>OK</v>
      </c>
      <c r="AN250" s="308"/>
      <c r="AO250" s="308"/>
      <c r="AP250" s="308"/>
    </row>
    <row r="251">
      <c r="A251" s="290"/>
      <c r="B251" s="286">
        <v>44100.0</v>
      </c>
      <c r="C251" s="289"/>
      <c r="D251" s="293" t="str">
        <f t="shared" si="4"/>
        <v>APA</v>
      </c>
      <c r="E251" s="296">
        <v>0.9722222222222222</v>
      </c>
      <c r="F251" s="290">
        <f t="shared" si="1"/>
        <v>2861.8</v>
      </c>
      <c r="G251" s="286">
        <v>44101.0</v>
      </c>
      <c r="H251" s="287" t="s">
        <v>73</v>
      </c>
      <c r="I251" s="296">
        <v>0.11875</v>
      </c>
      <c r="J251" s="290"/>
      <c r="K251" s="285">
        <f t="shared" si="2"/>
        <v>2865.3</v>
      </c>
      <c r="L251" s="285">
        <v>3.5</v>
      </c>
      <c r="M251" s="290"/>
      <c r="N251" s="285" t="s">
        <v>94</v>
      </c>
      <c r="O251" s="285"/>
      <c r="P251" s="285"/>
      <c r="Q251" s="285" t="s">
        <v>546</v>
      </c>
      <c r="R251" s="285" t="s">
        <v>657</v>
      </c>
      <c r="S251" s="285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90"/>
      <c r="AK251" s="308"/>
      <c r="AL251" s="290" t="str">
        <f t="shared" si="8"/>
        <v>OK</v>
      </c>
      <c r="AM251" s="290" t="str">
        <f t="shared" si="9"/>
        <v>OK</v>
      </c>
      <c r="AN251" s="308"/>
      <c r="AO251" s="308"/>
      <c r="AP251" s="308"/>
    </row>
    <row r="252">
      <c r="A252" s="290"/>
      <c r="B252" s="286">
        <v>44101.0</v>
      </c>
      <c r="C252" s="289"/>
      <c r="D252" s="293" t="str">
        <f t="shared" si="4"/>
        <v>BUY</v>
      </c>
      <c r="E252" s="296">
        <v>0.6527777777777778</v>
      </c>
      <c r="F252" s="290">
        <f t="shared" si="1"/>
        <v>2865.3</v>
      </c>
      <c r="G252" s="286">
        <v>44101.0</v>
      </c>
      <c r="H252" s="287" t="s">
        <v>659</v>
      </c>
      <c r="I252" s="296">
        <v>0.78125</v>
      </c>
      <c r="J252" s="290"/>
      <c r="K252" s="285">
        <f t="shared" si="2"/>
        <v>2868.3</v>
      </c>
      <c r="L252" s="285">
        <v>3.0</v>
      </c>
      <c r="M252" s="290"/>
      <c r="N252" s="285" t="s">
        <v>94</v>
      </c>
      <c r="O252" s="285"/>
      <c r="P252" s="285"/>
      <c r="Q252" s="285" t="s">
        <v>546</v>
      </c>
      <c r="R252" s="285" t="s">
        <v>657</v>
      </c>
      <c r="S252" s="285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90"/>
      <c r="AK252" s="308"/>
      <c r="AL252" s="290" t="str">
        <f t="shared" si="8"/>
        <v>OK</v>
      </c>
      <c r="AM252" s="290" t="str">
        <f t="shared" si="9"/>
        <v>OK</v>
      </c>
      <c r="AN252" s="308"/>
      <c r="AO252" s="308"/>
      <c r="AP252" s="308"/>
    </row>
    <row r="253">
      <c r="A253" s="290"/>
      <c r="B253" s="286">
        <v>44101.0</v>
      </c>
      <c r="C253" s="289"/>
      <c r="D253" s="293" t="str">
        <f t="shared" si="4"/>
        <v>SLN</v>
      </c>
      <c r="E253" s="296">
        <v>0.7958333333333333</v>
      </c>
      <c r="F253" s="290">
        <f t="shared" si="1"/>
        <v>2868.3</v>
      </c>
      <c r="G253" s="286">
        <v>44101.0</v>
      </c>
      <c r="H253" s="287" t="s">
        <v>656</v>
      </c>
      <c r="I253" s="296">
        <v>0.8631944444444445</v>
      </c>
      <c r="J253" s="290"/>
      <c r="K253" s="285">
        <f t="shared" si="2"/>
        <v>2869.9</v>
      </c>
      <c r="L253" s="285">
        <v>1.6</v>
      </c>
      <c r="M253" s="290"/>
      <c r="N253" s="285" t="s">
        <v>94</v>
      </c>
      <c r="O253" s="285"/>
      <c r="P253" s="285"/>
      <c r="Q253" s="285" t="s">
        <v>546</v>
      </c>
      <c r="R253" s="285" t="s">
        <v>657</v>
      </c>
      <c r="S253" s="285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90"/>
      <c r="AK253" s="308"/>
      <c r="AL253" s="290" t="str">
        <f t="shared" si="8"/>
        <v>OK</v>
      </c>
      <c r="AM253" s="290" t="str">
        <f t="shared" si="9"/>
        <v>OK</v>
      </c>
      <c r="AN253" s="308"/>
      <c r="AO253" s="308"/>
      <c r="AP253" s="308"/>
    </row>
    <row r="254">
      <c r="A254" s="290"/>
      <c r="B254" s="286">
        <v>44101.0</v>
      </c>
      <c r="C254" s="289"/>
      <c r="D254" s="293" t="str">
        <f t="shared" si="4"/>
        <v>APA</v>
      </c>
      <c r="E254" s="296">
        <v>0.8861111111111111</v>
      </c>
      <c r="F254" s="290">
        <f t="shared" si="1"/>
        <v>2869.9</v>
      </c>
      <c r="G254" s="286">
        <v>44102.0</v>
      </c>
      <c r="H254" s="287" t="s">
        <v>73</v>
      </c>
      <c r="I254" s="296">
        <v>0.02013888888888889</v>
      </c>
      <c r="J254" s="290"/>
      <c r="K254" s="285">
        <f t="shared" si="2"/>
        <v>2873.2</v>
      </c>
      <c r="L254" s="285">
        <v>3.3</v>
      </c>
      <c r="M254" s="290"/>
      <c r="N254" s="285" t="s">
        <v>94</v>
      </c>
      <c r="O254" s="285"/>
      <c r="P254" s="285"/>
      <c r="Q254" s="285" t="s">
        <v>546</v>
      </c>
      <c r="R254" s="285" t="s">
        <v>657</v>
      </c>
      <c r="S254" s="285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90"/>
      <c r="AK254" s="308"/>
      <c r="AL254" s="290" t="str">
        <f t="shared" si="8"/>
        <v>OK</v>
      </c>
      <c r="AM254" s="290" t="str">
        <f t="shared" si="9"/>
        <v>OK</v>
      </c>
      <c r="AN254" s="308"/>
      <c r="AO254" s="308"/>
      <c r="AP254" s="308"/>
    </row>
    <row r="255">
      <c r="A255" s="290"/>
      <c r="B255" s="286">
        <v>44102.0</v>
      </c>
      <c r="C255" s="289"/>
      <c r="D255" s="293" t="str">
        <f t="shared" si="4"/>
        <v>BUY</v>
      </c>
      <c r="E255" s="296">
        <v>0.7166666666666667</v>
      </c>
      <c r="F255" s="290">
        <f t="shared" si="1"/>
        <v>2873.2</v>
      </c>
      <c r="G255" s="286">
        <v>44102.0</v>
      </c>
      <c r="H255" s="287" t="s">
        <v>659</v>
      </c>
      <c r="I255" s="296">
        <v>0.8458333333333333</v>
      </c>
      <c r="J255" s="290"/>
      <c r="K255" s="285">
        <f t="shared" si="2"/>
        <v>2876.3</v>
      </c>
      <c r="L255" s="285">
        <v>3.1</v>
      </c>
      <c r="M255" s="290"/>
      <c r="N255" s="285" t="s">
        <v>94</v>
      </c>
      <c r="O255" s="285"/>
      <c r="P255" s="285"/>
      <c r="Q255" s="285" t="s">
        <v>546</v>
      </c>
      <c r="R255" s="285" t="s">
        <v>657</v>
      </c>
      <c r="S255" s="285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308"/>
      <c r="AL255" s="290" t="str">
        <f t="shared" si="8"/>
        <v>OK</v>
      </c>
      <c r="AM255" s="290" t="str">
        <f t="shared" si="9"/>
        <v>OK</v>
      </c>
      <c r="AN255" s="308"/>
      <c r="AO255" s="308"/>
      <c r="AP255" s="308"/>
    </row>
    <row r="256">
      <c r="A256" s="290"/>
      <c r="B256" s="286">
        <v>44102.0</v>
      </c>
      <c r="C256" s="289"/>
      <c r="D256" s="293" t="str">
        <f t="shared" si="4"/>
        <v>SLN</v>
      </c>
      <c r="E256" s="296">
        <v>0.875</v>
      </c>
      <c r="F256" s="290">
        <f t="shared" si="1"/>
        <v>2876.3</v>
      </c>
      <c r="G256" s="286">
        <v>44102.0</v>
      </c>
      <c r="H256" s="287" t="s">
        <v>656</v>
      </c>
      <c r="I256" s="296">
        <v>0.9243055555555556</v>
      </c>
      <c r="J256" s="290"/>
      <c r="K256" s="285">
        <f t="shared" si="2"/>
        <v>2877.5</v>
      </c>
      <c r="L256" s="285">
        <v>1.2</v>
      </c>
      <c r="M256" s="290"/>
      <c r="N256" s="285" t="s">
        <v>94</v>
      </c>
      <c r="O256" s="285"/>
      <c r="P256" s="285"/>
      <c r="Q256" s="285" t="s">
        <v>546</v>
      </c>
      <c r="R256" s="285" t="s">
        <v>657</v>
      </c>
      <c r="S256" s="285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308"/>
      <c r="AL256" s="290" t="str">
        <f t="shared" si="8"/>
        <v>OK</v>
      </c>
      <c r="AM256" s="290" t="str">
        <f t="shared" si="9"/>
        <v>OK</v>
      </c>
      <c r="AN256" s="308"/>
      <c r="AO256" s="308"/>
      <c r="AP256" s="308"/>
    </row>
    <row r="257">
      <c r="A257" s="290"/>
      <c r="B257" s="286">
        <v>44102.0</v>
      </c>
      <c r="C257" s="289"/>
      <c r="D257" s="293" t="str">
        <f t="shared" si="4"/>
        <v>APA</v>
      </c>
      <c r="E257" s="296">
        <v>0.94375</v>
      </c>
      <c r="F257" s="290">
        <f t="shared" si="1"/>
        <v>2877.5</v>
      </c>
      <c r="G257" s="286">
        <v>44103.0</v>
      </c>
      <c r="H257" s="287" t="s">
        <v>73</v>
      </c>
      <c r="I257" s="296">
        <v>0.09861111111111111</v>
      </c>
      <c r="J257" s="290"/>
      <c r="K257" s="285">
        <f t="shared" si="2"/>
        <v>2881.2</v>
      </c>
      <c r="L257" s="285">
        <v>3.7</v>
      </c>
      <c r="M257" s="290"/>
      <c r="N257" s="285" t="s">
        <v>94</v>
      </c>
      <c r="O257" s="285"/>
      <c r="P257" s="285"/>
      <c r="Q257" s="285" t="s">
        <v>546</v>
      </c>
      <c r="R257" s="285" t="s">
        <v>657</v>
      </c>
      <c r="S257" s="285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308"/>
      <c r="AL257" s="290" t="str">
        <f t="shared" si="8"/>
        <v>OK</v>
      </c>
      <c r="AM257" s="290" t="str">
        <f t="shared" si="9"/>
        <v>OK</v>
      </c>
      <c r="AN257" s="308"/>
      <c r="AO257" s="308"/>
      <c r="AP257" s="308"/>
    </row>
    <row r="258">
      <c r="A258" s="290"/>
      <c r="B258" s="286">
        <v>44103.0</v>
      </c>
      <c r="C258" s="289"/>
      <c r="D258" s="293" t="str">
        <f t="shared" si="4"/>
        <v>BUY</v>
      </c>
      <c r="E258" s="296">
        <v>0.7152777777777778</v>
      </c>
      <c r="F258" s="290">
        <f t="shared" si="1"/>
        <v>2881.2</v>
      </c>
      <c r="G258" s="286">
        <v>44103.0</v>
      </c>
      <c r="H258" s="287" t="s">
        <v>659</v>
      </c>
      <c r="I258" s="296">
        <v>0.8493055555555555</v>
      </c>
      <c r="J258" s="290"/>
      <c r="K258" s="285">
        <f t="shared" si="2"/>
        <v>2884.4</v>
      </c>
      <c r="L258" s="285">
        <v>3.2</v>
      </c>
      <c r="M258" s="290"/>
      <c r="N258" s="285" t="s">
        <v>94</v>
      </c>
      <c r="O258" s="285"/>
      <c r="P258" s="285"/>
      <c r="Q258" s="285" t="s">
        <v>546</v>
      </c>
      <c r="R258" s="285" t="s">
        <v>657</v>
      </c>
      <c r="S258" s="285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308"/>
      <c r="AL258" s="290" t="str">
        <f t="shared" si="8"/>
        <v>OK</v>
      </c>
      <c r="AM258" s="290" t="str">
        <f t="shared" si="9"/>
        <v>OK</v>
      </c>
      <c r="AN258" s="308"/>
      <c r="AO258" s="308"/>
      <c r="AP258" s="308"/>
    </row>
    <row r="259">
      <c r="A259" s="290"/>
      <c r="B259" s="286">
        <v>44103.0</v>
      </c>
      <c r="C259" s="289"/>
      <c r="D259" s="293" t="str">
        <f t="shared" si="4"/>
        <v>SLN</v>
      </c>
      <c r="E259" s="296">
        <v>0.86875</v>
      </c>
      <c r="F259" s="290">
        <f t="shared" si="1"/>
        <v>2884.4</v>
      </c>
      <c r="G259" s="286">
        <v>44103.0</v>
      </c>
      <c r="H259" s="287" t="s">
        <v>656</v>
      </c>
      <c r="I259" s="296">
        <v>0.9236111111111112</v>
      </c>
      <c r="J259" s="290"/>
      <c r="K259" s="285">
        <f t="shared" si="2"/>
        <v>2885.7</v>
      </c>
      <c r="L259" s="285">
        <v>1.3</v>
      </c>
      <c r="M259" s="290"/>
      <c r="N259" s="285" t="s">
        <v>94</v>
      </c>
      <c r="O259" s="285"/>
      <c r="P259" s="285"/>
      <c r="Q259" s="285" t="s">
        <v>546</v>
      </c>
      <c r="R259" s="285" t="s">
        <v>657</v>
      </c>
      <c r="S259" s="285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308"/>
      <c r="AL259" s="290" t="str">
        <f t="shared" si="8"/>
        <v>OK</v>
      </c>
      <c r="AM259" s="290" t="str">
        <f t="shared" si="9"/>
        <v>OK</v>
      </c>
      <c r="AN259" s="308"/>
      <c r="AO259" s="308"/>
      <c r="AP259" s="308"/>
    </row>
    <row r="260">
      <c r="A260" s="290"/>
      <c r="B260" s="286">
        <v>44103.0</v>
      </c>
      <c r="C260" s="289"/>
      <c r="D260" s="293" t="str">
        <f t="shared" si="4"/>
        <v>APA</v>
      </c>
      <c r="E260" s="296">
        <v>0.9638888888888889</v>
      </c>
      <c r="F260" s="290">
        <f t="shared" si="1"/>
        <v>2885.7</v>
      </c>
      <c r="G260" s="286">
        <v>44104.0</v>
      </c>
      <c r="H260" s="287" t="s">
        <v>73</v>
      </c>
      <c r="I260" s="296">
        <v>0.1076388888888889</v>
      </c>
      <c r="J260" s="290"/>
      <c r="K260" s="285">
        <f t="shared" si="2"/>
        <v>2889.2</v>
      </c>
      <c r="L260" s="285">
        <v>3.5</v>
      </c>
      <c r="M260" s="290"/>
      <c r="N260" s="285" t="s">
        <v>94</v>
      </c>
      <c r="O260" s="285"/>
      <c r="P260" s="285"/>
      <c r="Q260" s="285" t="s">
        <v>546</v>
      </c>
      <c r="R260" s="285" t="s">
        <v>657</v>
      </c>
      <c r="S260" s="285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308"/>
      <c r="AL260" s="290" t="str">
        <f t="shared" si="8"/>
        <v>OK</v>
      </c>
      <c r="AM260" s="290" t="str">
        <f t="shared" si="9"/>
        <v>OK</v>
      </c>
      <c r="AN260" s="308"/>
      <c r="AO260" s="308"/>
      <c r="AP260" s="308"/>
    </row>
    <row r="261">
      <c r="A261" s="290"/>
      <c r="B261" s="286">
        <v>44104.0</v>
      </c>
      <c r="C261" s="289"/>
      <c r="D261" s="293" t="str">
        <f t="shared" si="4"/>
        <v>BUY</v>
      </c>
      <c r="E261" s="296">
        <v>0.7291666666666666</v>
      </c>
      <c r="F261" s="290">
        <f t="shared" si="1"/>
        <v>2889.2</v>
      </c>
      <c r="G261" s="286">
        <v>44104.0</v>
      </c>
      <c r="H261" s="287" t="s">
        <v>659</v>
      </c>
      <c r="I261" s="296">
        <v>0.8416666666666667</v>
      </c>
      <c r="J261" s="290"/>
      <c r="K261" s="285">
        <f t="shared" si="2"/>
        <v>2892.2</v>
      </c>
      <c r="L261" s="285">
        <v>3.0</v>
      </c>
      <c r="M261" s="290"/>
      <c r="N261" s="285" t="s">
        <v>94</v>
      </c>
      <c r="O261" s="285"/>
      <c r="P261" s="285"/>
      <c r="Q261" s="285" t="s">
        <v>546</v>
      </c>
      <c r="R261" s="285" t="s">
        <v>657</v>
      </c>
      <c r="S261" s="285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308"/>
      <c r="AL261" s="290" t="str">
        <f t="shared" si="8"/>
        <v>OK</v>
      </c>
      <c r="AM261" s="290" t="str">
        <f t="shared" si="9"/>
        <v>OK</v>
      </c>
      <c r="AN261" s="308"/>
      <c r="AO261" s="308"/>
      <c r="AP261" s="308"/>
    </row>
    <row r="262">
      <c r="A262" s="290"/>
      <c r="B262" s="286">
        <v>44104.0</v>
      </c>
      <c r="C262" s="289"/>
      <c r="D262" s="293" t="str">
        <f t="shared" si="4"/>
        <v>SLN</v>
      </c>
      <c r="E262" s="296">
        <v>0.8548611111111111</v>
      </c>
      <c r="F262" s="290">
        <f t="shared" si="1"/>
        <v>2892.2</v>
      </c>
      <c r="G262" s="286">
        <v>44104.0</v>
      </c>
      <c r="H262" s="287" t="s">
        <v>656</v>
      </c>
      <c r="I262" s="296">
        <v>0.9090277777777778</v>
      </c>
      <c r="J262" s="290"/>
      <c r="K262" s="285">
        <f t="shared" si="2"/>
        <v>2893.5</v>
      </c>
      <c r="L262" s="285">
        <v>1.3</v>
      </c>
      <c r="M262" s="290"/>
      <c r="N262" s="285" t="s">
        <v>94</v>
      </c>
      <c r="O262" s="285"/>
      <c r="P262" s="285"/>
      <c r="Q262" s="285" t="s">
        <v>546</v>
      </c>
      <c r="R262" s="285" t="s">
        <v>657</v>
      </c>
      <c r="S262" s="285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308"/>
      <c r="AL262" s="290" t="str">
        <f t="shared" si="8"/>
        <v>OK</v>
      </c>
      <c r="AM262" s="290" t="str">
        <f t="shared" si="9"/>
        <v>OK</v>
      </c>
      <c r="AN262" s="308"/>
      <c r="AO262" s="308"/>
      <c r="AP262" s="308"/>
    </row>
    <row r="263">
      <c r="A263" s="290"/>
      <c r="B263" s="286">
        <v>44104.0</v>
      </c>
      <c r="C263" s="289"/>
      <c r="D263" s="293" t="str">
        <f t="shared" si="4"/>
        <v>APA</v>
      </c>
      <c r="E263" s="296">
        <v>0.9722222222222222</v>
      </c>
      <c r="F263" s="290">
        <f t="shared" si="1"/>
        <v>2893.5</v>
      </c>
      <c r="G263" s="286">
        <v>44105.0</v>
      </c>
      <c r="H263" s="287" t="s">
        <v>73</v>
      </c>
      <c r="I263" s="296">
        <v>0.10833333333333334</v>
      </c>
      <c r="J263" s="290"/>
      <c r="K263" s="285">
        <f t="shared" si="2"/>
        <v>2896.8</v>
      </c>
      <c r="L263" s="285">
        <v>3.3</v>
      </c>
      <c r="M263" s="290"/>
      <c r="N263" s="285" t="s">
        <v>94</v>
      </c>
      <c r="O263" s="285"/>
      <c r="P263" s="285"/>
      <c r="Q263" s="285" t="s">
        <v>546</v>
      </c>
      <c r="R263" s="285" t="s">
        <v>657</v>
      </c>
      <c r="S263" s="285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308"/>
      <c r="AL263" s="290" t="str">
        <f t="shared" si="8"/>
        <v>OK</v>
      </c>
      <c r="AM263" s="290" t="str">
        <f t="shared" si="9"/>
        <v>OK</v>
      </c>
      <c r="AN263" s="308"/>
      <c r="AO263" s="308"/>
      <c r="AP263" s="308"/>
    </row>
    <row r="264">
      <c r="A264" s="290"/>
      <c r="B264" s="286">
        <v>44105.0</v>
      </c>
      <c r="C264" s="289"/>
      <c r="D264" s="293" t="str">
        <f t="shared" si="4"/>
        <v>BUY</v>
      </c>
      <c r="E264" s="296">
        <v>0.7381944444444445</v>
      </c>
      <c r="F264" s="290">
        <f t="shared" si="1"/>
        <v>2896.8</v>
      </c>
      <c r="G264" s="286">
        <v>44105.0</v>
      </c>
      <c r="H264" s="287" t="s">
        <v>659</v>
      </c>
      <c r="I264" s="296">
        <v>0.8715277777777778</v>
      </c>
      <c r="J264" s="290"/>
      <c r="K264" s="285">
        <f t="shared" si="2"/>
        <v>2900</v>
      </c>
      <c r="L264" s="285">
        <v>3.2</v>
      </c>
      <c r="M264" s="290"/>
      <c r="N264" s="285" t="s">
        <v>102</v>
      </c>
      <c r="O264" s="285"/>
      <c r="P264" s="285"/>
      <c r="Q264" s="285" t="s">
        <v>546</v>
      </c>
      <c r="R264" s="285" t="s">
        <v>657</v>
      </c>
      <c r="S264" s="285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308"/>
      <c r="AL264" s="290" t="str">
        <f t="shared" si="8"/>
        <v>OK</v>
      </c>
      <c r="AM264" s="290" t="str">
        <f t="shared" si="9"/>
        <v>OK</v>
      </c>
      <c r="AN264" s="308"/>
      <c r="AO264" s="308"/>
      <c r="AP264" s="308"/>
    </row>
    <row r="265">
      <c r="A265" s="290"/>
      <c r="B265" s="286">
        <v>44105.0</v>
      </c>
      <c r="C265" s="289"/>
      <c r="D265" s="293" t="str">
        <f t="shared" si="4"/>
        <v>SLN</v>
      </c>
      <c r="E265" s="296">
        <v>0.8923611111111112</v>
      </c>
      <c r="F265" s="290">
        <f t="shared" si="1"/>
        <v>2900</v>
      </c>
      <c r="G265" s="286">
        <v>44105.0</v>
      </c>
      <c r="H265" s="287" t="s">
        <v>656</v>
      </c>
      <c r="I265" s="296">
        <v>0.9479166666666666</v>
      </c>
      <c r="J265" s="290"/>
      <c r="K265" s="285">
        <f t="shared" si="2"/>
        <v>2901.3</v>
      </c>
      <c r="L265" s="285">
        <v>1.3</v>
      </c>
      <c r="M265" s="290"/>
      <c r="N265" s="285" t="s">
        <v>102</v>
      </c>
      <c r="O265" s="285"/>
      <c r="P265" s="285"/>
      <c r="Q265" s="285" t="s">
        <v>546</v>
      </c>
      <c r="R265" s="285" t="s">
        <v>657</v>
      </c>
      <c r="S265" s="285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308"/>
      <c r="AL265" s="290" t="str">
        <f t="shared" si="8"/>
        <v>OK</v>
      </c>
      <c r="AM265" s="290" t="str">
        <f t="shared" si="9"/>
        <v>OK</v>
      </c>
      <c r="AN265" s="308"/>
      <c r="AO265" s="308"/>
      <c r="AP265" s="308"/>
    </row>
    <row r="266">
      <c r="A266" s="290"/>
      <c r="B266" s="286">
        <v>44105.0</v>
      </c>
      <c r="C266" s="289"/>
      <c r="D266" s="293" t="str">
        <f t="shared" si="4"/>
        <v>APA</v>
      </c>
      <c r="E266" s="296">
        <v>0.9736111111111111</v>
      </c>
      <c r="F266" s="290">
        <f t="shared" si="1"/>
        <v>2901.3</v>
      </c>
      <c r="G266" s="286">
        <v>44106.0</v>
      </c>
      <c r="H266" s="287" t="s">
        <v>73</v>
      </c>
      <c r="I266" s="296">
        <v>0.1076388888888889</v>
      </c>
      <c r="J266" s="290"/>
      <c r="K266" s="285">
        <f t="shared" si="2"/>
        <v>2904.5</v>
      </c>
      <c r="L266" s="285">
        <v>3.2</v>
      </c>
      <c r="M266" s="290"/>
      <c r="N266" s="285" t="s">
        <v>102</v>
      </c>
      <c r="O266" s="285"/>
      <c r="P266" s="285"/>
      <c r="Q266" s="285" t="s">
        <v>546</v>
      </c>
      <c r="R266" s="285" t="s">
        <v>657</v>
      </c>
      <c r="S266" s="285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308"/>
      <c r="AL266" s="290" t="str">
        <f t="shared" si="8"/>
        <v>OK</v>
      </c>
      <c r="AM266" s="290" t="str">
        <f t="shared" si="9"/>
        <v>OK</v>
      </c>
      <c r="AN266" s="308"/>
      <c r="AO266" s="308"/>
      <c r="AP266" s="308"/>
    </row>
    <row r="267">
      <c r="A267" s="290"/>
      <c r="B267" s="286">
        <v>44106.0</v>
      </c>
      <c r="C267" s="289"/>
      <c r="D267" s="293" t="str">
        <f t="shared" si="4"/>
        <v>BUY</v>
      </c>
      <c r="E267" s="296">
        <v>0.6979166666666666</v>
      </c>
      <c r="F267" s="290">
        <f t="shared" si="1"/>
        <v>2904.5</v>
      </c>
      <c r="G267" s="286">
        <v>44106.0</v>
      </c>
      <c r="H267" s="287" t="s">
        <v>659</v>
      </c>
      <c r="I267" s="296">
        <v>0.83125</v>
      </c>
      <c r="J267" s="290"/>
      <c r="K267" s="285">
        <f t="shared" si="2"/>
        <v>2907.7</v>
      </c>
      <c r="L267" s="285">
        <v>3.2</v>
      </c>
      <c r="M267" s="290"/>
      <c r="N267" s="285" t="s">
        <v>94</v>
      </c>
      <c r="O267" s="285"/>
      <c r="P267" s="285"/>
      <c r="Q267" s="285" t="s">
        <v>546</v>
      </c>
      <c r="R267" s="285" t="s">
        <v>657</v>
      </c>
      <c r="S267" s="285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308"/>
      <c r="AL267" s="290" t="str">
        <f t="shared" si="8"/>
        <v>OK</v>
      </c>
      <c r="AM267" s="290" t="str">
        <f t="shared" si="9"/>
        <v>OK</v>
      </c>
      <c r="AN267" s="308"/>
      <c r="AO267" s="308"/>
      <c r="AP267" s="308"/>
    </row>
    <row r="268">
      <c r="A268" s="290"/>
      <c r="B268" s="286">
        <v>44106.0</v>
      </c>
      <c r="C268" s="289"/>
      <c r="D268" s="293" t="str">
        <f t="shared" si="4"/>
        <v>SLN</v>
      </c>
      <c r="E268" s="296">
        <v>0.8645833333333334</v>
      </c>
      <c r="F268" s="290">
        <f t="shared" si="1"/>
        <v>2907.7</v>
      </c>
      <c r="G268" s="286">
        <v>44106.0</v>
      </c>
      <c r="H268" s="287" t="s">
        <v>656</v>
      </c>
      <c r="I268" s="296">
        <v>0.9208333333333333</v>
      </c>
      <c r="J268" s="290"/>
      <c r="K268" s="285">
        <f t="shared" si="2"/>
        <v>2909</v>
      </c>
      <c r="L268" s="285">
        <v>1.3</v>
      </c>
      <c r="M268" s="290"/>
      <c r="N268" s="285" t="s">
        <v>94</v>
      </c>
      <c r="O268" s="285"/>
      <c r="P268" s="285"/>
      <c r="Q268" s="285" t="s">
        <v>546</v>
      </c>
      <c r="R268" s="285" t="s">
        <v>657</v>
      </c>
      <c r="S268" s="285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308"/>
      <c r="AL268" s="290" t="str">
        <f t="shared" si="8"/>
        <v>OK</v>
      </c>
      <c r="AM268" s="290" t="str">
        <f t="shared" si="9"/>
        <v>OK</v>
      </c>
      <c r="AN268" s="308"/>
      <c r="AO268" s="308"/>
      <c r="AP268" s="308"/>
    </row>
    <row r="269">
      <c r="A269" s="290"/>
      <c r="B269" s="286">
        <v>44106.0</v>
      </c>
      <c r="C269" s="289"/>
      <c r="D269" s="293" t="str">
        <f t="shared" si="4"/>
        <v>APA</v>
      </c>
      <c r="E269" s="296">
        <v>0.9798611111111111</v>
      </c>
      <c r="F269" s="290">
        <f t="shared" si="1"/>
        <v>2909</v>
      </c>
      <c r="G269" s="286">
        <v>44107.0</v>
      </c>
      <c r="H269" s="287" t="s">
        <v>73</v>
      </c>
      <c r="I269" s="296">
        <v>0.10902777777777778</v>
      </c>
      <c r="J269" s="290"/>
      <c r="K269" s="285">
        <f t="shared" si="2"/>
        <v>2912.1</v>
      </c>
      <c r="L269" s="285">
        <v>3.1</v>
      </c>
      <c r="M269" s="290"/>
      <c r="N269" s="285" t="s">
        <v>94</v>
      </c>
      <c r="O269" s="285"/>
      <c r="P269" s="285"/>
      <c r="Q269" s="285" t="s">
        <v>546</v>
      </c>
      <c r="R269" s="285" t="s">
        <v>657</v>
      </c>
      <c r="S269" s="285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308"/>
      <c r="AL269" s="290" t="str">
        <f t="shared" si="8"/>
        <v>OK</v>
      </c>
      <c r="AM269" s="290" t="str">
        <f t="shared" si="9"/>
        <v>OK</v>
      </c>
      <c r="AN269" s="308"/>
      <c r="AO269" s="308"/>
      <c r="AP269" s="308"/>
    </row>
    <row r="270">
      <c r="A270" s="290"/>
      <c r="B270" s="286">
        <v>44107.0</v>
      </c>
      <c r="C270" s="289"/>
      <c r="D270" s="293" t="str">
        <f t="shared" si="4"/>
        <v>BUY</v>
      </c>
      <c r="E270" s="296">
        <v>0.7048611111111112</v>
      </c>
      <c r="F270" s="290">
        <f t="shared" si="1"/>
        <v>2912.1</v>
      </c>
      <c r="G270" s="286">
        <v>44107.0</v>
      </c>
      <c r="H270" s="287" t="s">
        <v>659</v>
      </c>
      <c r="I270" s="296">
        <v>0.8416666666666667</v>
      </c>
      <c r="J270" s="290"/>
      <c r="K270" s="285">
        <f t="shared" si="2"/>
        <v>2915.4</v>
      </c>
      <c r="L270" s="285">
        <v>3.3</v>
      </c>
      <c r="M270" s="290"/>
      <c r="N270" s="285" t="s">
        <v>94</v>
      </c>
      <c r="O270" s="285"/>
      <c r="P270" s="285"/>
      <c r="Q270" s="285" t="s">
        <v>546</v>
      </c>
      <c r="R270" s="285" t="s">
        <v>657</v>
      </c>
      <c r="S270" s="285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308"/>
      <c r="AL270" s="290" t="str">
        <f t="shared" si="8"/>
        <v>OK</v>
      </c>
      <c r="AM270" s="290" t="str">
        <f t="shared" si="9"/>
        <v>OK</v>
      </c>
      <c r="AN270" s="308"/>
      <c r="AO270" s="308"/>
      <c r="AP270" s="308"/>
    </row>
    <row r="271">
      <c r="A271" s="290"/>
      <c r="B271" s="286">
        <v>44107.0</v>
      </c>
      <c r="C271" s="289"/>
      <c r="D271" s="293" t="str">
        <f t="shared" si="4"/>
        <v>SLN</v>
      </c>
      <c r="E271" s="296">
        <v>0.8583333333333333</v>
      </c>
      <c r="F271" s="290">
        <f t="shared" si="1"/>
        <v>2915.4</v>
      </c>
      <c r="G271" s="286">
        <v>44107.0</v>
      </c>
      <c r="H271" s="287" t="s">
        <v>656</v>
      </c>
      <c r="I271" s="296">
        <v>0.9125</v>
      </c>
      <c r="J271" s="290"/>
      <c r="K271" s="285">
        <f t="shared" si="2"/>
        <v>2916.7</v>
      </c>
      <c r="L271" s="285">
        <v>1.3</v>
      </c>
      <c r="M271" s="290"/>
      <c r="N271" s="285" t="s">
        <v>94</v>
      </c>
      <c r="O271" s="285"/>
      <c r="P271" s="285"/>
      <c r="Q271" s="285" t="s">
        <v>546</v>
      </c>
      <c r="R271" s="285" t="s">
        <v>657</v>
      </c>
      <c r="S271" s="285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308"/>
      <c r="AL271" s="290" t="str">
        <f t="shared" si="8"/>
        <v>OK</v>
      </c>
      <c r="AM271" s="290" t="str">
        <f t="shared" si="9"/>
        <v>OK</v>
      </c>
      <c r="AN271" s="308"/>
      <c r="AO271" s="308"/>
      <c r="AP271" s="308"/>
    </row>
    <row r="272">
      <c r="A272" s="290"/>
      <c r="B272" s="286">
        <v>44107.0</v>
      </c>
      <c r="C272" s="289"/>
      <c r="D272" s="293" t="str">
        <f t="shared" si="4"/>
        <v>APA</v>
      </c>
      <c r="E272" s="296">
        <v>0.9576388888888889</v>
      </c>
      <c r="F272" s="290">
        <f t="shared" si="1"/>
        <v>2916.7</v>
      </c>
      <c r="G272" s="286">
        <v>44108.0</v>
      </c>
      <c r="H272" s="287" t="s">
        <v>73</v>
      </c>
      <c r="I272" s="296">
        <v>0.10069444444444445</v>
      </c>
      <c r="J272" s="290"/>
      <c r="K272" s="285">
        <f t="shared" si="2"/>
        <v>2920.2</v>
      </c>
      <c r="L272" s="285">
        <v>3.5</v>
      </c>
      <c r="M272" s="290"/>
      <c r="N272" s="285" t="s">
        <v>94</v>
      </c>
      <c r="O272" s="285"/>
      <c r="P272" s="285"/>
      <c r="Q272" s="285" t="s">
        <v>546</v>
      </c>
      <c r="R272" s="285" t="s">
        <v>657</v>
      </c>
      <c r="S272" s="285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308"/>
      <c r="AL272" s="290" t="str">
        <f t="shared" si="8"/>
        <v>OK</v>
      </c>
      <c r="AM272" s="290" t="str">
        <f t="shared" si="9"/>
        <v>OK</v>
      </c>
      <c r="AN272" s="308"/>
      <c r="AO272" s="308"/>
      <c r="AP272" s="308"/>
    </row>
    <row r="273">
      <c r="A273" s="290"/>
      <c r="B273" s="286">
        <v>44108.0</v>
      </c>
      <c r="C273" s="289"/>
      <c r="D273" s="293" t="str">
        <f t="shared" si="4"/>
        <v>BUY</v>
      </c>
      <c r="E273" s="296">
        <v>0.6604166666666667</v>
      </c>
      <c r="F273" s="290">
        <f t="shared" si="1"/>
        <v>2920.2</v>
      </c>
      <c r="G273" s="286">
        <v>44108.0</v>
      </c>
      <c r="H273" s="287" t="s">
        <v>659</v>
      </c>
      <c r="I273" s="296">
        <v>0.7951388888888888</v>
      </c>
      <c r="J273" s="290"/>
      <c r="K273" s="285">
        <f t="shared" si="2"/>
        <v>2923.5</v>
      </c>
      <c r="L273" s="285">
        <v>3.3</v>
      </c>
      <c r="M273" s="290"/>
      <c r="N273" s="285" t="s">
        <v>102</v>
      </c>
      <c r="O273" s="285"/>
      <c r="P273" s="285"/>
      <c r="Q273" s="285" t="s">
        <v>546</v>
      </c>
      <c r="R273" s="285" t="s">
        <v>657</v>
      </c>
      <c r="S273" s="285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308"/>
      <c r="AL273" s="290" t="str">
        <f t="shared" si="8"/>
        <v>OK</v>
      </c>
      <c r="AM273" s="290" t="str">
        <f t="shared" si="9"/>
        <v>OK</v>
      </c>
      <c r="AN273" s="308"/>
      <c r="AO273" s="308"/>
      <c r="AP273" s="308"/>
    </row>
    <row r="274">
      <c r="A274" s="290"/>
      <c r="B274" s="286">
        <v>44108.0</v>
      </c>
      <c r="C274" s="289"/>
      <c r="D274" s="293" t="str">
        <f t="shared" si="4"/>
        <v>SLN</v>
      </c>
      <c r="E274" s="296">
        <v>0.8090277777777778</v>
      </c>
      <c r="F274" s="290">
        <f t="shared" si="1"/>
        <v>2923.5</v>
      </c>
      <c r="G274" s="286">
        <v>44108.0</v>
      </c>
      <c r="H274" s="287" t="s">
        <v>656</v>
      </c>
      <c r="I274" s="296">
        <v>0.8611111111111112</v>
      </c>
      <c r="J274" s="290"/>
      <c r="K274" s="285">
        <f t="shared" si="2"/>
        <v>2924.7</v>
      </c>
      <c r="L274" s="285">
        <v>1.2</v>
      </c>
      <c r="M274" s="290"/>
      <c r="N274" s="285" t="s">
        <v>102</v>
      </c>
      <c r="O274" s="285"/>
      <c r="P274" s="285"/>
      <c r="Q274" s="285" t="s">
        <v>546</v>
      </c>
      <c r="R274" s="285" t="s">
        <v>657</v>
      </c>
      <c r="S274" s="285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308"/>
      <c r="AL274" s="290" t="str">
        <f t="shared" si="8"/>
        <v>OK</v>
      </c>
      <c r="AM274" s="290" t="str">
        <f t="shared" si="9"/>
        <v>OK</v>
      </c>
      <c r="AN274" s="308"/>
      <c r="AO274" s="308"/>
      <c r="AP274" s="308"/>
    </row>
    <row r="275">
      <c r="A275" s="290"/>
      <c r="B275" s="286">
        <v>44108.0</v>
      </c>
      <c r="C275" s="289"/>
      <c r="D275" s="293" t="str">
        <f t="shared" si="4"/>
        <v>APA</v>
      </c>
      <c r="E275" s="296">
        <v>0.9006944444444445</v>
      </c>
      <c r="F275" s="290">
        <f t="shared" si="1"/>
        <v>2924.7</v>
      </c>
      <c r="G275" s="286">
        <v>44109.0</v>
      </c>
      <c r="H275" s="287" t="s">
        <v>73</v>
      </c>
      <c r="I275" s="296">
        <v>0.04375</v>
      </c>
      <c r="J275" s="290"/>
      <c r="K275" s="285">
        <f t="shared" si="2"/>
        <v>2928.2</v>
      </c>
      <c r="L275" s="285">
        <v>3.5</v>
      </c>
      <c r="M275" s="290"/>
      <c r="N275" s="285" t="s">
        <v>102</v>
      </c>
      <c r="O275" s="285"/>
      <c r="P275" s="285"/>
      <c r="Q275" s="285" t="s">
        <v>546</v>
      </c>
      <c r="R275" s="285" t="s">
        <v>657</v>
      </c>
      <c r="S275" s="285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308"/>
      <c r="AL275" s="290" t="str">
        <f t="shared" si="8"/>
        <v>OK</v>
      </c>
      <c r="AM275" s="290" t="str">
        <f t="shared" si="9"/>
        <v>OK</v>
      </c>
      <c r="AN275" s="308"/>
      <c r="AO275" s="308"/>
      <c r="AP275" s="308"/>
    </row>
    <row r="276">
      <c r="A276" s="290"/>
      <c r="B276" s="286">
        <v>44109.0</v>
      </c>
      <c r="C276" s="289"/>
      <c r="D276" s="293" t="str">
        <f t="shared" si="4"/>
        <v>BUY</v>
      </c>
      <c r="E276" s="296">
        <v>0.7152777777777778</v>
      </c>
      <c r="F276" s="290">
        <f t="shared" si="1"/>
        <v>2928.2</v>
      </c>
      <c r="G276" s="286">
        <v>44109.0</v>
      </c>
      <c r="H276" s="287" t="s">
        <v>659</v>
      </c>
      <c r="I276" s="296">
        <v>0.8402777777777778</v>
      </c>
      <c r="J276" s="290"/>
      <c r="K276" s="285">
        <f t="shared" si="2"/>
        <v>2931.2</v>
      </c>
      <c r="L276" s="285">
        <v>3.0</v>
      </c>
      <c r="M276" s="290"/>
      <c r="N276" s="285" t="s">
        <v>94</v>
      </c>
      <c r="O276" s="285"/>
      <c r="P276" s="285"/>
      <c r="Q276" s="285" t="s">
        <v>546</v>
      </c>
      <c r="R276" s="285" t="s">
        <v>657</v>
      </c>
      <c r="S276" s="285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308"/>
      <c r="AL276" s="290" t="str">
        <f t="shared" si="8"/>
        <v>OK</v>
      </c>
      <c r="AM276" s="290" t="str">
        <f t="shared" si="9"/>
        <v>OK</v>
      </c>
      <c r="AN276" s="308"/>
      <c r="AO276" s="308"/>
      <c r="AP276" s="308"/>
    </row>
    <row r="277">
      <c r="A277" s="290"/>
      <c r="B277" s="286">
        <v>44109.0</v>
      </c>
      <c r="C277" s="289"/>
      <c r="D277" s="293" t="str">
        <f t="shared" si="4"/>
        <v>SLN</v>
      </c>
      <c r="E277" s="296">
        <v>0.8583333333333333</v>
      </c>
      <c r="F277" s="290">
        <f t="shared" si="1"/>
        <v>2931.2</v>
      </c>
      <c r="G277" s="286">
        <v>44109.0</v>
      </c>
      <c r="H277" s="287" t="s">
        <v>656</v>
      </c>
      <c r="I277" s="296">
        <v>0.9083333333333333</v>
      </c>
      <c r="J277" s="290"/>
      <c r="K277" s="285">
        <f t="shared" si="2"/>
        <v>2932.4</v>
      </c>
      <c r="L277" s="285">
        <v>1.2</v>
      </c>
      <c r="M277" s="290"/>
      <c r="N277" s="285" t="s">
        <v>94</v>
      </c>
      <c r="O277" s="285"/>
      <c r="P277" s="285"/>
      <c r="Q277" s="285" t="s">
        <v>546</v>
      </c>
      <c r="R277" s="285" t="s">
        <v>657</v>
      </c>
      <c r="S277" s="285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308"/>
      <c r="AL277" s="290" t="str">
        <f t="shared" si="8"/>
        <v>OK</v>
      </c>
      <c r="AM277" s="290" t="str">
        <f t="shared" si="9"/>
        <v>OK</v>
      </c>
      <c r="AN277" s="308"/>
      <c r="AO277" s="308"/>
      <c r="AP277" s="308"/>
    </row>
    <row r="278">
      <c r="A278" s="290"/>
      <c r="B278" s="286">
        <v>44109.0</v>
      </c>
      <c r="C278" s="289"/>
      <c r="D278" s="293" t="str">
        <f t="shared" si="4"/>
        <v>APA</v>
      </c>
      <c r="E278" s="296">
        <v>0.9888888888888889</v>
      </c>
      <c r="F278" s="290">
        <f t="shared" si="1"/>
        <v>2932.4</v>
      </c>
      <c r="G278" s="286">
        <v>44110.0</v>
      </c>
      <c r="H278" s="287" t="s">
        <v>73</v>
      </c>
      <c r="I278" s="296">
        <v>0.13333333333333333</v>
      </c>
      <c r="J278" s="290"/>
      <c r="K278" s="285">
        <f t="shared" si="2"/>
        <v>2935.9</v>
      </c>
      <c r="L278" s="285">
        <v>3.5</v>
      </c>
      <c r="M278" s="290"/>
      <c r="N278" s="285" t="s">
        <v>94</v>
      </c>
      <c r="O278" s="285"/>
      <c r="P278" s="285"/>
      <c r="Q278" s="285" t="s">
        <v>546</v>
      </c>
      <c r="R278" s="285" t="s">
        <v>657</v>
      </c>
      <c r="S278" s="285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308"/>
      <c r="AL278" s="290" t="str">
        <f t="shared" si="8"/>
        <v>OK</v>
      </c>
      <c r="AM278" s="290" t="str">
        <f t="shared" si="9"/>
        <v>OK</v>
      </c>
      <c r="AN278" s="308"/>
      <c r="AO278" s="308"/>
      <c r="AP278" s="308"/>
    </row>
    <row r="279">
      <c r="A279" s="290"/>
      <c r="B279" s="286">
        <v>44110.0</v>
      </c>
      <c r="C279" s="289"/>
      <c r="D279" s="293" t="str">
        <f t="shared" si="4"/>
        <v>BUY</v>
      </c>
      <c r="E279" s="296">
        <v>0.7347222222222223</v>
      </c>
      <c r="F279" s="290">
        <f t="shared" si="1"/>
        <v>2935.9</v>
      </c>
      <c r="G279" s="286">
        <v>44110.0</v>
      </c>
      <c r="H279" s="287" t="s">
        <v>659</v>
      </c>
      <c r="I279" s="296">
        <v>0.8638888888888889</v>
      </c>
      <c r="J279" s="290"/>
      <c r="K279" s="285">
        <f t="shared" si="2"/>
        <v>2939</v>
      </c>
      <c r="L279" s="285">
        <v>3.1</v>
      </c>
      <c r="M279" s="290"/>
      <c r="N279" s="285" t="s">
        <v>94</v>
      </c>
      <c r="O279" s="285"/>
      <c r="P279" s="285"/>
      <c r="Q279" s="285" t="s">
        <v>546</v>
      </c>
      <c r="R279" s="285" t="s">
        <v>657</v>
      </c>
      <c r="S279" s="285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308"/>
      <c r="AL279" s="290" t="str">
        <f t="shared" si="8"/>
        <v>OK</v>
      </c>
      <c r="AM279" s="290" t="str">
        <f t="shared" si="9"/>
        <v>OK</v>
      </c>
      <c r="AN279" s="308"/>
      <c r="AO279" s="308"/>
      <c r="AP279" s="308"/>
    </row>
    <row r="280">
      <c r="A280" s="290"/>
      <c r="B280" s="286">
        <v>44110.0</v>
      </c>
      <c r="C280" s="289"/>
      <c r="D280" s="293" t="str">
        <f t="shared" si="4"/>
        <v>SLN</v>
      </c>
      <c r="E280" s="296">
        <v>0.9229166666666667</v>
      </c>
      <c r="F280" s="290">
        <f t="shared" si="1"/>
        <v>2939</v>
      </c>
      <c r="G280" s="286">
        <v>44110.0</v>
      </c>
      <c r="H280" s="287" t="s">
        <v>656</v>
      </c>
      <c r="I280" s="296">
        <v>0.9319444444444445</v>
      </c>
      <c r="J280" s="290"/>
      <c r="K280" s="285">
        <f t="shared" si="2"/>
        <v>2940.2</v>
      </c>
      <c r="L280" s="285">
        <v>1.2</v>
      </c>
      <c r="M280" s="290"/>
      <c r="N280" s="285" t="s">
        <v>94</v>
      </c>
      <c r="O280" s="285"/>
      <c r="P280" s="285"/>
      <c r="Q280" s="285" t="s">
        <v>546</v>
      </c>
      <c r="R280" s="285" t="s">
        <v>657</v>
      </c>
      <c r="S280" s="285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308"/>
      <c r="AL280" s="290" t="str">
        <f t="shared" si="8"/>
        <v>OK</v>
      </c>
      <c r="AM280" s="290" t="str">
        <f t="shared" si="9"/>
        <v>OK</v>
      </c>
      <c r="AN280" s="308"/>
      <c r="AO280" s="308"/>
      <c r="AP280" s="308"/>
    </row>
    <row r="281">
      <c r="A281" s="290"/>
      <c r="B281" s="286">
        <v>44110.0</v>
      </c>
      <c r="C281" s="289"/>
      <c r="D281" s="293" t="str">
        <f t="shared" si="4"/>
        <v>APA</v>
      </c>
      <c r="E281" s="296">
        <v>0.9840277777777777</v>
      </c>
      <c r="F281" s="290">
        <f t="shared" si="1"/>
        <v>2940.2</v>
      </c>
      <c r="G281" s="286">
        <v>44111.0</v>
      </c>
      <c r="H281" s="287" t="s">
        <v>73</v>
      </c>
      <c r="I281" s="296">
        <v>0.13472222222222222</v>
      </c>
      <c r="J281" s="290"/>
      <c r="K281" s="285">
        <f t="shared" si="2"/>
        <v>2943.8</v>
      </c>
      <c r="L281" s="285">
        <v>3.6</v>
      </c>
      <c r="M281" s="290"/>
      <c r="N281" s="285" t="s">
        <v>94</v>
      </c>
      <c r="O281" s="285"/>
      <c r="P281" s="285"/>
      <c r="Q281" s="285" t="s">
        <v>546</v>
      </c>
      <c r="R281" s="285" t="s">
        <v>657</v>
      </c>
      <c r="S281" s="285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308"/>
      <c r="AL281" s="290" t="str">
        <f t="shared" si="8"/>
        <v>OK</v>
      </c>
      <c r="AM281" s="290" t="str">
        <f t="shared" si="9"/>
        <v>OK</v>
      </c>
      <c r="AN281" s="308"/>
      <c r="AO281" s="308"/>
      <c r="AP281" s="308"/>
    </row>
    <row r="282">
      <c r="A282" s="290"/>
      <c r="B282" s="286">
        <v>44111.0</v>
      </c>
      <c r="C282" s="289"/>
      <c r="D282" s="293" t="str">
        <f t="shared" si="4"/>
        <v>BUY</v>
      </c>
      <c r="E282" s="296">
        <v>0.3861111111111111</v>
      </c>
      <c r="F282" s="290">
        <f t="shared" si="1"/>
        <v>2943.8</v>
      </c>
      <c r="G282" s="286">
        <v>44111.0</v>
      </c>
      <c r="H282" s="287" t="s">
        <v>669</v>
      </c>
      <c r="I282" s="296">
        <v>0.4375</v>
      </c>
      <c r="J282" s="290"/>
      <c r="K282" s="285">
        <f t="shared" si="2"/>
        <v>2945</v>
      </c>
      <c r="L282" s="285">
        <v>1.2</v>
      </c>
      <c r="M282" s="290"/>
      <c r="N282" s="285" t="s">
        <v>102</v>
      </c>
      <c r="O282" s="285"/>
      <c r="P282" s="285"/>
      <c r="Q282" s="285" t="s">
        <v>519</v>
      </c>
      <c r="R282" s="285" t="s">
        <v>639</v>
      </c>
      <c r="S282" s="285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308"/>
      <c r="AL282" s="290" t="str">
        <f t="shared" si="8"/>
        <v>OK</v>
      </c>
      <c r="AM282" s="290" t="str">
        <f t="shared" si="9"/>
        <v>OK</v>
      </c>
      <c r="AN282" s="308"/>
      <c r="AO282" s="308"/>
      <c r="AP282" s="308"/>
    </row>
    <row r="283">
      <c r="A283" s="290"/>
      <c r="B283" s="286">
        <v>44111.0</v>
      </c>
      <c r="C283" s="289"/>
      <c r="D283" s="293" t="str">
        <f t="shared" si="4"/>
        <v>LGA</v>
      </c>
      <c r="E283" s="296">
        <v>0.6229166666666667</v>
      </c>
      <c r="F283" s="290">
        <f t="shared" si="1"/>
        <v>2945</v>
      </c>
      <c r="G283" s="286">
        <v>44111.0</v>
      </c>
      <c r="H283" s="287" t="s">
        <v>73</v>
      </c>
      <c r="I283" s="296">
        <v>0.6854166666666667</v>
      </c>
      <c r="J283" s="290"/>
      <c r="K283" s="285">
        <f t="shared" si="2"/>
        <v>2946.5</v>
      </c>
      <c r="L283" s="285">
        <v>1.5</v>
      </c>
      <c r="M283" s="290"/>
      <c r="N283" s="285" t="s">
        <v>102</v>
      </c>
      <c r="O283" s="285"/>
      <c r="P283" s="285"/>
      <c r="Q283" s="285" t="s">
        <v>519</v>
      </c>
      <c r="R283" s="285" t="s">
        <v>639</v>
      </c>
      <c r="S283" s="285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308"/>
      <c r="AL283" s="290" t="str">
        <f t="shared" si="8"/>
        <v>OK</v>
      </c>
      <c r="AM283" s="290" t="str">
        <f t="shared" si="9"/>
        <v>OK</v>
      </c>
      <c r="AN283" s="308"/>
      <c r="AO283" s="308"/>
      <c r="AP283" s="308"/>
    </row>
    <row r="284">
      <c r="A284" s="290"/>
      <c r="B284" s="286">
        <v>44111.0</v>
      </c>
      <c r="C284" s="289"/>
      <c r="D284" s="293" t="str">
        <f t="shared" si="4"/>
        <v>BUY</v>
      </c>
      <c r="E284" s="296">
        <v>0.7409722222222223</v>
      </c>
      <c r="F284" s="290">
        <f t="shared" si="1"/>
        <v>2946.5</v>
      </c>
      <c r="G284" s="286">
        <v>44111.0</v>
      </c>
      <c r="H284" s="287" t="s">
        <v>659</v>
      </c>
      <c r="I284" s="296">
        <v>0.8576388888888888</v>
      </c>
      <c r="J284" s="290"/>
      <c r="K284" s="285">
        <f t="shared" si="2"/>
        <v>2949.3</v>
      </c>
      <c r="L284" s="285">
        <v>2.8</v>
      </c>
      <c r="M284" s="290"/>
      <c r="N284" s="285" t="s">
        <v>94</v>
      </c>
      <c r="O284" s="285"/>
      <c r="P284" s="285"/>
      <c r="Q284" s="285" t="s">
        <v>546</v>
      </c>
      <c r="R284" s="285" t="s">
        <v>657</v>
      </c>
      <c r="S284" s="285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308"/>
      <c r="AL284" s="290" t="str">
        <f t="shared" si="8"/>
        <v>OK</v>
      </c>
      <c r="AM284" s="290" t="str">
        <f t="shared" si="9"/>
        <v>OK</v>
      </c>
      <c r="AN284" s="308"/>
      <c r="AO284" s="308"/>
      <c r="AP284" s="308"/>
    </row>
    <row r="285">
      <c r="A285" s="290"/>
      <c r="B285" s="286">
        <v>44111.0</v>
      </c>
      <c r="C285" s="289"/>
      <c r="D285" s="293" t="str">
        <f t="shared" si="4"/>
        <v>SLN</v>
      </c>
      <c r="E285" s="296">
        <v>0.8791666666666667</v>
      </c>
      <c r="F285" s="290">
        <f t="shared" si="1"/>
        <v>2949.3</v>
      </c>
      <c r="G285" s="286">
        <v>44111.0</v>
      </c>
      <c r="H285" s="287" t="s">
        <v>656</v>
      </c>
      <c r="I285" s="296">
        <v>0.9305555555555556</v>
      </c>
      <c r="J285" s="290"/>
      <c r="K285" s="285">
        <f t="shared" si="2"/>
        <v>2950.7</v>
      </c>
      <c r="L285" s="285">
        <v>1.4</v>
      </c>
      <c r="M285" s="290"/>
      <c r="N285" s="285" t="s">
        <v>94</v>
      </c>
      <c r="O285" s="285"/>
      <c r="P285" s="285"/>
      <c r="Q285" s="285" t="s">
        <v>546</v>
      </c>
      <c r="R285" s="285" t="s">
        <v>657</v>
      </c>
      <c r="S285" s="285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308"/>
      <c r="AL285" s="290" t="str">
        <f t="shared" si="8"/>
        <v>OK</v>
      </c>
      <c r="AM285" s="290" t="str">
        <f t="shared" si="9"/>
        <v>OK</v>
      </c>
      <c r="AN285" s="308"/>
      <c r="AO285" s="308"/>
      <c r="AP285" s="308"/>
    </row>
    <row r="286">
      <c r="A286" s="290"/>
      <c r="B286" s="286">
        <v>44111.0</v>
      </c>
      <c r="C286" s="289"/>
      <c r="D286" s="293" t="str">
        <f t="shared" si="4"/>
        <v>APA</v>
      </c>
      <c r="E286" s="296">
        <v>0.9909722222222223</v>
      </c>
      <c r="F286" s="290">
        <f t="shared" si="1"/>
        <v>2950.7</v>
      </c>
      <c r="G286" s="286">
        <v>44112.0</v>
      </c>
      <c r="H286" s="287" t="s">
        <v>73</v>
      </c>
      <c r="I286" s="296">
        <v>0.12916666666666668</v>
      </c>
      <c r="J286" s="290"/>
      <c r="K286" s="285">
        <f t="shared" si="2"/>
        <v>2954</v>
      </c>
      <c r="L286" s="285">
        <v>3.3</v>
      </c>
      <c r="M286" s="290"/>
      <c r="N286" s="285" t="s">
        <v>94</v>
      </c>
      <c r="O286" s="285"/>
      <c r="P286" s="285"/>
      <c r="Q286" s="285" t="s">
        <v>546</v>
      </c>
      <c r="R286" s="285" t="s">
        <v>657</v>
      </c>
      <c r="S286" s="285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308"/>
      <c r="AL286" s="290" t="str">
        <f t="shared" si="8"/>
        <v>OK</v>
      </c>
      <c r="AM286" s="290" t="str">
        <f t="shared" si="9"/>
        <v>OK</v>
      </c>
      <c r="AN286" s="308"/>
      <c r="AO286" s="308"/>
      <c r="AP286" s="308"/>
    </row>
    <row r="287">
      <c r="A287" s="290"/>
      <c r="B287" s="286">
        <v>44112.0</v>
      </c>
      <c r="C287" s="289"/>
      <c r="D287" s="293" t="str">
        <f t="shared" si="4"/>
        <v>BUY</v>
      </c>
      <c r="E287" s="296">
        <v>0.15555555555555556</v>
      </c>
      <c r="F287" s="290">
        <f t="shared" si="1"/>
        <v>2954</v>
      </c>
      <c r="G287" s="286">
        <v>44112.0</v>
      </c>
      <c r="H287" s="287" t="s">
        <v>197</v>
      </c>
      <c r="I287" s="296">
        <v>0.1638888888888889</v>
      </c>
      <c r="J287" s="290"/>
      <c r="K287" s="285">
        <f t="shared" si="2"/>
        <v>2954.2</v>
      </c>
      <c r="L287" s="285">
        <v>0.2</v>
      </c>
      <c r="M287" s="290"/>
      <c r="N287" s="285" t="s">
        <v>94</v>
      </c>
      <c r="O287" s="285"/>
      <c r="P287" s="285"/>
      <c r="Q287" s="285" t="s">
        <v>10</v>
      </c>
      <c r="R287" s="285" t="s">
        <v>557</v>
      </c>
      <c r="S287" s="285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308"/>
      <c r="AL287" s="290" t="str">
        <f t="shared" si="8"/>
        <v>OK</v>
      </c>
      <c r="AM287" s="290" t="str">
        <f t="shared" si="9"/>
        <v>OK</v>
      </c>
      <c r="AN287" s="308"/>
      <c r="AO287" s="308"/>
      <c r="AP287" s="308"/>
    </row>
    <row r="288">
      <c r="A288" s="290"/>
      <c r="B288" s="286">
        <v>44113.0</v>
      </c>
      <c r="C288" s="289"/>
      <c r="D288" s="293" t="str">
        <f t="shared" si="4"/>
        <v>GSO</v>
      </c>
      <c r="E288" s="296">
        <v>0.7423611111111111</v>
      </c>
      <c r="F288" s="290">
        <f t="shared" si="1"/>
        <v>2954.2</v>
      </c>
      <c r="G288" s="286">
        <v>44113.0</v>
      </c>
      <c r="H288" s="287" t="s">
        <v>659</v>
      </c>
      <c r="I288" s="296">
        <v>0.8673611111111111</v>
      </c>
      <c r="J288" s="290"/>
      <c r="K288" s="285">
        <f t="shared" si="2"/>
        <v>2957.2</v>
      </c>
      <c r="L288" s="285">
        <v>3.0</v>
      </c>
      <c r="M288" s="290"/>
      <c r="N288" s="285" t="s">
        <v>94</v>
      </c>
      <c r="O288" s="285"/>
      <c r="P288" s="285"/>
      <c r="Q288" s="285" t="s">
        <v>546</v>
      </c>
      <c r="R288" s="285" t="s">
        <v>657</v>
      </c>
      <c r="S288" s="285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308"/>
      <c r="AL288" s="290" t="str">
        <f t="shared" si="8"/>
        <v>OK</v>
      </c>
      <c r="AM288" s="290" t="str">
        <f t="shared" si="9"/>
        <v>OK</v>
      </c>
      <c r="AN288" s="308"/>
      <c r="AO288" s="308"/>
      <c r="AP288" s="308"/>
    </row>
    <row r="289">
      <c r="A289" s="290"/>
      <c r="B289" s="286">
        <v>44113.0</v>
      </c>
      <c r="C289" s="289"/>
      <c r="D289" s="293" t="str">
        <f t="shared" si="4"/>
        <v>SLN</v>
      </c>
      <c r="E289" s="296">
        <v>0.8854166666666666</v>
      </c>
      <c r="F289" s="290">
        <f t="shared" si="1"/>
        <v>2957.2</v>
      </c>
      <c r="G289" s="286">
        <v>44113.0</v>
      </c>
      <c r="H289" s="287" t="s">
        <v>656</v>
      </c>
      <c r="I289" s="296">
        <v>0.9375</v>
      </c>
      <c r="J289" s="290"/>
      <c r="K289" s="285">
        <f t="shared" si="2"/>
        <v>2958.4</v>
      </c>
      <c r="L289" s="285">
        <v>1.2</v>
      </c>
      <c r="M289" s="290"/>
      <c r="N289" s="285" t="s">
        <v>94</v>
      </c>
      <c r="O289" s="285"/>
      <c r="P289" s="285"/>
      <c r="Q289" s="285" t="s">
        <v>546</v>
      </c>
      <c r="R289" s="285" t="s">
        <v>657</v>
      </c>
      <c r="S289" s="285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308"/>
      <c r="AL289" s="290" t="str">
        <f t="shared" si="8"/>
        <v>OK</v>
      </c>
      <c r="AM289" s="290" t="str">
        <f t="shared" si="9"/>
        <v>OK</v>
      </c>
      <c r="AN289" s="308"/>
      <c r="AO289" s="308"/>
      <c r="AP289" s="308"/>
    </row>
    <row r="290">
      <c r="A290" s="290"/>
      <c r="B290" s="286">
        <v>44114.0</v>
      </c>
      <c r="C290" s="289"/>
      <c r="D290" s="293" t="str">
        <f t="shared" si="4"/>
        <v>APA</v>
      </c>
      <c r="E290" s="296">
        <v>6.944444444444445E-4</v>
      </c>
      <c r="F290" s="290">
        <f t="shared" si="1"/>
        <v>2958.4</v>
      </c>
      <c r="G290" s="286">
        <v>44114.0</v>
      </c>
      <c r="H290" s="287" t="s">
        <v>73</v>
      </c>
      <c r="I290" s="296">
        <v>0.1375</v>
      </c>
      <c r="J290" s="290"/>
      <c r="K290" s="285">
        <f t="shared" si="2"/>
        <v>2961.6</v>
      </c>
      <c r="L290" s="285">
        <v>3.2</v>
      </c>
      <c r="M290" s="290"/>
      <c r="N290" s="285" t="s">
        <v>94</v>
      </c>
      <c r="O290" s="285"/>
      <c r="P290" s="285"/>
      <c r="Q290" s="285" t="s">
        <v>546</v>
      </c>
      <c r="R290" s="285" t="s">
        <v>657</v>
      </c>
      <c r="S290" s="285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308"/>
      <c r="AL290" s="290" t="str">
        <f t="shared" si="8"/>
        <v>OK</v>
      </c>
      <c r="AM290" s="290" t="str">
        <f t="shared" si="9"/>
        <v>OK</v>
      </c>
      <c r="AN290" s="308"/>
      <c r="AO290" s="308"/>
      <c r="AP290" s="308"/>
    </row>
    <row r="291">
      <c r="A291" s="290"/>
      <c r="B291" s="286">
        <v>44114.0</v>
      </c>
      <c r="C291" s="289"/>
      <c r="D291" s="293" t="str">
        <f t="shared" si="4"/>
        <v>BUY</v>
      </c>
      <c r="E291" s="296">
        <v>0.34444444444444444</v>
      </c>
      <c r="F291" s="290">
        <f t="shared" si="1"/>
        <v>2961.6</v>
      </c>
      <c r="G291" s="286">
        <v>44114.0</v>
      </c>
      <c r="H291" s="287" t="s">
        <v>669</v>
      </c>
      <c r="I291" s="296">
        <v>0.3958333333333333</v>
      </c>
      <c r="J291" s="290"/>
      <c r="K291" s="285">
        <f t="shared" si="2"/>
        <v>2963</v>
      </c>
      <c r="L291" s="285">
        <v>1.4</v>
      </c>
      <c r="M291" s="290"/>
      <c r="N291" s="285" t="s">
        <v>102</v>
      </c>
      <c r="O291" s="285"/>
      <c r="P291" s="285"/>
      <c r="Q291" s="285" t="s">
        <v>519</v>
      </c>
      <c r="R291" s="285" t="s">
        <v>639</v>
      </c>
      <c r="S291" s="285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308"/>
      <c r="AL291" s="290" t="str">
        <f t="shared" si="8"/>
        <v>OK</v>
      </c>
      <c r="AM291" s="290" t="str">
        <f t="shared" si="9"/>
        <v>OK</v>
      </c>
      <c r="AN291" s="308"/>
      <c r="AO291" s="308"/>
      <c r="AP291" s="308"/>
    </row>
    <row r="292">
      <c r="A292" s="290"/>
      <c r="B292" s="286">
        <v>44114.0</v>
      </c>
      <c r="C292" s="289"/>
      <c r="D292" s="293" t="str">
        <f t="shared" si="4"/>
        <v>LGA</v>
      </c>
      <c r="E292" s="296">
        <v>0.6430555555555556</v>
      </c>
      <c r="F292" s="290">
        <f t="shared" si="1"/>
        <v>2963</v>
      </c>
      <c r="G292" s="286">
        <v>44114.0</v>
      </c>
      <c r="H292" s="287" t="s">
        <v>73</v>
      </c>
      <c r="I292" s="296">
        <v>0.7013888888888888</v>
      </c>
      <c r="J292" s="290"/>
      <c r="K292" s="285">
        <f t="shared" si="2"/>
        <v>2964.4</v>
      </c>
      <c r="L292" s="285">
        <v>1.4</v>
      </c>
      <c r="M292" s="290"/>
      <c r="N292" s="285" t="s">
        <v>102</v>
      </c>
      <c r="O292" s="285"/>
      <c r="P292" s="285"/>
      <c r="Q292" s="285" t="s">
        <v>519</v>
      </c>
      <c r="R292" s="285" t="s">
        <v>639</v>
      </c>
      <c r="S292" s="285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308"/>
      <c r="AL292" s="290" t="str">
        <f t="shared" si="8"/>
        <v>OK</v>
      </c>
      <c r="AM292" s="290" t="str">
        <f t="shared" si="9"/>
        <v>OK</v>
      </c>
      <c r="AN292" s="308"/>
      <c r="AO292" s="308"/>
      <c r="AP292" s="308"/>
    </row>
    <row r="293">
      <c r="A293" s="290"/>
      <c r="B293" s="286">
        <v>44114.0</v>
      </c>
      <c r="C293" s="289"/>
      <c r="D293" s="293" t="str">
        <f t="shared" si="4"/>
        <v>BUY</v>
      </c>
      <c r="E293" s="296">
        <v>0.7347222222222223</v>
      </c>
      <c r="F293" s="290">
        <f t="shared" si="1"/>
        <v>2964.4</v>
      </c>
      <c r="G293" s="286">
        <v>44114.0</v>
      </c>
      <c r="H293" s="287" t="s">
        <v>659</v>
      </c>
      <c r="I293" s="296">
        <v>0.8638888888888889</v>
      </c>
      <c r="J293" s="290"/>
      <c r="K293" s="285">
        <f t="shared" si="2"/>
        <v>2967.5</v>
      </c>
      <c r="L293" s="285">
        <v>3.1</v>
      </c>
      <c r="M293" s="290"/>
      <c r="N293" s="285" t="s">
        <v>94</v>
      </c>
      <c r="O293" s="285"/>
      <c r="P293" s="285"/>
      <c r="Q293" s="285" t="s">
        <v>546</v>
      </c>
      <c r="R293" s="285" t="s">
        <v>657</v>
      </c>
      <c r="S293" s="285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308"/>
      <c r="AL293" s="290" t="str">
        <f t="shared" si="8"/>
        <v>OK</v>
      </c>
      <c r="AM293" s="290" t="str">
        <f t="shared" si="9"/>
        <v>OK</v>
      </c>
      <c r="AN293" s="308"/>
      <c r="AO293" s="308"/>
      <c r="AP293" s="308"/>
    </row>
    <row r="294">
      <c r="A294" s="290"/>
      <c r="B294" s="286">
        <v>44114.0</v>
      </c>
      <c r="C294" s="289"/>
      <c r="D294" s="293" t="str">
        <f t="shared" si="4"/>
        <v>SLN</v>
      </c>
      <c r="E294" s="296">
        <v>0.88125</v>
      </c>
      <c r="F294" s="290">
        <f t="shared" si="1"/>
        <v>2967.5</v>
      </c>
      <c r="G294" s="286">
        <v>44114.0</v>
      </c>
      <c r="H294" s="287" t="s">
        <v>656</v>
      </c>
      <c r="I294" s="296">
        <v>0.9354166666666667</v>
      </c>
      <c r="J294" s="290"/>
      <c r="K294" s="285">
        <f t="shared" si="2"/>
        <v>2968.8</v>
      </c>
      <c r="L294" s="285">
        <v>1.3</v>
      </c>
      <c r="M294" s="290"/>
      <c r="N294" s="285" t="s">
        <v>94</v>
      </c>
      <c r="O294" s="285"/>
      <c r="P294" s="285"/>
      <c r="Q294" s="285" t="s">
        <v>546</v>
      </c>
      <c r="R294" s="285" t="s">
        <v>657</v>
      </c>
      <c r="S294" s="285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308"/>
      <c r="AL294" s="290" t="str">
        <f t="shared" si="8"/>
        <v>OK</v>
      </c>
      <c r="AM294" s="290" t="str">
        <f t="shared" si="9"/>
        <v>OK</v>
      </c>
      <c r="AN294" s="308"/>
      <c r="AO294" s="308"/>
      <c r="AP294" s="308"/>
    </row>
    <row r="295">
      <c r="A295" s="290"/>
      <c r="B295" s="286">
        <v>44114.0</v>
      </c>
      <c r="C295" s="289"/>
      <c r="D295" s="293" t="str">
        <f t="shared" si="4"/>
        <v>APA</v>
      </c>
      <c r="E295" s="296">
        <v>0.9930555555555556</v>
      </c>
      <c r="F295" s="290">
        <f t="shared" si="1"/>
        <v>2968.8</v>
      </c>
      <c r="G295" s="286">
        <v>44115.0</v>
      </c>
      <c r="H295" s="287" t="s">
        <v>197</v>
      </c>
      <c r="I295" s="296">
        <v>0.13055555555555556</v>
      </c>
      <c r="J295" s="290"/>
      <c r="K295" s="285">
        <f t="shared" si="2"/>
        <v>2972.4</v>
      </c>
      <c r="L295" s="285">
        <v>3.6</v>
      </c>
      <c r="M295" s="290"/>
      <c r="N295" s="285" t="s">
        <v>94</v>
      </c>
      <c r="O295" s="285"/>
      <c r="P295" s="285"/>
      <c r="Q295" s="285" t="s">
        <v>546</v>
      </c>
      <c r="R295" s="285" t="s">
        <v>657</v>
      </c>
      <c r="S295" s="285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308"/>
      <c r="AL295" s="290" t="str">
        <f t="shared" si="8"/>
        <v>OK</v>
      </c>
      <c r="AM295" s="290" t="str">
        <f t="shared" si="9"/>
        <v>OK</v>
      </c>
      <c r="AN295" s="308"/>
      <c r="AO295" s="308"/>
      <c r="AP295" s="308"/>
    </row>
    <row r="296">
      <c r="A296" s="290"/>
      <c r="B296" s="286">
        <v>44115.0</v>
      </c>
      <c r="C296" s="289"/>
      <c r="D296" s="293" t="str">
        <f t="shared" si="4"/>
        <v>GSO</v>
      </c>
      <c r="E296" s="296">
        <v>0.7347222222222223</v>
      </c>
      <c r="F296" s="290">
        <f t="shared" si="1"/>
        <v>2972.4</v>
      </c>
      <c r="G296" s="286">
        <v>44115.0</v>
      </c>
      <c r="H296" s="287" t="s">
        <v>659</v>
      </c>
      <c r="I296" s="296">
        <v>0.8638888888888889</v>
      </c>
      <c r="J296" s="290"/>
      <c r="K296" s="285">
        <f t="shared" si="2"/>
        <v>2975.5</v>
      </c>
      <c r="L296" s="285">
        <v>3.1</v>
      </c>
      <c r="M296" s="290"/>
      <c r="N296" s="285" t="s">
        <v>94</v>
      </c>
      <c r="O296" s="285"/>
      <c r="P296" s="285"/>
      <c r="Q296" s="285" t="s">
        <v>546</v>
      </c>
      <c r="R296" s="285" t="s">
        <v>657</v>
      </c>
      <c r="S296" s="285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308"/>
      <c r="AL296" s="290" t="str">
        <f t="shared" si="8"/>
        <v>OK</v>
      </c>
      <c r="AM296" s="290" t="str">
        <f t="shared" si="9"/>
        <v>OK</v>
      </c>
      <c r="AN296" s="308"/>
      <c r="AO296" s="308"/>
      <c r="AP296" s="308"/>
    </row>
    <row r="297">
      <c r="A297" s="290"/>
      <c r="B297" s="286">
        <v>44115.0</v>
      </c>
      <c r="C297" s="289"/>
      <c r="D297" s="293" t="str">
        <f t="shared" si="4"/>
        <v>SLN</v>
      </c>
      <c r="E297" s="296">
        <v>0.88125</v>
      </c>
      <c r="F297" s="290">
        <f t="shared" si="1"/>
        <v>2975.5</v>
      </c>
      <c r="G297" s="286">
        <v>44115.0</v>
      </c>
      <c r="H297" s="287" t="s">
        <v>656</v>
      </c>
      <c r="I297" s="296">
        <v>0.9354166666666667</v>
      </c>
      <c r="J297" s="290"/>
      <c r="K297" s="285">
        <f t="shared" si="2"/>
        <v>2976.8</v>
      </c>
      <c r="L297" s="285">
        <v>1.3</v>
      </c>
      <c r="M297" s="290"/>
      <c r="N297" s="285" t="s">
        <v>94</v>
      </c>
      <c r="O297" s="285"/>
      <c r="P297" s="285"/>
      <c r="Q297" s="285" t="s">
        <v>546</v>
      </c>
      <c r="R297" s="285" t="s">
        <v>657</v>
      </c>
      <c r="S297" s="285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308"/>
      <c r="AL297" s="290" t="str">
        <f t="shared" si="8"/>
        <v>OK</v>
      </c>
      <c r="AM297" s="290" t="str">
        <f t="shared" si="9"/>
        <v>OK</v>
      </c>
      <c r="AN297" s="308"/>
      <c r="AO297" s="308"/>
      <c r="AP297" s="308"/>
    </row>
    <row r="298">
      <c r="A298" s="290"/>
      <c r="B298" s="286">
        <v>44115.0</v>
      </c>
      <c r="C298" s="289"/>
      <c r="D298" s="293" t="str">
        <f t="shared" si="4"/>
        <v>APA</v>
      </c>
      <c r="E298" s="296">
        <v>0.9930555555555556</v>
      </c>
      <c r="F298" s="290">
        <f t="shared" si="1"/>
        <v>2976.8</v>
      </c>
      <c r="G298" s="286">
        <v>44116.0</v>
      </c>
      <c r="H298" s="287" t="s">
        <v>197</v>
      </c>
      <c r="I298" s="296">
        <v>0.13055555555555556</v>
      </c>
      <c r="J298" s="290"/>
      <c r="K298" s="285">
        <f t="shared" si="2"/>
        <v>2980.1</v>
      </c>
      <c r="L298" s="285">
        <v>3.3</v>
      </c>
      <c r="M298" s="290"/>
      <c r="N298" s="285" t="s">
        <v>94</v>
      </c>
      <c r="O298" s="285"/>
      <c r="P298" s="285"/>
      <c r="Q298" s="285" t="s">
        <v>546</v>
      </c>
      <c r="R298" s="285" t="s">
        <v>657</v>
      </c>
      <c r="S298" s="285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308"/>
      <c r="AL298" s="290" t="str">
        <f t="shared" si="8"/>
        <v>OK</v>
      </c>
      <c r="AM298" s="290" t="str">
        <f t="shared" si="9"/>
        <v>OK</v>
      </c>
      <c r="AN298" s="308"/>
      <c r="AO298" s="308"/>
      <c r="AP298" s="308"/>
    </row>
    <row r="299">
      <c r="A299" s="290"/>
      <c r="B299" s="286">
        <v>44116.0</v>
      </c>
      <c r="C299" s="289"/>
      <c r="D299" s="293" t="str">
        <f t="shared" si="4"/>
        <v>GSO</v>
      </c>
      <c r="E299" s="296">
        <v>0.4215277777777778</v>
      </c>
      <c r="F299" s="290">
        <f t="shared" si="1"/>
        <v>2980.1</v>
      </c>
      <c r="G299" s="286">
        <v>44116.0</v>
      </c>
      <c r="H299" s="287" t="s">
        <v>73</v>
      </c>
      <c r="I299" s="296">
        <v>0.42916666666666664</v>
      </c>
      <c r="J299" s="290"/>
      <c r="K299" s="285">
        <f t="shared" si="2"/>
        <v>2980.3</v>
      </c>
      <c r="L299" s="285">
        <v>0.2</v>
      </c>
      <c r="M299" s="290"/>
      <c r="N299" s="285" t="s">
        <v>102</v>
      </c>
      <c r="O299" s="285"/>
      <c r="P299" s="285"/>
      <c r="Q299" s="285" t="s">
        <v>519</v>
      </c>
      <c r="R299" s="285" t="s">
        <v>670</v>
      </c>
      <c r="S299" s="285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308"/>
      <c r="AL299" s="290" t="str">
        <f t="shared" si="8"/>
        <v>OK</v>
      </c>
      <c r="AM299" s="290" t="str">
        <f t="shared" si="9"/>
        <v>OK</v>
      </c>
      <c r="AN299" s="308"/>
      <c r="AO299" s="308"/>
      <c r="AP299" s="308"/>
    </row>
    <row r="300">
      <c r="A300" s="290"/>
      <c r="B300" s="286">
        <v>44116.0</v>
      </c>
      <c r="C300" s="289"/>
      <c r="D300" s="293" t="str">
        <f t="shared" si="4"/>
        <v>BUY</v>
      </c>
      <c r="E300" s="296">
        <v>0.4618055555555556</v>
      </c>
      <c r="F300" s="290">
        <f t="shared" si="1"/>
        <v>2980.3</v>
      </c>
      <c r="G300" s="286">
        <v>44116.0</v>
      </c>
      <c r="H300" s="287" t="s">
        <v>671</v>
      </c>
      <c r="I300" s="296">
        <v>0.5416666666666666</v>
      </c>
      <c r="J300" s="290"/>
      <c r="K300" s="285">
        <f t="shared" si="2"/>
        <v>2982.3</v>
      </c>
      <c r="L300" s="285">
        <v>2.0</v>
      </c>
      <c r="M300" s="290"/>
      <c r="N300" s="285" t="s">
        <v>102</v>
      </c>
      <c r="O300" s="285"/>
      <c r="P300" s="285"/>
      <c r="Q300" s="285" t="s">
        <v>519</v>
      </c>
      <c r="R300" s="285" t="s">
        <v>670</v>
      </c>
      <c r="S300" s="285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308"/>
      <c r="AL300" s="290" t="str">
        <f t="shared" si="8"/>
        <v>OK</v>
      </c>
      <c r="AM300" s="290" t="str">
        <f t="shared" si="9"/>
        <v>OK</v>
      </c>
      <c r="AN300" s="308"/>
      <c r="AO300" s="308"/>
      <c r="AP300" s="308"/>
    </row>
    <row r="301">
      <c r="A301" s="290"/>
      <c r="B301" s="286">
        <v>44116.0</v>
      </c>
      <c r="C301" s="289"/>
      <c r="D301" s="293" t="str">
        <f t="shared" si="4"/>
        <v>PSM</v>
      </c>
      <c r="E301" s="296">
        <v>0.5895833333333333</v>
      </c>
      <c r="F301" s="290">
        <f t="shared" si="1"/>
        <v>2982.3</v>
      </c>
      <c r="G301" s="286">
        <v>44116.0</v>
      </c>
      <c r="H301" s="287" t="s">
        <v>73</v>
      </c>
      <c r="I301" s="296">
        <v>0.6805555555555556</v>
      </c>
      <c r="J301" s="290"/>
      <c r="K301" s="285">
        <f t="shared" si="2"/>
        <v>2984.3</v>
      </c>
      <c r="L301" s="285">
        <v>2.0</v>
      </c>
      <c r="M301" s="290"/>
      <c r="N301" s="285" t="s">
        <v>102</v>
      </c>
      <c r="O301" s="285"/>
      <c r="P301" s="285"/>
      <c r="Q301" s="285" t="s">
        <v>519</v>
      </c>
      <c r="R301" s="285" t="s">
        <v>670</v>
      </c>
      <c r="S301" s="285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308"/>
      <c r="AL301" s="290" t="str">
        <f t="shared" si="8"/>
        <v>OK</v>
      </c>
      <c r="AM301" s="290" t="str">
        <f t="shared" si="9"/>
        <v>OK</v>
      </c>
      <c r="AN301" s="308"/>
      <c r="AO301" s="308"/>
      <c r="AP301" s="308"/>
    </row>
    <row r="302">
      <c r="A302" s="290"/>
      <c r="B302" s="286">
        <v>44117.0</v>
      </c>
      <c r="C302" s="289"/>
      <c r="D302" s="293" t="str">
        <f t="shared" si="4"/>
        <v>BUY</v>
      </c>
      <c r="E302" s="296">
        <v>0.6152777777777778</v>
      </c>
      <c r="F302" s="290">
        <f t="shared" si="1"/>
        <v>2984.3</v>
      </c>
      <c r="G302" s="286">
        <v>44117.0</v>
      </c>
      <c r="H302" s="287" t="s">
        <v>672</v>
      </c>
      <c r="I302" s="296">
        <v>0.6611111111111111</v>
      </c>
      <c r="J302" s="290"/>
      <c r="K302" s="285">
        <f t="shared" si="2"/>
        <v>2985.3</v>
      </c>
      <c r="L302" s="285">
        <v>1.0</v>
      </c>
      <c r="M302" s="290"/>
      <c r="N302" s="285" t="s">
        <v>102</v>
      </c>
      <c r="O302" s="285"/>
      <c r="P302" s="285"/>
      <c r="Q302" s="285" t="s">
        <v>519</v>
      </c>
      <c r="R302" s="285" t="s">
        <v>673</v>
      </c>
      <c r="S302" s="285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308"/>
      <c r="AL302" s="290" t="str">
        <f t="shared" si="8"/>
        <v>OK</v>
      </c>
      <c r="AM302" s="290" t="str">
        <f t="shared" si="9"/>
        <v>OK</v>
      </c>
      <c r="AN302" s="308"/>
      <c r="AO302" s="308"/>
      <c r="AP302" s="308"/>
    </row>
    <row r="303">
      <c r="A303" s="290"/>
      <c r="B303" s="286">
        <v>44117.0</v>
      </c>
      <c r="C303" s="289"/>
      <c r="D303" s="293" t="str">
        <f t="shared" si="4"/>
        <v>BQU</v>
      </c>
      <c r="E303" s="296">
        <v>0.6854166666666667</v>
      </c>
      <c r="F303" s="290">
        <f t="shared" si="1"/>
        <v>2985.3</v>
      </c>
      <c r="G303" s="286">
        <v>44117.0</v>
      </c>
      <c r="H303" s="287" t="s">
        <v>73</v>
      </c>
      <c r="I303" s="296">
        <v>0.73125</v>
      </c>
      <c r="J303" s="290"/>
      <c r="K303" s="285">
        <f t="shared" si="2"/>
        <v>2986.4</v>
      </c>
      <c r="L303" s="285">
        <v>1.1</v>
      </c>
      <c r="M303" s="290"/>
      <c r="N303" s="285" t="s">
        <v>102</v>
      </c>
      <c r="O303" s="285"/>
      <c r="P303" s="285"/>
      <c r="Q303" s="285" t="s">
        <v>519</v>
      </c>
      <c r="R303" s="285" t="s">
        <v>673</v>
      </c>
      <c r="S303" s="285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308"/>
      <c r="AL303" s="290" t="str">
        <f t="shared" si="8"/>
        <v>OK</v>
      </c>
      <c r="AM303" s="290" t="str">
        <f t="shared" si="9"/>
        <v>OK</v>
      </c>
      <c r="AN303" s="308"/>
      <c r="AO303" s="308"/>
      <c r="AP303" s="308"/>
    </row>
    <row r="304">
      <c r="A304" s="290"/>
      <c r="B304" s="286">
        <v>44117.0</v>
      </c>
      <c r="C304" s="289"/>
      <c r="D304" s="293" t="str">
        <f t="shared" si="4"/>
        <v>BUY</v>
      </c>
      <c r="E304" s="296">
        <v>0.75</v>
      </c>
      <c r="F304" s="290">
        <f t="shared" si="1"/>
        <v>2986.4</v>
      </c>
      <c r="G304" s="286">
        <v>44117.0</v>
      </c>
      <c r="H304" s="287" t="s">
        <v>197</v>
      </c>
      <c r="I304" s="296">
        <v>0.7583333333333333</v>
      </c>
      <c r="J304" s="290"/>
      <c r="K304" s="285">
        <f t="shared" si="2"/>
        <v>2986.6</v>
      </c>
      <c r="L304" s="285">
        <v>0.2</v>
      </c>
      <c r="M304" s="290"/>
      <c r="N304" s="285" t="s">
        <v>102</v>
      </c>
      <c r="O304" s="285"/>
      <c r="P304" s="285"/>
      <c r="Q304" s="285" t="s">
        <v>10</v>
      </c>
      <c r="R304" s="285" t="s">
        <v>518</v>
      </c>
      <c r="S304" s="285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308"/>
      <c r="AL304" s="290" t="str">
        <f t="shared" si="8"/>
        <v>OK</v>
      </c>
      <c r="AM304" s="290" t="str">
        <f t="shared" si="9"/>
        <v>OK</v>
      </c>
      <c r="AN304" s="308"/>
      <c r="AO304" s="308"/>
      <c r="AP304" s="308"/>
    </row>
    <row r="305">
      <c r="A305" s="290"/>
      <c r="B305" s="286">
        <v>44119.0</v>
      </c>
      <c r="C305" s="289"/>
      <c r="D305" s="293" t="str">
        <f t="shared" si="4"/>
        <v>GSO</v>
      </c>
      <c r="E305" s="296">
        <v>0.5833333333333334</v>
      </c>
      <c r="F305" s="290">
        <f t="shared" si="1"/>
        <v>2986.6</v>
      </c>
      <c r="G305" s="286">
        <v>44119.0</v>
      </c>
      <c r="H305" s="287" t="s">
        <v>73</v>
      </c>
      <c r="I305" s="296">
        <v>0.59375</v>
      </c>
      <c r="J305" s="290"/>
      <c r="K305" s="285">
        <f t="shared" si="2"/>
        <v>2986.7</v>
      </c>
      <c r="L305" s="285">
        <v>0.1</v>
      </c>
      <c r="M305" s="290"/>
      <c r="N305" s="285" t="s">
        <v>102</v>
      </c>
      <c r="O305" s="285"/>
      <c r="P305" s="285"/>
      <c r="Q305" s="285" t="s">
        <v>10</v>
      </c>
      <c r="R305" s="285" t="s">
        <v>518</v>
      </c>
      <c r="S305" s="285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308"/>
      <c r="AL305" s="290" t="str">
        <f t="shared" si="8"/>
        <v>OK</v>
      </c>
      <c r="AM305" s="290" t="str">
        <f t="shared" si="9"/>
        <v>OK</v>
      </c>
      <c r="AN305" s="308"/>
      <c r="AO305" s="308"/>
      <c r="AP305" s="308"/>
    </row>
    <row r="306">
      <c r="A306" s="290"/>
      <c r="B306" s="286">
        <v>44119.0</v>
      </c>
      <c r="C306" s="289"/>
      <c r="D306" s="293" t="str">
        <f t="shared" si="4"/>
        <v>BUY</v>
      </c>
      <c r="E306" s="296">
        <v>0.7340277777777777</v>
      </c>
      <c r="F306" s="290">
        <f t="shared" si="1"/>
        <v>2986.7</v>
      </c>
      <c r="G306" s="286">
        <v>44119.0</v>
      </c>
      <c r="H306" s="287" t="s">
        <v>674</v>
      </c>
      <c r="I306" s="296">
        <v>0.8590277777777777</v>
      </c>
      <c r="J306" s="290"/>
      <c r="K306" s="285">
        <f t="shared" si="2"/>
        <v>2989.7</v>
      </c>
      <c r="L306" s="285">
        <v>3.0</v>
      </c>
      <c r="M306" s="290"/>
      <c r="N306" s="285" t="s">
        <v>94</v>
      </c>
      <c r="O306" s="285"/>
      <c r="P306" s="285"/>
      <c r="Q306" s="285" t="s">
        <v>546</v>
      </c>
      <c r="R306" s="285" t="s">
        <v>657</v>
      </c>
      <c r="S306" s="285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308"/>
      <c r="AL306" s="290" t="str">
        <f t="shared" si="8"/>
        <v>OK</v>
      </c>
      <c r="AM306" s="290" t="str">
        <f t="shared" si="9"/>
        <v>OK</v>
      </c>
      <c r="AN306" s="308"/>
      <c r="AO306" s="308"/>
      <c r="AP306" s="308"/>
    </row>
    <row r="307">
      <c r="A307" s="290"/>
      <c r="B307" s="286">
        <v>44119.0</v>
      </c>
      <c r="C307" s="289"/>
      <c r="D307" s="293" t="str">
        <f t="shared" si="4"/>
        <v>ISX</v>
      </c>
      <c r="E307" s="296">
        <v>0.8770833333333333</v>
      </c>
      <c r="F307" s="290">
        <f t="shared" si="1"/>
        <v>2989.7</v>
      </c>
      <c r="G307" s="286">
        <v>44119.0</v>
      </c>
      <c r="H307" s="287" t="s">
        <v>656</v>
      </c>
      <c r="I307" s="296">
        <v>0.9645833333333333</v>
      </c>
      <c r="J307" s="290"/>
      <c r="K307" s="285">
        <f t="shared" si="2"/>
        <v>2991.8</v>
      </c>
      <c r="L307" s="285">
        <v>2.1</v>
      </c>
      <c r="M307" s="290"/>
      <c r="N307" s="285" t="s">
        <v>94</v>
      </c>
      <c r="O307" s="285"/>
      <c r="P307" s="285"/>
      <c r="Q307" s="285" t="s">
        <v>546</v>
      </c>
      <c r="R307" s="285" t="s">
        <v>657</v>
      </c>
      <c r="S307" s="285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308"/>
      <c r="AL307" s="290" t="str">
        <f t="shared" si="8"/>
        <v>OK</v>
      </c>
      <c r="AM307" s="290" t="str">
        <f t="shared" si="9"/>
        <v>OK</v>
      </c>
      <c r="AN307" s="308"/>
      <c r="AO307" s="308"/>
      <c r="AP307" s="308"/>
    </row>
    <row r="308">
      <c r="A308" s="290"/>
      <c r="B308" s="286">
        <v>44119.0</v>
      </c>
      <c r="C308" s="289"/>
      <c r="D308" s="293" t="str">
        <f t="shared" si="4"/>
        <v>APA</v>
      </c>
      <c r="E308" s="296">
        <v>0.9944444444444445</v>
      </c>
      <c r="F308" s="290">
        <f t="shared" si="1"/>
        <v>2991.8</v>
      </c>
      <c r="G308" s="286">
        <v>44120.0</v>
      </c>
      <c r="H308" s="287" t="s">
        <v>73</v>
      </c>
      <c r="I308" s="296">
        <v>0.12013888888888889</v>
      </c>
      <c r="J308" s="290"/>
      <c r="K308" s="285">
        <f t="shared" si="2"/>
        <v>2994.8</v>
      </c>
      <c r="L308" s="285">
        <v>3.0</v>
      </c>
      <c r="M308" s="290"/>
      <c r="N308" s="285" t="s">
        <v>94</v>
      </c>
      <c r="O308" s="285"/>
      <c r="P308" s="285"/>
      <c r="Q308" s="285" t="s">
        <v>546</v>
      </c>
      <c r="R308" s="285" t="s">
        <v>657</v>
      </c>
      <c r="S308" s="285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308"/>
      <c r="AL308" s="290" t="str">
        <f t="shared" si="8"/>
        <v>OK</v>
      </c>
      <c r="AM308" s="290" t="str">
        <f t="shared" si="9"/>
        <v>OK</v>
      </c>
      <c r="AN308" s="308"/>
      <c r="AO308" s="308"/>
      <c r="AP308" s="308"/>
    </row>
    <row r="309">
      <c r="A309" s="290"/>
      <c r="B309" s="286">
        <v>44120.0</v>
      </c>
      <c r="C309" s="289"/>
      <c r="D309" s="293" t="str">
        <f t="shared" si="4"/>
        <v>BUY</v>
      </c>
      <c r="E309" s="296">
        <v>0.7381944444444445</v>
      </c>
      <c r="F309" s="290">
        <f t="shared" si="1"/>
        <v>2994.8</v>
      </c>
      <c r="G309" s="286">
        <v>44120.0</v>
      </c>
      <c r="H309" s="287" t="s">
        <v>662</v>
      </c>
      <c r="I309" s="296">
        <v>0.8722222222222222</v>
      </c>
      <c r="J309" s="290"/>
      <c r="K309" s="285">
        <f t="shared" si="2"/>
        <v>2998</v>
      </c>
      <c r="L309" s="285">
        <v>3.2</v>
      </c>
      <c r="M309" s="290"/>
      <c r="N309" s="285" t="s">
        <v>94</v>
      </c>
      <c r="O309" s="285"/>
      <c r="P309" s="285"/>
      <c r="Q309" s="285" t="s">
        <v>546</v>
      </c>
      <c r="R309" s="285" t="s">
        <v>657</v>
      </c>
      <c r="S309" s="285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308"/>
      <c r="AL309" s="290" t="str">
        <f t="shared" si="8"/>
        <v>OK</v>
      </c>
      <c r="AM309" s="290" t="str">
        <f t="shared" si="9"/>
        <v>OK</v>
      </c>
      <c r="AN309" s="308"/>
      <c r="AO309" s="308"/>
      <c r="AP309" s="308"/>
    </row>
    <row r="310">
      <c r="A310" s="290"/>
      <c r="B310" s="286">
        <v>44120.0</v>
      </c>
      <c r="C310" s="289"/>
      <c r="D310" s="293" t="str">
        <f t="shared" si="4"/>
        <v>IXD</v>
      </c>
      <c r="E310" s="296">
        <v>0.8854166666666666</v>
      </c>
      <c r="F310" s="290">
        <f t="shared" si="1"/>
        <v>2998</v>
      </c>
      <c r="G310" s="286">
        <v>44120.0</v>
      </c>
      <c r="H310" s="287" t="s">
        <v>656</v>
      </c>
      <c r="I310" s="296">
        <v>0.9611111111111111</v>
      </c>
      <c r="J310" s="290"/>
      <c r="K310" s="285">
        <f t="shared" si="2"/>
        <v>2999.8</v>
      </c>
      <c r="L310" s="285">
        <v>1.8</v>
      </c>
      <c r="M310" s="290"/>
      <c r="N310" s="285" t="s">
        <v>94</v>
      </c>
      <c r="O310" s="285"/>
      <c r="P310" s="285"/>
      <c r="Q310" s="285" t="s">
        <v>546</v>
      </c>
      <c r="R310" s="285" t="s">
        <v>657</v>
      </c>
      <c r="S310" s="285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308"/>
      <c r="AL310" s="290" t="str">
        <f t="shared" si="8"/>
        <v>OK</v>
      </c>
      <c r="AM310" s="290" t="str">
        <f t="shared" si="9"/>
        <v>OK</v>
      </c>
      <c r="AN310" s="308"/>
      <c r="AO310" s="308"/>
      <c r="AP310" s="308"/>
    </row>
    <row r="311">
      <c r="A311" s="290"/>
      <c r="B311" s="286">
        <v>44121.0</v>
      </c>
      <c r="C311" s="289"/>
      <c r="D311" s="293" t="str">
        <f t="shared" si="4"/>
        <v>APA</v>
      </c>
      <c r="E311" s="296">
        <v>0.02361111111111111</v>
      </c>
      <c r="F311" s="290">
        <f t="shared" si="1"/>
        <v>2999.8</v>
      </c>
      <c r="G311" s="286">
        <v>44121.0</v>
      </c>
      <c r="H311" s="287" t="s">
        <v>73</v>
      </c>
      <c r="I311" s="296">
        <v>0.1527777777777778</v>
      </c>
      <c r="J311" s="290"/>
      <c r="K311" s="285">
        <f t="shared" si="2"/>
        <v>3002.9</v>
      </c>
      <c r="L311" s="285">
        <v>3.1</v>
      </c>
      <c r="M311" s="290"/>
      <c r="N311" s="285" t="s">
        <v>94</v>
      </c>
      <c r="O311" s="285"/>
      <c r="P311" s="285"/>
      <c r="Q311" s="285" t="s">
        <v>546</v>
      </c>
      <c r="R311" s="285" t="s">
        <v>657</v>
      </c>
      <c r="S311" s="285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308"/>
      <c r="AL311" s="290" t="str">
        <f t="shared" si="8"/>
        <v>OK</v>
      </c>
      <c r="AM311" s="290" t="str">
        <f t="shared" si="9"/>
        <v>OK</v>
      </c>
      <c r="AN311" s="308"/>
      <c r="AO311" s="308"/>
      <c r="AP311" s="308"/>
    </row>
    <row r="312">
      <c r="A312" s="290"/>
      <c r="B312" s="286">
        <v>44121.0</v>
      </c>
      <c r="C312" s="289"/>
      <c r="D312" s="293" t="str">
        <f t="shared" si="4"/>
        <v>BUY</v>
      </c>
      <c r="E312" s="296">
        <v>0.33194444444444443</v>
      </c>
      <c r="F312" s="290">
        <f t="shared" si="1"/>
        <v>3002.9</v>
      </c>
      <c r="G312" s="286">
        <v>44121.0</v>
      </c>
      <c r="H312" s="287" t="s">
        <v>675</v>
      </c>
      <c r="I312" s="296">
        <v>0.37916666666666665</v>
      </c>
      <c r="J312" s="290"/>
      <c r="K312" s="285">
        <f t="shared" si="2"/>
        <v>3004.1</v>
      </c>
      <c r="L312" s="285">
        <v>1.2</v>
      </c>
      <c r="M312" s="290"/>
      <c r="N312" s="285" t="s">
        <v>102</v>
      </c>
      <c r="O312" s="285"/>
      <c r="P312" s="285"/>
      <c r="Q312" s="285" t="s">
        <v>519</v>
      </c>
      <c r="R312" s="285" t="s">
        <v>673</v>
      </c>
      <c r="S312" s="285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308"/>
      <c r="AL312" s="290" t="str">
        <f t="shared" si="8"/>
        <v>OK</v>
      </c>
      <c r="AM312" s="290" t="str">
        <f t="shared" si="9"/>
        <v>OK</v>
      </c>
      <c r="AN312" s="308"/>
      <c r="AO312" s="308"/>
      <c r="AP312" s="308"/>
    </row>
    <row r="313">
      <c r="A313" s="290"/>
      <c r="B313" s="286">
        <v>44121.0</v>
      </c>
      <c r="C313" s="289"/>
      <c r="D313" s="293" t="str">
        <f t="shared" si="4"/>
        <v>SSI</v>
      </c>
      <c r="E313" s="296">
        <v>0.41597222222222224</v>
      </c>
      <c r="F313" s="290">
        <f t="shared" si="1"/>
        <v>3004.1</v>
      </c>
      <c r="G313" s="286">
        <v>44121.0</v>
      </c>
      <c r="H313" s="287" t="s">
        <v>73</v>
      </c>
      <c r="I313" s="296">
        <v>0.4618055555555556</v>
      </c>
      <c r="J313" s="290"/>
      <c r="K313" s="285">
        <f t="shared" si="2"/>
        <v>3005.1</v>
      </c>
      <c r="L313" s="285">
        <v>1.0</v>
      </c>
      <c r="M313" s="290"/>
      <c r="N313" s="285" t="s">
        <v>102</v>
      </c>
      <c r="O313" s="285"/>
      <c r="P313" s="285"/>
      <c r="Q313" s="285" t="s">
        <v>519</v>
      </c>
      <c r="R313" s="285" t="s">
        <v>673</v>
      </c>
      <c r="S313" s="285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308"/>
      <c r="AL313" s="290" t="str">
        <f t="shared" si="8"/>
        <v>OK</v>
      </c>
      <c r="AM313" s="290" t="str">
        <f t="shared" si="9"/>
        <v>OK</v>
      </c>
      <c r="AN313" s="308"/>
      <c r="AO313" s="308"/>
      <c r="AP313" s="308"/>
    </row>
    <row r="314">
      <c r="A314" s="290"/>
      <c r="B314" s="286">
        <v>44121.0</v>
      </c>
      <c r="C314" s="289"/>
      <c r="D314" s="293" t="str">
        <f t="shared" si="4"/>
        <v>BUY</v>
      </c>
      <c r="E314" s="296">
        <v>0.6722222222222223</v>
      </c>
      <c r="F314" s="290">
        <f t="shared" si="1"/>
        <v>3005.1</v>
      </c>
      <c r="G314" s="286">
        <v>44121.0</v>
      </c>
      <c r="H314" s="287" t="s">
        <v>676</v>
      </c>
      <c r="I314" s="296">
        <v>0.7916666666666666</v>
      </c>
      <c r="J314" s="290"/>
      <c r="K314" s="285">
        <f t="shared" si="2"/>
        <v>3007.9</v>
      </c>
      <c r="L314" s="285">
        <v>2.8</v>
      </c>
      <c r="M314" s="290"/>
      <c r="N314" s="285" t="s">
        <v>75</v>
      </c>
      <c r="O314" s="285"/>
      <c r="P314" s="285"/>
      <c r="Q314" s="285" t="s">
        <v>546</v>
      </c>
      <c r="R314" s="285" t="s">
        <v>657</v>
      </c>
      <c r="S314" s="285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308"/>
      <c r="AL314" s="290" t="str">
        <f t="shared" si="8"/>
        <v>OK</v>
      </c>
      <c r="AM314" s="290" t="str">
        <f t="shared" si="9"/>
        <v>OK</v>
      </c>
      <c r="AN314" s="308"/>
      <c r="AO314" s="308"/>
      <c r="AP314" s="308"/>
    </row>
    <row r="315">
      <c r="A315" s="290"/>
      <c r="B315" s="286">
        <v>44121.0</v>
      </c>
      <c r="C315" s="289"/>
      <c r="D315" s="293" t="str">
        <f t="shared" si="4"/>
        <v>K88</v>
      </c>
      <c r="E315" s="296">
        <v>0.8125</v>
      </c>
      <c r="F315" s="290">
        <f t="shared" si="1"/>
        <v>3007.9</v>
      </c>
      <c r="G315" s="286">
        <v>44121.0</v>
      </c>
      <c r="H315" s="287" t="s">
        <v>656</v>
      </c>
      <c r="I315" s="296">
        <v>0.8888888888888888</v>
      </c>
      <c r="J315" s="290"/>
      <c r="K315" s="285">
        <f t="shared" si="2"/>
        <v>3009.8</v>
      </c>
      <c r="L315" s="285">
        <v>1.9</v>
      </c>
      <c r="M315" s="290"/>
      <c r="N315" s="285" t="s">
        <v>75</v>
      </c>
      <c r="O315" s="285"/>
      <c r="P315" s="285"/>
      <c r="Q315" s="285" t="s">
        <v>546</v>
      </c>
      <c r="R315" s="285" t="s">
        <v>657</v>
      </c>
      <c r="S315" s="285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308"/>
      <c r="AL315" s="290" t="str">
        <f t="shared" si="8"/>
        <v>OK</v>
      </c>
      <c r="AM315" s="290" t="str">
        <f t="shared" si="9"/>
        <v>OK</v>
      </c>
      <c r="AN315" s="308"/>
      <c r="AO315" s="308"/>
      <c r="AP315" s="308"/>
    </row>
    <row r="316">
      <c r="A316" s="290"/>
      <c r="B316" s="286">
        <v>44122.0</v>
      </c>
      <c r="C316" s="289"/>
      <c r="D316" s="293" t="str">
        <f t="shared" si="4"/>
        <v>APA</v>
      </c>
      <c r="E316" s="296">
        <v>0.017361111111111112</v>
      </c>
      <c r="F316" s="290">
        <f t="shared" si="1"/>
        <v>3009.8</v>
      </c>
      <c r="G316" s="286">
        <v>44122.0</v>
      </c>
      <c r="H316" s="287" t="s">
        <v>197</v>
      </c>
      <c r="I316" s="296">
        <v>0.14583333333333334</v>
      </c>
      <c r="J316" s="290"/>
      <c r="K316" s="285">
        <f t="shared" si="2"/>
        <v>3012.8</v>
      </c>
      <c r="L316" s="285">
        <v>3.0</v>
      </c>
      <c r="M316" s="290"/>
      <c r="N316" s="285" t="s">
        <v>75</v>
      </c>
      <c r="O316" s="285"/>
      <c r="P316" s="285"/>
      <c r="Q316" s="285" t="s">
        <v>546</v>
      </c>
      <c r="R316" s="285" t="s">
        <v>657</v>
      </c>
      <c r="S316" s="285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308"/>
      <c r="AL316" s="290" t="str">
        <f t="shared" si="8"/>
        <v>OK</v>
      </c>
      <c r="AM316" s="290" t="str">
        <f t="shared" si="9"/>
        <v>OK</v>
      </c>
      <c r="AN316" s="308"/>
      <c r="AO316" s="308"/>
      <c r="AP316" s="308"/>
    </row>
    <row r="317">
      <c r="A317" s="290"/>
      <c r="B317" s="286">
        <v>44129.0</v>
      </c>
      <c r="C317" s="289"/>
      <c r="D317" s="293" t="str">
        <f t="shared" si="4"/>
        <v>GSO</v>
      </c>
      <c r="E317" s="296">
        <v>0.7326388888888888</v>
      </c>
      <c r="F317" s="290">
        <f t="shared" si="1"/>
        <v>3012.8</v>
      </c>
      <c r="G317" s="286">
        <v>44129.0</v>
      </c>
      <c r="H317" s="287" t="s">
        <v>73</v>
      </c>
      <c r="I317" s="296">
        <v>0.7430555555555556</v>
      </c>
      <c r="J317" s="290"/>
      <c r="K317" s="285">
        <f t="shared" si="2"/>
        <v>3013</v>
      </c>
      <c r="L317" s="285">
        <v>0.2</v>
      </c>
      <c r="M317" s="290"/>
      <c r="N317" s="285" t="s">
        <v>75</v>
      </c>
      <c r="O317" s="285"/>
      <c r="P317" s="285"/>
      <c r="Q317" s="285" t="s">
        <v>10</v>
      </c>
      <c r="R317" s="285" t="s">
        <v>518</v>
      </c>
      <c r="S317" s="285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308"/>
      <c r="AL317" s="290" t="str">
        <f t="shared" si="8"/>
        <v>OK</v>
      </c>
      <c r="AM317" s="290" t="str">
        <f t="shared" si="9"/>
        <v>OK</v>
      </c>
      <c r="AN317" s="308"/>
      <c r="AO317" s="308"/>
      <c r="AP317" s="308"/>
    </row>
    <row r="318">
      <c r="A318" s="290"/>
      <c r="B318" s="286">
        <v>44131.0</v>
      </c>
      <c r="C318" s="289"/>
      <c r="D318" s="293" t="str">
        <f t="shared" si="4"/>
        <v>BUY</v>
      </c>
      <c r="E318" s="296">
        <v>0.7319444444444444</v>
      </c>
      <c r="F318" s="290">
        <f t="shared" si="1"/>
        <v>3013</v>
      </c>
      <c r="G318" s="286">
        <v>44131.0</v>
      </c>
      <c r="H318" s="287" t="s">
        <v>662</v>
      </c>
      <c r="I318" s="296">
        <v>0.8520833333333333</v>
      </c>
      <c r="J318" s="290"/>
      <c r="K318" s="285">
        <f t="shared" si="2"/>
        <v>3015.8</v>
      </c>
      <c r="L318" s="285">
        <v>2.8</v>
      </c>
      <c r="M318" s="290"/>
      <c r="N318" s="285" t="s">
        <v>102</v>
      </c>
      <c r="O318" s="285"/>
      <c r="P318" s="285"/>
      <c r="Q318" s="285" t="s">
        <v>546</v>
      </c>
      <c r="R318" s="285" t="s">
        <v>657</v>
      </c>
      <c r="S318" s="285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308"/>
      <c r="AL318" s="290" t="str">
        <f t="shared" si="8"/>
        <v>OK</v>
      </c>
      <c r="AM318" s="290" t="str">
        <f t="shared" si="9"/>
        <v>OK</v>
      </c>
      <c r="AN318" s="308"/>
      <c r="AO318" s="308"/>
      <c r="AP318" s="308"/>
    </row>
    <row r="319">
      <c r="A319" s="290"/>
      <c r="B319" s="286">
        <v>44131.0</v>
      </c>
      <c r="C319" s="289"/>
      <c r="D319" s="293" t="str">
        <f t="shared" si="4"/>
        <v>IXD</v>
      </c>
      <c r="E319" s="296">
        <v>0.875</v>
      </c>
      <c r="F319" s="290">
        <f t="shared" si="1"/>
        <v>3015.8</v>
      </c>
      <c r="G319" s="286">
        <v>44131.0</v>
      </c>
      <c r="H319" s="287" t="s">
        <v>656</v>
      </c>
      <c r="I319" s="296">
        <v>0.9513888888888888</v>
      </c>
      <c r="J319" s="290"/>
      <c r="K319" s="285">
        <f t="shared" si="2"/>
        <v>3017.6</v>
      </c>
      <c r="L319" s="285">
        <v>1.8</v>
      </c>
      <c r="M319" s="290"/>
      <c r="N319" s="285" t="s">
        <v>102</v>
      </c>
      <c r="O319" s="285"/>
      <c r="P319" s="285"/>
      <c r="Q319" s="285" t="s">
        <v>546</v>
      </c>
      <c r="R319" s="285" t="s">
        <v>657</v>
      </c>
      <c r="S319" s="285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308"/>
      <c r="AL319" s="290" t="str">
        <f t="shared" si="8"/>
        <v>OK</v>
      </c>
      <c r="AM319" s="290" t="str">
        <f t="shared" si="9"/>
        <v>OK</v>
      </c>
      <c r="AN319" s="308"/>
      <c r="AO319" s="308"/>
      <c r="AP319" s="308"/>
    </row>
    <row r="320">
      <c r="A320" s="290"/>
      <c r="B320" s="286">
        <v>44132.0</v>
      </c>
      <c r="C320" s="289"/>
      <c r="D320" s="293" t="str">
        <f t="shared" si="4"/>
        <v>APA</v>
      </c>
      <c r="E320" s="296">
        <v>0.014583333333333334</v>
      </c>
      <c r="F320" s="290">
        <f t="shared" si="1"/>
        <v>3017.6</v>
      </c>
      <c r="G320" s="286">
        <v>44132.0</v>
      </c>
      <c r="H320" s="287" t="s">
        <v>73</v>
      </c>
      <c r="I320" s="296">
        <v>0.1527777777777778</v>
      </c>
      <c r="J320" s="290"/>
      <c r="K320" s="285">
        <f t="shared" si="2"/>
        <v>3020.9</v>
      </c>
      <c r="L320" s="285">
        <v>3.3</v>
      </c>
      <c r="M320" s="290"/>
      <c r="N320" s="285" t="s">
        <v>102</v>
      </c>
      <c r="O320" s="285"/>
      <c r="P320" s="285"/>
      <c r="Q320" s="285" t="s">
        <v>546</v>
      </c>
      <c r="R320" s="285" t="s">
        <v>657</v>
      </c>
      <c r="S320" s="285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308"/>
      <c r="AL320" s="290" t="str">
        <f t="shared" si="8"/>
        <v>OK</v>
      </c>
      <c r="AM320" s="290" t="str">
        <f t="shared" si="9"/>
        <v>OK</v>
      </c>
      <c r="AN320" s="308"/>
      <c r="AO320" s="308"/>
      <c r="AP320" s="308"/>
    </row>
    <row r="321">
      <c r="A321" s="290"/>
      <c r="B321" s="286">
        <v>44132.0</v>
      </c>
      <c r="C321" s="289"/>
      <c r="D321" s="293" t="str">
        <f t="shared" si="4"/>
        <v>BUY</v>
      </c>
      <c r="E321" s="296">
        <v>0.7291666666666666</v>
      </c>
      <c r="F321" s="290">
        <f t="shared" si="1"/>
        <v>3020.9</v>
      </c>
      <c r="G321" s="286">
        <v>44132.0</v>
      </c>
      <c r="H321" s="287" t="s">
        <v>677</v>
      </c>
      <c r="I321" s="296">
        <v>0.7916666666666666</v>
      </c>
      <c r="J321" s="290"/>
      <c r="K321" s="285">
        <f t="shared" si="2"/>
        <v>3023.4</v>
      </c>
      <c r="L321" s="285">
        <v>2.5</v>
      </c>
      <c r="M321" s="290"/>
      <c r="N321" s="285" t="s">
        <v>75</v>
      </c>
      <c r="O321" s="285"/>
      <c r="P321" s="285"/>
      <c r="Q321" s="285" t="s">
        <v>546</v>
      </c>
      <c r="R321" s="285" t="s">
        <v>657</v>
      </c>
      <c r="S321" s="285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308"/>
      <c r="AL321" s="290" t="str">
        <f t="shared" si="8"/>
        <v>OK</v>
      </c>
      <c r="AM321" s="290" t="str">
        <f t="shared" si="9"/>
        <v>OK</v>
      </c>
      <c r="AN321" s="308"/>
      <c r="AO321" s="308"/>
      <c r="AP321" s="308"/>
    </row>
    <row r="322">
      <c r="A322" s="290"/>
      <c r="B322" s="286">
        <v>44132.0</v>
      </c>
      <c r="C322" s="289"/>
      <c r="D322" s="293" t="str">
        <f t="shared" si="4"/>
        <v>GPH</v>
      </c>
      <c r="E322" s="296">
        <v>0.8722222222222222</v>
      </c>
      <c r="F322" s="290">
        <f t="shared" si="1"/>
        <v>3023.4</v>
      </c>
      <c r="G322" s="286">
        <v>44132.0</v>
      </c>
      <c r="H322" s="287" t="s">
        <v>656</v>
      </c>
      <c r="I322" s="296">
        <v>0.9409722222222222</v>
      </c>
      <c r="J322" s="290"/>
      <c r="K322" s="285">
        <f t="shared" si="2"/>
        <v>3025.2</v>
      </c>
      <c r="L322" s="285">
        <v>1.8</v>
      </c>
      <c r="M322" s="290"/>
      <c r="N322" s="285" t="s">
        <v>75</v>
      </c>
      <c r="O322" s="285"/>
      <c r="P322" s="285"/>
      <c r="Q322" s="285" t="s">
        <v>546</v>
      </c>
      <c r="R322" s="285" t="s">
        <v>657</v>
      </c>
      <c r="S322" s="285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308"/>
      <c r="AL322" s="290" t="str">
        <f t="shared" si="8"/>
        <v>OK</v>
      </c>
      <c r="AM322" s="290" t="str">
        <f t="shared" si="9"/>
        <v>OK</v>
      </c>
      <c r="AN322" s="308"/>
      <c r="AO322" s="308"/>
      <c r="AP322" s="308"/>
    </row>
    <row r="323">
      <c r="A323" s="290"/>
      <c r="B323" s="286">
        <v>44133.0</v>
      </c>
      <c r="C323" s="289"/>
      <c r="D323" s="293" t="str">
        <f t="shared" si="4"/>
        <v>APA</v>
      </c>
      <c r="E323" s="296">
        <v>0.041666666666666664</v>
      </c>
      <c r="F323" s="290">
        <f t="shared" si="1"/>
        <v>3025.2</v>
      </c>
      <c r="G323" s="286">
        <v>44133.0</v>
      </c>
      <c r="H323" s="287" t="s">
        <v>73</v>
      </c>
      <c r="I323" s="296">
        <v>0.19791666666666666</v>
      </c>
      <c r="J323" s="290"/>
      <c r="K323" s="285">
        <f t="shared" si="2"/>
        <v>3028.9</v>
      </c>
      <c r="L323" s="285">
        <v>3.7</v>
      </c>
      <c r="M323" s="290"/>
      <c r="N323" s="285" t="s">
        <v>75</v>
      </c>
      <c r="O323" s="285"/>
      <c r="P323" s="285"/>
      <c r="Q323" s="285" t="s">
        <v>546</v>
      </c>
      <c r="R323" s="285" t="s">
        <v>657</v>
      </c>
      <c r="S323" s="285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308"/>
      <c r="AL323" s="290" t="str">
        <f t="shared" si="8"/>
        <v>OK</v>
      </c>
      <c r="AM323" s="290" t="str">
        <f t="shared" si="9"/>
        <v>OK</v>
      </c>
      <c r="AN323" s="308"/>
      <c r="AO323" s="308"/>
      <c r="AP323" s="308"/>
    </row>
    <row r="324">
      <c r="A324" s="290"/>
      <c r="B324" s="286">
        <v>44133.0</v>
      </c>
      <c r="C324" s="289"/>
      <c r="D324" s="293" t="str">
        <f t="shared" si="4"/>
        <v>BUY</v>
      </c>
      <c r="E324" s="296">
        <v>0.6381944444444444</v>
      </c>
      <c r="F324" s="290">
        <f t="shared" si="1"/>
        <v>3028.9</v>
      </c>
      <c r="G324" s="286">
        <v>44133.0</v>
      </c>
      <c r="H324" s="287" t="s">
        <v>648</v>
      </c>
      <c r="I324" s="296">
        <v>0.7916666666666666</v>
      </c>
      <c r="J324" s="290"/>
      <c r="K324" s="285">
        <f t="shared" si="2"/>
        <v>3032.6</v>
      </c>
      <c r="L324" s="285">
        <v>3.7</v>
      </c>
      <c r="M324" s="290"/>
      <c r="N324" s="285" t="s">
        <v>102</v>
      </c>
      <c r="O324" s="285"/>
      <c r="P324" s="285"/>
      <c r="Q324" s="285" t="s">
        <v>519</v>
      </c>
      <c r="R324" s="285" t="s">
        <v>639</v>
      </c>
      <c r="S324" s="285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308"/>
      <c r="AL324" s="290" t="str">
        <f t="shared" si="8"/>
        <v>OK</v>
      </c>
      <c r="AM324" s="290" t="str">
        <f t="shared" si="9"/>
        <v>OK</v>
      </c>
      <c r="AN324" s="308"/>
      <c r="AO324" s="308"/>
      <c r="AP324" s="308"/>
    </row>
    <row r="325">
      <c r="A325" s="290"/>
      <c r="B325" s="286">
        <v>44133.0</v>
      </c>
      <c r="C325" s="289"/>
      <c r="D325" s="293" t="str">
        <f t="shared" si="4"/>
        <v>CXO</v>
      </c>
      <c r="E325" s="296">
        <v>0.8340277777777778</v>
      </c>
      <c r="F325" s="290">
        <f t="shared" si="1"/>
        <v>3032.6</v>
      </c>
      <c r="G325" s="286">
        <v>44133.0</v>
      </c>
      <c r="H325" s="287" t="s">
        <v>656</v>
      </c>
      <c r="I325" s="296">
        <v>0.9375</v>
      </c>
      <c r="J325" s="290"/>
      <c r="K325" s="285">
        <f t="shared" si="2"/>
        <v>3035.1</v>
      </c>
      <c r="L325" s="285">
        <v>2.5</v>
      </c>
      <c r="M325" s="290"/>
      <c r="N325" s="285" t="s">
        <v>102</v>
      </c>
      <c r="O325" s="285"/>
      <c r="P325" s="285"/>
      <c r="Q325" s="285" t="s">
        <v>519</v>
      </c>
      <c r="R325" s="285" t="s">
        <v>639</v>
      </c>
      <c r="S325" s="285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308"/>
      <c r="AL325" s="290" t="str">
        <f t="shared" si="8"/>
        <v>OK</v>
      </c>
      <c r="AM325" s="290" t="str">
        <f t="shared" si="9"/>
        <v>OK</v>
      </c>
      <c r="AN325" s="308"/>
      <c r="AO325" s="308"/>
      <c r="AP325" s="308"/>
    </row>
    <row r="326">
      <c r="A326" s="290"/>
      <c r="B326" s="286">
        <v>44134.0</v>
      </c>
      <c r="C326" s="289"/>
      <c r="D326" s="293" t="str">
        <f t="shared" si="4"/>
        <v>APA</v>
      </c>
      <c r="E326" s="296">
        <v>0.015277777777777777</v>
      </c>
      <c r="F326" s="290">
        <f t="shared" si="1"/>
        <v>3035.1</v>
      </c>
      <c r="G326" s="286">
        <v>44134.0</v>
      </c>
      <c r="H326" s="287" t="s">
        <v>73</v>
      </c>
      <c r="I326" s="296">
        <v>0.1527777777777778</v>
      </c>
      <c r="J326" s="290"/>
      <c r="K326" s="285">
        <f t="shared" si="2"/>
        <v>3038.3</v>
      </c>
      <c r="L326" s="285">
        <v>3.2</v>
      </c>
      <c r="M326" s="290"/>
      <c r="N326" s="285" t="s">
        <v>94</v>
      </c>
      <c r="O326" s="285"/>
      <c r="P326" s="285"/>
      <c r="Q326" s="285" t="s">
        <v>546</v>
      </c>
      <c r="R326" s="285" t="s">
        <v>657</v>
      </c>
      <c r="S326" s="285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308"/>
      <c r="AL326" s="290" t="str">
        <f t="shared" si="8"/>
        <v>OK</v>
      </c>
      <c r="AM326" s="290" t="str">
        <f t="shared" si="9"/>
        <v>OK</v>
      </c>
      <c r="AN326" s="308"/>
      <c r="AO326" s="308"/>
      <c r="AP326" s="308"/>
    </row>
    <row r="327">
      <c r="A327" s="290"/>
      <c r="B327" s="286">
        <v>44134.0</v>
      </c>
      <c r="C327" s="289"/>
      <c r="D327" s="293" t="str">
        <f t="shared" si="4"/>
        <v>BUY</v>
      </c>
      <c r="E327" s="296">
        <v>0.7152777777777778</v>
      </c>
      <c r="F327" s="290">
        <f t="shared" si="1"/>
        <v>3038.3</v>
      </c>
      <c r="G327" s="286">
        <v>44134.0</v>
      </c>
      <c r="H327" s="287" t="s">
        <v>676</v>
      </c>
      <c r="I327" s="296">
        <v>0.8263888888888888</v>
      </c>
      <c r="J327" s="290"/>
      <c r="K327" s="285">
        <f t="shared" si="2"/>
        <v>3041.1</v>
      </c>
      <c r="L327" s="285">
        <v>2.8</v>
      </c>
      <c r="M327" s="290"/>
      <c r="N327" s="285" t="s">
        <v>75</v>
      </c>
      <c r="O327" s="285"/>
      <c r="P327" s="285"/>
      <c r="Q327" s="285" t="s">
        <v>546</v>
      </c>
      <c r="R327" s="285" t="s">
        <v>657</v>
      </c>
      <c r="S327" s="285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308"/>
      <c r="AL327" s="290" t="str">
        <f t="shared" si="8"/>
        <v>OK</v>
      </c>
      <c r="AM327" s="290" t="str">
        <f t="shared" si="9"/>
        <v>OK</v>
      </c>
      <c r="AN327" s="308"/>
      <c r="AO327" s="308"/>
      <c r="AP327" s="308"/>
    </row>
    <row r="328">
      <c r="A328" s="290"/>
      <c r="B328" s="286">
        <v>44134.0</v>
      </c>
      <c r="C328" s="289"/>
      <c r="D328" s="293" t="str">
        <f t="shared" si="4"/>
        <v>K88</v>
      </c>
      <c r="E328" s="296">
        <v>0.84375</v>
      </c>
      <c r="F328" s="290">
        <f t="shared" si="1"/>
        <v>3041.1</v>
      </c>
      <c r="G328" s="286">
        <v>44134.0</v>
      </c>
      <c r="H328" s="287" t="s">
        <v>656</v>
      </c>
      <c r="I328" s="296">
        <v>0.9375</v>
      </c>
      <c r="J328" s="290"/>
      <c r="K328" s="285">
        <f t="shared" si="2"/>
        <v>3042.8</v>
      </c>
      <c r="L328" s="285">
        <v>1.7</v>
      </c>
      <c r="M328" s="290"/>
      <c r="N328" s="285" t="s">
        <v>75</v>
      </c>
      <c r="O328" s="285"/>
      <c r="P328" s="285"/>
      <c r="Q328" s="285" t="s">
        <v>546</v>
      </c>
      <c r="R328" s="285" t="s">
        <v>657</v>
      </c>
      <c r="S328" s="285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308"/>
      <c r="AL328" s="290" t="str">
        <f t="shared" si="8"/>
        <v>OK</v>
      </c>
      <c r="AM328" s="290" t="str">
        <f t="shared" si="9"/>
        <v>OK</v>
      </c>
      <c r="AN328" s="308"/>
      <c r="AO328" s="308"/>
      <c r="AP328" s="308"/>
    </row>
    <row r="329">
      <c r="A329" s="290"/>
      <c r="B329" s="286">
        <v>44134.0</v>
      </c>
      <c r="C329" s="289"/>
      <c r="D329" s="293" t="str">
        <f t="shared" si="4"/>
        <v>APA</v>
      </c>
      <c r="E329" s="296">
        <v>0.9590277777777778</v>
      </c>
      <c r="F329" s="290">
        <f t="shared" si="1"/>
        <v>3042.8</v>
      </c>
      <c r="G329" s="286">
        <v>44135.0</v>
      </c>
      <c r="H329" s="287" t="s">
        <v>73</v>
      </c>
      <c r="I329" s="296">
        <v>0.1875</v>
      </c>
      <c r="J329" s="290"/>
      <c r="K329" s="285">
        <f t="shared" si="2"/>
        <v>3046.1</v>
      </c>
      <c r="L329" s="285">
        <v>3.3</v>
      </c>
      <c r="M329" s="290"/>
      <c r="N329" s="285" t="s">
        <v>75</v>
      </c>
      <c r="O329" s="285"/>
      <c r="P329" s="285"/>
      <c r="Q329" s="285" t="s">
        <v>546</v>
      </c>
      <c r="R329" s="285" t="s">
        <v>657</v>
      </c>
      <c r="S329" s="285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308"/>
      <c r="AL329" s="290" t="str">
        <f t="shared" si="8"/>
        <v>OK</v>
      </c>
      <c r="AM329" s="290" t="str">
        <f t="shared" si="9"/>
        <v>OK</v>
      </c>
      <c r="AN329" s="308"/>
      <c r="AO329" s="308"/>
      <c r="AP329" s="308"/>
    </row>
    <row r="330">
      <c r="A330" s="290"/>
      <c r="B330" s="286">
        <v>44135.0</v>
      </c>
      <c r="C330" s="289"/>
      <c r="D330" s="293" t="str">
        <f t="shared" si="4"/>
        <v>BUY</v>
      </c>
      <c r="E330" s="296">
        <v>0.7291666666666666</v>
      </c>
      <c r="F330" s="290">
        <f t="shared" si="1"/>
        <v>3046.1</v>
      </c>
      <c r="G330" s="286">
        <v>44135.0</v>
      </c>
      <c r="H330" s="287" t="s">
        <v>659</v>
      </c>
      <c r="I330" s="296">
        <v>0.875</v>
      </c>
      <c r="J330" s="290"/>
      <c r="K330" s="285">
        <f t="shared" si="2"/>
        <v>3049.6</v>
      </c>
      <c r="L330" s="285">
        <v>3.5</v>
      </c>
      <c r="M330" s="290"/>
      <c r="N330" s="285" t="s">
        <v>94</v>
      </c>
      <c r="O330" s="285"/>
      <c r="P330" s="285"/>
      <c r="Q330" s="285" t="s">
        <v>546</v>
      </c>
      <c r="R330" s="285" t="s">
        <v>657</v>
      </c>
      <c r="S330" s="285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308"/>
      <c r="AL330" s="290" t="str">
        <f t="shared" si="8"/>
        <v>OK</v>
      </c>
      <c r="AM330" s="290" t="str">
        <f t="shared" si="9"/>
        <v>OK</v>
      </c>
      <c r="AN330" s="308"/>
      <c r="AO330" s="308"/>
      <c r="AP330" s="308"/>
    </row>
    <row r="331">
      <c r="A331" s="290"/>
      <c r="B331" s="286">
        <v>44135.0</v>
      </c>
      <c r="C331" s="289"/>
      <c r="D331" s="293" t="str">
        <f t="shared" si="4"/>
        <v>SLN</v>
      </c>
      <c r="E331" s="296">
        <v>0.8930555555555556</v>
      </c>
      <c r="F331" s="290">
        <f t="shared" si="1"/>
        <v>3049.6</v>
      </c>
      <c r="G331" s="286">
        <v>44135.0</v>
      </c>
      <c r="H331" s="287" t="s">
        <v>656</v>
      </c>
      <c r="I331" s="296">
        <v>0.9402777777777778</v>
      </c>
      <c r="J331" s="290"/>
      <c r="K331" s="285">
        <f t="shared" si="2"/>
        <v>3050.9</v>
      </c>
      <c r="L331" s="285">
        <v>1.3</v>
      </c>
      <c r="M331" s="290"/>
      <c r="N331" s="285" t="s">
        <v>94</v>
      </c>
      <c r="O331" s="285"/>
      <c r="P331" s="285"/>
      <c r="Q331" s="285" t="s">
        <v>546</v>
      </c>
      <c r="R331" s="285" t="s">
        <v>657</v>
      </c>
      <c r="S331" s="285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308"/>
      <c r="AL331" s="290" t="str">
        <f t="shared" si="8"/>
        <v>OK</v>
      </c>
      <c r="AM331" s="290" t="str">
        <f t="shared" si="9"/>
        <v>OK</v>
      </c>
      <c r="AN331" s="308"/>
      <c r="AO331" s="308"/>
      <c r="AP331" s="308"/>
    </row>
    <row r="332">
      <c r="A332" s="290"/>
      <c r="B332" s="286">
        <v>44135.0</v>
      </c>
      <c r="C332" s="289"/>
      <c r="D332" s="293" t="str">
        <f t="shared" si="4"/>
        <v>APA</v>
      </c>
      <c r="E332" s="296">
        <v>0.9756944444444444</v>
      </c>
      <c r="F332" s="290">
        <f t="shared" si="1"/>
        <v>3050.9</v>
      </c>
      <c r="G332" s="286">
        <v>44136.0</v>
      </c>
      <c r="H332" s="287" t="s">
        <v>73</v>
      </c>
      <c r="I332" s="296">
        <v>0.10486111111111111</v>
      </c>
      <c r="J332" s="290"/>
      <c r="K332" s="285">
        <f t="shared" si="2"/>
        <v>3054</v>
      </c>
      <c r="L332" s="285">
        <v>3.1</v>
      </c>
      <c r="M332" s="290"/>
      <c r="N332" s="285" t="s">
        <v>94</v>
      </c>
      <c r="O332" s="285"/>
      <c r="P332" s="285"/>
      <c r="Q332" s="285" t="s">
        <v>546</v>
      </c>
      <c r="R332" s="285" t="s">
        <v>657</v>
      </c>
      <c r="S332" s="285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308"/>
      <c r="AL332" s="290" t="str">
        <f t="shared" si="8"/>
        <v>OK</v>
      </c>
      <c r="AM332" s="290" t="str">
        <f t="shared" si="9"/>
        <v>OK</v>
      </c>
      <c r="AN332" s="308"/>
      <c r="AO332" s="308"/>
      <c r="AP332" s="308"/>
    </row>
    <row r="333">
      <c r="A333" s="290"/>
      <c r="B333" s="286">
        <v>44136.0</v>
      </c>
      <c r="C333" s="289"/>
      <c r="D333" s="293" t="str">
        <f t="shared" si="4"/>
        <v>BUY</v>
      </c>
      <c r="E333" s="296">
        <v>0.7222222222222222</v>
      </c>
      <c r="F333" s="290">
        <f t="shared" si="1"/>
        <v>3054</v>
      </c>
      <c r="G333" s="286">
        <v>44136.0</v>
      </c>
      <c r="H333" s="287" t="s">
        <v>678</v>
      </c>
      <c r="I333" s="296">
        <v>0.8402777777777778</v>
      </c>
      <c r="J333" s="290"/>
      <c r="K333" s="285">
        <f t="shared" si="2"/>
        <v>3056.9</v>
      </c>
      <c r="L333" s="285">
        <v>2.9</v>
      </c>
      <c r="M333" s="290"/>
      <c r="N333" s="285" t="s">
        <v>75</v>
      </c>
      <c r="O333" s="285"/>
      <c r="P333" s="285"/>
      <c r="Q333" s="285" t="s">
        <v>546</v>
      </c>
      <c r="R333" s="285" t="s">
        <v>657</v>
      </c>
      <c r="S333" s="285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308"/>
      <c r="AL333" s="290" t="str">
        <f t="shared" si="8"/>
        <v>OK</v>
      </c>
      <c r="AM333" s="290" t="str">
        <f t="shared" si="9"/>
        <v>OK</v>
      </c>
      <c r="AN333" s="308"/>
      <c r="AO333" s="308"/>
      <c r="AP333" s="308"/>
    </row>
    <row r="334">
      <c r="A334" s="290"/>
      <c r="B334" s="286">
        <v>44136.0</v>
      </c>
      <c r="C334" s="289"/>
      <c r="D334" s="293" t="str">
        <f t="shared" si="4"/>
        <v>GLY</v>
      </c>
      <c r="E334" s="296">
        <v>0.8611111111111112</v>
      </c>
      <c r="F334" s="290">
        <f t="shared" si="1"/>
        <v>3056.9</v>
      </c>
      <c r="G334" s="286">
        <v>44136.0</v>
      </c>
      <c r="H334" s="287" t="s">
        <v>656</v>
      </c>
      <c r="I334" s="296">
        <v>0.9409722222222222</v>
      </c>
      <c r="J334" s="290"/>
      <c r="K334" s="285">
        <f t="shared" si="2"/>
        <v>3058.8</v>
      </c>
      <c r="L334" s="285">
        <v>1.9</v>
      </c>
      <c r="M334" s="290"/>
      <c r="N334" s="285" t="s">
        <v>75</v>
      </c>
      <c r="O334" s="285"/>
      <c r="P334" s="285"/>
      <c r="Q334" s="285" t="s">
        <v>546</v>
      </c>
      <c r="R334" s="285" t="s">
        <v>657</v>
      </c>
      <c r="S334" s="285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308"/>
      <c r="AL334" s="290" t="str">
        <f t="shared" si="8"/>
        <v>OK</v>
      </c>
      <c r="AM334" s="290" t="str">
        <f t="shared" si="9"/>
        <v>OK</v>
      </c>
      <c r="AN334" s="308"/>
      <c r="AO334" s="308"/>
      <c r="AP334" s="308"/>
    </row>
    <row r="335">
      <c r="A335" s="290"/>
      <c r="B335" s="286">
        <v>44136.0</v>
      </c>
      <c r="C335" s="289"/>
      <c r="D335" s="293" t="str">
        <f t="shared" si="4"/>
        <v>APA</v>
      </c>
      <c r="E335" s="296">
        <v>0.9722222222222222</v>
      </c>
      <c r="F335" s="290">
        <f t="shared" si="1"/>
        <v>3058.8</v>
      </c>
      <c r="G335" s="286">
        <v>44137.0</v>
      </c>
      <c r="H335" s="287" t="s">
        <v>73</v>
      </c>
      <c r="I335" s="296">
        <v>0.1111111111111111</v>
      </c>
      <c r="J335" s="290"/>
      <c r="K335" s="285">
        <f t="shared" si="2"/>
        <v>3062</v>
      </c>
      <c r="L335" s="285">
        <v>3.2</v>
      </c>
      <c r="M335" s="290"/>
      <c r="N335" s="285" t="s">
        <v>75</v>
      </c>
      <c r="O335" s="285"/>
      <c r="P335" s="285"/>
      <c r="Q335" s="285" t="s">
        <v>546</v>
      </c>
      <c r="R335" s="285" t="s">
        <v>657</v>
      </c>
      <c r="S335" s="285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308"/>
      <c r="AL335" s="290" t="str">
        <f t="shared" si="8"/>
        <v>OK</v>
      </c>
      <c r="AM335" s="290" t="str">
        <f t="shared" si="9"/>
        <v>OK</v>
      </c>
      <c r="AN335" s="308"/>
      <c r="AO335" s="308"/>
      <c r="AP335" s="308"/>
    </row>
    <row r="336">
      <c r="A336" s="290"/>
      <c r="B336" s="286">
        <v>44137.0</v>
      </c>
      <c r="C336" s="289"/>
      <c r="D336" s="293" t="str">
        <f t="shared" si="4"/>
        <v>BUY</v>
      </c>
      <c r="E336" s="296">
        <v>0.7291666666666666</v>
      </c>
      <c r="F336" s="290">
        <f t="shared" si="1"/>
        <v>3062</v>
      </c>
      <c r="G336" s="286">
        <v>44137.0</v>
      </c>
      <c r="H336" s="287" t="s">
        <v>659</v>
      </c>
      <c r="I336" s="296">
        <v>0.8583333333333333</v>
      </c>
      <c r="J336" s="290"/>
      <c r="K336" s="285">
        <f t="shared" si="2"/>
        <v>3065.1</v>
      </c>
      <c r="L336" s="285">
        <v>3.1</v>
      </c>
      <c r="M336" s="290"/>
      <c r="N336" s="285" t="s">
        <v>94</v>
      </c>
      <c r="O336" s="285"/>
      <c r="P336" s="285"/>
      <c r="Q336" s="285" t="s">
        <v>546</v>
      </c>
      <c r="R336" s="285" t="s">
        <v>657</v>
      </c>
      <c r="S336" s="285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308"/>
      <c r="AL336" s="290" t="str">
        <f t="shared" si="8"/>
        <v>OK</v>
      </c>
      <c r="AM336" s="290" t="str">
        <f t="shared" si="9"/>
        <v>OK</v>
      </c>
      <c r="AN336" s="308"/>
      <c r="AO336" s="308"/>
      <c r="AP336" s="308"/>
    </row>
    <row r="337">
      <c r="A337" s="290"/>
      <c r="B337" s="286">
        <v>44137.0</v>
      </c>
      <c r="C337" s="289"/>
      <c r="D337" s="293" t="str">
        <f t="shared" si="4"/>
        <v>SLN</v>
      </c>
      <c r="E337" s="296">
        <v>0.8777777777777778</v>
      </c>
      <c r="F337" s="290">
        <f t="shared" si="1"/>
        <v>3065.1</v>
      </c>
      <c r="G337" s="286">
        <v>44137.0</v>
      </c>
      <c r="H337" s="287" t="s">
        <v>656</v>
      </c>
      <c r="I337" s="296">
        <v>0.9277777777777778</v>
      </c>
      <c r="J337" s="290"/>
      <c r="K337" s="285">
        <f t="shared" si="2"/>
        <v>3066.3</v>
      </c>
      <c r="L337" s="285">
        <v>1.2</v>
      </c>
      <c r="M337" s="290"/>
      <c r="N337" s="285" t="s">
        <v>94</v>
      </c>
      <c r="O337" s="285"/>
      <c r="P337" s="285"/>
      <c r="Q337" s="285" t="s">
        <v>546</v>
      </c>
      <c r="R337" s="285" t="s">
        <v>657</v>
      </c>
      <c r="S337" s="285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308"/>
      <c r="AL337" s="290" t="str">
        <f t="shared" si="8"/>
        <v>OK</v>
      </c>
      <c r="AM337" s="290" t="str">
        <f t="shared" si="9"/>
        <v>OK</v>
      </c>
      <c r="AN337" s="308"/>
      <c r="AO337" s="308"/>
      <c r="AP337" s="308"/>
    </row>
    <row r="338">
      <c r="A338" s="290"/>
      <c r="B338" s="286">
        <v>44138.0</v>
      </c>
      <c r="C338" s="289"/>
      <c r="D338" s="293" t="str">
        <f t="shared" si="4"/>
        <v>APA</v>
      </c>
      <c r="E338" s="296">
        <v>0.029166666666666667</v>
      </c>
      <c r="F338" s="290">
        <f t="shared" si="1"/>
        <v>3066.3</v>
      </c>
      <c r="G338" s="286">
        <v>44138.0</v>
      </c>
      <c r="H338" s="287" t="s">
        <v>73</v>
      </c>
      <c r="I338" s="296">
        <v>0.16944444444444445</v>
      </c>
      <c r="J338" s="290"/>
      <c r="K338" s="285">
        <f t="shared" si="2"/>
        <v>3069.7</v>
      </c>
      <c r="L338" s="285">
        <v>3.4</v>
      </c>
      <c r="M338" s="290"/>
      <c r="N338" s="285" t="s">
        <v>94</v>
      </c>
      <c r="O338" s="285"/>
      <c r="P338" s="285"/>
      <c r="Q338" s="285" t="s">
        <v>546</v>
      </c>
      <c r="R338" s="285" t="s">
        <v>657</v>
      </c>
      <c r="S338" s="285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308"/>
      <c r="AL338" s="290" t="str">
        <f t="shared" si="8"/>
        <v>OK</v>
      </c>
      <c r="AM338" s="290" t="str">
        <f t="shared" si="9"/>
        <v>OK</v>
      </c>
      <c r="AN338" s="308"/>
      <c r="AO338" s="308"/>
      <c r="AP338" s="308"/>
    </row>
    <row r="339">
      <c r="A339" s="290"/>
      <c r="B339" s="286">
        <v>44138.0</v>
      </c>
      <c r="C339" s="289"/>
      <c r="D339" s="293" t="str">
        <f t="shared" si="4"/>
        <v>BUY</v>
      </c>
      <c r="E339" s="296">
        <v>0.3055555555555556</v>
      </c>
      <c r="F339" s="290">
        <f t="shared" si="1"/>
        <v>3069.7</v>
      </c>
      <c r="G339" s="286">
        <v>44138.0</v>
      </c>
      <c r="H339" s="287" t="s">
        <v>582</v>
      </c>
      <c r="I339" s="296">
        <v>0.34375</v>
      </c>
      <c r="J339" s="290"/>
      <c r="K339" s="285">
        <f t="shared" si="2"/>
        <v>3070.6</v>
      </c>
      <c r="L339" s="285">
        <v>0.9</v>
      </c>
      <c r="M339" s="290"/>
      <c r="N339" s="285" t="s">
        <v>102</v>
      </c>
      <c r="O339" s="285"/>
      <c r="P339" s="285"/>
      <c r="Q339" s="285" t="s">
        <v>519</v>
      </c>
      <c r="R339" s="285" t="s">
        <v>583</v>
      </c>
      <c r="S339" s="285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308"/>
      <c r="AL339" s="290" t="str">
        <f t="shared" si="8"/>
        <v>OK</v>
      </c>
      <c r="AM339" s="290" t="str">
        <f t="shared" si="9"/>
        <v>OK</v>
      </c>
      <c r="AN339" s="308"/>
      <c r="AO339" s="308"/>
      <c r="AP339" s="308"/>
    </row>
    <row r="340">
      <c r="A340" s="290"/>
      <c r="B340" s="286">
        <v>44138.0</v>
      </c>
      <c r="C340" s="289"/>
      <c r="D340" s="293" t="str">
        <f t="shared" si="4"/>
        <v>GAI</v>
      </c>
      <c r="E340" s="296">
        <v>0.5347222222222222</v>
      </c>
      <c r="F340" s="290">
        <f t="shared" si="1"/>
        <v>3070.6</v>
      </c>
      <c r="G340" s="286">
        <v>44138.0</v>
      </c>
      <c r="H340" s="287" t="s">
        <v>73</v>
      </c>
      <c r="I340" s="296">
        <v>0.5715277777777777</v>
      </c>
      <c r="J340" s="290"/>
      <c r="K340" s="285">
        <f t="shared" si="2"/>
        <v>3071.4</v>
      </c>
      <c r="L340" s="285">
        <v>0.8</v>
      </c>
      <c r="M340" s="290"/>
      <c r="N340" s="285" t="s">
        <v>102</v>
      </c>
      <c r="O340" s="285"/>
      <c r="P340" s="285"/>
      <c r="Q340" s="285" t="s">
        <v>519</v>
      </c>
      <c r="R340" s="285" t="s">
        <v>583</v>
      </c>
      <c r="S340" s="285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308"/>
      <c r="AL340" s="290" t="str">
        <f t="shared" si="8"/>
        <v>OK</v>
      </c>
      <c r="AM340" s="290" t="str">
        <f t="shared" si="9"/>
        <v>OK</v>
      </c>
      <c r="AN340" s="308"/>
      <c r="AO340" s="308"/>
      <c r="AP340" s="308"/>
    </row>
    <row r="341">
      <c r="A341" s="290"/>
      <c r="B341" s="286">
        <v>44138.0</v>
      </c>
      <c r="C341" s="289"/>
      <c r="D341" s="293" t="str">
        <f t="shared" si="4"/>
        <v>BUY</v>
      </c>
      <c r="E341" s="296">
        <v>0.7291666666666666</v>
      </c>
      <c r="F341" s="290">
        <f t="shared" si="1"/>
        <v>3071.4</v>
      </c>
      <c r="G341" s="286">
        <v>44138.0</v>
      </c>
      <c r="H341" s="287" t="s">
        <v>659</v>
      </c>
      <c r="I341" s="296">
        <v>0.8506944444444444</v>
      </c>
      <c r="J341" s="290"/>
      <c r="K341" s="285">
        <f t="shared" si="2"/>
        <v>3074.3</v>
      </c>
      <c r="L341" s="285">
        <v>2.9</v>
      </c>
      <c r="M341" s="290"/>
      <c r="N341" s="285" t="s">
        <v>94</v>
      </c>
      <c r="O341" s="285"/>
      <c r="P341" s="285"/>
      <c r="Q341" s="285" t="s">
        <v>546</v>
      </c>
      <c r="R341" s="285" t="s">
        <v>657</v>
      </c>
      <c r="S341" s="285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308"/>
      <c r="AL341" s="290" t="str">
        <f t="shared" si="8"/>
        <v>OK</v>
      </c>
      <c r="AM341" s="290" t="str">
        <f t="shared" si="9"/>
        <v>OK</v>
      </c>
      <c r="AN341" s="308"/>
      <c r="AO341" s="308"/>
      <c r="AP341" s="308"/>
    </row>
    <row r="342">
      <c r="A342" s="290"/>
      <c r="B342" s="286">
        <v>44138.0</v>
      </c>
      <c r="C342" s="289"/>
      <c r="D342" s="293" t="str">
        <f t="shared" si="4"/>
        <v>SLN</v>
      </c>
      <c r="E342" s="296">
        <v>0.8659722222222223</v>
      </c>
      <c r="F342" s="290">
        <f t="shared" si="1"/>
        <v>3074.3</v>
      </c>
      <c r="G342" s="286">
        <v>44138.0</v>
      </c>
      <c r="H342" s="287" t="s">
        <v>656</v>
      </c>
      <c r="I342" s="296">
        <v>0.875</v>
      </c>
      <c r="J342" s="290"/>
      <c r="K342" s="285">
        <f t="shared" si="2"/>
        <v>3075.5</v>
      </c>
      <c r="L342" s="285">
        <v>1.2</v>
      </c>
      <c r="M342" s="290"/>
      <c r="N342" s="285" t="s">
        <v>94</v>
      </c>
      <c r="O342" s="285"/>
      <c r="P342" s="285"/>
      <c r="Q342" s="285" t="s">
        <v>546</v>
      </c>
      <c r="R342" s="285" t="s">
        <v>657</v>
      </c>
      <c r="S342" s="285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308"/>
      <c r="AL342" s="290" t="str">
        <f t="shared" si="8"/>
        <v>OK</v>
      </c>
      <c r="AM342" s="290" t="str">
        <f t="shared" si="9"/>
        <v>OK</v>
      </c>
      <c r="AN342" s="308"/>
      <c r="AO342" s="308"/>
      <c r="AP342" s="308"/>
    </row>
    <row r="343">
      <c r="A343" s="290"/>
      <c r="B343" s="286">
        <v>44139.0</v>
      </c>
      <c r="C343" s="289"/>
      <c r="D343" s="293" t="str">
        <f t="shared" si="4"/>
        <v>APA</v>
      </c>
      <c r="E343" s="296">
        <v>0.022916666666666665</v>
      </c>
      <c r="F343" s="290">
        <f t="shared" si="1"/>
        <v>3075.5</v>
      </c>
      <c r="G343" s="286">
        <v>44139.0</v>
      </c>
      <c r="H343" s="287" t="s">
        <v>73</v>
      </c>
      <c r="I343" s="296">
        <v>0.17291666666666666</v>
      </c>
      <c r="J343" s="290"/>
      <c r="K343" s="285">
        <f t="shared" si="2"/>
        <v>3079.1</v>
      </c>
      <c r="L343" s="285">
        <v>3.6</v>
      </c>
      <c r="M343" s="290"/>
      <c r="N343" s="285" t="s">
        <v>94</v>
      </c>
      <c r="O343" s="285"/>
      <c r="P343" s="285"/>
      <c r="Q343" s="285" t="s">
        <v>546</v>
      </c>
      <c r="R343" s="285" t="s">
        <v>657</v>
      </c>
      <c r="S343" s="285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308"/>
      <c r="AL343" s="290" t="str">
        <f t="shared" si="8"/>
        <v>OK</v>
      </c>
      <c r="AM343" s="290" t="str">
        <f t="shared" si="9"/>
        <v>OK</v>
      </c>
      <c r="AN343" s="308"/>
      <c r="AO343" s="308"/>
      <c r="AP343" s="308"/>
    </row>
    <row r="344">
      <c r="A344" s="290"/>
      <c r="B344" s="286">
        <v>44139.0</v>
      </c>
      <c r="C344" s="289"/>
      <c r="D344" s="293" t="str">
        <f t="shared" si="4"/>
        <v>BUY</v>
      </c>
      <c r="E344" s="296">
        <v>0.7291666666666666</v>
      </c>
      <c r="F344" s="290">
        <f t="shared" si="1"/>
        <v>3079.1</v>
      </c>
      <c r="G344" s="286">
        <v>44139.0</v>
      </c>
      <c r="H344" s="287" t="s">
        <v>659</v>
      </c>
      <c r="I344" s="296">
        <v>0.8458333333333333</v>
      </c>
      <c r="J344" s="290"/>
      <c r="K344" s="285">
        <f t="shared" si="2"/>
        <v>3081.9</v>
      </c>
      <c r="L344" s="285">
        <v>2.8</v>
      </c>
      <c r="M344" s="290"/>
      <c r="N344" s="285" t="s">
        <v>75</v>
      </c>
      <c r="O344" s="285"/>
      <c r="P344" s="285"/>
      <c r="Q344" s="285" t="s">
        <v>546</v>
      </c>
      <c r="R344" s="285" t="s">
        <v>657</v>
      </c>
      <c r="S344" s="285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308"/>
      <c r="AL344" s="290" t="str">
        <f t="shared" si="8"/>
        <v>OK</v>
      </c>
      <c r="AM344" s="290" t="str">
        <f t="shared" si="9"/>
        <v>OK</v>
      </c>
      <c r="AN344" s="308"/>
      <c r="AO344" s="308"/>
      <c r="AP344" s="308"/>
    </row>
    <row r="345">
      <c r="A345" s="290"/>
      <c r="B345" s="286">
        <v>44139.0</v>
      </c>
      <c r="C345" s="289"/>
      <c r="D345" s="293" t="str">
        <f t="shared" si="4"/>
        <v>SLN</v>
      </c>
      <c r="E345" s="296">
        <v>0.8659722222222223</v>
      </c>
      <c r="F345" s="290">
        <f t="shared" si="1"/>
        <v>3081.9</v>
      </c>
      <c r="G345" s="286">
        <v>44139.0</v>
      </c>
      <c r="H345" s="287" t="s">
        <v>656</v>
      </c>
      <c r="I345" s="296">
        <v>0.9166666666666666</v>
      </c>
      <c r="J345" s="290"/>
      <c r="K345" s="285">
        <f t="shared" si="2"/>
        <v>3083.1</v>
      </c>
      <c r="L345" s="285">
        <v>1.2</v>
      </c>
      <c r="M345" s="290"/>
      <c r="N345" s="285" t="s">
        <v>75</v>
      </c>
      <c r="O345" s="285"/>
      <c r="P345" s="285"/>
      <c r="Q345" s="285" t="s">
        <v>546</v>
      </c>
      <c r="R345" s="285" t="s">
        <v>657</v>
      </c>
      <c r="S345" s="285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308"/>
      <c r="AL345" s="290" t="str">
        <f t="shared" si="8"/>
        <v>OK</v>
      </c>
      <c r="AM345" s="290" t="str">
        <f t="shared" si="9"/>
        <v>OK</v>
      </c>
      <c r="AN345" s="308"/>
      <c r="AO345" s="308"/>
      <c r="AP345" s="308"/>
    </row>
    <row r="346">
      <c r="A346" s="290"/>
      <c r="B346" s="286">
        <v>44140.0</v>
      </c>
      <c r="C346" s="289"/>
      <c r="D346" s="293" t="str">
        <f t="shared" si="4"/>
        <v>APA</v>
      </c>
      <c r="E346" s="296">
        <v>0.041666666666666664</v>
      </c>
      <c r="F346" s="290">
        <f t="shared" si="1"/>
        <v>3083.1</v>
      </c>
      <c r="G346" s="286">
        <v>44140.0</v>
      </c>
      <c r="H346" s="287" t="s">
        <v>73</v>
      </c>
      <c r="I346" s="296">
        <v>0.1875</v>
      </c>
      <c r="J346" s="290"/>
      <c r="K346" s="285">
        <f t="shared" si="2"/>
        <v>3086.7</v>
      </c>
      <c r="L346" s="285">
        <v>3.6</v>
      </c>
      <c r="M346" s="290"/>
      <c r="N346" s="285" t="s">
        <v>75</v>
      </c>
      <c r="O346" s="285"/>
      <c r="P346" s="285"/>
      <c r="Q346" s="285" t="s">
        <v>546</v>
      </c>
      <c r="R346" s="285" t="s">
        <v>657</v>
      </c>
      <c r="S346" s="285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308"/>
      <c r="AL346" s="290" t="str">
        <f t="shared" si="8"/>
        <v>OK</v>
      </c>
      <c r="AM346" s="290" t="str">
        <f t="shared" si="9"/>
        <v>OK</v>
      </c>
      <c r="AN346" s="308"/>
      <c r="AO346" s="308"/>
      <c r="AP346" s="308"/>
    </row>
    <row r="347">
      <c r="A347" s="290"/>
      <c r="B347" s="286">
        <v>44140.0</v>
      </c>
      <c r="C347" s="289"/>
      <c r="D347" s="293" t="str">
        <f t="shared" si="4"/>
        <v>BUY</v>
      </c>
      <c r="E347" s="296">
        <v>0.7868055555555555</v>
      </c>
      <c r="F347" s="290">
        <f t="shared" si="1"/>
        <v>3086.7</v>
      </c>
      <c r="G347" s="286">
        <v>44140.0</v>
      </c>
      <c r="H347" s="287" t="s">
        <v>654</v>
      </c>
      <c r="I347" s="296">
        <v>0.9236111111111112</v>
      </c>
      <c r="J347" s="290"/>
      <c r="K347" s="285">
        <f t="shared" si="2"/>
        <v>3089.9</v>
      </c>
      <c r="L347" s="285">
        <v>3.2</v>
      </c>
      <c r="M347" s="290"/>
      <c r="N347" s="285" t="s">
        <v>102</v>
      </c>
      <c r="O347" s="285"/>
      <c r="P347" s="285"/>
      <c r="Q347" s="285" t="s">
        <v>546</v>
      </c>
      <c r="R347" s="285" t="s">
        <v>657</v>
      </c>
      <c r="S347" s="285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308"/>
      <c r="AL347" s="290" t="str">
        <f t="shared" si="8"/>
        <v>OK</v>
      </c>
      <c r="AM347" s="290" t="str">
        <f t="shared" si="9"/>
        <v>OK</v>
      </c>
      <c r="AN347" s="308"/>
      <c r="AO347" s="308"/>
      <c r="AP347" s="308"/>
    </row>
    <row r="348">
      <c r="A348" s="290"/>
      <c r="B348" s="286">
        <v>44140.0</v>
      </c>
      <c r="C348" s="289"/>
      <c r="D348" s="293" t="str">
        <f t="shared" si="4"/>
        <v>GCK</v>
      </c>
      <c r="E348" s="296">
        <v>0.9451388888888889</v>
      </c>
      <c r="F348" s="290">
        <f t="shared" si="1"/>
        <v>3089.9</v>
      </c>
      <c r="G348" s="286">
        <v>44140.0</v>
      </c>
      <c r="H348" s="287" t="s">
        <v>656</v>
      </c>
      <c r="I348" s="296">
        <v>0.9826388888888888</v>
      </c>
      <c r="J348" s="290"/>
      <c r="K348" s="285">
        <f t="shared" si="2"/>
        <v>3090.8</v>
      </c>
      <c r="L348" s="285">
        <v>0.9</v>
      </c>
      <c r="M348" s="290"/>
      <c r="N348" s="285" t="s">
        <v>102</v>
      </c>
      <c r="O348" s="285"/>
      <c r="P348" s="285"/>
      <c r="Q348" s="285" t="s">
        <v>546</v>
      </c>
      <c r="R348" s="285" t="s">
        <v>657</v>
      </c>
      <c r="S348" s="285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308"/>
      <c r="AL348" s="290" t="str">
        <f t="shared" si="8"/>
        <v>OK</v>
      </c>
      <c r="AM348" s="290" t="str">
        <f t="shared" si="9"/>
        <v>OK</v>
      </c>
      <c r="AN348" s="308"/>
      <c r="AO348" s="308"/>
      <c r="AP348" s="308"/>
    </row>
    <row r="349">
      <c r="A349" s="290"/>
      <c r="B349" s="286">
        <v>44141.0</v>
      </c>
      <c r="C349" s="289"/>
      <c r="D349" s="293" t="str">
        <f t="shared" si="4"/>
        <v>APA</v>
      </c>
      <c r="E349" s="296">
        <v>0.041666666666666664</v>
      </c>
      <c r="F349" s="290">
        <f t="shared" si="1"/>
        <v>3090.8</v>
      </c>
      <c r="G349" s="286">
        <v>44141.0</v>
      </c>
      <c r="H349" s="287" t="s">
        <v>73</v>
      </c>
      <c r="I349" s="296">
        <v>0.19444444444444445</v>
      </c>
      <c r="J349" s="290"/>
      <c r="K349" s="285">
        <f t="shared" si="2"/>
        <v>3094.4</v>
      </c>
      <c r="L349" s="285">
        <v>3.6</v>
      </c>
      <c r="M349" s="290"/>
      <c r="N349" s="285" t="s">
        <v>102</v>
      </c>
      <c r="O349" s="285"/>
      <c r="P349" s="285"/>
      <c r="Q349" s="285" t="s">
        <v>546</v>
      </c>
      <c r="R349" s="285" t="s">
        <v>657</v>
      </c>
      <c r="S349" s="285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308"/>
      <c r="AL349" s="290" t="str">
        <f t="shared" si="8"/>
        <v>OK</v>
      </c>
      <c r="AM349" s="290" t="str">
        <f t="shared" si="9"/>
        <v>OK</v>
      </c>
      <c r="AN349" s="308"/>
      <c r="AO349" s="308"/>
      <c r="AP349" s="308"/>
    </row>
    <row r="350">
      <c r="A350" s="290"/>
      <c r="B350" s="286">
        <v>44141.0</v>
      </c>
      <c r="C350" s="289"/>
      <c r="D350" s="293" t="str">
        <f t="shared" si="4"/>
        <v>BUY</v>
      </c>
      <c r="E350" s="296">
        <v>0.3784722222222222</v>
      </c>
      <c r="F350" s="290">
        <f t="shared" si="1"/>
        <v>3094.4</v>
      </c>
      <c r="G350" s="286">
        <v>44141.0</v>
      </c>
      <c r="H350" s="287" t="s">
        <v>679</v>
      </c>
      <c r="I350" s="296">
        <v>0.4027777777777778</v>
      </c>
      <c r="J350" s="290"/>
      <c r="K350" s="285">
        <f t="shared" si="2"/>
        <v>3095</v>
      </c>
      <c r="L350" s="285">
        <v>0.6</v>
      </c>
      <c r="M350" s="290"/>
      <c r="N350" s="285" t="s">
        <v>75</v>
      </c>
      <c r="O350" s="285"/>
      <c r="P350" s="285"/>
      <c r="Q350" s="285" t="s">
        <v>519</v>
      </c>
      <c r="R350" s="285" t="s">
        <v>639</v>
      </c>
      <c r="S350" s="285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308"/>
      <c r="AL350" s="290" t="str">
        <f t="shared" si="8"/>
        <v>OK</v>
      </c>
      <c r="AM350" s="290" t="str">
        <f t="shared" si="9"/>
        <v>OK</v>
      </c>
      <c r="AN350" s="308"/>
      <c r="AO350" s="308"/>
      <c r="AP350" s="308"/>
    </row>
    <row r="351">
      <c r="A351" s="290"/>
      <c r="B351" s="286">
        <v>44141.0</v>
      </c>
      <c r="C351" s="289"/>
      <c r="D351" s="293" t="str">
        <f t="shared" si="4"/>
        <v>GSP</v>
      </c>
      <c r="E351" s="296">
        <v>0.4166666666666667</v>
      </c>
      <c r="F351" s="290">
        <f t="shared" si="1"/>
        <v>3095</v>
      </c>
      <c r="G351" s="286">
        <v>44141.0</v>
      </c>
      <c r="H351" s="287" t="s">
        <v>648</v>
      </c>
      <c r="I351" s="296">
        <v>0.5277777777777778</v>
      </c>
      <c r="J351" s="290"/>
      <c r="K351" s="285">
        <f t="shared" si="2"/>
        <v>3097.6</v>
      </c>
      <c r="L351" s="285">
        <v>2.6</v>
      </c>
      <c r="M351" s="290"/>
      <c r="N351" s="285" t="s">
        <v>75</v>
      </c>
      <c r="O351" s="285"/>
      <c r="P351" s="285"/>
      <c r="Q351" s="285" t="s">
        <v>519</v>
      </c>
      <c r="R351" s="285" t="s">
        <v>639</v>
      </c>
      <c r="S351" s="285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308"/>
      <c r="AL351" s="290" t="str">
        <f t="shared" si="8"/>
        <v>OK</v>
      </c>
      <c r="AM351" s="290" t="str">
        <f t="shared" si="9"/>
        <v>OK</v>
      </c>
      <c r="AN351" s="308"/>
      <c r="AO351" s="308"/>
      <c r="AP351" s="308"/>
    </row>
    <row r="352">
      <c r="A352" s="290"/>
      <c r="B352" s="286">
        <v>44141.0</v>
      </c>
      <c r="C352" s="289"/>
      <c r="D352" s="293" t="str">
        <f t="shared" si="4"/>
        <v>CXO</v>
      </c>
      <c r="E352" s="296">
        <v>0.5625</v>
      </c>
      <c r="F352" s="290">
        <f t="shared" si="1"/>
        <v>3097.6</v>
      </c>
      <c r="G352" s="286">
        <v>44141.0</v>
      </c>
      <c r="H352" s="287" t="s">
        <v>648</v>
      </c>
      <c r="I352" s="296">
        <v>0.5833333333333334</v>
      </c>
      <c r="J352" s="290"/>
      <c r="K352" s="285">
        <f t="shared" si="2"/>
        <v>3098</v>
      </c>
      <c r="L352" s="285">
        <v>0.4</v>
      </c>
      <c r="M352" s="290"/>
      <c r="N352" s="285" t="s">
        <v>75</v>
      </c>
      <c r="O352" s="285"/>
      <c r="P352" s="285"/>
      <c r="Q352" s="285" t="s">
        <v>519</v>
      </c>
      <c r="R352" s="285" t="s">
        <v>639</v>
      </c>
      <c r="S352" s="285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308"/>
      <c r="AL352" s="290" t="str">
        <f t="shared" si="8"/>
        <v>OK</v>
      </c>
      <c r="AM352" s="290" t="str">
        <f t="shared" si="9"/>
        <v>OK</v>
      </c>
      <c r="AN352" s="308"/>
      <c r="AO352" s="308"/>
      <c r="AP352" s="308"/>
    </row>
    <row r="353">
      <c r="A353" s="290"/>
      <c r="B353" s="286">
        <v>44141.0</v>
      </c>
      <c r="C353" s="289"/>
      <c r="D353" s="293" t="str">
        <f t="shared" si="4"/>
        <v>CXO</v>
      </c>
      <c r="E353" s="296">
        <v>0.6111111111111112</v>
      </c>
      <c r="F353" s="290">
        <f t="shared" si="1"/>
        <v>3098</v>
      </c>
      <c r="G353" s="286">
        <v>44141.0</v>
      </c>
      <c r="H353" s="287" t="s">
        <v>73</v>
      </c>
      <c r="I353" s="296">
        <v>0.7222222222222222</v>
      </c>
      <c r="J353" s="290"/>
      <c r="K353" s="285">
        <f t="shared" si="2"/>
        <v>3100.5</v>
      </c>
      <c r="L353" s="285">
        <v>2.5</v>
      </c>
      <c r="M353" s="290"/>
      <c r="N353" s="285" t="s">
        <v>75</v>
      </c>
      <c r="O353" s="285"/>
      <c r="P353" s="285"/>
      <c r="Q353" s="285" t="s">
        <v>519</v>
      </c>
      <c r="R353" s="285" t="s">
        <v>639</v>
      </c>
      <c r="S353" s="285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308"/>
      <c r="AL353" s="290" t="str">
        <f t="shared" si="8"/>
        <v>OK</v>
      </c>
      <c r="AM353" s="290" t="str">
        <f t="shared" si="9"/>
        <v>OK</v>
      </c>
      <c r="AN353" s="308"/>
      <c r="AO353" s="308"/>
      <c r="AP353" s="308"/>
    </row>
    <row r="354">
      <c r="A354" s="290"/>
      <c r="B354" s="286">
        <v>44141.0</v>
      </c>
      <c r="C354" s="289"/>
      <c r="D354" s="293" t="str">
        <f t="shared" si="4"/>
        <v>BUY</v>
      </c>
      <c r="E354" s="296">
        <v>0.76875</v>
      </c>
      <c r="F354" s="290">
        <f t="shared" si="1"/>
        <v>3100.5</v>
      </c>
      <c r="G354" s="286">
        <v>44141.0</v>
      </c>
      <c r="H354" s="287" t="s">
        <v>659</v>
      </c>
      <c r="I354" s="296">
        <v>0.9138888888888889</v>
      </c>
      <c r="J354" s="290"/>
      <c r="K354" s="285">
        <f t="shared" si="2"/>
        <v>3103</v>
      </c>
      <c r="L354" s="285">
        <v>2.5</v>
      </c>
      <c r="M354" s="290"/>
      <c r="N354" s="285" t="s">
        <v>94</v>
      </c>
      <c r="O354" s="285"/>
      <c r="P354" s="285"/>
      <c r="Q354" s="285" t="s">
        <v>546</v>
      </c>
      <c r="R354" s="285" t="s">
        <v>657</v>
      </c>
      <c r="S354" s="285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308"/>
      <c r="AL354" s="290" t="str">
        <f t="shared" si="8"/>
        <v>OK</v>
      </c>
      <c r="AM354" s="290" t="str">
        <f t="shared" si="9"/>
        <v>OK</v>
      </c>
      <c r="AN354" s="308"/>
      <c r="AO354" s="308"/>
      <c r="AP354" s="308"/>
    </row>
    <row r="355">
      <c r="A355" s="290"/>
      <c r="B355" s="286">
        <v>44141.0</v>
      </c>
      <c r="C355" s="289"/>
      <c r="D355" s="293" t="str">
        <f t="shared" si="4"/>
        <v>SLN</v>
      </c>
      <c r="E355" s="296">
        <v>0.9263888888888889</v>
      </c>
      <c r="F355" s="290">
        <f t="shared" si="1"/>
        <v>3103</v>
      </c>
      <c r="G355" s="286">
        <v>44141.0</v>
      </c>
      <c r="H355" s="287" t="s">
        <v>656</v>
      </c>
      <c r="I355" s="296">
        <v>0.9333333333333333</v>
      </c>
      <c r="J355" s="290"/>
      <c r="K355" s="285">
        <f t="shared" si="2"/>
        <v>3104.2</v>
      </c>
      <c r="L355" s="285">
        <v>1.2</v>
      </c>
      <c r="M355" s="290"/>
      <c r="N355" s="285" t="s">
        <v>94</v>
      </c>
      <c r="O355" s="285"/>
      <c r="P355" s="285"/>
      <c r="Q355" s="285" t="s">
        <v>546</v>
      </c>
      <c r="R355" s="285" t="s">
        <v>657</v>
      </c>
      <c r="S355" s="285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308"/>
      <c r="AL355" s="290" t="str">
        <f t="shared" si="8"/>
        <v>OK</v>
      </c>
      <c r="AM355" s="290" t="str">
        <f t="shared" si="9"/>
        <v>OK</v>
      </c>
      <c r="AN355" s="308"/>
      <c r="AO355" s="308"/>
      <c r="AP355" s="308"/>
    </row>
    <row r="356">
      <c r="A356" s="290"/>
      <c r="B356" s="286">
        <v>44142.0</v>
      </c>
      <c r="C356" s="289"/>
      <c r="D356" s="293" t="str">
        <f t="shared" si="4"/>
        <v>APA</v>
      </c>
      <c r="E356" s="296">
        <v>0.03611111111111111</v>
      </c>
      <c r="F356" s="290">
        <f t="shared" si="1"/>
        <v>3104.2</v>
      </c>
      <c r="G356" s="286">
        <v>44142.0</v>
      </c>
      <c r="H356" s="287" t="s">
        <v>73</v>
      </c>
      <c r="I356" s="296">
        <v>0.19027777777777777</v>
      </c>
      <c r="J356" s="290"/>
      <c r="K356" s="285">
        <f t="shared" si="2"/>
        <v>3107.9</v>
      </c>
      <c r="L356" s="285">
        <v>3.7</v>
      </c>
      <c r="M356" s="290"/>
      <c r="N356" s="285" t="s">
        <v>94</v>
      </c>
      <c r="O356" s="285"/>
      <c r="P356" s="285"/>
      <c r="Q356" s="285" t="s">
        <v>546</v>
      </c>
      <c r="R356" s="285" t="s">
        <v>657</v>
      </c>
      <c r="S356" s="285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308"/>
      <c r="AL356" s="290" t="str">
        <f t="shared" si="8"/>
        <v>OK</v>
      </c>
      <c r="AM356" s="290" t="str">
        <f t="shared" si="9"/>
        <v>OK</v>
      </c>
      <c r="AN356" s="308"/>
      <c r="AO356" s="308"/>
      <c r="AP356" s="308"/>
    </row>
    <row r="357">
      <c r="A357" s="290"/>
      <c r="B357" s="286">
        <v>44142.0</v>
      </c>
      <c r="C357" s="289"/>
      <c r="D357" s="293" t="str">
        <f t="shared" si="4"/>
        <v>BUY</v>
      </c>
      <c r="E357" s="296">
        <v>0.7326388888888888</v>
      </c>
      <c r="F357" s="290">
        <f t="shared" si="1"/>
        <v>3107.9</v>
      </c>
      <c r="G357" s="286">
        <v>44142.0</v>
      </c>
      <c r="H357" s="287" t="s">
        <v>659</v>
      </c>
      <c r="I357" s="296">
        <v>0.8958333333333334</v>
      </c>
      <c r="J357" s="290"/>
      <c r="K357" s="285">
        <f t="shared" si="2"/>
        <v>3110.8</v>
      </c>
      <c r="L357" s="285">
        <v>2.9</v>
      </c>
      <c r="M357" s="290"/>
      <c r="N357" s="285" t="s">
        <v>75</v>
      </c>
      <c r="O357" s="285"/>
      <c r="P357" s="285"/>
      <c r="Q357" s="285" t="s">
        <v>546</v>
      </c>
      <c r="R357" s="285" t="s">
        <v>657</v>
      </c>
      <c r="S357" s="285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308"/>
      <c r="AL357" s="290" t="str">
        <f t="shared" si="8"/>
        <v>OK</v>
      </c>
      <c r="AM357" s="290" t="str">
        <f t="shared" si="9"/>
        <v>OK</v>
      </c>
      <c r="AN357" s="308"/>
      <c r="AO357" s="308"/>
      <c r="AP357" s="308"/>
    </row>
    <row r="358">
      <c r="A358" s="290"/>
      <c r="B358" s="286">
        <v>44142.0</v>
      </c>
      <c r="C358" s="289"/>
      <c r="D358" s="293" t="str">
        <f t="shared" si="4"/>
        <v>SLN</v>
      </c>
      <c r="E358" s="296">
        <v>0.90625</v>
      </c>
      <c r="F358" s="290">
        <f t="shared" si="1"/>
        <v>3110.8</v>
      </c>
      <c r="G358" s="286">
        <v>44142.0</v>
      </c>
      <c r="H358" s="287" t="s">
        <v>656</v>
      </c>
      <c r="I358" s="296">
        <v>0.9340277777777778</v>
      </c>
      <c r="J358" s="290"/>
      <c r="K358" s="285">
        <f t="shared" si="2"/>
        <v>3112</v>
      </c>
      <c r="L358" s="285">
        <v>1.2</v>
      </c>
      <c r="M358" s="290"/>
      <c r="N358" s="285" t="s">
        <v>75</v>
      </c>
      <c r="O358" s="285"/>
      <c r="P358" s="285"/>
      <c r="Q358" s="285" t="s">
        <v>546</v>
      </c>
      <c r="R358" s="285" t="s">
        <v>657</v>
      </c>
      <c r="S358" s="285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308"/>
      <c r="AL358" s="290" t="str">
        <f t="shared" si="8"/>
        <v>OK</v>
      </c>
      <c r="AM358" s="290" t="str">
        <f t="shared" si="9"/>
        <v>OK</v>
      </c>
      <c r="AN358" s="308"/>
      <c r="AO358" s="308"/>
      <c r="AP358" s="308"/>
    </row>
    <row r="359">
      <c r="A359" s="290"/>
      <c r="B359" s="286">
        <v>44143.0</v>
      </c>
      <c r="C359" s="289"/>
      <c r="D359" s="293" t="str">
        <f t="shared" si="4"/>
        <v>APA</v>
      </c>
      <c r="E359" s="296">
        <v>0.010416666666666666</v>
      </c>
      <c r="F359" s="290">
        <f t="shared" si="1"/>
        <v>3112</v>
      </c>
      <c r="G359" s="286">
        <v>44143.0</v>
      </c>
      <c r="H359" s="287" t="s">
        <v>73</v>
      </c>
      <c r="I359" s="296">
        <v>0.15625</v>
      </c>
      <c r="J359" s="290"/>
      <c r="K359" s="285">
        <f t="shared" si="2"/>
        <v>3115.5</v>
      </c>
      <c r="L359" s="285">
        <v>3.5</v>
      </c>
      <c r="M359" s="290"/>
      <c r="N359" s="285" t="s">
        <v>75</v>
      </c>
      <c r="O359" s="285"/>
      <c r="P359" s="285"/>
      <c r="Q359" s="285" t="s">
        <v>546</v>
      </c>
      <c r="R359" s="285" t="s">
        <v>657</v>
      </c>
      <c r="S359" s="285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308"/>
      <c r="AL359" s="290" t="str">
        <f t="shared" si="8"/>
        <v>OK</v>
      </c>
      <c r="AM359" s="290" t="str">
        <f t="shared" si="9"/>
        <v>OK</v>
      </c>
      <c r="AN359" s="308"/>
      <c r="AO359" s="308"/>
      <c r="AP359" s="308"/>
    </row>
    <row r="360">
      <c r="A360" s="290"/>
      <c r="B360" s="286">
        <v>44143.0</v>
      </c>
      <c r="C360" s="289"/>
      <c r="D360" s="293" t="str">
        <f t="shared" si="4"/>
        <v>BUY</v>
      </c>
      <c r="E360" s="296">
        <v>0.7555555555555555</v>
      </c>
      <c r="F360" s="290">
        <f t="shared" si="1"/>
        <v>3115.5</v>
      </c>
      <c r="G360" s="286">
        <v>44143.0</v>
      </c>
      <c r="H360" s="287" t="s">
        <v>659</v>
      </c>
      <c r="I360" s="296">
        <v>0.8763888888888889</v>
      </c>
      <c r="J360" s="290"/>
      <c r="K360" s="285">
        <f t="shared" si="2"/>
        <v>3118.4</v>
      </c>
      <c r="L360" s="285">
        <v>2.9</v>
      </c>
      <c r="M360" s="290"/>
      <c r="N360" s="285" t="s">
        <v>94</v>
      </c>
      <c r="O360" s="285"/>
      <c r="P360" s="285"/>
      <c r="Q360" s="285" t="s">
        <v>546</v>
      </c>
      <c r="R360" s="285" t="s">
        <v>657</v>
      </c>
      <c r="S360" s="285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308"/>
      <c r="AL360" s="290" t="str">
        <f t="shared" si="8"/>
        <v>OK</v>
      </c>
      <c r="AM360" s="290" t="str">
        <f t="shared" si="9"/>
        <v>OK</v>
      </c>
      <c r="AN360" s="308"/>
      <c r="AO360" s="308"/>
      <c r="AP360" s="308"/>
    </row>
    <row r="361">
      <c r="A361" s="290"/>
      <c r="B361" s="286">
        <v>44143.0</v>
      </c>
      <c r="C361" s="289"/>
      <c r="D361" s="293" t="str">
        <f t="shared" si="4"/>
        <v>SLN</v>
      </c>
      <c r="E361" s="296">
        <v>0.8958333333333334</v>
      </c>
      <c r="F361" s="290">
        <f t="shared" si="1"/>
        <v>3118.4</v>
      </c>
      <c r="G361" s="286">
        <v>44143.0</v>
      </c>
      <c r="H361" s="287" t="s">
        <v>656</v>
      </c>
      <c r="I361" s="296">
        <v>0.9541666666666667</v>
      </c>
      <c r="J361" s="290"/>
      <c r="K361" s="285">
        <f t="shared" si="2"/>
        <v>3119.8</v>
      </c>
      <c r="L361" s="285">
        <v>1.4</v>
      </c>
      <c r="M361" s="290"/>
      <c r="N361" s="285" t="s">
        <v>94</v>
      </c>
      <c r="O361" s="285"/>
      <c r="P361" s="285"/>
      <c r="Q361" s="285" t="s">
        <v>546</v>
      </c>
      <c r="R361" s="285" t="s">
        <v>657</v>
      </c>
      <c r="S361" s="285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308"/>
      <c r="AL361" s="290" t="str">
        <f t="shared" si="8"/>
        <v>OK</v>
      </c>
      <c r="AM361" s="290" t="str">
        <f t="shared" si="9"/>
        <v>OK</v>
      </c>
      <c r="AN361" s="308"/>
      <c r="AO361" s="308"/>
      <c r="AP361" s="308"/>
    </row>
    <row r="362">
      <c r="A362" s="290"/>
      <c r="B362" s="286">
        <v>44144.0</v>
      </c>
      <c r="C362" s="289"/>
      <c r="D362" s="293" t="str">
        <f t="shared" si="4"/>
        <v>APA</v>
      </c>
      <c r="E362" s="296">
        <v>0.027083333333333334</v>
      </c>
      <c r="F362" s="290">
        <f t="shared" si="1"/>
        <v>3119.8</v>
      </c>
      <c r="G362" s="286">
        <v>44144.0</v>
      </c>
      <c r="H362" s="287" t="s">
        <v>73</v>
      </c>
      <c r="I362" s="296">
        <v>0.16666666666666666</v>
      </c>
      <c r="J362" s="290"/>
      <c r="K362" s="285">
        <f t="shared" si="2"/>
        <v>3123.1</v>
      </c>
      <c r="L362" s="285">
        <v>3.3</v>
      </c>
      <c r="M362" s="290"/>
      <c r="N362" s="285" t="s">
        <v>94</v>
      </c>
      <c r="O362" s="285"/>
      <c r="P362" s="285"/>
      <c r="Q362" s="285" t="s">
        <v>546</v>
      </c>
      <c r="R362" s="285" t="s">
        <v>657</v>
      </c>
      <c r="S362" s="285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308"/>
      <c r="AL362" s="290" t="str">
        <f t="shared" si="8"/>
        <v>OK</v>
      </c>
      <c r="AM362" s="290" t="str">
        <f t="shared" si="9"/>
        <v>OK</v>
      </c>
      <c r="AN362" s="308"/>
      <c r="AO362" s="308"/>
      <c r="AP362" s="308"/>
    </row>
    <row r="363">
      <c r="A363" s="290"/>
      <c r="B363" s="286">
        <v>44144.0</v>
      </c>
      <c r="C363" s="289"/>
      <c r="D363" s="293" t="str">
        <f t="shared" si="4"/>
        <v>BUY</v>
      </c>
      <c r="E363" s="296">
        <v>0.7729166666666667</v>
      </c>
      <c r="F363" s="290">
        <f t="shared" si="1"/>
        <v>3123.1</v>
      </c>
      <c r="G363" s="286">
        <v>44144.0</v>
      </c>
      <c r="H363" s="287" t="s">
        <v>659</v>
      </c>
      <c r="I363" s="296">
        <v>0.9076388888888889</v>
      </c>
      <c r="J363" s="290"/>
      <c r="K363" s="285">
        <f t="shared" si="2"/>
        <v>3126.3</v>
      </c>
      <c r="L363" s="285">
        <v>3.2</v>
      </c>
      <c r="M363" s="290"/>
      <c r="N363" s="285" t="s">
        <v>94</v>
      </c>
      <c r="O363" s="285"/>
      <c r="P363" s="285"/>
      <c r="Q363" s="285" t="s">
        <v>546</v>
      </c>
      <c r="R363" s="285" t="s">
        <v>657</v>
      </c>
      <c r="S363" s="285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308"/>
      <c r="AL363" s="290" t="str">
        <f t="shared" si="8"/>
        <v>OK</v>
      </c>
      <c r="AM363" s="290" t="str">
        <f t="shared" si="9"/>
        <v>OK</v>
      </c>
      <c r="AN363" s="308"/>
      <c r="AO363" s="308"/>
      <c r="AP363" s="308"/>
    </row>
    <row r="364">
      <c r="A364" s="290"/>
      <c r="B364" s="286">
        <v>44145.0</v>
      </c>
      <c r="C364" s="289"/>
      <c r="D364" s="293" t="str">
        <f t="shared" si="4"/>
        <v>SLN</v>
      </c>
      <c r="E364" s="296">
        <v>0.019444444444444445</v>
      </c>
      <c r="F364" s="290">
        <f t="shared" si="1"/>
        <v>3126.3</v>
      </c>
      <c r="G364" s="286">
        <v>44145.0</v>
      </c>
      <c r="H364" s="287" t="s">
        <v>656</v>
      </c>
      <c r="I364" s="296">
        <v>0.09861111111111111</v>
      </c>
      <c r="J364" s="290"/>
      <c r="K364" s="285">
        <f t="shared" si="2"/>
        <v>3128.2</v>
      </c>
      <c r="L364" s="285">
        <v>1.9</v>
      </c>
      <c r="M364" s="290"/>
      <c r="N364" s="285" t="s">
        <v>94</v>
      </c>
      <c r="O364" s="285"/>
      <c r="P364" s="285"/>
      <c r="Q364" s="285" t="s">
        <v>546</v>
      </c>
      <c r="R364" s="285" t="s">
        <v>657</v>
      </c>
      <c r="S364" s="285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308"/>
      <c r="AL364" s="290" t="str">
        <f t="shared" si="8"/>
        <v>OK</v>
      </c>
      <c r="AM364" s="290" t="str">
        <f t="shared" si="9"/>
        <v>OK</v>
      </c>
      <c r="AN364" s="308"/>
      <c r="AO364" s="308"/>
      <c r="AP364" s="308"/>
    </row>
    <row r="365">
      <c r="A365" s="290"/>
      <c r="B365" s="286">
        <v>44145.0</v>
      </c>
      <c r="C365" s="289"/>
      <c r="D365" s="293" t="str">
        <f t="shared" si="4"/>
        <v>APA</v>
      </c>
      <c r="E365" s="296">
        <v>0.12361111111111112</v>
      </c>
      <c r="F365" s="290">
        <f t="shared" si="1"/>
        <v>3128.2</v>
      </c>
      <c r="G365" s="286">
        <v>44145.0</v>
      </c>
      <c r="H365" s="287" t="s">
        <v>197</v>
      </c>
      <c r="I365" s="296">
        <v>0.27291666666666664</v>
      </c>
      <c r="J365" s="290"/>
      <c r="K365" s="285">
        <f t="shared" si="2"/>
        <v>3131.9</v>
      </c>
      <c r="L365" s="285">
        <v>3.7</v>
      </c>
      <c r="M365" s="290"/>
      <c r="N365" s="285" t="s">
        <v>94</v>
      </c>
      <c r="O365" s="285"/>
      <c r="P365" s="285"/>
      <c r="Q365" s="285" t="s">
        <v>546</v>
      </c>
      <c r="R365" s="285" t="s">
        <v>657</v>
      </c>
      <c r="S365" s="285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308"/>
      <c r="AL365" s="290" t="str">
        <f t="shared" si="8"/>
        <v>OK</v>
      </c>
      <c r="AM365" s="290" t="str">
        <f t="shared" si="9"/>
        <v>OK</v>
      </c>
      <c r="AN365" s="308"/>
      <c r="AO365" s="308"/>
      <c r="AP365" s="308"/>
    </row>
    <row r="366">
      <c r="A366" s="290"/>
      <c r="B366" s="286">
        <v>44145.0</v>
      </c>
      <c r="C366" s="289"/>
      <c r="D366" s="293" t="str">
        <f t="shared" si="4"/>
        <v>GSO</v>
      </c>
      <c r="E366" s="296">
        <v>0.39166666666666666</v>
      </c>
      <c r="F366" s="290">
        <f t="shared" si="1"/>
        <v>3131.9</v>
      </c>
      <c r="G366" s="286">
        <v>44145.0</v>
      </c>
      <c r="H366" s="287" t="s">
        <v>73</v>
      </c>
      <c r="I366" s="296">
        <v>0.4</v>
      </c>
      <c r="J366" s="290"/>
      <c r="K366" s="285">
        <f t="shared" si="2"/>
        <v>3132.1</v>
      </c>
      <c r="L366" s="285">
        <v>0.2</v>
      </c>
      <c r="M366" s="290"/>
      <c r="N366" s="285" t="s">
        <v>94</v>
      </c>
      <c r="O366" s="285"/>
      <c r="P366" s="285"/>
      <c r="Q366" s="285" t="s">
        <v>546</v>
      </c>
      <c r="R366" s="285" t="s">
        <v>657</v>
      </c>
      <c r="S366" s="285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308"/>
      <c r="AL366" s="290" t="str">
        <f t="shared" si="8"/>
        <v>OK</v>
      </c>
      <c r="AM366" s="290" t="str">
        <f t="shared" si="9"/>
        <v>OK</v>
      </c>
      <c r="AN366" s="308"/>
      <c r="AO366" s="308"/>
      <c r="AP366" s="308"/>
    </row>
    <row r="367">
      <c r="A367" s="290"/>
      <c r="B367" s="286">
        <v>44146.0</v>
      </c>
      <c r="C367" s="289"/>
      <c r="D367" s="293" t="str">
        <f t="shared" si="4"/>
        <v>BUY</v>
      </c>
      <c r="E367" s="296">
        <v>0.7597222222222222</v>
      </c>
      <c r="F367" s="290">
        <f t="shared" si="1"/>
        <v>3132.1</v>
      </c>
      <c r="G367" s="286">
        <v>44146.0</v>
      </c>
      <c r="H367" s="287" t="s">
        <v>659</v>
      </c>
      <c r="I367" s="296">
        <v>0.8909722222222223</v>
      </c>
      <c r="J367" s="290"/>
      <c r="K367" s="285">
        <f t="shared" si="2"/>
        <v>3135.2</v>
      </c>
      <c r="L367" s="285">
        <v>3.1</v>
      </c>
      <c r="M367" s="290"/>
      <c r="N367" s="285" t="s">
        <v>94</v>
      </c>
      <c r="O367" s="285"/>
      <c r="P367" s="285"/>
      <c r="Q367" s="285" t="s">
        <v>546</v>
      </c>
      <c r="R367" s="285" t="s">
        <v>657</v>
      </c>
      <c r="S367" s="285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308"/>
      <c r="AL367" s="290" t="str">
        <f t="shared" si="8"/>
        <v>OK</v>
      </c>
      <c r="AM367" s="290" t="str">
        <f t="shared" si="9"/>
        <v>OK</v>
      </c>
      <c r="AN367" s="308"/>
      <c r="AO367" s="308"/>
      <c r="AP367" s="308"/>
    </row>
    <row r="368">
      <c r="A368" s="290"/>
      <c r="B368" s="286">
        <v>44146.0</v>
      </c>
      <c r="C368" s="289"/>
      <c r="D368" s="293" t="str">
        <f t="shared" si="4"/>
        <v>SLN</v>
      </c>
      <c r="E368" s="296">
        <v>0.9055555555555556</v>
      </c>
      <c r="F368" s="290">
        <f t="shared" si="1"/>
        <v>3135.2</v>
      </c>
      <c r="G368" s="286">
        <v>44146.0</v>
      </c>
      <c r="H368" s="287" t="s">
        <v>656</v>
      </c>
      <c r="I368" s="296">
        <v>0.9326388888888889</v>
      </c>
      <c r="J368" s="290"/>
      <c r="K368" s="285">
        <f t="shared" si="2"/>
        <v>3136.5</v>
      </c>
      <c r="L368" s="285">
        <v>1.3</v>
      </c>
      <c r="M368" s="290"/>
      <c r="N368" s="285" t="s">
        <v>94</v>
      </c>
      <c r="O368" s="285"/>
      <c r="P368" s="285"/>
      <c r="Q368" s="285" t="s">
        <v>546</v>
      </c>
      <c r="R368" s="285" t="s">
        <v>657</v>
      </c>
      <c r="S368" s="285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308"/>
      <c r="AL368" s="290" t="str">
        <f t="shared" si="8"/>
        <v>OK</v>
      </c>
      <c r="AM368" s="290" t="str">
        <f t="shared" si="9"/>
        <v>OK</v>
      </c>
      <c r="AN368" s="308"/>
      <c r="AO368" s="308"/>
      <c r="AP368" s="308"/>
    </row>
    <row r="369">
      <c r="A369" s="290"/>
      <c r="B369" s="286">
        <v>44147.0</v>
      </c>
      <c r="C369" s="289"/>
      <c r="D369" s="293" t="str">
        <f t="shared" si="4"/>
        <v>APA</v>
      </c>
      <c r="E369" s="296">
        <v>0.044444444444444446</v>
      </c>
      <c r="F369" s="290">
        <f t="shared" si="1"/>
        <v>3136.5</v>
      </c>
      <c r="G369" s="286">
        <v>44147.0</v>
      </c>
      <c r="H369" s="287" t="s">
        <v>73</v>
      </c>
      <c r="I369" s="296">
        <v>0.18055555555555555</v>
      </c>
      <c r="J369" s="290"/>
      <c r="K369" s="285">
        <f t="shared" si="2"/>
        <v>3139.8</v>
      </c>
      <c r="L369" s="285">
        <v>3.3</v>
      </c>
      <c r="M369" s="290"/>
      <c r="N369" s="285" t="s">
        <v>94</v>
      </c>
      <c r="O369" s="285"/>
      <c r="P369" s="285"/>
      <c r="Q369" s="285" t="s">
        <v>546</v>
      </c>
      <c r="R369" s="285" t="s">
        <v>657</v>
      </c>
      <c r="S369" s="285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308"/>
      <c r="AL369" s="290" t="str">
        <f t="shared" si="8"/>
        <v>OK</v>
      </c>
      <c r="AM369" s="290" t="str">
        <f t="shared" si="9"/>
        <v>OK</v>
      </c>
      <c r="AN369" s="308"/>
      <c r="AO369" s="308"/>
      <c r="AP369" s="308"/>
    </row>
    <row r="370">
      <c r="A370" s="290"/>
      <c r="B370" s="286">
        <v>44147.0</v>
      </c>
      <c r="C370" s="289"/>
      <c r="D370" s="293" t="str">
        <f t="shared" si="4"/>
        <v>BUY</v>
      </c>
      <c r="E370" s="296">
        <v>0.775</v>
      </c>
      <c r="F370" s="290">
        <f t="shared" si="1"/>
        <v>3139.8</v>
      </c>
      <c r="G370" s="286">
        <v>44147.0</v>
      </c>
      <c r="H370" s="287" t="s">
        <v>659</v>
      </c>
      <c r="I370" s="296">
        <v>0.925</v>
      </c>
      <c r="J370" s="290"/>
      <c r="K370" s="285">
        <f t="shared" si="2"/>
        <v>3143.4</v>
      </c>
      <c r="L370" s="285">
        <v>3.6</v>
      </c>
      <c r="M370" s="290"/>
      <c r="N370" s="285" t="s">
        <v>94</v>
      </c>
      <c r="O370" s="285"/>
      <c r="P370" s="285"/>
      <c r="Q370" s="285" t="s">
        <v>546</v>
      </c>
      <c r="R370" s="285" t="s">
        <v>657</v>
      </c>
      <c r="S370" s="285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308"/>
      <c r="AL370" s="290" t="str">
        <f t="shared" si="8"/>
        <v>OK</v>
      </c>
      <c r="AM370" s="290" t="str">
        <f t="shared" si="9"/>
        <v>OK</v>
      </c>
      <c r="AN370" s="308"/>
      <c r="AO370" s="308"/>
      <c r="AP370" s="308"/>
    </row>
    <row r="371">
      <c r="A371" s="290"/>
      <c r="B371" s="286">
        <v>44147.0</v>
      </c>
      <c r="C371" s="289"/>
      <c r="D371" s="293" t="str">
        <f t="shared" si="4"/>
        <v>SLN</v>
      </c>
      <c r="E371" s="296">
        <v>0.9402777777777778</v>
      </c>
      <c r="F371" s="290">
        <f t="shared" si="1"/>
        <v>3143.4</v>
      </c>
      <c r="G371" s="286">
        <v>44147.0</v>
      </c>
      <c r="H371" s="287" t="s">
        <v>656</v>
      </c>
      <c r="I371" s="296">
        <v>0.9951388888888889</v>
      </c>
      <c r="J371" s="290"/>
      <c r="K371" s="285">
        <f t="shared" si="2"/>
        <v>3144.6</v>
      </c>
      <c r="L371" s="285">
        <v>1.2</v>
      </c>
      <c r="M371" s="290"/>
      <c r="N371" s="285" t="s">
        <v>94</v>
      </c>
      <c r="O371" s="285"/>
      <c r="P371" s="285"/>
      <c r="Q371" s="285" t="s">
        <v>546</v>
      </c>
      <c r="R371" s="285" t="s">
        <v>657</v>
      </c>
      <c r="S371" s="285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308"/>
      <c r="AL371" s="290" t="str">
        <f t="shared" si="8"/>
        <v>OK</v>
      </c>
      <c r="AM371" s="290" t="str">
        <f t="shared" si="9"/>
        <v>OK</v>
      </c>
      <c r="AN371" s="308"/>
      <c r="AO371" s="308"/>
      <c r="AP371" s="308"/>
    </row>
    <row r="372">
      <c r="A372" s="290"/>
      <c r="B372" s="286">
        <v>44148.0</v>
      </c>
      <c r="C372" s="289"/>
      <c r="D372" s="293" t="str">
        <f t="shared" si="4"/>
        <v>APA</v>
      </c>
      <c r="E372" s="296">
        <v>0.03125</v>
      </c>
      <c r="F372" s="290">
        <f t="shared" si="1"/>
        <v>3144.6</v>
      </c>
      <c r="G372" s="286">
        <v>44148.0</v>
      </c>
      <c r="H372" s="287" t="s">
        <v>73</v>
      </c>
      <c r="I372" s="296">
        <v>0.15486111111111112</v>
      </c>
      <c r="J372" s="290"/>
      <c r="K372" s="285">
        <f t="shared" si="2"/>
        <v>3147.6</v>
      </c>
      <c r="L372" s="285">
        <v>3.0</v>
      </c>
      <c r="M372" s="290"/>
      <c r="N372" s="285" t="s">
        <v>94</v>
      </c>
      <c r="O372" s="285"/>
      <c r="P372" s="285"/>
      <c r="Q372" s="285" t="s">
        <v>546</v>
      </c>
      <c r="R372" s="285" t="s">
        <v>657</v>
      </c>
      <c r="S372" s="285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308"/>
      <c r="AL372" s="290" t="str">
        <f t="shared" si="8"/>
        <v>OK</v>
      </c>
      <c r="AM372" s="290" t="str">
        <f t="shared" si="9"/>
        <v>OK</v>
      </c>
      <c r="AN372" s="308"/>
      <c r="AO372" s="308"/>
      <c r="AP372" s="308"/>
    </row>
    <row r="373">
      <c r="A373" s="290"/>
      <c r="B373" s="286">
        <v>44148.0</v>
      </c>
      <c r="C373" s="289"/>
      <c r="D373" s="293" t="str">
        <f t="shared" si="4"/>
        <v>BUY</v>
      </c>
      <c r="E373" s="296">
        <v>0.4201388888888889</v>
      </c>
      <c r="F373" s="290">
        <f t="shared" si="1"/>
        <v>3147.6</v>
      </c>
      <c r="G373" s="286">
        <v>44148.0</v>
      </c>
      <c r="H373" s="287" t="s">
        <v>524</v>
      </c>
      <c r="I373" s="296">
        <v>0.4395833333333333</v>
      </c>
      <c r="J373" s="290"/>
      <c r="K373" s="285">
        <f t="shared" si="2"/>
        <v>3147.9</v>
      </c>
      <c r="L373" s="285">
        <v>0.3</v>
      </c>
      <c r="M373" s="290"/>
      <c r="N373" s="285" t="s">
        <v>102</v>
      </c>
      <c r="O373" s="285"/>
      <c r="P373" s="285"/>
      <c r="Q373" s="285" t="s">
        <v>519</v>
      </c>
      <c r="R373" s="285" t="s">
        <v>657</v>
      </c>
      <c r="S373" s="285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308"/>
      <c r="AL373" s="290" t="str">
        <f t="shared" si="8"/>
        <v>OK</v>
      </c>
      <c r="AM373" s="290" t="str">
        <f t="shared" si="9"/>
        <v>OK</v>
      </c>
      <c r="AN373" s="308"/>
      <c r="AO373" s="308"/>
      <c r="AP373" s="308"/>
    </row>
    <row r="374">
      <c r="A374" s="290"/>
      <c r="B374" s="286">
        <v>44148.0</v>
      </c>
      <c r="C374" s="289"/>
      <c r="D374" s="293" t="str">
        <f t="shared" si="4"/>
        <v>RDU</v>
      </c>
      <c r="E374" s="296">
        <v>0.4423611111111111</v>
      </c>
      <c r="F374" s="290">
        <f t="shared" si="1"/>
        <v>3147.9</v>
      </c>
      <c r="G374" s="286">
        <v>44148.0</v>
      </c>
      <c r="H374" s="287" t="s">
        <v>680</v>
      </c>
      <c r="I374" s="294">
        <v>0.55</v>
      </c>
      <c r="J374" s="290"/>
      <c r="K374" s="285">
        <f t="shared" si="2"/>
        <v>3150.2</v>
      </c>
      <c r="L374" s="285">
        <v>2.3</v>
      </c>
      <c r="M374" s="290"/>
      <c r="N374" s="285" t="s">
        <v>102</v>
      </c>
      <c r="O374" s="285"/>
      <c r="P374" s="285"/>
      <c r="Q374" s="285" t="s">
        <v>519</v>
      </c>
      <c r="R374" s="285" t="s">
        <v>657</v>
      </c>
      <c r="S374" s="285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308"/>
      <c r="AL374" s="290" t="str">
        <f t="shared" si="8"/>
        <v>OK</v>
      </c>
      <c r="AM374" s="290" t="str">
        <f t="shared" si="9"/>
        <v>OK</v>
      </c>
      <c r="AN374" s="308"/>
      <c r="AO374" s="308"/>
      <c r="AP374" s="308"/>
    </row>
    <row r="375">
      <c r="A375" s="290"/>
      <c r="B375" s="286">
        <v>44148.0</v>
      </c>
      <c r="C375" s="289"/>
      <c r="D375" s="293" t="str">
        <f t="shared" si="4"/>
        <v>APF</v>
      </c>
      <c r="E375" s="296">
        <v>0.5930555555555556</v>
      </c>
      <c r="F375" s="290">
        <f t="shared" si="1"/>
        <v>3150.2</v>
      </c>
      <c r="G375" s="286">
        <v>44148.0</v>
      </c>
      <c r="H375" s="287" t="s">
        <v>73</v>
      </c>
      <c r="I375" s="296">
        <v>0.6791666666666667</v>
      </c>
      <c r="J375" s="290"/>
      <c r="K375" s="285">
        <f t="shared" si="2"/>
        <v>3152.2</v>
      </c>
      <c r="L375" s="285">
        <v>2.0</v>
      </c>
      <c r="M375" s="290"/>
      <c r="N375" s="285" t="s">
        <v>102</v>
      </c>
      <c r="O375" s="285"/>
      <c r="P375" s="285"/>
      <c r="Q375" s="285" t="s">
        <v>519</v>
      </c>
      <c r="R375" s="285" t="s">
        <v>657</v>
      </c>
      <c r="S375" s="285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308"/>
      <c r="AL375" s="290" t="str">
        <f t="shared" si="8"/>
        <v>OK</v>
      </c>
      <c r="AM375" s="290" t="str">
        <f t="shared" si="9"/>
        <v>OK</v>
      </c>
      <c r="AN375" s="308"/>
      <c r="AO375" s="308"/>
      <c r="AP375" s="308"/>
    </row>
    <row r="376">
      <c r="A376" s="290"/>
      <c r="B376" s="286">
        <v>44148.0</v>
      </c>
      <c r="C376" s="289"/>
      <c r="D376" s="293" t="str">
        <f t="shared" si="4"/>
        <v>BUY</v>
      </c>
      <c r="E376" s="296">
        <v>0.7465277777777778</v>
      </c>
      <c r="F376" s="290">
        <f t="shared" si="1"/>
        <v>3152.2</v>
      </c>
      <c r="G376" s="286">
        <v>44148.0</v>
      </c>
      <c r="H376" s="287" t="s">
        <v>678</v>
      </c>
      <c r="I376" s="296">
        <v>0.8958333333333334</v>
      </c>
      <c r="J376" s="290"/>
      <c r="K376" s="285">
        <f t="shared" si="2"/>
        <v>3155.8</v>
      </c>
      <c r="L376" s="285">
        <v>3.6</v>
      </c>
      <c r="M376" s="290"/>
      <c r="N376" s="285" t="s">
        <v>75</v>
      </c>
      <c r="O376" s="285"/>
      <c r="P376" s="285"/>
      <c r="Q376" s="285" t="s">
        <v>546</v>
      </c>
      <c r="R376" s="285" t="s">
        <v>657</v>
      </c>
      <c r="S376" s="285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308"/>
      <c r="AL376" s="290" t="str">
        <f t="shared" si="8"/>
        <v>OK</v>
      </c>
      <c r="AM376" s="290" t="str">
        <f t="shared" si="9"/>
        <v>OK</v>
      </c>
      <c r="AN376" s="308"/>
      <c r="AO376" s="308"/>
      <c r="AP376" s="308"/>
    </row>
    <row r="377">
      <c r="A377" s="290"/>
      <c r="B377" s="286">
        <v>44148.0</v>
      </c>
      <c r="C377" s="289"/>
      <c r="D377" s="293" t="str">
        <f t="shared" si="4"/>
        <v>GLY</v>
      </c>
      <c r="E377" s="296">
        <v>0.9236111111111112</v>
      </c>
      <c r="F377" s="290">
        <f t="shared" si="1"/>
        <v>3155.8</v>
      </c>
      <c r="G377" s="286">
        <v>44149.0</v>
      </c>
      <c r="H377" s="287" t="s">
        <v>656</v>
      </c>
      <c r="I377" s="296">
        <v>0.004166666666666667</v>
      </c>
      <c r="J377" s="290"/>
      <c r="K377" s="285">
        <f t="shared" si="2"/>
        <v>3157.6</v>
      </c>
      <c r="L377" s="285">
        <v>1.8</v>
      </c>
      <c r="M377" s="290"/>
      <c r="N377" s="285" t="s">
        <v>75</v>
      </c>
      <c r="O377" s="285"/>
      <c r="P377" s="285"/>
      <c r="Q377" s="285" t="s">
        <v>546</v>
      </c>
      <c r="R377" s="285" t="s">
        <v>657</v>
      </c>
      <c r="S377" s="285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308"/>
      <c r="AL377" s="290" t="str">
        <f t="shared" si="8"/>
        <v>OK</v>
      </c>
      <c r="AM377" s="290" t="str">
        <f t="shared" si="9"/>
        <v>OK</v>
      </c>
      <c r="AN377" s="308"/>
      <c r="AO377" s="308"/>
      <c r="AP377" s="308"/>
    </row>
    <row r="378">
      <c r="A378" s="290"/>
      <c r="B378" s="286">
        <v>44149.0</v>
      </c>
      <c r="C378" s="289"/>
      <c r="D378" s="293" t="str">
        <f t="shared" si="4"/>
        <v>APA</v>
      </c>
      <c r="E378" s="296">
        <v>0.024305555555555556</v>
      </c>
      <c r="F378" s="290">
        <f t="shared" si="1"/>
        <v>3157.6</v>
      </c>
      <c r="G378" s="286">
        <v>44149.0</v>
      </c>
      <c r="H378" s="287" t="s">
        <v>73</v>
      </c>
      <c r="I378" s="296">
        <v>0.1527777777777778</v>
      </c>
      <c r="J378" s="290"/>
      <c r="K378" s="285">
        <f t="shared" si="2"/>
        <v>3160.5</v>
      </c>
      <c r="L378" s="285">
        <v>2.9</v>
      </c>
      <c r="M378" s="290"/>
      <c r="N378" s="285" t="s">
        <v>75</v>
      </c>
      <c r="O378" s="285"/>
      <c r="P378" s="285"/>
      <c r="Q378" s="285" t="s">
        <v>546</v>
      </c>
      <c r="R378" s="285" t="s">
        <v>657</v>
      </c>
      <c r="S378" s="285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308"/>
      <c r="AL378" s="290" t="str">
        <f t="shared" si="8"/>
        <v>OK</v>
      </c>
      <c r="AM378" s="290" t="str">
        <f t="shared" si="9"/>
        <v>OK</v>
      </c>
      <c r="AN378" s="308"/>
      <c r="AO378" s="308"/>
      <c r="AP378" s="308"/>
    </row>
    <row r="379">
      <c r="A379" s="290"/>
      <c r="B379" s="286">
        <v>44149.0</v>
      </c>
      <c r="C379" s="289"/>
      <c r="D379" s="293" t="str">
        <f t="shared" si="4"/>
        <v>BUY</v>
      </c>
      <c r="E379" s="296">
        <v>0.7118055555555556</v>
      </c>
      <c r="F379" s="290">
        <f t="shared" si="1"/>
        <v>3160.5</v>
      </c>
      <c r="G379" s="286">
        <v>44149.0</v>
      </c>
      <c r="H379" s="287" t="s">
        <v>681</v>
      </c>
      <c r="I379" s="296">
        <v>0.7951388888888888</v>
      </c>
      <c r="J379" s="290"/>
      <c r="K379" s="285">
        <f t="shared" si="2"/>
        <v>3162.5</v>
      </c>
      <c r="L379" s="285">
        <v>2.0</v>
      </c>
      <c r="M379" s="290"/>
      <c r="N379" s="285" t="s">
        <v>75</v>
      </c>
      <c r="O379" s="285"/>
      <c r="P379" s="285"/>
      <c r="Q379" s="285" t="s">
        <v>546</v>
      </c>
      <c r="R379" s="285" t="s">
        <v>657</v>
      </c>
      <c r="S379" s="285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308"/>
      <c r="AL379" s="290" t="str">
        <f t="shared" si="8"/>
        <v>OK</v>
      </c>
      <c r="AM379" s="290" t="str">
        <f t="shared" si="9"/>
        <v>OK</v>
      </c>
      <c r="AN379" s="308"/>
      <c r="AO379" s="308"/>
      <c r="AP379" s="308"/>
    </row>
    <row r="380">
      <c r="A380" s="290"/>
      <c r="B380" s="286">
        <v>44149.0</v>
      </c>
      <c r="C380" s="289"/>
      <c r="D380" s="293" t="str">
        <f t="shared" si="4"/>
        <v>NQA</v>
      </c>
      <c r="E380" s="296">
        <v>0.8159722222222222</v>
      </c>
      <c r="F380" s="290">
        <f t="shared" si="1"/>
        <v>3162.5</v>
      </c>
      <c r="G380" s="286">
        <v>44149.0</v>
      </c>
      <c r="H380" s="287" t="s">
        <v>656</v>
      </c>
      <c r="I380" s="296">
        <v>0.9583333333333334</v>
      </c>
      <c r="J380" s="290"/>
      <c r="K380" s="285">
        <f t="shared" si="2"/>
        <v>3165.6</v>
      </c>
      <c r="L380" s="285">
        <v>3.1</v>
      </c>
      <c r="M380" s="290"/>
      <c r="N380" s="285" t="s">
        <v>75</v>
      </c>
      <c r="O380" s="285"/>
      <c r="P380" s="285"/>
      <c r="Q380" s="285" t="s">
        <v>546</v>
      </c>
      <c r="R380" s="285" t="s">
        <v>657</v>
      </c>
      <c r="S380" s="285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308"/>
      <c r="AL380" s="290" t="str">
        <f t="shared" si="8"/>
        <v>OK</v>
      </c>
      <c r="AM380" s="290" t="str">
        <f t="shared" si="9"/>
        <v>OK</v>
      </c>
      <c r="AN380" s="308"/>
      <c r="AO380" s="308"/>
      <c r="AP380" s="308"/>
    </row>
    <row r="381">
      <c r="A381" s="290"/>
      <c r="B381" s="286">
        <v>44150.0</v>
      </c>
      <c r="C381" s="289"/>
      <c r="D381" s="293" t="str">
        <f t="shared" si="4"/>
        <v>APA</v>
      </c>
      <c r="E381" s="296">
        <v>0.013888888888888888</v>
      </c>
      <c r="F381" s="290">
        <f t="shared" si="1"/>
        <v>3165.6</v>
      </c>
      <c r="G381" s="286">
        <v>44150.0</v>
      </c>
      <c r="H381" s="287" t="s">
        <v>73</v>
      </c>
      <c r="I381" s="296">
        <v>0.14930555555555555</v>
      </c>
      <c r="J381" s="290"/>
      <c r="K381" s="285">
        <f t="shared" si="2"/>
        <v>3168.7</v>
      </c>
      <c r="L381" s="285">
        <v>3.1</v>
      </c>
      <c r="M381" s="290"/>
      <c r="N381" s="285" t="s">
        <v>75</v>
      </c>
      <c r="O381" s="285"/>
      <c r="P381" s="285"/>
      <c r="Q381" s="285" t="s">
        <v>546</v>
      </c>
      <c r="R381" s="285" t="s">
        <v>657</v>
      </c>
      <c r="S381" s="285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308"/>
      <c r="AL381" s="290" t="str">
        <f t="shared" si="8"/>
        <v>OK</v>
      </c>
      <c r="AM381" s="290" t="str">
        <f t="shared" si="9"/>
        <v>OK</v>
      </c>
      <c r="AN381" s="308"/>
      <c r="AO381" s="308"/>
      <c r="AP381" s="308"/>
    </row>
    <row r="382">
      <c r="A382" s="290"/>
      <c r="B382" s="286">
        <v>44150.0</v>
      </c>
      <c r="C382" s="289"/>
      <c r="D382" s="293" t="str">
        <f t="shared" si="4"/>
        <v>BUY</v>
      </c>
      <c r="E382" s="296">
        <v>0.7402777777777778</v>
      </c>
      <c r="F382" s="290">
        <f t="shared" si="1"/>
        <v>3168.7</v>
      </c>
      <c r="G382" s="286">
        <v>44150.0</v>
      </c>
      <c r="H382" s="287" t="s">
        <v>682</v>
      </c>
      <c r="I382" s="296">
        <v>0.8458333333333333</v>
      </c>
      <c r="J382" s="290"/>
      <c r="K382" s="285">
        <f t="shared" si="2"/>
        <v>3171.2</v>
      </c>
      <c r="L382" s="285">
        <v>2.5</v>
      </c>
      <c r="M382" s="290"/>
      <c r="N382" s="285" t="s">
        <v>94</v>
      </c>
      <c r="O382" s="285"/>
      <c r="P382" s="285"/>
      <c r="Q382" s="285" t="s">
        <v>546</v>
      </c>
      <c r="R382" s="285" t="s">
        <v>657</v>
      </c>
      <c r="S382" s="285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308"/>
      <c r="AL382" s="290" t="str">
        <f t="shared" si="8"/>
        <v>OK</v>
      </c>
      <c r="AM382" s="290" t="str">
        <f t="shared" si="9"/>
        <v>OK</v>
      </c>
      <c r="AN382" s="308"/>
      <c r="AO382" s="308"/>
      <c r="AP382" s="308"/>
    </row>
    <row r="383">
      <c r="A383" s="290"/>
      <c r="B383" s="286">
        <v>44150.0</v>
      </c>
      <c r="C383" s="289"/>
      <c r="D383" s="293" t="str">
        <f t="shared" si="4"/>
        <v>LIH</v>
      </c>
      <c r="E383" s="296">
        <v>0.8736111111111111</v>
      </c>
      <c r="F383" s="290">
        <f t="shared" si="1"/>
        <v>3171.2</v>
      </c>
      <c r="G383" s="286">
        <v>44150.0</v>
      </c>
      <c r="H383" s="287" t="s">
        <v>656</v>
      </c>
      <c r="I383" s="296">
        <v>0.9847222222222223</v>
      </c>
      <c r="J383" s="290"/>
      <c r="K383" s="285">
        <f t="shared" si="2"/>
        <v>3173.8</v>
      </c>
      <c r="L383" s="285">
        <v>2.6</v>
      </c>
      <c r="M383" s="290"/>
      <c r="N383" s="285" t="s">
        <v>94</v>
      </c>
      <c r="O383" s="285"/>
      <c r="P383" s="285"/>
      <c r="Q383" s="285" t="s">
        <v>546</v>
      </c>
      <c r="R383" s="285" t="s">
        <v>657</v>
      </c>
      <c r="S383" s="285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308"/>
      <c r="AL383" s="290" t="str">
        <f t="shared" si="8"/>
        <v>OK</v>
      </c>
      <c r="AM383" s="290" t="str">
        <f t="shared" si="9"/>
        <v>OK</v>
      </c>
      <c r="AN383" s="308"/>
      <c r="AO383" s="308"/>
      <c r="AP383" s="308"/>
    </row>
    <row r="384">
      <c r="A384" s="290"/>
      <c r="B384" s="286">
        <v>44151.0</v>
      </c>
      <c r="C384" s="289"/>
      <c r="D384" s="293" t="str">
        <f t="shared" si="4"/>
        <v>APA</v>
      </c>
      <c r="E384" s="296">
        <v>0.00625</v>
      </c>
      <c r="F384" s="290">
        <f t="shared" si="1"/>
        <v>3173.8</v>
      </c>
      <c r="G384" s="286">
        <v>44151.0</v>
      </c>
      <c r="H384" s="287" t="s">
        <v>73</v>
      </c>
      <c r="I384" s="296">
        <v>0.08541666666666667</v>
      </c>
      <c r="J384" s="290"/>
      <c r="K384" s="285">
        <f t="shared" si="2"/>
        <v>3176.6</v>
      </c>
      <c r="L384" s="285">
        <v>2.8</v>
      </c>
      <c r="M384" s="290"/>
      <c r="N384" s="285" t="s">
        <v>94</v>
      </c>
      <c r="O384" s="285"/>
      <c r="P384" s="285"/>
      <c r="Q384" s="285" t="s">
        <v>546</v>
      </c>
      <c r="R384" s="285" t="s">
        <v>657</v>
      </c>
      <c r="S384" s="285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308"/>
      <c r="AL384" s="290" t="str">
        <f t="shared" si="8"/>
        <v>OK</v>
      </c>
      <c r="AM384" s="290" t="str">
        <f t="shared" si="9"/>
        <v>OK</v>
      </c>
      <c r="AN384" s="308"/>
      <c r="AO384" s="308"/>
      <c r="AP384" s="308"/>
    </row>
    <row r="385">
      <c r="A385" s="290"/>
      <c r="B385" s="286">
        <v>44151.0</v>
      </c>
      <c r="C385" s="289"/>
      <c r="D385" s="293" t="str">
        <f t="shared" si="4"/>
        <v>BUY</v>
      </c>
      <c r="E385" s="296">
        <v>0.7361111111111112</v>
      </c>
      <c r="F385" s="290">
        <f t="shared" si="1"/>
        <v>3176.6</v>
      </c>
      <c r="G385" s="286">
        <v>44151.0</v>
      </c>
      <c r="H385" s="287" t="s">
        <v>662</v>
      </c>
      <c r="I385" s="296">
        <v>0.8722222222222222</v>
      </c>
      <c r="J385" s="290"/>
      <c r="K385" s="285">
        <f t="shared" si="2"/>
        <v>3179.8</v>
      </c>
      <c r="L385" s="285">
        <v>3.2</v>
      </c>
      <c r="M385" s="290"/>
      <c r="N385" s="285" t="s">
        <v>94</v>
      </c>
      <c r="O385" s="285"/>
      <c r="P385" s="285"/>
      <c r="Q385" s="285" t="s">
        <v>546</v>
      </c>
      <c r="R385" s="285" t="s">
        <v>657</v>
      </c>
      <c r="S385" s="285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308"/>
      <c r="AL385" s="290" t="str">
        <f t="shared" si="8"/>
        <v>OK</v>
      </c>
      <c r="AM385" s="290" t="str">
        <f t="shared" si="9"/>
        <v>OK</v>
      </c>
      <c r="AN385" s="308"/>
      <c r="AO385" s="308"/>
      <c r="AP385" s="308"/>
    </row>
    <row r="386">
      <c r="A386" s="290"/>
      <c r="B386" s="286">
        <v>44151.0</v>
      </c>
      <c r="C386" s="289"/>
      <c r="D386" s="293" t="str">
        <f t="shared" si="4"/>
        <v>IXD</v>
      </c>
      <c r="E386" s="296">
        <v>0.88125</v>
      </c>
      <c r="F386" s="290">
        <f t="shared" si="1"/>
        <v>3179.8</v>
      </c>
      <c r="G386" s="286">
        <v>44151.0</v>
      </c>
      <c r="H386" s="287" t="s">
        <v>656</v>
      </c>
      <c r="I386" s="296">
        <v>0.9541666666666667</v>
      </c>
      <c r="J386" s="290"/>
      <c r="K386" s="285">
        <f t="shared" si="2"/>
        <v>3181.6</v>
      </c>
      <c r="L386" s="285">
        <v>1.8</v>
      </c>
      <c r="M386" s="290"/>
      <c r="N386" s="285" t="s">
        <v>94</v>
      </c>
      <c r="O386" s="285"/>
      <c r="P386" s="285"/>
      <c r="Q386" s="285" t="s">
        <v>546</v>
      </c>
      <c r="R386" s="285" t="s">
        <v>657</v>
      </c>
      <c r="S386" s="285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308"/>
      <c r="AL386" s="290" t="str">
        <f t="shared" si="8"/>
        <v>OK</v>
      </c>
      <c r="AM386" s="290" t="str">
        <f t="shared" si="9"/>
        <v>OK</v>
      </c>
      <c r="AN386" s="308"/>
      <c r="AO386" s="308"/>
      <c r="AP386" s="308"/>
    </row>
    <row r="387">
      <c r="A387" s="290"/>
      <c r="B387" s="286">
        <v>44152.0</v>
      </c>
      <c r="C387" s="289"/>
      <c r="D387" s="293" t="str">
        <f t="shared" si="4"/>
        <v>APA</v>
      </c>
      <c r="E387" s="296">
        <v>0.004166666666666667</v>
      </c>
      <c r="F387" s="290">
        <f t="shared" si="1"/>
        <v>3181.6</v>
      </c>
      <c r="G387" s="286">
        <v>44152.0</v>
      </c>
      <c r="H387" s="287" t="s">
        <v>73</v>
      </c>
      <c r="I387" s="296">
        <v>0.024305555555555556</v>
      </c>
      <c r="J387" s="290"/>
      <c r="K387" s="285">
        <f t="shared" si="2"/>
        <v>3184.6</v>
      </c>
      <c r="L387" s="285">
        <v>3.0</v>
      </c>
      <c r="M387" s="290"/>
      <c r="N387" s="285" t="s">
        <v>94</v>
      </c>
      <c r="O387" s="285"/>
      <c r="P387" s="285"/>
      <c r="Q387" s="285" t="s">
        <v>546</v>
      </c>
      <c r="R387" s="285" t="s">
        <v>657</v>
      </c>
      <c r="S387" s="285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308"/>
      <c r="AL387" s="290" t="str">
        <f t="shared" si="8"/>
        <v>OK</v>
      </c>
      <c r="AM387" s="290" t="str">
        <f t="shared" si="9"/>
        <v>OK</v>
      </c>
      <c r="AN387" s="308"/>
      <c r="AO387" s="308"/>
      <c r="AP387" s="308"/>
    </row>
    <row r="388">
      <c r="A388" s="290"/>
      <c r="B388" s="286">
        <v>44152.0</v>
      </c>
      <c r="C388" s="289"/>
      <c r="D388" s="293" t="str">
        <f t="shared" si="4"/>
        <v>BUY</v>
      </c>
      <c r="E388" s="296">
        <v>0.4270833333333333</v>
      </c>
      <c r="F388" s="290">
        <f t="shared" si="1"/>
        <v>3184.6</v>
      </c>
      <c r="G388" s="286">
        <v>44152.0</v>
      </c>
      <c r="H388" s="287" t="s">
        <v>197</v>
      </c>
      <c r="I388" s="296">
        <v>0.4326388888888889</v>
      </c>
      <c r="J388" s="290"/>
      <c r="K388" s="285">
        <f t="shared" si="2"/>
        <v>3184.7</v>
      </c>
      <c r="L388" s="285">
        <v>0.1</v>
      </c>
      <c r="M388" s="290"/>
      <c r="N388" s="285" t="s">
        <v>102</v>
      </c>
      <c r="O388" s="285"/>
      <c r="P388" s="285"/>
      <c r="Q388" s="285" t="s">
        <v>10</v>
      </c>
      <c r="R388" s="285" t="s">
        <v>518</v>
      </c>
      <c r="S388" s="285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308"/>
      <c r="AL388" s="290" t="str">
        <f t="shared" si="8"/>
        <v>OK</v>
      </c>
      <c r="AM388" s="290" t="str">
        <f t="shared" si="9"/>
        <v>OK</v>
      </c>
      <c r="AN388" s="308"/>
      <c r="AO388" s="308"/>
      <c r="AP388" s="308"/>
    </row>
    <row r="389">
      <c r="A389" s="290"/>
      <c r="B389" s="286">
        <v>44152.0</v>
      </c>
      <c r="C389" s="289"/>
      <c r="D389" s="293" t="str">
        <f t="shared" si="4"/>
        <v>GSO</v>
      </c>
      <c r="E389" s="296">
        <v>0.75</v>
      </c>
      <c r="F389" s="290">
        <f t="shared" si="1"/>
        <v>3184.7</v>
      </c>
      <c r="G389" s="286">
        <v>44152.0</v>
      </c>
      <c r="H389" s="287" t="s">
        <v>662</v>
      </c>
      <c r="I389" s="296">
        <v>0.8583333333333333</v>
      </c>
      <c r="J389" s="290"/>
      <c r="K389" s="285">
        <f t="shared" si="2"/>
        <v>3187.3</v>
      </c>
      <c r="L389" s="285">
        <v>2.6</v>
      </c>
      <c r="M389" s="290"/>
      <c r="N389" s="285" t="s">
        <v>94</v>
      </c>
      <c r="O389" s="285"/>
      <c r="P389" s="285"/>
      <c r="Q389" s="285" t="s">
        <v>546</v>
      </c>
      <c r="R389" s="285" t="s">
        <v>657</v>
      </c>
      <c r="S389" s="285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308"/>
      <c r="AL389" s="290" t="str">
        <f t="shared" si="8"/>
        <v>OK</v>
      </c>
      <c r="AM389" s="290" t="str">
        <f t="shared" si="9"/>
        <v>OK</v>
      </c>
      <c r="AN389" s="308"/>
      <c r="AO389" s="308"/>
      <c r="AP389" s="308"/>
    </row>
    <row r="390">
      <c r="A390" s="290"/>
      <c r="B390" s="286">
        <v>44152.0</v>
      </c>
      <c r="C390" s="289"/>
      <c r="D390" s="293" t="str">
        <f t="shared" si="4"/>
        <v>IXD</v>
      </c>
      <c r="E390" s="296">
        <v>0.8826388888888889</v>
      </c>
      <c r="F390" s="290">
        <f t="shared" si="1"/>
        <v>3187.3</v>
      </c>
      <c r="G390" s="286">
        <v>44152.0</v>
      </c>
      <c r="H390" s="287" t="s">
        <v>656</v>
      </c>
      <c r="I390" s="296">
        <v>0.9395833333333333</v>
      </c>
      <c r="J390" s="290"/>
      <c r="K390" s="285">
        <f t="shared" si="2"/>
        <v>3189</v>
      </c>
      <c r="L390" s="285">
        <v>1.7</v>
      </c>
      <c r="M390" s="290"/>
      <c r="N390" s="285" t="s">
        <v>94</v>
      </c>
      <c r="O390" s="285"/>
      <c r="P390" s="285"/>
      <c r="Q390" s="285" t="s">
        <v>546</v>
      </c>
      <c r="R390" s="285" t="s">
        <v>657</v>
      </c>
      <c r="S390" s="285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308"/>
      <c r="AL390" s="290" t="str">
        <f t="shared" si="8"/>
        <v>OK</v>
      </c>
      <c r="AM390" s="290" t="str">
        <f t="shared" si="9"/>
        <v>OK</v>
      </c>
      <c r="AN390" s="308"/>
      <c r="AO390" s="308"/>
      <c r="AP390" s="308"/>
    </row>
    <row r="391">
      <c r="A391" s="290"/>
      <c r="B391" s="286">
        <v>44153.0</v>
      </c>
      <c r="C391" s="289"/>
      <c r="D391" s="293" t="str">
        <f t="shared" si="4"/>
        <v>APA</v>
      </c>
      <c r="E391" s="296">
        <v>0.0625</v>
      </c>
      <c r="F391" s="290">
        <f t="shared" si="1"/>
        <v>3189</v>
      </c>
      <c r="G391" s="286">
        <v>44153.0</v>
      </c>
      <c r="H391" s="287" t="s">
        <v>656</v>
      </c>
      <c r="I391" s="296">
        <v>0.07083333333333333</v>
      </c>
      <c r="J391" s="290"/>
      <c r="K391" s="285">
        <f t="shared" si="2"/>
        <v>3189.2</v>
      </c>
      <c r="L391" s="285">
        <v>0.2</v>
      </c>
      <c r="M391" s="290"/>
      <c r="N391" s="285" t="s">
        <v>94</v>
      </c>
      <c r="O391" s="285"/>
      <c r="P391" s="285"/>
      <c r="Q391" s="285" t="s">
        <v>546</v>
      </c>
      <c r="R391" s="285" t="s">
        <v>657</v>
      </c>
      <c r="S391" s="285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308"/>
      <c r="AL391" s="290" t="str">
        <f t="shared" si="8"/>
        <v>OK</v>
      </c>
      <c r="AM391" s="290" t="str">
        <f t="shared" si="9"/>
        <v>OK</v>
      </c>
      <c r="AN391" s="308"/>
      <c r="AO391" s="308"/>
      <c r="AP391" s="308"/>
    </row>
    <row r="392">
      <c r="A392" s="290"/>
      <c r="B392" s="286">
        <v>44153.0</v>
      </c>
      <c r="C392" s="289"/>
      <c r="D392" s="293" t="str">
        <f t="shared" si="4"/>
        <v>APA</v>
      </c>
      <c r="E392" s="296">
        <v>0.09375</v>
      </c>
      <c r="F392" s="290">
        <f t="shared" si="1"/>
        <v>3189.2</v>
      </c>
      <c r="G392" s="286">
        <v>44153.0</v>
      </c>
      <c r="H392" s="287" t="s">
        <v>73</v>
      </c>
      <c r="I392" s="296">
        <v>0.22569444444444445</v>
      </c>
      <c r="J392" s="290"/>
      <c r="K392" s="285">
        <f t="shared" si="2"/>
        <v>3192.4</v>
      </c>
      <c r="L392" s="285">
        <v>3.2</v>
      </c>
      <c r="M392" s="290"/>
      <c r="N392" s="285" t="s">
        <v>94</v>
      </c>
      <c r="O392" s="285"/>
      <c r="P392" s="285"/>
      <c r="Q392" s="285" t="s">
        <v>546</v>
      </c>
      <c r="R392" s="285" t="s">
        <v>657</v>
      </c>
      <c r="S392" s="285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308"/>
      <c r="AL392" s="290" t="str">
        <f t="shared" si="8"/>
        <v>OK</v>
      </c>
      <c r="AM392" s="290" t="str">
        <f t="shared" si="9"/>
        <v>OK</v>
      </c>
      <c r="AN392" s="308"/>
      <c r="AO392" s="308"/>
      <c r="AP392" s="308"/>
    </row>
    <row r="393">
      <c r="A393" s="290"/>
      <c r="B393" s="286">
        <v>44153.0</v>
      </c>
      <c r="C393" s="289"/>
      <c r="D393" s="293" t="str">
        <f t="shared" si="4"/>
        <v>BUY</v>
      </c>
      <c r="E393" s="296">
        <v>0.27847222222222223</v>
      </c>
      <c r="F393" s="290">
        <f t="shared" si="1"/>
        <v>3192.4</v>
      </c>
      <c r="G393" s="286">
        <v>44153.0</v>
      </c>
      <c r="H393" s="287" t="s">
        <v>197</v>
      </c>
      <c r="I393" s="296">
        <v>0.28402777777777777</v>
      </c>
      <c r="J393" s="290"/>
      <c r="K393" s="285">
        <f t="shared" si="2"/>
        <v>3192.5</v>
      </c>
      <c r="L393" s="285">
        <v>0.1</v>
      </c>
      <c r="M393" s="290"/>
      <c r="N393" s="285" t="s">
        <v>102</v>
      </c>
      <c r="O393" s="285"/>
      <c r="P393" s="285"/>
      <c r="Q393" s="285" t="s">
        <v>10</v>
      </c>
      <c r="R393" s="285" t="s">
        <v>518</v>
      </c>
      <c r="S393" s="285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308"/>
      <c r="AL393" s="290" t="str">
        <f t="shared" si="8"/>
        <v>OK</v>
      </c>
      <c r="AM393" s="290" t="str">
        <f t="shared" si="9"/>
        <v>OK</v>
      </c>
      <c r="AN393" s="308"/>
      <c r="AO393" s="308"/>
      <c r="AP393" s="308"/>
    </row>
    <row r="394">
      <c r="A394" s="290"/>
      <c r="B394" s="286">
        <v>44153.0</v>
      </c>
      <c r="C394" s="289"/>
      <c r="D394" s="293" t="str">
        <f t="shared" si="4"/>
        <v>GSO</v>
      </c>
      <c r="E394" s="296">
        <v>0.7583333333333333</v>
      </c>
      <c r="F394" s="290">
        <f t="shared" si="1"/>
        <v>3192.5</v>
      </c>
      <c r="G394" s="286">
        <v>44153.0</v>
      </c>
      <c r="H394" s="287" t="s">
        <v>662</v>
      </c>
      <c r="I394" s="296">
        <v>0.8576388888888888</v>
      </c>
      <c r="J394" s="290"/>
      <c r="K394" s="285">
        <f t="shared" si="2"/>
        <v>3194.9</v>
      </c>
      <c r="L394" s="285">
        <v>2.4</v>
      </c>
      <c r="M394" s="290"/>
      <c r="N394" s="285" t="s">
        <v>94</v>
      </c>
      <c r="O394" s="285"/>
      <c r="P394" s="285"/>
      <c r="Q394" s="285" t="s">
        <v>546</v>
      </c>
      <c r="R394" s="285" t="s">
        <v>657</v>
      </c>
      <c r="S394" s="285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308"/>
      <c r="AL394" s="290" t="str">
        <f t="shared" si="8"/>
        <v>OK</v>
      </c>
      <c r="AM394" s="290" t="str">
        <f t="shared" si="9"/>
        <v>OK</v>
      </c>
      <c r="AN394" s="308"/>
      <c r="AO394" s="308"/>
      <c r="AP394" s="308"/>
    </row>
    <row r="395">
      <c r="A395" s="290"/>
      <c r="B395" s="286">
        <v>44153.0</v>
      </c>
      <c r="C395" s="289"/>
      <c r="D395" s="293" t="str">
        <f t="shared" si="4"/>
        <v>IXD</v>
      </c>
      <c r="E395" s="296">
        <v>0.8736111111111111</v>
      </c>
      <c r="F395" s="290">
        <f t="shared" si="1"/>
        <v>3194.9</v>
      </c>
      <c r="G395" s="286">
        <v>44153.0</v>
      </c>
      <c r="H395" s="287" t="s">
        <v>656</v>
      </c>
      <c r="I395" s="296">
        <v>0.9479166666666666</v>
      </c>
      <c r="J395" s="290"/>
      <c r="K395" s="285">
        <f t="shared" si="2"/>
        <v>3196.7</v>
      </c>
      <c r="L395" s="285">
        <v>1.8</v>
      </c>
      <c r="M395" s="290"/>
      <c r="N395" s="285" t="s">
        <v>94</v>
      </c>
      <c r="O395" s="285"/>
      <c r="P395" s="285"/>
      <c r="Q395" s="285" t="s">
        <v>546</v>
      </c>
      <c r="R395" s="285" t="s">
        <v>657</v>
      </c>
      <c r="S395" s="285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308"/>
      <c r="AL395" s="290" t="str">
        <f t="shared" si="8"/>
        <v>OK</v>
      </c>
      <c r="AM395" s="290" t="str">
        <f t="shared" si="9"/>
        <v>OK</v>
      </c>
      <c r="AN395" s="308"/>
      <c r="AO395" s="308"/>
      <c r="AP395" s="308"/>
    </row>
    <row r="396">
      <c r="A396" s="290"/>
      <c r="B396" s="286">
        <v>44154.0</v>
      </c>
      <c r="C396" s="289"/>
      <c r="D396" s="293" t="str">
        <f t="shared" si="4"/>
        <v>APA</v>
      </c>
      <c r="E396" s="296">
        <v>0.02847222222222222</v>
      </c>
      <c r="F396" s="290">
        <f t="shared" si="1"/>
        <v>3196.7</v>
      </c>
      <c r="G396" s="286">
        <v>44154.0</v>
      </c>
      <c r="H396" s="287" t="s">
        <v>73</v>
      </c>
      <c r="I396" s="296">
        <v>0.16666666666666666</v>
      </c>
      <c r="J396" s="290"/>
      <c r="K396" s="285">
        <f t="shared" si="2"/>
        <v>3200</v>
      </c>
      <c r="L396" s="285">
        <v>3.3</v>
      </c>
      <c r="M396" s="290"/>
      <c r="N396" s="285" t="s">
        <v>94</v>
      </c>
      <c r="O396" s="285"/>
      <c r="P396" s="285"/>
      <c r="Q396" s="285" t="s">
        <v>546</v>
      </c>
      <c r="R396" s="285" t="s">
        <v>657</v>
      </c>
      <c r="S396" s="285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308"/>
      <c r="AL396" s="290" t="str">
        <f t="shared" si="8"/>
        <v>OK</v>
      </c>
      <c r="AM396" s="290" t="str">
        <f t="shared" si="9"/>
        <v>OK</v>
      </c>
      <c r="AN396" s="308"/>
      <c r="AO396" s="308"/>
      <c r="AP396" s="308"/>
    </row>
    <row r="397">
      <c r="A397" s="290"/>
      <c r="B397" s="286">
        <v>44154.0</v>
      </c>
      <c r="C397" s="289"/>
      <c r="D397" s="293" t="str">
        <f t="shared" si="4"/>
        <v>BUY</v>
      </c>
      <c r="E397" s="296">
        <v>0.7375</v>
      </c>
      <c r="F397" s="290">
        <f t="shared" si="1"/>
        <v>3200</v>
      </c>
      <c r="G397" s="286">
        <v>44154.0</v>
      </c>
      <c r="H397" s="287" t="s">
        <v>659</v>
      </c>
      <c r="I397" s="296">
        <v>0.8993055555555556</v>
      </c>
      <c r="J397" s="290"/>
      <c r="K397" s="285">
        <f t="shared" si="2"/>
        <v>3202.9</v>
      </c>
      <c r="L397" s="285">
        <v>2.9</v>
      </c>
      <c r="M397" s="290"/>
      <c r="N397" s="285" t="s">
        <v>102</v>
      </c>
      <c r="O397" s="285"/>
      <c r="P397" s="285"/>
      <c r="Q397" s="285" t="s">
        <v>546</v>
      </c>
      <c r="R397" s="285" t="s">
        <v>657</v>
      </c>
      <c r="S397" s="285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308"/>
      <c r="AL397" s="290" t="str">
        <f t="shared" si="8"/>
        <v>OK</v>
      </c>
      <c r="AM397" s="290" t="str">
        <f t="shared" si="9"/>
        <v>OK</v>
      </c>
      <c r="AN397" s="308"/>
      <c r="AO397" s="308"/>
      <c r="AP397" s="308"/>
    </row>
    <row r="398">
      <c r="A398" s="290"/>
      <c r="B398" s="286">
        <v>44154.0</v>
      </c>
      <c r="C398" s="289"/>
      <c r="D398" s="293" t="str">
        <f t="shared" si="4"/>
        <v>SLN</v>
      </c>
      <c r="E398" s="296">
        <v>0.9173611111111111</v>
      </c>
      <c r="F398" s="290">
        <f t="shared" si="1"/>
        <v>3202.9</v>
      </c>
      <c r="G398" s="286">
        <v>44154.0</v>
      </c>
      <c r="H398" s="287" t="s">
        <v>656</v>
      </c>
      <c r="I398" s="296">
        <v>0.9736111111111111</v>
      </c>
      <c r="J398" s="290"/>
      <c r="K398" s="285">
        <f t="shared" si="2"/>
        <v>3204.4</v>
      </c>
      <c r="L398" s="285">
        <v>1.5</v>
      </c>
      <c r="M398" s="290"/>
      <c r="N398" s="285" t="s">
        <v>102</v>
      </c>
      <c r="O398" s="285"/>
      <c r="P398" s="285"/>
      <c r="Q398" s="285" t="s">
        <v>546</v>
      </c>
      <c r="R398" s="285" t="s">
        <v>657</v>
      </c>
      <c r="S398" s="285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308"/>
      <c r="AL398" s="290" t="str">
        <f t="shared" si="8"/>
        <v>OK</v>
      </c>
      <c r="AM398" s="290" t="str">
        <f t="shared" si="9"/>
        <v>OK</v>
      </c>
      <c r="AN398" s="308"/>
      <c r="AO398" s="308"/>
      <c r="AP398" s="308"/>
    </row>
    <row r="399">
      <c r="A399" s="290"/>
      <c r="B399" s="286">
        <v>44155.0</v>
      </c>
      <c r="C399" s="289"/>
      <c r="D399" s="293" t="str">
        <f t="shared" si="4"/>
        <v>APA</v>
      </c>
      <c r="E399" s="296">
        <v>0.04652777777777778</v>
      </c>
      <c r="F399" s="290">
        <f t="shared" si="1"/>
        <v>3204.4</v>
      </c>
      <c r="G399" s="286">
        <v>44155.0</v>
      </c>
      <c r="H399" s="287" t="s">
        <v>73</v>
      </c>
      <c r="I399" s="296">
        <v>0.18055555555555555</v>
      </c>
      <c r="J399" s="290"/>
      <c r="K399" s="285">
        <f t="shared" si="2"/>
        <v>3207.6</v>
      </c>
      <c r="L399" s="285">
        <v>3.2</v>
      </c>
      <c r="M399" s="290"/>
      <c r="N399" s="285" t="s">
        <v>102</v>
      </c>
      <c r="O399" s="285"/>
      <c r="P399" s="285"/>
      <c r="Q399" s="285" t="s">
        <v>546</v>
      </c>
      <c r="R399" s="285" t="s">
        <v>657</v>
      </c>
      <c r="S399" s="285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308"/>
      <c r="AL399" s="290" t="str">
        <f t="shared" si="8"/>
        <v>OK</v>
      </c>
      <c r="AM399" s="290" t="str">
        <f t="shared" si="9"/>
        <v>OK</v>
      </c>
      <c r="AN399" s="308"/>
      <c r="AO399" s="308"/>
      <c r="AP399" s="308"/>
    </row>
    <row r="400">
      <c r="A400" s="290"/>
      <c r="B400" s="286">
        <v>44155.0</v>
      </c>
      <c r="C400" s="289"/>
      <c r="D400" s="293" t="str">
        <f t="shared" si="4"/>
        <v>BUY</v>
      </c>
      <c r="E400" s="296">
        <v>0.7083333333333334</v>
      </c>
      <c r="F400" s="290">
        <f t="shared" si="1"/>
        <v>3207.6</v>
      </c>
      <c r="G400" s="286">
        <v>44155.0</v>
      </c>
      <c r="H400" s="287" t="s">
        <v>678</v>
      </c>
      <c r="I400" s="296">
        <v>0.8125</v>
      </c>
      <c r="J400" s="290"/>
      <c r="K400" s="285">
        <f t="shared" si="2"/>
        <v>3210.1</v>
      </c>
      <c r="L400" s="285">
        <v>2.5</v>
      </c>
      <c r="M400" s="290"/>
      <c r="N400" s="285" t="s">
        <v>75</v>
      </c>
      <c r="O400" s="285"/>
      <c r="P400" s="285"/>
      <c r="Q400" s="285" t="s">
        <v>546</v>
      </c>
      <c r="R400" s="285" t="s">
        <v>657</v>
      </c>
      <c r="S400" s="285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308"/>
      <c r="AL400" s="290" t="str">
        <f t="shared" si="8"/>
        <v>OK</v>
      </c>
      <c r="AM400" s="290" t="str">
        <f t="shared" si="9"/>
        <v>OK</v>
      </c>
      <c r="AN400" s="308"/>
      <c r="AO400" s="308"/>
      <c r="AP400" s="308"/>
    </row>
    <row r="401">
      <c r="A401" s="290"/>
      <c r="B401" s="286">
        <v>44155.0</v>
      </c>
      <c r="C401" s="289"/>
      <c r="D401" s="293" t="str">
        <f t="shared" si="4"/>
        <v>GLY</v>
      </c>
      <c r="E401" s="296">
        <v>0.8333333333333334</v>
      </c>
      <c r="F401" s="290">
        <f t="shared" si="1"/>
        <v>3210.1</v>
      </c>
      <c r="G401" s="286">
        <v>44155.0</v>
      </c>
      <c r="H401" s="287" t="s">
        <v>656</v>
      </c>
      <c r="I401" s="296">
        <v>0.9201388888888888</v>
      </c>
      <c r="J401" s="290"/>
      <c r="K401" s="285">
        <f t="shared" si="2"/>
        <v>3212</v>
      </c>
      <c r="L401" s="285">
        <v>1.9</v>
      </c>
      <c r="M401" s="290"/>
      <c r="N401" s="285" t="s">
        <v>75</v>
      </c>
      <c r="O401" s="285"/>
      <c r="P401" s="285"/>
      <c r="Q401" s="285" t="s">
        <v>546</v>
      </c>
      <c r="R401" s="285" t="s">
        <v>657</v>
      </c>
      <c r="S401" s="285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308"/>
      <c r="AL401" s="290" t="str">
        <f t="shared" si="8"/>
        <v>OK</v>
      </c>
      <c r="AM401" s="290" t="str">
        <f t="shared" si="9"/>
        <v>OK</v>
      </c>
      <c r="AN401" s="308"/>
      <c r="AO401" s="308"/>
      <c r="AP401" s="308"/>
    </row>
    <row r="402">
      <c r="A402" s="290"/>
      <c r="B402" s="286">
        <v>44156.0</v>
      </c>
      <c r="C402" s="289"/>
      <c r="D402" s="293" t="str">
        <f t="shared" si="4"/>
        <v>APA</v>
      </c>
      <c r="E402" s="296">
        <v>0.010416666666666666</v>
      </c>
      <c r="F402" s="290">
        <f t="shared" si="1"/>
        <v>3212</v>
      </c>
      <c r="G402" s="286">
        <v>44156.0</v>
      </c>
      <c r="H402" s="287" t="s">
        <v>73</v>
      </c>
      <c r="I402" s="296">
        <v>0.14722222222222223</v>
      </c>
      <c r="J402" s="290"/>
      <c r="K402" s="285">
        <f t="shared" si="2"/>
        <v>3215.1</v>
      </c>
      <c r="L402" s="285">
        <v>3.1</v>
      </c>
      <c r="M402" s="290"/>
      <c r="N402" s="285" t="s">
        <v>75</v>
      </c>
      <c r="O402" s="285"/>
      <c r="P402" s="285"/>
      <c r="Q402" s="285" t="s">
        <v>546</v>
      </c>
      <c r="R402" s="285" t="s">
        <v>657</v>
      </c>
      <c r="S402" s="285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308"/>
      <c r="AL402" s="290" t="str">
        <f t="shared" si="8"/>
        <v>OK</v>
      </c>
      <c r="AM402" s="290" t="str">
        <f t="shared" si="9"/>
        <v>OK</v>
      </c>
      <c r="AN402" s="308"/>
      <c r="AO402" s="308"/>
      <c r="AP402" s="308"/>
    </row>
    <row r="403">
      <c r="A403" s="290"/>
      <c r="B403" s="286">
        <v>44156.0</v>
      </c>
      <c r="C403" s="289"/>
      <c r="D403" s="293" t="str">
        <f t="shared" si="4"/>
        <v>BUY</v>
      </c>
      <c r="E403" s="296">
        <v>0.7083333333333334</v>
      </c>
      <c r="F403" s="290">
        <f t="shared" si="1"/>
        <v>3215.1</v>
      </c>
      <c r="G403" s="286">
        <v>44156.0</v>
      </c>
      <c r="H403" s="287" t="s">
        <v>683</v>
      </c>
      <c r="I403" s="296">
        <v>0.825</v>
      </c>
      <c r="J403" s="290"/>
      <c r="K403" s="285">
        <f t="shared" si="2"/>
        <v>3217.8</v>
      </c>
      <c r="L403" s="285">
        <v>2.7</v>
      </c>
      <c r="M403" s="290"/>
      <c r="N403" s="285" t="s">
        <v>75</v>
      </c>
      <c r="O403" s="285"/>
      <c r="P403" s="285"/>
      <c r="Q403" s="285" t="s">
        <v>546</v>
      </c>
      <c r="R403" s="285" t="s">
        <v>657</v>
      </c>
      <c r="S403" s="285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308"/>
      <c r="AL403" s="290" t="str">
        <f t="shared" si="8"/>
        <v>OK</v>
      </c>
      <c r="AM403" s="290" t="str">
        <f t="shared" si="9"/>
        <v>OK</v>
      </c>
      <c r="AN403" s="308"/>
      <c r="AO403" s="308"/>
      <c r="AP403" s="308"/>
    </row>
    <row r="404">
      <c r="A404" s="290"/>
      <c r="B404" s="286">
        <v>44156.0</v>
      </c>
      <c r="C404" s="289"/>
      <c r="D404" s="293" t="str">
        <f t="shared" si="4"/>
        <v>UKL</v>
      </c>
      <c r="E404" s="296">
        <v>0.84375</v>
      </c>
      <c r="F404" s="290">
        <f t="shared" si="1"/>
        <v>3217.8</v>
      </c>
      <c r="G404" s="286">
        <v>44156.0</v>
      </c>
      <c r="H404" s="287" t="s">
        <v>656</v>
      </c>
      <c r="I404" s="296">
        <v>0.9201388888888888</v>
      </c>
      <c r="J404" s="290"/>
      <c r="K404" s="285">
        <f t="shared" si="2"/>
        <v>3219.7</v>
      </c>
      <c r="L404" s="285">
        <v>1.9</v>
      </c>
      <c r="M404" s="290"/>
      <c r="N404" s="285" t="s">
        <v>75</v>
      </c>
      <c r="O404" s="285"/>
      <c r="P404" s="285"/>
      <c r="Q404" s="285" t="s">
        <v>546</v>
      </c>
      <c r="R404" s="285" t="s">
        <v>657</v>
      </c>
      <c r="S404" s="285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308"/>
      <c r="AL404" s="290" t="str">
        <f t="shared" si="8"/>
        <v>OK</v>
      </c>
      <c r="AM404" s="290" t="str">
        <f t="shared" si="9"/>
        <v>OK</v>
      </c>
      <c r="AN404" s="308"/>
      <c r="AO404" s="308"/>
      <c r="AP404" s="308"/>
    </row>
    <row r="405">
      <c r="A405" s="290"/>
      <c r="B405" s="286">
        <v>44157.0</v>
      </c>
      <c r="C405" s="289"/>
      <c r="D405" s="293" t="str">
        <f t="shared" si="4"/>
        <v>APA</v>
      </c>
      <c r="E405" s="296">
        <v>0.03125</v>
      </c>
      <c r="F405" s="290">
        <f t="shared" si="1"/>
        <v>3219.7</v>
      </c>
      <c r="G405" s="286">
        <v>44157.0</v>
      </c>
      <c r="H405" s="287" t="s">
        <v>73</v>
      </c>
      <c r="I405" s="296">
        <v>0.16319444444444445</v>
      </c>
      <c r="J405" s="290"/>
      <c r="K405" s="285">
        <f t="shared" si="2"/>
        <v>3222.7</v>
      </c>
      <c r="L405" s="285">
        <v>3.0</v>
      </c>
      <c r="M405" s="290"/>
      <c r="N405" s="285" t="s">
        <v>75</v>
      </c>
      <c r="O405" s="285"/>
      <c r="P405" s="285"/>
      <c r="Q405" s="285" t="s">
        <v>546</v>
      </c>
      <c r="R405" s="285" t="s">
        <v>657</v>
      </c>
      <c r="S405" s="285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308"/>
      <c r="AL405" s="290" t="str">
        <f t="shared" si="8"/>
        <v>OK</v>
      </c>
      <c r="AM405" s="290" t="str">
        <f t="shared" si="9"/>
        <v>OK</v>
      </c>
      <c r="AN405" s="308"/>
      <c r="AO405" s="308"/>
      <c r="AP405" s="308"/>
    </row>
    <row r="406">
      <c r="A406" s="290"/>
      <c r="B406" s="286">
        <v>44157.0</v>
      </c>
      <c r="C406" s="289"/>
      <c r="D406" s="293" t="str">
        <f t="shared" si="4"/>
        <v>BUY</v>
      </c>
      <c r="E406" s="296">
        <v>0.7256944444444444</v>
      </c>
      <c r="F406" s="290">
        <f t="shared" si="1"/>
        <v>3222.7</v>
      </c>
      <c r="G406" s="286">
        <v>44157.0</v>
      </c>
      <c r="H406" s="287" t="s">
        <v>659</v>
      </c>
      <c r="I406" s="296">
        <v>0.8506944444444444</v>
      </c>
      <c r="J406" s="290"/>
      <c r="K406" s="285">
        <f t="shared" si="2"/>
        <v>3225.7</v>
      </c>
      <c r="L406" s="285">
        <v>3.0</v>
      </c>
      <c r="M406" s="290"/>
      <c r="N406" s="285" t="s">
        <v>94</v>
      </c>
      <c r="O406" s="285"/>
      <c r="P406" s="285"/>
      <c r="Q406" s="285" t="s">
        <v>546</v>
      </c>
      <c r="R406" s="285" t="s">
        <v>657</v>
      </c>
      <c r="S406" s="285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308"/>
      <c r="AL406" s="290" t="str">
        <f t="shared" si="8"/>
        <v>OK</v>
      </c>
      <c r="AM406" s="290" t="str">
        <f t="shared" si="9"/>
        <v>OK</v>
      </c>
      <c r="AN406" s="308"/>
      <c r="AO406" s="308"/>
      <c r="AP406" s="308"/>
    </row>
    <row r="407">
      <c r="A407" s="290"/>
      <c r="B407" s="286">
        <v>44157.0</v>
      </c>
      <c r="C407" s="289"/>
      <c r="D407" s="293" t="str">
        <f t="shared" si="4"/>
        <v>SLN</v>
      </c>
      <c r="E407" s="296">
        <v>0.875</v>
      </c>
      <c r="F407" s="290">
        <f t="shared" si="1"/>
        <v>3225.7</v>
      </c>
      <c r="G407" s="286">
        <v>44157.0</v>
      </c>
      <c r="H407" s="287" t="s">
        <v>656</v>
      </c>
      <c r="I407" s="296">
        <v>0.9291666666666667</v>
      </c>
      <c r="J407" s="290"/>
      <c r="K407" s="285">
        <f t="shared" si="2"/>
        <v>3227</v>
      </c>
      <c r="L407" s="285">
        <v>1.3</v>
      </c>
      <c r="M407" s="290"/>
      <c r="N407" s="285" t="s">
        <v>94</v>
      </c>
      <c r="O407" s="285"/>
      <c r="P407" s="285"/>
      <c r="Q407" s="285" t="s">
        <v>546</v>
      </c>
      <c r="R407" s="285" t="s">
        <v>657</v>
      </c>
      <c r="S407" s="285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308"/>
      <c r="AL407" s="290" t="str">
        <f t="shared" si="8"/>
        <v>OK</v>
      </c>
      <c r="AM407" s="290" t="str">
        <f t="shared" si="9"/>
        <v>OK</v>
      </c>
      <c r="AN407" s="308"/>
      <c r="AO407" s="308"/>
      <c r="AP407" s="308"/>
    </row>
    <row r="408">
      <c r="A408" s="290"/>
      <c r="B408" s="286">
        <v>44157.0</v>
      </c>
      <c r="C408" s="289"/>
      <c r="D408" s="293" t="str">
        <f t="shared" si="4"/>
        <v>APA</v>
      </c>
      <c r="E408" s="296">
        <v>0.9534722222222223</v>
      </c>
      <c r="F408" s="290">
        <f t="shared" si="1"/>
        <v>3227</v>
      </c>
      <c r="G408" s="286">
        <v>44158.0</v>
      </c>
      <c r="H408" s="287" t="s">
        <v>197</v>
      </c>
      <c r="I408" s="296">
        <v>0.09166666666666666</v>
      </c>
      <c r="J408" s="290"/>
      <c r="K408" s="285">
        <f t="shared" si="2"/>
        <v>3230.3</v>
      </c>
      <c r="L408" s="285">
        <v>3.3</v>
      </c>
      <c r="M408" s="290"/>
      <c r="N408" s="285" t="s">
        <v>94</v>
      </c>
      <c r="O408" s="285"/>
      <c r="P408" s="285"/>
      <c r="Q408" s="285" t="s">
        <v>546</v>
      </c>
      <c r="R408" s="285" t="s">
        <v>657</v>
      </c>
      <c r="S408" s="285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308"/>
      <c r="AL408" s="290" t="str">
        <f t="shared" si="8"/>
        <v>OK</v>
      </c>
      <c r="AM408" s="290" t="str">
        <f t="shared" si="9"/>
        <v>OK</v>
      </c>
      <c r="AN408" s="308"/>
      <c r="AO408" s="308"/>
      <c r="AP408" s="308"/>
    </row>
    <row r="409">
      <c r="A409" s="290"/>
      <c r="B409" s="286">
        <v>44159.0</v>
      </c>
      <c r="C409" s="289"/>
      <c r="D409" s="293" t="str">
        <f t="shared" si="4"/>
        <v>GSO</v>
      </c>
      <c r="E409" s="296">
        <v>0.6701388888888888</v>
      </c>
      <c r="F409" s="290">
        <f t="shared" si="1"/>
        <v>3230.3</v>
      </c>
      <c r="G409" s="286">
        <v>44159.0</v>
      </c>
      <c r="H409" s="287" t="s">
        <v>73</v>
      </c>
      <c r="I409" s="296">
        <v>0.6805555555555556</v>
      </c>
      <c r="J409" s="290"/>
      <c r="K409" s="285">
        <f t="shared" si="2"/>
        <v>3230.4</v>
      </c>
      <c r="L409" s="285">
        <v>0.1</v>
      </c>
      <c r="M409" s="290"/>
      <c r="N409" s="285" t="s">
        <v>102</v>
      </c>
      <c r="O409" s="285"/>
      <c r="P409" s="285"/>
      <c r="Q409" s="285" t="s">
        <v>10</v>
      </c>
      <c r="R409" s="285" t="s">
        <v>518</v>
      </c>
      <c r="S409" s="285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308"/>
      <c r="AL409" s="290" t="str">
        <f t="shared" si="8"/>
        <v>OK</v>
      </c>
      <c r="AM409" s="290" t="str">
        <f t="shared" si="9"/>
        <v>OK</v>
      </c>
      <c r="AN409" s="308"/>
      <c r="AO409" s="308"/>
      <c r="AP409" s="308"/>
    </row>
    <row r="410">
      <c r="A410" s="290"/>
      <c r="B410" s="286">
        <v>44159.0</v>
      </c>
      <c r="C410" s="289"/>
      <c r="D410" s="293" t="str">
        <f t="shared" si="4"/>
        <v>BUY</v>
      </c>
      <c r="E410" s="296">
        <v>0.7541666666666667</v>
      </c>
      <c r="F410" s="290">
        <f t="shared" si="1"/>
        <v>3230.4</v>
      </c>
      <c r="G410" s="286">
        <v>44159.0</v>
      </c>
      <c r="H410" s="287" t="s">
        <v>684</v>
      </c>
      <c r="I410" s="296">
        <v>0.8125</v>
      </c>
      <c r="J410" s="290"/>
      <c r="K410" s="285">
        <f t="shared" si="2"/>
        <v>3231.8</v>
      </c>
      <c r="L410" s="285">
        <v>1.4</v>
      </c>
      <c r="M410" s="290"/>
      <c r="N410" s="285" t="s">
        <v>94</v>
      </c>
      <c r="O410" s="285"/>
      <c r="P410" s="285"/>
      <c r="Q410" s="285" t="s">
        <v>546</v>
      </c>
      <c r="R410" s="285" t="s">
        <v>657</v>
      </c>
      <c r="S410" s="285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308"/>
      <c r="AL410" s="290" t="str">
        <f t="shared" si="8"/>
        <v>OK</v>
      </c>
      <c r="AM410" s="290" t="str">
        <f t="shared" si="9"/>
        <v>OK</v>
      </c>
      <c r="AN410" s="308"/>
      <c r="AO410" s="308"/>
      <c r="AP410" s="308"/>
    </row>
    <row r="411">
      <c r="A411" s="290"/>
      <c r="B411" s="286">
        <v>44159.0</v>
      </c>
      <c r="C411" s="289"/>
      <c r="D411" s="293" t="str">
        <f t="shared" si="4"/>
        <v>HVC</v>
      </c>
      <c r="E411" s="296">
        <v>0.8423611111111111</v>
      </c>
      <c r="F411" s="290">
        <f t="shared" si="1"/>
        <v>3231.8</v>
      </c>
      <c r="G411" s="286">
        <v>44159.0</v>
      </c>
      <c r="H411" s="287" t="s">
        <v>656</v>
      </c>
      <c r="I411" s="296">
        <v>0.9715277777777778</v>
      </c>
      <c r="J411" s="290"/>
      <c r="K411" s="285">
        <f t="shared" si="2"/>
        <v>3234.9</v>
      </c>
      <c r="L411" s="285">
        <v>3.1</v>
      </c>
      <c r="M411" s="290"/>
      <c r="N411" s="285" t="s">
        <v>94</v>
      </c>
      <c r="O411" s="285"/>
      <c r="P411" s="285"/>
      <c r="Q411" s="285" t="s">
        <v>546</v>
      </c>
      <c r="R411" s="285" t="s">
        <v>657</v>
      </c>
      <c r="S411" s="285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308"/>
      <c r="AL411" s="290" t="str">
        <f t="shared" si="8"/>
        <v>OK</v>
      </c>
      <c r="AM411" s="290" t="str">
        <f t="shared" si="9"/>
        <v>OK</v>
      </c>
      <c r="AN411" s="308"/>
      <c r="AO411" s="308"/>
      <c r="AP411" s="308"/>
    </row>
    <row r="412">
      <c r="A412" s="290"/>
      <c r="B412" s="286">
        <v>44159.0</v>
      </c>
      <c r="C412" s="289"/>
      <c r="D412" s="293" t="str">
        <f t="shared" si="4"/>
        <v>APA</v>
      </c>
      <c r="E412" s="296">
        <v>0.9833333333333333</v>
      </c>
      <c r="F412" s="290">
        <f t="shared" si="1"/>
        <v>3234.9</v>
      </c>
      <c r="G412" s="286">
        <v>44160.0</v>
      </c>
      <c r="H412" s="287" t="s">
        <v>73</v>
      </c>
      <c r="I412" s="296">
        <v>0.16666666666666666</v>
      </c>
      <c r="J412" s="290"/>
      <c r="K412" s="285">
        <f t="shared" si="2"/>
        <v>3238.3</v>
      </c>
      <c r="L412" s="285">
        <v>3.4</v>
      </c>
      <c r="M412" s="290"/>
      <c r="N412" s="285" t="s">
        <v>94</v>
      </c>
      <c r="O412" s="285"/>
      <c r="P412" s="285"/>
      <c r="Q412" s="285" t="s">
        <v>546</v>
      </c>
      <c r="R412" s="285" t="s">
        <v>657</v>
      </c>
      <c r="S412" s="285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308"/>
      <c r="AL412" s="290" t="str">
        <f t="shared" si="8"/>
        <v>OK</v>
      </c>
      <c r="AM412" s="290" t="str">
        <f t="shared" si="9"/>
        <v>OK</v>
      </c>
      <c r="AN412" s="308"/>
      <c r="AO412" s="308"/>
      <c r="AP412" s="308"/>
    </row>
    <row r="413">
      <c r="A413" s="290"/>
      <c r="B413" s="286">
        <v>44160.0</v>
      </c>
      <c r="C413" s="289"/>
      <c r="D413" s="293" t="str">
        <f t="shared" si="4"/>
        <v>BUY</v>
      </c>
      <c r="E413" s="296">
        <v>0.75</v>
      </c>
      <c r="F413" s="290">
        <f t="shared" si="1"/>
        <v>3238.3</v>
      </c>
      <c r="G413" s="286">
        <v>44160.0</v>
      </c>
      <c r="H413" s="287" t="s">
        <v>659</v>
      </c>
      <c r="I413" s="296">
        <v>0.8791666666666667</v>
      </c>
      <c r="J413" s="290"/>
      <c r="K413" s="285">
        <f t="shared" si="2"/>
        <v>3241.6</v>
      </c>
      <c r="L413" s="285">
        <v>3.3</v>
      </c>
      <c r="M413" s="290"/>
      <c r="N413" s="285" t="s">
        <v>94</v>
      </c>
      <c r="O413" s="285"/>
      <c r="P413" s="285"/>
      <c r="Q413" s="285" t="s">
        <v>546</v>
      </c>
      <c r="R413" s="285" t="s">
        <v>657</v>
      </c>
      <c r="S413" s="285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308"/>
      <c r="AL413" s="290" t="str">
        <f t="shared" si="8"/>
        <v>OK</v>
      </c>
      <c r="AM413" s="290" t="str">
        <f t="shared" si="9"/>
        <v>OK</v>
      </c>
      <c r="AN413" s="308"/>
      <c r="AO413" s="308"/>
      <c r="AP413" s="308"/>
    </row>
    <row r="414">
      <c r="A414" s="290"/>
      <c r="B414" s="286">
        <v>44160.0</v>
      </c>
      <c r="C414" s="289"/>
      <c r="D414" s="293" t="str">
        <f t="shared" si="4"/>
        <v>SLN</v>
      </c>
      <c r="E414" s="296">
        <v>0.8958333333333334</v>
      </c>
      <c r="F414" s="290">
        <f t="shared" si="1"/>
        <v>3241.6</v>
      </c>
      <c r="G414" s="286">
        <v>44160.0</v>
      </c>
      <c r="H414" s="287" t="s">
        <v>656</v>
      </c>
      <c r="I414" s="296">
        <v>0.9458333333333333</v>
      </c>
      <c r="J414" s="290"/>
      <c r="K414" s="285">
        <f t="shared" si="2"/>
        <v>3242.7</v>
      </c>
      <c r="L414" s="285">
        <v>1.1</v>
      </c>
      <c r="M414" s="290"/>
      <c r="N414" s="285" t="s">
        <v>94</v>
      </c>
      <c r="O414" s="285"/>
      <c r="P414" s="285"/>
      <c r="Q414" s="285" t="s">
        <v>546</v>
      </c>
      <c r="R414" s="285" t="s">
        <v>657</v>
      </c>
      <c r="S414" s="285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308"/>
      <c r="AL414" s="290" t="str">
        <f t="shared" si="8"/>
        <v>OK</v>
      </c>
      <c r="AM414" s="290" t="str">
        <f t="shared" si="9"/>
        <v>OK</v>
      </c>
      <c r="AN414" s="308"/>
      <c r="AO414" s="308"/>
      <c r="AP414" s="308"/>
    </row>
    <row r="415">
      <c r="A415" s="290"/>
      <c r="B415" s="286">
        <v>44161.0</v>
      </c>
      <c r="C415" s="289"/>
      <c r="D415" s="293" t="str">
        <f t="shared" si="4"/>
        <v>APA</v>
      </c>
      <c r="E415" s="296">
        <v>0.0375</v>
      </c>
      <c r="F415" s="290">
        <f t="shared" si="1"/>
        <v>3242.7</v>
      </c>
      <c r="G415" s="286">
        <v>44161.0</v>
      </c>
      <c r="H415" s="287" t="s">
        <v>73</v>
      </c>
      <c r="I415" s="296">
        <v>0.17430555555555555</v>
      </c>
      <c r="J415" s="290"/>
      <c r="K415" s="285">
        <f t="shared" si="2"/>
        <v>3246.1</v>
      </c>
      <c r="L415" s="285">
        <v>3.4</v>
      </c>
      <c r="M415" s="290"/>
      <c r="N415" s="285" t="s">
        <v>94</v>
      </c>
      <c r="O415" s="285"/>
      <c r="P415" s="285"/>
      <c r="Q415" s="285" t="s">
        <v>546</v>
      </c>
      <c r="R415" s="285" t="s">
        <v>657</v>
      </c>
      <c r="S415" s="285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308"/>
      <c r="AL415" s="290" t="str">
        <f t="shared" si="8"/>
        <v>OK</v>
      </c>
      <c r="AM415" s="290" t="str">
        <f t="shared" si="9"/>
        <v>OK</v>
      </c>
      <c r="AN415" s="308"/>
      <c r="AO415" s="308"/>
      <c r="AP415" s="308"/>
    </row>
    <row r="416">
      <c r="A416" s="290"/>
      <c r="B416" s="286">
        <v>44162.0</v>
      </c>
      <c r="C416" s="289"/>
      <c r="D416" s="293" t="str">
        <f t="shared" si="4"/>
        <v>BUY</v>
      </c>
      <c r="E416" s="296">
        <v>0.75</v>
      </c>
      <c r="F416" s="290">
        <f t="shared" si="1"/>
        <v>3246.1</v>
      </c>
      <c r="G416" s="286">
        <v>44162.0</v>
      </c>
      <c r="H416" s="287" t="s">
        <v>677</v>
      </c>
      <c r="I416" s="296">
        <v>0.8611111111111112</v>
      </c>
      <c r="J416" s="290"/>
      <c r="K416" s="285">
        <f t="shared" si="2"/>
        <v>3248.7</v>
      </c>
      <c r="L416" s="285">
        <v>2.6</v>
      </c>
      <c r="M416" s="290"/>
      <c r="N416" s="285" t="s">
        <v>75</v>
      </c>
      <c r="O416" s="285"/>
      <c r="P416" s="285"/>
      <c r="Q416" s="285" t="s">
        <v>546</v>
      </c>
      <c r="R416" s="285" t="s">
        <v>657</v>
      </c>
      <c r="S416" s="285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308"/>
      <c r="AL416" s="290" t="str">
        <f t="shared" si="8"/>
        <v>OK</v>
      </c>
      <c r="AM416" s="290" t="str">
        <f t="shared" si="9"/>
        <v>OK</v>
      </c>
      <c r="AN416" s="308"/>
      <c r="AO416" s="308"/>
      <c r="AP416" s="308"/>
    </row>
    <row r="417">
      <c r="A417" s="290"/>
      <c r="B417" s="286">
        <v>44162.0</v>
      </c>
      <c r="C417" s="289"/>
      <c r="D417" s="293" t="str">
        <f t="shared" si="4"/>
        <v>GPH</v>
      </c>
      <c r="E417" s="296">
        <v>0.875</v>
      </c>
      <c r="F417" s="290">
        <f t="shared" si="1"/>
        <v>3248.7</v>
      </c>
      <c r="G417" s="286">
        <v>44162.0</v>
      </c>
      <c r="H417" s="287" t="s">
        <v>656</v>
      </c>
      <c r="I417" s="296">
        <v>0.9479166666666666</v>
      </c>
      <c r="J417" s="290"/>
      <c r="K417" s="285">
        <f t="shared" si="2"/>
        <v>3250.3</v>
      </c>
      <c r="L417" s="285">
        <v>1.6</v>
      </c>
      <c r="M417" s="290"/>
      <c r="N417" s="285" t="s">
        <v>75</v>
      </c>
      <c r="O417" s="285"/>
      <c r="P417" s="285"/>
      <c r="Q417" s="285" t="s">
        <v>546</v>
      </c>
      <c r="R417" s="285" t="s">
        <v>657</v>
      </c>
      <c r="S417" s="285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308"/>
      <c r="AL417" s="290" t="str">
        <f t="shared" si="8"/>
        <v>OK</v>
      </c>
      <c r="AM417" s="290" t="str">
        <f t="shared" si="9"/>
        <v>OK</v>
      </c>
      <c r="AN417" s="308"/>
      <c r="AO417" s="308"/>
      <c r="AP417" s="308"/>
    </row>
    <row r="418">
      <c r="A418" s="290"/>
      <c r="B418" s="286">
        <v>44162.0</v>
      </c>
      <c r="C418" s="289"/>
      <c r="D418" s="293" t="str">
        <f t="shared" si="4"/>
        <v>APA</v>
      </c>
      <c r="E418" s="296">
        <v>0.9965277777777778</v>
      </c>
      <c r="F418" s="290">
        <f t="shared" si="1"/>
        <v>3250.3</v>
      </c>
      <c r="G418" s="286">
        <v>44163.0</v>
      </c>
      <c r="H418" s="287" t="s">
        <v>73</v>
      </c>
      <c r="I418" s="296">
        <v>0.13402777777777777</v>
      </c>
      <c r="J418" s="290"/>
      <c r="K418" s="285">
        <f t="shared" si="2"/>
        <v>3253.6</v>
      </c>
      <c r="L418" s="285">
        <v>3.3</v>
      </c>
      <c r="M418" s="290"/>
      <c r="N418" s="285" t="s">
        <v>75</v>
      </c>
      <c r="O418" s="285"/>
      <c r="P418" s="285"/>
      <c r="Q418" s="285" t="s">
        <v>546</v>
      </c>
      <c r="R418" s="285" t="s">
        <v>657</v>
      </c>
      <c r="S418" s="285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308"/>
      <c r="AL418" s="290" t="str">
        <f t="shared" si="8"/>
        <v>OK</v>
      </c>
      <c r="AM418" s="290" t="str">
        <f t="shared" si="9"/>
        <v>OK</v>
      </c>
      <c r="AN418" s="308"/>
      <c r="AO418" s="308"/>
      <c r="AP418" s="308"/>
    </row>
    <row r="419">
      <c r="A419" s="290"/>
      <c r="B419" s="286">
        <v>44163.0</v>
      </c>
      <c r="C419" s="289"/>
      <c r="D419" s="293" t="str">
        <f t="shared" si="4"/>
        <v>BUY</v>
      </c>
      <c r="E419" s="296">
        <v>0.7465277777777778</v>
      </c>
      <c r="F419" s="290">
        <f t="shared" si="1"/>
        <v>3253.6</v>
      </c>
      <c r="G419" s="286">
        <v>44163.0</v>
      </c>
      <c r="H419" s="287" t="s">
        <v>678</v>
      </c>
      <c r="I419" s="296">
        <v>0.84375</v>
      </c>
      <c r="J419" s="290"/>
      <c r="K419" s="285">
        <f t="shared" si="2"/>
        <v>3255.9</v>
      </c>
      <c r="L419" s="285">
        <v>2.3</v>
      </c>
      <c r="M419" s="290"/>
      <c r="N419" s="285" t="s">
        <v>75</v>
      </c>
      <c r="O419" s="285"/>
      <c r="P419" s="285"/>
      <c r="Q419" s="285" t="s">
        <v>546</v>
      </c>
      <c r="R419" s="285" t="s">
        <v>657</v>
      </c>
      <c r="S419" s="285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308"/>
      <c r="AL419" s="290" t="str">
        <f t="shared" si="8"/>
        <v>OK</v>
      </c>
      <c r="AM419" s="290" t="str">
        <f t="shared" si="9"/>
        <v>OK</v>
      </c>
      <c r="AN419" s="308"/>
      <c r="AO419" s="308"/>
      <c r="AP419" s="308"/>
    </row>
    <row r="420">
      <c r="A420" s="290"/>
      <c r="B420" s="286">
        <v>44163.0</v>
      </c>
      <c r="C420" s="289"/>
      <c r="D420" s="293" t="str">
        <f t="shared" si="4"/>
        <v>GLY</v>
      </c>
      <c r="E420" s="296">
        <v>0.8715277777777778</v>
      </c>
      <c r="F420" s="290">
        <f t="shared" si="1"/>
        <v>3255.9</v>
      </c>
      <c r="G420" s="286">
        <v>44163.0</v>
      </c>
      <c r="H420" s="287" t="s">
        <v>656</v>
      </c>
      <c r="I420" s="296">
        <v>0.9375</v>
      </c>
      <c r="J420" s="290"/>
      <c r="K420" s="285">
        <f t="shared" si="2"/>
        <v>3257.6</v>
      </c>
      <c r="L420" s="285">
        <v>1.7</v>
      </c>
      <c r="M420" s="290"/>
      <c r="N420" s="285" t="s">
        <v>75</v>
      </c>
      <c r="O420" s="285"/>
      <c r="P420" s="285"/>
      <c r="Q420" s="285" t="s">
        <v>546</v>
      </c>
      <c r="R420" s="285" t="s">
        <v>657</v>
      </c>
      <c r="S420" s="285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308"/>
      <c r="AL420" s="290" t="str">
        <f t="shared" si="8"/>
        <v>OK</v>
      </c>
      <c r="AM420" s="290" t="str">
        <f t="shared" si="9"/>
        <v>OK</v>
      </c>
      <c r="AN420" s="308"/>
      <c r="AO420" s="308"/>
      <c r="AP420" s="308"/>
    </row>
    <row r="421">
      <c r="A421" s="290"/>
      <c r="B421" s="286">
        <v>44163.0</v>
      </c>
      <c r="C421" s="289"/>
      <c r="D421" s="293" t="str">
        <f t="shared" si="4"/>
        <v>APA</v>
      </c>
      <c r="E421" s="296">
        <v>0.9965277777777778</v>
      </c>
      <c r="F421" s="290">
        <f t="shared" si="1"/>
        <v>3257.6</v>
      </c>
      <c r="G421" s="286">
        <v>44164.0</v>
      </c>
      <c r="H421" s="287" t="s">
        <v>73</v>
      </c>
      <c r="I421" s="296">
        <v>0.13194444444444445</v>
      </c>
      <c r="J421" s="290"/>
      <c r="K421" s="285">
        <f t="shared" si="2"/>
        <v>3260.8</v>
      </c>
      <c r="L421" s="285">
        <v>3.2</v>
      </c>
      <c r="M421" s="290"/>
      <c r="N421" s="285" t="s">
        <v>75</v>
      </c>
      <c r="O421" s="285"/>
      <c r="P421" s="285"/>
      <c r="Q421" s="285" t="s">
        <v>546</v>
      </c>
      <c r="R421" s="285" t="s">
        <v>657</v>
      </c>
      <c r="S421" s="285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308"/>
      <c r="AL421" s="290" t="str">
        <f t="shared" si="8"/>
        <v>OK</v>
      </c>
      <c r="AM421" s="290" t="str">
        <f t="shared" si="9"/>
        <v>OK</v>
      </c>
      <c r="AN421" s="308"/>
      <c r="AO421" s="308"/>
      <c r="AP421" s="308"/>
    </row>
    <row r="422">
      <c r="A422" s="290"/>
      <c r="B422" s="286">
        <v>44164.0</v>
      </c>
      <c r="C422" s="289"/>
      <c r="D422" s="293" t="str">
        <f t="shared" si="4"/>
        <v>BUY</v>
      </c>
      <c r="E422" s="296">
        <v>0.7222222222222222</v>
      </c>
      <c r="F422" s="290">
        <f t="shared" si="1"/>
        <v>3260.8</v>
      </c>
      <c r="G422" s="286">
        <v>44164.0</v>
      </c>
      <c r="H422" s="287" t="s">
        <v>662</v>
      </c>
      <c r="I422" s="296">
        <v>0.7951388888888888</v>
      </c>
      <c r="J422" s="290"/>
      <c r="K422" s="285">
        <f t="shared" si="2"/>
        <v>3263.6</v>
      </c>
      <c r="L422" s="285">
        <v>2.8</v>
      </c>
      <c r="M422" s="290"/>
      <c r="N422" s="285" t="s">
        <v>94</v>
      </c>
      <c r="O422" s="285"/>
      <c r="P422" s="285"/>
      <c r="Q422" s="285" t="s">
        <v>546</v>
      </c>
      <c r="R422" s="285" t="s">
        <v>657</v>
      </c>
      <c r="S422" s="285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308"/>
      <c r="AL422" s="290" t="str">
        <f t="shared" si="8"/>
        <v>OK</v>
      </c>
      <c r="AM422" s="290" t="str">
        <f t="shared" si="9"/>
        <v>OK</v>
      </c>
      <c r="AN422" s="308"/>
      <c r="AO422" s="308"/>
      <c r="AP422" s="308"/>
    </row>
    <row r="423">
      <c r="A423" s="290"/>
      <c r="B423" s="286">
        <v>44164.0</v>
      </c>
      <c r="C423" s="289"/>
      <c r="D423" s="293" t="str">
        <f t="shared" si="4"/>
        <v>IXD</v>
      </c>
      <c r="E423" s="296">
        <v>0.8173611111111111</v>
      </c>
      <c r="F423" s="290">
        <f t="shared" si="1"/>
        <v>3263.6</v>
      </c>
      <c r="G423" s="286">
        <v>44164.0</v>
      </c>
      <c r="H423" s="287" t="s">
        <v>656</v>
      </c>
      <c r="I423" s="296">
        <v>0.85</v>
      </c>
      <c r="J423" s="290"/>
      <c r="K423" s="285">
        <f t="shared" si="2"/>
        <v>3265.3</v>
      </c>
      <c r="L423" s="285">
        <v>1.7</v>
      </c>
      <c r="M423" s="290"/>
      <c r="N423" s="285" t="s">
        <v>94</v>
      </c>
      <c r="O423" s="285"/>
      <c r="P423" s="285"/>
      <c r="Q423" s="285" t="s">
        <v>546</v>
      </c>
      <c r="R423" s="285" t="s">
        <v>657</v>
      </c>
      <c r="S423" s="285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308"/>
      <c r="AL423" s="290" t="str">
        <f t="shared" si="8"/>
        <v>OK</v>
      </c>
      <c r="AM423" s="290" t="str">
        <f t="shared" si="9"/>
        <v>OK</v>
      </c>
      <c r="AN423" s="308"/>
      <c r="AO423" s="308"/>
      <c r="AP423" s="308"/>
    </row>
    <row r="424">
      <c r="A424" s="290"/>
      <c r="B424" s="286">
        <v>44165.0</v>
      </c>
      <c r="C424" s="289"/>
      <c r="D424" s="293" t="str">
        <f t="shared" si="4"/>
        <v>APA</v>
      </c>
      <c r="E424" s="296">
        <v>0.004166666666666667</v>
      </c>
      <c r="F424" s="290">
        <f t="shared" si="1"/>
        <v>3265.3</v>
      </c>
      <c r="G424" s="286">
        <v>44165.0</v>
      </c>
      <c r="H424" s="287" t="s">
        <v>73</v>
      </c>
      <c r="I424" s="296">
        <v>0.14930555555555555</v>
      </c>
      <c r="J424" s="290"/>
      <c r="K424" s="285">
        <f t="shared" si="2"/>
        <v>3268.7</v>
      </c>
      <c r="L424" s="285">
        <v>3.4</v>
      </c>
      <c r="M424" s="290"/>
      <c r="N424" s="285" t="s">
        <v>94</v>
      </c>
      <c r="O424" s="285"/>
      <c r="P424" s="285"/>
      <c r="Q424" s="285" t="s">
        <v>546</v>
      </c>
      <c r="R424" s="285" t="s">
        <v>657</v>
      </c>
      <c r="S424" s="285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308"/>
      <c r="AL424" s="290" t="str">
        <f t="shared" si="8"/>
        <v>OK</v>
      </c>
      <c r="AM424" s="290" t="str">
        <f t="shared" si="9"/>
        <v>OK</v>
      </c>
      <c r="AN424" s="308"/>
      <c r="AO424" s="308"/>
      <c r="AP424" s="308"/>
    </row>
    <row r="425">
      <c r="A425" s="290"/>
      <c r="B425" s="286">
        <v>44165.0</v>
      </c>
      <c r="C425" s="289"/>
      <c r="D425" s="293" t="str">
        <f t="shared" si="4"/>
        <v>BUY</v>
      </c>
      <c r="E425" s="296">
        <v>0.75</v>
      </c>
      <c r="F425" s="290">
        <f t="shared" si="1"/>
        <v>3268.7</v>
      </c>
      <c r="G425" s="286">
        <v>44165.0</v>
      </c>
      <c r="H425" s="287" t="s">
        <v>662</v>
      </c>
      <c r="I425" s="296">
        <v>0.8541666666666666</v>
      </c>
      <c r="J425" s="290"/>
      <c r="K425" s="285">
        <f t="shared" si="2"/>
        <v>3271.1</v>
      </c>
      <c r="L425" s="285">
        <v>2.4</v>
      </c>
      <c r="M425" s="290"/>
      <c r="N425" s="285" t="s">
        <v>94</v>
      </c>
      <c r="O425" s="285"/>
      <c r="P425" s="285"/>
      <c r="Q425" s="285" t="s">
        <v>546</v>
      </c>
      <c r="R425" s="285" t="s">
        <v>657</v>
      </c>
      <c r="S425" s="285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308"/>
      <c r="AL425" s="290" t="str">
        <f t="shared" si="8"/>
        <v>OK</v>
      </c>
      <c r="AM425" s="290" t="str">
        <f t="shared" si="9"/>
        <v>OK</v>
      </c>
      <c r="AN425" s="308"/>
      <c r="AO425" s="308"/>
      <c r="AP425" s="308"/>
    </row>
    <row r="426">
      <c r="A426" s="290"/>
      <c r="B426" s="286">
        <v>44165.0</v>
      </c>
      <c r="C426" s="289"/>
      <c r="D426" s="293" t="str">
        <f t="shared" si="4"/>
        <v>IXD</v>
      </c>
      <c r="E426" s="296">
        <v>0.8777777777777778</v>
      </c>
      <c r="F426" s="290">
        <f t="shared" si="1"/>
        <v>3271.1</v>
      </c>
      <c r="G426" s="286">
        <v>44165.0</v>
      </c>
      <c r="H426" s="287" t="s">
        <v>656</v>
      </c>
      <c r="I426" s="296">
        <v>0.9402777777777778</v>
      </c>
      <c r="J426" s="290"/>
      <c r="K426" s="285">
        <f t="shared" si="2"/>
        <v>3272.6</v>
      </c>
      <c r="L426" s="285">
        <v>1.5</v>
      </c>
      <c r="M426" s="290"/>
      <c r="N426" s="285" t="s">
        <v>94</v>
      </c>
      <c r="O426" s="285"/>
      <c r="P426" s="285"/>
      <c r="Q426" s="285" t="s">
        <v>546</v>
      </c>
      <c r="R426" s="285" t="s">
        <v>657</v>
      </c>
      <c r="S426" s="285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308"/>
      <c r="AL426" s="290" t="str">
        <f t="shared" si="8"/>
        <v>OK</v>
      </c>
      <c r="AM426" s="290" t="str">
        <f t="shared" si="9"/>
        <v>OK</v>
      </c>
      <c r="AN426" s="308"/>
      <c r="AO426" s="308"/>
      <c r="AP426" s="308"/>
    </row>
    <row r="427">
      <c r="A427" s="290"/>
      <c r="B427" s="286">
        <v>44166.0</v>
      </c>
      <c r="C427" s="289"/>
      <c r="D427" s="293" t="str">
        <f t="shared" si="4"/>
        <v>APA</v>
      </c>
      <c r="E427" s="296">
        <v>0.011805555555555555</v>
      </c>
      <c r="F427" s="290">
        <f t="shared" si="1"/>
        <v>3272.6</v>
      </c>
      <c r="G427" s="286">
        <v>44166.0</v>
      </c>
      <c r="H427" s="287" t="s">
        <v>73</v>
      </c>
      <c r="I427" s="296">
        <v>0.16111111111111112</v>
      </c>
      <c r="J427" s="290"/>
      <c r="K427" s="285">
        <f t="shared" si="2"/>
        <v>3276.1</v>
      </c>
      <c r="L427" s="285">
        <v>3.5</v>
      </c>
      <c r="M427" s="290"/>
      <c r="N427" s="285" t="s">
        <v>94</v>
      </c>
      <c r="O427" s="285"/>
      <c r="P427" s="285"/>
      <c r="Q427" s="285" t="s">
        <v>546</v>
      </c>
      <c r="R427" s="285" t="s">
        <v>657</v>
      </c>
      <c r="S427" s="285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308"/>
      <c r="AL427" s="290" t="str">
        <f t="shared" si="8"/>
        <v>OK</v>
      </c>
      <c r="AM427" s="290" t="str">
        <f t="shared" si="9"/>
        <v>OK</v>
      </c>
      <c r="AN427" s="308"/>
      <c r="AO427" s="308"/>
      <c r="AP427" s="308"/>
    </row>
    <row r="428">
      <c r="A428" s="290"/>
      <c r="B428" s="286">
        <v>44166.0</v>
      </c>
      <c r="C428" s="289"/>
      <c r="D428" s="293" t="str">
        <f t="shared" si="4"/>
        <v>BUY</v>
      </c>
      <c r="E428" s="296">
        <v>0.7444444444444445</v>
      </c>
      <c r="F428" s="290">
        <f t="shared" si="1"/>
        <v>3276.1</v>
      </c>
      <c r="G428" s="286">
        <v>44166.0</v>
      </c>
      <c r="H428" s="287" t="s">
        <v>659</v>
      </c>
      <c r="I428" s="296">
        <v>0.8680555555555556</v>
      </c>
      <c r="J428" s="290"/>
      <c r="K428" s="285">
        <f t="shared" si="2"/>
        <v>3279.1</v>
      </c>
      <c r="L428" s="285">
        <v>3.0</v>
      </c>
      <c r="M428" s="290"/>
      <c r="N428" s="285" t="s">
        <v>94</v>
      </c>
      <c r="O428" s="285"/>
      <c r="P428" s="285"/>
      <c r="Q428" s="285" t="s">
        <v>546</v>
      </c>
      <c r="R428" s="285" t="s">
        <v>657</v>
      </c>
      <c r="S428" s="285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308"/>
      <c r="AL428" s="290" t="str">
        <f t="shared" si="8"/>
        <v>OK</v>
      </c>
      <c r="AM428" s="290" t="str">
        <f t="shared" si="9"/>
        <v>OK</v>
      </c>
      <c r="AN428" s="308"/>
      <c r="AO428" s="308"/>
      <c r="AP428" s="308"/>
    </row>
    <row r="429">
      <c r="A429" s="290"/>
      <c r="B429" s="286">
        <v>44166.0</v>
      </c>
      <c r="C429" s="289"/>
      <c r="D429" s="293" t="str">
        <f t="shared" si="4"/>
        <v>SLN</v>
      </c>
      <c r="E429" s="296">
        <v>0.8847222222222222</v>
      </c>
      <c r="F429" s="290">
        <f t="shared" si="1"/>
        <v>3279.1</v>
      </c>
      <c r="G429" s="286">
        <v>44166.0</v>
      </c>
      <c r="H429" s="287" t="s">
        <v>656</v>
      </c>
      <c r="I429" s="296">
        <v>0.9340277777777778</v>
      </c>
      <c r="J429" s="290"/>
      <c r="K429" s="285">
        <f t="shared" si="2"/>
        <v>3280.2</v>
      </c>
      <c r="L429" s="285">
        <v>1.1</v>
      </c>
      <c r="M429" s="290"/>
      <c r="N429" s="285" t="s">
        <v>94</v>
      </c>
      <c r="O429" s="285"/>
      <c r="P429" s="285"/>
      <c r="Q429" s="285" t="s">
        <v>546</v>
      </c>
      <c r="R429" s="285" t="s">
        <v>657</v>
      </c>
      <c r="S429" s="285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308"/>
      <c r="AL429" s="290" t="str">
        <f t="shared" si="8"/>
        <v>OK</v>
      </c>
      <c r="AM429" s="290" t="str">
        <f t="shared" si="9"/>
        <v>OK</v>
      </c>
      <c r="AN429" s="308"/>
      <c r="AO429" s="308"/>
      <c r="AP429" s="308"/>
    </row>
    <row r="430">
      <c r="A430" s="290"/>
      <c r="B430" s="286">
        <v>44167.0</v>
      </c>
      <c r="C430" s="289"/>
      <c r="D430" s="293" t="str">
        <f t="shared" si="4"/>
        <v>APA</v>
      </c>
      <c r="E430" s="296">
        <v>0.022916666666666665</v>
      </c>
      <c r="F430" s="290">
        <f t="shared" si="1"/>
        <v>3280.2</v>
      </c>
      <c r="G430" s="286">
        <v>44167.0</v>
      </c>
      <c r="H430" s="287" t="s">
        <v>73</v>
      </c>
      <c r="I430" s="296">
        <v>0.1673611111111111</v>
      </c>
      <c r="J430" s="290"/>
      <c r="K430" s="285">
        <f t="shared" si="2"/>
        <v>3283.7</v>
      </c>
      <c r="L430" s="285">
        <v>3.5</v>
      </c>
      <c r="M430" s="290"/>
      <c r="N430" s="285" t="s">
        <v>94</v>
      </c>
      <c r="O430" s="285"/>
      <c r="P430" s="285"/>
      <c r="Q430" s="285" t="s">
        <v>546</v>
      </c>
      <c r="R430" s="285" t="s">
        <v>657</v>
      </c>
      <c r="S430" s="285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308"/>
      <c r="AL430" s="290" t="str">
        <f t="shared" si="8"/>
        <v>OK</v>
      </c>
      <c r="AM430" s="290" t="str">
        <f t="shared" si="9"/>
        <v>OK</v>
      </c>
      <c r="AN430" s="308"/>
      <c r="AO430" s="308"/>
      <c r="AP430" s="308"/>
    </row>
    <row r="431">
      <c r="A431" s="290"/>
      <c r="B431" s="286">
        <v>44167.0</v>
      </c>
      <c r="C431" s="289"/>
      <c r="D431" s="293" t="str">
        <f t="shared" si="4"/>
        <v>BUY</v>
      </c>
      <c r="E431" s="296">
        <v>0.7520833333333333</v>
      </c>
      <c r="F431" s="290">
        <f t="shared" si="1"/>
        <v>3283.7</v>
      </c>
      <c r="G431" s="286">
        <v>44167.0</v>
      </c>
      <c r="H431" s="287" t="s">
        <v>659</v>
      </c>
      <c r="I431" s="296">
        <v>0.875</v>
      </c>
      <c r="J431" s="290"/>
      <c r="K431" s="285">
        <f t="shared" si="2"/>
        <v>3286.7</v>
      </c>
      <c r="L431" s="285">
        <v>3.0</v>
      </c>
      <c r="M431" s="290"/>
      <c r="N431" s="285" t="s">
        <v>94</v>
      </c>
      <c r="O431" s="285"/>
      <c r="P431" s="285"/>
      <c r="Q431" s="285" t="s">
        <v>546</v>
      </c>
      <c r="R431" s="285" t="s">
        <v>657</v>
      </c>
      <c r="S431" s="285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308"/>
      <c r="AL431" s="290" t="str">
        <f t="shared" si="8"/>
        <v>OK</v>
      </c>
      <c r="AM431" s="290" t="str">
        <f t="shared" si="9"/>
        <v>OK</v>
      </c>
      <c r="AN431" s="308"/>
      <c r="AO431" s="308"/>
      <c r="AP431" s="308"/>
    </row>
    <row r="432">
      <c r="A432" s="290"/>
      <c r="B432" s="286">
        <v>44167.0</v>
      </c>
      <c r="C432" s="289"/>
      <c r="D432" s="293" t="str">
        <f t="shared" si="4"/>
        <v>SLN</v>
      </c>
      <c r="E432" s="296">
        <v>0.90625</v>
      </c>
      <c r="F432" s="290">
        <f t="shared" si="1"/>
        <v>3286.7</v>
      </c>
      <c r="G432" s="286">
        <v>44167.0</v>
      </c>
      <c r="H432" s="287" t="s">
        <v>656</v>
      </c>
      <c r="I432" s="296">
        <v>0.9493055555555555</v>
      </c>
      <c r="J432" s="290"/>
      <c r="K432" s="285">
        <f t="shared" si="2"/>
        <v>3287.6</v>
      </c>
      <c r="L432" s="285">
        <v>0.9</v>
      </c>
      <c r="M432" s="290"/>
      <c r="N432" s="285" t="s">
        <v>94</v>
      </c>
      <c r="O432" s="285"/>
      <c r="P432" s="285"/>
      <c r="Q432" s="285" t="s">
        <v>546</v>
      </c>
      <c r="R432" s="285" t="s">
        <v>657</v>
      </c>
      <c r="S432" s="285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308"/>
      <c r="AL432" s="290" t="str">
        <f t="shared" si="8"/>
        <v>OK</v>
      </c>
      <c r="AM432" s="290" t="str">
        <f t="shared" si="9"/>
        <v>OK</v>
      </c>
      <c r="AN432" s="308"/>
      <c r="AO432" s="308"/>
      <c r="AP432" s="308"/>
    </row>
    <row r="433">
      <c r="A433" s="290"/>
      <c r="B433" s="286">
        <v>44168.0</v>
      </c>
      <c r="C433" s="289"/>
      <c r="D433" s="293" t="str">
        <f t="shared" si="4"/>
        <v>APA</v>
      </c>
      <c r="E433" s="296">
        <v>0.016666666666666666</v>
      </c>
      <c r="F433" s="290">
        <f t="shared" si="1"/>
        <v>3287.6</v>
      </c>
      <c r="G433" s="286">
        <v>44168.0</v>
      </c>
      <c r="H433" s="287" t="s">
        <v>73</v>
      </c>
      <c r="I433" s="296">
        <v>0.16666666666666666</v>
      </c>
      <c r="J433" s="290"/>
      <c r="K433" s="285">
        <f t="shared" si="2"/>
        <v>3291.3</v>
      </c>
      <c r="L433" s="285">
        <v>3.7</v>
      </c>
      <c r="M433" s="290"/>
      <c r="N433" s="285" t="s">
        <v>94</v>
      </c>
      <c r="O433" s="285"/>
      <c r="P433" s="285"/>
      <c r="Q433" s="285" t="s">
        <v>546</v>
      </c>
      <c r="R433" s="285" t="s">
        <v>657</v>
      </c>
      <c r="S433" s="285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308"/>
      <c r="AL433" s="290" t="str">
        <f t="shared" si="8"/>
        <v>OK</v>
      </c>
      <c r="AM433" s="290" t="str">
        <f t="shared" si="9"/>
        <v>OK</v>
      </c>
      <c r="AN433" s="308"/>
      <c r="AO433" s="308"/>
      <c r="AP433" s="308"/>
    </row>
    <row r="434">
      <c r="A434" s="290"/>
      <c r="B434" s="286">
        <v>44168.0</v>
      </c>
      <c r="C434" s="289"/>
      <c r="D434" s="293" t="str">
        <f t="shared" si="4"/>
        <v>BUY</v>
      </c>
      <c r="E434" s="296">
        <v>0.7729166666666667</v>
      </c>
      <c r="F434" s="290">
        <f t="shared" si="1"/>
        <v>3291.3</v>
      </c>
      <c r="G434" s="286">
        <v>44168.0</v>
      </c>
      <c r="H434" s="287" t="s">
        <v>659</v>
      </c>
      <c r="I434" s="296">
        <v>0.89375</v>
      </c>
      <c r="J434" s="290"/>
      <c r="K434" s="285">
        <f t="shared" si="2"/>
        <v>3294.2</v>
      </c>
      <c r="L434" s="285">
        <v>2.9</v>
      </c>
      <c r="M434" s="290"/>
      <c r="N434" s="285" t="s">
        <v>102</v>
      </c>
      <c r="O434" s="285"/>
      <c r="P434" s="285"/>
      <c r="Q434" s="285" t="s">
        <v>546</v>
      </c>
      <c r="R434" s="285" t="s">
        <v>657</v>
      </c>
      <c r="S434" s="285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308"/>
      <c r="AL434" s="290" t="str">
        <f t="shared" si="8"/>
        <v>OK</v>
      </c>
      <c r="AM434" s="290" t="str">
        <f t="shared" si="9"/>
        <v>OK</v>
      </c>
      <c r="AN434" s="308"/>
      <c r="AO434" s="308"/>
      <c r="AP434" s="308"/>
    </row>
    <row r="435">
      <c r="A435" s="290"/>
      <c r="B435" s="286">
        <v>44168.0</v>
      </c>
      <c r="C435" s="289"/>
      <c r="D435" s="293" t="str">
        <f t="shared" si="4"/>
        <v>SLN</v>
      </c>
      <c r="E435" s="296">
        <v>0.9090277777777778</v>
      </c>
      <c r="F435" s="290">
        <f t="shared" si="1"/>
        <v>3294.2</v>
      </c>
      <c r="G435" s="286">
        <v>44168.0</v>
      </c>
      <c r="H435" s="287" t="s">
        <v>656</v>
      </c>
      <c r="I435" s="296">
        <v>0.9541666666666667</v>
      </c>
      <c r="J435" s="290"/>
      <c r="K435" s="285">
        <f t="shared" si="2"/>
        <v>3295.3</v>
      </c>
      <c r="L435" s="285">
        <v>1.1</v>
      </c>
      <c r="M435" s="290"/>
      <c r="N435" s="285" t="s">
        <v>102</v>
      </c>
      <c r="O435" s="285"/>
      <c r="P435" s="285"/>
      <c r="Q435" s="285" t="s">
        <v>546</v>
      </c>
      <c r="R435" s="285" t="s">
        <v>657</v>
      </c>
      <c r="S435" s="285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308"/>
      <c r="AL435" s="290" t="str">
        <f t="shared" si="8"/>
        <v>OK</v>
      </c>
      <c r="AM435" s="290" t="str">
        <f t="shared" si="9"/>
        <v>OK</v>
      </c>
      <c r="AN435" s="308"/>
      <c r="AO435" s="308"/>
      <c r="AP435" s="308"/>
    </row>
    <row r="436">
      <c r="A436" s="290"/>
      <c r="B436" s="286">
        <v>44169.0</v>
      </c>
      <c r="C436" s="289"/>
      <c r="D436" s="293" t="str">
        <f t="shared" si="4"/>
        <v>APA</v>
      </c>
      <c r="E436" s="296">
        <v>0.022916666666666665</v>
      </c>
      <c r="F436" s="290">
        <f t="shared" si="1"/>
        <v>3295.3</v>
      </c>
      <c r="G436" s="286">
        <v>44169.0</v>
      </c>
      <c r="H436" s="287" t="s">
        <v>73</v>
      </c>
      <c r="I436" s="296">
        <v>0.18194444444444444</v>
      </c>
      <c r="J436" s="290"/>
      <c r="K436" s="285">
        <f t="shared" si="2"/>
        <v>3299.1</v>
      </c>
      <c r="L436" s="285">
        <v>3.8</v>
      </c>
      <c r="M436" s="290"/>
      <c r="N436" s="285" t="s">
        <v>102</v>
      </c>
      <c r="O436" s="285"/>
      <c r="P436" s="285"/>
      <c r="Q436" s="285" t="s">
        <v>546</v>
      </c>
      <c r="R436" s="285" t="s">
        <v>657</v>
      </c>
      <c r="S436" s="285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308"/>
      <c r="AL436" s="290" t="str">
        <f t="shared" si="8"/>
        <v>OK</v>
      </c>
      <c r="AM436" s="290" t="str">
        <f t="shared" si="9"/>
        <v>OK</v>
      </c>
      <c r="AN436" s="308"/>
      <c r="AO436" s="308"/>
      <c r="AP436" s="308"/>
    </row>
    <row r="437">
      <c r="A437" s="290"/>
      <c r="B437" s="286">
        <v>44169.0</v>
      </c>
      <c r="C437" s="289"/>
      <c r="D437" s="293" t="str">
        <f t="shared" si="4"/>
        <v>BUY</v>
      </c>
      <c r="E437" s="296">
        <v>0.6451388888888889</v>
      </c>
      <c r="F437" s="290">
        <f t="shared" si="1"/>
        <v>3299.1</v>
      </c>
      <c r="G437" s="286">
        <v>44169.0</v>
      </c>
      <c r="H437" s="287" t="s">
        <v>685</v>
      </c>
      <c r="I437" s="296">
        <v>0.6659722222222222</v>
      </c>
      <c r="J437" s="290"/>
      <c r="K437" s="285">
        <f t="shared" si="2"/>
        <v>3299.6</v>
      </c>
      <c r="L437" s="285">
        <v>0.5</v>
      </c>
      <c r="M437" s="290"/>
      <c r="N437" s="285" t="s">
        <v>94</v>
      </c>
      <c r="O437" s="285"/>
      <c r="P437" s="285"/>
      <c r="Q437" s="285" t="s">
        <v>519</v>
      </c>
      <c r="R437" s="285" t="s">
        <v>618</v>
      </c>
      <c r="S437" s="285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308"/>
      <c r="AL437" s="290" t="str">
        <f t="shared" si="8"/>
        <v>OK</v>
      </c>
      <c r="AM437" s="290" t="str">
        <f t="shared" si="9"/>
        <v>OK</v>
      </c>
      <c r="AN437" s="308"/>
      <c r="AO437" s="308"/>
      <c r="AP437" s="308"/>
    </row>
    <row r="438">
      <c r="A438" s="290"/>
      <c r="B438" s="286">
        <v>44169.0</v>
      </c>
      <c r="C438" s="289"/>
      <c r="D438" s="293" t="str">
        <f t="shared" si="4"/>
        <v>BLF</v>
      </c>
      <c r="E438" s="296">
        <v>0.6791666666666667</v>
      </c>
      <c r="F438" s="290">
        <f t="shared" si="1"/>
        <v>3299.6</v>
      </c>
      <c r="G438" s="286">
        <v>44169.0</v>
      </c>
      <c r="H438" s="287" t="s">
        <v>659</v>
      </c>
      <c r="I438" s="296">
        <v>0.7888888888888889</v>
      </c>
      <c r="J438" s="290"/>
      <c r="K438" s="285">
        <f t="shared" si="2"/>
        <v>3302.2</v>
      </c>
      <c r="L438" s="285">
        <v>2.6</v>
      </c>
      <c r="M438" s="290"/>
      <c r="N438" s="285" t="s">
        <v>94</v>
      </c>
      <c r="O438" s="285"/>
      <c r="P438" s="285"/>
      <c r="Q438" s="285" t="s">
        <v>519</v>
      </c>
      <c r="R438" s="285" t="s">
        <v>618</v>
      </c>
      <c r="S438" s="285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308"/>
      <c r="AL438" s="290" t="str">
        <f t="shared" si="8"/>
        <v>OK</v>
      </c>
      <c r="AM438" s="290" t="str">
        <f t="shared" si="9"/>
        <v>OK</v>
      </c>
      <c r="AN438" s="308"/>
      <c r="AO438" s="308"/>
      <c r="AP438" s="308"/>
    </row>
    <row r="439">
      <c r="A439" s="290"/>
      <c r="B439" s="286">
        <v>44169.0</v>
      </c>
      <c r="C439" s="289"/>
      <c r="D439" s="293" t="str">
        <f t="shared" si="4"/>
        <v>SLN</v>
      </c>
      <c r="E439" s="296">
        <v>0.80625</v>
      </c>
      <c r="F439" s="290">
        <f t="shared" si="1"/>
        <v>3302.2</v>
      </c>
      <c r="G439" s="286">
        <v>44169.0</v>
      </c>
      <c r="H439" s="287" t="s">
        <v>656</v>
      </c>
      <c r="I439" s="296">
        <v>0.8569444444444444</v>
      </c>
      <c r="J439" s="290"/>
      <c r="K439" s="285">
        <f t="shared" si="2"/>
        <v>3303.4</v>
      </c>
      <c r="L439" s="285">
        <v>1.2</v>
      </c>
      <c r="M439" s="290"/>
      <c r="N439" s="285" t="s">
        <v>94</v>
      </c>
      <c r="O439" s="285"/>
      <c r="P439" s="285"/>
      <c r="Q439" s="285" t="s">
        <v>519</v>
      </c>
      <c r="R439" s="285" t="s">
        <v>618</v>
      </c>
      <c r="S439" s="285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308"/>
      <c r="AL439" s="290" t="str">
        <f t="shared" si="8"/>
        <v>OK</v>
      </c>
      <c r="AM439" s="290" t="str">
        <f t="shared" si="9"/>
        <v>OK</v>
      </c>
      <c r="AN439" s="308"/>
      <c r="AO439" s="308"/>
      <c r="AP439" s="308"/>
    </row>
    <row r="440">
      <c r="A440" s="290"/>
      <c r="B440" s="286">
        <v>44170.0</v>
      </c>
      <c r="C440" s="289"/>
      <c r="D440" s="293" t="str">
        <f t="shared" si="4"/>
        <v>APA</v>
      </c>
      <c r="E440" s="296">
        <v>0.022222222222222223</v>
      </c>
      <c r="F440" s="290">
        <f t="shared" si="1"/>
        <v>3303.4</v>
      </c>
      <c r="G440" s="286">
        <v>44170.0</v>
      </c>
      <c r="H440" s="287" t="s">
        <v>73</v>
      </c>
      <c r="I440" s="296">
        <v>0.16805555555555557</v>
      </c>
      <c r="J440" s="290"/>
      <c r="K440" s="285">
        <f t="shared" si="2"/>
        <v>3306.9</v>
      </c>
      <c r="L440" s="285">
        <v>3.5</v>
      </c>
      <c r="M440" s="290"/>
      <c r="N440" s="285" t="s">
        <v>94</v>
      </c>
      <c r="O440" s="285"/>
      <c r="P440" s="285"/>
      <c r="Q440" s="285" t="s">
        <v>546</v>
      </c>
      <c r="R440" s="285" t="s">
        <v>657</v>
      </c>
      <c r="S440" s="285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308"/>
      <c r="AL440" s="290" t="str">
        <f t="shared" si="8"/>
        <v>OK</v>
      </c>
      <c r="AM440" s="290" t="str">
        <f t="shared" si="9"/>
        <v>OK</v>
      </c>
      <c r="AN440" s="308"/>
      <c r="AO440" s="308"/>
      <c r="AP440" s="308"/>
    </row>
    <row r="441">
      <c r="A441" s="290"/>
      <c r="B441" s="286">
        <v>44170.0</v>
      </c>
      <c r="C441" s="289"/>
      <c r="D441" s="293" t="str">
        <f t="shared" si="4"/>
        <v>BUY</v>
      </c>
      <c r="E441" s="296">
        <v>0.19583333333333333</v>
      </c>
      <c r="F441" s="290">
        <f t="shared" si="1"/>
        <v>3306.9</v>
      </c>
      <c r="G441" s="286">
        <v>44170.0</v>
      </c>
      <c r="H441" s="287" t="s">
        <v>197</v>
      </c>
      <c r="I441" s="296">
        <v>0.20416666666666666</v>
      </c>
      <c r="J441" s="290"/>
      <c r="K441" s="285">
        <f t="shared" si="2"/>
        <v>3307.1</v>
      </c>
      <c r="L441" s="285">
        <v>0.2</v>
      </c>
      <c r="M441" s="290"/>
      <c r="N441" s="285" t="s">
        <v>94</v>
      </c>
      <c r="O441" s="285"/>
      <c r="P441" s="285"/>
      <c r="Q441" s="285" t="s">
        <v>546</v>
      </c>
      <c r="R441" s="285" t="s">
        <v>657</v>
      </c>
      <c r="S441" s="285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308"/>
      <c r="AL441" s="290" t="str">
        <f t="shared" si="8"/>
        <v>OK</v>
      </c>
      <c r="AM441" s="290" t="str">
        <f t="shared" si="9"/>
        <v>OK</v>
      </c>
      <c r="AN441" s="308"/>
      <c r="AO441" s="308"/>
      <c r="AP441" s="308"/>
    </row>
    <row r="442">
      <c r="A442" s="290"/>
      <c r="B442" s="286">
        <v>44176.0</v>
      </c>
      <c r="C442" s="289"/>
      <c r="D442" s="293" t="str">
        <f t="shared" si="4"/>
        <v>GSO</v>
      </c>
      <c r="E442" s="296">
        <v>0.7638888888888888</v>
      </c>
      <c r="F442" s="290">
        <f t="shared" si="1"/>
        <v>3307.1</v>
      </c>
      <c r="G442" s="286">
        <v>44176.0</v>
      </c>
      <c r="H442" s="287" t="s">
        <v>662</v>
      </c>
      <c r="I442" s="296">
        <v>0.8826388888888889</v>
      </c>
      <c r="J442" s="290"/>
      <c r="K442" s="285">
        <f t="shared" si="2"/>
        <v>3309.9</v>
      </c>
      <c r="L442" s="285">
        <v>2.8</v>
      </c>
      <c r="M442" s="290"/>
      <c r="N442" s="285" t="s">
        <v>94</v>
      </c>
      <c r="O442" s="285"/>
      <c r="P442" s="285"/>
      <c r="Q442" s="285" t="s">
        <v>546</v>
      </c>
      <c r="R442" s="285" t="s">
        <v>657</v>
      </c>
      <c r="S442" s="285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308"/>
      <c r="AL442" s="290" t="str">
        <f t="shared" si="8"/>
        <v>OK</v>
      </c>
      <c r="AM442" s="290" t="str">
        <f t="shared" si="9"/>
        <v>OK</v>
      </c>
      <c r="AN442" s="308"/>
      <c r="AO442" s="308"/>
      <c r="AP442" s="308"/>
    </row>
    <row r="443">
      <c r="A443" s="290"/>
      <c r="B443" s="286">
        <v>44176.0</v>
      </c>
      <c r="C443" s="289"/>
      <c r="D443" s="293" t="str">
        <f t="shared" si="4"/>
        <v>IXD</v>
      </c>
      <c r="E443" s="296">
        <v>0.9090277777777778</v>
      </c>
      <c r="F443" s="290">
        <f t="shared" si="1"/>
        <v>3309.9</v>
      </c>
      <c r="G443" s="286">
        <v>44176.0</v>
      </c>
      <c r="H443" s="287" t="s">
        <v>656</v>
      </c>
      <c r="I443" s="296">
        <v>0.975</v>
      </c>
      <c r="J443" s="290"/>
      <c r="K443" s="285">
        <f t="shared" si="2"/>
        <v>3311.5</v>
      </c>
      <c r="L443" s="285">
        <v>1.6</v>
      </c>
      <c r="M443" s="290"/>
      <c r="N443" s="285" t="s">
        <v>94</v>
      </c>
      <c r="O443" s="285"/>
      <c r="P443" s="285"/>
      <c r="Q443" s="285" t="s">
        <v>546</v>
      </c>
      <c r="R443" s="285" t="s">
        <v>657</v>
      </c>
      <c r="S443" s="285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308"/>
      <c r="AL443" s="290" t="str">
        <f t="shared" si="8"/>
        <v>OK</v>
      </c>
      <c r="AM443" s="290" t="str">
        <f t="shared" si="9"/>
        <v>OK</v>
      </c>
      <c r="AN443" s="308"/>
      <c r="AO443" s="308"/>
      <c r="AP443" s="308"/>
    </row>
    <row r="444">
      <c r="A444" s="290"/>
      <c r="B444" s="286">
        <v>44177.0</v>
      </c>
      <c r="C444" s="289"/>
      <c r="D444" s="293" t="str">
        <f t="shared" si="4"/>
        <v>APA</v>
      </c>
      <c r="E444" s="296">
        <v>0.010416666666666666</v>
      </c>
      <c r="F444" s="290">
        <f t="shared" si="1"/>
        <v>3311.5</v>
      </c>
      <c r="G444" s="286">
        <v>44177.0</v>
      </c>
      <c r="H444" s="287" t="s">
        <v>73</v>
      </c>
      <c r="I444" s="296">
        <v>0.14583333333333334</v>
      </c>
      <c r="J444" s="290"/>
      <c r="K444" s="285">
        <f t="shared" si="2"/>
        <v>3314.6</v>
      </c>
      <c r="L444" s="285">
        <v>3.1</v>
      </c>
      <c r="M444" s="290"/>
      <c r="N444" s="285" t="s">
        <v>94</v>
      </c>
      <c r="O444" s="285"/>
      <c r="P444" s="285"/>
      <c r="Q444" s="285" t="s">
        <v>546</v>
      </c>
      <c r="R444" s="285" t="s">
        <v>657</v>
      </c>
      <c r="S444" s="285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308"/>
      <c r="AL444" s="290" t="str">
        <f t="shared" si="8"/>
        <v>OK</v>
      </c>
      <c r="AM444" s="290" t="str">
        <f t="shared" si="9"/>
        <v>OK</v>
      </c>
      <c r="AN444" s="308"/>
      <c r="AO444" s="308"/>
      <c r="AP444" s="308"/>
    </row>
    <row r="445">
      <c r="A445" s="290"/>
      <c r="B445" s="286">
        <v>44177.0</v>
      </c>
      <c r="C445" s="289"/>
      <c r="D445" s="293" t="str">
        <f t="shared" si="4"/>
        <v>BUY</v>
      </c>
      <c r="E445" s="296">
        <v>0.7263888888888889</v>
      </c>
      <c r="F445" s="290">
        <f t="shared" si="1"/>
        <v>3314.6</v>
      </c>
      <c r="G445" s="286">
        <v>44177.0</v>
      </c>
      <c r="H445" s="287" t="s">
        <v>678</v>
      </c>
      <c r="I445" s="296">
        <v>0.8368055555555556</v>
      </c>
      <c r="J445" s="290"/>
      <c r="K445" s="285">
        <f t="shared" si="2"/>
        <v>3317.3</v>
      </c>
      <c r="L445" s="285">
        <v>2.7</v>
      </c>
      <c r="M445" s="290"/>
      <c r="N445" s="285" t="s">
        <v>102</v>
      </c>
      <c r="O445" s="285"/>
      <c r="P445" s="285"/>
      <c r="Q445" s="285" t="s">
        <v>546</v>
      </c>
      <c r="R445" s="285" t="s">
        <v>657</v>
      </c>
      <c r="S445" s="285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308"/>
      <c r="AL445" s="290" t="str">
        <f t="shared" si="8"/>
        <v>OK</v>
      </c>
      <c r="AM445" s="290" t="str">
        <f t="shared" si="9"/>
        <v>OK</v>
      </c>
      <c r="AN445" s="308"/>
      <c r="AO445" s="308"/>
      <c r="AP445" s="308"/>
    </row>
    <row r="446">
      <c r="A446" s="290"/>
      <c r="B446" s="286">
        <v>44177.0</v>
      </c>
      <c r="C446" s="289"/>
      <c r="D446" s="293" t="str">
        <f t="shared" si="4"/>
        <v>GLY</v>
      </c>
      <c r="E446" s="296">
        <v>0.85625</v>
      </c>
      <c r="F446" s="290">
        <f t="shared" si="1"/>
        <v>3317.3</v>
      </c>
      <c r="G446" s="286">
        <v>44177.0</v>
      </c>
      <c r="H446" s="287" t="s">
        <v>656</v>
      </c>
      <c r="I446" s="296">
        <v>0.9340277777777778</v>
      </c>
      <c r="J446" s="290"/>
      <c r="K446" s="285">
        <f t="shared" si="2"/>
        <v>3319.2</v>
      </c>
      <c r="L446" s="285">
        <v>1.9</v>
      </c>
      <c r="M446" s="290"/>
      <c r="N446" s="285" t="s">
        <v>102</v>
      </c>
      <c r="O446" s="285"/>
      <c r="P446" s="285"/>
      <c r="Q446" s="285" t="s">
        <v>546</v>
      </c>
      <c r="R446" s="285" t="s">
        <v>657</v>
      </c>
      <c r="S446" s="285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308"/>
      <c r="AL446" s="290" t="str">
        <f t="shared" si="8"/>
        <v>OK</v>
      </c>
      <c r="AM446" s="290" t="str">
        <f t="shared" si="9"/>
        <v>OK</v>
      </c>
      <c r="AN446" s="308"/>
      <c r="AO446" s="308"/>
      <c r="AP446" s="308"/>
    </row>
    <row r="447">
      <c r="A447" s="290"/>
      <c r="B447" s="286">
        <v>44178.0</v>
      </c>
      <c r="C447" s="289"/>
      <c r="D447" s="293" t="str">
        <f t="shared" si="4"/>
        <v>APA</v>
      </c>
      <c r="E447" s="296">
        <v>0.05</v>
      </c>
      <c r="F447" s="290">
        <f t="shared" si="1"/>
        <v>3319.2</v>
      </c>
      <c r="G447" s="286">
        <v>44178.0</v>
      </c>
      <c r="H447" s="287" t="s">
        <v>73</v>
      </c>
      <c r="I447" s="296">
        <v>0.18125</v>
      </c>
      <c r="J447" s="290"/>
      <c r="K447" s="285">
        <f t="shared" si="2"/>
        <v>3322.3</v>
      </c>
      <c r="L447" s="285">
        <v>3.1</v>
      </c>
      <c r="M447" s="290"/>
      <c r="N447" s="285" t="s">
        <v>102</v>
      </c>
      <c r="O447" s="285"/>
      <c r="P447" s="285"/>
      <c r="Q447" s="285" t="s">
        <v>546</v>
      </c>
      <c r="R447" s="285" t="s">
        <v>657</v>
      </c>
      <c r="S447" s="285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308"/>
      <c r="AL447" s="290" t="str">
        <f t="shared" si="8"/>
        <v>OK</v>
      </c>
      <c r="AM447" s="290" t="str">
        <f t="shared" si="9"/>
        <v>OK</v>
      </c>
      <c r="AN447" s="308"/>
      <c r="AO447" s="308"/>
      <c r="AP447" s="308"/>
    </row>
    <row r="448">
      <c r="A448" s="290"/>
      <c r="B448" s="286">
        <v>44178.0</v>
      </c>
      <c r="C448" s="289"/>
      <c r="D448" s="293" t="str">
        <f t="shared" si="4"/>
        <v>BUY</v>
      </c>
      <c r="E448" s="296">
        <v>0.7263888888888889</v>
      </c>
      <c r="F448" s="290">
        <f t="shared" si="1"/>
        <v>3322.3</v>
      </c>
      <c r="G448" s="286">
        <v>44178.0</v>
      </c>
      <c r="H448" s="287" t="s">
        <v>662</v>
      </c>
      <c r="I448" s="296">
        <v>0.8548611111111111</v>
      </c>
      <c r="J448" s="290"/>
      <c r="K448" s="285">
        <f t="shared" si="2"/>
        <v>3325.6</v>
      </c>
      <c r="L448" s="285">
        <v>3.3</v>
      </c>
      <c r="M448" s="290"/>
      <c r="N448" s="285" t="s">
        <v>94</v>
      </c>
      <c r="O448" s="285"/>
      <c r="P448" s="285"/>
      <c r="Q448" s="285" t="s">
        <v>546</v>
      </c>
      <c r="R448" s="285" t="s">
        <v>657</v>
      </c>
      <c r="S448" s="285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308"/>
      <c r="AL448" s="290" t="str">
        <f t="shared" si="8"/>
        <v>OK</v>
      </c>
      <c r="AM448" s="290" t="str">
        <f t="shared" si="9"/>
        <v>OK</v>
      </c>
      <c r="AN448" s="308"/>
      <c r="AO448" s="308"/>
      <c r="AP448" s="308"/>
    </row>
    <row r="449">
      <c r="A449" s="290"/>
      <c r="B449" s="286">
        <v>44178.0</v>
      </c>
      <c r="C449" s="289"/>
      <c r="D449" s="293" t="str">
        <f t="shared" si="4"/>
        <v>IXD</v>
      </c>
      <c r="E449" s="296">
        <v>0.8784722222222222</v>
      </c>
      <c r="F449" s="290">
        <f t="shared" si="1"/>
        <v>3325.6</v>
      </c>
      <c r="G449" s="286">
        <v>44178.0</v>
      </c>
      <c r="H449" s="287" t="s">
        <v>656</v>
      </c>
      <c r="I449" s="296">
        <v>0.9472222222222222</v>
      </c>
      <c r="J449" s="290"/>
      <c r="K449" s="285">
        <f t="shared" si="2"/>
        <v>3326.9</v>
      </c>
      <c r="L449" s="285">
        <v>1.3</v>
      </c>
      <c r="M449" s="290"/>
      <c r="N449" s="285" t="s">
        <v>94</v>
      </c>
      <c r="O449" s="285"/>
      <c r="P449" s="285"/>
      <c r="Q449" s="285" t="s">
        <v>546</v>
      </c>
      <c r="R449" s="285" t="s">
        <v>657</v>
      </c>
      <c r="S449" s="285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308"/>
      <c r="AL449" s="290" t="str">
        <f t="shared" si="8"/>
        <v>OK</v>
      </c>
      <c r="AM449" s="290" t="str">
        <f t="shared" si="9"/>
        <v>OK</v>
      </c>
      <c r="AN449" s="308"/>
      <c r="AO449" s="308"/>
      <c r="AP449" s="308"/>
    </row>
    <row r="450">
      <c r="A450" s="290"/>
      <c r="B450" s="286">
        <v>44179.0</v>
      </c>
      <c r="C450" s="289"/>
      <c r="D450" s="293" t="str">
        <f t="shared" si="4"/>
        <v>APA</v>
      </c>
      <c r="E450" s="296">
        <v>0.035416666666666666</v>
      </c>
      <c r="F450" s="290">
        <f t="shared" si="1"/>
        <v>3326.9</v>
      </c>
      <c r="G450" s="286">
        <v>44179.0</v>
      </c>
      <c r="H450" s="287" t="s">
        <v>73</v>
      </c>
      <c r="I450" s="296">
        <v>0.17430555555555555</v>
      </c>
      <c r="J450" s="290"/>
      <c r="K450" s="285">
        <f t="shared" si="2"/>
        <v>3330.2</v>
      </c>
      <c r="L450" s="285">
        <v>3.3</v>
      </c>
      <c r="M450" s="290"/>
      <c r="N450" s="285" t="s">
        <v>94</v>
      </c>
      <c r="O450" s="285"/>
      <c r="P450" s="285"/>
      <c r="Q450" s="285" t="s">
        <v>546</v>
      </c>
      <c r="R450" s="285" t="s">
        <v>657</v>
      </c>
      <c r="S450" s="285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308"/>
      <c r="AL450" s="290" t="str">
        <f t="shared" si="8"/>
        <v>OK</v>
      </c>
      <c r="AM450" s="290" t="str">
        <f t="shared" si="9"/>
        <v>OK</v>
      </c>
      <c r="AN450" s="308"/>
      <c r="AO450" s="308"/>
      <c r="AP450" s="308"/>
    </row>
    <row r="451">
      <c r="A451" s="290"/>
      <c r="B451" s="286">
        <v>44179.0</v>
      </c>
      <c r="C451" s="289"/>
      <c r="D451" s="293" t="str">
        <f t="shared" si="4"/>
        <v>BUY</v>
      </c>
      <c r="E451" s="296">
        <v>0.725</v>
      </c>
      <c r="F451" s="290">
        <f t="shared" si="1"/>
        <v>3330.2</v>
      </c>
      <c r="G451" s="286">
        <v>44179.0</v>
      </c>
      <c r="H451" s="287" t="s">
        <v>662</v>
      </c>
      <c r="I451" s="296">
        <v>0.8875</v>
      </c>
      <c r="J451" s="290"/>
      <c r="K451" s="285">
        <f t="shared" si="2"/>
        <v>3332.9</v>
      </c>
      <c r="L451" s="285">
        <v>2.7</v>
      </c>
      <c r="M451" s="290"/>
      <c r="N451" s="285" t="s">
        <v>94</v>
      </c>
      <c r="O451" s="285"/>
      <c r="P451" s="285"/>
      <c r="Q451" s="285" t="s">
        <v>546</v>
      </c>
      <c r="R451" s="285" t="s">
        <v>657</v>
      </c>
      <c r="S451" s="285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308"/>
      <c r="AL451" s="290" t="str">
        <f t="shared" si="8"/>
        <v>OK</v>
      </c>
      <c r="AM451" s="290" t="str">
        <f t="shared" si="9"/>
        <v>OK</v>
      </c>
      <c r="AN451" s="308"/>
      <c r="AO451" s="308"/>
      <c r="AP451" s="308"/>
    </row>
    <row r="452">
      <c r="A452" s="290"/>
      <c r="B452" s="286">
        <v>44179.0</v>
      </c>
      <c r="C452" s="289"/>
      <c r="D452" s="293" t="str">
        <f t="shared" si="4"/>
        <v>IXD</v>
      </c>
      <c r="E452" s="296">
        <v>0.8965277777777778</v>
      </c>
      <c r="F452" s="290">
        <f t="shared" si="1"/>
        <v>3332.9</v>
      </c>
      <c r="G452" s="286">
        <v>44179.0</v>
      </c>
      <c r="H452" s="287" t="s">
        <v>656</v>
      </c>
      <c r="I452" s="296">
        <v>0.9666666666666667</v>
      </c>
      <c r="J452" s="290"/>
      <c r="K452" s="285">
        <f t="shared" si="2"/>
        <v>3334.6</v>
      </c>
      <c r="L452" s="285">
        <v>1.7</v>
      </c>
      <c r="M452" s="290"/>
      <c r="N452" s="285" t="s">
        <v>94</v>
      </c>
      <c r="O452" s="285"/>
      <c r="P452" s="285"/>
      <c r="Q452" s="285" t="s">
        <v>546</v>
      </c>
      <c r="R452" s="285" t="s">
        <v>657</v>
      </c>
      <c r="S452" s="285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308"/>
      <c r="AL452" s="290" t="str">
        <f t="shared" si="8"/>
        <v>OK</v>
      </c>
      <c r="AM452" s="290" t="str">
        <f t="shared" si="9"/>
        <v>OK</v>
      </c>
      <c r="AN452" s="308"/>
      <c r="AO452" s="308"/>
      <c r="AP452" s="308"/>
    </row>
    <row r="453">
      <c r="A453" s="290"/>
      <c r="B453" s="286">
        <v>44180.0</v>
      </c>
      <c r="C453" s="289"/>
      <c r="D453" s="293" t="str">
        <f t="shared" si="4"/>
        <v>APA</v>
      </c>
      <c r="E453" s="296">
        <v>0.04652777777777778</v>
      </c>
      <c r="F453" s="290">
        <f t="shared" si="1"/>
        <v>3334.6</v>
      </c>
      <c r="G453" s="286">
        <v>44180.0</v>
      </c>
      <c r="H453" s="287" t="s">
        <v>659</v>
      </c>
      <c r="I453" s="296">
        <v>0.09375</v>
      </c>
      <c r="J453" s="290"/>
      <c r="K453" s="285">
        <f t="shared" si="2"/>
        <v>3335.7</v>
      </c>
      <c r="L453" s="285">
        <v>1.1</v>
      </c>
      <c r="M453" s="290"/>
      <c r="N453" s="285" t="s">
        <v>94</v>
      </c>
      <c r="O453" s="285"/>
      <c r="P453" s="285"/>
      <c r="Q453" s="285" t="s">
        <v>546</v>
      </c>
      <c r="R453" s="285" t="s">
        <v>657</v>
      </c>
      <c r="S453" s="285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308"/>
      <c r="AL453" s="290" t="str">
        <f t="shared" si="8"/>
        <v>OK</v>
      </c>
      <c r="AM453" s="290" t="str">
        <f t="shared" si="9"/>
        <v>OK</v>
      </c>
      <c r="AN453" s="308"/>
      <c r="AO453" s="308"/>
      <c r="AP453" s="308"/>
    </row>
    <row r="454">
      <c r="A454" s="290"/>
      <c r="B454" s="286">
        <v>44180.0</v>
      </c>
      <c r="C454" s="289"/>
      <c r="D454" s="293" t="str">
        <f t="shared" si="4"/>
        <v>SLN</v>
      </c>
      <c r="E454" s="296">
        <v>0.1125</v>
      </c>
      <c r="F454" s="290">
        <f t="shared" si="1"/>
        <v>3335.7</v>
      </c>
      <c r="G454" s="286">
        <v>44180.0</v>
      </c>
      <c r="H454" s="287" t="s">
        <v>73</v>
      </c>
      <c r="I454" s="296">
        <v>0.2125</v>
      </c>
      <c r="J454" s="290"/>
      <c r="K454" s="285">
        <f t="shared" si="2"/>
        <v>3338.1</v>
      </c>
      <c r="L454" s="285">
        <v>2.4</v>
      </c>
      <c r="M454" s="290"/>
      <c r="N454" s="285" t="s">
        <v>94</v>
      </c>
      <c r="O454" s="285"/>
      <c r="P454" s="285"/>
      <c r="Q454" s="285" t="s">
        <v>546</v>
      </c>
      <c r="R454" s="285" t="s">
        <v>657</v>
      </c>
      <c r="S454" s="285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308"/>
      <c r="AL454" s="290" t="str">
        <f t="shared" si="8"/>
        <v>OK</v>
      </c>
      <c r="AM454" s="290" t="str">
        <f t="shared" si="9"/>
        <v>OK</v>
      </c>
      <c r="AN454" s="308"/>
      <c r="AO454" s="308"/>
      <c r="AP454" s="308"/>
    </row>
    <row r="455">
      <c r="A455" s="290"/>
      <c r="B455" s="286">
        <v>44180.0</v>
      </c>
      <c r="C455" s="289"/>
      <c r="D455" s="293" t="str">
        <f t="shared" si="4"/>
        <v>BUY</v>
      </c>
      <c r="E455" s="296">
        <v>0.41805555555555557</v>
      </c>
      <c r="F455" s="290">
        <f t="shared" si="1"/>
        <v>3338.1</v>
      </c>
      <c r="G455" s="286">
        <v>44180.0</v>
      </c>
      <c r="H455" s="287" t="s">
        <v>686</v>
      </c>
      <c r="I455" s="296">
        <v>0.48125</v>
      </c>
      <c r="J455" s="290"/>
      <c r="K455" s="285">
        <f t="shared" si="2"/>
        <v>3339.6</v>
      </c>
      <c r="L455" s="285">
        <v>1.5</v>
      </c>
      <c r="M455" s="290"/>
      <c r="N455" s="285" t="s">
        <v>102</v>
      </c>
      <c r="O455" s="285"/>
      <c r="P455" s="285"/>
      <c r="Q455" s="285" t="s">
        <v>546</v>
      </c>
      <c r="R455" s="285" t="s">
        <v>547</v>
      </c>
      <c r="S455" s="285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308"/>
      <c r="AL455" s="290" t="str">
        <f t="shared" si="8"/>
        <v>OK</v>
      </c>
      <c r="AM455" s="290" t="str">
        <f t="shared" si="9"/>
        <v>OK</v>
      </c>
      <c r="AN455" s="308"/>
      <c r="AO455" s="308"/>
      <c r="AP455" s="308"/>
    </row>
    <row r="456">
      <c r="A456" s="290"/>
      <c r="B456" s="286">
        <v>44180.0</v>
      </c>
      <c r="C456" s="289"/>
      <c r="D456" s="293" t="str">
        <f t="shared" si="4"/>
        <v>YIP</v>
      </c>
      <c r="E456" s="296">
        <v>0.4986111111111111</v>
      </c>
      <c r="F456" s="290">
        <f t="shared" si="1"/>
        <v>3339.6</v>
      </c>
      <c r="G456" s="286">
        <v>44180.0</v>
      </c>
      <c r="H456" s="287" t="s">
        <v>524</v>
      </c>
      <c r="I456" s="296">
        <v>0.5618055555555556</v>
      </c>
      <c r="J456" s="290"/>
      <c r="K456" s="285">
        <f t="shared" si="2"/>
        <v>3341.1</v>
      </c>
      <c r="L456" s="285">
        <v>1.5</v>
      </c>
      <c r="M456" s="290"/>
      <c r="N456" s="285" t="s">
        <v>102</v>
      </c>
      <c r="O456" s="285"/>
      <c r="P456" s="285"/>
      <c r="Q456" s="285" t="s">
        <v>546</v>
      </c>
      <c r="R456" s="285" t="s">
        <v>547</v>
      </c>
      <c r="S456" s="285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308"/>
      <c r="AL456" s="290" t="str">
        <f t="shared" si="8"/>
        <v>OK</v>
      </c>
      <c r="AM456" s="290" t="str">
        <f t="shared" si="9"/>
        <v>OK</v>
      </c>
      <c r="AN456" s="308"/>
      <c r="AO456" s="308"/>
      <c r="AP456" s="308"/>
    </row>
    <row r="457">
      <c r="A457" s="290"/>
      <c r="B457" s="286">
        <v>44180.0</v>
      </c>
      <c r="C457" s="289"/>
      <c r="D457" s="293" t="str">
        <f t="shared" si="4"/>
        <v>RDU</v>
      </c>
      <c r="E457" s="296">
        <v>0.5784722222222223</v>
      </c>
      <c r="F457" s="290">
        <f t="shared" si="1"/>
        <v>3341.1</v>
      </c>
      <c r="G457" s="286">
        <v>44180.0</v>
      </c>
      <c r="H457" s="287" t="s">
        <v>73</v>
      </c>
      <c r="I457" s="296">
        <v>0.5861111111111111</v>
      </c>
      <c r="J457" s="290"/>
      <c r="K457" s="285">
        <f t="shared" si="2"/>
        <v>3341.3</v>
      </c>
      <c r="L457" s="285">
        <v>0.2</v>
      </c>
      <c r="M457" s="290"/>
      <c r="N457" s="285" t="s">
        <v>102</v>
      </c>
      <c r="O457" s="285"/>
      <c r="P457" s="285"/>
      <c r="Q457" s="285" t="s">
        <v>546</v>
      </c>
      <c r="R457" s="285" t="s">
        <v>547</v>
      </c>
      <c r="S457" s="285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308"/>
      <c r="AL457" s="290" t="str">
        <f t="shared" si="8"/>
        <v>OK</v>
      </c>
      <c r="AM457" s="290" t="str">
        <f t="shared" si="9"/>
        <v>OK</v>
      </c>
      <c r="AN457" s="308"/>
      <c r="AO457" s="308"/>
      <c r="AP457" s="308"/>
    </row>
    <row r="458">
      <c r="A458" s="290"/>
      <c r="B458" s="286">
        <v>44180.0</v>
      </c>
      <c r="C458" s="289"/>
      <c r="D458" s="293" t="str">
        <f t="shared" si="4"/>
        <v>BUY</v>
      </c>
      <c r="E458" s="296">
        <v>0.7208333333333333</v>
      </c>
      <c r="F458" s="290">
        <f t="shared" si="1"/>
        <v>3341.3</v>
      </c>
      <c r="G458" s="286">
        <v>44180.0</v>
      </c>
      <c r="H458" s="287" t="s">
        <v>662</v>
      </c>
      <c r="I458" s="296">
        <v>0.8229166666666666</v>
      </c>
      <c r="J458" s="290"/>
      <c r="K458" s="285">
        <f t="shared" si="2"/>
        <v>3344.1</v>
      </c>
      <c r="L458" s="285">
        <v>2.8</v>
      </c>
      <c r="M458" s="290"/>
      <c r="N458" s="285" t="s">
        <v>94</v>
      </c>
      <c r="O458" s="285"/>
      <c r="P458" s="285"/>
      <c r="Q458" s="285" t="s">
        <v>546</v>
      </c>
      <c r="R458" s="285" t="s">
        <v>657</v>
      </c>
      <c r="S458" s="285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308"/>
      <c r="AL458" s="290" t="str">
        <f t="shared" si="8"/>
        <v>OK</v>
      </c>
      <c r="AM458" s="290" t="str">
        <f t="shared" si="9"/>
        <v>OK</v>
      </c>
      <c r="AN458" s="308"/>
      <c r="AO458" s="308"/>
      <c r="AP458" s="308"/>
    </row>
    <row r="459">
      <c r="A459" s="290"/>
      <c r="B459" s="286">
        <v>44180.0</v>
      </c>
      <c r="C459" s="289"/>
      <c r="D459" s="293" t="str">
        <f t="shared" si="4"/>
        <v>IXD</v>
      </c>
      <c r="E459" s="296">
        <v>0.8458333333333333</v>
      </c>
      <c r="F459" s="290">
        <f t="shared" si="1"/>
        <v>3344.1</v>
      </c>
      <c r="G459" s="286">
        <v>44180.0</v>
      </c>
      <c r="H459" s="287" t="s">
        <v>656</v>
      </c>
      <c r="I459" s="296">
        <v>0.9083333333333333</v>
      </c>
      <c r="J459" s="290"/>
      <c r="K459" s="285">
        <f t="shared" si="2"/>
        <v>3345.5</v>
      </c>
      <c r="L459" s="285">
        <v>1.4</v>
      </c>
      <c r="M459" s="290"/>
      <c r="N459" s="285" t="s">
        <v>94</v>
      </c>
      <c r="O459" s="285"/>
      <c r="P459" s="285"/>
      <c r="Q459" s="285" t="s">
        <v>546</v>
      </c>
      <c r="R459" s="285" t="s">
        <v>657</v>
      </c>
      <c r="S459" s="285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308"/>
      <c r="AL459" s="290" t="str">
        <f t="shared" si="8"/>
        <v>OK</v>
      </c>
      <c r="AM459" s="290" t="str">
        <f t="shared" si="9"/>
        <v>OK</v>
      </c>
      <c r="AN459" s="308"/>
      <c r="AO459" s="308"/>
      <c r="AP459" s="308"/>
    </row>
    <row r="460">
      <c r="A460" s="290"/>
      <c r="B460" s="286">
        <v>44180.0</v>
      </c>
      <c r="C460" s="289"/>
      <c r="D460" s="293" t="str">
        <f t="shared" si="4"/>
        <v>APA</v>
      </c>
      <c r="E460" s="296">
        <v>0.9277777777777778</v>
      </c>
      <c r="F460" s="290">
        <f t="shared" si="1"/>
        <v>3345.5</v>
      </c>
      <c r="G460" s="286">
        <v>44181.0</v>
      </c>
      <c r="H460" s="287" t="s">
        <v>73</v>
      </c>
      <c r="I460" s="296">
        <v>0.0763888888888889</v>
      </c>
      <c r="J460" s="290"/>
      <c r="K460" s="285">
        <f t="shared" si="2"/>
        <v>3349</v>
      </c>
      <c r="L460" s="285">
        <v>3.5</v>
      </c>
      <c r="M460" s="290"/>
      <c r="N460" s="285" t="s">
        <v>94</v>
      </c>
      <c r="O460" s="285"/>
      <c r="P460" s="285"/>
      <c r="Q460" s="285" t="s">
        <v>546</v>
      </c>
      <c r="R460" s="285" t="s">
        <v>657</v>
      </c>
      <c r="S460" s="285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308"/>
      <c r="AL460" s="290" t="str">
        <f t="shared" si="8"/>
        <v>OK</v>
      </c>
      <c r="AM460" s="290" t="str">
        <f t="shared" si="9"/>
        <v>OK</v>
      </c>
      <c r="AN460" s="308"/>
      <c r="AO460" s="308"/>
      <c r="AP460" s="308"/>
    </row>
    <row r="461">
      <c r="A461" s="290"/>
      <c r="B461" s="286">
        <v>44181.0</v>
      </c>
      <c r="C461" s="289"/>
      <c r="D461" s="293" t="str">
        <f t="shared" si="4"/>
        <v>BUY</v>
      </c>
      <c r="E461" s="296">
        <v>0.7291666666666666</v>
      </c>
      <c r="F461" s="290">
        <f t="shared" si="1"/>
        <v>3349</v>
      </c>
      <c r="G461" s="286">
        <v>44181.0</v>
      </c>
      <c r="H461" s="287" t="s">
        <v>659</v>
      </c>
      <c r="I461" s="296">
        <v>0.8625</v>
      </c>
      <c r="J461" s="290"/>
      <c r="K461" s="285">
        <f t="shared" si="2"/>
        <v>3352.2</v>
      </c>
      <c r="L461" s="285">
        <v>3.2</v>
      </c>
      <c r="M461" s="290"/>
      <c r="N461" s="285" t="s">
        <v>94</v>
      </c>
      <c r="O461" s="285"/>
      <c r="P461" s="285"/>
      <c r="Q461" s="285" t="s">
        <v>546</v>
      </c>
      <c r="R461" s="285" t="s">
        <v>657</v>
      </c>
      <c r="S461" s="285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308"/>
      <c r="AL461" s="290" t="str">
        <f t="shared" si="8"/>
        <v>OK</v>
      </c>
      <c r="AM461" s="290" t="str">
        <f t="shared" si="9"/>
        <v>OK</v>
      </c>
      <c r="AN461" s="308"/>
      <c r="AO461" s="308"/>
      <c r="AP461" s="308"/>
    </row>
    <row r="462">
      <c r="A462" s="290"/>
      <c r="B462" s="286">
        <v>44181.0</v>
      </c>
      <c r="C462" s="289"/>
      <c r="D462" s="293" t="str">
        <f t="shared" si="4"/>
        <v>SLN</v>
      </c>
      <c r="E462" s="296">
        <v>0.8791666666666667</v>
      </c>
      <c r="F462" s="290">
        <f t="shared" si="1"/>
        <v>3352.2</v>
      </c>
      <c r="G462" s="286">
        <v>44181.0</v>
      </c>
      <c r="H462" s="287" t="s">
        <v>656</v>
      </c>
      <c r="I462" s="296">
        <v>0.9291666666666667</v>
      </c>
      <c r="J462" s="290"/>
      <c r="K462" s="285">
        <f t="shared" si="2"/>
        <v>3353.4</v>
      </c>
      <c r="L462" s="285">
        <v>1.2</v>
      </c>
      <c r="M462" s="290"/>
      <c r="N462" s="285" t="s">
        <v>94</v>
      </c>
      <c r="O462" s="285"/>
      <c r="P462" s="285"/>
      <c r="Q462" s="285" t="s">
        <v>546</v>
      </c>
      <c r="R462" s="285" t="s">
        <v>657</v>
      </c>
      <c r="S462" s="285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308"/>
      <c r="AL462" s="290" t="str">
        <f t="shared" si="8"/>
        <v>OK</v>
      </c>
      <c r="AM462" s="290" t="str">
        <f t="shared" si="9"/>
        <v>OK</v>
      </c>
      <c r="AN462" s="308"/>
      <c r="AO462" s="308"/>
      <c r="AP462" s="308"/>
    </row>
    <row r="463">
      <c r="A463" s="290"/>
      <c r="B463" s="286">
        <v>44181.0</v>
      </c>
      <c r="C463" s="289"/>
      <c r="D463" s="293" t="str">
        <f t="shared" si="4"/>
        <v>APA</v>
      </c>
      <c r="E463" s="296">
        <v>0.9868055555555556</v>
      </c>
      <c r="F463" s="290">
        <f t="shared" si="1"/>
        <v>3353.4</v>
      </c>
      <c r="G463" s="286">
        <v>44182.0</v>
      </c>
      <c r="H463" s="287" t="s">
        <v>73</v>
      </c>
      <c r="I463" s="296">
        <v>0.13194444444444445</v>
      </c>
      <c r="J463" s="290"/>
      <c r="K463" s="285">
        <f t="shared" si="2"/>
        <v>3356.9</v>
      </c>
      <c r="L463" s="285">
        <v>3.5</v>
      </c>
      <c r="M463" s="290"/>
      <c r="N463" s="285" t="s">
        <v>94</v>
      </c>
      <c r="O463" s="285"/>
      <c r="P463" s="285"/>
      <c r="Q463" s="285" t="s">
        <v>546</v>
      </c>
      <c r="R463" s="285" t="s">
        <v>657</v>
      </c>
      <c r="S463" s="285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308"/>
      <c r="AL463" s="290" t="str">
        <f t="shared" si="8"/>
        <v>OK</v>
      </c>
      <c r="AM463" s="290" t="str">
        <f t="shared" si="9"/>
        <v>OK</v>
      </c>
      <c r="AN463" s="308"/>
      <c r="AO463" s="308"/>
      <c r="AP463" s="308"/>
    </row>
    <row r="464">
      <c r="A464" s="290"/>
      <c r="B464" s="286">
        <v>44182.0</v>
      </c>
      <c r="C464" s="289"/>
      <c r="D464" s="293" t="str">
        <f t="shared" si="4"/>
        <v>BUY</v>
      </c>
      <c r="E464" s="296">
        <v>0.7291666666666666</v>
      </c>
      <c r="F464" s="290">
        <f t="shared" si="1"/>
        <v>3356.9</v>
      </c>
      <c r="G464" s="286">
        <v>44182.0</v>
      </c>
      <c r="H464" s="287" t="s">
        <v>659</v>
      </c>
      <c r="I464" s="296">
        <v>0.8583333333333333</v>
      </c>
      <c r="J464" s="290"/>
      <c r="K464" s="285">
        <f t="shared" si="2"/>
        <v>3360</v>
      </c>
      <c r="L464" s="285">
        <v>3.1</v>
      </c>
      <c r="M464" s="290"/>
      <c r="N464" s="285" t="s">
        <v>94</v>
      </c>
      <c r="O464" s="285"/>
      <c r="P464" s="285"/>
      <c r="Q464" s="285" t="s">
        <v>546</v>
      </c>
      <c r="R464" s="285" t="s">
        <v>657</v>
      </c>
      <c r="S464" s="285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308"/>
      <c r="AL464" s="290" t="str">
        <f t="shared" si="8"/>
        <v>OK</v>
      </c>
      <c r="AM464" s="290" t="str">
        <f t="shared" si="9"/>
        <v>OK</v>
      </c>
      <c r="AN464" s="308"/>
      <c r="AO464" s="308"/>
      <c r="AP464" s="308"/>
    </row>
    <row r="465">
      <c r="A465" s="290"/>
      <c r="B465" s="286">
        <v>44182.0</v>
      </c>
      <c r="C465" s="289"/>
      <c r="D465" s="293" t="str">
        <f t="shared" si="4"/>
        <v>SLN</v>
      </c>
      <c r="E465" s="296">
        <v>0.8826388888888889</v>
      </c>
      <c r="F465" s="290">
        <f t="shared" si="1"/>
        <v>3360</v>
      </c>
      <c r="G465" s="286">
        <v>44182.0</v>
      </c>
      <c r="H465" s="287" t="s">
        <v>656</v>
      </c>
      <c r="I465" s="296">
        <v>0.9458333333333333</v>
      </c>
      <c r="J465" s="290"/>
      <c r="K465" s="285">
        <f t="shared" si="2"/>
        <v>3361.5</v>
      </c>
      <c r="L465" s="285">
        <v>1.5</v>
      </c>
      <c r="M465" s="290"/>
      <c r="N465" s="285" t="s">
        <v>94</v>
      </c>
      <c r="O465" s="285"/>
      <c r="P465" s="285"/>
      <c r="Q465" s="285" t="s">
        <v>546</v>
      </c>
      <c r="R465" s="285" t="s">
        <v>657</v>
      </c>
      <c r="S465" s="285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308"/>
      <c r="AL465" s="290" t="str">
        <f t="shared" si="8"/>
        <v>OK</v>
      </c>
      <c r="AM465" s="290" t="str">
        <f t="shared" si="9"/>
        <v>OK</v>
      </c>
      <c r="AN465" s="308"/>
      <c r="AO465" s="308"/>
      <c r="AP465" s="308"/>
    </row>
    <row r="466">
      <c r="A466" s="290"/>
      <c r="B466" s="286">
        <v>44182.0</v>
      </c>
      <c r="C466" s="289"/>
      <c r="D466" s="293" t="str">
        <f t="shared" si="4"/>
        <v>APA</v>
      </c>
      <c r="E466" s="296">
        <v>0.9861111111111112</v>
      </c>
      <c r="F466" s="290">
        <f t="shared" si="1"/>
        <v>3361.5</v>
      </c>
      <c r="G466" s="286">
        <v>44183.0</v>
      </c>
      <c r="H466" s="287" t="s">
        <v>73</v>
      </c>
      <c r="I466" s="296">
        <v>0.11527777777777778</v>
      </c>
      <c r="J466" s="290"/>
      <c r="K466" s="285">
        <f t="shared" si="2"/>
        <v>3364.6</v>
      </c>
      <c r="L466" s="285">
        <v>3.1</v>
      </c>
      <c r="M466" s="290"/>
      <c r="N466" s="285" t="s">
        <v>94</v>
      </c>
      <c r="O466" s="285"/>
      <c r="P466" s="285"/>
      <c r="Q466" s="285" t="s">
        <v>546</v>
      </c>
      <c r="R466" s="285" t="s">
        <v>657</v>
      </c>
      <c r="S466" s="285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308"/>
      <c r="AL466" s="290" t="str">
        <f t="shared" si="8"/>
        <v>OK</v>
      </c>
      <c r="AM466" s="290" t="str">
        <f t="shared" si="9"/>
        <v>OK</v>
      </c>
      <c r="AN466" s="308"/>
      <c r="AO466" s="308"/>
      <c r="AP466" s="308"/>
    </row>
    <row r="467">
      <c r="A467" s="290"/>
      <c r="B467" s="286">
        <v>44183.0</v>
      </c>
      <c r="C467" s="289"/>
      <c r="D467" s="293" t="str">
        <f t="shared" si="4"/>
        <v>BUY</v>
      </c>
      <c r="E467" s="296">
        <v>0.7166666666666667</v>
      </c>
      <c r="F467" s="290">
        <f t="shared" si="1"/>
        <v>3364.6</v>
      </c>
      <c r="G467" s="286">
        <v>44183.0</v>
      </c>
      <c r="H467" s="287" t="s">
        <v>662</v>
      </c>
      <c r="I467" s="296">
        <v>0.8333333333333334</v>
      </c>
      <c r="J467" s="290"/>
      <c r="K467" s="285">
        <f t="shared" si="2"/>
        <v>3367.4</v>
      </c>
      <c r="L467" s="285">
        <v>2.8</v>
      </c>
      <c r="M467" s="290"/>
      <c r="N467" s="285" t="s">
        <v>94</v>
      </c>
      <c r="O467" s="285"/>
      <c r="P467" s="285"/>
      <c r="Q467" s="285" t="s">
        <v>546</v>
      </c>
      <c r="R467" s="285" t="s">
        <v>657</v>
      </c>
      <c r="S467" s="285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308"/>
      <c r="AL467" s="290" t="str">
        <f t="shared" si="8"/>
        <v>OK</v>
      </c>
      <c r="AM467" s="290" t="str">
        <f t="shared" si="9"/>
        <v>OK</v>
      </c>
      <c r="AN467" s="308"/>
      <c r="AO467" s="308"/>
      <c r="AP467" s="308"/>
    </row>
    <row r="468">
      <c r="A468" s="290"/>
      <c r="B468" s="286">
        <v>44183.0</v>
      </c>
      <c r="C468" s="289"/>
      <c r="D468" s="293" t="str">
        <f t="shared" si="4"/>
        <v>IXD</v>
      </c>
      <c r="E468" s="296">
        <v>0.8819444444444444</v>
      </c>
      <c r="F468" s="290">
        <f t="shared" si="1"/>
        <v>3367.4</v>
      </c>
      <c r="G468" s="286">
        <v>44183.0</v>
      </c>
      <c r="H468" s="287" t="s">
        <v>656</v>
      </c>
      <c r="I468" s="296">
        <v>0.9569444444444445</v>
      </c>
      <c r="J468" s="290"/>
      <c r="K468" s="285">
        <f t="shared" si="2"/>
        <v>3369.2</v>
      </c>
      <c r="L468" s="285">
        <v>1.8</v>
      </c>
      <c r="M468" s="290"/>
      <c r="N468" s="285" t="s">
        <v>94</v>
      </c>
      <c r="O468" s="285"/>
      <c r="P468" s="285"/>
      <c r="Q468" s="285" t="s">
        <v>546</v>
      </c>
      <c r="R468" s="285" t="s">
        <v>657</v>
      </c>
      <c r="S468" s="285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308"/>
      <c r="AL468" s="290" t="str">
        <f t="shared" si="8"/>
        <v>OK</v>
      </c>
      <c r="AM468" s="290" t="str">
        <f t="shared" si="9"/>
        <v>OK</v>
      </c>
      <c r="AN468" s="308"/>
      <c r="AO468" s="308"/>
      <c r="AP468" s="308"/>
    </row>
    <row r="469">
      <c r="A469" s="290"/>
      <c r="B469" s="286">
        <v>44183.0</v>
      </c>
      <c r="C469" s="289"/>
      <c r="D469" s="293" t="str">
        <f t="shared" si="4"/>
        <v>APA</v>
      </c>
      <c r="E469" s="296">
        <v>0.9895833333333334</v>
      </c>
      <c r="F469" s="290">
        <f t="shared" si="1"/>
        <v>3369.2</v>
      </c>
      <c r="G469" s="286">
        <v>44184.0</v>
      </c>
      <c r="H469" s="287" t="s">
        <v>73</v>
      </c>
      <c r="I469" s="296">
        <v>0.11597222222222223</v>
      </c>
      <c r="J469" s="290"/>
      <c r="K469" s="285">
        <f t="shared" si="2"/>
        <v>3372.3</v>
      </c>
      <c r="L469" s="285">
        <v>3.1</v>
      </c>
      <c r="M469" s="290"/>
      <c r="N469" s="285" t="s">
        <v>94</v>
      </c>
      <c r="O469" s="285"/>
      <c r="P469" s="285"/>
      <c r="Q469" s="285" t="s">
        <v>546</v>
      </c>
      <c r="R469" s="285" t="s">
        <v>657</v>
      </c>
      <c r="S469" s="285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308"/>
      <c r="AL469" s="290" t="str">
        <f t="shared" si="8"/>
        <v>OK</v>
      </c>
      <c r="AM469" s="290" t="str">
        <f t="shared" si="9"/>
        <v>OK</v>
      </c>
      <c r="AN469" s="308"/>
      <c r="AO469" s="308"/>
      <c r="AP469" s="308"/>
    </row>
    <row r="470">
      <c r="A470" s="290"/>
      <c r="B470" s="286">
        <v>44184.0</v>
      </c>
      <c r="C470" s="289"/>
      <c r="D470" s="293" t="str">
        <f t="shared" si="4"/>
        <v>BUY</v>
      </c>
      <c r="E470" s="296">
        <v>0.7743055555555556</v>
      </c>
      <c r="F470" s="290">
        <f t="shared" si="1"/>
        <v>3372.3</v>
      </c>
      <c r="G470" s="286">
        <v>44184.0</v>
      </c>
      <c r="H470" s="287" t="s">
        <v>659</v>
      </c>
      <c r="I470" s="296">
        <v>0.9166666666666666</v>
      </c>
      <c r="J470" s="290"/>
      <c r="K470" s="285">
        <f t="shared" si="2"/>
        <v>3375.8</v>
      </c>
      <c r="L470" s="285">
        <v>3.5</v>
      </c>
      <c r="M470" s="290"/>
      <c r="N470" s="285" t="s">
        <v>102</v>
      </c>
      <c r="O470" s="285"/>
      <c r="P470" s="285"/>
      <c r="Q470" s="285" t="s">
        <v>546</v>
      </c>
      <c r="R470" s="285" t="s">
        <v>657</v>
      </c>
      <c r="S470" s="285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308"/>
      <c r="AL470" s="290" t="str">
        <f t="shared" si="8"/>
        <v>OK</v>
      </c>
      <c r="AM470" s="290" t="str">
        <f t="shared" si="9"/>
        <v>OK</v>
      </c>
      <c r="AN470" s="308"/>
      <c r="AO470" s="308"/>
      <c r="AP470" s="308"/>
    </row>
    <row r="471">
      <c r="A471" s="290"/>
      <c r="B471" s="286">
        <v>44184.0</v>
      </c>
      <c r="C471" s="289"/>
      <c r="D471" s="293" t="str">
        <f t="shared" si="4"/>
        <v>SLN</v>
      </c>
      <c r="E471" s="296">
        <v>0.9305555555555556</v>
      </c>
      <c r="F471" s="290">
        <f t="shared" si="1"/>
        <v>3375.8</v>
      </c>
      <c r="G471" s="286">
        <v>44184.0</v>
      </c>
      <c r="H471" s="287" t="s">
        <v>656</v>
      </c>
      <c r="I471" s="296">
        <v>0.9791666666666666</v>
      </c>
      <c r="J471" s="290"/>
      <c r="K471" s="285">
        <f t="shared" si="2"/>
        <v>3377</v>
      </c>
      <c r="L471" s="285">
        <v>1.2</v>
      </c>
      <c r="M471" s="290"/>
      <c r="N471" s="285" t="s">
        <v>102</v>
      </c>
      <c r="O471" s="285"/>
      <c r="P471" s="285"/>
      <c r="Q471" s="285" t="s">
        <v>546</v>
      </c>
      <c r="R471" s="285" t="s">
        <v>657</v>
      </c>
      <c r="S471" s="285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308"/>
      <c r="AL471" s="290" t="str">
        <f t="shared" si="8"/>
        <v>OK</v>
      </c>
      <c r="AM471" s="290" t="str">
        <f t="shared" si="9"/>
        <v>OK</v>
      </c>
      <c r="AN471" s="308"/>
      <c r="AO471" s="308"/>
      <c r="AP471" s="308"/>
    </row>
    <row r="472">
      <c r="A472" s="290"/>
      <c r="B472" s="286">
        <v>44185.0</v>
      </c>
      <c r="C472" s="289"/>
      <c r="D472" s="293" t="str">
        <f t="shared" si="4"/>
        <v>APA</v>
      </c>
      <c r="E472" s="296">
        <v>0.004861111111111111</v>
      </c>
      <c r="F472" s="290">
        <f t="shared" si="1"/>
        <v>3377</v>
      </c>
      <c r="G472" s="286">
        <v>44185.0</v>
      </c>
      <c r="H472" s="287" t="s">
        <v>73</v>
      </c>
      <c r="I472" s="296">
        <v>0.14027777777777778</v>
      </c>
      <c r="J472" s="290"/>
      <c r="K472" s="285">
        <f t="shared" si="2"/>
        <v>3380.2</v>
      </c>
      <c r="L472" s="285">
        <v>3.2</v>
      </c>
      <c r="M472" s="290"/>
      <c r="N472" s="285" t="s">
        <v>102</v>
      </c>
      <c r="O472" s="285"/>
      <c r="P472" s="285"/>
      <c r="Q472" s="285" t="s">
        <v>546</v>
      </c>
      <c r="R472" s="285" t="s">
        <v>657</v>
      </c>
      <c r="S472" s="285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308"/>
      <c r="AL472" s="290" t="str">
        <f t="shared" si="8"/>
        <v>OK</v>
      </c>
      <c r="AM472" s="290" t="str">
        <f t="shared" si="9"/>
        <v>OK</v>
      </c>
      <c r="AN472" s="308"/>
      <c r="AO472" s="308"/>
      <c r="AP472" s="308"/>
    </row>
    <row r="473">
      <c r="A473" s="290"/>
      <c r="B473" s="286">
        <v>44185.0</v>
      </c>
      <c r="C473" s="289"/>
      <c r="D473" s="293" t="str">
        <f t="shared" si="4"/>
        <v>BUY</v>
      </c>
      <c r="E473" s="296">
        <v>0.7347222222222223</v>
      </c>
      <c r="F473" s="290">
        <f t="shared" si="1"/>
        <v>3380.2</v>
      </c>
      <c r="G473" s="286">
        <v>44185.0</v>
      </c>
      <c r="H473" s="287" t="s">
        <v>659</v>
      </c>
      <c r="I473" s="296">
        <v>0.8708333333333333</v>
      </c>
      <c r="J473" s="290"/>
      <c r="K473" s="285">
        <f t="shared" si="2"/>
        <v>3383.3</v>
      </c>
      <c r="L473" s="285">
        <v>3.1</v>
      </c>
      <c r="M473" s="290"/>
      <c r="N473" s="285" t="s">
        <v>94</v>
      </c>
      <c r="O473" s="285"/>
      <c r="P473" s="285"/>
      <c r="Q473" s="285" t="s">
        <v>546</v>
      </c>
      <c r="R473" s="285" t="s">
        <v>657</v>
      </c>
      <c r="S473" s="285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308"/>
      <c r="AL473" s="290" t="str">
        <f t="shared" si="8"/>
        <v>OK</v>
      </c>
      <c r="AM473" s="290" t="str">
        <f t="shared" si="9"/>
        <v>OK</v>
      </c>
      <c r="AN473" s="308"/>
      <c r="AO473" s="308"/>
      <c r="AP473" s="308"/>
    </row>
    <row r="474">
      <c r="A474" s="290"/>
      <c r="B474" s="286">
        <v>44185.0</v>
      </c>
      <c r="C474" s="289"/>
      <c r="D474" s="293" t="str">
        <f t="shared" si="4"/>
        <v>SLN</v>
      </c>
      <c r="E474" s="296">
        <v>0.8847222222222222</v>
      </c>
      <c r="F474" s="290">
        <f t="shared" si="1"/>
        <v>3383.3</v>
      </c>
      <c r="G474" s="286">
        <v>44185.0</v>
      </c>
      <c r="H474" s="287" t="s">
        <v>656</v>
      </c>
      <c r="I474" s="296">
        <v>0.9402777777777778</v>
      </c>
      <c r="J474" s="290"/>
      <c r="K474" s="285">
        <f t="shared" si="2"/>
        <v>3384.7</v>
      </c>
      <c r="L474" s="285">
        <v>1.4</v>
      </c>
      <c r="M474" s="290"/>
      <c r="N474" s="285" t="s">
        <v>94</v>
      </c>
      <c r="O474" s="285"/>
      <c r="P474" s="285"/>
      <c r="Q474" s="285" t="s">
        <v>546</v>
      </c>
      <c r="R474" s="285" t="s">
        <v>657</v>
      </c>
      <c r="S474" s="285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308"/>
      <c r="AL474" s="290" t="str">
        <f t="shared" si="8"/>
        <v>OK</v>
      </c>
      <c r="AM474" s="290" t="str">
        <f t="shared" si="9"/>
        <v>OK</v>
      </c>
      <c r="AN474" s="308"/>
      <c r="AO474" s="308"/>
      <c r="AP474" s="308"/>
    </row>
    <row r="475">
      <c r="A475" s="290"/>
      <c r="B475" s="286">
        <v>44185.0</v>
      </c>
      <c r="C475" s="289"/>
      <c r="D475" s="293" t="str">
        <f t="shared" si="4"/>
        <v>APA</v>
      </c>
      <c r="E475" s="296">
        <v>0.9909722222222223</v>
      </c>
      <c r="F475" s="290">
        <f t="shared" si="1"/>
        <v>3384.7</v>
      </c>
      <c r="G475" s="286">
        <v>44186.0</v>
      </c>
      <c r="H475" s="287" t="s">
        <v>73</v>
      </c>
      <c r="I475" s="296">
        <v>0.13472222222222222</v>
      </c>
      <c r="J475" s="290"/>
      <c r="K475" s="285">
        <f t="shared" si="2"/>
        <v>3388.1</v>
      </c>
      <c r="L475" s="285">
        <v>3.4</v>
      </c>
      <c r="M475" s="290"/>
      <c r="N475" s="285" t="s">
        <v>94</v>
      </c>
      <c r="O475" s="285"/>
      <c r="P475" s="285"/>
      <c r="Q475" s="285" t="s">
        <v>546</v>
      </c>
      <c r="R475" s="285" t="s">
        <v>657</v>
      </c>
      <c r="S475" s="285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308"/>
      <c r="AL475" s="290" t="str">
        <f t="shared" si="8"/>
        <v>OK</v>
      </c>
      <c r="AM475" s="290" t="str">
        <f t="shared" si="9"/>
        <v>OK</v>
      </c>
      <c r="AN475" s="308"/>
      <c r="AO475" s="308"/>
      <c r="AP475" s="308"/>
    </row>
    <row r="476">
      <c r="A476" s="290"/>
      <c r="B476" s="286">
        <v>44186.0</v>
      </c>
      <c r="C476" s="289"/>
      <c r="D476" s="293" t="str">
        <f t="shared" si="4"/>
        <v>BUY</v>
      </c>
      <c r="E476" s="296">
        <v>0.7451388888888889</v>
      </c>
      <c r="F476" s="290">
        <f t="shared" si="1"/>
        <v>3388.1</v>
      </c>
      <c r="G476" s="286">
        <v>44186.0</v>
      </c>
      <c r="H476" s="287" t="s">
        <v>662</v>
      </c>
      <c r="I476" s="296">
        <v>0.8777777777777778</v>
      </c>
      <c r="J476" s="290"/>
      <c r="K476" s="285">
        <f t="shared" si="2"/>
        <v>3391.3</v>
      </c>
      <c r="L476" s="285">
        <v>3.2</v>
      </c>
      <c r="M476" s="290"/>
      <c r="N476" s="285" t="s">
        <v>94</v>
      </c>
      <c r="O476" s="285"/>
      <c r="P476" s="285"/>
      <c r="Q476" s="285" t="s">
        <v>546</v>
      </c>
      <c r="R476" s="285" t="s">
        <v>657</v>
      </c>
      <c r="S476" s="285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308"/>
      <c r="AL476" s="290" t="str">
        <f t="shared" si="8"/>
        <v>OK</v>
      </c>
      <c r="AM476" s="290" t="str">
        <f t="shared" si="9"/>
        <v>OK</v>
      </c>
      <c r="AN476" s="308"/>
      <c r="AO476" s="308"/>
      <c r="AP476" s="308"/>
    </row>
    <row r="477">
      <c r="A477" s="290"/>
      <c r="B477" s="286">
        <v>44186.0</v>
      </c>
      <c r="C477" s="289"/>
      <c r="D477" s="293" t="str">
        <f t="shared" si="4"/>
        <v>IXD</v>
      </c>
      <c r="E477" s="296">
        <v>0.8993055555555556</v>
      </c>
      <c r="F477" s="290">
        <f t="shared" si="1"/>
        <v>3391.3</v>
      </c>
      <c r="G477" s="286">
        <v>44186.0</v>
      </c>
      <c r="H477" s="287" t="s">
        <v>656</v>
      </c>
      <c r="I477" s="296">
        <v>0.9694444444444444</v>
      </c>
      <c r="J477" s="290"/>
      <c r="K477" s="285">
        <f t="shared" si="2"/>
        <v>3392.9</v>
      </c>
      <c r="L477" s="285">
        <v>1.6</v>
      </c>
      <c r="M477" s="290"/>
      <c r="N477" s="285" t="s">
        <v>94</v>
      </c>
      <c r="O477" s="285"/>
      <c r="P477" s="285"/>
      <c r="Q477" s="285" t="s">
        <v>546</v>
      </c>
      <c r="R477" s="285" t="s">
        <v>657</v>
      </c>
      <c r="S477" s="285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308"/>
      <c r="AL477" s="290" t="str">
        <f t="shared" si="8"/>
        <v>OK</v>
      </c>
      <c r="AM477" s="290" t="str">
        <f t="shared" si="9"/>
        <v>OK</v>
      </c>
      <c r="AN477" s="308"/>
      <c r="AO477" s="308"/>
      <c r="AP477" s="308"/>
    </row>
    <row r="478">
      <c r="A478" s="290"/>
      <c r="B478" s="286">
        <v>44187.0</v>
      </c>
      <c r="C478" s="289"/>
      <c r="D478" s="293" t="str">
        <f t="shared" si="4"/>
        <v>APA</v>
      </c>
      <c r="E478" s="296">
        <v>0.0</v>
      </c>
      <c r="F478" s="290">
        <f t="shared" si="1"/>
        <v>3392.9</v>
      </c>
      <c r="G478" s="286">
        <v>44187.0</v>
      </c>
      <c r="H478" s="287" t="s">
        <v>73</v>
      </c>
      <c r="I478" s="296">
        <v>0.13055555555555556</v>
      </c>
      <c r="J478" s="290"/>
      <c r="K478" s="285">
        <f t="shared" si="2"/>
        <v>3396</v>
      </c>
      <c r="L478" s="285">
        <v>3.1</v>
      </c>
      <c r="M478" s="290"/>
      <c r="N478" s="285" t="s">
        <v>94</v>
      </c>
      <c r="O478" s="285"/>
      <c r="P478" s="285"/>
      <c r="Q478" s="285" t="s">
        <v>546</v>
      </c>
      <c r="R478" s="285" t="s">
        <v>657</v>
      </c>
      <c r="S478" s="285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308"/>
      <c r="AL478" s="290" t="str">
        <f t="shared" si="8"/>
        <v>OK</v>
      </c>
      <c r="AM478" s="290" t="str">
        <f t="shared" si="9"/>
        <v>OK</v>
      </c>
      <c r="AN478" s="308"/>
      <c r="AO478" s="308"/>
      <c r="AP478" s="308"/>
    </row>
    <row r="479">
      <c r="A479" s="290"/>
      <c r="B479" s="286">
        <v>44187.0</v>
      </c>
      <c r="C479" s="289"/>
      <c r="D479" s="293" t="str">
        <f t="shared" si="4"/>
        <v>BUY</v>
      </c>
      <c r="E479" s="296">
        <v>0.7409722222222223</v>
      </c>
      <c r="F479" s="290">
        <f t="shared" si="1"/>
        <v>3396</v>
      </c>
      <c r="G479" s="286">
        <v>44187.0</v>
      </c>
      <c r="H479" s="287" t="s">
        <v>659</v>
      </c>
      <c r="I479" s="296">
        <v>0.8701388888888889</v>
      </c>
      <c r="J479" s="290"/>
      <c r="K479" s="285">
        <f t="shared" si="2"/>
        <v>3399.1</v>
      </c>
      <c r="L479" s="285">
        <v>3.1</v>
      </c>
      <c r="M479" s="290"/>
      <c r="N479" s="285" t="s">
        <v>94</v>
      </c>
      <c r="O479" s="285"/>
      <c r="P479" s="285"/>
      <c r="Q479" s="285" t="s">
        <v>546</v>
      </c>
      <c r="R479" s="285" t="s">
        <v>657</v>
      </c>
      <c r="S479" s="285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308"/>
      <c r="AL479" s="290" t="str">
        <f t="shared" si="8"/>
        <v>OK</v>
      </c>
      <c r="AM479" s="290" t="str">
        <f t="shared" si="9"/>
        <v>OK</v>
      </c>
      <c r="AN479" s="308"/>
      <c r="AO479" s="308"/>
      <c r="AP479" s="308"/>
    </row>
    <row r="480">
      <c r="A480" s="290"/>
      <c r="B480" s="286">
        <v>44187.0</v>
      </c>
      <c r="C480" s="289"/>
      <c r="D480" s="293" t="str">
        <f t="shared" si="4"/>
        <v>SLN</v>
      </c>
      <c r="E480" s="296">
        <v>0.8847222222222222</v>
      </c>
      <c r="F480" s="290">
        <f t="shared" si="1"/>
        <v>3399.1</v>
      </c>
      <c r="G480" s="286">
        <v>44187.0</v>
      </c>
      <c r="H480" s="287" t="s">
        <v>656</v>
      </c>
      <c r="I480" s="296">
        <v>0.9375</v>
      </c>
      <c r="J480" s="290"/>
      <c r="K480" s="285">
        <f t="shared" si="2"/>
        <v>3400.4</v>
      </c>
      <c r="L480" s="285">
        <v>1.3</v>
      </c>
      <c r="M480" s="290"/>
      <c r="N480" s="285" t="s">
        <v>94</v>
      </c>
      <c r="O480" s="285"/>
      <c r="P480" s="285"/>
      <c r="Q480" s="285" t="s">
        <v>546</v>
      </c>
      <c r="R480" s="285" t="s">
        <v>657</v>
      </c>
      <c r="S480" s="285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308"/>
      <c r="AL480" s="290" t="str">
        <f t="shared" si="8"/>
        <v>OK</v>
      </c>
      <c r="AM480" s="290" t="str">
        <f t="shared" si="9"/>
        <v>OK</v>
      </c>
      <c r="AN480" s="308"/>
      <c r="AO480" s="308"/>
      <c r="AP480" s="308"/>
    </row>
    <row r="481">
      <c r="A481" s="290"/>
      <c r="B481" s="286">
        <v>44188.0</v>
      </c>
      <c r="C481" s="289"/>
      <c r="D481" s="293" t="str">
        <f t="shared" si="4"/>
        <v>APA</v>
      </c>
      <c r="E481" s="296">
        <v>0.007638888888888889</v>
      </c>
      <c r="F481" s="290">
        <f t="shared" si="1"/>
        <v>3400.4</v>
      </c>
      <c r="G481" s="286">
        <v>44188.0</v>
      </c>
      <c r="H481" s="287" t="s">
        <v>73</v>
      </c>
      <c r="I481" s="296">
        <v>0.14583333333333334</v>
      </c>
      <c r="J481" s="290"/>
      <c r="K481" s="285">
        <f t="shared" si="2"/>
        <v>3403.7</v>
      </c>
      <c r="L481" s="285">
        <v>3.3</v>
      </c>
      <c r="M481" s="290"/>
      <c r="N481" s="285" t="s">
        <v>94</v>
      </c>
      <c r="O481" s="285"/>
      <c r="P481" s="285"/>
      <c r="Q481" s="285" t="s">
        <v>546</v>
      </c>
      <c r="R481" s="285" t="s">
        <v>657</v>
      </c>
      <c r="S481" s="285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308"/>
      <c r="AL481" s="290" t="str">
        <f t="shared" si="8"/>
        <v>OK</v>
      </c>
      <c r="AM481" s="290" t="str">
        <f t="shared" si="9"/>
        <v>OK</v>
      </c>
      <c r="AN481" s="308"/>
      <c r="AO481" s="308"/>
      <c r="AP481" s="308"/>
    </row>
    <row r="482">
      <c r="A482" s="290"/>
      <c r="B482" s="286">
        <v>44188.0</v>
      </c>
      <c r="C482" s="289"/>
      <c r="D482" s="293" t="str">
        <f t="shared" si="4"/>
        <v>BUY</v>
      </c>
      <c r="E482" s="296">
        <v>0.7361111111111112</v>
      </c>
      <c r="F482" s="290">
        <f t="shared" si="1"/>
        <v>3403.7</v>
      </c>
      <c r="G482" s="286">
        <v>44188.0</v>
      </c>
      <c r="H482" s="287" t="s">
        <v>659</v>
      </c>
      <c r="I482" s="296">
        <v>0.875</v>
      </c>
      <c r="J482" s="290"/>
      <c r="K482" s="285">
        <f t="shared" si="2"/>
        <v>3407.1</v>
      </c>
      <c r="L482" s="285">
        <v>3.4</v>
      </c>
      <c r="M482" s="290"/>
      <c r="N482" s="285" t="s">
        <v>94</v>
      </c>
      <c r="O482" s="285"/>
      <c r="P482" s="285"/>
      <c r="Q482" s="285" t="s">
        <v>546</v>
      </c>
      <c r="R482" s="285" t="s">
        <v>657</v>
      </c>
      <c r="S482" s="285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308"/>
      <c r="AL482" s="290" t="str">
        <f t="shared" si="8"/>
        <v>OK</v>
      </c>
      <c r="AM482" s="290" t="str">
        <f t="shared" si="9"/>
        <v>OK</v>
      </c>
      <c r="AN482" s="308"/>
      <c r="AO482" s="308"/>
      <c r="AP482" s="308"/>
    </row>
    <row r="483">
      <c r="A483" s="290"/>
      <c r="B483" s="286">
        <v>44188.0</v>
      </c>
      <c r="C483" s="289"/>
      <c r="D483" s="293" t="str">
        <f t="shared" si="4"/>
        <v>SLN</v>
      </c>
      <c r="E483" s="296">
        <v>0.8916666666666667</v>
      </c>
      <c r="F483" s="290">
        <f t="shared" si="1"/>
        <v>3407.1</v>
      </c>
      <c r="G483" s="286">
        <v>44188.0</v>
      </c>
      <c r="H483" s="287" t="s">
        <v>656</v>
      </c>
      <c r="I483" s="296">
        <v>0.9416666666666667</v>
      </c>
      <c r="J483" s="290"/>
      <c r="K483" s="285">
        <f t="shared" si="2"/>
        <v>3408.3</v>
      </c>
      <c r="L483" s="285">
        <v>1.2</v>
      </c>
      <c r="M483" s="290"/>
      <c r="N483" s="285" t="s">
        <v>94</v>
      </c>
      <c r="O483" s="285"/>
      <c r="P483" s="285"/>
      <c r="Q483" s="285" t="s">
        <v>546</v>
      </c>
      <c r="R483" s="285" t="s">
        <v>657</v>
      </c>
      <c r="S483" s="285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308"/>
      <c r="AL483" s="290" t="str">
        <f t="shared" si="8"/>
        <v>OK</v>
      </c>
      <c r="AM483" s="290" t="str">
        <f t="shared" si="9"/>
        <v>OK</v>
      </c>
      <c r="AN483" s="308"/>
      <c r="AO483" s="308"/>
      <c r="AP483" s="308"/>
    </row>
    <row r="484">
      <c r="A484" s="290"/>
      <c r="B484" s="286">
        <v>44188.0</v>
      </c>
      <c r="C484" s="289"/>
      <c r="D484" s="293" t="str">
        <f t="shared" si="4"/>
        <v>APA</v>
      </c>
      <c r="E484" s="296">
        <v>0.9923611111111111</v>
      </c>
      <c r="F484" s="290">
        <f t="shared" si="1"/>
        <v>3408.3</v>
      </c>
      <c r="G484" s="286">
        <v>44189.0</v>
      </c>
      <c r="H484" s="287" t="s">
        <v>73</v>
      </c>
      <c r="I484" s="296">
        <v>0.13402777777777777</v>
      </c>
      <c r="J484" s="290"/>
      <c r="K484" s="285">
        <f t="shared" si="2"/>
        <v>3411.7</v>
      </c>
      <c r="L484" s="285">
        <v>3.4</v>
      </c>
      <c r="M484" s="290"/>
      <c r="N484" s="285" t="s">
        <v>94</v>
      </c>
      <c r="O484" s="285"/>
      <c r="P484" s="285"/>
      <c r="Q484" s="285" t="s">
        <v>546</v>
      </c>
      <c r="R484" s="285" t="s">
        <v>657</v>
      </c>
      <c r="S484" s="285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308"/>
      <c r="AL484" s="290" t="str">
        <f t="shared" si="8"/>
        <v>OK</v>
      </c>
      <c r="AM484" s="290" t="str">
        <f t="shared" si="9"/>
        <v>OK</v>
      </c>
      <c r="AN484" s="308"/>
      <c r="AO484" s="308"/>
      <c r="AP484" s="308"/>
    </row>
    <row r="485">
      <c r="A485" s="290"/>
      <c r="B485" s="286">
        <v>44189.0</v>
      </c>
      <c r="C485" s="289"/>
      <c r="D485" s="293" t="str">
        <f t="shared" si="4"/>
        <v>BUY</v>
      </c>
      <c r="E485" s="296">
        <v>0.5347222222222222</v>
      </c>
      <c r="F485" s="290">
        <f t="shared" si="1"/>
        <v>3411.7</v>
      </c>
      <c r="G485" s="286">
        <v>44189.0</v>
      </c>
      <c r="H485" s="287" t="s">
        <v>678</v>
      </c>
      <c r="I485" s="296">
        <v>0.6423611111111112</v>
      </c>
      <c r="J485" s="290"/>
      <c r="K485" s="285">
        <f t="shared" si="2"/>
        <v>3414.1</v>
      </c>
      <c r="L485" s="285">
        <v>2.4</v>
      </c>
      <c r="M485" s="290"/>
      <c r="N485" s="285" t="s">
        <v>75</v>
      </c>
      <c r="O485" s="285"/>
      <c r="P485" s="285"/>
      <c r="Q485" s="285" t="s">
        <v>546</v>
      </c>
      <c r="R485" s="285" t="s">
        <v>657</v>
      </c>
      <c r="S485" s="285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308"/>
      <c r="AL485" s="290" t="str">
        <f t="shared" si="8"/>
        <v>OK</v>
      </c>
      <c r="AM485" s="290" t="str">
        <f t="shared" si="9"/>
        <v>OK</v>
      </c>
      <c r="AN485" s="308"/>
      <c r="AO485" s="308"/>
      <c r="AP485" s="308"/>
    </row>
    <row r="486">
      <c r="A486" s="290"/>
      <c r="B486" s="286">
        <v>44189.0</v>
      </c>
      <c r="C486" s="289"/>
      <c r="D486" s="293" t="str">
        <f t="shared" si="4"/>
        <v>GLY</v>
      </c>
      <c r="E486" s="296">
        <v>0.6666666666666666</v>
      </c>
      <c r="F486" s="290">
        <f t="shared" si="1"/>
        <v>3414.1</v>
      </c>
      <c r="G486" s="286">
        <v>44189.0</v>
      </c>
      <c r="H486" s="287" t="s">
        <v>656</v>
      </c>
      <c r="I486" s="296">
        <v>0.7083333333333334</v>
      </c>
      <c r="J486" s="290"/>
      <c r="K486" s="285">
        <f t="shared" si="2"/>
        <v>3415.9</v>
      </c>
      <c r="L486" s="285">
        <v>1.8</v>
      </c>
      <c r="M486" s="290"/>
      <c r="N486" s="285" t="s">
        <v>75</v>
      </c>
      <c r="O486" s="285"/>
      <c r="P486" s="285"/>
      <c r="Q486" s="285" t="s">
        <v>546</v>
      </c>
      <c r="R486" s="285" t="s">
        <v>657</v>
      </c>
      <c r="S486" s="285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308"/>
      <c r="AL486" s="290" t="str">
        <f t="shared" si="8"/>
        <v>OK</v>
      </c>
      <c r="AM486" s="290" t="str">
        <f t="shared" si="9"/>
        <v>OK</v>
      </c>
      <c r="AN486" s="308"/>
      <c r="AO486" s="308"/>
      <c r="AP486" s="308"/>
    </row>
    <row r="487">
      <c r="A487" s="290"/>
      <c r="B487" s="286">
        <v>44189.0</v>
      </c>
      <c r="C487" s="289"/>
      <c r="D487" s="293" t="str">
        <f t="shared" si="4"/>
        <v>APA</v>
      </c>
      <c r="E487" s="296">
        <v>0.75</v>
      </c>
      <c r="F487" s="290">
        <f t="shared" si="1"/>
        <v>3415.9</v>
      </c>
      <c r="G487" s="286">
        <v>44189.0</v>
      </c>
      <c r="H487" s="287" t="s">
        <v>73</v>
      </c>
      <c r="I487" s="296">
        <v>0.9583333333333334</v>
      </c>
      <c r="J487" s="290"/>
      <c r="K487" s="285">
        <f t="shared" si="2"/>
        <v>3419.8</v>
      </c>
      <c r="L487" s="285">
        <v>3.9</v>
      </c>
      <c r="M487" s="290"/>
      <c r="N487" s="285" t="s">
        <v>75</v>
      </c>
      <c r="O487" s="285"/>
      <c r="P487" s="285"/>
      <c r="Q487" s="285" t="s">
        <v>546</v>
      </c>
      <c r="R487" s="285" t="s">
        <v>657</v>
      </c>
      <c r="S487" s="285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308"/>
      <c r="AL487" s="290" t="str">
        <f t="shared" si="8"/>
        <v>OK</v>
      </c>
      <c r="AM487" s="290" t="str">
        <f t="shared" si="9"/>
        <v>OK</v>
      </c>
      <c r="AN487" s="308"/>
      <c r="AO487" s="308"/>
      <c r="AP487" s="308"/>
    </row>
    <row r="488">
      <c r="A488" s="290"/>
      <c r="B488" s="286">
        <v>44191.0</v>
      </c>
      <c r="C488" s="289"/>
      <c r="D488" s="293" t="str">
        <f t="shared" si="4"/>
        <v>BUY</v>
      </c>
      <c r="E488" s="296">
        <v>0.4270833333333333</v>
      </c>
      <c r="F488" s="290">
        <f t="shared" si="1"/>
        <v>3419.8</v>
      </c>
      <c r="G488" s="286">
        <v>44191.0</v>
      </c>
      <c r="H488" s="287" t="s">
        <v>687</v>
      </c>
      <c r="I488" s="296">
        <v>0.5104166666666666</v>
      </c>
      <c r="J488" s="290"/>
      <c r="K488" s="285">
        <f t="shared" si="2"/>
        <v>3421.8</v>
      </c>
      <c r="L488" s="285">
        <v>2.0</v>
      </c>
      <c r="M488" s="290"/>
      <c r="N488" s="285" t="s">
        <v>102</v>
      </c>
      <c r="O488" s="285"/>
      <c r="P488" s="285"/>
      <c r="Q488" s="285" t="s">
        <v>519</v>
      </c>
      <c r="R488" s="285" t="s">
        <v>688</v>
      </c>
      <c r="S488" s="285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308"/>
      <c r="AL488" s="290" t="str">
        <f t="shared" si="8"/>
        <v>OK</v>
      </c>
      <c r="AM488" s="290" t="str">
        <f t="shared" si="9"/>
        <v>OK</v>
      </c>
      <c r="AN488" s="308"/>
      <c r="AO488" s="308"/>
      <c r="AP488" s="308"/>
    </row>
    <row r="489">
      <c r="A489" s="290"/>
      <c r="B489" s="286">
        <v>44191.0</v>
      </c>
      <c r="C489" s="289"/>
      <c r="D489" s="293" t="str">
        <f t="shared" si="4"/>
        <v>FLL</v>
      </c>
      <c r="E489" s="296">
        <v>0.5458333333333333</v>
      </c>
      <c r="F489" s="290">
        <f t="shared" si="1"/>
        <v>3421.8</v>
      </c>
      <c r="G489" s="286">
        <v>44191.0</v>
      </c>
      <c r="H489" s="287" t="s">
        <v>73</v>
      </c>
      <c r="I489" s="296">
        <v>0.6284722222222222</v>
      </c>
      <c r="J489" s="290"/>
      <c r="K489" s="285">
        <f t="shared" si="2"/>
        <v>3423.7</v>
      </c>
      <c r="L489" s="285">
        <v>1.9</v>
      </c>
      <c r="M489" s="290"/>
      <c r="N489" s="285" t="s">
        <v>102</v>
      </c>
      <c r="O489" s="285"/>
      <c r="P489" s="285"/>
      <c r="Q489" s="285" t="s">
        <v>519</v>
      </c>
      <c r="R489" s="285" t="s">
        <v>688</v>
      </c>
      <c r="S489" s="285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308"/>
      <c r="AL489" s="290" t="str">
        <f t="shared" si="8"/>
        <v>OK</v>
      </c>
      <c r="AM489" s="290" t="str">
        <f t="shared" si="9"/>
        <v>OK</v>
      </c>
      <c r="AN489" s="308"/>
      <c r="AO489" s="308"/>
      <c r="AP489" s="308"/>
    </row>
    <row r="490">
      <c r="A490" s="290"/>
      <c r="B490" s="286">
        <v>44191.0</v>
      </c>
      <c r="C490" s="289"/>
      <c r="D490" s="293" t="str">
        <f t="shared" si="4"/>
        <v>BUY</v>
      </c>
      <c r="E490" s="296">
        <v>0.7291666666666666</v>
      </c>
      <c r="F490" s="290">
        <f t="shared" si="1"/>
        <v>3423.7</v>
      </c>
      <c r="G490" s="286">
        <v>44191.0</v>
      </c>
      <c r="H490" s="287" t="s">
        <v>659</v>
      </c>
      <c r="I490" s="296">
        <v>0.8625</v>
      </c>
      <c r="J490" s="290"/>
      <c r="K490" s="285">
        <f t="shared" si="2"/>
        <v>3426.9</v>
      </c>
      <c r="L490" s="285">
        <v>3.2</v>
      </c>
      <c r="M490" s="290"/>
      <c r="N490" s="285" t="s">
        <v>94</v>
      </c>
      <c r="O490" s="285"/>
      <c r="P490" s="285"/>
      <c r="Q490" s="285" t="s">
        <v>546</v>
      </c>
      <c r="R490" s="285" t="s">
        <v>657</v>
      </c>
      <c r="S490" s="285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308"/>
      <c r="AL490" s="290" t="str">
        <f t="shared" si="8"/>
        <v>OK</v>
      </c>
      <c r="AM490" s="290" t="str">
        <f t="shared" si="9"/>
        <v>OK</v>
      </c>
      <c r="AN490" s="308"/>
      <c r="AO490" s="308"/>
      <c r="AP490" s="308"/>
    </row>
    <row r="491">
      <c r="A491" s="290"/>
      <c r="B491" s="286">
        <v>44191.0</v>
      </c>
      <c r="C491" s="289"/>
      <c r="D491" s="293" t="str">
        <f t="shared" si="4"/>
        <v>SLN</v>
      </c>
      <c r="E491" s="296">
        <v>0.8930555555555556</v>
      </c>
      <c r="F491" s="290">
        <f t="shared" si="1"/>
        <v>3426.9</v>
      </c>
      <c r="G491" s="286">
        <v>44191.0</v>
      </c>
      <c r="H491" s="287" t="s">
        <v>656</v>
      </c>
      <c r="I491" s="296">
        <v>0.9430555555555555</v>
      </c>
      <c r="J491" s="290"/>
      <c r="K491" s="285">
        <f t="shared" si="2"/>
        <v>3428.1</v>
      </c>
      <c r="L491" s="285">
        <v>1.2</v>
      </c>
      <c r="M491" s="290"/>
      <c r="N491" s="285" t="s">
        <v>94</v>
      </c>
      <c r="O491" s="285"/>
      <c r="P491" s="285"/>
      <c r="Q491" s="285" t="s">
        <v>546</v>
      </c>
      <c r="R491" s="285" t="s">
        <v>657</v>
      </c>
      <c r="S491" s="285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308"/>
      <c r="AL491" s="290" t="str">
        <f t="shared" si="8"/>
        <v>OK</v>
      </c>
      <c r="AM491" s="290" t="str">
        <f t="shared" si="9"/>
        <v>OK</v>
      </c>
      <c r="AN491" s="308"/>
      <c r="AO491" s="308"/>
      <c r="AP491" s="308"/>
    </row>
    <row r="492">
      <c r="A492" s="290"/>
      <c r="B492" s="286">
        <v>44191.0</v>
      </c>
      <c r="C492" s="289"/>
      <c r="D492" s="293" t="str">
        <f t="shared" si="4"/>
        <v>APA</v>
      </c>
      <c r="E492" s="296">
        <v>0.9895833333333334</v>
      </c>
      <c r="F492" s="290">
        <f t="shared" si="1"/>
        <v>3428.1</v>
      </c>
      <c r="G492" s="286">
        <v>44192.0</v>
      </c>
      <c r="H492" s="287" t="s">
        <v>73</v>
      </c>
      <c r="I492" s="296">
        <v>0.11458333333333333</v>
      </c>
      <c r="J492" s="290"/>
      <c r="K492" s="285">
        <f t="shared" si="2"/>
        <v>3431.1</v>
      </c>
      <c r="L492" s="285">
        <v>3.0</v>
      </c>
      <c r="M492" s="290"/>
      <c r="N492" s="285" t="s">
        <v>94</v>
      </c>
      <c r="O492" s="285"/>
      <c r="P492" s="285"/>
      <c r="Q492" s="285" t="s">
        <v>546</v>
      </c>
      <c r="R492" s="285" t="s">
        <v>657</v>
      </c>
      <c r="S492" s="285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308"/>
      <c r="AL492" s="290" t="str">
        <f t="shared" si="8"/>
        <v>OK</v>
      </c>
      <c r="AM492" s="290" t="str">
        <f t="shared" si="9"/>
        <v>OK</v>
      </c>
      <c r="AN492" s="308"/>
      <c r="AO492" s="308"/>
      <c r="AP492" s="308"/>
    </row>
    <row r="493">
      <c r="A493" s="290"/>
      <c r="B493" s="286">
        <v>44192.0</v>
      </c>
      <c r="C493" s="289"/>
      <c r="D493" s="293" t="str">
        <f t="shared" si="4"/>
        <v>BUY</v>
      </c>
      <c r="E493" s="296">
        <v>0.73125</v>
      </c>
      <c r="F493" s="290">
        <f t="shared" si="1"/>
        <v>3431.1</v>
      </c>
      <c r="G493" s="286">
        <v>44192.0</v>
      </c>
      <c r="H493" s="287" t="s">
        <v>662</v>
      </c>
      <c r="I493" s="296">
        <v>0.8527777777777777</v>
      </c>
      <c r="J493" s="290"/>
      <c r="K493" s="285">
        <f t="shared" si="2"/>
        <v>3434.1</v>
      </c>
      <c r="L493" s="285">
        <v>3.0</v>
      </c>
      <c r="M493" s="290"/>
      <c r="N493" s="285" t="s">
        <v>94</v>
      </c>
      <c r="O493" s="285"/>
      <c r="P493" s="285"/>
      <c r="Q493" s="285" t="s">
        <v>546</v>
      </c>
      <c r="R493" s="285" t="s">
        <v>657</v>
      </c>
      <c r="S493" s="285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308"/>
      <c r="AL493" s="290" t="str">
        <f t="shared" si="8"/>
        <v>OK</v>
      </c>
      <c r="AM493" s="290" t="str">
        <f t="shared" si="9"/>
        <v>OK</v>
      </c>
      <c r="AN493" s="308"/>
      <c r="AO493" s="308"/>
      <c r="AP493" s="308"/>
    </row>
    <row r="494">
      <c r="A494" s="290"/>
      <c r="B494" s="286">
        <v>44192.0</v>
      </c>
      <c r="C494" s="289"/>
      <c r="D494" s="293" t="str">
        <f t="shared" si="4"/>
        <v>IXD</v>
      </c>
      <c r="E494" s="296">
        <v>0.8861111111111111</v>
      </c>
      <c r="F494" s="290">
        <f t="shared" si="1"/>
        <v>3434.1</v>
      </c>
      <c r="G494" s="286">
        <v>44192.0</v>
      </c>
      <c r="H494" s="287" t="s">
        <v>656</v>
      </c>
      <c r="I494" s="296">
        <v>0.9729166666666667</v>
      </c>
      <c r="J494" s="290"/>
      <c r="K494" s="285">
        <f t="shared" si="2"/>
        <v>3436.2</v>
      </c>
      <c r="L494" s="285">
        <v>2.1</v>
      </c>
      <c r="M494" s="290"/>
      <c r="N494" s="285" t="s">
        <v>94</v>
      </c>
      <c r="O494" s="285"/>
      <c r="P494" s="285"/>
      <c r="Q494" s="285" t="s">
        <v>546</v>
      </c>
      <c r="R494" s="285" t="s">
        <v>657</v>
      </c>
      <c r="S494" s="285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308"/>
      <c r="AL494" s="290" t="str">
        <f t="shared" si="8"/>
        <v>OK</v>
      </c>
      <c r="AM494" s="290" t="str">
        <f t="shared" si="9"/>
        <v>OK</v>
      </c>
      <c r="AN494" s="308"/>
      <c r="AO494" s="308"/>
      <c r="AP494" s="308"/>
    </row>
    <row r="495">
      <c r="A495" s="290"/>
      <c r="B495" s="286">
        <v>44192.0</v>
      </c>
      <c r="C495" s="289"/>
      <c r="D495" s="293" t="str">
        <f t="shared" si="4"/>
        <v>APA</v>
      </c>
      <c r="E495" s="296">
        <v>0.9916666666666667</v>
      </c>
      <c r="F495" s="290">
        <f t="shared" si="1"/>
        <v>3436.2</v>
      </c>
      <c r="G495" s="286">
        <v>44193.0</v>
      </c>
      <c r="H495" s="287" t="s">
        <v>73</v>
      </c>
      <c r="I495" s="296">
        <v>0.1111111111111111</v>
      </c>
      <c r="J495" s="290"/>
      <c r="K495" s="285">
        <f t="shared" si="2"/>
        <v>3439.1</v>
      </c>
      <c r="L495" s="285">
        <v>2.9</v>
      </c>
      <c r="M495" s="290"/>
      <c r="N495" s="285" t="s">
        <v>94</v>
      </c>
      <c r="O495" s="285"/>
      <c r="P495" s="285"/>
      <c r="Q495" s="285" t="s">
        <v>546</v>
      </c>
      <c r="R495" s="285" t="s">
        <v>657</v>
      </c>
      <c r="S495" s="285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308"/>
      <c r="AL495" s="290" t="str">
        <f t="shared" si="8"/>
        <v>OK</v>
      </c>
      <c r="AM495" s="290" t="str">
        <f t="shared" si="9"/>
        <v>OK</v>
      </c>
      <c r="AN495" s="308"/>
      <c r="AO495" s="308"/>
      <c r="AP495" s="308"/>
    </row>
    <row r="496">
      <c r="A496" s="290"/>
      <c r="B496" s="286">
        <v>44559.0</v>
      </c>
      <c r="C496" s="289"/>
      <c r="D496" s="293" t="str">
        <f t="shared" si="4"/>
        <v>BUY</v>
      </c>
      <c r="E496" s="296">
        <v>0.7291666666666666</v>
      </c>
      <c r="F496" s="290">
        <f t="shared" si="1"/>
        <v>3439.1</v>
      </c>
      <c r="G496" s="286">
        <v>44559.0</v>
      </c>
      <c r="H496" s="287" t="s">
        <v>689</v>
      </c>
      <c r="I496" s="296">
        <v>0.8125</v>
      </c>
      <c r="J496" s="290"/>
      <c r="K496" s="285">
        <f t="shared" si="2"/>
        <v>3441.1</v>
      </c>
      <c r="L496" s="285">
        <v>2.0</v>
      </c>
      <c r="M496" s="290"/>
      <c r="N496" s="285" t="s">
        <v>94</v>
      </c>
      <c r="O496" s="285"/>
      <c r="P496" s="285"/>
      <c r="Q496" s="285" t="s">
        <v>546</v>
      </c>
      <c r="R496" s="285" t="s">
        <v>657</v>
      </c>
      <c r="S496" s="285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308"/>
      <c r="AL496" s="290" t="str">
        <f t="shared" si="8"/>
        <v>OK</v>
      </c>
      <c r="AM496" s="290" t="str">
        <f t="shared" si="9"/>
        <v>OK</v>
      </c>
      <c r="AN496" s="308"/>
      <c r="AO496" s="308"/>
      <c r="AP496" s="308"/>
    </row>
    <row r="497">
      <c r="A497" s="290"/>
      <c r="B497" s="286">
        <v>44559.0</v>
      </c>
      <c r="C497" s="289"/>
      <c r="D497" s="293" t="str">
        <f t="shared" si="4"/>
        <v>VIH</v>
      </c>
      <c r="E497" s="296">
        <v>0.8451388888888889</v>
      </c>
      <c r="F497" s="290">
        <f t="shared" si="1"/>
        <v>3441.1</v>
      </c>
      <c r="G497" s="286">
        <v>44559.0</v>
      </c>
      <c r="H497" s="287" t="s">
        <v>656</v>
      </c>
      <c r="I497" s="296">
        <v>0.9493055555555555</v>
      </c>
      <c r="J497" s="290"/>
      <c r="K497" s="285">
        <f t="shared" si="2"/>
        <v>3443.6</v>
      </c>
      <c r="L497" s="285">
        <v>2.5</v>
      </c>
      <c r="M497" s="290"/>
      <c r="N497" s="285" t="s">
        <v>94</v>
      </c>
      <c r="O497" s="285"/>
      <c r="P497" s="285"/>
      <c r="Q497" s="285" t="s">
        <v>546</v>
      </c>
      <c r="R497" s="285" t="s">
        <v>657</v>
      </c>
      <c r="S497" s="285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308"/>
      <c r="AL497" s="290" t="str">
        <f t="shared" si="8"/>
        <v>OK</v>
      </c>
      <c r="AM497" s="290" t="str">
        <f t="shared" si="9"/>
        <v>OK</v>
      </c>
      <c r="AN497" s="308"/>
      <c r="AO497" s="308"/>
      <c r="AP497" s="308"/>
    </row>
    <row r="498">
      <c r="A498" s="290"/>
      <c r="B498" s="286">
        <v>44559.0</v>
      </c>
      <c r="C498" s="289"/>
      <c r="D498" s="293" t="str">
        <f t="shared" si="4"/>
        <v>APA</v>
      </c>
      <c r="E498" s="296">
        <v>0.9888888888888889</v>
      </c>
      <c r="F498" s="290">
        <f t="shared" si="1"/>
        <v>3443.6</v>
      </c>
      <c r="G498" s="286">
        <v>44560.0</v>
      </c>
      <c r="H498" s="287" t="s">
        <v>73</v>
      </c>
      <c r="I498" s="296">
        <v>0.12152777777777778</v>
      </c>
      <c r="J498" s="290"/>
      <c r="K498" s="285">
        <f t="shared" si="2"/>
        <v>3446.8</v>
      </c>
      <c r="L498" s="285">
        <v>3.2</v>
      </c>
      <c r="M498" s="290"/>
      <c r="N498" s="285" t="s">
        <v>94</v>
      </c>
      <c r="O498" s="285"/>
      <c r="P498" s="285"/>
      <c r="Q498" s="285" t="s">
        <v>546</v>
      </c>
      <c r="R498" s="285" t="s">
        <v>657</v>
      </c>
      <c r="S498" s="285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308"/>
      <c r="AL498" s="290" t="str">
        <f t="shared" si="8"/>
        <v>OK</v>
      </c>
      <c r="AM498" s="290" t="str">
        <f t="shared" si="9"/>
        <v>OK</v>
      </c>
      <c r="AN498" s="308"/>
      <c r="AO498" s="308"/>
      <c r="AP498" s="308"/>
    </row>
    <row r="499">
      <c r="A499" s="290"/>
      <c r="B499" s="286">
        <v>44560.0</v>
      </c>
      <c r="C499" s="289"/>
      <c r="D499" s="293" t="str">
        <f t="shared" si="4"/>
        <v>BUY</v>
      </c>
      <c r="E499" s="296">
        <v>0.7291666666666666</v>
      </c>
      <c r="F499" s="290">
        <f t="shared" si="1"/>
        <v>3446.8</v>
      </c>
      <c r="G499" s="286">
        <v>44560.0</v>
      </c>
      <c r="H499" s="287" t="s">
        <v>662</v>
      </c>
      <c r="I499" s="296">
        <v>0.8479166666666667</v>
      </c>
      <c r="J499" s="290"/>
      <c r="K499" s="285">
        <f t="shared" si="2"/>
        <v>3449.7</v>
      </c>
      <c r="L499" s="285">
        <v>2.9</v>
      </c>
      <c r="M499" s="290"/>
      <c r="N499" s="285" t="s">
        <v>94</v>
      </c>
      <c r="O499" s="285"/>
      <c r="P499" s="285"/>
      <c r="Q499" s="285" t="s">
        <v>546</v>
      </c>
      <c r="R499" s="285" t="s">
        <v>657</v>
      </c>
      <c r="S499" s="285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308"/>
      <c r="AL499" s="290" t="str">
        <f t="shared" si="8"/>
        <v>OK</v>
      </c>
      <c r="AM499" s="290" t="str">
        <f t="shared" si="9"/>
        <v>OK</v>
      </c>
      <c r="AN499" s="308"/>
      <c r="AO499" s="308"/>
      <c r="AP499" s="308"/>
    </row>
    <row r="500">
      <c r="A500" s="290"/>
      <c r="B500" s="286">
        <v>44560.0</v>
      </c>
      <c r="C500" s="289"/>
      <c r="D500" s="293" t="str">
        <f t="shared" si="4"/>
        <v>IXD</v>
      </c>
      <c r="E500" s="296">
        <v>0.86875</v>
      </c>
      <c r="F500" s="290">
        <f t="shared" si="1"/>
        <v>3449.7</v>
      </c>
      <c r="G500" s="286">
        <v>44560.0</v>
      </c>
      <c r="H500" s="287" t="s">
        <v>656</v>
      </c>
      <c r="I500" s="296">
        <v>0.93125</v>
      </c>
      <c r="J500" s="290"/>
      <c r="K500" s="285">
        <f t="shared" si="2"/>
        <v>3451.2</v>
      </c>
      <c r="L500" s="285">
        <v>1.5</v>
      </c>
      <c r="M500" s="290"/>
      <c r="N500" s="285" t="s">
        <v>94</v>
      </c>
      <c r="O500" s="285"/>
      <c r="P500" s="285"/>
      <c r="Q500" s="285" t="s">
        <v>546</v>
      </c>
      <c r="R500" s="285" t="s">
        <v>657</v>
      </c>
      <c r="S500" s="285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308"/>
      <c r="AL500" s="290" t="str">
        <f t="shared" si="8"/>
        <v>OK</v>
      </c>
      <c r="AM500" s="290" t="str">
        <f t="shared" si="9"/>
        <v>OK</v>
      </c>
      <c r="AN500" s="308"/>
      <c r="AO500" s="308"/>
      <c r="AP500" s="308"/>
    </row>
    <row r="501">
      <c r="A501" s="290"/>
      <c r="B501" s="286">
        <v>44560.0</v>
      </c>
      <c r="C501" s="289"/>
      <c r="D501" s="293" t="str">
        <f t="shared" si="4"/>
        <v>APA</v>
      </c>
      <c r="E501" s="296">
        <v>0.9548611111111112</v>
      </c>
      <c r="F501" s="290">
        <f t="shared" si="1"/>
        <v>3451.2</v>
      </c>
      <c r="G501" s="286">
        <v>44561.0</v>
      </c>
      <c r="H501" s="287" t="s">
        <v>73</v>
      </c>
      <c r="I501" s="296">
        <v>0.13194444444444445</v>
      </c>
      <c r="J501" s="290"/>
      <c r="K501" s="285">
        <f t="shared" si="2"/>
        <v>3454.4</v>
      </c>
      <c r="L501" s="285">
        <v>3.2</v>
      </c>
      <c r="M501" s="290"/>
      <c r="N501" s="285" t="s">
        <v>94</v>
      </c>
      <c r="O501" s="285"/>
      <c r="P501" s="285"/>
      <c r="Q501" s="285" t="s">
        <v>546</v>
      </c>
      <c r="R501" s="285" t="s">
        <v>657</v>
      </c>
      <c r="S501" s="285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308"/>
      <c r="AL501" s="290" t="str">
        <f t="shared" si="8"/>
        <v>OK</v>
      </c>
      <c r="AM501" s="290" t="str">
        <f t="shared" si="9"/>
        <v>OK</v>
      </c>
      <c r="AN501" s="308"/>
      <c r="AO501" s="308"/>
      <c r="AP501" s="308"/>
    </row>
    <row r="502">
      <c r="A502" s="290"/>
      <c r="B502" s="286">
        <v>44561.0</v>
      </c>
      <c r="C502" s="289"/>
      <c r="D502" s="293" t="str">
        <f t="shared" si="4"/>
        <v>BUY</v>
      </c>
      <c r="E502" s="296">
        <v>0.7631944444444444</v>
      </c>
      <c r="F502" s="290">
        <f t="shared" si="1"/>
        <v>3454.4</v>
      </c>
      <c r="G502" s="286">
        <v>44561.0</v>
      </c>
      <c r="H502" s="287" t="s">
        <v>662</v>
      </c>
      <c r="I502" s="296">
        <v>0.8854166666666666</v>
      </c>
      <c r="J502" s="290"/>
      <c r="K502" s="285">
        <f t="shared" si="2"/>
        <v>3457</v>
      </c>
      <c r="L502" s="285">
        <v>2.6</v>
      </c>
      <c r="M502" s="290"/>
      <c r="N502" s="285" t="s">
        <v>102</v>
      </c>
      <c r="O502" s="285"/>
      <c r="P502" s="285"/>
      <c r="Q502" s="285" t="s">
        <v>546</v>
      </c>
      <c r="R502" s="285" t="s">
        <v>657</v>
      </c>
      <c r="S502" s="285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308"/>
      <c r="AL502" s="290" t="str">
        <f t="shared" si="8"/>
        <v>OK</v>
      </c>
      <c r="AM502" s="290" t="str">
        <f t="shared" si="9"/>
        <v>OK</v>
      </c>
      <c r="AN502" s="308"/>
      <c r="AO502" s="308"/>
      <c r="AP502" s="308"/>
    </row>
    <row r="503">
      <c r="A503" s="290"/>
      <c r="B503" s="286">
        <v>44561.0</v>
      </c>
      <c r="C503" s="289"/>
      <c r="D503" s="293" t="str">
        <f t="shared" si="4"/>
        <v>IXD</v>
      </c>
      <c r="E503" s="296">
        <v>0.8993055555555556</v>
      </c>
      <c r="F503" s="290">
        <f t="shared" si="1"/>
        <v>3457</v>
      </c>
      <c r="G503" s="286">
        <v>44561.0</v>
      </c>
      <c r="H503" s="287" t="s">
        <v>656</v>
      </c>
      <c r="I503" s="296">
        <v>0.9638888888888889</v>
      </c>
      <c r="J503" s="290"/>
      <c r="K503" s="285">
        <f t="shared" si="2"/>
        <v>3458.5</v>
      </c>
      <c r="L503" s="285">
        <v>1.5</v>
      </c>
      <c r="M503" s="290"/>
      <c r="N503" s="285" t="s">
        <v>102</v>
      </c>
      <c r="O503" s="285"/>
      <c r="P503" s="285"/>
      <c r="Q503" s="285" t="s">
        <v>546</v>
      </c>
      <c r="R503" s="285" t="s">
        <v>657</v>
      </c>
      <c r="S503" s="285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308"/>
      <c r="AL503" s="290" t="str">
        <f t="shared" si="8"/>
        <v>OK</v>
      </c>
      <c r="AM503" s="290" t="str">
        <f t="shared" si="9"/>
        <v>OK</v>
      </c>
      <c r="AN503" s="308"/>
      <c r="AO503" s="308"/>
      <c r="AP503" s="308"/>
    </row>
    <row r="504">
      <c r="A504" s="290"/>
      <c r="B504" s="286">
        <v>44561.0</v>
      </c>
      <c r="C504" s="289"/>
      <c r="D504" s="293" t="str">
        <f t="shared" si="4"/>
        <v>APA</v>
      </c>
      <c r="E504" s="296">
        <v>0.9993055555555556</v>
      </c>
      <c r="F504" s="290">
        <f t="shared" si="1"/>
        <v>3458.5</v>
      </c>
      <c r="G504" s="286">
        <v>44197.0</v>
      </c>
      <c r="H504" s="287" t="s">
        <v>73</v>
      </c>
      <c r="I504" s="296">
        <v>0.15</v>
      </c>
      <c r="J504" s="290"/>
      <c r="K504" s="285">
        <f t="shared" si="2"/>
        <v>3462.1</v>
      </c>
      <c r="L504" s="285">
        <v>3.6</v>
      </c>
      <c r="M504" s="290"/>
      <c r="N504" s="285" t="s">
        <v>102</v>
      </c>
      <c r="O504" s="285"/>
      <c r="P504" s="285"/>
      <c r="Q504" s="285" t="s">
        <v>546</v>
      </c>
      <c r="R504" s="285" t="s">
        <v>657</v>
      </c>
      <c r="S504" s="285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308"/>
      <c r="AL504" s="290" t="str">
        <f t="shared" si="8"/>
        <v>Error!</v>
      </c>
      <c r="AM504" s="290" t="str">
        <f t="shared" si="9"/>
        <v>OK</v>
      </c>
      <c r="AN504" s="308"/>
      <c r="AO504" s="308"/>
      <c r="AP504" s="308"/>
    </row>
    <row r="505">
      <c r="A505" s="290"/>
      <c r="B505" s="286"/>
      <c r="C505" s="289"/>
      <c r="D505" s="293" t="str">
        <f t="shared" si="4"/>
        <v>BUY</v>
      </c>
      <c r="E505" s="296"/>
      <c r="F505" s="290">
        <f t="shared" si="1"/>
        <v>3462.1</v>
      </c>
      <c r="G505" s="286"/>
      <c r="H505" s="287"/>
      <c r="I505" s="296"/>
      <c r="J505" s="290"/>
      <c r="K505" s="285" t="str">
        <f t="shared" si="2"/>
        <v/>
      </c>
      <c r="L505" s="285"/>
      <c r="M505" s="290"/>
      <c r="N505" s="290"/>
      <c r="O505" s="285"/>
      <c r="P505" s="285"/>
      <c r="Q505" s="290"/>
      <c r="R505" s="285"/>
      <c r="S505" s="285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308"/>
      <c r="AL505" s="290" t="str">
        <f t="shared" si="8"/>
        <v>Error!</v>
      </c>
      <c r="AM505" s="290" t="str">
        <f t="shared" si="9"/>
        <v>Error!</v>
      </c>
      <c r="AN505" s="308"/>
      <c r="AO505" s="308"/>
      <c r="AP505" s="308"/>
    </row>
    <row r="506">
      <c r="A506" s="290"/>
      <c r="B506" s="286"/>
      <c r="C506" s="289"/>
      <c r="D506" s="293" t="str">
        <f t="shared" si="4"/>
        <v/>
      </c>
      <c r="E506" s="296"/>
      <c r="F506" s="290" t="str">
        <f t="shared" si="1"/>
        <v/>
      </c>
      <c r="G506" s="286"/>
      <c r="H506" s="287"/>
      <c r="I506" s="296"/>
      <c r="J506" s="290"/>
      <c r="K506" s="285" t="str">
        <f t="shared" si="2"/>
        <v/>
      </c>
      <c r="L506" s="285"/>
      <c r="M506" s="290"/>
      <c r="N506" s="290"/>
      <c r="O506" s="285"/>
      <c r="P506" s="285"/>
      <c r="Q506" s="290"/>
      <c r="R506" s="285"/>
      <c r="S506" s="285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308"/>
      <c r="AL506" s="290" t="str">
        <f t="shared" si="8"/>
        <v>Error!</v>
      </c>
      <c r="AM506" s="290" t="str">
        <f t="shared" si="9"/>
        <v>Error!</v>
      </c>
      <c r="AN506" s="308"/>
      <c r="AO506" s="308"/>
      <c r="AP506" s="308"/>
    </row>
    <row r="507">
      <c r="A507" s="290"/>
      <c r="B507" s="286"/>
      <c r="C507" s="289"/>
      <c r="D507" s="293" t="str">
        <f t="shared" si="4"/>
        <v/>
      </c>
      <c r="E507" s="296"/>
      <c r="F507" s="290" t="str">
        <f t="shared" si="1"/>
        <v/>
      </c>
      <c r="G507" s="286"/>
      <c r="H507" s="287"/>
      <c r="I507" s="296"/>
      <c r="J507" s="290"/>
      <c r="K507" s="285" t="str">
        <f t="shared" si="2"/>
        <v/>
      </c>
      <c r="L507" s="285"/>
      <c r="M507" s="290"/>
      <c r="N507" s="290"/>
      <c r="O507" s="285"/>
      <c r="P507" s="285"/>
      <c r="Q507" s="290"/>
      <c r="R507" s="285"/>
      <c r="S507" s="285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308"/>
      <c r="AL507" s="290" t="str">
        <f t="shared" si="8"/>
        <v>Error!</v>
      </c>
      <c r="AM507" s="290" t="str">
        <f t="shared" si="9"/>
        <v>Error!</v>
      </c>
      <c r="AN507" s="308"/>
      <c r="AO507" s="308"/>
      <c r="AP507" s="308"/>
    </row>
    <row r="508">
      <c r="A508" s="290"/>
      <c r="B508" s="286"/>
      <c r="C508" s="289"/>
      <c r="D508" s="293" t="str">
        <f t="shared" si="4"/>
        <v/>
      </c>
      <c r="E508" s="296"/>
      <c r="F508" s="290" t="str">
        <f t="shared" si="1"/>
        <v/>
      </c>
      <c r="G508" s="286"/>
      <c r="H508" s="287"/>
      <c r="I508" s="296"/>
      <c r="J508" s="290"/>
      <c r="K508" s="285" t="str">
        <f t="shared" si="2"/>
        <v/>
      </c>
      <c r="L508" s="285"/>
      <c r="M508" s="290"/>
      <c r="N508" s="290"/>
      <c r="O508" s="285"/>
      <c r="P508" s="285"/>
      <c r="Q508" s="290"/>
      <c r="R508" s="285"/>
      <c r="S508" s="285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308"/>
      <c r="AL508" s="290" t="str">
        <f t="shared" si="8"/>
        <v>Error!</v>
      </c>
      <c r="AM508" s="290" t="str">
        <f t="shared" si="9"/>
        <v>Error!</v>
      </c>
      <c r="AN508" s="308"/>
      <c r="AO508" s="308"/>
      <c r="AP508" s="308"/>
    </row>
    <row r="509">
      <c r="A509" s="290"/>
      <c r="B509" s="286"/>
      <c r="C509" s="289"/>
      <c r="D509" s="293" t="str">
        <f t="shared" si="4"/>
        <v/>
      </c>
      <c r="E509" s="296"/>
      <c r="F509" s="290" t="str">
        <f t="shared" si="1"/>
        <v/>
      </c>
      <c r="G509" s="286"/>
      <c r="H509" s="287"/>
      <c r="I509" s="296"/>
      <c r="J509" s="290"/>
      <c r="K509" s="285" t="str">
        <f t="shared" si="2"/>
        <v/>
      </c>
      <c r="L509" s="285"/>
      <c r="M509" s="290"/>
      <c r="N509" s="290"/>
      <c r="O509" s="285"/>
      <c r="P509" s="285"/>
      <c r="Q509" s="290"/>
      <c r="R509" s="285"/>
      <c r="S509" s="285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308"/>
      <c r="AL509" s="290" t="str">
        <f t="shared" si="8"/>
        <v>Error!</v>
      </c>
      <c r="AM509" s="290" t="str">
        <f t="shared" si="9"/>
        <v>Error!</v>
      </c>
      <c r="AN509" s="308"/>
      <c r="AO509" s="308"/>
      <c r="AP509" s="308"/>
    </row>
    <row r="510">
      <c r="A510" s="290"/>
      <c r="B510" s="286"/>
      <c r="C510" s="289"/>
      <c r="D510" s="293" t="str">
        <f t="shared" si="4"/>
        <v/>
      </c>
      <c r="E510" s="296"/>
      <c r="F510" s="290" t="str">
        <f t="shared" si="1"/>
        <v/>
      </c>
      <c r="G510" s="286"/>
      <c r="H510" s="287"/>
      <c r="I510" s="296"/>
      <c r="J510" s="290"/>
      <c r="K510" s="285" t="str">
        <f t="shared" si="2"/>
        <v/>
      </c>
      <c r="L510" s="285"/>
      <c r="M510" s="290"/>
      <c r="N510" s="290"/>
      <c r="O510" s="285"/>
      <c r="P510" s="285"/>
      <c r="Q510" s="290"/>
      <c r="R510" s="285"/>
      <c r="S510" s="285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308"/>
      <c r="AL510" s="290" t="str">
        <f t="shared" si="8"/>
        <v>Error!</v>
      </c>
      <c r="AM510" s="290" t="str">
        <f t="shared" si="9"/>
        <v>Error!</v>
      </c>
      <c r="AN510" s="308"/>
      <c r="AO510" s="308"/>
      <c r="AP510" s="308"/>
    </row>
    <row r="511">
      <c r="A511" s="290"/>
      <c r="B511" s="286"/>
      <c r="C511" s="289"/>
      <c r="D511" s="293" t="str">
        <f t="shared" si="4"/>
        <v/>
      </c>
      <c r="E511" s="296"/>
      <c r="F511" s="290" t="str">
        <f t="shared" si="1"/>
        <v/>
      </c>
      <c r="G511" s="286"/>
      <c r="H511" s="287"/>
      <c r="I511" s="296"/>
      <c r="J511" s="290"/>
      <c r="K511" s="285" t="str">
        <f t="shared" si="2"/>
        <v/>
      </c>
      <c r="L511" s="285"/>
      <c r="M511" s="290"/>
      <c r="N511" s="290"/>
      <c r="O511" s="285"/>
      <c r="P511" s="285"/>
      <c r="Q511" s="290"/>
      <c r="R511" s="285"/>
      <c r="S511" s="285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308"/>
      <c r="AL511" s="290" t="str">
        <f t="shared" si="8"/>
        <v>Error!</v>
      </c>
      <c r="AM511" s="290" t="str">
        <f t="shared" si="9"/>
        <v>Error!</v>
      </c>
      <c r="AN511" s="308"/>
      <c r="AO511" s="308"/>
      <c r="AP511" s="308"/>
    </row>
    <row r="512">
      <c r="A512" s="290"/>
      <c r="B512" s="286"/>
      <c r="C512" s="289"/>
      <c r="D512" s="293" t="str">
        <f t="shared" si="4"/>
        <v/>
      </c>
      <c r="E512" s="296"/>
      <c r="F512" s="290" t="str">
        <f t="shared" si="1"/>
        <v/>
      </c>
      <c r="G512" s="286"/>
      <c r="H512" s="287"/>
      <c r="I512" s="296"/>
      <c r="J512" s="290"/>
      <c r="K512" s="285" t="str">
        <f t="shared" si="2"/>
        <v/>
      </c>
      <c r="L512" s="285"/>
      <c r="M512" s="290"/>
      <c r="N512" s="290"/>
      <c r="O512" s="285"/>
      <c r="P512" s="285"/>
      <c r="Q512" s="290"/>
      <c r="R512" s="285"/>
      <c r="S512" s="285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308"/>
      <c r="AL512" s="290" t="str">
        <f t="shared" si="8"/>
        <v>Error!</v>
      </c>
      <c r="AM512" s="290" t="str">
        <f t="shared" si="9"/>
        <v>Error!</v>
      </c>
      <c r="AN512" s="308"/>
      <c r="AO512" s="308"/>
      <c r="AP512" s="308"/>
    </row>
    <row r="513">
      <c r="A513" s="290"/>
      <c r="B513" s="286"/>
      <c r="C513" s="289"/>
      <c r="D513" s="293" t="str">
        <f t="shared" si="4"/>
        <v/>
      </c>
      <c r="E513" s="296"/>
      <c r="F513" s="290" t="str">
        <f t="shared" si="1"/>
        <v/>
      </c>
      <c r="G513" s="286"/>
      <c r="H513" s="287"/>
      <c r="I513" s="296"/>
      <c r="J513" s="290"/>
      <c r="K513" s="285" t="str">
        <f t="shared" si="2"/>
        <v/>
      </c>
      <c r="L513" s="285"/>
      <c r="M513" s="290"/>
      <c r="N513" s="290"/>
      <c r="O513" s="285"/>
      <c r="P513" s="285"/>
      <c r="Q513" s="290"/>
      <c r="R513" s="285"/>
      <c r="S513" s="285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308"/>
      <c r="AL513" s="290" t="str">
        <f t="shared" si="8"/>
        <v>Error!</v>
      </c>
      <c r="AM513" s="290" t="str">
        <f t="shared" si="9"/>
        <v>Error!</v>
      </c>
      <c r="AN513" s="308"/>
      <c r="AO513" s="308"/>
      <c r="AP513" s="308"/>
    </row>
    <row r="514">
      <c r="A514" s="290"/>
      <c r="B514" s="286"/>
      <c r="C514" s="289"/>
      <c r="D514" s="293" t="str">
        <f t="shared" si="4"/>
        <v/>
      </c>
      <c r="E514" s="296"/>
      <c r="F514" s="290" t="str">
        <f t="shared" si="1"/>
        <v/>
      </c>
      <c r="G514" s="286"/>
      <c r="H514" s="287"/>
      <c r="I514" s="296"/>
      <c r="J514" s="290"/>
      <c r="K514" s="285" t="str">
        <f t="shared" si="2"/>
        <v/>
      </c>
      <c r="L514" s="285"/>
      <c r="M514" s="290"/>
      <c r="N514" s="290"/>
      <c r="O514" s="285"/>
      <c r="P514" s="285"/>
      <c r="Q514" s="290"/>
      <c r="R514" s="285"/>
      <c r="S514" s="285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308"/>
      <c r="AL514" s="290" t="str">
        <f t="shared" si="8"/>
        <v>Error!</v>
      </c>
      <c r="AM514" s="290" t="str">
        <f t="shared" si="9"/>
        <v>Error!</v>
      </c>
      <c r="AN514" s="308"/>
      <c r="AO514" s="308"/>
      <c r="AP514" s="308"/>
    </row>
    <row r="515">
      <c r="A515" s="290"/>
      <c r="B515" s="286"/>
      <c r="C515" s="289"/>
      <c r="D515" s="293" t="str">
        <f t="shared" si="4"/>
        <v/>
      </c>
      <c r="E515" s="296"/>
      <c r="F515" s="290" t="str">
        <f t="shared" si="1"/>
        <v/>
      </c>
      <c r="G515" s="286"/>
      <c r="H515" s="287"/>
      <c r="I515" s="296"/>
      <c r="J515" s="290"/>
      <c r="K515" s="285" t="str">
        <f t="shared" si="2"/>
        <v/>
      </c>
      <c r="L515" s="285"/>
      <c r="M515" s="290"/>
      <c r="N515" s="290"/>
      <c r="O515" s="285"/>
      <c r="P515" s="285"/>
      <c r="Q515" s="290"/>
      <c r="R515" s="285"/>
      <c r="S515" s="285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308"/>
      <c r="AL515" s="290" t="str">
        <f t="shared" si="8"/>
        <v>Error!</v>
      </c>
      <c r="AM515" s="290" t="str">
        <f t="shared" si="9"/>
        <v>Error!</v>
      </c>
      <c r="AN515" s="308"/>
      <c r="AO515" s="308"/>
      <c r="AP515" s="308"/>
    </row>
    <row r="516">
      <c r="A516" s="290"/>
      <c r="B516" s="286"/>
      <c r="C516" s="289"/>
      <c r="D516" s="293" t="str">
        <f t="shared" si="4"/>
        <v/>
      </c>
      <c r="E516" s="296"/>
      <c r="F516" s="290" t="str">
        <f t="shared" si="1"/>
        <v/>
      </c>
      <c r="G516" s="286"/>
      <c r="H516" s="287"/>
      <c r="I516" s="296"/>
      <c r="J516" s="290"/>
      <c r="K516" s="285" t="str">
        <f t="shared" si="2"/>
        <v/>
      </c>
      <c r="L516" s="285"/>
      <c r="M516" s="290"/>
      <c r="N516" s="290"/>
      <c r="O516" s="285"/>
      <c r="P516" s="285"/>
      <c r="Q516" s="290"/>
      <c r="R516" s="285"/>
      <c r="S516" s="285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308"/>
      <c r="AL516" s="290" t="str">
        <f t="shared" si="8"/>
        <v>Error!</v>
      </c>
      <c r="AM516" s="290" t="str">
        <f t="shared" si="9"/>
        <v>Error!</v>
      </c>
      <c r="AN516" s="308"/>
      <c r="AO516" s="308"/>
      <c r="AP516" s="308"/>
    </row>
    <row r="517">
      <c r="A517" s="290"/>
      <c r="B517" s="286"/>
      <c r="C517" s="289"/>
      <c r="D517" s="293" t="str">
        <f t="shared" si="4"/>
        <v/>
      </c>
      <c r="E517" s="296"/>
      <c r="F517" s="290" t="str">
        <f t="shared" si="1"/>
        <v/>
      </c>
      <c r="G517" s="286"/>
      <c r="H517" s="287"/>
      <c r="I517" s="296"/>
      <c r="J517" s="290"/>
      <c r="K517" s="285" t="str">
        <f t="shared" si="2"/>
        <v/>
      </c>
      <c r="L517" s="285"/>
      <c r="M517" s="290"/>
      <c r="N517" s="290"/>
      <c r="O517" s="285"/>
      <c r="P517" s="285"/>
      <c r="Q517" s="290"/>
      <c r="R517" s="285"/>
      <c r="S517" s="285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308"/>
      <c r="AL517" s="290" t="str">
        <f t="shared" si="8"/>
        <v>Error!</v>
      </c>
      <c r="AM517" s="290" t="str">
        <f t="shared" si="9"/>
        <v>Error!</v>
      </c>
      <c r="AN517" s="308"/>
      <c r="AO517" s="308"/>
      <c r="AP517" s="308"/>
    </row>
    <row r="518">
      <c r="A518" s="290"/>
      <c r="B518" s="286"/>
      <c r="C518" s="289"/>
      <c r="D518" s="293" t="str">
        <f t="shared" si="4"/>
        <v/>
      </c>
      <c r="E518" s="296"/>
      <c r="F518" s="290" t="str">
        <f t="shared" si="1"/>
        <v/>
      </c>
      <c r="G518" s="286"/>
      <c r="H518" s="287"/>
      <c r="I518" s="296"/>
      <c r="J518" s="290"/>
      <c r="K518" s="285" t="str">
        <f t="shared" si="2"/>
        <v/>
      </c>
      <c r="L518" s="285"/>
      <c r="M518" s="290"/>
      <c r="N518" s="290"/>
      <c r="O518" s="285"/>
      <c r="P518" s="285"/>
      <c r="Q518" s="290"/>
      <c r="R518" s="285"/>
      <c r="S518" s="285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308"/>
      <c r="AL518" s="290" t="str">
        <f t="shared" si="8"/>
        <v>Error!</v>
      </c>
      <c r="AM518" s="290" t="str">
        <f t="shared" si="9"/>
        <v>Error!</v>
      </c>
      <c r="AN518" s="308"/>
      <c r="AO518" s="308"/>
      <c r="AP518" s="308"/>
    </row>
    <row r="519">
      <c r="A519" s="290"/>
      <c r="B519" s="286"/>
      <c r="C519" s="289"/>
      <c r="D519" s="293" t="str">
        <f t="shared" si="4"/>
        <v/>
      </c>
      <c r="E519" s="296"/>
      <c r="F519" s="290" t="str">
        <f t="shared" si="1"/>
        <v/>
      </c>
      <c r="G519" s="286"/>
      <c r="H519" s="287"/>
      <c r="I519" s="296"/>
      <c r="J519" s="290"/>
      <c r="K519" s="285" t="str">
        <f t="shared" si="2"/>
        <v/>
      </c>
      <c r="L519" s="285"/>
      <c r="M519" s="290"/>
      <c r="N519" s="290"/>
      <c r="O519" s="285"/>
      <c r="P519" s="285"/>
      <c r="Q519" s="290"/>
      <c r="R519" s="285"/>
      <c r="S519" s="285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308"/>
      <c r="AL519" s="290" t="str">
        <f t="shared" si="8"/>
        <v>Error!</v>
      </c>
      <c r="AM519" s="290" t="str">
        <f t="shared" si="9"/>
        <v>Error!</v>
      </c>
      <c r="AN519" s="308"/>
      <c r="AO519" s="308"/>
      <c r="AP519" s="308"/>
    </row>
    <row r="520">
      <c r="A520" s="290"/>
      <c r="B520" s="286"/>
      <c r="C520" s="289"/>
      <c r="D520" s="293" t="str">
        <f t="shared" si="4"/>
        <v/>
      </c>
      <c r="E520" s="296"/>
      <c r="F520" s="290" t="str">
        <f t="shared" si="1"/>
        <v/>
      </c>
      <c r="G520" s="286"/>
      <c r="H520" s="287"/>
      <c r="I520" s="296"/>
      <c r="J520" s="290"/>
      <c r="K520" s="285" t="str">
        <f t="shared" si="2"/>
        <v/>
      </c>
      <c r="L520" s="285"/>
      <c r="M520" s="290"/>
      <c r="N520" s="290"/>
      <c r="O520" s="285"/>
      <c r="P520" s="285"/>
      <c r="Q520" s="290"/>
      <c r="R520" s="285"/>
      <c r="S520" s="285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308"/>
      <c r="AL520" s="290" t="str">
        <f t="shared" si="8"/>
        <v>Error!</v>
      </c>
      <c r="AM520" s="290" t="str">
        <f t="shared" si="9"/>
        <v>Error!</v>
      </c>
      <c r="AN520" s="308"/>
      <c r="AO520" s="308"/>
      <c r="AP520" s="308"/>
    </row>
    <row r="521">
      <c r="A521" s="290"/>
      <c r="B521" s="286"/>
      <c r="C521" s="289"/>
      <c r="D521" s="293" t="str">
        <f t="shared" si="4"/>
        <v/>
      </c>
      <c r="E521" s="296"/>
      <c r="F521" s="290" t="str">
        <f t="shared" si="1"/>
        <v/>
      </c>
      <c r="G521" s="286"/>
      <c r="H521" s="287"/>
      <c r="I521" s="296"/>
      <c r="J521" s="290"/>
      <c r="K521" s="285" t="str">
        <f t="shared" si="2"/>
        <v/>
      </c>
      <c r="L521" s="285"/>
      <c r="M521" s="290"/>
      <c r="N521" s="290"/>
      <c r="O521" s="285"/>
      <c r="P521" s="285"/>
      <c r="Q521" s="290"/>
      <c r="R521" s="285"/>
      <c r="S521" s="285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308"/>
      <c r="AL521" s="290" t="str">
        <f t="shared" si="8"/>
        <v>Error!</v>
      </c>
      <c r="AM521" s="290" t="str">
        <f t="shared" si="9"/>
        <v>Error!</v>
      </c>
      <c r="AN521" s="308"/>
      <c r="AO521" s="308"/>
      <c r="AP521" s="308"/>
    </row>
    <row r="522">
      <c r="A522" s="290"/>
      <c r="B522" s="286"/>
      <c r="C522" s="289"/>
      <c r="D522" s="293" t="str">
        <f t="shared" si="4"/>
        <v/>
      </c>
      <c r="E522" s="296"/>
      <c r="F522" s="290" t="str">
        <f t="shared" si="1"/>
        <v/>
      </c>
      <c r="G522" s="286"/>
      <c r="H522" s="287"/>
      <c r="I522" s="296"/>
      <c r="J522" s="290"/>
      <c r="K522" s="285" t="str">
        <f t="shared" si="2"/>
        <v/>
      </c>
      <c r="L522" s="285"/>
      <c r="M522" s="290"/>
      <c r="N522" s="290"/>
      <c r="O522" s="285"/>
      <c r="P522" s="285"/>
      <c r="Q522" s="290"/>
      <c r="R522" s="285"/>
      <c r="S522" s="285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308"/>
      <c r="AL522" s="290" t="str">
        <f t="shared" si="8"/>
        <v>Error!</v>
      </c>
      <c r="AM522" s="290" t="str">
        <f t="shared" si="9"/>
        <v>Error!</v>
      </c>
      <c r="AN522" s="308"/>
      <c r="AO522" s="308"/>
      <c r="AP522" s="308"/>
    </row>
    <row r="523">
      <c r="A523" s="290"/>
      <c r="B523" s="286"/>
      <c r="C523" s="289"/>
      <c r="D523" s="293" t="str">
        <f t="shared" si="4"/>
        <v/>
      </c>
      <c r="E523" s="296"/>
      <c r="F523" s="290" t="str">
        <f t="shared" si="1"/>
        <v/>
      </c>
      <c r="G523" s="286"/>
      <c r="H523" s="287"/>
      <c r="I523" s="296"/>
      <c r="J523" s="290"/>
      <c r="K523" s="285" t="str">
        <f t="shared" si="2"/>
        <v/>
      </c>
      <c r="L523" s="285"/>
      <c r="M523" s="290"/>
      <c r="N523" s="290"/>
      <c r="O523" s="285"/>
      <c r="P523" s="285"/>
      <c r="Q523" s="290"/>
      <c r="R523" s="285"/>
      <c r="S523" s="285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308"/>
      <c r="AL523" s="290" t="str">
        <f t="shared" si="8"/>
        <v>Error!</v>
      </c>
      <c r="AM523" s="290" t="str">
        <f t="shared" si="9"/>
        <v>Error!</v>
      </c>
      <c r="AN523" s="308"/>
      <c r="AO523" s="308"/>
      <c r="AP523" s="308"/>
    </row>
    <row r="524">
      <c r="A524" s="290"/>
      <c r="B524" s="286"/>
      <c r="C524" s="289"/>
      <c r="D524" s="293" t="str">
        <f t="shared" si="4"/>
        <v/>
      </c>
      <c r="E524" s="296"/>
      <c r="F524" s="290" t="str">
        <f t="shared" si="1"/>
        <v/>
      </c>
      <c r="G524" s="286"/>
      <c r="H524" s="287"/>
      <c r="I524" s="296"/>
      <c r="J524" s="290"/>
      <c r="K524" s="285" t="str">
        <f t="shared" si="2"/>
        <v/>
      </c>
      <c r="L524" s="285"/>
      <c r="M524" s="290"/>
      <c r="N524" s="290"/>
      <c r="O524" s="285"/>
      <c r="P524" s="285"/>
      <c r="Q524" s="290"/>
      <c r="R524" s="285"/>
      <c r="S524" s="285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308"/>
      <c r="AL524" s="308"/>
      <c r="AM524" s="308"/>
      <c r="AN524" s="308"/>
      <c r="AO524" s="308"/>
      <c r="AP524" s="308"/>
    </row>
    <row r="525">
      <c r="A525" s="290"/>
      <c r="B525" s="286"/>
      <c r="C525" s="289"/>
      <c r="D525" s="293" t="str">
        <f t="shared" si="4"/>
        <v/>
      </c>
      <c r="E525" s="296"/>
      <c r="F525" s="290" t="str">
        <f t="shared" si="1"/>
        <v/>
      </c>
      <c r="G525" s="286"/>
      <c r="H525" s="287"/>
      <c r="I525" s="296"/>
      <c r="J525" s="290"/>
      <c r="K525" s="285" t="str">
        <f t="shared" si="2"/>
        <v/>
      </c>
      <c r="L525" s="285"/>
      <c r="M525" s="290"/>
      <c r="N525" s="290"/>
      <c r="O525" s="285"/>
      <c r="P525" s="285"/>
      <c r="Q525" s="290"/>
      <c r="R525" s="285"/>
      <c r="S525" s="285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308"/>
      <c r="AL525" s="308"/>
      <c r="AM525" s="308"/>
      <c r="AN525" s="308"/>
      <c r="AO525" s="308"/>
      <c r="AP525" s="308"/>
    </row>
    <row r="526">
      <c r="A526" s="290"/>
      <c r="B526" s="286"/>
      <c r="C526" s="289"/>
      <c r="D526" s="293" t="str">
        <f t="shared" si="4"/>
        <v/>
      </c>
      <c r="E526" s="296"/>
      <c r="F526" s="290" t="str">
        <f t="shared" si="1"/>
        <v/>
      </c>
      <c r="G526" s="286"/>
      <c r="H526" s="287"/>
      <c r="I526" s="296"/>
      <c r="J526" s="290"/>
      <c r="K526" s="285" t="str">
        <f t="shared" si="2"/>
        <v/>
      </c>
      <c r="L526" s="285"/>
      <c r="M526" s="290"/>
      <c r="N526" s="290"/>
      <c r="O526" s="285"/>
      <c r="P526" s="285"/>
      <c r="Q526" s="290"/>
      <c r="R526" s="285"/>
      <c r="S526" s="285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308"/>
      <c r="AL526" s="308"/>
      <c r="AM526" s="308"/>
      <c r="AN526" s="308"/>
      <c r="AO526" s="308"/>
      <c r="AP526" s="308"/>
    </row>
    <row r="527">
      <c r="A527" s="290"/>
      <c r="B527" s="286"/>
      <c r="C527" s="289"/>
      <c r="D527" s="293" t="str">
        <f t="shared" si="4"/>
        <v/>
      </c>
      <c r="E527" s="296"/>
      <c r="F527" s="290" t="str">
        <f t="shared" si="1"/>
        <v/>
      </c>
      <c r="G527" s="286"/>
      <c r="H527" s="287"/>
      <c r="I527" s="296"/>
      <c r="J527" s="290"/>
      <c r="K527" s="285" t="str">
        <f t="shared" si="2"/>
        <v/>
      </c>
      <c r="L527" s="285"/>
      <c r="M527" s="290"/>
      <c r="N527" s="290"/>
      <c r="O527" s="285"/>
      <c r="P527" s="285"/>
      <c r="Q527" s="290"/>
      <c r="R527" s="285"/>
      <c r="S527" s="285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308"/>
      <c r="AL527" s="308"/>
      <c r="AM527" s="308"/>
      <c r="AN527" s="308"/>
      <c r="AO527" s="308"/>
      <c r="AP527" s="308"/>
    </row>
    <row r="528">
      <c r="A528" s="290"/>
      <c r="B528" s="286"/>
      <c r="C528" s="289"/>
      <c r="D528" s="293" t="str">
        <f t="shared" si="4"/>
        <v/>
      </c>
      <c r="E528" s="296"/>
      <c r="F528" s="290" t="str">
        <f t="shared" si="1"/>
        <v/>
      </c>
      <c r="G528" s="286"/>
      <c r="H528" s="287"/>
      <c r="I528" s="296"/>
      <c r="J528" s="290"/>
      <c r="K528" s="285" t="str">
        <f t="shared" si="2"/>
        <v/>
      </c>
      <c r="L528" s="285"/>
      <c r="M528" s="290"/>
      <c r="N528" s="290"/>
      <c r="O528" s="285"/>
      <c r="P528" s="285"/>
      <c r="Q528" s="290"/>
      <c r="R528" s="285"/>
      <c r="S528" s="285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308"/>
      <c r="AL528" s="308"/>
      <c r="AM528" s="308"/>
      <c r="AN528" s="308"/>
      <c r="AO528" s="308"/>
      <c r="AP528" s="308"/>
    </row>
    <row r="529">
      <c r="A529" s="290"/>
      <c r="B529" s="286"/>
      <c r="C529" s="289"/>
      <c r="D529" s="293" t="str">
        <f t="shared" si="4"/>
        <v/>
      </c>
      <c r="E529" s="296"/>
      <c r="F529" s="290" t="str">
        <f t="shared" si="1"/>
        <v/>
      </c>
      <c r="G529" s="286"/>
      <c r="H529" s="287"/>
      <c r="I529" s="296"/>
      <c r="J529" s="290"/>
      <c r="K529" s="285" t="str">
        <f t="shared" si="2"/>
        <v/>
      </c>
      <c r="L529" s="285"/>
      <c r="M529" s="290"/>
      <c r="N529" s="290"/>
      <c r="O529" s="285"/>
      <c r="P529" s="285"/>
      <c r="Q529" s="290"/>
      <c r="R529" s="285"/>
      <c r="S529" s="285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308"/>
      <c r="AL529" s="308"/>
      <c r="AM529" s="308"/>
      <c r="AN529" s="308"/>
      <c r="AO529" s="308"/>
      <c r="AP529" s="308"/>
    </row>
    <row r="530">
      <c r="A530" s="290"/>
      <c r="B530" s="286"/>
      <c r="C530" s="289"/>
      <c r="D530" s="293" t="str">
        <f t="shared" si="4"/>
        <v/>
      </c>
      <c r="E530" s="296"/>
      <c r="F530" s="290" t="str">
        <f t="shared" si="1"/>
        <v/>
      </c>
      <c r="G530" s="286"/>
      <c r="H530" s="287"/>
      <c r="I530" s="296"/>
      <c r="J530" s="290"/>
      <c r="K530" s="285" t="str">
        <f t="shared" si="2"/>
        <v/>
      </c>
      <c r="L530" s="285"/>
      <c r="M530" s="290"/>
      <c r="N530" s="290"/>
      <c r="O530" s="285"/>
      <c r="P530" s="285"/>
      <c r="Q530" s="290"/>
      <c r="R530" s="285"/>
      <c r="S530" s="285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308"/>
      <c r="AL530" s="308"/>
      <c r="AM530" s="308"/>
      <c r="AN530" s="308"/>
      <c r="AO530" s="308"/>
      <c r="AP530" s="308"/>
    </row>
    <row r="531">
      <c r="A531" s="290"/>
      <c r="B531" s="286"/>
      <c r="C531" s="289"/>
      <c r="D531" s="293" t="str">
        <f t="shared" si="4"/>
        <v/>
      </c>
      <c r="E531" s="296"/>
      <c r="F531" s="290" t="str">
        <f t="shared" si="1"/>
        <v/>
      </c>
      <c r="G531" s="286"/>
      <c r="H531" s="287"/>
      <c r="I531" s="296"/>
      <c r="J531" s="290"/>
      <c r="K531" s="285" t="str">
        <f t="shared" si="2"/>
        <v/>
      </c>
      <c r="L531" s="285"/>
      <c r="M531" s="290"/>
      <c r="N531" s="290"/>
      <c r="O531" s="285"/>
      <c r="P531" s="285"/>
      <c r="Q531" s="290"/>
      <c r="R531" s="285"/>
      <c r="S531" s="285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308"/>
      <c r="AL531" s="308"/>
      <c r="AM531" s="308"/>
      <c r="AN531" s="308"/>
      <c r="AO531" s="308"/>
      <c r="AP531" s="308"/>
    </row>
    <row r="532">
      <c r="A532" s="290"/>
      <c r="B532" s="286"/>
      <c r="C532" s="289"/>
      <c r="D532" s="293" t="str">
        <f t="shared" si="4"/>
        <v/>
      </c>
      <c r="E532" s="296"/>
      <c r="F532" s="290" t="str">
        <f t="shared" si="1"/>
        <v/>
      </c>
      <c r="G532" s="286"/>
      <c r="H532" s="287"/>
      <c r="I532" s="296"/>
      <c r="J532" s="290"/>
      <c r="K532" s="285" t="str">
        <f t="shared" si="2"/>
        <v/>
      </c>
      <c r="L532" s="285"/>
      <c r="M532" s="290"/>
      <c r="N532" s="290"/>
      <c r="O532" s="285"/>
      <c r="P532" s="285"/>
      <c r="Q532" s="290"/>
      <c r="R532" s="285"/>
      <c r="S532" s="285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308"/>
      <c r="AL532" s="308"/>
      <c r="AM532" s="308"/>
      <c r="AN532" s="308"/>
      <c r="AO532" s="308"/>
      <c r="AP532" s="308"/>
    </row>
    <row r="533">
      <c r="A533" s="290"/>
      <c r="B533" s="286"/>
      <c r="C533" s="289"/>
      <c r="D533" s="293" t="str">
        <f t="shared" si="4"/>
        <v/>
      </c>
      <c r="E533" s="296"/>
      <c r="F533" s="290" t="str">
        <f t="shared" si="1"/>
        <v/>
      </c>
      <c r="G533" s="286"/>
      <c r="H533" s="287"/>
      <c r="I533" s="296"/>
      <c r="J533" s="290"/>
      <c r="K533" s="285" t="str">
        <f t="shared" si="2"/>
        <v/>
      </c>
      <c r="L533" s="285"/>
      <c r="M533" s="290"/>
      <c r="N533" s="290"/>
      <c r="O533" s="285"/>
      <c r="P533" s="285"/>
      <c r="Q533" s="290"/>
      <c r="R533" s="285"/>
      <c r="S533" s="285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308"/>
      <c r="AL533" s="308"/>
      <c r="AM533" s="308"/>
      <c r="AN533" s="308"/>
      <c r="AO533" s="308"/>
      <c r="AP533" s="308"/>
    </row>
    <row r="534">
      <c r="A534" s="290"/>
      <c r="B534" s="286"/>
      <c r="C534" s="289"/>
      <c r="D534" s="293" t="str">
        <f t="shared" si="4"/>
        <v/>
      </c>
      <c r="E534" s="296"/>
      <c r="F534" s="290" t="str">
        <f t="shared" si="1"/>
        <v/>
      </c>
      <c r="G534" s="286"/>
      <c r="H534" s="287"/>
      <c r="I534" s="296"/>
      <c r="J534" s="290"/>
      <c r="K534" s="285" t="str">
        <f t="shared" si="2"/>
        <v/>
      </c>
      <c r="L534" s="285"/>
      <c r="M534" s="290"/>
      <c r="N534" s="290"/>
      <c r="O534" s="285"/>
      <c r="P534" s="285"/>
      <c r="Q534" s="290"/>
      <c r="R534" s="285"/>
      <c r="S534" s="285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308"/>
      <c r="AL534" s="308"/>
      <c r="AM534" s="308"/>
      <c r="AN534" s="308"/>
      <c r="AO534" s="308"/>
      <c r="AP534" s="308"/>
    </row>
    <row r="535">
      <c r="A535" s="290"/>
      <c r="B535" s="286"/>
      <c r="C535" s="289"/>
      <c r="D535" s="293" t="str">
        <f t="shared" si="4"/>
        <v/>
      </c>
      <c r="E535" s="296"/>
      <c r="F535" s="290" t="str">
        <f t="shared" si="1"/>
        <v/>
      </c>
      <c r="G535" s="286"/>
      <c r="H535" s="287"/>
      <c r="I535" s="296"/>
      <c r="J535" s="290"/>
      <c r="K535" s="285" t="str">
        <f t="shared" si="2"/>
        <v/>
      </c>
      <c r="L535" s="285"/>
      <c r="M535" s="290"/>
      <c r="N535" s="290"/>
      <c r="O535" s="285"/>
      <c r="P535" s="285"/>
      <c r="Q535" s="290"/>
      <c r="R535" s="285"/>
      <c r="S535" s="285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308"/>
      <c r="AL535" s="308"/>
      <c r="AM535" s="308"/>
      <c r="AN535" s="308"/>
      <c r="AO535" s="308"/>
      <c r="AP535" s="308"/>
    </row>
    <row r="536">
      <c r="A536" s="290"/>
      <c r="B536" s="286"/>
      <c r="C536" s="289"/>
      <c r="D536" s="293" t="str">
        <f t="shared" si="4"/>
        <v/>
      </c>
      <c r="E536" s="296"/>
      <c r="F536" s="290" t="str">
        <f t="shared" si="1"/>
        <v/>
      </c>
      <c r="G536" s="286"/>
      <c r="H536" s="287"/>
      <c r="I536" s="296"/>
      <c r="J536" s="290"/>
      <c r="K536" s="285" t="str">
        <f t="shared" si="2"/>
        <v/>
      </c>
      <c r="L536" s="285"/>
      <c r="M536" s="290"/>
      <c r="N536" s="290"/>
      <c r="O536" s="285"/>
      <c r="P536" s="285"/>
      <c r="Q536" s="290"/>
      <c r="R536" s="285"/>
      <c r="S536" s="285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308"/>
      <c r="AL536" s="308"/>
      <c r="AM536" s="308"/>
      <c r="AN536" s="308"/>
      <c r="AO536" s="308"/>
      <c r="AP536" s="308"/>
    </row>
    <row r="537">
      <c r="A537" s="290"/>
      <c r="B537" s="286"/>
      <c r="C537" s="289"/>
      <c r="D537" s="293" t="str">
        <f t="shared" si="4"/>
        <v/>
      </c>
      <c r="E537" s="296"/>
      <c r="F537" s="290" t="str">
        <f t="shared" si="1"/>
        <v/>
      </c>
      <c r="G537" s="286"/>
      <c r="H537" s="287"/>
      <c r="I537" s="296"/>
      <c r="J537" s="290"/>
      <c r="K537" s="285" t="str">
        <f t="shared" si="2"/>
        <v/>
      </c>
      <c r="L537" s="285"/>
      <c r="M537" s="290"/>
      <c r="N537" s="290"/>
      <c r="O537" s="285"/>
      <c r="P537" s="285"/>
      <c r="Q537" s="290"/>
      <c r="R537" s="285"/>
      <c r="S537" s="285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308"/>
      <c r="AL537" s="308"/>
      <c r="AM537" s="308"/>
      <c r="AN537" s="308"/>
      <c r="AO537" s="308"/>
      <c r="AP537" s="308"/>
    </row>
    <row r="538">
      <c r="A538" s="290"/>
      <c r="B538" s="286"/>
      <c r="C538" s="289"/>
      <c r="D538" s="293" t="str">
        <f t="shared" si="4"/>
        <v/>
      </c>
      <c r="E538" s="296"/>
      <c r="F538" s="290" t="str">
        <f t="shared" si="1"/>
        <v/>
      </c>
      <c r="G538" s="286"/>
      <c r="H538" s="287"/>
      <c r="I538" s="296"/>
      <c r="J538" s="290"/>
      <c r="K538" s="285" t="str">
        <f t="shared" si="2"/>
        <v/>
      </c>
      <c r="L538" s="285"/>
      <c r="M538" s="290"/>
      <c r="N538" s="290"/>
      <c r="O538" s="285"/>
      <c r="P538" s="285"/>
      <c r="Q538" s="290"/>
      <c r="R538" s="285"/>
      <c r="S538" s="285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308"/>
      <c r="AL538" s="308"/>
      <c r="AM538" s="308"/>
      <c r="AN538" s="308"/>
      <c r="AO538" s="308"/>
      <c r="AP538" s="308"/>
    </row>
    <row r="539">
      <c r="A539" s="290"/>
      <c r="B539" s="286"/>
      <c r="C539" s="289"/>
      <c r="D539" s="293" t="str">
        <f t="shared" si="4"/>
        <v/>
      </c>
      <c r="E539" s="296"/>
      <c r="F539" s="290" t="str">
        <f t="shared" si="1"/>
        <v/>
      </c>
      <c r="G539" s="286"/>
      <c r="H539" s="287"/>
      <c r="I539" s="296"/>
      <c r="J539" s="290"/>
      <c r="K539" s="285" t="str">
        <f t="shared" si="2"/>
        <v/>
      </c>
      <c r="L539" s="285"/>
      <c r="M539" s="290"/>
      <c r="N539" s="290"/>
      <c r="O539" s="285"/>
      <c r="P539" s="285"/>
      <c r="Q539" s="290"/>
      <c r="R539" s="285"/>
      <c r="S539" s="285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308"/>
      <c r="AL539" s="308"/>
      <c r="AM539" s="308"/>
      <c r="AN539" s="308"/>
      <c r="AO539" s="308"/>
      <c r="AP539" s="308"/>
    </row>
    <row r="540">
      <c r="A540" s="290"/>
      <c r="B540" s="286"/>
      <c r="C540" s="289"/>
      <c r="D540" s="293" t="str">
        <f t="shared" si="4"/>
        <v/>
      </c>
      <c r="E540" s="296"/>
      <c r="F540" s="290" t="str">
        <f t="shared" si="1"/>
        <v/>
      </c>
      <c r="G540" s="286"/>
      <c r="H540" s="287"/>
      <c r="I540" s="296"/>
      <c r="J540" s="290"/>
      <c r="K540" s="285" t="str">
        <f t="shared" si="2"/>
        <v/>
      </c>
      <c r="L540" s="285"/>
      <c r="M540" s="290"/>
      <c r="N540" s="290"/>
      <c r="O540" s="285"/>
      <c r="P540" s="285"/>
      <c r="Q540" s="290"/>
      <c r="R540" s="285"/>
      <c r="S540" s="285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308"/>
      <c r="AL540" s="308"/>
      <c r="AM540" s="308"/>
      <c r="AN540" s="308"/>
      <c r="AO540" s="308"/>
      <c r="AP540" s="308"/>
    </row>
    <row r="541">
      <c r="A541" s="290"/>
      <c r="B541" s="286"/>
      <c r="C541" s="289"/>
      <c r="D541" s="293" t="str">
        <f t="shared" si="4"/>
        <v/>
      </c>
      <c r="E541" s="296"/>
      <c r="F541" s="290" t="str">
        <f t="shared" si="1"/>
        <v/>
      </c>
      <c r="G541" s="286"/>
      <c r="H541" s="287"/>
      <c r="I541" s="296"/>
      <c r="J541" s="290"/>
      <c r="K541" s="285" t="str">
        <f t="shared" si="2"/>
        <v/>
      </c>
      <c r="L541" s="285"/>
      <c r="M541" s="290"/>
      <c r="N541" s="290"/>
      <c r="O541" s="285"/>
      <c r="P541" s="285"/>
      <c r="Q541" s="290"/>
      <c r="R541" s="285"/>
      <c r="S541" s="285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308"/>
      <c r="AL541" s="308"/>
      <c r="AM541" s="308"/>
      <c r="AN541" s="308"/>
      <c r="AO541" s="308"/>
      <c r="AP541" s="308"/>
    </row>
    <row r="542">
      <c r="A542" s="290"/>
      <c r="B542" s="286"/>
      <c r="C542" s="289"/>
      <c r="D542" s="293" t="str">
        <f t="shared" si="4"/>
        <v/>
      </c>
      <c r="E542" s="296"/>
      <c r="F542" s="290" t="str">
        <f t="shared" si="1"/>
        <v/>
      </c>
      <c r="G542" s="286"/>
      <c r="H542" s="287"/>
      <c r="I542" s="296"/>
      <c r="J542" s="290"/>
      <c r="K542" s="285" t="str">
        <f t="shared" si="2"/>
        <v/>
      </c>
      <c r="L542" s="285"/>
      <c r="M542" s="290"/>
      <c r="N542" s="290"/>
      <c r="O542" s="285"/>
      <c r="P542" s="285"/>
      <c r="Q542" s="290"/>
      <c r="R542" s="285"/>
      <c r="S542" s="285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308"/>
      <c r="AL542" s="308"/>
      <c r="AM542" s="308"/>
      <c r="AN542" s="308"/>
      <c r="AO542" s="308"/>
      <c r="AP542" s="308"/>
    </row>
    <row r="543">
      <c r="A543" s="290"/>
      <c r="B543" s="286"/>
      <c r="C543" s="289"/>
      <c r="D543" s="293" t="str">
        <f t="shared" si="4"/>
        <v/>
      </c>
      <c r="E543" s="296"/>
      <c r="F543" s="290" t="str">
        <f t="shared" si="1"/>
        <v/>
      </c>
      <c r="G543" s="286"/>
      <c r="H543" s="287"/>
      <c r="I543" s="296"/>
      <c r="J543" s="290"/>
      <c r="K543" s="285" t="str">
        <f t="shared" si="2"/>
        <v/>
      </c>
      <c r="L543" s="285"/>
      <c r="M543" s="290"/>
      <c r="N543" s="290"/>
      <c r="O543" s="285"/>
      <c r="P543" s="285"/>
      <c r="Q543" s="290"/>
      <c r="R543" s="285"/>
      <c r="S543" s="285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308"/>
      <c r="AL543" s="308"/>
      <c r="AM543" s="308"/>
      <c r="AN543" s="308"/>
      <c r="AO543" s="308"/>
      <c r="AP543" s="308"/>
    </row>
    <row r="544">
      <c r="A544" s="290"/>
      <c r="B544" s="286"/>
      <c r="C544" s="289"/>
      <c r="D544" s="293" t="str">
        <f t="shared" si="4"/>
        <v/>
      </c>
      <c r="E544" s="296"/>
      <c r="F544" s="290" t="str">
        <f t="shared" si="1"/>
        <v/>
      </c>
      <c r="G544" s="286"/>
      <c r="H544" s="287"/>
      <c r="I544" s="296"/>
      <c r="J544" s="290"/>
      <c r="K544" s="285" t="str">
        <f t="shared" si="2"/>
        <v/>
      </c>
      <c r="L544" s="285"/>
      <c r="M544" s="290"/>
      <c r="N544" s="290"/>
      <c r="O544" s="285"/>
      <c r="P544" s="285"/>
      <c r="Q544" s="290"/>
      <c r="R544" s="285"/>
      <c r="S544" s="285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308"/>
      <c r="AL544" s="308"/>
      <c r="AM544" s="308"/>
      <c r="AN544" s="308"/>
      <c r="AO544" s="308"/>
      <c r="AP544" s="308"/>
    </row>
    <row r="545">
      <c r="A545" s="290"/>
      <c r="B545" s="286"/>
      <c r="C545" s="289"/>
      <c r="D545" s="293" t="str">
        <f t="shared" si="4"/>
        <v/>
      </c>
      <c r="E545" s="296"/>
      <c r="F545" s="290" t="str">
        <f t="shared" si="1"/>
        <v/>
      </c>
      <c r="G545" s="286"/>
      <c r="H545" s="287"/>
      <c r="I545" s="296"/>
      <c r="J545" s="290"/>
      <c r="K545" s="285" t="str">
        <f t="shared" si="2"/>
        <v/>
      </c>
      <c r="L545" s="285"/>
      <c r="M545" s="290"/>
      <c r="N545" s="290"/>
      <c r="O545" s="285"/>
      <c r="P545" s="285"/>
      <c r="Q545" s="290"/>
      <c r="R545" s="285"/>
      <c r="S545" s="285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308"/>
      <c r="AL545" s="308"/>
      <c r="AM545" s="308"/>
      <c r="AN545" s="308"/>
      <c r="AO545" s="308"/>
      <c r="AP545" s="308"/>
    </row>
    <row r="546">
      <c r="A546" s="290"/>
      <c r="B546" s="286"/>
      <c r="C546" s="289"/>
      <c r="D546" s="293" t="str">
        <f t="shared" si="4"/>
        <v/>
      </c>
      <c r="E546" s="296"/>
      <c r="F546" s="290" t="str">
        <f t="shared" si="1"/>
        <v/>
      </c>
      <c r="G546" s="286"/>
      <c r="H546" s="287"/>
      <c r="I546" s="296"/>
      <c r="J546" s="290"/>
      <c r="K546" s="285" t="str">
        <f t="shared" si="2"/>
        <v/>
      </c>
      <c r="L546" s="285"/>
      <c r="M546" s="290"/>
      <c r="N546" s="290"/>
      <c r="O546" s="285"/>
      <c r="P546" s="285"/>
      <c r="Q546" s="290"/>
      <c r="R546" s="285"/>
      <c r="S546" s="285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308"/>
      <c r="AL546" s="308"/>
      <c r="AM546" s="308"/>
      <c r="AN546" s="308"/>
      <c r="AO546" s="308"/>
      <c r="AP546" s="308"/>
    </row>
    <row r="547">
      <c r="A547" s="290"/>
      <c r="B547" s="286"/>
      <c r="C547" s="289"/>
      <c r="D547" s="293" t="str">
        <f t="shared" si="4"/>
        <v/>
      </c>
      <c r="E547" s="296"/>
      <c r="F547" s="290" t="str">
        <f t="shared" si="1"/>
        <v/>
      </c>
      <c r="G547" s="286"/>
      <c r="H547" s="287"/>
      <c r="I547" s="296"/>
      <c r="J547" s="290"/>
      <c r="K547" s="285" t="str">
        <f t="shared" si="2"/>
        <v/>
      </c>
      <c r="L547" s="285"/>
      <c r="M547" s="290"/>
      <c r="N547" s="290"/>
      <c r="O547" s="285"/>
      <c r="P547" s="285"/>
      <c r="Q547" s="290"/>
      <c r="R547" s="285"/>
      <c r="S547" s="285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308"/>
      <c r="AL547" s="308"/>
      <c r="AM547" s="308"/>
      <c r="AN547" s="308"/>
      <c r="AO547" s="308"/>
      <c r="AP547" s="308"/>
    </row>
    <row r="548">
      <c r="A548" s="290"/>
      <c r="B548" s="286"/>
      <c r="C548" s="289"/>
      <c r="D548" s="293" t="str">
        <f t="shared" si="4"/>
        <v/>
      </c>
      <c r="E548" s="296"/>
      <c r="F548" s="290" t="str">
        <f t="shared" si="1"/>
        <v/>
      </c>
      <c r="G548" s="286"/>
      <c r="H548" s="287"/>
      <c r="I548" s="296"/>
      <c r="J548" s="290"/>
      <c r="K548" s="285" t="str">
        <f t="shared" si="2"/>
        <v/>
      </c>
      <c r="L548" s="285"/>
      <c r="M548" s="290"/>
      <c r="N548" s="290"/>
      <c r="O548" s="285"/>
      <c r="P548" s="285"/>
      <c r="Q548" s="290"/>
      <c r="R548" s="285"/>
      <c r="S548" s="285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308"/>
      <c r="AL548" s="308"/>
      <c r="AM548" s="308"/>
      <c r="AN548" s="308"/>
      <c r="AO548" s="308"/>
      <c r="AP548" s="308"/>
    </row>
    <row r="549">
      <c r="A549" s="290"/>
      <c r="B549" s="286"/>
      <c r="C549" s="289"/>
      <c r="D549" s="293" t="str">
        <f t="shared" si="4"/>
        <v/>
      </c>
      <c r="E549" s="296"/>
      <c r="F549" s="290" t="str">
        <f t="shared" si="1"/>
        <v/>
      </c>
      <c r="G549" s="286"/>
      <c r="H549" s="287"/>
      <c r="I549" s="296"/>
      <c r="J549" s="290"/>
      <c r="K549" s="285" t="str">
        <f t="shared" si="2"/>
        <v/>
      </c>
      <c r="L549" s="285"/>
      <c r="M549" s="290"/>
      <c r="N549" s="290"/>
      <c r="O549" s="285"/>
      <c r="P549" s="285"/>
      <c r="Q549" s="290"/>
      <c r="R549" s="285"/>
      <c r="S549" s="285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308"/>
      <c r="AL549" s="308"/>
      <c r="AM549" s="308"/>
      <c r="AN549" s="308"/>
      <c r="AO549" s="308"/>
      <c r="AP549" s="308"/>
    </row>
    <row r="550">
      <c r="A550" s="290"/>
      <c r="B550" s="286"/>
      <c r="C550" s="289"/>
      <c r="D550" s="293" t="str">
        <f t="shared" si="4"/>
        <v/>
      </c>
      <c r="E550" s="296"/>
      <c r="F550" s="290" t="str">
        <f t="shared" si="1"/>
        <v/>
      </c>
      <c r="G550" s="286"/>
      <c r="H550" s="287"/>
      <c r="I550" s="296"/>
      <c r="J550" s="290"/>
      <c r="K550" s="285" t="str">
        <f t="shared" si="2"/>
        <v/>
      </c>
      <c r="L550" s="285"/>
      <c r="M550" s="290"/>
      <c r="N550" s="290"/>
      <c r="O550" s="285"/>
      <c r="P550" s="285"/>
      <c r="Q550" s="290"/>
      <c r="R550" s="285"/>
      <c r="S550" s="285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308"/>
      <c r="AL550" s="308"/>
      <c r="AM550" s="308"/>
      <c r="AN550" s="308"/>
      <c r="AO550" s="308"/>
      <c r="AP550" s="308"/>
    </row>
    <row r="551">
      <c r="A551" s="290"/>
      <c r="B551" s="286"/>
      <c r="C551" s="289"/>
      <c r="D551" s="293" t="str">
        <f t="shared" si="4"/>
        <v/>
      </c>
      <c r="E551" s="296"/>
      <c r="F551" s="290" t="str">
        <f t="shared" si="1"/>
        <v/>
      </c>
      <c r="G551" s="286"/>
      <c r="H551" s="287"/>
      <c r="I551" s="296"/>
      <c r="J551" s="290"/>
      <c r="K551" s="285" t="str">
        <f t="shared" si="2"/>
        <v/>
      </c>
      <c r="L551" s="285"/>
      <c r="M551" s="290"/>
      <c r="N551" s="290"/>
      <c r="O551" s="285"/>
      <c r="P551" s="285"/>
      <c r="Q551" s="290"/>
      <c r="R551" s="285"/>
      <c r="S551" s="285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308"/>
      <c r="AL551" s="308"/>
      <c r="AM551" s="308"/>
      <c r="AN551" s="308"/>
      <c r="AO551" s="308"/>
      <c r="AP551" s="308"/>
    </row>
    <row r="552">
      <c r="A552" s="290"/>
      <c r="B552" s="286"/>
      <c r="C552" s="289"/>
      <c r="D552" s="293" t="str">
        <f t="shared" si="4"/>
        <v/>
      </c>
      <c r="E552" s="296"/>
      <c r="F552" s="290" t="str">
        <f t="shared" si="1"/>
        <v/>
      </c>
      <c r="G552" s="286"/>
      <c r="H552" s="287"/>
      <c r="I552" s="296"/>
      <c r="J552" s="290"/>
      <c r="K552" s="285" t="str">
        <f t="shared" si="2"/>
        <v/>
      </c>
      <c r="L552" s="285"/>
      <c r="M552" s="290"/>
      <c r="N552" s="290"/>
      <c r="O552" s="285"/>
      <c r="P552" s="285"/>
      <c r="Q552" s="290"/>
      <c r="R552" s="285"/>
      <c r="S552" s="285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308"/>
      <c r="AL552" s="308"/>
      <c r="AM552" s="308"/>
      <c r="AN552" s="308"/>
      <c r="AO552" s="308"/>
      <c r="AP552" s="308"/>
    </row>
    <row r="553">
      <c r="A553" s="290"/>
      <c r="B553" s="286"/>
      <c r="C553" s="289"/>
      <c r="D553" s="293" t="str">
        <f t="shared" si="4"/>
        <v/>
      </c>
      <c r="E553" s="296"/>
      <c r="F553" s="290" t="str">
        <f t="shared" si="1"/>
        <v/>
      </c>
      <c r="G553" s="286"/>
      <c r="H553" s="287"/>
      <c r="I553" s="296"/>
      <c r="J553" s="290"/>
      <c r="K553" s="285" t="str">
        <f t="shared" si="2"/>
        <v/>
      </c>
      <c r="L553" s="285"/>
      <c r="M553" s="290"/>
      <c r="N553" s="290"/>
      <c r="O553" s="285"/>
      <c r="P553" s="285"/>
      <c r="Q553" s="290"/>
      <c r="R553" s="285"/>
      <c r="S553" s="285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308"/>
      <c r="AL553" s="308"/>
      <c r="AM553" s="308"/>
      <c r="AN553" s="308"/>
      <c r="AO553" s="308"/>
      <c r="AP553" s="308"/>
    </row>
    <row r="554">
      <c r="A554" s="290"/>
      <c r="B554" s="286"/>
      <c r="C554" s="289"/>
      <c r="D554" s="293" t="str">
        <f t="shared" si="4"/>
        <v/>
      </c>
      <c r="E554" s="296"/>
      <c r="F554" s="290" t="str">
        <f t="shared" si="1"/>
        <v/>
      </c>
      <c r="G554" s="286"/>
      <c r="H554" s="287"/>
      <c r="I554" s="296"/>
      <c r="J554" s="290"/>
      <c r="K554" s="285" t="str">
        <f t="shared" si="2"/>
        <v/>
      </c>
      <c r="L554" s="285"/>
      <c r="M554" s="290"/>
      <c r="N554" s="290"/>
      <c r="O554" s="285"/>
      <c r="P554" s="285"/>
      <c r="Q554" s="290"/>
      <c r="R554" s="285"/>
      <c r="S554" s="285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308"/>
      <c r="AL554" s="308"/>
      <c r="AM554" s="308"/>
      <c r="AN554" s="308"/>
      <c r="AO554" s="308"/>
      <c r="AP554" s="308"/>
    </row>
    <row r="555">
      <c r="A555" s="290"/>
      <c r="B555" s="286"/>
      <c r="C555" s="289"/>
      <c r="D555" s="293" t="str">
        <f t="shared" si="4"/>
        <v/>
      </c>
      <c r="E555" s="296"/>
      <c r="F555" s="290" t="str">
        <f t="shared" si="1"/>
        <v/>
      </c>
      <c r="G555" s="286"/>
      <c r="H555" s="287"/>
      <c r="I555" s="296"/>
      <c r="J555" s="290"/>
      <c r="K555" s="285" t="str">
        <f t="shared" si="2"/>
        <v/>
      </c>
      <c r="L555" s="285"/>
      <c r="M555" s="290"/>
      <c r="N555" s="290"/>
      <c r="O555" s="285"/>
      <c r="P555" s="285"/>
      <c r="Q555" s="290"/>
      <c r="R555" s="285"/>
      <c r="S555" s="285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308"/>
      <c r="AL555" s="308"/>
      <c r="AM555" s="308"/>
      <c r="AN555" s="308"/>
      <c r="AO555" s="308"/>
      <c r="AP555" s="308"/>
    </row>
    <row r="556">
      <c r="A556" s="290"/>
      <c r="B556" s="286"/>
      <c r="C556" s="289"/>
      <c r="D556" s="293" t="str">
        <f t="shared" si="4"/>
        <v/>
      </c>
      <c r="E556" s="296"/>
      <c r="F556" s="290" t="str">
        <f t="shared" si="1"/>
        <v/>
      </c>
      <c r="G556" s="286"/>
      <c r="H556" s="287"/>
      <c r="I556" s="296"/>
      <c r="J556" s="290"/>
      <c r="K556" s="285" t="str">
        <f t="shared" si="2"/>
        <v/>
      </c>
      <c r="L556" s="285"/>
      <c r="M556" s="290"/>
      <c r="N556" s="290"/>
      <c r="O556" s="285"/>
      <c r="P556" s="285"/>
      <c r="Q556" s="290"/>
      <c r="R556" s="285"/>
      <c r="S556" s="285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308"/>
      <c r="AL556" s="308"/>
      <c r="AM556" s="308"/>
      <c r="AN556" s="308"/>
      <c r="AO556" s="308"/>
      <c r="AP556" s="308"/>
    </row>
    <row r="557">
      <c r="A557" s="290"/>
      <c r="B557" s="286"/>
      <c r="C557" s="289"/>
      <c r="D557" s="293" t="str">
        <f t="shared" si="4"/>
        <v/>
      </c>
      <c r="E557" s="296"/>
      <c r="F557" s="290" t="str">
        <f t="shared" si="1"/>
        <v/>
      </c>
      <c r="G557" s="286"/>
      <c r="H557" s="287"/>
      <c r="I557" s="296"/>
      <c r="J557" s="290"/>
      <c r="K557" s="285" t="str">
        <f t="shared" si="2"/>
        <v/>
      </c>
      <c r="L557" s="285"/>
      <c r="M557" s="290"/>
      <c r="N557" s="290"/>
      <c r="O557" s="285"/>
      <c r="P557" s="285"/>
      <c r="Q557" s="290"/>
      <c r="R557" s="285"/>
      <c r="S557" s="285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308"/>
      <c r="AL557" s="308"/>
      <c r="AM557" s="308"/>
      <c r="AN557" s="308"/>
      <c r="AO557" s="308"/>
      <c r="AP557" s="308"/>
    </row>
    <row r="558">
      <c r="A558" s="290"/>
      <c r="B558" s="286"/>
      <c r="C558" s="289"/>
      <c r="D558" s="293" t="str">
        <f t="shared" si="4"/>
        <v/>
      </c>
      <c r="E558" s="296"/>
      <c r="F558" s="290" t="str">
        <f t="shared" si="1"/>
        <v/>
      </c>
      <c r="G558" s="286"/>
      <c r="H558" s="287"/>
      <c r="I558" s="296"/>
      <c r="J558" s="290"/>
      <c r="K558" s="285" t="str">
        <f t="shared" si="2"/>
        <v/>
      </c>
      <c r="L558" s="285"/>
      <c r="M558" s="290"/>
      <c r="N558" s="290"/>
      <c r="O558" s="285"/>
      <c r="P558" s="285"/>
      <c r="Q558" s="290"/>
      <c r="R558" s="285"/>
      <c r="S558" s="285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308"/>
      <c r="AL558" s="308"/>
      <c r="AM558" s="308"/>
      <c r="AN558" s="308"/>
      <c r="AO558" s="308"/>
      <c r="AP558" s="308"/>
    </row>
    <row r="559">
      <c r="A559" s="290"/>
      <c r="B559" s="286"/>
      <c r="C559" s="289"/>
      <c r="D559" s="293" t="str">
        <f t="shared" si="4"/>
        <v/>
      </c>
      <c r="E559" s="296"/>
      <c r="F559" s="290" t="str">
        <f t="shared" si="1"/>
        <v/>
      </c>
      <c r="G559" s="286"/>
      <c r="H559" s="287"/>
      <c r="I559" s="296"/>
      <c r="J559" s="290"/>
      <c r="K559" s="285" t="str">
        <f t="shared" si="2"/>
        <v/>
      </c>
      <c r="L559" s="285"/>
      <c r="M559" s="290"/>
      <c r="N559" s="290"/>
      <c r="O559" s="285"/>
      <c r="P559" s="285"/>
      <c r="Q559" s="290"/>
      <c r="R559" s="285"/>
      <c r="S559" s="285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308"/>
      <c r="AL559" s="308"/>
      <c r="AM559" s="308"/>
      <c r="AN559" s="308"/>
      <c r="AO559" s="308"/>
      <c r="AP559" s="308"/>
    </row>
    <row r="560">
      <c r="A560" s="290"/>
      <c r="B560" s="286"/>
      <c r="C560" s="289"/>
      <c r="D560" s="293" t="str">
        <f t="shared" si="4"/>
        <v/>
      </c>
      <c r="E560" s="296"/>
      <c r="F560" s="290" t="str">
        <f t="shared" si="1"/>
        <v/>
      </c>
      <c r="G560" s="286"/>
      <c r="H560" s="287"/>
      <c r="I560" s="296"/>
      <c r="J560" s="290"/>
      <c r="K560" s="285" t="str">
        <f t="shared" si="2"/>
        <v/>
      </c>
      <c r="L560" s="285"/>
      <c r="M560" s="290"/>
      <c r="N560" s="290"/>
      <c r="O560" s="285"/>
      <c r="P560" s="285"/>
      <c r="Q560" s="290"/>
      <c r="R560" s="285"/>
      <c r="S560" s="285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308"/>
      <c r="AL560" s="308"/>
      <c r="AM560" s="308"/>
      <c r="AN560" s="308"/>
      <c r="AO560" s="308"/>
      <c r="AP560" s="308"/>
    </row>
    <row r="561">
      <c r="A561" s="290"/>
      <c r="B561" s="286"/>
      <c r="C561" s="289"/>
      <c r="D561" s="293" t="str">
        <f t="shared" si="4"/>
        <v/>
      </c>
      <c r="E561" s="296"/>
      <c r="F561" s="290" t="str">
        <f t="shared" si="1"/>
        <v/>
      </c>
      <c r="G561" s="286"/>
      <c r="H561" s="287"/>
      <c r="I561" s="296"/>
      <c r="J561" s="290"/>
      <c r="K561" s="285" t="str">
        <f t="shared" si="2"/>
        <v/>
      </c>
      <c r="L561" s="285"/>
      <c r="M561" s="290"/>
      <c r="N561" s="290"/>
      <c r="O561" s="285"/>
      <c r="P561" s="285"/>
      <c r="Q561" s="290"/>
      <c r="R561" s="285"/>
      <c r="S561" s="285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308"/>
      <c r="AL561" s="308"/>
      <c r="AM561" s="308"/>
      <c r="AN561" s="308"/>
      <c r="AO561" s="308"/>
      <c r="AP561" s="308"/>
    </row>
    <row r="562">
      <c r="A562" s="290"/>
      <c r="B562" s="286"/>
      <c r="C562" s="289"/>
      <c r="D562" s="293" t="str">
        <f t="shared" si="4"/>
        <v/>
      </c>
      <c r="E562" s="296"/>
      <c r="F562" s="290" t="str">
        <f t="shared" si="1"/>
        <v/>
      </c>
      <c r="G562" s="286"/>
      <c r="H562" s="287"/>
      <c r="I562" s="296"/>
      <c r="J562" s="290"/>
      <c r="K562" s="285" t="str">
        <f t="shared" si="2"/>
        <v/>
      </c>
      <c r="L562" s="285"/>
      <c r="M562" s="290"/>
      <c r="N562" s="290"/>
      <c r="O562" s="285"/>
      <c r="P562" s="285"/>
      <c r="Q562" s="290"/>
      <c r="R562" s="285"/>
      <c r="S562" s="285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308"/>
      <c r="AL562" s="308"/>
      <c r="AM562" s="308"/>
      <c r="AN562" s="308"/>
      <c r="AO562" s="308"/>
      <c r="AP562" s="308"/>
    </row>
    <row r="563">
      <c r="A563" s="290"/>
      <c r="B563" s="286"/>
      <c r="C563" s="289"/>
      <c r="D563" s="293" t="str">
        <f t="shared" si="4"/>
        <v/>
      </c>
      <c r="E563" s="296"/>
      <c r="F563" s="290" t="str">
        <f t="shared" si="1"/>
        <v/>
      </c>
      <c r="G563" s="286"/>
      <c r="H563" s="287"/>
      <c r="I563" s="296"/>
      <c r="J563" s="290"/>
      <c r="K563" s="285" t="str">
        <f t="shared" si="2"/>
        <v/>
      </c>
      <c r="L563" s="285"/>
      <c r="M563" s="290"/>
      <c r="N563" s="290"/>
      <c r="O563" s="285"/>
      <c r="P563" s="285"/>
      <c r="Q563" s="290"/>
      <c r="R563" s="285"/>
      <c r="S563" s="285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308"/>
      <c r="AL563" s="308"/>
      <c r="AM563" s="308"/>
      <c r="AN563" s="308"/>
      <c r="AO563" s="308"/>
      <c r="AP563" s="308"/>
    </row>
    <row r="564">
      <c r="A564" s="290"/>
      <c r="B564" s="286"/>
      <c r="C564" s="289"/>
      <c r="D564" s="293" t="str">
        <f t="shared" si="4"/>
        <v/>
      </c>
      <c r="E564" s="296"/>
      <c r="F564" s="290" t="str">
        <f t="shared" si="1"/>
        <v/>
      </c>
      <c r="G564" s="286"/>
      <c r="H564" s="287"/>
      <c r="I564" s="296"/>
      <c r="J564" s="290"/>
      <c r="K564" s="285" t="str">
        <f t="shared" si="2"/>
        <v/>
      </c>
      <c r="L564" s="285"/>
      <c r="M564" s="290"/>
      <c r="N564" s="290"/>
      <c r="O564" s="285"/>
      <c r="P564" s="285"/>
      <c r="Q564" s="290"/>
      <c r="R564" s="285"/>
      <c r="S564" s="285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308"/>
      <c r="AL564" s="308"/>
      <c r="AM564" s="308"/>
      <c r="AN564" s="308"/>
      <c r="AO564" s="308"/>
      <c r="AP564" s="308"/>
    </row>
    <row r="565">
      <c r="A565" s="290"/>
      <c r="B565" s="286"/>
      <c r="C565" s="289"/>
      <c r="D565" s="293" t="str">
        <f t="shared" si="4"/>
        <v/>
      </c>
      <c r="E565" s="296"/>
      <c r="F565" s="290" t="str">
        <f t="shared" si="1"/>
        <v/>
      </c>
      <c r="G565" s="286"/>
      <c r="H565" s="287"/>
      <c r="I565" s="296"/>
      <c r="J565" s="290"/>
      <c r="K565" s="285" t="str">
        <f t="shared" si="2"/>
        <v/>
      </c>
      <c r="L565" s="285"/>
      <c r="M565" s="290"/>
      <c r="N565" s="290"/>
      <c r="O565" s="285"/>
      <c r="P565" s="285"/>
      <c r="Q565" s="290"/>
      <c r="R565" s="285"/>
      <c r="S565" s="285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308"/>
      <c r="AL565" s="308"/>
      <c r="AM565" s="308"/>
      <c r="AN565" s="308"/>
      <c r="AO565" s="308"/>
      <c r="AP565" s="308"/>
    </row>
    <row r="566">
      <c r="A566" s="290"/>
      <c r="B566" s="286"/>
      <c r="C566" s="289"/>
      <c r="D566" s="293" t="str">
        <f t="shared" si="4"/>
        <v/>
      </c>
      <c r="E566" s="296"/>
      <c r="F566" s="290" t="str">
        <f t="shared" si="1"/>
        <v/>
      </c>
      <c r="G566" s="286"/>
      <c r="H566" s="287"/>
      <c r="I566" s="296"/>
      <c r="J566" s="290"/>
      <c r="K566" s="285" t="str">
        <f t="shared" si="2"/>
        <v/>
      </c>
      <c r="L566" s="285"/>
      <c r="M566" s="290"/>
      <c r="N566" s="290"/>
      <c r="O566" s="285"/>
      <c r="P566" s="285"/>
      <c r="Q566" s="290"/>
      <c r="R566" s="285"/>
      <c r="S566" s="285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308"/>
      <c r="AL566" s="308"/>
      <c r="AM566" s="308"/>
      <c r="AN566" s="308"/>
      <c r="AO566" s="308"/>
      <c r="AP566" s="308"/>
    </row>
    <row r="567">
      <c r="A567" s="290"/>
      <c r="B567" s="286"/>
      <c r="C567" s="289"/>
      <c r="D567" s="293" t="str">
        <f t="shared" si="4"/>
        <v/>
      </c>
      <c r="E567" s="296"/>
      <c r="F567" s="290" t="str">
        <f t="shared" si="1"/>
        <v/>
      </c>
      <c r="G567" s="286"/>
      <c r="H567" s="287"/>
      <c r="I567" s="296"/>
      <c r="J567" s="290"/>
      <c r="K567" s="285" t="str">
        <f t="shared" si="2"/>
        <v/>
      </c>
      <c r="L567" s="285"/>
      <c r="M567" s="290"/>
      <c r="N567" s="290"/>
      <c r="O567" s="285"/>
      <c r="P567" s="285"/>
      <c r="Q567" s="290"/>
      <c r="R567" s="285"/>
      <c r="S567" s="285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308"/>
      <c r="AL567" s="308"/>
      <c r="AM567" s="308"/>
      <c r="AN567" s="308"/>
      <c r="AO567" s="308"/>
      <c r="AP567" s="308"/>
    </row>
    <row r="568">
      <c r="A568" s="290"/>
      <c r="B568" s="286"/>
      <c r="C568" s="289"/>
      <c r="D568" s="293" t="str">
        <f t="shared" si="4"/>
        <v/>
      </c>
      <c r="E568" s="296"/>
      <c r="F568" s="290" t="str">
        <f t="shared" si="1"/>
        <v/>
      </c>
      <c r="G568" s="286"/>
      <c r="H568" s="287"/>
      <c r="I568" s="296"/>
      <c r="J568" s="290"/>
      <c r="K568" s="285" t="str">
        <f t="shared" si="2"/>
        <v/>
      </c>
      <c r="L568" s="285"/>
      <c r="M568" s="290"/>
      <c r="N568" s="290"/>
      <c r="O568" s="285"/>
      <c r="P568" s="285"/>
      <c r="Q568" s="290"/>
      <c r="R568" s="285"/>
      <c r="S568" s="285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308"/>
      <c r="AL568" s="308"/>
      <c r="AM568" s="308"/>
      <c r="AN568" s="308"/>
      <c r="AO568" s="308"/>
      <c r="AP568" s="308"/>
    </row>
    <row r="569">
      <c r="A569" s="290"/>
      <c r="B569" s="286"/>
      <c r="C569" s="289"/>
      <c r="D569" s="293" t="str">
        <f t="shared" si="4"/>
        <v/>
      </c>
      <c r="E569" s="296"/>
      <c r="F569" s="290" t="str">
        <f t="shared" si="1"/>
        <v/>
      </c>
      <c r="G569" s="286"/>
      <c r="H569" s="287"/>
      <c r="I569" s="296"/>
      <c r="J569" s="290"/>
      <c r="K569" s="285" t="str">
        <f t="shared" si="2"/>
        <v/>
      </c>
      <c r="L569" s="285"/>
      <c r="M569" s="290"/>
      <c r="N569" s="290"/>
      <c r="O569" s="285"/>
      <c r="P569" s="285"/>
      <c r="Q569" s="290"/>
      <c r="R569" s="285"/>
      <c r="S569" s="285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308"/>
      <c r="AL569" s="308"/>
      <c r="AM569" s="308"/>
      <c r="AN569" s="308"/>
      <c r="AO569" s="308"/>
      <c r="AP569" s="308"/>
    </row>
    <row r="570">
      <c r="A570" s="290"/>
      <c r="B570" s="286"/>
      <c r="C570" s="289"/>
      <c r="D570" s="293" t="str">
        <f t="shared" si="4"/>
        <v/>
      </c>
      <c r="E570" s="296"/>
      <c r="F570" s="290" t="str">
        <f t="shared" si="1"/>
        <v/>
      </c>
      <c r="G570" s="286"/>
      <c r="H570" s="287"/>
      <c r="I570" s="296"/>
      <c r="J570" s="290"/>
      <c r="K570" s="285" t="str">
        <f t="shared" si="2"/>
        <v/>
      </c>
      <c r="L570" s="285"/>
      <c r="M570" s="290"/>
      <c r="N570" s="290"/>
      <c r="O570" s="285"/>
      <c r="P570" s="285"/>
      <c r="Q570" s="290"/>
      <c r="R570" s="285"/>
      <c r="S570" s="285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308"/>
      <c r="AL570" s="308"/>
      <c r="AM570" s="308"/>
      <c r="AN570" s="308"/>
      <c r="AO570" s="308"/>
      <c r="AP570" s="308"/>
    </row>
    <row r="571">
      <c r="A571" s="290"/>
      <c r="B571" s="286"/>
      <c r="C571" s="289"/>
      <c r="D571" s="293" t="str">
        <f t="shared" si="4"/>
        <v/>
      </c>
      <c r="E571" s="296"/>
      <c r="F571" s="290" t="str">
        <f t="shared" si="1"/>
        <v/>
      </c>
      <c r="G571" s="286"/>
      <c r="H571" s="287"/>
      <c r="I571" s="296"/>
      <c r="J571" s="290"/>
      <c r="K571" s="285" t="str">
        <f t="shared" si="2"/>
        <v/>
      </c>
      <c r="L571" s="285"/>
      <c r="M571" s="290"/>
      <c r="N571" s="290"/>
      <c r="O571" s="285"/>
      <c r="P571" s="285"/>
      <c r="Q571" s="290"/>
      <c r="R571" s="285"/>
      <c r="S571" s="285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308"/>
      <c r="AL571" s="308"/>
      <c r="AM571" s="308"/>
      <c r="AN571" s="308"/>
      <c r="AO571" s="308"/>
      <c r="AP571" s="308"/>
    </row>
    <row r="572">
      <c r="A572" s="290"/>
      <c r="B572" s="286"/>
      <c r="C572" s="289"/>
      <c r="D572" s="293" t="str">
        <f t="shared" si="4"/>
        <v/>
      </c>
      <c r="E572" s="296"/>
      <c r="F572" s="290" t="str">
        <f t="shared" si="1"/>
        <v/>
      </c>
      <c r="G572" s="286"/>
      <c r="H572" s="287"/>
      <c r="I572" s="296"/>
      <c r="J572" s="290"/>
      <c r="K572" s="285" t="str">
        <f t="shared" si="2"/>
        <v/>
      </c>
      <c r="L572" s="285"/>
      <c r="M572" s="290"/>
      <c r="N572" s="290"/>
      <c r="O572" s="285"/>
      <c r="P572" s="285"/>
      <c r="Q572" s="290"/>
      <c r="R572" s="285"/>
      <c r="S572" s="285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308"/>
      <c r="AL572" s="308"/>
      <c r="AM572" s="308"/>
      <c r="AN572" s="308"/>
      <c r="AO572" s="308"/>
      <c r="AP572" s="308"/>
    </row>
    <row r="573">
      <c r="A573" s="290"/>
      <c r="B573" s="286"/>
      <c r="C573" s="289"/>
      <c r="D573" s="293" t="str">
        <f t="shared" si="4"/>
        <v/>
      </c>
      <c r="E573" s="296"/>
      <c r="F573" s="290" t="str">
        <f t="shared" si="1"/>
        <v/>
      </c>
      <c r="G573" s="286"/>
      <c r="H573" s="287"/>
      <c r="I573" s="296"/>
      <c r="J573" s="290"/>
      <c r="K573" s="285" t="str">
        <f t="shared" si="2"/>
        <v/>
      </c>
      <c r="L573" s="285"/>
      <c r="M573" s="290"/>
      <c r="N573" s="290"/>
      <c r="O573" s="285"/>
      <c r="P573" s="285"/>
      <c r="Q573" s="290"/>
      <c r="R573" s="285"/>
      <c r="S573" s="285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308"/>
      <c r="AL573" s="308"/>
      <c r="AM573" s="308"/>
      <c r="AN573" s="308"/>
      <c r="AO573" s="308"/>
      <c r="AP573" s="308"/>
    </row>
    <row r="574">
      <c r="A574" s="290"/>
      <c r="B574" s="286"/>
      <c r="C574" s="289"/>
      <c r="D574" s="293" t="str">
        <f t="shared" si="4"/>
        <v/>
      </c>
      <c r="E574" s="296"/>
      <c r="F574" s="290" t="str">
        <f t="shared" si="1"/>
        <v/>
      </c>
      <c r="G574" s="286"/>
      <c r="H574" s="287"/>
      <c r="I574" s="296"/>
      <c r="J574" s="290"/>
      <c r="K574" s="285" t="str">
        <f t="shared" si="2"/>
        <v/>
      </c>
      <c r="L574" s="285"/>
      <c r="M574" s="290"/>
      <c r="N574" s="290"/>
      <c r="O574" s="285"/>
      <c r="P574" s="285"/>
      <c r="Q574" s="290"/>
      <c r="R574" s="285"/>
      <c r="S574" s="285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308"/>
      <c r="AL574" s="308"/>
      <c r="AM574" s="308"/>
      <c r="AN574" s="308"/>
      <c r="AO574" s="308"/>
      <c r="AP574" s="308"/>
    </row>
    <row r="575">
      <c r="A575" s="290"/>
      <c r="B575" s="286"/>
      <c r="C575" s="289"/>
      <c r="D575" s="293" t="str">
        <f t="shared" si="4"/>
        <v/>
      </c>
      <c r="E575" s="296"/>
      <c r="F575" s="290" t="str">
        <f t="shared" si="1"/>
        <v/>
      </c>
      <c r="G575" s="286"/>
      <c r="H575" s="287"/>
      <c r="I575" s="296"/>
      <c r="J575" s="290"/>
      <c r="K575" s="285" t="str">
        <f t="shared" si="2"/>
        <v/>
      </c>
      <c r="L575" s="285"/>
      <c r="M575" s="290"/>
      <c r="N575" s="290"/>
      <c r="O575" s="285"/>
      <c r="P575" s="285"/>
      <c r="Q575" s="290"/>
      <c r="R575" s="285"/>
      <c r="S575" s="285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308"/>
      <c r="AL575" s="308"/>
      <c r="AM575" s="308"/>
      <c r="AN575" s="308"/>
      <c r="AO575" s="308"/>
      <c r="AP575" s="308"/>
    </row>
    <row r="576">
      <c r="A576" s="290"/>
      <c r="B576" s="286"/>
      <c r="C576" s="289"/>
      <c r="D576" s="293" t="str">
        <f t="shared" si="4"/>
        <v/>
      </c>
      <c r="E576" s="296"/>
      <c r="F576" s="290" t="str">
        <f t="shared" si="1"/>
        <v/>
      </c>
      <c r="G576" s="286"/>
      <c r="H576" s="287"/>
      <c r="I576" s="296"/>
      <c r="J576" s="290"/>
      <c r="K576" s="285" t="str">
        <f t="shared" si="2"/>
        <v/>
      </c>
      <c r="L576" s="285"/>
      <c r="M576" s="290"/>
      <c r="N576" s="290"/>
      <c r="O576" s="285"/>
      <c r="P576" s="285"/>
      <c r="Q576" s="290"/>
      <c r="R576" s="285"/>
      <c r="S576" s="285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308"/>
      <c r="AL576" s="308"/>
      <c r="AM576" s="308"/>
      <c r="AN576" s="308"/>
      <c r="AO576" s="308"/>
      <c r="AP576" s="308"/>
    </row>
    <row r="577">
      <c r="A577" s="290"/>
      <c r="B577" s="286"/>
      <c r="C577" s="289"/>
      <c r="D577" s="293" t="str">
        <f t="shared" si="4"/>
        <v/>
      </c>
      <c r="E577" s="296"/>
      <c r="F577" s="290" t="str">
        <f t="shared" si="1"/>
        <v/>
      </c>
      <c r="G577" s="286"/>
      <c r="H577" s="287"/>
      <c r="I577" s="296"/>
      <c r="J577" s="290"/>
      <c r="K577" s="285" t="str">
        <f t="shared" si="2"/>
        <v/>
      </c>
      <c r="L577" s="285"/>
      <c r="M577" s="290"/>
      <c r="N577" s="290"/>
      <c r="O577" s="285"/>
      <c r="P577" s="285"/>
      <c r="Q577" s="290"/>
      <c r="R577" s="285"/>
      <c r="S577" s="285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308"/>
      <c r="AL577" s="308"/>
      <c r="AM577" s="308"/>
      <c r="AN577" s="308"/>
      <c r="AO577" s="308"/>
      <c r="AP577" s="308"/>
    </row>
    <row r="578">
      <c r="A578" s="290"/>
      <c r="B578" s="286"/>
      <c r="C578" s="289"/>
      <c r="D578" s="293" t="str">
        <f t="shared" si="4"/>
        <v/>
      </c>
      <c r="E578" s="296"/>
      <c r="F578" s="290" t="str">
        <f t="shared" si="1"/>
        <v/>
      </c>
      <c r="G578" s="286"/>
      <c r="H578" s="287"/>
      <c r="I578" s="296"/>
      <c r="J578" s="290"/>
      <c r="K578" s="285" t="str">
        <f t="shared" si="2"/>
        <v/>
      </c>
      <c r="L578" s="285"/>
      <c r="M578" s="290"/>
      <c r="N578" s="290"/>
      <c r="O578" s="285"/>
      <c r="P578" s="285"/>
      <c r="Q578" s="290"/>
      <c r="R578" s="285"/>
      <c r="S578" s="285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308"/>
      <c r="AL578" s="308"/>
      <c r="AM578" s="308"/>
      <c r="AN578" s="308"/>
      <c r="AO578" s="308"/>
      <c r="AP578" s="308"/>
    </row>
    <row r="579">
      <c r="A579" s="290"/>
      <c r="B579" s="286"/>
      <c r="C579" s="289"/>
      <c r="D579" s="293" t="str">
        <f t="shared" si="4"/>
        <v/>
      </c>
      <c r="E579" s="296"/>
      <c r="F579" s="290" t="str">
        <f t="shared" si="1"/>
        <v/>
      </c>
      <c r="G579" s="286"/>
      <c r="H579" s="287"/>
      <c r="I579" s="296"/>
      <c r="J579" s="290"/>
      <c r="K579" s="285" t="str">
        <f t="shared" si="2"/>
        <v/>
      </c>
      <c r="L579" s="285"/>
      <c r="M579" s="290"/>
      <c r="N579" s="290"/>
      <c r="O579" s="285"/>
      <c r="P579" s="285"/>
      <c r="Q579" s="290"/>
      <c r="R579" s="285"/>
      <c r="S579" s="285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308"/>
      <c r="AL579" s="308"/>
      <c r="AM579" s="308"/>
      <c r="AN579" s="308"/>
      <c r="AO579" s="308"/>
      <c r="AP579" s="308"/>
    </row>
    <row r="580">
      <c r="A580" s="290"/>
      <c r="B580" s="286"/>
      <c r="C580" s="289"/>
      <c r="D580" s="293" t="str">
        <f t="shared" si="4"/>
        <v/>
      </c>
      <c r="E580" s="296"/>
      <c r="F580" s="290" t="str">
        <f t="shared" si="1"/>
        <v/>
      </c>
      <c r="G580" s="286"/>
      <c r="H580" s="287"/>
      <c r="I580" s="296"/>
      <c r="J580" s="290"/>
      <c r="K580" s="285" t="str">
        <f t="shared" si="2"/>
        <v/>
      </c>
      <c r="L580" s="285"/>
      <c r="M580" s="290"/>
      <c r="N580" s="290"/>
      <c r="O580" s="285"/>
      <c r="P580" s="285"/>
      <c r="Q580" s="290"/>
      <c r="R580" s="285"/>
      <c r="S580" s="285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308"/>
      <c r="AL580" s="308"/>
      <c r="AM580" s="308"/>
      <c r="AN580" s="308"/>
      <c r="AO580" s="308"/>
      <c r="AP580" s="308"/>
    </row>
    <row r="581">
      <c r="A581" s="290"/>
      <c r="B581" s="286"/>
      <c r="C581" s="289"/>
      <c r="D581" s="293" t="str">
        <f t="shared" si="4"/>
        <v/>
      </c>
      <c r="E581" s="296"/>
      <c r="F581" s="290" t="str">
        <f t="shared" si="1"/>
        <v/>
      </c>
      <c r="G581" s="286"/>
      <c r="H581" s="287"/>
      <c r="I581" s="296"/>
      <c r="J581" s="290"/>
      <c r="K581" s="285" t="str">
        <f t="shared" si="2"/>
        <v/>
      </c>
      <c r="L581" s="285"/>
      <c r="M581" s="290"/>
      <c r="N581" s="290"/>
      <c r="O581" s="285"/>
      <c r="P581" s="285"/>
      <c r="Q581" s="290"/>
      <c r="R581" s="285"/>
      <c r="S581" s="285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308"/>
      <c r="AL581" s="308"/>
      <c r="AM581" s="308"/>
      <c r="AN581" s="308"/>
      <c r="AO581" s="308"/>
      <c r="AP581" s="308"/>
    </row>
    <row r="582">
      <c r="A582" s="290"/>
      <c r="B582" s="286"/>
      <c r="C582" s="289"/>
      <c r="D582" s="293" t="str">
        <f t="shared" si="4"/>
        <v/>
      </c>
      <c r="E582" s="296"/>
      <c r="F582" s="290" t="str">
        <f t="shared" si="1"/>
        <v/>
      </c>
      <c r="G582" s="286"/>
      <c r="H582" s="287"/>
      <c r="I582" s="296"/>
      <c r="J582" s="290"/>
      <c r="K582" s="285" t="str">
        <f t="shared" si="2"/>
        <v/>
      </c>
      <c r="L582" s="285"/>
      <c r="M582" s="290"/>
      <c r="N582" s="290"/>
      <c r="O582" s="285"/>
      <c r="P582" s="285"/>
      <c r="Q582" s="290"/>
      <c r="R582" s="285"/>
      <c r="S582" s="285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308"/>
      <c r="AL582" s="308"/>
      <c r="AM582" s="308"/>
      <c r="AN582" s="308"/>
      <c r="AO582" s="308"/>
      <c r="AP582" s="308"/>
    </row>
    <row r="583">
      <c r="A583" s="290"/>
      <c r="B583" s="286"/>
      <c r="C583" s="289"/>
      <c r="D583" s="293" t="str">
        <f t="shared" si="4"/>
        <v/>
      </c>
      <c r="E583" s="296"/>
      <c r="F583" s="290" t="str">
        <f t="shared" si="1"/>
        <v/>
      </c>
      <c r="G583" s="286"/>
      <c r="H583" s="287"/>
      <c r="I583" s="296"/>
      <c r="J583" s="290"/>
      <c r="K583" s="285" t="str">
        <f t="shared" si="2"/>
        <v/>
      </c>
      <c r="L583" s="285"/>
      <c r="M583" s="290"/>
      <c r="N583" s="290"/>
      <c r="O583" s="285"/>
      <c r="P583" s="285"/>
      <c r="Q583" s="290"/>
      <c r="R583" s="285"/>
      <c r="S583" s="285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308"/>
      <c r="AL583" s="308"/>
      <c r="AM583" s="308"/>
      <c r="AN583" s="308"/>
      <c r="AO583" s="308"/>
      <c r="AP583" s="308"/>
    </row>
    <row r="584">
      <c r="A584" s="290"/>
      <c r="B584" s="286"/>
      <c r="C584" s="289"/>
      <c r="D584" s="293" t="str">
        <f t="shared" si="4"/>
        <v/>
      </c>
      <c r="E584" s="296"/>
      <c r="F584" s="290" t="str">
        <f t="shared" si="1"/>
        <v/>
      </c>
      <c r="G584" s="286"/>
      <c r="H584" s="287"/>
      <c r="I584" s="296"/>
      <c r="J584" s="290"/>
      <c r="K584" s="285" t="str">
        <f t="shared" si="2"/>
        <v/>
      </c>
      <c r="L584" s="285"/>
      <c r="M584" s="290"/>
      <c r="N584" s="290"/>
      <c r="O584" s="285"/>
      <c r="P584" s="285"/>
      <c r="Q584" s="290"/>
      <c r="R584" s="285"/>
      <c r="S584" s="285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308"/>
      <c r="AL584" s="308"/>
      <c r="AM584" s="308"/>
      <c r="AN584" s="308"/>
      <c r="AO584" s="308"/>
      <c r="AP584" s="308"/>
    </row>
    <row r="585">
      <c r="A585" s="290"/>
      <c r="B585" s="286"/>
      <c r="C585" s="289"/>
      <c r="D585" s="293" t="str">
        <f t="shared" si="4"/>
        <v/>
      </c>
      <c r="E585" s="296"/>
      <c r="F585" s="290" t="str">
        <f t="shared" si="1"/>
        <v/>
      </c>
      <c r="G585" s="286"/>
      <c r="H585" s="287"/>
      <c r="I585" s="296"/>
      <c r="J585" s="290"/>
      <c r="K585" s="285" t="str">
        <f t="shared" si="2"/>
        <v/>
      </c>
      <c r="L585" s="285"/>
      <c r="M585" s="290"/>
      <c r="N585" s="290"/>
      <c r="O585" s="285"/>
      <c r="P585" s="285"/>
      <c r="Q585" s="290"/>
      <c r="R585" s="285"/>
      <c r="S585" s="285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308"/>
      <c r="AL585" s="308"/>
      <c r="AM585" s="308"/>
      <c r="AN585" s="308"/>
      <c r="AO585" s="308"/>
      <c r="AP585" s="308"/>
    </row>
    <row r="586">
      <c r="A586" s="290"/>
      <c r="B586" s="286"/>
      <c r="C586" s="289"/>
      <c r="D586" s="293" t="str">
        <f t="shared" si="4"/>
        <v/>
      </c>
      <c r="E586" s="296"/>
      <c r="F586" s="290" t="str">
        <f t="shared" si="1"/>
        <v/>
      </c>
      <c r="G586" s="286"/>
      <c r="H586" s="287"/>
      <c r="I586" s="296"/>
      <c r="J586" s="290"/>
      <c r="K586" s="285" t="str">
        <f t="shared" si="2"/>
        <v/>
      </c>
      <c r="L586" s="285"/>
      <c r="M586" s="290"/>
      <c r="N586" s="290"/>
      <c r="O586" s="285"/>
      <c r="P586" s="285"/>
      <c r="Q586" s="290"/>
      <c r="R586" s="285"/>
      <c r="S586" s="285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308"/>
      <c r="AL586" s="308"/>
      <c r="AM586" s="308"/>
      <c r="AN586" s="308"/>
      <c r="AO586" s="308"/>
      <c r="AP586" s="308"/>
    </row>
    <row r="587">
      <c r="A587" s="290"/>
      <c r="B587" s="286"/>
      <c r="C587" s="289"/>
      <c r="D587" s="293" t="str">
        <f t="shared" si="4"/>
        <v/>
      </c>
      <c r="E587" s="296"/>
      <c r="F587" s="290" t="str">
        <f t="shared" si="1"/>
        <v/>
      </c>
      <c r="G587" s="286"/>
      <c r="H587" s="287"/>
      <c r="I587" s="296"/>
      <c r="J587" s="290"/>
      <c r="K587" s="285" t="str">
        <f t="shared" si="2"/>
        <v/>
      </c>
      <c r="L587" s="285"/>
      <c r="M587" s="290"/>
      <c r="N587" s="290"/>
      <c r="O587" s="285"/>
      <c r="P587" s="285"/>
      <c r="Q587" s="290"/>
      <c r="R587" s="285"/>
      <c r="S587" s="285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308"/>
      <c r="AL587" s="308"/>
      <c r="AM587" s="308"/>
      <c r="AN587" s="308"/>
      <c r="AO587" s="308"/>
      <c r="AP587" s="308"/>
    </row>
    <row r="588">
      <c r="A588" s="290"/>
      <c r="B588" s="286"/>
      <c r="C588" s="289"/>
      <c r="D588" s="293" t="str">
        <f t="shared" si="4"/>
        <v/>
      </c>
      <c r="E588" s="296"/>
      <c r="F588" s="290" t="str">
        <f t="shared" si="1"/>
        <v/>
      </c>
      <c r="G588" s="286"/>
      <c r="H588" s="287"/>
      <c r="I588" s="296"/>
      <c r="J588" s="290"/>
      <c r="K588" s="285" t="str">
        <f t="shared" si="2"/>
        <v/>
      </c>
      <c r="L588" s="285"/>
      <c r="M588" s="290"/>
      <c r="N588" s="290"/>
      <c r="O588" s="285"/>
      <c r="P588" s="285"/>
      <c r="Q588" s="290"/>
      <c r="R588" s="285"/>
      <c r="S588" s="285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308"/>
      <c r="AL588" s="308"/>
      <c r="AM588" s="308"/>
      <c r="AN588" s="308"/>
      <c r="AO588" s="308"/>
      <c r="AP588" s="308"/>
    </row>
    <row r="589">
      <c r="A589" s="290"/>
      <c r="B589" s="286"/>
      <c r="C589" s="289"/>
      <c r="D589" s="293" t="str">
        <f t="shared" si="4"/>
        <v/>
      </c>
      <c r="E589" s="296"/>
      <c r="F589" s="290" t="str">
        <f t="shared" si="1"/>
        <v/>
      </c>
      <c r="G589" s="286"/>
      <c r="H589" s="287"/>
      <c r="I589" s="296"/>
      <c r="J589" s="290"/>
      <c r="K589" s="285" t="str">
        <f t="shared" si="2"/>
        <v/>
      </c>
      <c r="L589" s="285"/>
      <c r="M589" s="290"/>
      <c r="N589" s="290"/>
      <c r="O589" s="285"/>
      <c r="P589" s="285"/>
      <c r="Q589" s="290"/>
      <c r="R589" s="285"/>
      <c r="S589" s="285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308"/>
      <c r="AL589" s="308"/>
      <c r="AM589" s="308"/>
      <c r="AN589" s="308"/>
      <c r="AO589" s="308"/>
      <c r="AP589" s="308"/>
    </row>
    <row r="590">
      <c r="A590" s="290"/>
      <c r="B590" s="286"/>
      <c r="C590" s="289"/>
      <c r="D590" s="293" t="str">
        <f t="shared" si="4"/>
        <v/>
      </c>
      <c r="E590" s="296"/>
      <c r="F590" s="290" t="str">
        <f t="shared" si="1"/>
        <v/>
      </c>
      <c r="G590" s="286"/>
      <c r="H590" s="287"/>
      <c r="I590" s="296"/>
      <c r="J590" s="290"/>
      <c r="K590" s="285" t="str">
        <f t="shared" si="2"/>
        <v/>
      </c>
      <c r="L590" s="285"/>
      <c r="M590" s="290"/>
      <c r="N590" s="290"/>
      <c r="O590" s="285"/>
      <c r="P590" s="285"/>
      <c r="Q590" s="290"/>
      <c r="R590" s="285"/>
      <c r="S590" s="285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308"/>
      <c r="AL590" s="308"/>
      <c r="AM590" s="308"/>
      <c r="AN590" s="308"/>
      <c r="AO590" s="308"/>
      <c r="AP590" s="308"/>
    </row>
    <row r="591">
      <c r="A591" s="290"/>
      <c r="B591" s="286"/>
      <c r="C591" s="289"/>
      <c r="D591" s="293" t="str">
        <f t="shared" si="4"/>
        <v/>
      </c>
      <c r="E591" s="296"/>
      <c r="F591" s="290" t="str">
        <f t="shared" si="1"/>
        <v/>
      </c>
      <c r="G591" s="286"/>
      <c r="H591" s="287"/>
      <c r="I591" s="296"/>
      <c r="J591" s="290"/>
      <c r="K591" s="285" t="str">
        <f t="shared" si="2"/>
        <v/>
      </c>
      <c r="L591" s="285"/>
      <c r="M591" s="290"/>
      <c r="N591" s="290"/>
      <c r="O591" s="285"/>
      <c r="P591" s="285"/>
      <c r="Q591" s="290"/>
      <c r="R591" s="285"/>
      <c r="S591" s="285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308"/>
      <c r="AL591" s="308"/>
      <c r="AM591" s="308"/>
      <c r="AN591" s="308"/>
      <c r="AO591" s="308"/>
      <c r="AP591" s="308"/>
    </row>
    <row r="592">
      <c r="A592" s="290"/>
      <c r="B592" s="286"/>
      <c r="C592" s="289"/>
      <c r="D592" s="293" t="str">
        <f t="shared" si="4"/>
        <v/>
      </c>
      <c r="E592" s="296"/>
      <c r="F592" s="290" t="str">
        <f t="shared" si="1"/>
        <v/>
      </c>
      <c r="G592" s="286"/>
      <c r="H592" s="287"/>
      <c r="I592" s="296"/>
      <c r="J592" s="290"/>
      <c r="K592" s="285" t="str">
        <f t="shared" si="2"/>
        <v/>
      </c>
      <c r="L592" s="285"/>
      <c r="M592" s="290"/>
      <c r="N592" s="290"/>
      <c r="O592" s="285"/>
      <c r="P592" s="285"/>
      <c r="Q592" s="290"/>
      <c r="R592" s="285"/>
      <c r="S592" s="285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308"/>
      <c r="AL592" s="308"/>
      <c r="AM592" s="308"/>
      <c r="AN592" s="308"/>
      <c r="AO592" s="308"/>
      <c r="AP592" s="308"/>
    </row>
    <row r="593">
      <c r="A593" s="290"/>
      <c r="B593" s="286"/>
      <c r="C593" s="289"/>
      <c r="D593" s="293" t="str">
        <f t="shared" si="4"/>
        <v/>
      </c>
      <c r="E593" s="296"/>
      <c r="F593" s="290" t="str">
        <f t="shared" si="1"/>
        <v/>
      </c>
      <c r="G593" s="286"/>
      <c r="H593" s="287"/>
      <c r="I593" s="296"/>
      <c r="J593" s="290"/>
      <c r="K593" s="285" t="str">
        <f t="shared" si="2"/>
        <v/>
      </c>
      <c r="L593" s="285"/>
      <c r="M593" s="290"/>
      <c r="N593" s="290"/>
      <c r="O593" s="285"/>
      <c r="P593" s="285"/>
      <c r="Q593" s="290"/>
      <c r="R593" s="285"/>
      <c r="S593" s="285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308"/>
      <c r="AL593" s="308"/>
      <c r="AM593" s="308"/>
      <c r="AN593" s="308"/>
      <c r="AO593" s="308"/>
      <c r="AP593" s="308"/>
    </row>
    <row r="594">
      <c r="A594" s="290"/>
      <c r="B594" s="286"/>
      <c r="C594" s="289"/>
      <c r="D594" s="293" t="str">
        <f t="shared" si="4"/>
        <v/>
      </c>
      <c r="E594" s="296"/>
      <c r="F594" s="290" t="str">
        <f t="shared" si="1"/>
        <v/>
      </c>
      <c r="G594" s="286"/>
      <c r="H594" s="287"/>
      <c r="I594" s="296"/>
      <c r="J594" s="290"/>
      <c r="K594" s="285" t="str">
        <f t="shared" si="2"/>
        <v/>
      </c>
      <c r="L594" s="285"/>
      <c r="M594" s="290"/>
      <c r="N594" s="290"/>
      <c r="O594" s="285"/>
      <c r="P594" s="285"/>
      <c r="Q594" s="290"/>
      <c r="R594" s="285"/>
      <c r="S594" s="285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308"/>
      <c r="AL594" s="308"/>
      <c r="AM594" s="308"/>
      <c r="AN594" s="308"/>
      <c r="AO594" s="308"/>
      <c r="AP594" s="308"/>
    </row>
    <row r="595">
      <c r="A595" s="290"/>
      <c r="B595" s="286"/>
      <c r="C595" s="289"/>
      <c r="D595" s="293" t="str">
        <f t="shared" si="4"/>
        <v/>
      </c>
      <c r="E595" s="296"/>
      <c r="F595" s="290" t="str">
        <f t="shared" si="1"/>
        <v/>
      </c>
      <c r="G595" s="286"/>
      <c r="H595" s="287"/>
      <c r="I595" s="296"/>
      <c r="J595" s="290"/>
      <c r="K595" s="285" t="str">
        <f t="shared" si="2"/>
        <v/>
      </c>
      <c r="L595" s="285"/>
      <c r="M595" s="290"/>
      <c r="N595" s="290"/>
      <c r="O595" s="285"/>
      <c r="P595" s="285"/>
      <c r="Q595" s="290"/>
      <c r="R595" s="285"/>
      <c r="S595" s="285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308"/>
      <c r="AL595" s="308"/>
      <c r="AM595" s="308"/>
      <c r="AN595" s="308"/>
      <c r="AO595" s="308"/>
      <c r="AP595" s="308"/>
    </row>
    <row r="596">
      <c r="A596" s="290"/>
      <c r="B596" s="286"/>
      <c r="C596" s="289"/>
      <c r="D596" s="293" t="str">
        <f t="shared" si="4"/>
        <v/>
      </c>
      <c r="E596" s="296"/>
      <c r="F596" s="290" t="str">
        <f t="shared" si="1"/>
        <v/>
      </c>
      <c r="G596" s="286"/>
      <c r="H596" s="287"/>
      <c r="I596" s="296"/>
      <c r="J596" s="290"/>
      <c r="K596" s="285" t="str">
        <f t="shared" si="2"/>
        <v/>
      </c>
      <c r="L596" s="285"/>
      <c r="M596" s="290"/>
      <c r="N596" s="290"/>
      <c r="O596" s="285"/>
      <c r="P596" s="285"/>
      <c r="Q596" s="290"/>
      <c r="R596" s="285"/>
      <c r="S596" s="285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308"/>
      <c r="AL596" s="308"/>
      <c r="AM596" s="308"/>
      <c r="AN596" s="308"/>
      <c r="AO596" s="308"/>
      <c r="AP596" s="308"/>
    </row>
    <row r="597">
      <c r="A597" s="290"/>
      <c r="B597" s="286"/>
      <c r="C597" s="289"/>
      <c r="D597" s="293" t="str">
        <f t="shared" si="4"/>
        <v/>
      </c>
      <c r="E597" s="296"/>
      <c r="F597" s="290" t="str">
        <f t="shared" si="1"/>
        <v/>
      </c>
      <c r="G597" s="286"/>
      <c r="H597" s="287"/>
      <c r="I597" s="296"/>
      <c r="J597" s="290"/>
      <c r="K597" s="285" t="str">
        <f t="shared" si="2"/>
        <v/>
      </c>
      <c r="L597" s="285"/>
      <c r="M597" s="290"/>
      <c r="N597" s="290"/>
      <c r="O597" s="285"/>
      <c r="P597" s="285"/>
      <c r="Q597" s="290"/>
      <c r="R597" s="285"/>
      <c r="S597" s="285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308"/>
      <c r="AL597" s="308"/>
      <c r="AM597" s="308"/>
      <c r="AN597" s="308"/>
      <c r="AO597" s="308"/>
      <c r="AP597" s="308"/>
    </row>
    <row r="598">
      <c r="A598" s="290"/>
      <c r="B598" s="286"/>
      <c r="C598" s="289"/>
      <c r="D598" s="293" t="str">
        <f t="shared" si="4"/>
        <v/>
      </c>
      <c r="E598" s="296"/>
      <c r="F598" s="290" t="str">
        <f t="shared" si="1"/>
        <v/>
      </c>
      <c r="G598" s="286"/>
      <c r="H598" s="287"/>
      <c r="I598" s="296"/>
      <c r="J598" s="290"/>
      <c r="K598" s="285" t="str">
        <f t="shared" si="2"/>
        <v/>
      </c>
      <c r="L598" s="285"/>
      <c r="M598" s="290"/>
      <c r="N598" s="290"/>
      <c r="O598" s="285"/>
      <c r="P598" s="285"/>
      <c r="Q598" s="290"/>
      <c r="R598" s="285"/>
      <c r="S598" s="285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308"/>
      <c r="AL598" s="308"/>
      <c r="AM598" s="308"/>
      <c r="AN598" s="308"/>
      <c r="AO598" s="308"/>
      <c r="AP598" s="308"/>
    </row>
    <row r="599">
      <c r="A599" s="290"/>
      <c r="B599" s="286"/>
      <c r="C599" s="289"/>
      <c r="D599" s="293" t="str">
        <f t="shared" si="4"/>
        <v/>
      </c>
      <c r="E599" s="296"/>
      <c r="F599" s="290" t="str">
        <f t="shared" si="1"/>
        <v/>
      </c>
      <c r="G599" s="286"/>
      <c r="H599" s="287"/>
      <c r="I599" s="296"/>
      <c r="J599" s="290"/>
      <c r="K599" s="285" t="str">
        <f t="shared" si="2"/>
        <v/>
      </c>
      <c r="L599" s="285"/>
      <c r="M599" s="290"/>
      <c r="N599" s="290"/>
      <c r="O599" s="285"/>
      <c r="P599" s="285"/>
      <c r="Q599" s="290"/>
      <c r="R599" s="285"/>
      <c r="S599" s="285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308"/>
      <c r="AL599" s="308"/>
      <c r="AM599" s="308"/>
      <c r="AN599" s="308"/>
      <c r="AO599" s="308"/>
      <c r="AP599" s="308"/>
    </row>
    <row r="600">
      <c r="A600" s="290"/>
      <c r="B600" s="286"/>
      <c r="C600" s="289"/>
      <c r="D600" s="293" t="str">
        <f t="shared" si="4"/>
        <v/>
      </c>
      <c r="E600" s="296"/>
      <c r="F600" s="290" t="str">
        <f t="shared" si="1"/>
        <v/>
      </c>
      <c r="G600" s="286"/>
      <c r="H600" s="287"/>
      <c r="I600" s="296"/>
      <c r="J600" s="290"/>
      <c r="K600" s="285" t="str">
        <f t="shared" si="2"/>
        <v/>
      </c>
      <c r="L600" s="285"/>
      <c r="M600" s="290"/>
      <c r="N600" s="290"/>
      <c r="O600" s="285"/>
      <c r="P600" s="285"/>
      <c r="Q600" s="290"/>
      <c r="R600" s="285"/>
      <c r="S600" s="285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308"/>
      <c r="AL600" s="308"/>
      <c r="AM600" s="308"/>
      <c r="AN600" s="308"/>
      <c r="AO600" s="308"/>
      <c r="AP600" s="308"/>
    </row>
    <row r="601">
      <c r="A601" s="290"/>
      <c r="B601" s="286"/>
      <c r="C601" s="289"/>
      <c r="D601" s="293" t="str">
        <f t="shared" si="4"/>
        <v/>
      </c>
      <c r="E601" s="296"/>
      <c r="F601" s="290" t="str">
        <f t="shared" si="1"/>
        <v/>
      </c>
      <c r="G601" s="286"/>
      <c r="H601" s="287"/>
      <c r="I601" s="296"/>
      <c r="J601" s="290"/>
      <c r="K601" s="285" t="str">
        <f t="shared" si="2"/>
        <v/>
      </c>
      <c r="L601" s="285"/>
      <c r="M601" s="290"/>
      <c r="N601" s="290"/>
      <c r="O601" s="285"/>
      <c r="P601" s="285"/>
      <c r="Q601" s="290"/>
      <c r="R601" s="285"/>
      <c r="S601" s="285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308"/>
      <c r="AL601" s="308"/>
      <c r="AM601" s="308"/>
      <c r="AN601" s="308"/>
      <c r="AO601" s="308"/>
      <c r="AP601" s="308"/>
    </row>
    <row r="602">
      <c r="A602" s="290"/>
      <c r="B602" s="286"/>
      <c r="C602" s="289"/>
      <c r="D602" s="293" t="str">
        <f t="shared" si="4"/>
        <v/>
      </c>
      <c r="E602" s="296"/>
      <c r="F602" s="290" t="str">
        <f t="shared" si="1"/>
        <v/>
      </c>
      <c r="G602" s="286"/>
      <c r="H602" s="287"/>
      <c r="I602" s="296"/>
      <c r="J602" s="290"/>
      <c r="K602" s="285" t="str">
        <f t="shared" si="2"/>
        <v/>
      </c>
      <c r="L602" s="285"/>
      <c r="M602" s="290"/>
      <c r="N602" s="290"/>
      <c r="O602" s="285"/>
      <c r="P602" s="285"/>
      <c r="Q602" s="290"/>
      <c r="R602" s="285"/>
      <c r="S602" s="285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308"/>
      <c r="AL602" s="308"/>
      <c r="AM602" s="308"/>
      <c r="AN602" s="308"/>
      <c r="AO602" s="308"/>
      <c r="AP602" s="308"/>
    </row>
    <row r="603">
      <c r="A603" s="290"/>
      <c r="B603" s="286"/>
      <c r="C603" s="289"/>
      <c r="D603" s="293" t="str">
        <f t="shared" si="4"/>
        <v/>
      </c>
      <c r="E603" s="296"/>
      <c r="F603" s="290" t="str">
        <f t="shared" si="1"/>
        <v/>
      </c>
      <c r="G603" s="286"/>
      <c r="H603" s="287"/>
      <c r="I603" s="296"/>
      <c r="J603" s="290"/>
      <c r="K603" s="285" t="str">
        <f t="shared" si="2"/>
        <v/>
      </c>
      <c r="L603" s="285"/>
      <c r="M603" s="290"/>
      <c r="N603" s="290"/>
      <c r="O603" s="285"/>
      <c r="P603" s="285"/>
      <c r="Q603" s="290"/>
      <c r="R603" s="285"/>
      <c r="S603" s="285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308"/>
      <c r="AL603" s="308"/>
      <c r="AM603" s="308"/>
      <c r="AN603" s="308"/>
      <c r="AO603" s="308"/>
      <c r="AP603" s="308"/>
    </row>
    <row r="604">
      <c r="A604" s="290"/>
      <c r="B604" s="286"/>
      <c r="C604" s="289"/>
      <c r="D604" s="293" t="str">
        <f t="shared" si="4"/>
        <v/>
      </c>
      <c r="E604" s="296"/>
      <c r="F604" s="290" t="str">
        <f t="shared" si="1"/>
        <v/>
      </c>
      <c r="G604" s="286"/>
      <c r="H604" s="287"/>
      <c r="I604" s="296"/>
      <c r="J604" s="290"/>
      <c r="K604" s="285" t="str">
        <f t="shared" si="2"/>
        <v/>
      </c>
      <c r="L604" s="285"/>
      <c r="M604" s="290"/>
      <c r="N604" s="290"/>
      <c r="O604" s="285"/>
      <c r="P604" s="285"/>
      <c r="Q604" s="290"/>
      <c r="R604" s="285"/>
      <c r="S604" s="285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308"/>
      <c r="AL604" s="308"/>
      <c r="AM604" s="308"/>
      <c r="AN604" s="308"/>
      <c r="AO604" s="308"/>
      <c r="AP604" s="308"/>
    </row>
    <row r="605">
      <c r="A605" s="290"/>
      <c r="B605" s="286"/>
      <c r="C605" s="289"/>
      <c r="D605" s="293" t="str">
        <f t="shared" si="4"/>
        <v/>
      </c>
      <c r="E605" s="296"/>
      <c r="F605" s="290" t="str">
        <f t="shared" si="1"/>
        <v/>
      </c>
      <c r="G605" s="286"/>
      <c r="H605" s="287"/>
      <c r="I605" s="296"/>
      <c r="J605" s="290"/>
      <c r="K605" s="285" t="str">
        <f t="shared" si="2"/>
        <v/>
      </c>
      <c r="L605" s="285"/>
      <c r="M605" s="290"/>
      <c r="N605" s="290"/>
      <c r="O605" s="285"/>
      <c r="P605" s="285"/>
      <c r="Q605" s="290"/>
      <c r="R605" s="285"/>
      <c r="S605" s="285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308"/>
      <c r="AL605" s="308"/>
      <c r="AM605" s="308"/>
      <c r="AN605" s="308"/>
      <c r="AO605" s="308"/>
      <c r="AP605" s="308"/>
    </row>
    <row r="606">
      <c r="A606" s="290"/>
      <c r="B606" s="286"/>
      <c r="C606" s="289"/>
      <c r="D606" s="293" t="str">
        <f t="shared" si="4"/>
        <v/>
      </c>
      <c r="E606" s="296"/>
      <c r="F606" s="290" t="str">
        <f t="shared" si="1"/>
        <v/>
      </c>
      <c r="G606" s="286"/>
      <c r="H606" s="287"/>
      <c r="I606" s="296"/>
      <c r="J606" s="290"/>
      <c r="K606" s="285" t="str">
        <f t="shared" si="2"/>
        <v/>
      </c>
      <c r="L606" s="285"/>
      <c r="M606" s="290"/>
      <c r="N606" s="290"/>
      <c r="O606" s="285"/>
      <c r="P606" s="285"/>
      <c r="Q606" s="290"/>
      <c r="R606" s="285"/>
      <c r="S606" s="285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308"/>
      <c r="AL606" s="308"/>
      <c r="AM606" s="308"/>
      <c r="AN606" s="308"/>
      <c r="AO606" s="308"/>
      <c r="AP606" s="308"/>
    </row>
    <row r="607">
      <c r="A607" s="290"/>
      <c r="B607" s="286"/>
      <c r="C607" s="289"/>
      <c r="D607" s="293" t="str">
        <f t="shared" si="4"/>
        <v/>
      </c>
      <c r="E607" s="296"/>
      <c r="F607" s="290" t="str">
        <f t="shared" si="1"/>
        <v/>
      </c>
      <c r="G607" s="286"/>
      <c r="H607" s="287"/>
      <c r="I607" s="296"/>
      <c r="J607" s="290"/>
      <c r="K607" s="285" t="str">
        <f t="shared" si="2"/>
        <v/>
      </c>
      <c r="L607" s="285"/>
      <c r="M607" s="290"/>
      <c r="N607" s="290"/>
      <c r="O607" s="285"/>
      <c r="P607" s="285"/>
      <c r="Q607" s="290"/>
      <c r="R607" s="285"/>
      <c r="S607" s="285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308"/>
      <c r="AL607" s="308"/>
      <c r="AM607" s="308"/>
      <c r="AN607" s="308"/>
      <c r="AO607" s="308"/>
      <c r="AP607" s="308"/>
    </row>
    <row r="608">
      <c r="A608" s="290"/>
      <c r="B608" s="286"/>
      <c r="C608" s="289"/>
      <c r="D608" s="293" t="str">
        <f t="shared" si="4"/>
        <v/>
      </c>
      <c r="E608" s="296"/>
      <c r="F608" s="290" t="str">
        <f t="shared" si="1"/>
        <v/>
      </c>
      <c r="G608" s="286"/>
      <c r="H608" s="287"/>
      <c r="I608" s="296"/>
      <c r="J608" s="290"/>
      <c r="K608" s="285" t="str">
        <f t="shared" si="2"/>
        <v/>
      </c>
      <c r="L608" s="285"/>
      <c r="M608" s="290"/>
      <c r="N608" s="290"/>
      <c r="O608" s="285"/>
      <c r="P608" s="285"/>
      <c r="Q608" s="290"/>
      <c r="R608" s="285"/>
      <c r="S608" s="285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308"/>
      <c r="AL608" s="308"/>
      <c r="AM608" s="308"/>
      <c r="AN608" s="308"/>
      <c r="AO608" s="308"/>
      <c r="AP608" s="308"/>
    </row>
    <row r="609">
      <c r="A609" s="290"/>
      <c r="B609" s="286"/>
      <c r="C609" s="289"/>
      <c r="D609" s="293" t="str">
        <f t="shared" si="4"/>
        <v/>
      </c>
      <c r="E609" s="296"/>
      <c r="F609" s="290" t="str">
        <f t="shared" si="1"/>
        <v/>
      </c>
      <c r="G609" s="286"/>
      <c r="H609" s="287"/>
      <c r="I609" s="296"/>
      <c r="J609" s="290"/>
      <c r="K609" s="285" t="str">
        <f t="shared" si="2"/>
        <v/>
      </c>
      <c r="L609" s="285"/>
      <c r="M609" s="290"/>
      <c r="N609" s="290"/>
      <c r="O609" s="285"/>
      <c r="P609" s="285"/>
      <c r="Q609" s="290"/>
      <c r="R609" s="285"/>
      <c r="S609" s="285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308"/>
      <c r="AL609" s="308"/>
      <c r="AM609" s="308"/>
      <c r="AN609" s="308"/>
      <c r="AO609" s="308"/>
      <c r="AP609" s="308"/>
    </row>
    <row r="610">
      <c r="A610" s="290"/>
      <c r="B610" s="286"/>
      <c r="C610" s="289"/>
      <c r="D610" s="293" t="str">
        <f t="shared" si="4"/>
        <v/>
      </c>
      <c r="E610" s="296"/>
      <c r="F610" s="290" t="str">
        <f t="shared" si="1"/>
        <v/>
      </c>
      <c r="G610" s="286"/>
      <c r="H610" s="287"/>
      <c r="I610" s="296"/>
      <c r="J610" s="290"/>
      <c r="K610" s="285" t="str">
        <f t="shared" si="2"/>
        <v/>
      </c>
      <c r="L610" s="285"/>
      <c r="M610" s="290"/>
      <c r="N610" s="290"/>
      <c r="O610" s="285"/>
      <c r="P610" s="285"/>
      <c r="Q610" s="290"/>
      <c r="R610" s="285"/>
      <c r="S610" s="285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308"/>
      <c r="AL610" s="308"/>
      <c r="AM610" s="308"/>
      <c r="AN610" s="308"/>
      <c r="AO610" s="308"/>
      <c r="AP610" s="308"/>
    </row>
    <row r="611">
      <c r="A611" s="290"/>
      <c r="B611" s="286"/>
      <c r="C611" s="289"/>
      <c r="D611" s="293" t="str">
        <f t="shared" si="4"/>
        <v/>
      </c>
      <c r="E611" s="296"/>
      <c r="F611" s="290" t="str">
        <f t="shared" si="1"/>
        <v/>
      </c>
      <c r="G611" s="286"/>
      <c r="H611" s="287"/>
      <c r="I611" s="296"/>
      <c r="J611" s="290"/>
      <c r="K611" s="285" t="str">
        <f t="shared" si="2"/>
        <v/>
      </c>
      <c r="L611" s="285"/>
      <c r="M611" s="290"/>
      <c r="N611" s="290"/>
      <c r="O611" s="285"/>
      <c r="P611" s="285"/>
      <c r="Q611" s="290"/>
      <c r="R611" s="285"/>
      <c r="S611" s="285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308"/>
      <c r="AL611" s="308"/>
      <c r="AM611" s="308"/>
      <c r="AN611" s="308"/>
      <c r="AO611" s="308"/>
      <c r="AP611" s="308"/>
    </row>
    <row r="612">
      <c r="A612" s="290"/>
      <c r="B612" s="286"/>
      <c r="C612" s="289"/>
      <c r="D612" s="293" t="str">
        <f t="shared" si="4"/>
        <v/>
      </c>
      <c r="E612" s="296"/>
      <c r="F612" s="290" t="str">
        <f t="shared" si="1"/>
        <v/>
      </c>
      <c r="G612" s="286"/>
      <c r="H612" s="287"/>
      <c r="I612" s="296"/>
      <c r="J612" s="290"/>
      <c r="K612" s="285" t="str">
        <f t="shared" si="2"/>
        <v/>
      </c>
      <c r="L612" s="285"/>
      <c r="M612" s="290"/>
      <c r="N612" s="290"/>
      <c r="O612" s="285"/>
      <c r="P612" s="285"/>
      <c r="Q612" s="290"/>
      <c r="R612" s="285"/>
      <c r="S612" s="285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308"/>
      <c r="AL612" s="308"/>
      <c r="AM612" s="308"/>
      <c r="AN612" s="308"/>
      <c r="AO612" s="308"/>
      <c r="AP612" s="308"/>
    </row>
    <row r="613">
      <c r="A613" s="290"/>
      <c r="B613" s="286"/>
      <c r="C613" s="289"/>
      <c r="D613" s="293" t="str">
        <f t="shared" si="4"/>
        <v/>
      </c>
      <c r="E613" s="296"/>
      <c r="F613" s="290" t="str">
        <f t="shared" si="1"/>
        <v/>
      </c>
      <c r="G613" s="286"/>
      <c r="H613" s="287"/>
      <c r="I613" s="296"/>
      <c r="J613" s="290"/>
      <c r="K613" s="285" t="str">
        <f t="shared" si="2"/>
        <v/>
      </c>
      <c r="L613" s="285"/>
      <c r="M613" s="290"/>
      <c r="N613" s="290"/>
      <c r="O613" s="285"/>
      <c r="P613" s="285"/>
      <c r="Q613" s="290"/>
      <c r="R613" s="285"/>
      <c r="S613" s="285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308"/>
      <c r="AL613" s="308"/>
      <c r="AM613" s="308"/>
      <c r="AN613" s="308"/>
      <c r="AO613" s="308"/>
      <c r="AP613" s="308"/>
    </row>
    <row r="614">
      <c r="A614" s="290"/>
      <c r="B614" s="286"/>
      <c r="C614" s="289"/>
      <c r="D614" s="293" t="str">
        <f t="shared" si="4"/>
        <v/>
      </c>
      <c r="E614" s="296"/>
      <c r="F614" s="290" t="str">
        <f t="shared" si="1"/>
        <v/>
      </c>
      <c r="G614" s="286"/>
      <c r="H614" s="287"/>
      <c r="I614" s="296"/>
      <c r="J614" s="290"/>
      <c r="K614" s="285" t="str">
        <f t="shared" si="2"/>
        <v/>
      </c>
      <c r="L614" s="285"/>
      <c r="M614" s="290"/>
      <c r="N614" s="290"/>
      <c r="O614" s="285"/>
      <c r="P614" s="285"/>
      <c r="Q614" s="290"/>
      <c r="R614" s="285"/>
      <c r="S614" s="285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308"/>
      <c r="AL614" s="308"/>
      <c r="AM614" s="308"/>
      <c r="AN614" s="308"/>
      <c r="AO614" s="308"/>
      <c r="AP614" s="308"/>
    </row>
    <row r="615">
      <c r="A615" s="290"/>
      <c r="B615" s="286"/>
      <c r="C615" s="289"/>
      <c r="D615" s="293" t="str">
        <f t="shared" si="4"/>
        <v/>
      </c>
      <c r="E615" s="296"/>
      <c r="F615" s="290" t="str">
        <f t="shared" si="1"/>
        <v/>
      </c>
      <c r="G615" s="286"/>
      <c r="H615" s="287"/>
      <c r="I615" s="296"/>
      <c r="J615" s="290"/>
      <c r="K615" s="285" t="str">
        <f t="shared" si="2"/>
        <v/>
      </c>
      <c r="L615" s="285"/>
      <c r="M615" s="290"/>
      <c r="N615" s="290"/>
      <c r="O615" s="285"/>
      <c r="P615" s="285"/>
      <c r="Q615" s="290"/>
      <c r="R615" s="285"/>
      <c r="S615" s="285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308"/>
      <c r="AL615" s="308"/>
      <c r="AM615" s="308"/>
      <c r="AN615" s="308"/>
      <c r="AO615" s="308"/>
      <c r="AP615" s="308"/>
    </row>
    <row r="616">
      <c r="A616" s="290"/>
      <c r="B616" s="286"/>
      <c r="C616" s="289"/>
      <c r="D616" s="293" t="str">
        <f t="shared" si="4"/>
        <v/>
      </c>
      <c r="E616" s="296"/>
      <c r="F616" s="290" t="str">
        <f t="shared" si="1"/>
        <v/>
      </c>
      <c r="G616" s="286"/>
      <c r="H616" s="287"/>
      <c r="I616" s="296"/>
      <c r="J616" s="290"/>
      <c r="K616" s="285" t="str">
        <f t="shared" si="2"/>
        <v/>
      </c>
      <c r="L616" s="285"/>
      <c r="M616" s="290"/>
      <c r="N616" s="290"/>
      <c r="O616" s="285"/>
      <c r="P616" s="285"/>
      <c r="Q616" s="290"/>
      <c r="R616" s="285"/>
      <c r="S616" s="285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308"/>
      <c r="AL616" s="308"/>
      <c r="AM616" s="308"/>
      <c r="AN616" s="308"/>
      <c r="AO616" s="308"/>
      <c r="AP616" s="308"/>
    </row>
    <row r="617">
      <c r="A617" s="290"/>
      <c r="B617" s="286"/>
      <c r="C617" s="289"/>
      <c r="D617" s="293" t="str">
        <f t="shared" si="4"/>
        <v/>
      </c>
      <c r="E617" s="296"/>
      <c r="F617" s="290" t="str">
        <f t="shared" si="1"/>
        <v/>
      </c>
      <c r="G617" s="286"/>
      <c r="H617" s="287"/>
      <c r="I617" s="296"/>
      <c r="J617" s="290"/>
      <c r="K617" s="285" t="str">
        <f t="shared" si="2"/>
        <v/>
      </c>
      <c r="L617" s="285"/>
      <c r="M617" s="290"/>
      <c r="N617" s="290"/>
      <c r="O617" s="285"/>
      <c r="P617" s="285"/>
      <c r="Q617" s="290"/>
      <c r="R617" s="285"/>
      <c r="S617" s="285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308"/>
      <c r="AL617" s="308"/>
      <c r="AM617" s="308"/>
      <c r="AN617" s="308"/>
      <c r="AO617" s="308"/>
      <c r="AP617" s="308"/>
    </row>
    <row r="618">
      <c r="A618" s="290"/>
      <c r="B618" s="286"/>
      <c r="C618" s="289"/>
      <c r="D618" s="293" t="str">
        <f t="shared" si="4"/>
        <v/>
      </c>
      <c r="E618" s="296"/>
      <c r="F618" s="290" t="str">
        <f t="shared" si="1"/>
        <v/>
      </c>
      <c r="G618" s="286"/>
      <c r="H618" s="287"/>
      <c r="I618" s="296"/>
      <c r="J618" s="290"/>
      <c r="K618" s="285" t="str">
        <f t="shared" si="2"/>
        <v/>
      </c>
      <c r="L618" s="285"/>
      <c r="M618" s="290"/>
      <c r="N618" s="290"/>
      <c r="O618" s="285"/>
      <c r="P618" s="285"/>
      <c r="Q618" s="290"/>
      <c r="R618" s="285"/>
      <c r="S618" s="285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308"/>
      <c r="AL618" s="308"/>
      <c r="AM618" s="308"/>
      <c r="AN618" s="308"/>
      <c r="AO618" s="308"/>
      <c r="AP618" s="308"/>
    </row>
    <row r="619">
      <c r="A619" s="290"/>
      <c r="B619" s="286"/>
      <c r="C619" s="289"/>
      <c r="D619" s="293" t="str">
        <f t="shared" si="4"/>
        <v/>
      </c>
      <c r="E619" s="296"/>
      <c r="F619" s="290" t="str">
        <f t="shared" si="1"/>
        <v/>
      </c>
      <c r="G619" s="286"/>
      <c r="H619" s="287"/>
      <c r="I619" s="296"/>
      <c r="J619" s="290"/>
      <c r="K619" s="285" t="str">
        <f t="shared" si="2"/>
        <v/>
      </c>
      <c r="L619" s="285"/>
      <c r="M619" s="290"/>
      <c r="N619" s="290"/>
      <c r="O619" s="285"/>
      <c r="P619" s="285"/>
      <c r="Q619" s="290"/>
      <c r="R619" s="285"/>
      <c r="S619" s="285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308"/>
      <c r="AL619" s="308"/>
      <c r="AM619" s="308"/>
      <c r="AN619" s="308"/>
      <c r="AO619" s="308"/>
      <c r="AP619" s="308"/>
    </row>
    <row r="620">
      <c r="A620" s="290"/>
      <c r="B620" s="286"/>
      <c r="C620" s="289"/>
      <c r="D620" s="293" t="str">
        <f t="shared" si="4"/>
        <v/>
      </c>
      <c r="E620" s="296"/>
      <c r="F620" s="290" t="str">
        <f t="shared" si="1"/>
        <v/>
      </c>
      <c r="G620" s="286"/>
      <c r="H620" s="287"/>
      <c r="I620" s="296"/>
      <c r="J620" s="290"/>
      <c r="K620" s="285" t="str">
        <f t="shared" si="2"/>
        <v/>
      </c>
      <c r="L620" s="285"/>
      <c r="M620" s="290"/>
      <c r="N620" s="290"/>
      <c r="O620" s="285"/>
      <c r="P620" s="285"/>
      <c r="Q620" s="290"/>
      <c r="R620" s="285"/>
      <c r="S620" s="285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308"/>
      <c r="AL620" s="308"/>
      <c r="AM620" s="308"/>
      <c r="AN620" s="308"/>
      <c r="AO620" s="308"/>
      <c r="AP620" s="308"/>
    </row>
    <row r="621">
      <c r="A621" s="290"/>
      <c r="B621" s="286"/>
      <c r="C621" s="289"/>
      <c r="D621" s="293" t="str">
        <f t="shared" si="4"/>
        <v/>
      </c>
      <c r="E621" s="296"/>
      <c r="F621" s="290" t="str">
        <f t="shared" si="1"/>
        <v/>
      </c>
      <c r="G621" s="286"/>
      <c r="H621" s="287"/>
      <c r="I621" s="296"/>
      <c r="J621" s="290"/>
      <c r="K621" s="285" t="str">
        <f t="shared" si="2"/>
        <v/>
      </c>
      <c r="L621" s="285"/>
      <c r="M621" s="290"/>
      <c r="N621" s="290"/>
      <c r="O621" s="285"/>
      <c r="P621" s="285"/>
      <c r="Q621" s="290"/>
      <c r="R621" s="285"/>
      <c r="S621" s="285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308"/>
      <c r="AL621" s="308"/>
      <c r="AM621" s="308"/>
      <c r="AN621" s="308"/>
      <c r="AO621" s="308"/>
      <c r="AP621" s="308"/>
    </row>
    <row r="622">
      <c r="A622" s="290"/>
      <c r="B622" s="286"/>
      <c r="C622" s="289"/>
      <c r="D622" s="293" t="str">
        <f t="shared" si="4"/>
        <v/>
      </c>
      <c r="E622" s="296"/>
      <c r="F622" s="290" t="str">
        <f t="shared" si="1"/>
        <v/>
      </c>
      <c r="G622" s="286"/>
      <c r="H622" s="287"/>
      <c r="I622" s="296"/>
      <c r="J622" s="290"/>
      <c r="K622" s="285" t="str">
        <f t="shared" si="2"/>
        <v/>
      </c>
      <c r="L622" s="285"/>
      <c r="M622" s="290"/>
      <c r="N622" s="290"/>
      <c r="O622" s="285"/>
      <c r="P622" s="285"/>
      <c r="Q622" s="290"/>
      <c r="R622" s="285"/>
      <c r="S622" s="285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308"/>
      <c r="AL622" s="308"/>
      <c r="AM622" s="308"/>
      <c r="AN622" s="308"/>
      <c r="AO622" s="308"/>
      <c r="AP622" s="308"/>
    </row>
    <row r="623">
      <c r="A623" s="290"/>
      <c r="B623" s="286"/>
      <c r="C623" s="289"/>
      <c r="D623" s="293" t="str">
        <f t="shared" si="4"/>
        <v/>
      </c>
      <c r="E623" s="296"/>
      <c r="F623" s="290" t="str">
        <f t="shared" si="1"/>
        <v/>
      </c>
      <c r="G623" s="286"/>
      <c r="H623" s="287"/>
      <c r="I623" s="296"/>
      <c r="J623" s="290"/>
      <c r="K623" s="285" t="str">
        <f t="shared" si="2"/>
        <v/>
      </c>
      <c r="L623" s="285"/>
      <c r="M623" s="290"/>
      <c r="N623" s="290"/>
      <c r="O623" s="285"/>
      <c r="P623" s="285"/>
      <c r="Q623" s="290"/>
      <c r="R623" s="285"/>
      <c r="S623" s="285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308"/>
      <c r="AL623" s="308"/>
      <c r="AM623" s="308"/>
      <c r="AN623" s="308"/>
      <c r="AO623" s="308"/>
      <c r="AP623" s="308"/>
    </row>
    <row r="624">
      <c r="A624" s="290"/>
      <c r="B624" s="286"/>
      <c r="C624" s="289"/>
      <c r="D624" s="293" t="str">
        <f t="shared" si="4"/>
        <v/>
      </c>
      <c r="E624" s="296"/>
      <c r="F624" s="290" t="str">
        <f t="shared" si="1"/>
        <v/>
      </c>
      <c r="G624" s="286"/>
      <c r="H624" s="287"/>
      <c r="I624" s="296"/>
      <c r="J624" s="290"/>
      <c r="K624" s="285" t="str">
        <f t="shared" si="2"/>
        <v/>
      </c>
      <c r="L624" s="285"/>
      <c r="M624" s="290"/>
      <c r="N624" s="290"/>
      <c r="O624" s="285"/>
      <c r="P624" s="285"/>
      <c r="Q624" s="290"/>
      <c r="R624" s="285"/>
      <c r="S624" s="285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308"/>
      <c r="AL624" s="308"/>
      <c r="AM624" s="308"/>
      <c r="AN624" s="308"/>
      <c r="AO624" s="308"/>
      <c r="AP624" s="308"/>
    </row>
    <row r="625">
      <c r="A625" s="290"/>
      <c r="B625" s="286"/>
      <c r="C625" s="289"/>
      <c r="D625" s="293" t="str">
        <f t="shared" si="4"/>
        <v/>
      </c>
      <c r="E625" s="296"/>
      <c r="F625" s="290" t="str">
        <f t="shared" si="1"/>
        <v/>
      </c>
      <c r="G625" s="286"/>
      <c r="H625" s="287"/>
      <c r="I625" s="296"/>
      <c r="J625" s="290"/>
      <c r="K625" s="285" t="str">
        <f t="shared" si="2"/>
        <v/>
      </c>
      <c r="L625" s="285"/>
      <c r="M625" s="290"/>
      <c r="N625" s="290"/>
      <c r="O625" s="285"/>
      <c r="P625" s="285"/>
      <c r="Q625" s="290"/>
      <c r="R625" s="285"/>
      <c r="S625" s="285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308"/>
      <c r="AL625" s="308"/>
      <c r="AM625" s="308"/>
      <c r="AN625" s="308"/>
      <c r="AO625" s="308"/>
      <c r="AP625" s="308"/>
    </row>
    <row r="626">
      <c r="A626" s="290"/>
      <c r="B626" s="286"/>
      <c r="C626" s="289"/>
      <c r="D626" s="293" t="str">
        <f t="shared" si="4"/>
        <v/>
      </c>
      <c r="E626" s="296"/>
      <c r="F626" s="290" t="str">
        <f t="shared" si="1"/>
        <v/>
      </c>
      <c r="G626" s="286"/>
      <c r="H626" s="287"/>
      <c r="I626" s="296"/>
      <c r="J626" s="290"/>
      <c r="K626" s="285" t="str">
        <f t="shared" si="2"/>
        <v/>
      </c>
      <c r="L626" s="285"/>
      <c r="M626" s="290"/>
      <c r="N626" s="290"/>
      <c r="O626" s="285"/>
      <c r="P626" s="285"/>
      <c r="Q626" s="290"/>
      <c r="R626" s="285"/>
      <c r="S626" s="285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308"/>
      <c r="AL626" s="308"/>
      <c r="AM626" s="308"/>
      <c r="AN626" s="308"/>
      <c r="AO626" s="308"/>
      <c r="AP626" s="308"/>
    </row>
    <row r="627">
      <c r="A627" s="290"/>
      <c r="B627" s="286"/>
      <c r="C627" s="289"/>
      <c r="D627" s="293" t="str">
        <f t="shared" si="4"/>
        <v/>
      </c>
      <c r="E627" s="296"/>
      <c r="F627" s="290" t="str">
        <f t="shared" si="1"/>
        <v/>
      </c>
      <c r="G627" s="286"/>
      <c r="H627" s="287"/>
      <c r="I627" s="296"/>
      <c r="J627" s="290"/>
      <c r="K627" s="285" t="str">
        <f t="shared" si="2"/>
        <v/>
      </c>
      <c r="L627" s="285"/>
      <c r="M627" s="290"/>
      <c r="N627" s="290"/>
      <c r="O627" s="285"/>
      <c r="P627" s="285"/>
      <c r="Q627" s="290"/>
      <c r="R627" s="285"/>
      <c r="S627" s="285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308"/>
      <c r="AL627" s="308"/>
      <c r="AM627" s="308"/>
      <c r="AN627" s="308"/>
      <c r="AO627" s="308"/>
      <c r="AP627" s="308"/>
    </row>
    <row r="628">
      <c r="A628" s="290"/>
      <c r="B628" s="286"/>
      <c r="C628" s="289"/>
      <c r="D628" s="293" t="str">
        <f t="shared" si="4"/>
        <v/>
      </c>
      <c r="E628" s="296"/>
      <c r="F628" s="290" t="str">
        <f t="shared" si="1"/>
        <v/>
      </c>
      <c r="G628" s="286"/>
      <c r="H628" s="287"/>
      <c r="I628" s="296"/>
      <c r="J628" s="290"/>
      <c r="K628" s="285" t="str">
        <f t="shared" si="2"/>
        <v/>
      </c>
      <c r="L628" s="285"/>
      <c r="M628" s="290"/>
      <c r="N628" s="290"/>
      <c r="O628" s="285"/>
      <c r="P628" s="285"/>
      <c r="Q628" s="290"/>
      <c r="R628" s="285"/>
      <c r="S628" s="285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308"/>
      <c r="AL628" s="308"/>
      <c r="AM628" s="308"/>
      <c r="AN628" s="308"/>
      <c r="AO628" s="308"/>
      <c r="AP628" s="308"/>
    </row>
    <row r="629">
      <c r="A629" s="290"/>
      <c r="B629" s="286"/>
      <c r="C629" s="289"/>
      <c r="D629" s="293" t="str">
        <f t="shared" si="4"/>
        <v/>
      </c>
      <c r="E629" s="296"/>
      <c r="F629" s="290" t="str">
        <f t="shared" si="1"/>
        <v/>
      </c>
      <c r="G629" s="286"/>
      <c r="H629" s="287"/>
      <c r="I629" s="296"/>
      <c r="J629" s="290"/>
      <c r="K629" s="285" t="str">
        <f t="shared" si="2"/>
        <v/>
      </c>
      <c r="L629" s="285"/>
      <c r="M629" s="290"/>
      <c r="N629" s="290"/>
      <c r="O629" s="285"/>
      <c r="P629" s="285"/>
      <c r="Q629" s="290"/>
      <c r="R629" s="285"/>
      <c r="S629" s="285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308"/>
      <c r="AL629" s="308"/>
      <c r="AM629" s="308"/>
      <c r="AN629" s="308"/>
      <c r="AO629" s="308"/>
      <c r="AP629" s="308"/>
    </row>
    <row r="630">
      <c r="A630" s="290"/>
      <c r="B630" s="286"/>
      <c r="C630" s="289"/>
      <c r="D630" s="293" t="str">
        <f t="shared" si="4"/>
        <v/>
      </c>
      <c r="E630" s="296"/>
      <c r="F630" s="290" t="str">
        <f t="shared" si="1"/>
        <v/>
      </c>
      <c r="G630" s="286"/>
      <c r="H630" s="287"/>
      <c r="I630" s="296"/>
      <c r="J630" s="290"/>
      <c r="K630" s="285" t="str">
        <f t="shared" si="2"/>
        <v/>
      </c>
      <c r="L630" s="285"/>
      <c r="M630" s="290"/>
      <c r="N630" s="290"/>
      <c r="O630" s="285"/>
      <c r="P630" s="285"/>
      <c r="Q630" s="290"/>
      <c r="R630" s="285"/>
      <c r="S630" s="285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308"/>
      <c r="AL630" s="308"/>
      <c r="AM630" s="308"/>
      <c r="AN630" s="308"/>
      <c r="AO630" s="308"/>
      <c r="AP630" s="308"/>
    </row>
    <row r="631">
      <c r="A631" s="290"/>
      <c r="B631" s="286"/>
      <c r="C631" s="289"/>
      <c r="D631" s="293" t="str">
        <f t="shared" si="4"/>
        <v/>
      </c>
      <c r="E631" s="296"/>
      <c r="F631" s="290" t="str">
        <f t="shared" si="1"/>
        <v/>
      </c>
      <c r="G631" s="286"/>
      <c r="H631" s="287"/>
      <c r="I631" s="296"/>
      <c r="J631" s="290"/>
      <c r="K631" s="285" t="str">
        <f t="shared" si="2"/>
        <v/>
      </c>
      <c r="L631" s="285"/>
      <c r="M631" s="290"/>
      <c r="N631" s="290"/>
      <c r="O631" s="285"/>
      <c r="P631" s="285"/>
      <c r="Q631" s="290"/>
      <c r="R631" s="285"/>
      <c r="S631" s="285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308"/>
      <c r="AL631" s="308"/>
      <c r="AM631" s="308"/>
      <c r="AN631" s="308"/>
      <c r="AO631" s="308"/>
      <c r="AP631" s="308"/>
    </row>
    <row r="632">
      <c r="A632" s="290"/>
      <c r="B632" s="286"/>
      <c r="C632" s="289"/>
      <c r="D632" s="293" t="str">
        <f t="shared" si="4"/>
        <v/>
      </c>
      <c r="E632" s="296"/>
      <c r="F632" s="290" t="str">
        <f t="shared" si="1"/>
        <v/>
      </c>
      <c r="G632" s="286"/>
      <c r="H632" s="287"/>
      <c r="I632" s="296"/>
      <c r="J632" s="290"/>
      <c r="K632" s="285" t="str">
        <f t="shared" si="2"/>
        <v/>
      </c>
      <c r="L632" s="285"/>
      <c r="M632" s="290"/>
      <c r="N632" s="290"/>
      <c r="O632" s="285"/>
      <c r="P632" s="285"/>
      <c r="Q632" s="290"/>
      <c r="R632" s="285"/>
      <c r="S632" s="285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308"/>
      <c r="AL632" s="308"/>
      <c r="AM632" s="308"/>
      <c r="AN632" s="308"/>
      <c r="AO632" s="308"/>
      <c r="AP632" s="308"/>
    </row>
    <row r="633">
      <c r="A633" s="290"/>
      <c r="B633" s="286"/>
      <c r="C633" s="289"/>
      <c r="D633" s="293" t="str">
        <f t="shared" si="4"/>
        <v/>
      </c>
      <c r="E633" s="296"/>
      <c r="F633" s="290" t="str">
        <f t="shared" si="1"/>
        <v/>
      </c>
      <c r="G633" s="286"/>
      <c r="H633" s="287"/>
      <c r="I633" s="296"/>
      <c r="J633" s="290"/>
      <c r="K633" s="285" t="str">
        <f t="shared" si="2"/>
        <v/>
      </c>
      <c r="L633" s="285"/>
      <c r="M633" s="290"/>
      <c r="N633" s="290"/>
      <c r="O633" s="285"/>
      <c r="P633" s="285"/>
      <c r="Q633" s="290"/>
      <c r="R633" s="285"/>
      <c r="S633" s="285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308"/>
      <c r="AL633" s="308"/>
      <c r="AM633" s="308"/>
      <c r="AN633" s="308"/>
      <c r="AO633" s="308"/>
      <c r="AP633" s="308"/>
    </row>
    <row r="634">
      <c r="A634" s="290"/>
      <c r="B634" s="286"/>
      <c r="C634" s="289"/>
      <c r="D634" s="293" t="str">
        <f t="shared" si="4"/>
        <v/>
      </c>
      <c r="E634" s="296"/>
      <c r="F634" s="290" t="str">
        <f t="shared" si="1"/>
        <v/>
      </c>
      <c r="G634" s="286"/>
      <c r="H634" s="287"/>
      <c r="I634" s="296"/>
      <c r="J634" s="290"/>
      <c r="K634" s="285" t="str">
        <f t="shared" si="2"/>
        <v/>
      </c>
      <c r="L634" s="285"/>
      <c r="M634" s="290"/>
      <c r="N634" s="290"/>
      <c r="O634" s="285"/>
      <c r="P634" s="285"/>
      <c r="Q634" s="290"/>
      <c r="R634" s="285"/>
      <c r="S634" s="285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308"/>
      <c r="AL634" s="308"/>
      <c r="AM634" s="308"/>
      <c r="AN634" s="308"/>
      <c r="AO634" s="308"/>
      <c r="AP634" s="308"/>
    </row>
    <row r="635">
      <c r="A635" s="290"/>
      <c r="B635" s="286"/>
      <c r="C635" s="289"/>
      <c r="D635" s="293" t="str">
        <f t="shared" si="4"/>
        <v/>
      </c>
      <c r="E635" s="296"/>
      <c r="F635" s="290" t="str">
        <f t="shared" si="1"/>
        <v/>
      </c>
      <c r="G635" s="286"/>
      <c r="H635" s="287"/>
      <c r="I635" s="296"/>
      <c r="J635" s="290"/>
      <c r="K635" s="285" t="str">
        <f t="shared" si="2"/>
        <v/>
      </c>
      <c r="L635" s="285"/>
      <c r="M635" s="290"/>
      <c r="N635" s="290"/>
      <c r="O635" s="285"/>
      <c r="P635" s="285"/>
      <c r="Q635" s="290"/>
      <c r="R635" s="285"/>
      <c r="S635" s="285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308"/>
      <c r="AL635" s="308"/>
      <c r="AM635" s="308"/>
      <c r="AN635" s="308"/>
      <c r="AO635" s="308"/>
      <c r="AP635" s="308"/>
    </row>
    <row r="636">
      <c r="A636" s="290"/>
      <c r="B636" s="286"/>
      <c r="C636" s="289"/>
      <c r="D636" s="293" t="str">
        <f t="shared" si="4"/>
        <v/>
      </c>
      <c r="E636" s="296"/>
      <c r="F636" s="290" t="str">
        <f t="shared" si="1"/>
        <v/>
      </c>
      <c r="G636" s="286"/>
      <c r="H636" s="287"/>
      <c r="I636" s="296"/>
      <c r="J636" s="290"/>
      <c r="K636" s="285" t="str">
        <f t="shared" si="2"/>
        <v/>
      </c>
      <c r="L636" s="285"/>
      <c r="M636" s="290"/>
      <c r="N636" s="290"/>
      <c r="O636" s="285"/>
      <c r="P636" s="285"/>
      <c r="Q636" s="290"/>
      <c r="R636" s="285"/>
      <c r="S636" s="285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308"/>
      <c r="AL636" s="308"/>
      <c r="AM636" s="308"/>
      <c r="AN636" s="308"/>
      <c r="AO636" s="308"/>
      <c r="AP636" s="308"/>
    </row>
    <row r="637">
      <c r="A637" s="290"/>
      <c r="B637" s="286"/>
      <c r="C637" s="289"/>
      <c r="D637" s="293" t="str">
        <f t="shared" si="4"/>
        <v/>
      </c>
      <c r="E637" s="296"/>
      <c r="F637" s="290" t="str">
        <f t="shared" si="1"/>
        <v/>
      </c>
      <c r="G637" s="286"/>
      <c r="H637" s="287"/>
      <c r="I637" s="296"/>
      <c r="J637" s="290"/>
      <c r="K637" s="285" t="str">
        <f t="shared" si="2"/>
        <v/>
      </c>
      <c r="L637" s="285"/>
      <c r="M637" s="290"/>
      <c r="N637" s="290"/>
      <c r="O637" s="285"/>
      <c r="P637" s="285"/>
      <c r="Q637" s="290"/>
      <c r="R637" s="285"/>
      <c r="S637" s="285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308"/>
      <c r="AL637" s="308"/>
      <c r="AM637" s="308"/>
      <c r="AN637" s="308"/>
      <c r="AO637" s="308"/>
      <c r="AP637" s="308"/>
    </row>
    <row r="638">
      <c r="A638" s="290"/>
      <c r="B638" s="286"/>
      <c r="C638" s="289"/>
      <c r="D638" s="293" t="str">
        <f t="shared" si="4"/>
        <v/>
      </c>
      <c r="E638" s="296"/>
      <c r="F638" s="290" t="str">
        <f t="shared" si="1"/>
        <v/>
      </c>
      <c r="G638" s="286"/>
      <c r="H638" s="287"/>
      <c r="I638" s="296"/>
      <c r="J638" s="290"/>
      <c r="K638" s="285" t="str">
        <f t="shared" si="2"/>
        <v/>
      </c>
      <c r="L638" s="285"/>
      <c r="M638" s="290"/>
      <c r="N638" s="290"/>
      <c r="O638" s="285"/>
      <c r="P638" s="285"/>
      <c r="Q638" s="290"/>
      <c r="R638" s="285"/>
      <c r="S638" s="285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308"/>
      <c r="AL638" s="308"/>
      <c r="AM638" s="308"/>
      <c r="AN638" s="308"/>
      <c r="AO638" s="308"/>
      <c r="AP638" s="308"/>
    </row>
    <row r="639">
      <c r="A639" s="290"/>
      <c r="B639" s="286"/>
      <c r="C639" s="289"/>
      <c r="D639" s="293" t="str">
        <f t="shared" si="4"/>
        <v/>
      </c>
      <c r="E639" s="296"/>
      <c r="F639" s="290" t="str">
        <f t="shared" si="1"/>
        <v/>
      </c>
      <c r="G639" s="286"/>
      <c r="H639" s="287"/>
      <c r="I639" s="296"/>
      <c r="J639" s="290"/>
      <c r="K639" s="285" t="str">
        <f t="shared" si="2"/>
        <v/>
      </c>
      <c r="L639" s="285"/>
      <c r="M639" s="290"/>
      <c r="N639" s="290"/>
      <c r="O639" s="285"/>
      <c r="P639" s="285"/>
      <c r="Q639" s="290"/>
      <c r="R639" s="285"/>
      <c r="S639" s="285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308"/>
      <c r="AL639" s="308"/>
      <c r="AM639" s="308"/>
      <c r="AN639" s="308"/>
      <c r="AO639" s="308"/>
      <c r="AP639" s="308"/>
    </row>
    <row r="640">
      <c r="A640" s="290"/>
      <c r="B640" s="286"/>
      <c r="C640" s="289"/>
      <c r="D640" s="293" t="str">
        <f t="shared" si="4"/>
        <v/>
      </c>
      <c r="E640" s="296"/>
      <c r="F640" s="290" t="str">
        <f t="shared" si="1"/>
        <v/>
      </c>
      <c r="G640" s="286"/>
      <c r="H640" s="287"/>
      <c r="I640" s="296"/>
      <c r="J640" s="290"/>
      <c r="K640" s="285" t="str">
        <f t="shared" si="2"/>
        <v/>
      </c>
      <c r="L640" s="285"/>
      <c r="M640" s="290"/>
      <c r="N640" s="290"/>
      <c r="O640" s="285"/>
      <c r="P640" s="285"/>
      <c r="Q640" s="290"/>
      <c r="R640" s="285"/>
      <c r="S640" s="285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308"/>
      <c r="AL640" s="308"/>
      <c r="AM640" s="308"/>
      <c r="AN640" s="308"/>
      <c r="AO640" s="308"/>
      <c r="AP640" s="308"/>
    </row>
    <row r="641">
      <c r="A641" s="290"/>
      <c r="B641" s="286"/>
      <c r="C641" s="289"/>
      <c r="D641" s="293" t="str">
        <f t="shared" si="4"/>
        <v/>
      </c>
      <c r="E641" s="296"/>
      <c r="F641" s="290" t="str">
        <f t="shared" si="1"/>
        <v/>
      </c>
      <c r="G641" s="286"/>
      <c r="H641" s="287"/>
      <c r="I641" s="296"/>
      <c r="J641" s="290"/>
      <c r="K641" s="285" t="str">
        <f t="shared" si="2"/>
        <v/>
      </c>
      <c r="L641" s="285"/>
      <c r="M641" s="290"/>
      <c r="N641" s="290"/>
      <c r="O641" s="285"/>
      <c r="P641" s="285"/>
      <c r="Q641" s="290"/>
      <c r="R641" s="285"/>
      <c r="S641" s="285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308"/>
      <c r="AL641" s="308"/>
      <c r="AM641" s="308"/>
      <c r="AN641" s="308"/>
      <c r="AO641" s="308"/>
      <c r="AP641" s="308"/>
    </row>
    <row r="642">
      <c r="A642" s="290"/>
      <c r="B642" s="286"/>
      <c r="C642" s="289"/>
      <c r="D642" s="293" t="str">
        <f t="shared" si="4"/>
        <v/>
      </c>
      <c r="E642" s="296"/>
      <c r="F642" s="290" t="str">
        <f t="shared" si="1"/>
        <v/>
      </c>
      <c r="G642" s="286"/>
      <c r="H642" s="287"/>
      <c r="I642" s="296"/>
      <c r="J642" s="290"/>
      <c r="K642" s="285" t="str">
        <f t="shared" si="2"/>
        <v/>
      </c>
      <c r="L642" s="285"/>
      <c r="M642" s="290"/>
      <c r="N642" s="290"/>
      <c r="O642" s="285"/>
      <c r="P642" s="285"/>
      <c r="Q642" s="290"/>
      <c r="R642" s="285"/>
      <c r="S642" s="285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308"/>
      <c r="AL642" s="308"/>
      <c r="AM642" s="308"/>
      <c r="AN642" s="308"/>
      <c r="AO642" s="308"/>
      <c r="AP642" s="308"/>
    </row>
    <row r="643">
      <c r="A643" s="290"/>
      <c r="B643" s="286"/>
      <c r="C643" s="289"/>
      <c r="D643" s="293" t="str">
        <f t="shared" si="4"/>
        <v/>
      </c>
      <c r="E643" s="296"/>
      <c r="F643" s="290" t="str">
        <f t="shared" si="1"/>
        <v/>
      </c>
      <c r="G643" s="286"/>
      <c r="H643" s="287"/>
      <c r="I643" s="296"/>
      <c r="J643" s="290"/>
      <c r="K643" s="285" t="str">
        <f t="shared" si="2"/>
        <v/>
      </c>
      <c r="L643" s="285"/>
      <c r="M643" s="290"/>
      <c r="N643" s="290"/>
      <c r="O643" s="285"/>
      <c r="P643" s="285"/>
      <c r="Q643" s="290"/>
      <c r="R643" s="285"/>
      <c r="S643" s="285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308"/>
      <c r="AL643" s="308"/>
      <c r="AM643" s="308"/>
      <c r="AN643" s="308"/>
      <c r="AO643" s="308"/>
      <c r="AP643" s="308"/>
    </row>
    <row r="644">
      <c r="A644" s="290"/>
      <c r="B644" s="286"/>
      <c r="C644" s="289"/>
      <c r="D644" s="293" t="str">
        <f t="shared" si="4"/>
        <v/>
      </c>
      <c r="E644" s="296"/>
      <c r="F644" s="290" t="str">
        <f t="shared" si="1"/>
        <v/>
      </c>
      <c r="G644" s="286"/>
      <c r="H644" s="287"/>
      <c r="I644" s="296"/>
      <c r="J644" s="290"/>
      <c r="K644" s="285" t="str">
        <f t="shared" si="2"/>
        <v/>
      </c>
      <c r="L644" s="285"/>
      <c r="M644" s="290"/>
      <c r="N644" s="290"/>
      <c r="O644" s="285"/>
      <c r="P644" s="285"/>
      <c r="Q644" s="290"/>
      <c r="R644" s="285"/>
      <c r="S644" s="285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308"/>
      <c r="AL644" s="308"/>
      <c r="AM644" s="308"/>
      <c r="AN644" s="308"/>
      <c r="AO644" s="308"/>
      <c r="AP644" s="308"/>
    </row>
    <row r="645">
      <c r="A645" s="290"/>
      <c r="B645" s="286"/>
      <c r="C645" s="289"/>
      <c r="D645" s="293" t="str">
        <f t="shared" si="4"/>
        <v/>
      </c>
      <c r="E645" s="296"/>
      <c r="F645" s="290" t="str">
        <f t="shared" si="1"/>
        <v/>
      </c>
      <c r="G645" s="286"/>
      <c r="H645" s="287"/>
      <c r="I645" s="296"/>
      <c r="J645" s="290"/>
      <c r="K645" s="285" t="str">
        <f t="shared" si="2"/>
        <v/>
      </c>
      <c r="L645" s="285"/>
      <c r="M645" s="290"/>
      <c r="N645" s="290"/>
      <c r="O645" s="285"/>
      <c r="P645" s="285"/>
      <c r="Q645" s="290"/>
      <c r="R645" s="285"/>
      <c r="S645" s="285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308"/>
      <c r="AL645" s="308"/>
      <c r="AM645" s="308"/>
      <c r="AN645" s="308"/>
      <c r="AO645" s="308"/>
      <c r="AP645" s="308"/>
    </row>
    <row r="646">
      <c r="A646" s="290"/>
      <c r="B646" s="286"/>
      <c r="C646" s="289"/>
      <c r="D646" s="293" t="str">
        <f t="shared" si="4"/>
        <v/>
      </c>
      <c r="E646" s="296"/>
      <c r="F646" s="290" t="str">
        <f t="shared" si="1"/>
        <v/>
      </c>
      <c r="G646" s="286"/>
      <c r="H646" s="287"/>
      <c r="I646" s="296"/>
      <c r="J646" s="290"/>
      <c r="K646" s="285" t="str">
        <f t="shared" si="2"/>
        <v/>
      </c>
      <c r="L646" s="285"/>
      <c r="M646" s="290"/>
      <c r="N646" s="290"/>
      <c r="O646" s="285"/>
      <c r="P646" s="285"/>
      <c r="Q646" s="290"/>
      <c r="R646" s="285"/>
      <c r="S646" s="285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308"/>
      <c r="AL646" s="308"/>
      <c r="AM646" s="308"/>
      <c r="AN646" s="308"/>
      <c r="AO646" s="308"/>
      <c r="AP646" s="308"/>
    </row>
    <row r="647">
      <c r="A647" s="290"/>
      <c r="B647" s="286"/>
      <c r="C647" s="289"/>
      <c r="D647" s="293" t="str">
        <f t="shared" si="4"/>
        <v/>
      </c>
      <c r="E647" s="296"/>
      <c r="F647" s="290" t="str">
        <f t="shared" si="1"/>
        <v/>
      </c>
      <c r="G647" s="286"/>
      <c r="H647" s="287"/>
      <c r="I647" s="296"/>
      <c r="J647" s="290"/>
      <c r="K647" s="285" t="str">
        <f t="shared" si="2"/>
        <v/>
      </c>
      <c r="L647" s="285"/>
      <c r="M647" s="290"/>
      <c r="N647" s="290"/>
      <c r="O647" s="285"/>
      <c r="P647" s="285"/>
      <c r="Q647" s="290"/>
      <c r="R647" s="285"/>
      <c r="S647" s="285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308"/>
      <c r="AL647" s="308"/>
      <c r="AM647" s="308"/>
      <c r="AN647" s="308"/>
      <c r="AO647" s="308"/>
      <c r="AP647" s="308"/>
    </row>
    <row r="648">
      <c r="A648" s="290"/>
      <c r="B648" s="286"/>
      <c r="C648" s="289"/>
      <c r="D648" s="293" t="str">
        <f t="shared" si="4"/>
        <v/>
      </c>
      <c r="E648" s="296"/>
      <c r="F648" s="290" t="str">
        <f t="shared" si="1"/>
        <v/>
      </c>
      <c r="G648" s="286"/>
      <c r="H648" s="287"/>
      <c r="I648" s="296"/>
      <c r="J648" s="290"/>
      <c r="K648" s="285" t="str">
        <f t="shared" si="2"/>
        <v/>
      </c>
      <c r="L648" s="285"/>
      <c r="M648" s="290"/>
      <c r="N648" s="290"/>
      <c r="O648" s="285"/>
      <c r="P648" s="285"/>
      <c r="Q648" s="290"/>
      <c r="R648" s="285"/>
      <c r="S648" s="285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308"/>
      <c r="AL648" s="308"/>
      <c r="AM648" s="308"/>
      <c r="AN648" s="308"/>
      <c r="AO648" s="308"/>
      <c r="AP648" s="308"/>
    </row>
    <row r="649">
      <c r="A649" s="290"/>
      <c r="B649" s="286"/>
      <c r="C649" s="289"/>
      <c r="D649" s="293" t="str">
        <f t="shared" si="4"/>
        <v/>
      </c>
      <c r="E649" s="296"/>
      <c r="F649" s="290" t="str">
        <f t="shared" si="1"/>
        <v/>
      </c>
      <c r="G649" s="286"/>
      <c r="H649" s="287"/>
      <c r="I649" s="296"/>
      <c r="J649" s="290"/>
      <c r="K649" s="285" t="str">
        <f t="shared" si="2"/>
        <v/>
      </c>
      <c r="L649" s="285"/>
      <c r="M649" s="290"/>
      <c r="N649" s="290"/>
      <c r="O649" s="285"/>
      <c r="P649" s="285"/>
      <c r="Q649" s="290"/>
      <c r="R649" s="285"/>
      <c r="S649" s="285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308"/>
      <c r="AL649" s="308"/>
      <c r="AM649" s="308"/>
      <c r="AN649" s="308"/>
      <c r="AO649" s="308"/>
      <c r="AP649" s="308"/>
    </row>
    <row r="650">
      <c r="A650" s="290"/>
      <c r="B650" s="286"/>
      <c r="C650" s="289"/>
      <c r="D650" s="293" t="str">
        <f t="shared" si="4"/>
        <v/>
      </c>
      <c r="E650" s="296"/>
      <c r="F650" s="290" t="str">
        <f t="shared" si="1"/>
        <v/>
      </c>
      <c r="G650" s="286"/>
      <c r="H650" s="287"/>
      <c r="I650" s="296"/>
      <c r="J650" s="290"/>
      <c r="K650" s="285" t="str">
        <f t="shared" si="2"/>
        <v/>
      </c>
      <c r="L650" s="285"/>
      <c r="M650" s="290"/>
      <c r="N650" s="290"/>
      <c r="O650" s="285"/>
      <c r="P650" s="285"/>
      <c r="Q650" s="290"/>
      <c r="R650" s="285"/>
      <c r="S650" s="285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308"/>
      <c r="AL650" s="308"/>
      <c r="AM650" s="308"/>
      <c r="AN650" s="308"/>
      <c r="AO650" s="308"/>
      <c r="AP650" s="308"/>
    </row>
    <row r="651">
      <c r="A651" s="290"/>
      <c r="B651" s="286"/>
      <c r="C651" s="289"/>
      <c r="D651" s="293" t="str">
        <f t="shared" si="4"/>
        <v/>
      </c>
      <c r="E651" s="296"/>
      <c r="F651" s="290" t="str">
        <f t="shared" si="1"/>
        <v/>
      </c>
      <c r="G651" s="286"/>
      <c r="H651" s="287"/>
      <c r="I651" s="296"/>
      <c r="J651" s="290"/>
      <c r="K651" s="285" t="str">
        <f t="shared" si="2"/>
        <v/>
      </c>
      <c r="L651" s="285"/>
      <c r="M651" s="290"/>
      <c r="N651" s="290"/>
      <c r="O651" s="285"/>
      <c r="P651" s="285"/>
      <c r="Q651" s="290"/>
      <c r="R651" s="285"/>
      <c r="S651" s="285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308"/>
      <c r="AL651" s="308"/>
      <c r="AM651" s="308"/>
      <c r="AN651" s="308"/>
      <c r="AO651" s="308"/>
      <c r="AP651" s="308"/>
    </row>
    <row r="652">
      <c r="A652" s="290"/>
      <c r="B652" s="286"/>
      <c r="C652" s="289"/>
      <c r="D652" s="293" t="str">
        <f t="shared" si="4"/>
        <v/>
      </c>
      <c r="E652" s="296"/>
      <c r="F652" s="290" t="str">
        <f t="shared" si="1"/>
        <v/>
      </c>
      <c r="G652" s="286"/>
      <c r="H652" s="287"/>
      <c r="I652" s="296"/>
      <c r="J652" s="290"/>
      <c r="K652" s="285" t="str">
        <f t="shared" si="2"/>
        <v/>
      </c>
      <c r="L652" s="285"/>
      <c r="M652" s="290"/>
      <c r="N652" s="290"/>
      <c r="O652" s="285"/>
      <c r="P652" s="285"/>
      <c r="Q652" s="290"/>
      <c r="R652" s="285"/>
      <c r="S652" s="285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308"/>
      <c r="AL652" s="308"/>
      <c r="AM652" s="308"/>
      <c r="AN652" s="308"/>
      <c r="AO652" s="308"/>
      <c r="AP652" s="308"/>
    </row>
    <row r="653">
      <c r="A653" s="290"/>
      <c r="B653" s="286"/>
      <c r="C653" s="289"/>
      <c r="D653" s="293" t="str">
        <f t="shared" si="4"/>
        <v/>
      </c>
      <c r="E653" s="296"/>
      <c r="F653" s="290" t="str">
        <f t="shared" si="1"/>
        <v/>
      </c>
      <c r="G653" s="286"/>
      <c r="H653" s="287"/>
      <c r="I653" s="296"/>
      <c r="J653" s="290"/>
      <c r="K653" s="285" t="str">
        <f t="shared" si="2"/>
        <v/>
      </c>
      <c r="L653" s="285"/>
      <c r="M653" s="290"/>
      <c r="N653" s="290"/>
      <c r="O653" s="285"/>
      <c r="P653" s="285"/>
      <c r="Q653" s="290"/>
      <c r="R653" s="285"/>
      <c r="S653" s="285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308"/>
      <c r="AL653" s="308"/>
      <c r="AM653" s="308"/>
      <c r="AN653" s="308"/>
      <c r="AO653" s="308"/>
      <c r="AP653" s="308"/>
    </row>
    <row r="654">
      <c r="A654" s="290"/>
      <c r="B654" s="286"/>
      <c r="C654" s="289"/>
      <c r="D654" s="293" t="str">
        <f t="shared" si="4"/>
        <v/>
      </c>
      <c r="E654" s="296"/>
      <c r="F654" s="290" t="str">
        <f t="shared" si="1"/>
        <v/>
      </c>
      <c r="G654" s="286"/>
      <c r="H654" s="287"/>
      <c r="I654" s="296"/>
      <c r="J654" s="290"/>
      <c r="K654" s="285" t="str">
        <f t="shared" si="2"/>
        <v/>
      </c>
      <c r="L654" s="285"/>
      <c r="M654" s="290"/>
      <c r="N654" s="290"/>
      <c r="O654" s="285"/>
      <c r="P654" s="285"/>
      <c r="Q654" s="290"/>
      <c r="R654" s="285"/>
      <c r="S654" s="285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308"/>
      <c r="AL654" s="308"/>
      <c r="AM654" s="308"/>
      <c r="AN654" s="308"/>
      <c r="AO654" s="308"/>
      <c r="AP654" s="308"/>
    </row>
    <row r="655">
      <c r="A655" s="290"/>
      <c r="B655" s="286"/>
      <c r="C655" s="289"/>
      <c r="D655" s="293" t="str">
        <f t="shared" si="4"/>
        <v/>
      </c>
      <c r="E655" s="296"/>
      <c r="F655" s="290" t="str">
        <f t="shared" si="1"/>
        <v/>
      </c>
      <c r="G655" s="286"/>
      <c r="H655" s="287"/>
      <c r="I655" s="296"/>
      <c r="J655" s="290"/>
      <c r="K655" s="285" t="str">
        <f t="shared" si="2"/>
        <v/>
      </c>
      <c r="L655" s="285"/>
      <c r="M655" s="290"/>
      <c r="N655" s="290"/>
      <c r="O655" s="285"/>
      <c r="P655" s="285"/>
      <c r="Q655" s="290"/>
      <c r="R655" s="285"/>
      <c r="S655" s="285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308"/>
      <c r="AL655" s="308"/>
      <c r="AM655" s="308"/>
      <c r="AN655" s="308"/>
      <c r="AO655" s="308"/>
      <c r="AP655" s="308"/>
    </row>
    <row r="656">
      <c r="A656" s="290"/>
      <c r="B656" s="286"/>
      <c r="C656" s="289"/>
      <c r="D656" s="293" t="str">
        <f t="shared" si="4"/>
        <v/>
      </c>
      <c r="E656" s="296"/>
      <c r="F656" s="290" t="str">
        <f t="shared" si="1"/>
        <v/>
      </c>
      <c r="G656" s="286"/>
      <c r="H656" s="287"/>
      <c r="I656" s="296"/>
      <c r="J656" s="290"/>
      <c r="K656" s="285" t="str">
        <f t="shared" si="2"/>
        <v/>
      </c>
      <c r="L656" s="285"/>
      <c r="M656" s="290"/>
      <c r="N656" s="290"/>
      <c r="O656" s="285"/>
      <c r="P656" s="285"/>
      <c r="Q656" s="290"/>
      <c r="R656" s="285"/>
      <c r="S656" s="285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308"/>
      <c r="AL656" s="308"/>
      <c r="AM656" s="308"/>
      <c r="AN656" s="308"/>
      <c r="AO656" s="308"/>
      <c r="AP656" s="308"/>
    </row>
    <row r="657">
      <c r="A657" s="290"/>
      <c r="B657" s="286"/>
      <c r="C657" s="289"/>
      <c r="D657" s="293" t="str">
        <f t="shared" si="4"/>
        <v/>
      </c>
      <c r="E657" s="296"/>
      <c r="F657" s="290" t="str">
        <f t="shared" si="1"/>
        <v/>
      </c>
      <c r="G657" s="286"/>
      <c r="H657" s="287"/>
      <c r="I657" s="296"/>
      <c r="J657" s="290"/>
      <c r="K657" s="285" t="str">
        <f t="shared" si="2"/>
        <v/>
      </c>
      <c r="L657" s="285"/>
      <c r="M657" s="290"/>
      <c r="N657" s="290"/>
      <c r="O657" s="285"/>
      <c r="P657" s="285"/>
      <c r="Q657" s="290"/>
      <c r="R657" s="285"/>
      <c r="S657" s="285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308"/>
      <c r="AL657" s="308"/>
      <c r="AM657" s="308"/>
      <c r="AN657" s="308"/>
      <c r="AO657" s="308"/>
      <c r="AP657" s="308"/>
    </row>
    <row r="658">
      <c r="A658" s="290"/>
      <c r="B658" s="286"/>
      <c r="C658" s="289"/>
      <c r="D658" s="293" t="str">
        <f t="shared" si="4"/>
        <v/>
      </c>
      <c r="E658" s="296"/>
      <c r="F658" s="290" t="str">
        <f t="shared" si="1"/>
        <v/>
      </c>
      <c r="G658" s="286"/>
      <c r="H658" s="287"/>
      <c r="I658" s="296"/>
      <c r="J658" s="290"/>
      <c r="K658" s="285" t="str">
        <f t="shared" si="2"/>
        <v/>
      </c>
      <c r="L658" s="285"/>
      <c r="M658" s="290"/>
      <c r="N658" s="290"/>
      <c r="O658" s="285"/>
      <c r="P658" s="285"/>
      <c r="Q658" s="290"/>
      <c r="R658" s="285"/>
      <c r="S658" s="285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308"/>
      <c r="AL658" s="308"/>
      <c r="AM658" s="308"/>
      <c r="AN658" s="308"/>
      <c r="AO658" s="308"/>
      <c r="AP658" s="308"/>
    </row>
    <row r="659">
      <c r="A659" s="290"/>
      <c r="B659" s="286"/>
      <c r="C659" s="289"/>
      <c r="D659" s="293" t="str">
        <f t="shared" si="4"/>
        <v/>
      </c>
      <c r="E659" s="296"/>
      <c r="F659" s="290" t="str">
        <f t="shared" si="1"/>
        <v/>
      </c>
      <c r="G659" s="286"/>
      <c r="H659" s="287"/>
      <c r="I659" s="296"/>
      <c r="J659" s="290"/>
      <c r="K659" s="285" t="str">
        <f t="shared" si="2"/>
        <v/>
      </c>
      <c r="L659" s="285"/>
      <c r="M659" s="290"/>
      <c r="N659" s="290"/>
      <c r="O659" s="285"/>
      <c r="P659" s="285"/>
      <c r="Q659" s="290"/>
      <c r="R659" s="285"/>
      <c r="S659" s="285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308"/>
      <c r="AL659" s="308"/>
      <c r="AM659" s="308"/>
      <c r="AN659" s="308"/>
      <c r="AO659" s="308"/>
      <c r="AP659" s="308"/>
    </row>
    <row r="660">
      <c r="A660" s="290"/>
      <c r="B660" s="286"/>
      <c r="C660" s="289"/>
      <c r="D660" s="293" t="str">
        <f t="shared" si="4"/>
        <v/>
      </c>
      <c r="E660" s="296"/>
      <c r="F660" s="290" t="str">
        <f t="shared" si="1"/>
        <v/>
      </c>
      <c r="G660" s="286"/>
      <c r="H660" s="287"/>
      <c r="I660" s="296"/>
      <c r="J660" s="290"/>
      <c r="K660" s="285" t="str">
        <f t="shared" si="2"/>
        <v/>
      </c>
      <c r="L660" s="285"/>
      <c r="M660" s="290"/>
      <c r="N660" s="290"/>
      <c r="O660" s="285"/>
      <c r="P660" s="285"/>
      <c r="Q660" s="290"/>
      <c r="R660" s="285"/>
      <c r="S660" s="285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308"/>
      <c r="AL660" s="308"/>
      <c r="AM660" s="308"/>
      <c r="AN660" s="308"/>
      <c r="AO660" s="308"/>
      <c r="AP660" s="308"/>
    </row>
    <row r="661">
      <c r="A661" s="290"/>
      <c r="B661" s="286"/>
      <c r="C661" s="289"/>
      <c r="D661" s="293" t="str">
        <f t="shared" si="4"/>
        <v/>
      </c>
      <c r="E661" s="296"/>
      <c r="F661" s="290" t="str">
        <f t="shared" si="1"/>
        <v/>
      </c>
      <c r="G661" s="286"/>
      <c r="H661" s="287"/>
      <c r="I661" s="296"/>
      <c r="J661" s="290"/>
      <c r="K661" s="285" t="str">
        <f t="shared" si="2"/>
        <v/>
      </c>
      <c r="L661" s="285"/>
      <c r="M661" s="290"/>
      <c r="N661" s="290"/>
      <c r="O661" s="285"/>
      <c r="P661" s="285"/>
      <c r="Q661" s="290"/>
      <c r="R661" s="285"/>
      <c r="S661" s="285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308"/>
      <c r="AL661" s="308"/>
      <c r="AM661" s="308"/>
      <c r="AN661" s="308"/>
      <c r="AO661" s="308"/>
      <c r="AP661" s="308"/>
    </row>
    <row r="662">
      <c r="A662" s="290"/>
      <c r="B662" s="286"/>
      <c r="C662" s="289"/>
      <c r="D662" s="293" t="str">
        <f t="shared" si="4"/>
        <v/>
      </c>
      <c r="E662" s="296"/>
      <c r="F662" s="290" t="str">
        <f t="shared" si="1"/>
        <v/>
      </c>
      <c r="G662" s="286"/>
      <c r="H662" s="287"/>
      <c r="I662" s="296"/>
      <c r="J662" s="290"/>
      <c r="K662" s="285" t="str">
        <f t="shared" si="2"/>
        <v/>
      </c>
      <c r="L662" s="285"/>
      <c r="M662" s="290"/>
      <c r="N662" s="290"/>
      <c r="O662" s="285"/>
      <c r="P662" s="285"/>
      <c r="Q662" s="290"/>
      <c r="R662" s="285"/>
      <c r="S662" s="285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308"/>
      <c r="AL662" s="308"/>
      <c r="AM662" s="308"/>
      <c r="AN662" s="308"/>
      <c r="AO662" s="308"/>
      <c r="AP662" s="308"/>
    </row>
    <row r="663">
      <c r="A663" s="290"/>
      <c r="B663" s="286"/>
      <c r="C663" s="289"/>
      <c r="D663" s="293" t="str">
        <f t="shared" si="4"/>
        <v/>
      </c>
      <c r="E663" s="296"/>
      <c r="F663" s="290" t="str">
        <f t="shared" si="1"/>
        <v/>
      </c>
      <c r="G663" s="286"/>
      <c r="H663" s="287"/>
      <c r="I663" s="296"/>
      <c r="J663" s="290"/>
      <c r="K663" s="285" t="str">
        <f t="shared" si="2"/>
        <v/>
      </c>
      <c r="L663" s="285"/>
      <c r="M663" s="290"/>
      <c r="N663" s="290"/>
      <c r="O663" s="285"/>
      <c r="P663" s="285"/>
      <c r="Q663" s="290"/>
      <c r="R663" s="285"/>
      <c r="S663" s="285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308"/>
      <c r="AL663" s="308"/>
      <c r="AM663" s="308"/>
      <c r="AN663" s="308"/>
      <c r="AO663" s="308"/>
      <c r="AP663" s="308"/>
    </row>
    <row r="664">
      <c r="A664" s="290"/>
      <c r="B664" s="286"/>
      <c r="C664" s="289"/>
      <c r="D664" s="293" t="str">
        <f t="shared" si="4"/>
        <v/>
      </c>
      <c r="E664" s="296"/>
      <c r="F664" s="290" t="str">
        <f t="shared" si="1"/>
        <v/>
      </c>
      <c r="G664" s="286"/>
      <c r="H664" s="287"/>
      <c r="I664" s="296"/>
      <c r="J664" s="290"/>
      <c r="K664" s="285" t="str">
        <f t="shared" si="2"/>
        <v/>
      </c>
      <c r="L664" s="285"/>
      <c r="M664" s="290"/>
      <c r="N664" s="290"/>
      <c r="O664" s="285"/>
      <c r="P664" s="285"/>
      <c r="Q664" s="290"/>
      <c r="R664" s="285"/>
      <c r="S664" s="285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308"/>
      <c r="AL664" s="308"/>
      <c r="AM664" s="308"/>
      <c r="AN664" s="308"/>
      <c r="AO664" s="308"/>
      <c r="AP664" s="308"/>
    </row>
    <row r="665">
      <c r="A665" s="290"/>
      <c r="B665" s="286"/>
      <c r="C665" s="289"/>
      <c r="D665" s="293" t="str">
        <f t="shared" si="4"/>
        <v/>
      </c>
      <c r="E665" s="296"/>
      <c r="F665" s="290" t="str">
        <f t="shared" si="1"/>
        <v/>
      </c>
      <c r="G665" s="286"/>
      <c r="H665" s="287"/>
      <c r="I665" s="296"/>
      <c r="J665" s="290"/>
      <c r="K665" s="285" t="str">
        <f t="shared" si="2"/>
        <v/>
      </c>
      <c r="L665" s="285"/>
      <c r="M665" s="290"/>
      <c r="N665" s="290"/>
      <c r="O665" s="285"/>
      <c r="P665" s="285"/>
      <c r="Q665" s="290"/>
      <c r="R665" s="285"/>
      <c r="S665" s="285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308"/>
      <c r="AL665" s="308"/>
      <c r="AM665" s="308"/>
      <c r="AN665" s="308"/>
      <c r="AO665" s="308"/>
      <c r="AP665" s="308"/>
    </row>
    <row r="666">
      <c r="A666" s="290"/>
      <c r="B666" s="286"/>
      <c r="C666" s="289"/>
      <c r="D666" s="293" t="str">
        <f t="shared" si="4"/>
        <v/>
      </c>
      <c r="E666" s="296"/>
      <c r="F666" s="290" t="str">
        <f t="shared" si="1"/>
        <v/>
      </c>
      <c r="G666" s="286"/>
      <c r="H666" s="287"/>
      <c r="I666" s="296"/>
      <c r="J666" s="290"/>
      <c r="K666" s="285" t="str">
        <f t="shared" si="2"/>
        <v/>
      </c>
      <c r="L666" s="285"/>
      <c r="M666" s="290"/>
      <c r="N666" s="290"/>
      <c r="O666" s="285"/>
      <c r="P666" s="285"/>
      <c r="Q666" s="290"/>
      <c r="R666" s="285"/>
      <c r="S666" s="285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308"/>
      <c r="AL666" s="308"/>
      <c r="AM666" s="308"/>
      <c r="AN666" s="308"/>
      <c r="AO666" s="308"/>
      <c r="AP666" s="308"/>
    </row>
    <row r="667">
      <c r="A667" s="290"/>
      <c r="B667" s="286"/>
      <c r="C667" s="289"/>
      <c r="D667" s="293" t="str">
        <f t="shared" si="4"/>
        <v/>
      </c>
      <c r="E667" s="296"/>
      <c r="F667" s="290" t="str">
        <f t="shared" si="1"/>
        <v/>
      </c>
      <c r="G667" s="286"/>
      <c r="H667" s="287"/>
      <c r="I667" s="296"/>
      <c r="J667" s="290"/>
      <c r="K667" s="285" t="str">
        <f t="shared" si="2"/>
        <v/>
      </c>
      <c r="L667" s="285"/>
      <c r="M667" s="290"/>
      <c r="N667" s="290"/>
      <c r="O667" s="285"/>
      <c r="P667" s="285"/>
      <c r="Q667" s="290"/>
      <c r="R667" s="285"/>
      <c r="S667" s="285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308"/>
      <c r="AL667" s="308"/>
      <c r="AM667" s="308"/>
      <c r="AN667" s="308"/>
      <c r="AO667" s="308"/>
      <c r="AP667" s="308"/>
    </row>
    <row r="668">
      <c r="A668" s="290"/>
      <c r="B668" s="286"/>
      <c r="C668" s="289"/>
      <c r="D668" s="293" t="str">
        <f t="shared" si="4"/>
        <v/>
      </c>
      <c r="E668" s="296"/>
      <c r="F668" s="290" t="str">
        <f t="shared" si="1"/>
        <v/>
      </c>
      <c r="G668" s="286"/>
      <c r="H668" s="287"/>
      <c r="I668" s="296"/>
      <c r="J668" s="290"/>
      <c r="K668" s="285" t="str">
        <f t="shared" si="2"/>
        <v/>
      </c>
      <c r="L668" s="285"/>
      <c r="M668" s="290"/>
      <c r="N668" s="290"/>
      <c r="O668" s="285"/>
      <c r="P668" s="285"/>
      <c r="Q668" s="290"/>
      <c r="R668" s="285"/>
      <c r="S668" s="285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308"/>
      <c r="AL668" s="308"/>
      <c r="AM668" s="308"/>
      <c r="AN668" s="308"/>
      <c r="AO668" s="308"/>
      <c r="AP668" s="308"/>
    </row>
    <row r="669">
      <c r="A669" s="290"/>
      <c r="B669" s="286"/>
      <c r="C669" s="289"/>
      <c r="D669" s="293" t="str">
        <f t="shared" si="4"/>
        <v/>
      </c>
      <c r="E669" s="296"/>
      <c r="F669" s="290" t="str">
        <f t="shared" si="1"/>
        <v/>
      </c>
      <c r="G669" s="286"/>
      <c r="H669" s="287"/>
      <c r="I669" s="296"/>
      <c r="J669" s="290"/>
      <c r="K669" s="285" t="str">
        <f t="shared" si="2"/>
        <v/>
      </c>
      <c r="L669" s="285"/>
      <c r="M669" s="290"/>
      <c r="N669" s="290"/>
      <c r="O669" s="285"/>
      <c r="P669" s="285"/>
      <c r="Q669" s="290"/>
      <c r="R669" s="285"/>
      <c r="S669" s="285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308"/>
      <c r="AL669" s="308"/>
      <c r="AM669" s="308"/>
      <c r="AN669" s="308"/>
      <c r="AO669" s="308"/>
      <c r="AP669" s="308"/>
    </row>
    <row r="670">
      <c r="A670" s="290"/>
      <c r="B670" s="286"/>
      <c r="C670" s="289"/>
      <c r="D670" s="293" t="str">
        <f t="shared" si="4"/>
        <v/>
      </c>
      <c r="E670" s="296"/>
      <c r="F670" s="290" t="str">
        <f t="shared" si="1"/>
        <v/>
      </c>
      <c r="G670" s="286"/>
      <c r="H670" s="287"/>
      <c r="I670" s="296"/>
      <c r="J670" s="290"/>
      <c r="K670" s="285" t="str">
        <f t="shared" si="2"/>
        <v/>
      </c>
      <c r="L670" s="285"/>
      <c r="M670" s="290"/>
      <c r="N670" s="290"/>
      <c r="O670" s="285"/>
      <c r="P670" s="285"/>
      <c r="Q670" s="290"/>
      <c r="R670" s="285"/>
      <c r="S670" s="285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308"/>
      <c r="AL670" s="308"/>
      <c r="AM670" s="308"/>
      <c r="AN670" s="308"/>
      <c r="AO670" s="308"/>
      <c r="AP670" s="308"/>
    </row>
    <row r="671">
      <c r="A671" s="290"/>
      <c r="B671" s="286"/>
      <c r="C671" s="289"/>
      <c r="D671" s="293" t="str">
        <f t="shared" si="4"/>
        <v/>
      </c>
      <c r="E671" s="296"/>
      <c r="F671" s="290" t="str">
        <f t="shared" si="1"/>
        <v/>
      </c>
      <c r="G671" s="286"/>
      <c r="H671" s="287"/>
      <c r="I671" s="296"/>
      <c r="J671" s="290"/>
      <c r="K671" s="285" t="str">
        <f t="shared" si="2"/>
        <v/>
      </c>
      <c r="L671" s="285"/>
      <c r="M671" s="290"/>
      <c r="N671" s="290"/>
      <c r="O671" s="285"/>
      <c r="P671" s="285"/>
      <c r="Q671" s="290"/>
      <c r="R671" s="285"/>
      <c r="S671" s="285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308"/>
      <c r="AL671" s="308"/>
      <c r="AM671" s="308"/>
      <c r="AN671" s="308"/>
      <c r="AO671" s="308"/>
      <c r="AP671" s="308"/>
    </row>
    <row r="672">
      <c r="A672" s="290"/>
      <c r="B672" s="286"/>
      <c r="C672" s="289"/>
      <c r="D672" s="293" t="str">
        <f t="shared" si="4"/>
        <v/>
      </c>
      <c r="E672" s="296"/>
      <c r="F672" s="290" t="str">
        <f t="shared" si="1"/>
        <v/>
      </c>
      <c r="G672" s="286"/>
      <c r="H672" s="287"/>
      <c r="I672" s="296"/>
      <c r="J672" s="290"/>
      <c r="K672" s="285" t="str">
        <f t="shared" si="2"/>
        <v/>
      </c>
      <c r="L672" s="285"/>
      <c r="M672" s="290"/>
      <c r="N672" s="290"/>
      <c r="O672" s="285"/>
      <c r="P672" s="285"/>
      <c r="Q672" s="290"/>
      <c r="R672" s="285"/>
      <c r="S672" s="285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308"/>
      <c r="AL672" s="308"/>
      <c r="AM672" s="308"/>
      <c r="AN672" s="308"/>
      <c r="AO672" s="308"/>
      <c r="AP672" s="308"/>
    </row>
    <row r="673">
      <c r="A673" s="290"/>
      <c r="B673" s="286"/>
      <c r="C673" s="289"/>
      <c r="D673" s="293" t="str">
        <f t="shared" si="4"/>
        <v/>
      </c>
      <c r="E673" s="296"/>
      <c r="F673" s="290" t="str">
        <f t="shared" si="1"/>
        <v/>
      </c>
      <c r="G673" s="286"/>
      <c r="H673" s="287"/>
      <c r="I673" s="296"/>
      <c r="J673" s="290"/>
      <c r="K673" s="285" t="str">
        <f t="shared" si="2"/>
        <v/>
      </c>
      <c r="L673" s="285"/>
      <c r="M673" s="290"/>
      <c r="N673" s="290"/>
      <c r="O673" s="285"/>
      <c r="P673" s="285"/>
      <c r="Q673" s="290"/>
      <c r="R673" s="285"/>
      <c r="S673" s="285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308"/>
      <c r="AL673" s="308"/>
      <c r="AM673" s="308"/>
      <c r="AN673" s="308"/>
      <c r="AO673" s="308"/>
      <c r="AP673" s="308"/>
    </row>
    <row r="674">
      <c r="A674" s="290"/>
      <c r="B674" s="286"/>
      <c r="C674" s="289"/>
      <c r="D674" s="293" t="str">
        <f t="shared" si="4"/>
        <v/>
      </c>
      <c r="E674" s="296"/>
      <c r="F674" s="290" t="str">
        <f t="shared" si="1"/>
        <v/>
      </c>
      <c r="G674" s="286"/>
      <c r="H674" s="287"/>
      <c r="I674" s="296"/>
      <c r="J674" s="290"/>
      <c r="K674" s="285" t="str">
        <f t="shared" si="2"/>
        <v/>
      </c>
      <c r="L674" s="285"/>
      <c r="M674" s="290"/>
      <c r="N674" s="290"/>
      <c r="O674" s="285"/>
      <c r="P674" s="285"/>
      <c r="Q674" s="290"/>
      <c r="R674" s="285"/>
      <c r="S674" s="285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308"/>
      <c r="AL674" s="308"/>
      <c r="AM674" s="308"/>
      <c r="AN674" s="308"/>
      <c r="AO674" s="308"/>
      <c r="AP674" s="308"/>
    </row>
    <row r="675">
      <c r="A675" s="290"/>
      <c r="B675" s="286"/>
      <c r="C675" s="289"/>
      <c r="D675" s="293" t="str">
        <f t="shared" si="4"/>
        <v/>
      </c>
      <c r="E675" s="296"/>
      <c r="F675" s="290" t="str">
        <f t="shared" si="1"/>
        <v/>
      </c>
      <c r="G675" s="286"/>
      <c r="H675" s="287"/>
      <c r="I675" s="296"/>
      <c r="J675" s="290"/>
      <c r="K675" s="285" t="str">
        <f t="shared" si="2"/>
        <v/>
      </c>
      <c r="L675" s="285"/>
      <c r="M675" s="290"/>
      <c r="N675" s="290"/>
      <c r="O675" s="285"/>
      <c r="P675" s="285"/>
      <c r="Q675" s="290"/>
      <c r="R675" s="285"/>
      <c r="S675" s="285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308"/>
      <c r="AL675" s="308"/>
      <c r="AM675" s="308"/>
      <c r="AN675" s="308"/>
      <c r="AO675" s="308"/>
      <c r="AP675" s="308"/>
    </row>
    <row r="676">
      <c r="A676" s="290"/>
      <c r="B676" s="286"/>
      <c r="C676" s="289"/>
      <c r="D676" s="293" t="str">
        <f t="shared" si="4"/>
        <v/>
      </c>
      <c r="E676" s="296"/>
      <c r="F676" s="290" t="str">
        <f t="shared" si="1"/>
        <v/>
      </c>
      <c r="G676" s="286"/>
      <c r="H676" s="287"/>
      <c r="I676" s="296"/>
      <c r="J676" s="290"/>
      <c r="K676" s="285" t="str">
        <f t="shared" si="2"/>
        <v/>
      </c>
      <c r="L676" s="285"/>
      <c r="M676" s="290"/>
      <c r="N676" s="290"/>
      <c r="O676" s="285"/>
      <c r="P676" s="285"/>
      <c r="Q676" s="290"/>
      <c r="R676" s="285"/>
      <c r="S676" s="285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308"/>
      <c r="AL676" s="308"/>
      <c r="AM676" s="308"/>
      <c r="AN676" s="308"/>
      <c r="AO676" s="308"/>
      <c r="AP676" s="308"/>
    </row>
    <row r="677">
      <c r="A677" s="290"/>
      <c r="B677" s="286"/>
      <c r="C677" s="289"/>
      <c r="D677" s="293" t="str">
        <f t="shared" si="4"/>
        <v/>
      </c>
      <c r="E677" s="296"/>
      <c r="F677" s="290" t="str">
        <f t="shared" si="1"/>
        <v/>
      </c>
      <c r="G677" s="286"/>
      <c r="H677" s="287"/>
      <c r="I677" s="296"/>
      <c r="J677" s="290"/>
      <c r="K677" s="285" t="str">
        <f t="shared" si="2"/>
        <v/>
      </c>
      <c r="L677" s="285"/>
      <c r="M677" s="290"/>
      <c r="N677" s="290"/>
      <c r="O677" s="285"/>
      <c r="P677" s="285"/>
      <c r="Q677" s="290"/>
      <c r="R677" s="285"/>
      <c r="S677" s="285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308"/>
      <c r="AL677" s="308"/>
      <c r="AM677" s="308"/>
      <c r="AN677" s="308"/>
      <c r="AO677" s="308"/>
      <c r="AP677" s="308"/>
    </row>
    <row r="678">
      <c r="A678" s="290"/>
      <c r="B678" s="286"/>
      <c r="C678" s="289"/>
      <c r="D678" s="293" t="str">
        <f t="shared" si="4"/>
        <v/>
      </c>
      <c r="E678" s="296"/>
      <c r="F678" s="290" t="str">
        <f t="shared" si="1"/>
        <v/>
      </c>
      <c r="G678" s="286"/>
      <c r="H678" s="287"/>
      <c r="I678" s="296"/>
      <c r="J678" s="290"/>
      <c r="K678" s="285" t="str">
        <f t="shared" si="2"/>
        <v/>
      </c>
      <c r="L678" s="285"/>
      <c r="M678" s="290"/>
      <c r="N678" s="290"/>
      <c r="O678" s="285"/>
      <c r="P678" s="285"/>
      <c r="Q678" s="290"/>
      <c r="R678" s="285"/>
      <c r="S678" s="285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308"/>
      <c r="AL678" s="308"/>
      <c r="AM678" s="308"/>
      <c r="AN678" s="308"/>
      <c r="AO678" s="308"/>
      <c r="AP678" s="308"/>
    </row>
    <row r="679">
      <c r="A679" s="290"/>
      <c r="B679" s="286"/>
      <c r="C679" s="289"/>
      <c r="D679" s="293" t="str">
        <f t="shared" si="4"/>
        <v/>
      </c>
      <c r="E679" s="296"/>
      <c r="F679" s="290" t="str">
        <f t="shared" si="1"/>
        <v/>
      </c>
      <c r="G679" s="286"/>
      <c r="H679" s="287"/>
      <c r="I679" s="296"/>
      <c r="J679" s="290"/>
      <c r="K679" s="285" t="str">
        <f t="shared" si="2"/>
        <v/>
      </c>
      <c r="L679" s="285"/>
      <c r="M679" s="290"/>
      <c r="N679" s="290"/>
      <c r="O679" s="285"/>
      <c r="P679" s="285"/>
      <c r="Q679" s="290"/>
      <c r="R679" s="285"/>
      <c r="S679" s="285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308"/>
      <c r="AL679" s="308"/>
      <c r="AM679" s="308"/>
      <c r="AN679" s="308"/>
      <c r="AO679" s="308"/>
      <c r="AP679" s="308"/>
    </row>
    <row r="680">
      <c r="A680" s="290"/>
      <c r="B680" s="286"/>
      <c r="C680" s="289"/>
      <c r="D680" s="293" t="str">
        <f t="shared" si="4"/>
        <v/>
      </c>
      <c r="E680" s="296"/>
      <c r="F680" s="290" t="str">
        <f t="shared" si="1"/>
        <v/>
      </c>
      <c r="G680" s="286"/>
      <c r="H680" s="287"/>
      <c r="I680" s="296"/>
      <c r="J680" s="290"/>
      <c r="K680" s="285" t="str">
        <f t="shared" si="2"/>
        <v/>
      </c>
      <c r="L680" s="285"/>
      <c r="M680" s="290"/>
      <c r="N680" s="290"/>
      <c r="O680" s="285"/>
      <c r="P680" s="285"/>
      <c r="Q680" s="290"/>
      <c r="R680" s="285"/>
      <c r="S680" s="285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308"/>
      <c r="AL680" s="308"/>
      <c r="AM680" s="308"/>
      <c r="AN680" s="308"/>
      <c r="AO680" s="308"/>
      <c r="AP680" s="308"/>
    </row>
    <row r="681">
      <c r="A681" s="290"/>
      <c r="B681" s="286"/>
      <c r="C681" s="289"/>
      <c r="D681" s="293" t="str">
        <f t="shared" si="4"/>
        <v/>
      </c>
      <c r="E681" s="296"/>
      <c r="F681" s="290" t="str">
        <f t="shared" si="1"/>
        <v/>
      </c>
      <c r="G681" s="286"/>
      <c r="H681" s="287"/>
      <c r="I681" s="296"/>
      <c r="J681" s="290"/>
      <c r="K681" s="285" t="str">
        <f t="shared" si="2"/>
        <v/>
      </c>
      <c r="L681" s="285"/>
      <c r="M681" s="290"/>
      <c r="N681" s="290"/>
      <c r="O681" s="285"/>
      <c r="P681" s="285"/>
      <c r="Q681" s="290"/>
      <c r="R681" s="285"/>
      <c r="S681" s="285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308"/>
      <c r="AL681" s="308"/>
      <c r="AM681" s="308"/>
      <c r="AN681" s="308"/>
      <c r="AO681" s="308"/>
      <c r="AP681" s="308"/>
    </row>
    <row r="682">
      <c r="A682" s="290"/>
      <c r="B682" s="286"/>
      <c r="C682" s="289"/>
      <c r="D682" s="293" t="str">
        <f t="shared" si="4"/>
        <v/>
      </c>
      <c r="E682" s="296"/>
      <c r="F682" s="290" t="str">
        <f t="shared" si="1"/>
        <v/>
      </c>
      <c r="G682" s="286"/>
      <c r="H682" s="287"/>
      <c r="I682" s="296"/>
      <c r="J682" s="290"/>
      <c r="K682" s="285" t="str">
        <f t="shared" si="2"/>
        <v/>
      </c>
      <c r="L682" s="285"/>
      <c r="M682" s="290"/>
      <c r="N682" s="290"/>
      <c r="O682" s="285"/>
      <c r="P682" s="285"/>
      <c r="Q682" s="290"/>
      <c r="R682" s="285"/>
      <c r="S682" s="285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308"/>
      <c r="AL682" s="308"/>
      <c r="AM682" s="308"/>
      <c r="AN682" s="308"/>
      <c r="AO682" s="308"/>
      <c r="AP682" s="308"/>
    </row>
    <row r="683">
      <c r="A683" s="290"/>
      <c r="B683" s="286"/>
      <c r="C683" s="289"/>
      <c r="D683" s="293" t="str">
        <f t="shared" si="4"/>
        <v/>
      </c>
      <c r="E683" s="296"/>
      <c r="F683" s="290" t="str">
        <f t="shared" si="1"/>
        <v/>
      </c>
      <c r="G683" s="286"/>
      <c r="H683" s="287"/>
      <c r="I683" s="296"/>
      <c r="J683" s="290"/>
      <c r="K683" s="285" t="str">
        <f t="shared" si="2"/>
        <v/>
      </c>
      <c r="L683" s="285"/>
      <c r="M683" s="290"/>
      <c r="N683" s="290"/>
      <c r="O683" s="285"/>
      <c r="P683" s="285"/>
      <c r="Q683" s="290"/>
      <c r="R683" s="285"/>
      <c r="S683" s="285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308"/>
      <c r="AL683" s="308"/>
      <c r="AM683" s="308"/>
      <c r="AN683" s="308"/>
      <c r="AO683" s="308"/>
      <c r="AP683" s="308"/>
    </row>
    <row r="684">
      <c r="A684" s="290"/>
      <c r="B684" s="286"/>
      <c r="C684" s="289"/>
      <c r="D684" s="293" t="str">
        <f t="shared" si="4"/>
        <v/>
      </c>
      <c r="E684" s="296"/>
      <c r="F684" s="290" t="str">
        <f t="shared" si="1"/>
        <v/>
      </c>
      <c r="G684" s="286"/>
      <c r="H684" s="287"/>
      <c r="I684" s="296"/>
      <c r="J684" s="290"/>
      <c r="K684" s="285" t="str">
        <f t="shared" si="2"/>
        <v/>
      </c>
      <c r="L684" s="285"/>
      <c r="M684" s="290"/>
      <c r="N684" s="290"/>
      <c r="O684" s="285"/>
      <c r="P684" s="285"/>
      <c r="Q684" s="290"/>
      <c r="R684" s="285"/>
      <c r="S684" s="285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308"/>
      <c r="AL684" s="308"/>
      <c r="AM684" s="308"/>
      <c r="AN684" s="308"/>
      <c r="AO684" s="308"/>
      <c r="AP684" s="308"/>
    </row>
    <row r="685">
      <c r="A685" s="290"/>
      <c r="B685" s="286"/>
      <c r="C685" s="289"/>
      <c r="D685" s="293" t="str">
        <f t="shared" si="4"/>
        <v/>
      </c>
      <c r="E685" s="296"/>
      <c r="F685" s="290" t="str">
        <f t="shared" si="1"/>
        <v/>
      </c>
      <c r="G685" s="286"/>
      <c r="H685" s="287"/>
      <c r="I685" s="296"/>
      <c r="J685" s="290"/>
      <c r="K685" s="285" t="str">
        <f t="shared" si="2"/>
        <v/>
      </c>
      <c r="L685" s="285"/>
      <c r="M685" s="290"/>
      <c r="N685" s="290"/>
      <c r="O685" s="285"/>
      <c r="P685" s="285"/>
      <c r="Q685" s="290"/>
      <c r="R685" s="285"/>
      <c r="S685" s="285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308"/>
      <c r="AL685" s="308"/>
      <c r="AM685" s="308"/>
      <c r="AN685" s="308"/>
      <c r="AO685" s="308"/>
      <c r="AP685" s="308"/>
    </row>
    <row r="686">
      <c r="A686" s="290"/>
      <c r="B686" s="286"/>
      <c r="C686" s="289"/>
      <c r="D686" s="293" t="str">
        <f t="shared" si="4"/>
        <v/>
      </c>
      <c r="E686" s="296"/>
      <c r="F686" s="290" t="str">
        <f t="shared" si="1"/>
        <v/>
      </c>
      <c r="G686" s="286"/>
      <c r="H686" s="287"/>
      <c r="I686" s="296"/>
      <c r="J686" s="290"/>
      <c r="K686" s="285" t="str">
        <f t="shared" si="2"/>
        <v/>
      </c>
      <c r="L686" s="285"/>
      <c r="M686" s="290"/>
      <c r="N686" s="290"/>
      <c r="O686" s="285"/>
      <c r="P686" s="285"/>
      <c r="Q686" s="290"/>
      <c r="R686" s="285"/>
      <c r="S686" s="285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308"/>
      <c r="AL686" s="308"/>
      <c r="AM686" s="308"/>
      <c r="AN686" s="308"/>
      <c r="AO686" s="308"/>
      <c r="AP686" s="308"/>
    </row>
    <row r="687">
      <c r="A687" s="290"/>
      <c r="B687" s="286"/>
      <c r="C687" s="289"/>
      <c r="D687" s="293" t="str">
        <f t="shared" si="4"/>
        <v/>
      </c>
      <c r="E687" s="296"/>
      <c r="F687" s="290" t="str">
        <f t="shared" si="1"/>
        <v/>
      </c>
      <c r="G687" s="286"/>
      <c r="H687" s="287"/>
      <c r="I687" s="296"/>
      <c r="J687" s="290"/>
      <c r="K687" s="285" t="str">
        <f t="shared" si="2"/>
        <v/>
      </c>
      <c r="L687" s="285"/>
      <c r="M687" s="290"/>
      <c r="N687" s="290"/>
      <c r="O687" s="285"/>
      <c r="P687" s="285"/>
      <c r="Q687" s="290"/>
      <c r="R687" s="285"/>
      <c r="S687" s="285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308"/>
      <c r="AL687" s="308"/>
      <c r="AM687" s="308"/>
      <c r="AN687" s="308"/>
      <c r="AO687" s="308"/>
      <c r="AP687" s="308"/>
    </row>
    <row r="688">
      <c r="A688" s="290"/>
      <c r="B688" s="286"/>
      <c r="C688" s="289"/>
      <c r="D688" s="293" t="str">
        <f t="shared" si="4"/>
        <v/>
      </c>
      <c r="E688" s="296"/>
      <c r="F688" s="290" t="str">
        <f t="shared" si="1"/>
        <v/>
      </c>
      <c r="G688" s="286"/>
      <c r="H688" s="287"/>
      <c r="I688" s="296"/>
      <c r="J688" s="290"/>
      <c r="K688" s="285" t="str">
        <f t="shared" si="2"/>
        <v/>
      </c>
      <c r="L688" s="285"/>
      <c r="M688" s="290"/>
      <c r="N688" s="290"/>
      <c r="O688" s="285"/>
      <c r="P688" s="285"/>
      <c r="Q688" s="290"/>
      <c r="R688" s="285"/>
      <c r="S688" s="285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308"/>
      <c r="AL688" s="308"/>
      <c r="AM688" s="308"/>
      <c r="AN688" s="308"/>
      <c r="AO688" s="308"/>
      <c r="AP688" s="308"/>
    </row>
    <row r="689">
      <c r="A689" s="290"/>
      <c r="B689" s="286"/>
      <c r="C689" s="289"/>
      <c r="D689" s="293" t="str">
        <f t="shared" si="4"/>
        <v/>
      </c>
      <c r="E689" s="296"/>
      <c r="F689" s="290" t="str">
        <f t="shared" si="1"/>
        <v/>
      </c>
      <c r="G689" s="286"/>
      <c r="H689" s="287"/>
      <c r="I689" s="296"/>
      <c r="J689" s="290"/>
      <c r="K689" s="285" t="str">
        <f t="shared" si="2"/>
        <v/>
      </c>
      <c r="L689" s="285"/>
      <c r="M689" s="290"/>
      <c r="N689" s="290"/>
      <c r="O689" s="285"/>
      <c r="P689" s="285"/>
      <c r="Q689" s="290"/>
      <c r="R689" s="285"/>
      <c r="S689" s="285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308"/>
      <c r="AL689" s="308"/>
      <c r="AM689" s="308"/>
      <c r="AN689" s="308"/>
      <c r="AO689" s="308"/>
      <c r="AP689" s="308"/>
    </row>
    <row r="690">
      <c r="A690" s="290"/>
      <c r="B690" s="286"/>
      <c r="C690" s="289"/>
      <c r="D690" s="293" t="str">
        <f t="shared" si="4"/>
        <v/>
      </c>
      <c r="E690" s="296"/>
      <c r="F690" s="290" t="str">
        <f t="shared" si="1"/>
        <v/>
      </c>
      <c r="G690" s="286"/>
      <c r="H690" s="287"/>
      <c r="I690" s="296"/>
      <c r="J690" s="290"/>
      <c r="K690" s="285" t="str">
        <f t="shared" si="2"/>
        <v/>
      </c>
      <c r="L690" s="285"/>
      <c r="M690" s="290"/>
      <c r="N690" s="290"/>
      <c r="O690" s="285"/>
      <c r="P690" s="285"/>
      <c r="Q690" s="290"/>
      <c r="R690" s="285"/>
      <c r="S690" s="285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308"/>
      <c r="AL690" s="308"/>
      <c r="AM690" s="308"/>
      <c r="AN690" s="308"/>
      <c r="AO690" s="308"/>
      <c r="AP690" s="308"/>
    </row>
    <row r="691">
      <c r="A691" s="290"/>
      <c r="B691" s="286"/>
      <c r="C691" s="289"/>
      <c r="D691" s="293" t="str">
        <f t="shared" si="4"/>
        <v/>
      </c>
      <c r="E691" s="296"/>
      <c r="F691" s="290" t="str">
        <f t="shared" si="1"/>
        <v/>
      </c>
      <c r="G691" s="286"/>
      <c r="H691" s="287"/>
      <c r="I691" s="296"/>
      <c r="J691" s="290"/>
      <c r="K691" s="285" t="str">
        <f t="shared" si="2"/>
        <v/>
      </c>
      <c r="L691" s="285"/>
      <c r="M691" s="290"/>
      <c r="N691" s="290"/>
      <c r="O691" s="285"/>
      <c r="P691" s="285"/>
      <c r="Q691" s="290"/>
      <c r="R691" s="285"/>
      <c r="S691" s="285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308"/>
      <c r="AL691" s="308"/>
      <c r="AM691" s="308"/>
      <c r="AN691" s="308"/>
      <c r="AO691" s="308"/>
      <c r="AP691" s="308"/>
    </row>
    <row r="692">
      <c r="A692" s="290"/>
      <c r="B692" s="286"/>
      <c r="C692" s="289"/>
      <c r="D692" s="293" t="str">
        <f t="shared" si="4"/>
        <v/>
      </c>
      <c r="E692" s="296"/>
      <c r="F692" s="290" t="str">
        <f t="shared" si="1"/>
        <v/>
      </c>
      <c r="G692" s="286"/>
      <c r="H692" s="287"/>
      <c r="I692" s="296"/>
      <c r="J692" s="290"/>
      <c r="K692" s="285" t="str">
        <f t="shared" si="2"/>
        <v/>
      </c>
      <c r="L692" s="285"/>
      <c r="M692" s="290"/>
      <c r="N692" s="290"/>
      <c r="O692" s="285"/>
      <c r="P692" s="285"/>
      <c r="Q692" s="290"/>
      <c r="R692" s="285"/>
      <c r="S692" s="285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308"/>
      <c r="AL692" s="308"/>
      <c r="AM692" s="308"/>
      <c r="AN692" s="308"/>
      <c r="AO692" s="308"/>
      <c r="AP692" s="308"/>
    </row>
    <row r="693">
      <c r="A693" s="290"/>
      <c r="B693" s="286"/>
      <c r="C693" s="289"/>
      <c r="D693" s="293" t="str">
        <f t="shared" si="4"/>
        <v/>
      </c>
      <c r="E693" s="296"/>
      <c r="F693" s="290" t="str">
        <f t="shared" si="1"/>
        <v/>
      </c>
      <c r="G693" s="286"/>
      <c r="H693" s="287"/>
      <c r="I693" s="296"/>
      <c r="J693" s="290"/>
      <c r="K693" s="285" t="str">
        <f t="shared" si="2"/>
        <v/>
      </c>
      <c r="L693" s="285"/>
      <c r="M693" s="290"/>
      <c r="N693" s="290"/>
      <c r="O693" s="285"/>
      <c r="P693" s="285"/>
      <c r="Q693" s="290"/>
      <c r="R693" s="285"/>
      <c r="S693" s="285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308"/>
      <c r="AL693" s="308"/>
      <c r="AM693" s="308"/>
      <c r="AN693" s="308"/>
      <c r="AO693" s="308"/>
      <c r="AP693" s="308"/>
    </row>
    <row r="694">
      <c r="A694" s="290"/>
      <c r="B694" s="286"/>
      <c r="C694" s="289"/>
      <c r="D694" s="293" t="str">
        <f t="shared" si="4"/>
        <v/>
      </c>
      <c r="E694" s="296"/>
      <c r="F694" s="290" t="str">
        <f t="shared" si="1"/>
        <v/>
      </c>
      <c r="G694" s="286"/>
      <c r="H694" s="287"/>
      <c r="I694" s="296"/>
      <c r="J694" s="290"/>
      <c r="K694" s="285" t="str">
        <f t="shared" si="2"/>
        <v/>
      </c>
      <c r="L694" s="285"/>
      <c r="M694" s="290"/>
      <c r="N694" s="290"/>
      <c r="O694" s="285"/>
      <c r="P694" s="285"/>
      <c r="Q694" s="290"/>
      <c r="R694" s="285"/>
      <c r="S694" s="285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308"/>
      <c r="AL694" s="308"/>
      <c r="AM694" s="308"/>
      <c r="AN694" s="308"/>
      <c r="AO694" s="308"/>
      <c r="AP694" s="308"/>
    </row>
    <row r="695">
      <c r="A695" s="290"/>
      <c r="B695" s="286"/>
      <c r="C695" s="289"/>
      <c r="D695" s="293" t="str">
        <f t="shared" si="4"/>
        <v/>
      </c>
      <c r="E695" s="296"/>
      <c r="F695" s="290" t="str">
        <f t="shared" si="1"/>
        <v/>
      </c>
      <c r="G695" s="286"/>
      <c r="H695" s="287"/>
      <c r="I695" s="296"/>
      <c r="J695" s="290"/>
      <c r="K695" s="285" t="str">
        <f t="shared" si="2"/>
        <v/>
      </c>
      <c r="L695" s="285"/>
      <c r="M695" s="290"/>
      <c r="N695" s="290"/>
      <c r="O695" s="285"/>
      <c r="P695" s="285"/>
      <c r="Q695" s="290"/>
      <c r="R695" s="285"/>
      <c r="S695" s="285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308"/>
      <c r="AL695" s="308"/>
      <c r="AM695" s="308"/>
      <c r="AN695" s="308"/>
      <c r="AO695" s="308"/>
      <c r="AP695" s="308"/>
    </row>
    <row r="696">
      <c r="A696" s="290"/>
      <c r="B696" s="286"/>
      <c r="C696" s="289"/>
      <c r="D696" s="293" t="str">
        <f t="shared" si="4"/>
        <v/>
      </c>
      <c r="E696" s="296"/>
      <c r="F696" s="290" t="str">
        <f t="shared" si="1"/>
        <v/>
      </c>
      <c r="G696" s="286"/>
      <c r="H696" s="287"/>
      <c r="I696" s="296"/>
      <c r="J696" s="290"/>
      <c r="K696" s="285" t="str">
        <f t="shared" si="2"/>
        <v/>
      </c>
      <c r="L696" s="285"/>
      <c r="M696" s="290"/>
      <c r="N696" s="290"/>
      <c r="O696" s="285"/>
      <c r="P696" s="285"/>
      <c r="Q696" s="290"/>
      <c r="R696" s="285"/>
      <c r="S696" s="285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308"/>
      <c r="AL696" s="308"/>
      <c r="AM696" s="308"/>
      <c r="AN696" s="308"/>
      <c r="AO696" s="308"/>
      <c r="AP696" s="308"/>
    </row>
    <row r="697">
      <c r="A697" s="290"/>
      <c r="B697" s="286"/>
      <c r="C697" s="289"/>
      <c r="D697" s="293" t="str">
        <f t="shared" si="4"/>
        <v/>
      </c>
      <c r="E697" s="296"/>
      <c r="F697" s="290" t="str">
        <f t="shared" si="1"/>
        <v/>
      </c>
      <c r="G697" s="286"/>
      <c r="H697" s="287"/>
      <c r="I697" s="296"/>
      <c r="J697" s="290"/>
      <c r="K697" s="285" t="str">
        <f t="shared" si="2"/>
        <v/>
      </c>
      <c r="L697" s="285"/>
      <c r="M697" s="290"/>
      <c r="N697" s="290"/>
      <c r="O697" s="285"/>
      <c r="P697" s="285"/>
      <c r="Q697" s="290"/>
      <c r="R697" s="285"/>
      <c r="S697" s="285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308"/>
      <c r="AL697" s="308"/>
      <c r="AM697" s="308"/>
      <c r="AN697" s="308"/>
      <c r="AO697" s="308"/>
      <c r="AP697" s="308"/>
    </row>
    <row r="698">
      <c r="A698" s="290"/>
      <c r="B698" s="286"/>
      <c r="C698" s="289"/>
      <c r="D698" s="293" t="str">
        <f t="shared" si="4"/>
        <v/>
      </c>
      <c r="E698" s="296"/>
      <c r="F698" s="290" t="str">
        <f t="shared" si="1"/>
        <v/>
      </c>
      <c r="G698" s="286"/>
      <c r="H698" s="287"/>
      <c r="I698" s="296"/>
      <c r="J698" s="290"/>
      <c r="K698" s="285" t="str">
        <f t="shared" si="2"/>
        <v/>
      </c>
      <c r="L698" s="285"/>
      <c r="M698" s="290"/>
      <c r="N698" s="290"/>
      <c r="O698" s="285"/>
      <c r="P698" s="285"/>
      <c r="Q698" s="290"/>
      <c r="R698" s="285"/>
      <c r="S698" s="285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308"/>
      <c r="AL698" s="308"/>
      <c r="AM698" s="308"/>
      <c r="AN698" s="308"/>
      <c r="AO698" s="308"/>
      <c r="AP698" s="308"/>
    </row>
    <row r="699">
      <c r="A699" s="290"/>
      <c r="B699" s="286"/>
      <c r="C699" s="289"/>
      <c r="D699" s="293" t="str">
        <f t="shared" si="4"/>
        <v/>
      </c>
      <c r="E699" s="296"/>
      <c r="F699" s="290" t="str">
        <f t="shared" si="1"/>
        <v/>
      </c>
      <c r="G699" s="286"/>
      <c r="H699" s="287"/>
      <c r="I699" s="296"/>
      <c r="J699" s="290"/>
      <c r="K699" s="285" t="str">
        <f t="shared" si="2"/>
        <v/>
      </c>
      <c r="L699" s="285"/>
      <c r="M699" s="290"/>
      <c r="N699" s="290"/>
      <c r="O699" s="285"/>
      <c r="P699" s="285"/>
      <c r="Q699" s="290"/>
      <c r="R699" s="285"/>
      <c r="S699" s="285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308"/>
      <c r="AL699" s="308"/>
      <c r="AM699" s="308"/>
      <c r="AN699" s="308"/>
      <c r="AO699" s="308"/>
      <c r="AP699" s="308"/>
    </row>
    <row r="700">
      <c r="A700" s="290"/>
      <c r="B700" s="286"/>
      <c r="C700" s="289"/>
      <c r="D700" s="293" t="str">
        <f t="shared" si="4"/>
        <v/>
      </c>
      <c r="E700" s="296"/>
      <c r="F700" s="290" t="str">
        <f t="shared" si="1"/>
        <v/>
      </c>
      <c r="G700" s="286"/>
      <c r="H700" s="287"/>
      <c r="I700" s="296"/>
      <c r="J700" s="290"/>
      <c r="K700" s="285" t="str">
        <f t="shared" si="2"/>
        <v/>
      </c>
      <c r="L700" s="285"/>
      <c r="M700" s="290"/>
      <c r="N700" s="290"/>
      <c r="O700" s="285"/>
      <c r="P700" s="285"/>
      <c r="Q700" s="290"/>
      <c r="R700" s="285"/>
      <c r="S700" s="285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308"/>
      <c r="AL700" s="308"/>
      <c r="AM700" s="308"/>
      <c r="AN700" s="308"/>
      <c r="AO700" s="308"/>
      <c r="AP700" s="308"/>
    </row>
    <row r="701">
      <c r="A701" s="290"/>
      <c r="B701" s="286"/>
      <c r="C701" s="289"/>
      <c r="D701" s="293" t="str">
        <f t="shared" si="4"/>
        <v/>
      </c>
      <c r="E701" s="296"/>
      <c r="F701" s="290" t="str">
        <f t="shared" si="1"/>
        <v/>
      </c>
      <c r="G701" s="286"/>
      <c r="H701" s="287"/>
      <c r="I701" s="296"/>
      <c r="J701" s="290"/>
      <c r="K701" s="285" t="str">
        <f t="shared" si="2"/>
        <v/>
      </c>
      <c r="L701" s="285"/>
      <c r="M701" s="290"/>
      <c r="N701" s="290"/>
      <c r="O701" s="285"/>
      <c r="P701" s="285"/>
      <c r="Q701" s="290"/>
      <c r="R701" s="285"/>
      <c r="S701" s="285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308"/>
      <c r="AL701" s="308"/>
      <c r="AM701" s="308"/>
      <c r="AN701" s="308"/>
      <c r="AO701" s="308"/>
      <c r="AP701" s="308"/>
    </row>
    <row r="702">
      <c r="A702" s="290"/>
      <c r="B702" s="286"/>
      <c r="C702" s="289"/>
      <c r="D702" s="293" t="str">
        <f t="shared" si="4"/>
        <v/>
      </c>
      <c r="E702" s="296"/>
      <c r="F702" s="290" t="str">
        <f t="shared" si="1"/>
        <v/>
      </c>
      <c r="G702" s="286"/>
      <c r="H702" s="287"/>
      <c r="I702" s="296"/>
      <c r="J702" s="290"/>
      <c r="K702" s="285" t="str">
        <f t="shared" si="2"/>
        <v/>
      </c>
      <c r="L702" s="285"/>
      <c r="M702" s="290"/>
      <c r="N702" s="290"/>
      <c r="O702" s="285"/>
      <c r="P702" s="285"/>
      <c r="Q702" s="290"/>
      <c r="R702" s="285"/>
      <c r="S702" s="285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308"/>
      <c r="AL702" s="308"/>
      <c r="AM702" s="308"/>
      <c r="AN702" s="308"/>
      <c r="AO702" s="308"/>
      <c r="AP702" s="308"/>
    </row>
    <row r="703">
      <c r="A703" s="290"/>
      <c r="B703" s="286"/>
      <c r="C703" s="289"/>
      <c r="D703" s="293" t="str">
        <f t="shared" si="4"/>
        <v/>
      </c>
      <c r="E703" s="296"/>
      <c r="F703" s="290" t="str">
        <f t="shared" si="1"/>
        <v/>
      </c>
      <c r="G703" s="286"/>
      <c r="H703" s="287"/>
      <c r="I703" s="296"/>
      <c r="J703" s="290"/>
      <c r="K703" s="285" t="str">
        <f t="shared" si="2"/>
        <v/>
      </c>
      <c r="L703" s="285"/>
      <c r="M703" s="290"/>
      <c r="N703" s="290"/>
      <c r="O703" s="285"/>
      <c r="P703" s="285"/>
      <c r="Q703" s="290"/>
      <c r="R703" s="285"/>
      <c r="S703" s="285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308"/>
      <c r="AL703" s="308"/>
      <c r="AM703" s="308"/>
      <c r="AN703" s="308"/>
      <c r="AO703" s="308"/>
      <c r="AP703" s="308"/>
    </row>
    <row r="704">
      <c r="A704" s="290"/>
      <c r="B704" s="286"/>
      <c r="C704" s="289"/>
      <c r="D704" s="293" t="str">
        <f t="shared" si="4"/>
        <v/>
      </c>
      <c r="E704" s="296"/>
      <c r="F704" s="290" t="str">
        <f t="shared" si="1"/>
        <v/>
      </c>
      <c r="G704" s="286"/>
      <c r="H704" s="287"/>
      <c r="I704" s="296"/>
      <c r="J704" s="290"/>
      <c r="K704" s="285" t="str">
        <f t="shared" si="2"/>
        <v/>
      </c>
      <c r="L704" s="285"/>
      <c r="M704" s="290"/>
      <c r="N704" s="290"/>
      <c r="O704" s="285"/>
      <c r="P704" s="285"/>
      <c r="Q704" s="290"/>
      <c r="R704" s="285"/>
      <c r="S704" s="285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308"/>
      <c r="AL704" s="308"/>
      <c r="AM704" s="308"/>
      <c r="AN704" s="308"/>
      <c r="AO704" s="308"/>
      <c r="AP704" s="308"/>
    </row>
    <row r="705">
      <c r="A705" s="290"/>
      <c r="B705" s="286"/>
      <c r="C705" s="289"/>
      <c r="D705" s="293" t="str">
        <f t="shared" si="4"/>
        <v/>
      </c>
      <c r="E705" s="296"/>
      <c r="F705" s="290" t="str">
        <f t="shared" si="1"/>
        <v/>
      </c>
      <c r="G705" s="286"/>
      <c r="H705" s="287"/>
      <c r="I705" s="296"/>
      <c r="J705" s="290"/>
      <c r="K705" s="285" t="str">
        <f t="shared" si="2"/>
        <v/>
      </c>
      <c r="L705" s="285"/>
      <c r="M705" s="290"/>
      <c r="N705" s="290"/>
      <c r="O705" s="285"/>
      <c r="P705" s="285"/>
      <c r="Q705" s="290"/>
      <c r="R705" s="285"/>
      <c r="S705" s="285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308"/>
      <c r="AL705" s="308"/>
      <c r="AM705" s="308"/>
      <c r="AN705" s="308"/>
      <c r="AO705" s="308"/>
      <c r="AP705" s="308"/>
    </row>
    <row r="706">
      <c r="A706" s="290"/>
      <c r="B706" s="286"/>
      <c r="C706" s="289"/>
      <c r="D706" s="293" t="str">
        <f t="shared" si="4"/>
        <v/>
      </c>
      <c r="E706" s="296"/>
      <c r="F706" s="290" t="str">
        <f t="shared" si="1"/>
        <v/>
      </c>
      <c r="G706" s="286"/>
      <c r="H706" s="287"/>
      <c r="I706" s="296"/>
      <c r="J706" s="290"/>
      <c r="K706" s="285" t="str">
        <f t="shared" si="2"/>
        <v/>
      </c>
      <c r="L706" s="285"/>
      <c r="M706" s="290"/>
      <c r="N706" s="290"/>
      <c r="O706" s="285"/>
      <c r="P706" s="285"/>
      <c r="Q706" s="290"/>
      <c r="R706" s="285"/>
      <c r="S706" s="285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308"/>
      <c r="AL706" s="308"/>
      <c r="AM706" s="308"/>
      <c r="AN706" s="308"/>
      <c r="AO706" s="308"/>
      <c r="AP706" s="308"/>
    </row>
    <row r="707">
      <c r="A707" s="290"/>
      <c r="B707" s="286"/>
      <c r="C707" s="289"/>
      <c r="D707" s="293" t="str">
        <f t="shared" si="4"/>
        <v/>
      </c>
      <c r="E707" s="296"/>
      <c r="F707" s="290" t="str">
        <f t="shared" si="1"/>
        <v/>
      </c>
      <c r="G707" s="286"/>
      <c r="H707" s="287"/>
      <c r="I707" s="296"/>
      <c r="J707" s="290"/>
      <c r="K707" s="285" t="str">
        <f t="shared" si="2"/>
        <v/>
      </c>
      <c r="L707" s="285"/>
      <c r="M707" s="290"/>
      <c r="N707" s="290"/>
      <c r="O707" s="285"/>
      <c r="P707" s="285"/>
      <c r="Q707" s="290"/>
      <c r="R707" s="285"/>
      <c r="S707" s="285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308"/>
      <c r="AL707" s="308"/>
      <c r="AM707" s="308"/>
      <c r="AN707" s="308"/>
      <c r="AO707" s="308"/>
      <c r="AP707" s="308"/>
    </row>
    <row r="708">
      <c r="A708" s="290"/>
      <c r="B708" s="286"/>
      <c r="C708" s="289"/>
      <c r="D708" s="293" t="str">
        <f t="shared" si="4"/>
        <v/>
      </c>
      <c r="E708" s="296"/>
      <c r="F708" s="290" t="str">
        <f t="shared" si="1"/>
        <v/>
      </c>
      <c r="G708" s="286"/>
      <c r="H708" s="287"/>
      <c r="I708" s="296"/>
      <c r="J708" s="290"/>
      <c r="K708" s="285" t="str">
        <f t="shared" si="2"/>
        <v/>
      </c>
      <c r="L708" s="285"/>
      <c r="M708" s="290"/>
      <c r="N708" s="290"/>
      <c r="O708" s="285"/>
      <c r="P708" s="285"/>
      <c r="Q708" s="290"/>
      <c r="R708" s="285"/>
      <c r="S708" s="285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308"/>
      <c r="AL708" s="308"/>
      <c r="AM708" s="308"/>
      <c r="AN708" s="308"/>
      <c r="AO708" s="308"/>
      <c r="AP708" s="308"/>
    </row>
    <row r="709">
      <c r="A709" s="290"/>
      <c r="B709" s="286"/>
      <c r="C709" s="289"/>
      <c r="D709" s="293" t="str">
        <f t="shared" si="4"/>
        <v/>
      </c>
      <c r="E709" s="296"/>
      <c r="F709" s="290" t="str">
        <f t="shared" si="1"/>
        <v/>
      </c>
      <c r="G709" s="286"/>
      <c r="H709" s="287"/>
      <c r="I709" s="296"/>
      <c r="J709" s="290"/>
      <c r="K709" s="285" t="str">
        <f t="shared" si="2"/>
        <v/>
      </c>
      <c r="L709" s="285"/>
      <c r="M709" s="290"/>
      <c r="N709" s="290"/>
      <c r="O709" s="285"/>
      <c r="P709" s="285"/>
      <c r="Q709" s="290"/>
      <c r="R709" s="285"/>
      <c r="S709" s="285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308"/>
      <c r="AL709" s="308"/>
      <c r="AM709" s="308"/>
      <c r="AN709" s="308"/>
      <c r="AO709" s="308"/>
      <c r="AP709" s="308"/>
    </row>
    <row r="710">
      <c r="A710" s="290"/>
      <c r="B710" s="286"/>
      <c r="C710" s="289"/>
      <c r="D710" s="293" t="str">
        <f t="shared" si="4"/>
        <v/>
      </c>
      <c r="E710" s="296"/>
      <c r="F710" s="290" t="str">
        <f t="shared" si="1"/>
        <v/>
      </c>
      <c r="G710" s="286"/>
      <c r="H710" s="287"/>
      <c r="I710" s="296"/>
      <c r="J710" s="290"/>
      <c r="K710" s="285" t="str">
        <f t="shared" si="2"/>
        <v/>
      </c>
      <c r="L710" s="285"/>
      <c r="M710" s="290"/>
      <c r="N710" s="290"/>
      <c r="O710" s="285"/>
      <c r="P710" s="285"/>
      <c r="Q710" s="290"/>
      <c r="R710" s="285"/>
      <c r="S710" s="285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308"/>
      <c r="AL710" s="308"/>
      <c r="AM710" s="308"/>
      <c r="AN710" s="308"/>
      <c r="AO710" s="308"/>
      <c r="AP710" s="308"/>
    </row>
    <row r="711">
      <c r="A711" s="290"/>
      <c r="B711" s="286"/>
      <c r="C711" s="289"/>
      <c r="D711" s="293" t="str">
        <f t="shared" si="4"/>
        <v/>
      </c>
      <c r="E711" s="296"/>
      <c r="F711" s="290" t="str">
        <f t="shared" si="1"/>
        <v/>
      </c>
      <c r="G711" s="286"/>
      <c r="H711" s="287"/>
      <c r="I711" s="296"/>
      <c r="J711" s="290"/>
      <c r="K711" s="285" t="str">
        <f t="shared" si="2"/>
        <v/>
      </c>
      <c r="L711" s="285"/>
      <c r="M711" s="290"/>
      <c r="N711" s="290"/>
      <c r="O711" s="285"/>
      <c r="P711" s="285"/>
      <c r="Q711" s="290"/>
      <c r="R711" s="285"/>
      <c r="S711" s="285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308"/>
      <c r="AL711" s="308"/>
      <c r="AM711" s="308"/>
      <c r="AN711" s="308"/>
      <c r="AO711" s="308"/>
      <c r="AP711" s="308"/>
    </row>
    <row r="712">
      <c r="A712" s="290"/>
      <c r="B712" s="286"/>
      <c r="C712" s="289"/>
      <c r="D712" s="293" t="str">
        <f t="shared" si="4"/>
        <v/>
      </c>
      <c r="E712" s="296"/>
      <c r="F712" s="290" t="str">
        <f t="shared" si="1"/>
        <v/>
      </c>
      <c r="G712" s="286"/>
      <c r="H712" s="287"/>
      <c r="I712" s="296"/>
      <c r="J712" s="290"/>
      <c r="K712" s="285" t="str">
        <f t="shared" si="2"/>
        <v/>
      </c>
      <c r="L712" s="285"/>
      <c r="M712" s="290"/>
      <c r="N712" s="290"/>
      <c r="O712" s="285"/>
      <c r="P712" s="285"/>
      <c r="Q712" s="290"/>
      <c r="R712" s="285"/>
      <c r="S712" s="285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308"/>
      <c r="AL712" s="308"/>
      <c r="AM712" s="308"/>
      <c r="AN712" s="308"/>
      <c r="AO712" s="308"/>
      <c r="AP712" s="308"/>
    </row>
    <row r="713">
      <c r="A713" s="290"/>
      <c r="B713" s="286"/>
      <c r="C713" s="289"/>
      <c r="D713" s="293" t="str">
        <f t="shared" si="4"/>
        <v/>
      </c>
      <c r="E713" s="296"/>
      <c r="F713" s="290" t="str">
        <f t="shared" si="1"/>
        <v/>
      </c>
      <c r="G713" s="286"/>
      <c r="H713" s="287"/>
      <c r="I713" s="296"/>
      <c r="J713" s="290"/>
      <c r="K713" s="285" t="str">
        <f t="shared" si="2"/>
        <v/>
      </c>
      <c r="L713" s="285"/>
      <c r="M713" s="290"/>
      <c r="N713" s="290"/>
      <c r="O713" s="285"/>
      <c r="P713" s="285"/>
      <c r="Q713" s="290"/>
      <c r="R713" s="285"/>
      <c r="S713" s="285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308"/>
      <c r="AL713" s="308"/>
      <c r="AM713" s="308"/>
      <c r="AN713" s="308"/>
      <c r="AO713" s="308"/>
      <c r="AP713" s="308"/>
    </row>
    <row r="714">
      <c r="A714" s="290"/>
      <c r="B714" s="286"/>
      <c r="C714" s="289"/>
      <c r="D714" s="293" t="str">
        <f t="shared" si="4"/>
        <v/>
      </c>
      <c r="E714" s="296"/>
      <c r="F714" s="290" t="str">
        <f t="shared" si="1"/>
        <v/>
      </c>
      <c r="G714" s="286"/>
      <c r="H714" s="287"/>
      <c r="I714" s="296"/>
      <c r="J714" s="290"/>
      <c r="K714" s="285" t="str">
        <f t="shared" si="2"/>
        <v/>
      </c>
      <c r="L714" s="285"/>
      <c r="M714" s="290"/>
      <c r="N714" s="290"/>
      <c r="O714" s="285"/>
      <c r="P714" s="285"/>
      <c r="Q714" s="290"/>
      <c r="R714" s="285"/>
      <c r="S714" s="285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308"/>
      <c r="AL714" s="308"/>
      <c r="AM714" s="308"/>
      <c r="AN714" s="308"/>
      <c r="AO714" s="308"/>
      <c r="AP714" s="308"/>
    </row>
    <row r="715">
      <c r="A715" s="290"/>
      <c r="B715" s="286"/>
      <c r="C715" s="289"/>
      <c r="D715" s="293" t="str">
        <f t="shared" si="4"/>
        <v/>
      </c>
      <c r="E715" s="296"/>
      <c r="F715" s="290" t="str">
        <f t="shared" si="1"/>
        <v/>
      </c>
      <c r="G715" s="286"/>
      <c r="H715" s="287"/>
      <c r="I715" s="296"/>
      <c r="J715" s="290"/>
      <c r="K715" s="285" t="str">
        <f t="shared" si="2"/>
        <v/>
      </c>
      <c r="L715" s="285"/>
      <c r="M715" s="290"/>
      <c r="N715" s="290"/>
      <c r="O715" s="285"/>
      <c r="P715" s="285"/>
      <c r="Q715" s="290"/>
      <c r="R715" s="285"/>
      <c r="S715" s="285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308"/>
      <c r="AL715" s="308"/>
      <c r="AM715" s="308"/>
      <c r="AN715" s="308"/>
      <c r="AO715" s="308"/>
      <c r="AP715" s="308"/>
    </row>
    <row r="716">
      <c r="A716" s="290"/>
      <c r="B716" s="286"/>
      <c r="C716" s="289"/>
      <c r="D716" s="293" t="str">
        <f t="shared" si="4"/>
        <v/>
      </c>
      <c r="E716" s="296"/>
      <c r="F716" s="290" t="str">
        <f t="shared" si="1"/>
        <v/>
      </c>
      <c r="G716" s="286"/>
      <c r="H716" s="287"/>
      <c r="I716" s="296"/>
      <c r="J716" s="290"/>
      <c r="K716" s="285" t="str">
        <f t="shared" si="2"/>
        <v/>
      </c>
      <c r="L716" s="285"/>
      <c r="M716" s="290"/>
      <c r="N716" s="290"/>
      <c r="O716" s="285"/>
      <c r="P716" s="285"/>
      <c r="Q716" s="290"/>
      <c r="R716" s="285"/>
      <c r="S716" s="285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308"/>
      <c r="AL716" s="308"/>
      <c r="AM716" s="308"/>
      <c r="AN716" s="308"/>
      <c r="AO716" s="308"/>
      <c r="AP716" s="308"/>
    </row>
    <row r="717">
      <c r="A717" s="290"/>
      <c r="B717" s="286"/>
      <c r="C717" s="289"/>
      <c r="D717" s="293" t="str">
        <f t="shared" si="4"/>
        <v/>
      </c>
      <c r="E717" s="296"/>
      <c r="F717" s="290" t="str">
        <f t="shared" si="1"/>
        <v/>
      </c>
      <c r="G717" s="286"/>
      <c r="H717" s="287"/>
      <c r="I717" s="296"/>
      <c r="J717" s="290"/>
      <c r="K717" s="285" t="str">
        <f t="shared" si="2"/>
        <v/>
      </c>
      <c r="L717" s="285"/>
      <c r="M717" s="290"/>
      <c r="N717" s="290"/>
      <c r="O717" s="285"/>
      <c r="P717" s="285"/>
      <c r="Q717" s="290"/>
      <c r="R717" s="285"/>
      <c r="S717" s="285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308"/>
      <c r="AL717" s="308"/>
      <c r="AM717" s="308"/>
      <c r="AN717" s="308"/>
      <c r="AO717" s="308"/>
      <c r="AP717" s="308"/>
    </row>
    <row r="718">
      <c r="A718" s="290"/>
      <c r="B718" s="286"/>
      <c r="C718" s="289"/>
      <c r="D718" s="293" t="str">
        <f t="shared" si="4"/>
        <v/>
      </c>
      <c r="E718" s="296"/>
      <c r="F718" s="290" t="str">
        <f t="shared" si="1"/>
        <v/>
      </c>
      <c r="G718" s="286"/>
      <c r="H718" s="287"/>
      <c r="I718" s="296"/>
      <c r="J718" s="290"/>
      <c r="K718" s="285" t="str">
        <f t="shared" si="2"/>
        <v/>
      </c>
      <c r="L718" s="285"/>
      <c r="M718" s="290"/>
      <c r="N718" s="290"/>
      <c r="O718" s="285"/>
      <c r="P718" s="285"/>
      <c r="Q718" s="290"/>
      <c r="R718" s="285"/>
      <c r="S718" s="285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308"/>
      <c r="AL718" s="308"/>
      <c r="AM718" s="308"/>
      <c r="AN718" s="308"/>
      <c r="AO718" s="308"/>
      <c r="AP718" s="308"/>
    </row>
    <row r="719">
      <c r="A719" s="290"/>
      <c r="B719" s="286"/>
      <c r="C719" s="289"/>
      <c r="D719" s="293" t="str">
        <f t="shared" si="4"/>
        <v/>
      </c>
      <c r="E719" s="296"/>
      <c r="F719" s="290" t="str">
        <f t="shared" si="1"/>
        <v/>
      </c>
      <c r="G719" s="286"/>
      <c r="H719" s="287"/>
      <c r="I719" s="296"/>
      <c r="J719" s="290"/>
      <c r="K719" s="285" t="str">
        <f t="shared" si="2"/>
        <v/>
      </c>
      <c r="L719" s="285"/>
      <c r="M719" s="290"/>
      <c r="N719" s="290"/>
      <c r="O719" s="285"/>
      <c r="P719" s="285"/>
      <c r="Q719" s="290"/>
      <c r="R719" s="285"/>
      <c r="S719" s="285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308"/>
      <c r="AL719" s="308"/>
      <c r="AM719" s="308"/>
      <c r="AN719" s="308"/>
      <c r="AO719" s="308"/>
      <c r="AP719" s="308"/>
    </row>
    <row r="720">
      <c r="A720" s="290"/>
      <c r="B720" s="286"/>
      <c r="C720" s="289"/>
      <c r="D720" s="293" t="str">
        <f t="shared" si="4"/>
        <v/>
      </c>
      <c r="E720" s="296"/>
      <c r="F720" s="290" t="str">
        <f t="shared" si="1"/>
        <v/>
      </c>
      <c r="G720" s="286"/>
      <c r="H720" s="287"/>
      <c r="I720" s="296"/>
      <c r="J720" s="290"/>
      <c r="K720" s="285" t="str">
        <f t="shared" si="2"/>
        <v/>
      </c>
      <c r="L720" s="285"/>
      <c r="M720" s="290"/>
      <c r="N720" s="290"/>
      <c r="O720" s="285"/>
      <c r="P720" s="285"/>
      <c r="Q720" s="290"/>
      <c r="R720" s="285"/>
      <c r="S720" s="285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308"/>
      <c r="AL720" s="308"/>
      <c r="AM720" s="308"/>
      <c r="AN720" s="308"/>
      <c r="AO720" s="308"/>
      <c r="AP720" s="308"/>
    </row>
    <row r="721">
      <c r="A721" s="290"/>
      <c r="B721" s="286"/>
      <c r="C721" s="289"/>
      <c r="D721" s="293" t="str">
        <f t="shared" si="4"/>
        <v/>
      </c>
      <c r="E721" s="296"/>
      <c r="F721" s="290" t="str">
        <f t="shared" si="1"/>
        <v/>
      </c>
      <c r="G721" s="286"/>
      <c r="H721" s="287"/>
      <c r="I721" s="296"/>
      <c r="J721" s="290"/>
      <c r="K721" s="285" t="str">
        <f t="shared" si="2"/>
        <v/>
      </c>
      <c r="L721" s="285"/>
      <c r="M721" s="290"/>
      <c r="N721" s="290"/>
      <c r="O721" s="285"/>
      <c r="P721" s="285"/>
      <c r="Q721" s="290"/>
      <c r="R721" s="285"/>
      <c r="S721" s="285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308"/>
      <c r="AL721" s="308"/>
      <c r="AM721" s="308"/>
      <c r="AN721" s="308"/>
      <c r="AO721" s="308"/>
      <c r="AP721" s="308"/>
    </row>
    <row r="722">
      <c r="A722" s="290"/>
      <c r="B722" s="286"/>
      <c r="C722" s="289"/>
      <c r="D722" s="293" t="str">
        <f t="shared" si="4"/>
        <v/>
      </c>
      <c r="E722" s="296"/>
      <c r="F722" s="290" t="str">
        <f t="shared" si="1"/>
        <v/>
      </c>
      <c r="G722" s="286"/>
      <c r="H722" s="287"/>
      <c r="I722" s="296"/>
      <c r="J722" s="290"/>
      <c r="K722" s="285" t="str">
        <f t="shared" si="2"/>
        <v/>
      </c>
      <c r="L722" s="285"/>
      <c r="M722" s="290"/>
      <c r="N722" s="290"/>
      <c r="O722" s="285"/>
      <c r="P722" s="285"/>
      <c r="Q722" s="290"/>
      <c r="R722" s="285"/>
      <c r="S722" s="285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308"/>
      <c r="AL722" s="308"/>
      <c r="AM722" s="308"/>
      <c r="AN722" s="308"/>
      <c r="AO722" s="308"/>
      <c r="AP722" s="308"/>
    </row>
    <row r="723">
      <c r="A723" s="290"/>
      <c r="B723" s="286"/>
      <c r="C723" s="289"/>
      <c r="D723" s="293" t="str">
        <f t="shared" si="4"/>
        <v/>
      </c>
      <c r="E723" s="296"/>
      <c r="F723" s="290" t="str">
        <f t="shared" si="1"/>
        <v/>
      </c>
      <c r="G723" s="286"/>
      <c r="H723" s="287"/>
      <c r="I723" s="296"/>
      <c r="J723" s="290"/>
      <c r="K723" s="285" t="str">
        <f t="shared" si="2"/>
        <v/>
      </c>
      <c r="L723" s="285"/>
      <c r="M723" s="290"/>
      <c r="N723" s="290"/>
      <c r="O723" s="285"/>
      <c r="P723" s="285"/>
      <c r="Q723" s="290"/>
      <c r="R723" s="285"/>
      <c r="S723" s="285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308"/>
      <c r="AL723" s="308"/>
      <c r="AM723" s="308"/>
      <c r="AN723" s="308"/>
      <c r="AO723" s="308"/>
      <c r="AP723" s="308"/>
    </row>
    <row r="724">
      <c r="A724" s="290"/>
      <c r="B724" s="286"/>
      <c r="C724" s="289"/>
      <c r="D724" s="293" t="str">
        <f t="shared" si="4"/>
        <v/>
      </c>
      <c r="E724" s="296"/>
      <c r="F724" s="290" t="str">
        <f t="shared" si="1"/>
        <v/>
      </c>
      <c r="G724" s="286"/>
      <c r="H724" s="287"/>
      <c r="I724" s="296"/>
      <c r="J724" s="290"/>
      <c r="K724" s="285" t="str">
        <f t="shared" si="2"/>
        <v/>
      </c>
      <c r="L724" s="285"/>
      <c r="M724" s="290"/>
      <c r="N724" s="290"/>
      <c r="O724" s="285"/>
      <c r="P724" s="285"/>
      <c r="Q724" s="290"/>
      <c r="R724" s="285"/>
      <c r="S724" s="285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308"/>
      <c r="AL724" s="308"/>
      <c r="AM724" s="308"/>
      <c r="AN724" s="308"/>
      <c r="AO724" s="308"/>
      <c r="AP724" s="308"/>
    </row>
    <row r="725">
      <c r="A725" s="290"/>
      <c r="B725" s="286"/>
      <c r="C725" s="289"/>
      <c r="D725" s="293" t="str">
        <f t="shared" si="4"/>
        <v/>
      </c>
      <c r="E725" s="296"/>
      <c r="F725" s="290" t="str">
        <f t="shared" si="1"/>
        <v/>
      </c>
      <c r="G725" s="286"/>
      <c r="H725" s="287"/>
      <c r="I725" s="296"/>
      <c r="J725" s="290"/>
      <c r="K725" s="285" t="str">
        <f t="shared" si="2"/>
        <v/>
      </c>
      <c r="L725" s="285"/>
      <c r="M725" s="290"/>
      <c r="N725" s="290"/>
      <c r="O725" s="285"/>
      <c r="P725" s="285"/>
      <c r="Q725" s="290"/>
      <c r="R725" s="285"/>
      <c r="S725" s="285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308"/>
      <c r="AL725" s="308"/>
      <c r="AM725" s="308"/>
      <c r="AN725" s="308"/>
      <c r="AO725" s="308"/>
      <c r="AP725" s="308"/>
    </row>
    <row r="726">
      <c r="A726" s="290"/>
      <c r="B726" s="286"/>
      <c r="C726" s="289"/>
      <c r="D726" s="293" t="str">
        <f t="shared" si="4"/>
        <v/>
      </c>
      <c r="E726" s="296"/>
      <c r="F726" s="290" t="str">
        <f t="shared" si="1"/>
        <v/>
      </c>
      <c r="G726" s="286"/>
      <c r="H726" s="287"/>
      <c r="I726" s="296"/>
      <c r="J726" s="290"/>
      <c r="K726" s="285" t="str">
        <f t="shared" si="2"/>
        <v/>
      </c>
      <c r="L726" s="285"/>
      <c r="M726" s="290"/>
      <c r="N726" s="290"/>
      <c r="O726" s="285"/>
      <c r="P726" s="285"/>
      <c r="Q726" s="290"/>
      <c r="R726" s="285"/>
      <c r="S726" s="285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308"/>
      <c r="AL726" s="308"/>
      <c r="AM726" s="308"/>
      <c r="AN726" s="308"/>
      <c r="AO726" s="308"/>
      <c r="AP726" s="308"/>
    </row>
    <row r="727">
      <c r="A727" s="290"/>
      <c r="B727" s="286"/>
      <c r="C727" s="289"/>
      <c r="D727" s="293" t="str">
        <f t="shared" si="4"/>
        <v/>
      </c>
      <c r="E727" s="296"/>
      <c r="F727" s="290" t="str">
        <f t="shared" si="1"/>
        <v/>
      </c>
      <c r="G727" s="286"/>
      <c r="H727" s="287"/>
      <c r="I727" s="296"/>
      <c r="J727" s="290"/>
      <c r="K727" s="285" t="str">
        <f t="shared" si="2"/>
        <v/>
      </c>
      <c r="L727" s="285"/>
      <c r="M727" s="290"/>
      <c r="N727" s="290"/>
      <c r="O727" s="285"/>
      <c r="P727" s="285"/>
      <c r="Q727" s="290"/>
      <c r="R727" s="285"/>
      <c r="S727" s="285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308"/>
      <c r="AL727" s="308"/>
      <c r="AM727" s="308"/>
      <c r="AN727" s="308"/>
      <c r="AO727" s="308"/>
      <c r="AP727" s="308"/>
    </row>
    <row r="728">
      <c r="A728" s="290"/>
      <c r="B728" s="286"/>
      <c r="C728" s="289"/>
      <c r="D728" s="293" t="str">
        <f t="shared" si="4"/>
        <v/>
      </c>
      <c r="E728" s="296"/>
      <c r="F728" s="290" t="str">
        <f t="shared" si="1"/>
        <v/>
      </c>
      <c r="G728" s="286"/>
      <c r="H728" s="287"/>
      <c r="I728" s="296"/>
      <c r="J728" s="290"/>
      <c r="K728" s="285" t="str">
        <f t="shared" si="2"/>
        <v/>
      </c>
      <c r="L728" s="285"/>
      <c r="M728" s="290"/>
      <c r="N728" s="290"/>
      <c r="O728" s="285"/>
      <c r="P728" s="285"/>
      <c r="Q728" s="290"/>
      <c r="R728" s="285"/>
      <c r="S728" s="285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308"/>
      <c r="AL728" s="308"/>
      <c r="AM728" s="308"/>
      <c r="AN728" s="308"/>
      <c r="AO728" s="308"/>
      <c r="AP728" s="308"/>
    </row>
    <row r="729">
      <c r="A729" s="290"/>
      <c r="B729" s="286"/>
      <c r="C729" s="289"/>
      <c r="D729" s="293" t="str">
        <f t="shared" si="4"/>
        <v/>
      </c>
      <c r="E729" s="296"/>
      <c r="F729" s="290" t="str">
        <f t="shared" si="1"/>
        <v/>
      </c>
      <c r="G729" s="286"/>
      <c r="H729" s="287"/>
      <c r="I729" s="296"/>
      <c r="J729" s="290"/>
      <c r="K729" s="285" t="str">
        <f t="shared" si="2"/>
        <v/>
      </c>
      <c r="L729" s="285"/>
      <c r="M729" s="290"/>
      <c r="N729" s="290"/>
      <c r="O729" s="285"/>
      <c r="P729" s="285"/>
      <c r="Q729" s="290"/>
      <c r="R729" s="285"/>
      <c r="S729" s="285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308"/>
      <c r="AL729" s="308"/>
      <c r="AM729" s="308"/>
      <c r="AN729" s="308"/>
      <c r="AO729" s="308"/>
      <c r="AP729" s="308"/>
    </row>
    <row r="730">
      <c r="A730" s="290"/>
      <c r="B730" s="286"/>
      <c r="C730" s="289"/>
      <c r="D730" s="293" t="str">
        <f t="shared" si="4"/>
        <v/>
      </c>
      <c r="E730" s="296"/>
      <c r="F730" s="290" t="str">
        <f t="shared" si="1"/>
        <v/>
      </c>
      <c r="G730" s="286"/>
      <c r="H730" s="287"/>
      <c r="I730" s="296"/>
      <c r="J730" s="290"/>
      <c r="K730" s="285" t="str">
        <f t="shared" si="2"/>
        <v/>
      </c>
      <c r="L730" s="285"/>
      <c r="M730" s="290"/>
      <c r="N730" s="290"/>
      <c r="O730" s="285"/>
      <c r="P730" s="285"/>
      <c r="Q730" s="290"/>
      <c r="R730" s="285"/>
      <c r="S730" s="285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308"/>
      <c r="AL730" s="308"/>
      <c r="AM730" s="308"/>
      <c r="AN730" s="308"/>
      <c r="AO730" s="308"/>
      <c r="AP730" s="308"/>
    </row>
    <row r="731">
      <c r="A731" s="290"/>
      <c r="B731" s="286"/>
      <c r="C731" s="289"/>
      <c r="D731" s="293" t="str">
        <f t="shared" si="4"/>
        <v/>
      </c>
      <c r="E731" s="296"/>
      <c r="F731" s="290" t="str">
        <f t="shared" si="1"/>
        <v/>
      </c>
      <c r="G731" s="286"/>
      <c r="H731" s="287"/>
      <c r="I731" s="296"/>
      <c r="J731" s="290"/>
      <c r="K731" s="285" t="str">
        <f t="shared" si="2"/>
        <v/>
      </c>
      <c r="L731" s="285"/>
      <c r="M731" s="290"/>
      <c r="N731" s="290"/>
      <c r="O731" s="285"/>
      <c r="P731" s="285"/>
      <c r="Q731" s="290"/>
      <c r="R731" s="285"/>
      <c r="S731" s="285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308"/>
      <c r="AL731" s="308"/>
      <c r="AM731" s="308"/>
      <c r="AN731" s="308"/>
      <c r="AO731" s="308"/>
      <c r="AP731" s="308"/>
    </row>
    <row r="732">
      <c r="A732" s="290"/>
      <c r="B732" s="286"/>
      <c r="C732" s="289"/>
      <c r="D732" s="293" t="str">
        <f t="shared" si="4"/>
        <v/>
      </c>
      <c r="E732" s="296"/>
      <c r="F732" s="290" t="str">
        <f t="shared" si="1"/>
        <v/>
      </c>
      <c r="G732" s="286"/>
      <c r="H732" s="287"/>
      <c r="I732" s="296"/>
      <c r="J732" s="290"/>
      <c r="K732" s="285" t="str">
        <f t="shared" si="2"/>
        <v/>
      </c>
      <c r="L732" s="285"/>
      <c r="M732" s="290"/>
      <c r="N732" s="290"/>
      <c r="O732" s="285"/>
      <c r="P732" s="285"/>
      <c r="Q732" s="290"/>
      <c r="R732" s="285"/>
      <c r="S732" s="285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308"/>
      <c r="AL732" s="308"/>
      <c r="AM732" s="308"/>
      <c r="AN732" s="308"/>
      <c r="AO732" s="308"/>
      <c r="AP732" s="308"/>
    </row>
    <row r="733">
      <c r="A733" s="290"/>
      <c r="B733" s="286"/>
      <c r="C733" s="289"/>
      <c r="D733" s="293" t="str">
        <f t="shared" si="4"/>
        <v/>
      </c>
      <c r="E733" s="296"/>
      <c r="F733" s="290" t="str">
        <f t="shared" si="1"/>
        <v/>
      </c>
      <c r="G733" s="286"/>
      <c r="H733" s="287"/>
      <c r="I733" s="296"/>
      <c r="J733" s="290"/>
      <c r="K733" s="285" t="str">
        <f t="shared" si="2"/>
        <v/>
      </c>
      <c r="L733" s="285"/>
      <c r="M733" s="290"/>
      <c r="N733" s="290"/>
      <c r="O733" s="285"/>
      <c r="P733" s="285"/>
      <c r="Q733" s="290"/>
      <c r="R733" s="285"/>
      <c r="S733" s="285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308"/>
      <c r="AL733" s="308"/>
      <c r="AM733" s="308"/>
      <c r="AN733" s="308"/>
      <c r="AO733" s="308"/>
      <c r="AP733" s="308"/>
    </row>
    <row r="734">
      <c r="A734" s="290"/>
      <c r="B734" s="286"/>
      <c r="C734" s="289"/>
      <c r="D734" s="293" t="str">
        <f t="shared" si="4"/>
        <v/>
      </c>
      <c r="E734" s="296"/>
      <c r="F734" s="290" t="str">
        <f t="shared" si="1"/>
        <v/>
      </c>
      <c r="G734" s="286"/>
      <c r="H734" s="287"/>
      <c r="I734" s="296"/>
      <c r="J734" s="290"/>
      <c r="K734" s="285" t="str">
        <f t="shared" si="2"/>
        <v/>
      </c>
      <c r="L734" s="285"/>
      <c r="M734" s="290"/>
      <c r="N734" s="290"/>
      <c r="O734" s="285"/>
      <c r="P734" s="285"/>
      <c r="Q734" s="290"/>
      <c r="R734" s="285"/>
      <c r="S734" s="285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308"/>
      <c r="AL734" s="308"/>
      <c r="AM734" s="308"/>
      <c r="AN734" s="308"/>
      <c r="AO734" s="308"/>
      <c r="AP734" s="308"/>
    </row>
    <row r="735">
      <c r="A735" s="290"/>
      <c r="B735" s="286"/>
      <c r="C735" s="289"/>
      <c r="D735" s="293" t="str">
        <f t="shared" si="4"/>
        <v/>
      </c>
      <c r="E735" s="296"/>
      <c r="F735" s="290" t="str">
        <f t="shared" si="1"/>
        <v/>
      </c>
      <c r="G735" s="286"/>
      <c r="H735" s="287"/>
      <c r="I735" s="296"/>
      <c r="J735" s="290"/>
      <c r="K735" s="285" t="str">
        <f t="shared" si="2"/>
        <v/>
      </c>
      <c r="L735" s="285"/>
      <c r="M735" s="290"/>
      <c r="N735" s="290"/>
      <c r="O735" s="285"/>
      <c r="P735" s="285"/>
      <c r="Q735" s="290"/>
      <c r="R735" s="285"/>
      <c r="S735" s="285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308"/>
      <c r="AL735" s="308"/>
      <c r="AM735" s="308"/>
      <c r="AN735" s="308"/>
      <c r="AO735" s="308"/>
      <c r="AP735" s="308"/>
    </row>
    <row r="736">
      <c r="A736" s="290"/>
      <c r="B736" s="286"/>
      <c r="C736" s="289"/>
      <c r="D736" s="293" t="str">
        <f t="shared" si="4"/>
        <v/>
      </c>
      <c r="E736" s="296"/>
      <c r="F736" s="290" t="str">
        <f t="shared" si="1"/>
        <v/>
      </c>
      <c r="G736" s="286"/>
      <c r="H736" s="287"/>
      <c r="I736" s="296"/>
      <c r="J736" s="290"/>
      <c r="K736" s="285" t="str">
        <f t="shared" si="2"/>
        <v/>
      </c>
      <c r="L736" s="285"/>
      <c r="M736" s="290"/>
      <c r="N736" s="290"/>
      <c r="O736" s="285"/>
      <c r="P736" s="285"/>
      <c r="Q736" s="290"/>
      <c r="R736" s="285"/>
      <c r="S736" s="285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308"/>
      <c r="AL736" s="308"/>
      <c r="AM736" s="308"/>
      <c r="AN736" s="308"/>
      <c r="AO736" s="308"/>
      <c r="AP736" s="308"/>
    </row>
    <row r="737">
      <c r="A737" s="290"/>
      <c r="B737" s="286"/>
      <c r="C737" s="289"/>
      <c r="D737" s="293" t="str">
        <f t="shared" si="4"/>
        <v/>
      </c>
      <c r="E737" s="296"/>
      <c r="F737" s="290" t="str">
        <f t="shared" si="1"/>
        <v/>
      </c>
      <c r="G737" s="286"/>
      <c r="H737" s="287"/>
      <c r="I737" s="296"/>
      <c r="J737" s="290"/>
      <c r="K737" s="285" t="str">
        <f t="shared" si="2"/>
        <v/>
      </c>
      <c r="L737" s="285"/>
      <c r="M737" s="290"/>
      <c r="N737" s="290"/>
      <c r="O737" s="285"/>
      <c r="P737" s="285"/>
      <c r="Q737" s="290"/>
      <c r="R737" s="285"/>
      <c r="S737" s="285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308"/>
      <c r="AL737" s="308"/>
      <c r="AM737" s="308"/>
      <c r="AN737" s="308"/>
      <c r="AO737" s="308"/>
      <c r="AP737" s="308"/>
    </row>
    <row r="738">
      <c r="A738" s="290"/>
      <c r="B738" s="286"/>
      <c r="C738" s="289"/>
      <c r="D738" s="293" t="str">
        <f t="shared" si="4"/>
        <v/>
      </c>
      <c r="E738" s="296"/>
      <c r="F738" s="290" t="str">
        <f t="shared" si="1"/>
        <v/>
      </c>
      <c r="G738" s="286"/>
      <c r="H738" s="287"/>
      <c r="I738" s="296"/>
      <c r="J738" s="290"/>
      <c r="K738" s="285" t="str">
        <f t="shared" si="2"/>
        <v/>
      </c>
      <c r="L738" s="285"/>
      <c r="M738" s="290"/>
      <c r="N738" s="290"/>
      <c r="O738" s="285"/>
      <c r="P738" s="285"/>
      <c r="Q738" s="290"/>
      <c r="R738" s="285"/>
      <c r="S738" s="285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308"/>
      <c r="AL738" s="308"/>
      <c r="AM738" s="308"/>
      <c r="AN738" s="308"/>
      <c r="AO738" s="308"/>
      <c r="AP738" s="308"/>
    </row>
    <row r="739">
      <c r="A739" s="290"/>
      <c r="B739" s="286"/>
      <c r="C739" s="289"/>
      <c r="D739" s="293" t="str">
        <f t="shared" si="4"/>
        <v/>
      </c>
      <c r="E739" s="296"/>
      <c r="F739" s="290" t="str">
        <f t="shared" si="1"/>
        <v/>
      </c>
      <c r="G739" s="286"/>
      <c r="H739" s="287"/>
      <c r="I739" s="296"/>
      <c r="J739" s="290"/>
      <c r="K739" s="285" t="str">
        <f t="shared" si="2"/>
        <v/>
      </c>
      <c r="L739" s="285"/>
      <c r="M739" s="290"/>
      <c r="N739" s="290"/>
      <c r="O739" s="285"/>
      <c r="P739" s="285"/>
      <c r="Q739" s="290"/>
      <c r="R739" s="285"/>
      <c r="S739" s="285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308"/>
      <c r="AL739" s="308"/>
      <c r="AM739" s="308"/>
      <c r="AN739" s="308"/>
      <c r="AO739" s="308"/>
      <c r="AP739" s="308"/>
    </row>
    <row r="740">
      <c r="A740" s="290"/>
      <c r="B740" s="286"/>
      <c r="C740" s="289"/>
      <c r="D740" s="293" t="str">
        <f t="shared" si="4"/>
        <v/>
      </c>
      <c r="E740" s="296"/>
      <c r="F740" s="290" t="str">
        <f t="shared" si="1"/>
        <v/>
      </c>
      <c r="G740" s="286"/>
      <c r="H740" s="287"/>
      <c r="I740" s="296"/>
      <c r="J740" s="290"/>
      <c r="K740" s="285" t="str">
        <f t="shared" si="2"/>
        <v/>
      </c>
      <c r="L740" s="285"/>
      <c r="M740" s="290"/>
      <c r="N740" s="290"/>
      <c r="O740" s="285"/>
      <c r="P740" s="285"/>
      <c r="Q740" s="290"/>
      <c r="R740" s="285"/>
      <c r="S740" s="285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308"/>
      <c r="AL740" s="308"/>
      <c r="AM740" s="308"/>
      <c r="AN740" s="308"/>
      <c r="AO740" s="308"/>
      <c r="AP740" s="308"/>
    </row>
    <row r="741">
      <c r="A741" s="290"/>
      <c r="B741" s="286"/>
      <c r="C741" s="289"/>
      <c r="D741" s="293" t="str">
        <f t="shared" si="4"/>
        <v/>
      </c>
      <c r="E741" s="296"/>
      <c r="F741" s="290" t="str">
        <f t="shared" si="1"/>
        <v/>
      </c>
      <c r="G741" s="286"/>
      <c r="H741" s="287"/>
      <c r="I741" s="296"/>
      <c r="J741" s="290"/>
      <c r="K741" s="285" t="str">
        <f t="shared" si="2"/>
        <v/>
      </c>
      <c r="L741" s="285"/>
      <c r="M741" s="290"/>
      <c r="N741" s="290"/>
      <c r="O741" s="285"/>
      <c r="P741" s="285"/>
      <c r="Q741" s="290"/>
      <c r="R741" s="285"/>
      <c r="S741" s="285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308"/>
      <c r="AL741" s="308"/>
      <c r="AM741" s="308"/>
      <c r="AN741" s="308"/>
      <c r="AO741" s="308"/>
      <c r="AP741" s="308"/>
    </row>
    <row r="742">
      <c r="A742" s="290"/>
      <c r="B742" s="286"/>
      <c r="C742" s="289"/>
      <c r="D742" s="293" t="str">
        <f t="shared" si="4"/>
        <v/>
      </c>
      <c r="E742" s="296"/>
      <c r="F742" s="290" t="str">
        <f t="shared" si="1"/>
        <v/>
      </c>
      <c r="G742" s="286"/>
      <c r="H742" s="287"/>
      <c r="I742" s="296"/>
      <c r="J742" s="290"/>
      <c r="K742" s="285" t="str">
        <f t="shared" si="2"/>
        <v/>
      </c>
      <c r="L742" s="285"/>
      <c r="M742" s="290"/>
      <c r="N742" s="290"/>
      <c r="O742" s="285"/>
      <c r="P742" s="285"/>
      <c r="Q742" s="290"/>
      <c r="R742" s="285"/>
      <c r="S742" s="285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308"/>
      <c r="AL742" s="308"/>
      <c r="AM742" s="308"/>
      <c r="AN742" s="308"/>
      <c r="AO742" s="308"/>
      <c r="AP742" s="308"/>
    </row>
    <row r="743">
      <c r="A743" s="290"/>
      <c r="B743" s="286"/>
      <c r="C743" s="289"/>
      <c r="D743" s="293" t="str">
        <f t="shared" si="4"/>
        <v/>
      </c>
      <c r="E743" s="296"/>
      <c r="F743" s="290" t="str">
        <f t="shared" si="1"/>
        <v/>
      </c>
      <c r="G743" s="286"/>
      <c r="H743" s="287"/>
      <c r="I743" s="296"/>
      <c r="J743" s="290"/>
      <c r="K743" s="285" t="str">
        <f t="shared" si="2"/>
        <v/>
      </c>
      <c r="L743" s="285"/>
      <c r="M743" s="290"/>
      <c r="N743" s="290"/>
      <c r="O743" s="285"/>
      <c r="P743" s="285"/>
      <c r="Q743" s="290"/>
      <c r="R743" s="285"/>
      <c r="S743" s="285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308"/>
      <c r="AL743" s="308"/>
      <c r="AM743" s="308"/>
      <c r="AN743" s="308"/>
      <c r="AO743" s="308"/>
      <c r="AP743" s="308"/>
    </row>
    <row r="744">
      <c r="A744" s="290"/>
      <c r="B744" s="286"/>
      <c r="C744" s="289"/>
      <c r="D744" s="293" t="str">
        <f t="shared" si="4"/>
        <v/>
      </c>
      <c r="E744" s="296"/>
      <c r="F744" s="290" t="str">
        <f t="shared" si="1"/>
        <v/>
      </c>
      <c r="G744" s="286"/>
      <c r="H744" s="287"/>
      <c r="I744" s="296"/>
      <c r="J744" s="290"/>
      <c r="K744" s="285" t="str">
        <f t="shared" si="2"/>
        <v/>
      </c>
      <c r="L744" s="285"/>
      <c r="M744" s="290"/>
      <c r="N744" s="290"/>
      <c r="O744" s="285"/>
      <c r="P744" s="285"/>
      <c r="Q744" s="290"/>
      <c r="R744" s="285"/>
      <c r="S744" s="285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308"/>
      <c r="AL744" s="308"/>
      <c r="AM744" s="308"/>
      <c r="AN744" s="308"/>
      <c r="AO744" s="308"/>
      <c r="AP744" s="308"/>
    </row>
    <row r="745">
      <c r="A745" s="290"/>
      <c r="B745" s="286"/>
      <c r="C745" s="289"/>
      <c r="D745" s="293" t="str">
        <f t="shared" si="4"/>
        <v/>
      </c>
      <c r="E745" s="296"/>
      <c r="F745" s="290" t="str">
        <f t="shared" si="1"/>
        <v/>
      </c>
      <c r="G745" s="286"/>
      <c r="H745" s="287"/>
      <c r="I745" s="296"/>
      <c r="J745" s="290"/>
      <c r="K745" s="285" t="str">
        <f t="shared" si="2"/>
        <v/>
      </c>
      <c r="L745" s="285"/>
      <c r="M745" s="290"/>
      <c r="N745" s="290"/>
      <c r="O745" s="285"/>
      <c r="P745" s="285"/>
      <c r="Q745" s="290"/>
      <c r="R745" s="285"/>
      <c r="S745" s="285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308"/>
      <c r="AL745" s="308"/>
      <c r="AM745" s="308"/>
      <c r="AN745" s="308"/>
      <c r="AO745" s="308"/>
      <c r="AP745" s="308"/>
    </row>
    <row r="746">
      <c r="A746" s="290"/>
      <c r="B746" s="286"/>
      <c r="C746" s="289"/>
      <c r="D746" s="293" t="str">
        <f t="shared" si="4"/>
        <v/>
      </c>
      <c r="E746" s="296"/>
      <c r="F746" s="290" t="str">
        <f t="shared" si="1"/>
        <v/>
      </c>
      <c r="G746" s="286"/>
      <c r="H746" s="287"/>
      <c r="I746" s="296"/>
      <c r="J746" s="290"/>
      <c r="K746" s="285" t="str">
        <f t="shared" si="2"/>
        <v/>
      </c>
      <c r="L746" s="285"/>
      <c r="M746" s="290"/>
      <c r="N746" s="290"/>
      <c r="O746" s="285"/>
      <c r="P746" s="285"/>
      <c r="Q746" s="290"/>
      <c r="R746" s="285"/>
      <c r="S746" s="285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308"/>
      <c r="AL746" s="308"/>
      <c r="AM746" s="308"/>
      <c r="AN746" s="308"/>
      <c r="AO746" s="308"/>
      <c r="AP746" s="308"/>
    </row>
    <row r="747">
      <c r="A747" s="290"/>
      <c r="B747" s="286"/>
      <c r="C747" s="289"/>
      <c r="D747" s="293" t="str">
        <f t="shared" si="4"/>
        <v/>
      </c>
      <c r="E747" s="296"/>
      <c r="F747" s="290" t="str">
        <f t="shared" si="1"/>
        <v/>
      </c>
      <c r="G747" s="286"/>
      <c r="H747" s="287"/>
      <c r="I747" s="296"/>
      <c r="J747" s="290"/>
      <c r="K747" s="285" t="str">
        <f t="shared" si="2"/>
        <v/>
      </c>
      <c r="L747" s="285"/>
      <c r="M747" s="290"/>
      <c r="N747" s="290"/>
      <c r="O747" s="285"/>
      <c r="P747" s="285"/>
      <c r="Q747" s="290"/>
      <c r="R747" s="285"/>
      <c r="S747" s="285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308"/>
      <c r="AL747" s="308"/>
      <c r="AM747" s="308"/>
      <c r="AN747" s="308"/>
      <c r="AO747" s="308"/>
      <c r="AP747" s="308"/>
    </row>
    <row r="748">
      <c r="A748" s="290"/>
      <c r="B748" s="286"/>
      <c r="C748" s="289"/>
      <c r="D748" s="293" t="str">
        <f t="shared" si="4"/>
        <v/>
      </c>
      <c r="E748" s="296"/>
      <c r="F748" s="290" t="str">
        <f t="shared" si="1"/>
        <v/>
      </c>
      <c r="G748" s="286"/>
      <c r="H748" s="287"/>
      <c r="I748" s="296"/>
      <c r="J748" s="290"/>
      <c r="K748" s="285" t="str">
        <f t="shared" si="2"/>
        <v/>
      </c>
      <c r="L748" s="285"/>
      <c r="M748" s="290"/>
      <c r="N748" s="290"/>
      <c r="O748" s="285"/>
      <c r="P748" s="285"/>
      <c r="Q748" s="290"/>
      <c r="R748" s="285"/>
      <c r="S748" s="285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308"/>
      <c r="AL748" s="308"/>
      <c r="AM748" s="308"/>
      <c r="AN748" s="308"/>
      <c r="AO748" s="308"/>
      <c r="AP748" s="308"/>
    </row>
    <row r="749">
      <c r="A749" s="290"/>
      <c r="B749" s="286"/>
      <c r="C749" s="289"/>
      <c r="D749" s="293" t="str">
        <f t="shared" si="4"/>
        <v/>
      </c>
      <c r="E749" s="296"/>
      <c r="F749" s="290" t="str">
        <f t="shared" si="1"/>
        <v/>
      </c>
      <c r="G749" s="286"/>
      <c r="H749" s="287"/>
      <c r="I749" s="296"/>
      <c r="J749" s="290"/>
      <c r="K749" s="285" t="str">
        <f t="shared" si="2"/>
        <v/>
      </c>
      <c r="L749" s="285"/>
      <c r="M749" s="290"/>
      <c r="N749" s="290"/>
      <c r="O749" s="285"/>
      <c r="P749" s="285"/>
      <c r="Q749" s="290"/>
      <c r="R749" s="285"/>
      <c r="S749" s="285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308"/>
      <c r="AL749" s="308"/>
      <c r="AM749" s="308"/>
      <c r="AN749" s="308"/>
      <c r="AO749" s="308"/>
      <c r="AP749" s="308"/>
    </row>
    <row r="750">
      <c r="A750" s="290"/>
      <c r="B750" s="286"/>
      <c r="C750" s="289"/>
      <c r="D750" s="293" t="str">
        <f t="shared" si="4"/>
        <v/>
      </c>
      <c r="E750" s="296"/>
      <c r="F750" s="290" t="str">
        <f t="shared" si="1"/>
        <v/>
      </c>
      <c r="G750" s="286"/>
      <c r="H750" s="287"/>
      <c r="I750" s="296"/>
      <c r="J750" s="290"/>
      <c r="K750" s="285" t="str">
        <f t="shared" si="2"/>
        <v/>
      </c>
      <c r="L750" s="285"/>
      <c r="M750" s="290"/>
      <c r="N750" s="290"/>
      <c r="O750" s="285"/>
      <c r="P750" s="285"/>
      <c r="Q750" s="290"/>
      <c r="R750" s="285"/>
      <c r="S750" s="285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308"/>
      <c r="AL750" s="308"/>
      <c r="AM750" s="308"/>
      <c r="AN750" s="308"/>
      <c r="AO750" s="308"/>
      <c r="AP750" s="308"/>
    </row>
    <row r="751">
      <c r="A751" s="290"/>
      <c r="B751" s="286"/>
      <c r="C751" s="289"/>
      <c r="D751" s="293" t="str">
        <f t="shared" si="4"/>
        <v/>
      </c>
      <c r="E751" s="296"/>
      <c r="F751" s="290" t="str">
        <f t="shared" si="1"/>
        <v/>
      </c>
      <c r="G751" s="286"/>
      <c r="H751" s="287"/>
      <c r="I751" s="296"/>
      <c r="J751" s="290"/>
      <c r="K751" s="285" t="str">
        <f t="shared" si="2"/>
        <v/>
      </c>
      <c r="L751" s="285"/>
      <c r="M751" s="290"/>
      <c r="N751" s="290"/>
      <c r="O751" s="285"/>
      <c r="P751" s="285"/>
      <c r="Q751" s="290"/>
      <c r="R751" s="285"/>
      <c r="S751" s="285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308"/>
      <c r="AL751" s="308"/>
      <c r="AM751" s="308"/>
      <c r="AN751" s="308"/>
      <c r="AO751" s="308"/>
      <c r="AP751" s="308"/>
    </row>
    <row r="752">
      <c r="A752" s="290"/>
      <c r="B752" s="286"/>
      <c r="C752" s="289"/>
      <c r="D752" s="293" t="str">
        <f t="shared" si="4"/>
        <v/>
      </c>
      <c r="E752" s="296"/>
      <c r="F752" s="290" t="str">
        <f t="shared" si="1"/>
        <v/>
      </c>
      <c r="G752" s="286"/>
      <c r="H752" s="287"/>
      <c r="I752" s="296"/>
      <c r="J752" s="290"/>
      <c r="K752" s="285" t="str">
        <f t="shared" si="2"/>
        <v/>
      </c>
      <c r="L752" s="285"/>
      <c r="M752" s="290"/>
      <c r="N752" s="290"/>
      <c r="O752" s="285"/>
      <c r="P752" s="285"/>
      <c r="Q752" s="290"/>
      <c r="R752" s="285"/>
      <c r="S752" s="285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308"/>
      <c r="AL752" s="308"/>
      <c r="AM752" s="308"/>
      <c r="AN752" s="308"/>
      <c r="AO752" s="308"/>
      <c r="AP752" s="308"/>
    </row>
    <row r="753">
      <c r="A753" s="290"/>
      <c r="B753" s="286"/>
      <c r="C753" s="289"/>
      <c r="D753" s="293" t="str">
        <f t="shared" si="4"/>
        <v/>
      </c>
      <c r="E753" s="296"/>
      <c r="F753" s="290" t="str">
        <f t="shared" si="1"/>
        <v/>
      </c>
      <c r="G753" s="286"/>
      <c r="H753" s="287"/>
      <c r="I753" s="296"/>
      <c r="J753" s="290"/>
      <c r="K753" s="285" t="str">
        <f t="shared" si="2"/>
        <v/>
      </c>
      <c r="L753" s="285"/>
      <c r="M753" s="290"/>
      <c r="N753" s="290"/>
      <c r="O753" s="285"/>
      <c r="P753" s="285"/>
      <c r="Q753" s="290"/>
      <c r="R753" s="285"/>
      <c r="S753" s="285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308"/>
      <c r="AL753" s="308"/>
      <c r="AM753" s="308"/>
      <c r="AN753" s="308"/>
      <c r="AO753" s="308"/>
      <c r="AP753" s="308"/>
    </row>
    <row r="754">
      <c r="A754" s="290"/>
      <c r="B754" s="286"/>
      <c r="C754" s="289"/>
      <c r="D754" s="293" t="str">
        <f t="shared" si="4"/>
        <v/>
      </c>
      <c r="E754" s="296"/>
      <c r="F754" s="290" t="str">
        <f t="shared" si="1"/>
        <v/>
      </c>
      <c r="G754" s="286"/>
      <c r="H754" s="287"/>
      <c r="I754" s="296"/>
      <c r="J754" s="290"/>
      <c r="K754" s="285" t="str">
        <f t="shared" si="2"/>
        <v/>
      </c>
      <c r="L754" s="285"/>
      <c r="M754" s="290"/>
      <c r="N754" s="290"/>
      <c r="O754" s="285"/>
      <c r="P754" s="285"/>
      <c r="Q754" s="290"/>
      <c r="R754" s="285"/>
      <c r="S754" s="285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308"/>
      <c r="AL754" s="308"/>
      <c r="AM754" s="308"/>
      <c r="AN754" s="308"/>
      <c r="AO754" s="308"/>
      <c r="AP754" s="308"/>
    </row>
    <row r="755">
      <c r="A755" s="290"/>
      <c r="B755" s="286"/>
      <c r="C755" s="289"/>
      <c r="D755" s="293" t="str">
        <f t="shared" si="4"/>
        <v/>
      </c>
      <c r="E755" s="296"/>
      <c r="F755" s="290" t="str">
        <f t="shared" si="1"/>
        <v/>
      </c>
      <c r="G755" s="286"/>
      <c r="H755" s="287"/>
      <c r="I755" s="296"/>
      <c r="J755" s="290"/>
      <c r="K755" s="285" t="str">
        <f t="shared" si="2"/>
        <v/>
      </c>
      <c r="L755" s="285"/>
      <c r="M755" s="290"/>
      <c r="N755" s="290"/>
      <c r="O755" s="285"/>
      <c r="P755" s="285"/>
      <c r="Q755" s="290"/>
      <c r="R755" s="285"/>
      <c r="S755" s="285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308"/>
      <c r="AL755" s="308"/>
      <c r="AM755" s="308"/>
      <c r="AN755" s="308"/>
      <c r="AO755" s="308"/>
      <c r="AP755" s="308"/>
    </row>
    <row r="756">
      <c r="A756" s="290"/>
      <c r="B756" s="286"/>
      <c r="C756" s="289"/>
      <c r="D756" s="293" t="str">
        <f t="shared" si="4"/>
        <v/>
      </c>
      <c r="E756" s="296"/>
      <c r="F756" s="290" t="str">
        <f t="shared" si="1"/>
        <v/>
      </c>
      <c r="G756" s="286"/>
      <c r="H756" s="287"/>
      <c r="I756" s="296"/>
      <c r="J756" s="290"/>
      <c r="K756" s="285" t="str">
        <f t="shared" si="2"/>
        <v/>
      </c>
      <c r="L756" s="285"/>
      <c r="M756" s="290"/>
      <c r="N756" s="290"/>
      <c r="O756" s="285"/>
      <c r="P756" s="285"/>
      <c r="Q756" s="290"/>
      <c r="R756" s="285"/>
      <c r="S756" s="285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308"/>
      <c r="AL756" s="308"/>
      <c r="AM756" s="308"/>
      <c r="AN756" s="308"/>
      <c r="AO756" s="308"/>
      <c r="AP756" s="308"/>
    </row>
    <row r="757">
      <c r="A757" s="290"/>
      <c r="B757" s="286"/>
      <c r="C757" s="289"/>
      <c r="D757" s="293" t="str">
        <f t="shared" si="4"/>
        <v/>
      </c>
      <c r="E757" s="296"/>
      <c r="F757" s="290" t="str">
        <f t="shared" si="1"/>
        <v/>
      </c>
      <c r="G757" s="286"/>
      <c r="H757" s="287"/>
      <c r="I757" s="296"/>
      <c r="J757" s="290"/>
      <c r="K757" s="285" t="str">
        <f t="shared" si="2"/>
        <v/>
      </c>
      <c r="L757" s="285"/>
      <c r="M757" s="290"/>
      <c r="N757" s="290"/>
      <c r="O757" s="285"/>
      <c r="P757" s="285"/>
      <c r="Q757" s="290"/>
      <c r="R757" s="285"/>
      <c r="S757" s="285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308"/>
      <c r="AL757" s="308"/>
      <c r="AM757" s="308"/>
      <c r="AN757" s="308"/>
      <c r="AO757" s="308"/>
      <c r="AP757" s="308"/>
    </row>
    <row r="758">
      <c r="A758" s="290"/>
      <c r="B758" s="286"/>
      <c r="C758" s="289"/>
      <c r="D758" s="293" t="str">
        <f t="shared" si="4"/>
        <v/>
      </c>
      <c r="E758" s="296"/>
      <c r="F758" s="290" t="str">
        <f t="shared" si="1"/>
        <v/>
      </c>
      <c r="G758" s="286"/>
      <c r="H758" s="287"/>
      <c r="I758" s="296"/>
      <c r="J758" s="290"/>
      <c r="K758" s="285" t="str">
        <f t="shared" si="2"/>
        <v/>
      </c>
      <c r="L758" s="285"/>
      <c r="M758" s="290"/>
      <c r="N758" s="290"/>
      <c r="O758" s="285"/>
      <c r="P758" s="285"/>
      <c r="Q758" s="290"/>
      <c r="R758" s="285"/>
      <c r="S758" s="285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308"/>
      <c r="AL758" s="308"/>
      <c r="AM758" s="308"/>
      <c r="AN758" s="308"/>
      <c r="AO758" s="308"/>
      <c r="AP758" s="308"/>
    </row>
    <row r="759">
      <c r="A759" s="290"/>
      <c r="B759" s="286"/>
      <c r="C759" s="289"/>
      <c r="D759" s="293" t="str">
        <f t="shared" si="4"/>
        <v/>
      </c>
      <c r="E759" s="296"/>
      <c r="F759" s="290" t="str">
        <f t="shared" si="1"/>
        <v/>
      </c>
      <c r="G759" s="286"/>
      <c r="H759" s="287"/>
      <c r="I759" s="296"/>
      <c r="J759" s="290"/>
      <c r="K759" s="285" t="str">
        <f t="shared" si="2"/>
        <v/>
      </c>
      <c r="L759" s="285"/>
      <c r="M759" s="290"/>
      <c r="N759" s="290"/>
      <c r="O759" s="285"/>
      <c r="P759" s="285"/>
      <c r="Q759" s="290"/>
      <c r="R759" s="285"/>
      <c r="S759" s="285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308"/>
      <c r="AL759" s="308"/>
      <c r="AM759" s="308"/>
      <c r="AN759" s="308"/>
      <c r="AO759" s="308"/>
      <c r="AP759" s="308"/>
    </row>
    <row r="760">
      <c r="A760" s="290"/>
      <c r="B760" s="286"/>
      <c r="C760" s="289"/>
      <c r="D760" s="293" t="str">
        <f t="shared" si="4"/>
        <v/>
      </c>
      <c r="E760" s="296"/>
      <c r="F760" s="290" t="str">
        <f t="shared" si="1"/>
        <v/>
      </c>
      <c r="G760" s="286"/>
      <c r="H760" s="287"/>
      <c r="I760" s="296"/>
      <c r="J760" s="290"/>
      <c r="K760" s="285" t="str">
        <f t="shared" si="2"/>
        <v/>
      </c>
      <c r="L760" s="285"/>
      <c r="M760" s="290"/>
      <c r="N760" s="290"/>
      <c r="O760" s="285"/>
      <c r="P760" s="285"/>
      <c r="Q760" s="290"/>
      <c r="R760" s="285"/>
      <c r="S760" s="285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308"/>
      <c r="AL760" s="308"/>
      <c r="AM760" s="308"/>
      <c r="AN760" s="308"/>
      <c r="AO760" s="308"/>
      <c r="AP760" s="308"/>
    </row>
    <row r="761">
      <c r="A761" s="290"/>
      <c r="B761" s="286"/>
      <c r="C761" s="289"/>
      <c r="D761" s="293" t="str">
        <f t="shared" si="4"/>
        <v/>
      </c>
      <c r="E761" s="296"/>
      <c r="F761" s="290" t="str">
        <f t="shared" si="1"/>
        <v/>
      </c>
      <c r="G761" s="286"/>
      <c r="H761" s="287"/>
      <c r="I761" s="296"/>
      <c r="J761" s="290"/>
      <c r="K761" s="285" t="str">
        <f t="shared" si="2"/>
        <v/>
      </c>
      <c r="L761" s="285"/>
      <c r="M761" s="290"/>
      <c r="N761" s="290"/>
      <c r="O761" s="285"/>
      <c r="P761" s="285"/>
      <c r="Q761" s="290"/>
      <c r="R761" s="285"/>
      <c r="S761" s="285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308"/>
      <c r="AL761" s="308"/>
      <c r="AM761" s="308"/>
      <c r="AN761" s="308"/>
      <c r="AO761" s="308"/>
      <c r="AP761" s="308"/>
    </row>
    <row r="762">
      <c r="A762" s="290"/>
      <c r="B762" s="286"/>
      <c r="C762" s="289"/>
      <c r="D762" s="293" t="str">
        <f t="shared" si="4"/>
        <v/>
      </c>
      <c r="E762" s="296"/>
      <c r="F762" s="290" t="str">
        <f t="shared" si="1"/>
        <v/>
      </c>
      <c r="G762" s="286"/>
      <c r="H762" s="287"/>
      <c r="I762" s="296"/>
      <c r="J762" s="290"/>
      <c r="K762" s="285" t="str">
        <f t="shared" si="2"/>
        <v/>
      </c>
      <c r="L762" s="285"/>
      <c r="M762" s="290"/>
      <c r="N762" s="290"/>
      <c r="O762" s="285"/>
      <c r="P762" s="285"/>
      <c r="Q762" s="290"/>
      <c r="R762" s="285"/>
      <c r="S762" s="285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308"/>
      <c r="AL762" s="308"/>
      <c r="AM762" s="308"/>
      <c r="AN762" s="308"/>
      <c r="AO762" s="308"/>
      <c r="AP762" s="308"/>
    </row>
    <row r="763">
      <c r="A763" s="290"/>
      <c r="B763" s="286"/>
      <c r="C763" s="289"/>
      <c r="D763" s="293" t="str">
        <f t="shared" si="4"/>
        <v/>
      </c>
      <c r="E763" s="296"/>
      <c r="F763" s="290" t="str">
        <f t="shared" si="1"/>
        <v/>
      </c>
      <c r="G763" s="286"/>
      <c r="H763" s="287"/>
      <c r="I763" s="296"/>
      <c r="J763" s="290"/>
      <c r="K763" s="285" t="str">
        <f t="shared" si="2"/>
        <v/>
      </c>
      <c r="L763" s="285"/>
      <c r="M763" s="290"/>
      <c r="N763" s="290"/>
      <c r="O763" s="285"/>
      <c r="P763" s="285"/>
      <c r="Q763" s="290"/>
      <c r="R763" s="285"/>
      <c r="S763" s="285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308"/>
      <c r="AL763" s="308"/>
      <c r="AM763" s="308"/>
      <c r="AN763" s="308"/>
      <c r="AO763" s="308"/>
      <c r="AP763" s="308"/>
    </row>
    <row r="764">
      <c r="A764" s="290"/>
      <c r="B764" s="286"/>
      <c r="C764" s="289"/>
      <c r="D764" s="293" t="str">
        <f t="shared" si="4"/>
        <v/>
      </c>
      <c r="E764" s="296"/>
      <c r="F764" s="290" t="str">
        <f t="shared" si="1"/>
        <v/>
      </c>
      <c r="G764" s="286"/>
      <c r="H764" s="287"/>
      <c r="I764" s="296"/>
      <c r="J764" s="290"/>
      <c r="K764" s="285" t="str">
        <f t="shared" si="2"/>
        <v/>
      </c>
      <c r="L764" s="285"/>
      <c r="M764" s="290"/>
      <c r="N764" s="290"/>
      <c r="O764" s="285"/>
      <c r="P764" s="285"/>
      <c r="Q764" s="290"/>
      <c r="R764" s="285"/>
      <c r="S764" s="285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308"/>
      <c r="AL764" s="308"/>
      <c r="AM764" s="308"/>
      <c r="AN764" s="308"/>
      <c r="AO764" s="308"/>
      <c r="AP764" s="308"/>
    </row>
    <row r="765">
      <c r="A765" s="290"/>
      <c r="B765" s="286"/>
      <c r="C765" s="289"/>
      <c r="D765" s="293" t="str">
        <f t="shared" si="4"/>
        <v/>
      </c>
      <c r="E765" s="296"/>
      <c r="F765" s="290" t="str">
        <f t="shared" si="1"/>
        <v/>
      </c>
      <c r="G765" s="286"/>
      <c r="H765" s="287"/>
      <c r="I765" s="296"/>
      <c r="J765" s="290"/>
      <c r="K765" s="285" t="str">
        <f t="shared" si="2"/>
        <v/>
      </c>
      <c r="L765" s="285"/>
      <c r="M765" s="290"/>
      <c r="N765" s="290"/>
      <c r="O765" s="285"/>
      <c r="P765" s="285"/>
      <c r="Q765" s="290"/>
      <c r="R765" s="285"/>
      <c r="S765" s="285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308"/>
      <c r="AL765" s="308"/>
      <c r="AM765" s="308"/>
      <c r="AN765" s="308"/>
      <c r="AO765" s="308"/>
      <c r="AP765" s="308"/>
    </row>
    <row r="766">
      <c r="A766" s="290"/>
      <c r="B766" s="286"/>
      <c r="C766" s="289"/>
      <c r="D766" s="293" t="str">
        <f t="shared" si="4"/>
        <v/>
      </c>
      <c r="E766" s="296"/>
      <c r="F766" s="290" t="str">
        <f t="shared" si="1"/>
        <v/>
      </c>
      <c r="G766" s="286"/>
      <c r="H766" s="287"/>
      <c r="I766" s="296"/>
      <c r="J766" s="290"/>
      <c r="K766" s="285" t="str">
        <f t="shared" si="2"/>
        <v/>
      </c>
      <c r="L766" s="285"/>
      <c r="M766" s="290"/>
      <c r="N766" s="290"/>
      <c r="O766" s="285"/>
      <c r="P766" s="285"/>
      <c r="Q766" s="290"/>
      <c r="R766" s="285"/>
      <c r="S766" s="285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308"/>
      <c r="AL766" s="308"/>
      <c r="AM766" s="308"/>
      <c r="AN766" s="308"/>
      <c r="AO766" s="308"/>
      <c r="AP766" s="308"/>
    </row>
    <row r="767">
      <c r="A767" s="290"/>
      <c r="B767" s="286"/>
      <c r="C767" s="289"/>
      <c r="D767" s="293" t="str">
        <f t="shared" si="4"/>
        <v/>
      </c>
      <c r="E767" s="296"/>
      <c r="F767" s="290" t="str">
        <f t="shared" si="1"/>
        <v/>
      </c>
      <c r="G767" s="286"/>
      <c r="H767" s="287"/>
      <c r="I767" s="296"/>
      <c r="J767" s="290"/>
      <c r="K767" s="285" t="str">
        <f t="shared" si="2"/>
        <v/>
      </c>
      <c r="L767" s="285"/>
      <c r="M767" s="290"/>
      <c r="N767" s="290"/>
      <c r="O767" s="285"/>
      <c r="P767" s="285"/>
      <c r="Q767" s="290"/>
      <c r="R767" s="285"/>
      <c r="S767" s="285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308"/>
      <c r="AL767" s="308"/>
      <c r="AM767" s="308"/>
      <c r="AN767" s="308"/>
      <c r="AO767" s="308"/>
      <c r="AP767" s="308"/>
    </row>
    <row r="768">
      <c r="A768" s="290"/>
      <c r="B768" s="286"/>
      <c r="C768" s="289"/>
      <c r="D768" s="293" t="str">
        <f t="shared" si="4"/>
        <v/>
      </c>
      <c r="E768" s="296"/>
      <c r="F768" s="290" t="str">
        <f t="shared" si="1"/>
        <v/>
      </c>
      <c r="G768" s="286"/>
      <c r="H768" s="287"/>
      <c r="I768" s="296"/>
      <c r="J768" s="290"/>
      <c r="K768" s="285" t="str">
        <f t="shared" si="2"/>
        <v/>
      </c>
      <c r="L768" s="285"/>
      <c r="M768" s="290"/>
      <c r="N768" s="290"/>
      <c r="O768" s="285"/>
      <c r="P768" s="285"/>
      <c r="Q768" s="290"/>
      <c r="R768" s="285"/>
      <c r="S768" s="285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308"/>
      <c r="AL768" s="308"/>
      <c r="AM768" s="308"/>
      <c r="AN768" s="308"/>
      <c r="AO768" s="308"/>
      <c r="AP768" s="308"/>
    </row>
    <row r="769">
      <c r="A769" s="290"/>
      <c r="B769" s="286"/>
      <c r="C769" s="289"/>
      <c r="D769" s="293" t="str">
        <f t="shared" si="4"/>
        <v/>
      </c>
      <c r="E769" s="296"/>
      <c r="F769" s="290" t="str">
        <f t="shared" si="1"/>
        <v/>
      </c>
      <c r="G769" s="286"/>
      <c r="H769" s="287"/>
      <c r="I769" s="296"/>
      <c r="J769" s="290"/>
      <c r="K769" s="285" t="str">
        <f t="shared" si="2"/>
        <v/>
      </c>
      <c r="L769" s="285"/>
      <c r="M769" s="290"/>
      <c r="N769" s="290"/>
      <c r="O769" s="285"/>
      <c r="P769" s="285"/>
      <c r="Q769" s="290"/>
      <c r="R769" s="285"/>
      <c r="S769" s="285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308"/>
      <c r="AL769" s="308"/>
      <c r="AM769" s="308"/>
      <c r="AN769" s="308"/>
      <c r="AO769" s="308"/>
      <c r="AP769" s="308"/>
    </row>
    <row r="770">
      <c r="A770" s="290"/>
      <c r="B770" s="286"/>
      <c r="C770" s="289"/>
      <c r="D770" s="293" t="str">
        <f t="shared" si="4"/>
        <v/>
      </c>
      <c r="E770" s="296"/>
      <c r="F770" s="290" t="str">
        <f t="shared" si="1"/>
        <v/>
      </c>
      <c r="G770" s="286"/>
      <c r="H770" s="287"/>
      <c r="I770" s="296"/>
      <c r="J770" s="290"/>
      <c r="K770" s="285" t="str">
        <f t="shared" si="2"/>
        <v/>
      </c>
      <c r="L770" s="285"/>
      <c r="M770" s="290"/>
      <c r="N770" s="290"/>
      <c r="O770" s="285"/>
      <c r="P770" s="285"/>
      <c r="Q770" s="290"/>
      <c r="R770" s="285"/>
      <c r="S770" s="285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308"/>
      <c r="AL770" s="308"/>
      <c r="AM770" s="308"/>
      <c r="AN770" s="308"/>
      <c r="AO770" s="308"/>
      <c r="AP770" s="308"/>
    </row>
    <row r="771">
      <c r="A771" s="290"/>
      <c r="B771" s="286"/>
      <c r="C771" s="289"/>
      <c r="D771" s="293" t="str">
        <f t="shared" si="4"/>
        <v/>
      </c>
      <c r="E771" s="296"/>
      <c r="F771" s="290" t="str">
        <f t="shared" si="1"/>
        <v/>
      </c>
      <c r="G771" s="286"/>
      <c r="H771" s="287"/>
      <c r="I771" s="296"/>
      <c r="J771" s="290"/>
      <c r="K771" s="285" t="str">
        <f t="shared" si="2"/>
        <v/>
      </c>
      <c r="L771" s="285"/>
      <c r="M771" s="290"/>
      <c r="N771" s="290"/>
      <c r="O771" s="285"/>
      <c r="P771" s="285"/>
      <c r="Q771" s="290"/>
      <c r="R771" s="285"/>
      <c r="S771" s="285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308"/>
      <c r="AL771" s="308"/>
      <c r="AM771" s="308"/>
      <c r="AN771" s="308"/>
      <c r="AO771" s="308"/>
      <c r="AP771" s="308"/>
    </row>
    <row r="772">
      <c r="A772" s="290"/>
      <c r="B772" s="286"/>
      <c r="C772" s="289"/>
      <c r="D772" s="293" t="str">
        <f t="shared" si="4"/>
        <v/>
      </c>
      <c r="E772" s="296"/>
      <c r="F772" s="290" t="str">
        <f t="shared" si="1"/>
        <v/>
      </c>
      <c r="G772" s="286"/>
      <c r="H772" s="287"/>
      <c r="I772" s="296"/>
      <c r="J772" s="290"/>
      <c r="K772" s="285" t="str">
        <f t="shared" si="2"/>
        <v/>
      </c>
      <c r="L772" s="285"/>
      <c r="M772" s="290"/>
      <c r="N772" s="290"/>
      <c r="O772" s="285"/>
      <c r="P772" s="285"/>
      <c r="Q772" s="290"/>
      <c r="R772" s="285"/>
      <c r="S772" s="285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308"/>
      <c r="AL772" s="308"/>
      <c r="AM772" s="308"/>
      <c r="AN772" s="308"/>
      <c r="AO772" s="308"/>
      <c r="AP772" s="308"/>
    </row>
    <row r="773">
      <c r="A773" s="290"/>
      <c r="B773" s="286"/>
      <c r="C773" s="289"/>
      <c r="D773" s="293" t="str">
        <f t="shared" si="4"/>
        <v/>
      </c>
      <c r="E773" s="296"/>
      <c r="F773" s="290" t="str">
        <f t="shared" si="1"/>
        <v/>
      </c>
      <c r="G773" s="286"/>
      <c r="H773" s="287"/>
      <c r="I773" s="296"/>
      <c r="J773" s="290"/>
      <c r="K773" s="285" t="str">
        <f t="shared" si="2"/>
        <v/>
      </c>
      <c r="L773" s="285"/>
      <c r="M773" s="290"/>
      <c r="N773" s="290"/>
      <c r="O773" s="285"/>
      <c r="P773" s="285"/>
      <c r="Q773" s="290"/>
      <c r="R773" s="285"/>
      <c r="S773" s="285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308"/>
      <c r="AL773" s="308"/>
      <c r="AM773" s="308"/>
      <c r="AN773" s="308"/>
      <c r="AO773" s="308"/>
      <c r="AP773" s="308"/>
    </row>
    <row r="774">
      <c r="A774" s="290"/>
      <c r="B774" s="286"/>
      <c r="C774" s="289"/>
      <c r="D774" s="293" t="str">
        <f t="shared" si="4"/>
        <v/>
      </c>
      <c r="E774" s="296"/>
      <c r="F774" s="290" t="str">
        <f t="shared" si="1"/>
        <v/>
      </c>
      <c r="G774" s="286"/>
      <c r="H774" s="287"/>
      <c r="I774" s="296"/>
      <c r="J774" s="290"/>
      <c r="K774" s="285" t="str">
        <f t="shared" si="2"/>
        <v/>
      </c>
      <c r="L774" s="285"/>
      <c r="M774" s="290"/>
      <c r="N774" s="290"/>
      <c r="O774" s="285"/>
      <c r="P774" s="285"/>
      <c r="Q774" s="290"/>
      <c r="R774" s="285"/>
      <c r="S774" s="285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308"/>
      <c r="AL774" s="308"/>
      <c r="AM774" s="308"/>
      <c r="AN774" s="308"/>
      <c r="AO774" s="308"/>
      <c r="AP774" s="308"/>
    </row>
    <row r="775">
      <c r="A775" s="290"/>
      <c r="B775" s="286"/>
      <c r="C775" s="289"/>
      <c r="D775" s="293" t="str">
        <f t="shared" si="4"/>
        <v/>
      </c>
      <c r="E775" s="296"/>
      <c r="F775" s="290" t="str">
        <f t="shared" si="1"/>
        <v/>
      </c>
      <c r="G775" s="286"/>
      <c r="H775" s="287"/>
      <c r="I775" s="296"/>
      <c r="J775" s="290"/>
      <c r="K775" s="285" t="str">
        <f t="shared" si="2"/>
        <v/>
      </c>
      <c r="L775" s="285"/>
      <c r="M775" s="290"/>
      <c r="N775" s="290"/>
      <c r="O775" s="285"/>
      <c r="P775" s="285"/>
      <c r="Q775" s="290"/>
      <c r="R775" s="285"/>
      <c r="S775" s="285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308"/>
      <c r="AL775" s="308"/>
      <c r="AM775" s="308"/>
      <c r="AN775" s="308"/>
      <c r="AO775" s="308"/>
      <c r="AP775" s="308"/>
    </row>
    <row r="776">
      <c r="A776" s="290"/>
      <c r="B776" s="286"/>
      <c r="C776" s="289"/>
      <c r="D776" s="293" t="str">
        <f t="shared" si="4"/>
        <v/>
      </c>
      <c r="E776" s="296"/>
      <c r="F776" s="290" t="str">
        <f t="shared" si="1"/>
        <v/>
      </c>
      <c r="G776" s="286"/>
      <c r="H776" s="287"/>
      <c r="I776" s="296"/>
      <c r="J776" s="290"/>
      <c r="K776" s="285" t="str">
        <f t="shared" si="2"/>
        <v/>
      </c>
      <c r="L776" s="285"/>
      <c r="M776" s="290"/>
      <c r="N776" s="290"/>
      <c r="O776" s="285"/>
      <c r="P776" s="285"/>
      <c r="Q776" s="290"/>
      <c r="R776" s="285"/>
      <c r="S776" s="285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308"/>
      <c r="AL776" s="308"/>
      <c r="AM776" s="308"/>
      <c r="AN776" s="308"/>
      <c r="AO776" s="308"/>
      <c r="AP776" s="308"/>
    </row>
    <row r="777">
      <c r="A777" s="290"/>
      <c r="B777" s="286"/>
      <c r="C777" s="289"/>
      <c r="D777" s="293" t="str">
        <f t="shared" si="4"/>
        <v/>
      </c>
      <c r="E777" s="296"/>
      <c r="F777" s="290" t="str">
        <f t="shared" si="1"/>
        <v/>
      </c>
      <c r="G777" s="286"/>
      <c r="H777" s="287"/>
      <c r="I777" s="296"/>
      <c r="J777" s="290"/>
      <c r="K777" s="285" t="str">
        <f t="shared" si="2"/>
        <v/>
      </c>
      <c r="L777" s="285"/>
      <c r="M777" s="290"/>
      <c r="N777" s="290"/>
      <c r="O777" s="285"/>
      <c r="P777" s="285"/>
      <c r="Q777" s="290"/>
      <c r="R777" s="285"/>
      <c r="S777" s="285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308"/>
      <c r="AL777" s="308"/>
      <c r="AM777" s="308"/>
      <c r="AN777" s="308"/>
      <c r="AO777" s="308"/>
      <c r="AP777" s="308"/>
    </row>
    <row r="778">
      <c r="A778" s="290"/>
      <c r="B778" s="286"/>
      <c r="C778" s="289"/>
      <c r="D778" s="293" t="str">
        <f t="shared" si="4"/>
        <v/>
      </c>
      <c r="E778" s="296"/>
      <c r="F778" s="290" t="str">
        <f t="shared" si="1"/>
        <v/>
      </c>
      <c r="G778" s="286"/>
      <c r="H778" s="287"/>
      <c r="I778" s="296"/>
      <c r="J778" s="290"/>
      <c r="K778" s="285" t="str">
        <f t="shared" si="2"/>
        <v/>
      </c>
      <c r="L778" s="285"/>
      <c r="M778" s="290"/>
      <c r="N778" s="290"/>
      <c r="O778" s="285"/>
      <c r="P778" s="285"/>
      <c r="Q778" s="290"/>
      <c r="R778" s="285"/>
      <c r="S778" s="285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308"/>
      <c r="AL778" s="308"/>
      <c r="AM778" s="308"/>
      <c r="AN778" s="308"/>
      <c r="AO778" s="308"/>
      <c r="AP778" s="308"/>
    </row>
    <row r="779">
      <c r="A779" s="290"/>
      <c r="B779" s="286"/>
      <c r="C779" s="289"/>
      <c r="D779" s="293" t="str">
        <f t="shared" si="4"/>
        <v/>
      </c>
      <c r="E779" s="296"/>
      <c r="F779" s="290" t="str">
        <f t="shared" si="1"/>
        <v/>
      </c>
      <c r="G779" s="286"/>
      <c r="H779" s="287"/>
      <c r="I779" s="296"/>
      <c r="J779" s="290"/>
      <c r="K779" s="285" t="str">
        <f t="shared" si="2"/>
        <v/>
      </c>
      <c r="L779" s="285"/>
      <c r="M779" s="290"/>
      <c r="N779" s="290"/>
      <c r="O779" s="285"/>
      <c r="P779" s="285"/>
      <c r="Q779" s="290"/>
      <c r="R779" s="285"/>
      <c r="S779" s="285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308"/>
      <c r="AL779" s="308"/>
      <c r="AM779" s="308"/>
      <c r="AN779" s="308"/>
      <c r="AO779" s="308"/>
      <c r="AP779" s="308"/>
    </row>
    <row r="780">
      <c r="A780" s="290"/>
      <c r="B780" s="286"/>
      <c r="C780" s="289"/>
      <c r="D780" s="293" t="str">
        <f t="shared" si="4"/>
        <v/>
      </c>
      <c r="E780" s="296"/>
      <c r="F780" s="290" t="str">
        <f t="shared" si="1"/>
        <v/>
      </c>
      <c r="G780" s="286"/>
      <c r="H780" s="287"/>
      <c r="I780" s="296"/>
      <c r="J780" s="290"/>
      <c r="K780" s="285" t="str">
        <f t="shared" si="2"/>
        <v/>
      </c>
      <c r="L780" s="285"/>
      <c r="M780" s="290"/>
      <c r="N780" s="290"/>
      <c r="O780" s="285"/>
      <c r="P780" s="285"/>
      <c r="Q780" s="290"/>
      <c r="R780" s="285"/>
      <c r="S780" s="285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308"/>
      <c r="AL780" s="308"/>
      <c r="AM780" s="308"/>
      <c r="AN780" s="308"/>
      <c r="AO780" s="308"/>
      <c r="AP780" s="308"/>
    </row>
    <row r="781">
      <c r="A781" s="290"/>
      <c r="B781" s="286"/>
      <c r="C781" s="289"/>
      <c r="D781" s="293" t="str">
        <f t="shared" si="4"/>
        <v/>
      </c>
      <c r="E781" s="296"/>
      <c r="F781" s="290" t="str">
        <f t="shared" si="1"/>
        <v/>
      </c>
      <c r="G781" s="286"/>
      <c r="H781" s="287"/>
      <c r="I781" s="296"/>
      <c r="J781" s="290"/>
      <c r="K781" s="285" t="str">
        <f t="shared" si="2"/>
        <v/>
      </c>
      <c r="L781" s="285"/>
      <c r="M781" s="290"/>
      <c r="N781" s="290"/>
      <c r="O781" s="285"/>
      <c r="P781" s="285"/>
      <c r="Q781" s="290"/>
      <c r="R781" s="285"/>
      <c r="S781" s="285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308"/>
      <c r="AL781" s="308"/>
      <c r="AM781" s="308"/>
      <c r="AN781" s="308"/>
      <c r="AO781" s="308"/>
      <c r="AP781" s="308"/>
    </row>
    <row r="782">
      <c r="A782" s="290"/>
      <c r="B782" s="286"/>
      <c r="C782" s="289"/>
      <c r="D782" s="293" t="str">
        <f t="shared" si="4"/>
        <v/>
      </c>
      <c r="E782" s="296"/>
      <c r="F782" s="290" t="str">
        <f t="shared" si="1"/>
        <v/>
      </c>
      <c r="G782" s="286"/>
      <c r="H782" s="287"/>
      <c r="I782" s="296"/>
      <c r="J782" s="290"/>
      <c r="K782" s="285" t="str">
        <f t="shared" si="2"/>
        <v/>
      </c>
      <c r="L782" s="285"/>
      <c r="M782" s="290"/>
      <c r="N782" s="290"/>
      <c r="O782" s="285"/>
      <c r="P782" s="285"/>
      <c r="Q782" s="290"/>
      <c r="R782" s="285"/>
      <c r="S782" s="285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308"/>
      <c r="AL782" s="308"/>
      <c r="AM782" s="308"/>
      <c r="AN782" s="308"/>
      <c r="AO782" s="308"/>
      <c r="AP782" s="308"/>
    </row>
    <row r="783">
      <c r="A783" s="290"/>
      <c r="B783" s="286"/>
      <c r="C783" s="289"/>
      <c r="D783" s="293" t="str">
        <f t="shared" si="4"/>
        <v/>
      </c>
      <c r="E783" s="296"/>
      <c r="F783" s="290" t="str">
        <f t="shared" si="1"/>
        <v/>
      </c>
      <c r="G783" s="286"/>
      <c r="H783" s="287"/>
      <c r="I783" s="296"/>
      <c r="J783" s="290"/>
      <c r="K783" s="285" t="str">
        <f t="shared" si="2"/>
        <v/>
      </c>
      <c r="L783" s="285"/>
      <c r="M783" s="290"/>
      <c r="N783" s="290"/>
      <c r="O783" s="285"/>
      <c r="P783" s="285"/>
      <c r="Q783" s="290"/>
      <c r="R783" s="285"/>
      <c r="S783" s="285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308"/>
      <c r="AL783" s="308"/>
      <c r="AM783" s="308"/>
      <c r="AN783" s="308"/>
      <c r="AO783" s="308"/>
      <c r="AP783" s="308"/>
    </row>
    <row r="784">
      <c r="A784" s="290"/>
      <c r="B784" s="286"/>
      <c r="C784" s="289"/>
      <c r="D784" s="293" t="str">
        <f t="shared" si="4"/>
        <v/>
      </c>
      <c r="E784" s="296"/>
      <c r="F784" s="290" t="str">
        <f t="shared" si="1"/>
        <v/>
      </c>
      <c r="G784" s="286"/>
      <c r="H784" s="287"/>
      <c r="I784" s="296"/>
      <c r="J784" s="290"/>
      <c r="K784" s="285" t="str">
        <f t="shared" si="2"/>
        <v/>
      </c>
      <c r="L784" s="285"/>
      <c r="M784" s="290"/>
      <c r="N784" s="290"/>
      <c r="O784" s="285"/>
      <c r="P784" s="285"/>
      <c r="Q784" s="290"/>
      <c r="R784" s="285"/>
      <c r="S784" s="285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308"/>
      <c r="AL784" s="308"/>
      <c r="AM784" s="308"/>
      <c r="AN784" s="308"/>
      <c r="AO784" s="308"/>
      <c r="AP784" s="308"/>
    </row>
    <row r="785">
      <c r="A785" s="290"/>
      <c r="B785" s="286"/>
      <c r="C785" s="289"/>
      <c r="D785" s="293" t="str">
        <f t="shared" si="4"/>
        <v/>
      </c>
      <c r="E785" s="296"/>
      <c r="F785" s="290" t="str">
        <f t="shared" si="1"/>
        <v/>
      </c>
      <c r="G785" s="286"/>
      <c r="H785" s="287"/>
      <c r="I785" s="296"/>
      <c r="J785" s="290"/>
      <c r="K785" s="285" t="str">
        <f t="shared" si="2"/>
        <v/>
      </c>
      <c r="L785" s="285"/>
      <c r="M785" s="290"/>
      <c r="N785" s="290"/>
      <c r="O785" s="285"/>
      <c r="P785" s="285"/>
      <c r="Q785" s="290"/>
      <c r="R785" s="285"/>
      <c r="S785" s="285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308"/>
      <c r="AL785" s="308"/>
      <c r="AM785" s="308"/>
      <c r="AN785" s="308"/>
      <c r="AO785" s="308"/>
      <c r="AP785" s="308"/>
    </row>
    <row r="786">
      <c r="A786" s="290"/>
      <c r="B786" s="286"/>
      <c r="C786" s="289"/>
      <c r="D786" s="293" t="str">
        <f t="shared" si="4"/>
        <v/>
      </c>
      <c r="E786" s="296"/>
      <c r="F786" s="290" t="str">
        <f t="shared" si="1"/>
        <v/>
      </c>
      <c r="G786" s="286"/>
      <c r="H786" s="287"/>
      <c r="I786" s="296"/>
      <c r="J786" s="290"/>
      <c r="K786" s="285" t="str">
        <f t="shared" si="2"/>
        <v/>
      </c>
      <c r="L786" s="285"/>
      <c r="M786" s="290"/>
      <c r="N786" s="290"/>
      <c r="O786" s="285"/>
      <c r="P786" s="285"/>
      <c r="Q786" s="290"/>
      <c r="R786" s="285"/>
      <c r="S786" s="285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308"/>
      <c r="AL786" s="308"/>
      <c r="AM786" s="308"/>
      <c r="AN786" s="308"/>
      <c r="AO786" s="308"/>
      <c r="AP786" s="308"/>
    </row>
    <row r="787">
      <c r="A787" s="290"/>
      <c r="B787" s="286"/>
      <c r="C787" s="289"/>
      <c r="D787" s="293" t="str">
        <f t="shared" si="4"/>
        <v/>
      </c>
      <c r="E787" s="296"/>
      <c r="F787" s="290" t="str">
        <f t="shared" si="1"/>
        <v/>
      </c>
      <c r="G787" s="286"/>
      <c r="H787" s="287"/>
      <c r="I787" s="296"/>
      <c r="J787" s="290"/>
      <c r="K787" s="285" t="str">
        <f t="shared" si="2"/>
        <v/>
      </c>
      <c r="L787" s="285"/>
      <c r="M787" s="290"/>
      <c r="N787" s="290"/>
      <c r="O787" s="285"/>
      <c r="P787" s="285"/>
      <c r="Q787" s="290"/>
      <c r="R787" s="285"/>
      <c r="S787" s="285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308"/>
      <c r="AL787" s="308"/>
      <c r="AM787" s="308"/>
      <c r="AN787" s="308"/>
      <c r="AO787" s="308"/>
      <c r="AP787" s="308"/>
    </row>
    <row r="788">
      <c r="A788" s="290"/>
      <c r="B788" s="286"/>
      <c r="C788" s="289"/>
      <c r="D788" s="293" t="str">
        <f t="shared" si="4"/>
        <v/>
      </c>
      <c r="E788" s="296"/>
      <c r="F788" s="290" t="str">
        <f t="shared" si="1"/>
        <v/>
      </c>
      <c r="G788" s="286"/>
      <c r="H788" s="287"/>
      <c r="I788" s="296"/>
      <c r="J788" s="290"/>
      <c r="K788" s="285" t="str">
        <f t="shared" si="2"/>
        <v/>
      </c>
      <c r="L788" s="285"/>
      <c r="M788" s="290"/>
      <c r="N788" s="290"/>
      <c r="O788" s="285"/>
      <c r="P788" s="285"/>
      <c r="Q788" s="290"/>
      <c r="R788" s="285"/>
      <c r="S788" s="285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308"/>
      <c r="AL788" s="308"/>
      <c r="AM788" s="308"/>
      <c r="AN788" s="308"/>
      <c r="AO788" s="308"/>
      <c r="AP788" s="308"/>
    </row>
    <row r="789">
      <c r="A789" s="290"/>
      <c r="B789" s="286"/>
      <c r="C789" s="289"/>
      <c r="D789" s="293" t="str">
        <f t="shared" si="4"/>
        <v/>
      </c>
      <c r="E789" s="296"/>
      <c r="F789" s="290" t="str">
        <f t="shared" si="1"/>
        <v/>
      </c>
      <c r="G789" s="286"/>
      <c r="H789" s="287"/>
      <c r="I789" s="296"/>
      <c r="J789" s="290"/>
      <c r="K789" s="285" t="str">
        <f t="shared" si="2"/>
        <v/>
      </c>
      <c r="L789" s="285"/>
      <c r="M789" s="290"/>
      <c r="N789" s="290"/>
      <c r="O789" s="285"/>
      <c r="P789" s="285"/>
      <c r="Q789" s="290"/>
      <c r="R789" s="285"/>
      <c r="S789" s="285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308"/>
      <c r="AL789" s="308"/>
      <c r="AM789" s="308"/>
      <c r="AN789" s="308"/>
      <c r="AO789" s="308"/>
      <c r="AP789" s="308"/>
    </row>
    <row r="790">
      <c r="A790" s="290"/>
      <c r="B790" s="286"/>
      <c r="C790" s="289"/>
      <c r="D790" s="293" t="str">
        <f t="shared" si="4"/>
        <v/>
      </c>
      <c r="E790" s="296"/>
      <c r="F790" s="290" t="str">
        <f t="shared" si="1"/>
        <v/>
      </c>
      <c r="G790" s="286"/>
      <c r="H790" s="287"/>
      <c r="I790" s="296"/>
      <c r="J790" s="290"/>
      <c r="K790" s="285" t="str">
        <f t="shared" si="2"/>
        <v/>
      </c>
      <c r="L790" s="285"/>
      <c r="M790" s="290"/>
      <c r="N790" s="290"/>
      <c r="O790" s="285"/>
      <c r="P790" s="285"/>
      <c r="Q790" s="290"/>
      <c r="R790" s="285"/>
      <c r="S790" s="285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308"/>
      <c r="AL790" s="308"/>
      <c r="AM790" s="308"/>
      <c r="AN790" s="308"/>
      <c r="AO790" s="308"/>
      <c r="AP790" s="308"/>
    </row>
    <row r="791">
      <c r="A791" s="290"/>
      <c r="B791" s="286"/>
      <c r="C791" s="289"/>
      <c r="D791" s="293" t="str">
        <f t="shared" si="4"/>
        <v/>
      </c>
      <c r="E791" s="296"/>
      <c r="F791" s="290" t="str">
        <f t="shared" si="1"/>
        <v/>
      </c>
      <c r="G791" s="286"/>
      <c r="H791" s="287"/>
      <c r="I791" s="296"/>
      <c r="J791" s="290"/>
      <c r="K791" s="285" t="str">
        <f t="shared" si="2"/>
        <v/>
      </c>
      <c r="L791" s="285"/>
      <c r="M791" s="290"/>
      <c r="N791" s="290"/>
      <c r="O791" s="285"/>
      <c r="P791" s="285"/>
      <c r="Q791" s="290"/>
      <c r="R791" s="285"/>
      <c r="S791" s="285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308"/>
      <c r="AL791" s="308"/>
      <c r="AM791" s="308"/>
      <c r="AN791" s="308"/>
      <c r="AO791" s="308"/>
      <c r="AP791" s="308"/>
    </row>
    <row r="792">
      <c r="A792" s="290"/>
      <c r="B792" s="286"/>
      <c r="C792" s="289"/>
      <c r="D792" s="293" t="str">
        <f t="shared" si="4"/>
        <v/>
      </c>
      <c r="E792" s="296"/>
      <c r="F792" s="290" t="str">
        <f t="shared" si="1"/>
        <v/>
      </c>
      <c r="G792" s="286"/>
      <c r="H792" s="287"/>
      <c r="I792" s="296"/>
      <c r="J792" s="290"/>
      <c r="K792" s="285" t="str">
        <f t="shared" si="2"/>
        <v/>
      </c>
      <c r="L792" s="285"/>
      <c r="M792" s="290"/>
      <c r="N792" s="290"/>
      <c r="O792" s="285"/>
      <c r="P792" s="285"/>
      <c r="Q792" s="290"/>
      <c r="R792" s="285"/>
      <c r="S792" s="285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308"/>
      <c r="AL792" s="308"/>
      <c r="AM792" s="308"/>
      <c r="AN792" s="308"/>
      <c r="AO792" s="308"/>
      <c r="AP792" s="308"/>
    </row>
    <row r="793">
      <c r="A793" s="290"/>
      <c r="B793" s="286"/>
      <c r="C793" s="289"/>
      <c r="D793" s="293" t="str">
        <f t="shared" si="4"/>
        <v/>
      </c>
      <c r="E793" s="296"/>
      <c r="F793" s="290" t="str">
        <f t="shared" si="1"/>
        <v/>
      </c>
      <c r="G793" s="286"/>
      <c r="H793" s="287"/>
      <c r="I793" s="296"/>
      <c r="J793" s="290"/>
      <c r="K793" s="285" t="str">
        <f t="shared" si="2"/>
        <v/>
      </c>
      <c r="L793" s="285"/>
      <c r="M793" s="290"/>
      <c r="N793" s="290"/>
      <c r="O793" s="285"/>
      <c r="P793" s="285"/>
      <c r="Q793" s="290"/>
      <c r="R793" s="285"/>
      <c r="S793" s="285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308"/>
      <c r="AL793" s="308"/>
      <c r="AM793" s="308"/>
      <c r="AN793" s="308"/>
      <c r="AO793" s="308"/>
      <c r="AP793" s="308"/>
    </row>
    <row r="794">
      <c r="A794" s="290"/>
      <c r="B794" s="286"/>
      <c r="C794" s="289"/>
      <c r="D794" s="293" t="str">
        <f t="shared" si="4"/>
        <v/>
      </c>
      <c r="E794" s="296"/>
      <c r="F794" s="290" t="str">
        <f t="shared" si="1"/>
        <v/>
      </c>
      <c r="G794" s="286"/>
      <c r="H794" s="287"/>
      <c r="I794" s="296"/>
      <c r="J794" s="290"/>
      <c r="K794" s="285" t="str">
        <f t="shared" si="2"/>
        <v/>
      </c>
      <c r="L794" s="285"/>
      <c r="M794" s="290"/>
      <c r="N794" s="290"/>
      <c r="O794" s="285"/>
      <c r="P794" s="285"/>
      <c r="Q794" s="290"/>
      <c r="R794" s="285"/>
      <c r="S794" s="285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308"/>
      <c r="AL794" s="308"/>
      <c r="AM794" s="308"/>
      <c r="AN794" s="308"/>
      <c r="AO794" s="308"/>
      <c r="AP794" s="308"/>
    </row>
    <row r="795">
      <c r="A795" s="290"/>
      <c r="B795" s="286"/>
      <c r="C795" s="289"/>
      <c r="D795" s="293" t="str">
        <f t="shared" si="4"/>
        <v/>
      </c>
      <c r="E795" s="296"/>
      <c r="F795" s="290" t="str">
        <f t="shared" si="1"/>
        <v/>
      </c>
      <c r="G795" s="286"/>
      <c r="H795" s="287"/>
      <c r="I795" s="296"/>
      <c r="J795" s="290"/>
      <c r="K795" s="285" t="str">
        <f t="shared" si="2"/>
        <v/>
      </c>
      <c r="L795" s="285"/>
      <c r="M795" s="290"/>
      <c r="N795" s="290"/>
      <c r="O795" s="285"/>
      <c r="P795" s="285"/>
      <c r="Q795" s="290"/>
      <c r="R795" s="285"/>
      <c r="S795" s="285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308"/>
      <c r="AL795" s="308"/>
      <c r="AM795" s="308"/>
      <c r="AN795" s="308"/>
      <c r="AO795" s="308"/>
      <c r="AP795" s="308"/>
    </row>
    <row r="796">
      <c r="A796" s="290"/>
      <c r="B796" s="286"/>
      <c r="C796" s="289"/>
      <c r="D796" s="293" t="str">
        <f t="shared" si="4"/>
        <v/>
      </c>
      <c r="E796" s="296"/>
      <c r="F796" s="290" t="str">
        <f t="shared" si="1"/>
        <v/>
      </c>
      <c r="G796" s="286"/>
      <c r="H796" s="287"/>
      <c r="I796" s="296"/>
      <c r="J796" s="290"/>
      <c r="K796" s="285" t="str">
        <f t="shared" si="2"/>
        <v/>
      </c>
      <c r="L796" s="285"/>
      <c r="M796" s="290"/>
      <c r="N796" s="290"/>
      <c r="O796" s="285"/>
      <c r="P796" s="285"/>
      <c r="Q796" s="290"/>
      <c r="R796" s="285"/>
      <c r="S796" s="285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308"/>
      <c r="AL796" s="308"/>
      <c r="AM796" s="308"/>
      <c r="AN796" s="308"/>
      <c r="AO796" s="308"/>
      <c r="AP796" s="308"/>
    </row>
    <row r="797">
      <c r="A797" s="290"/>
      <c r="B797" s="286"/>
      <c r="C797" s="289"/>
      <c r="D797" s="293" t="str">
        <f t="shared" si="4"/>
        <v/>
      </c>
      <c r="E797" s="296"/>
      <c r="F797" s="290" t="str">
        <f t="shared" si="1"/>
        <v/>
      </c>
      <c r="G797" s="286"/>
      <c r="H797" s="287"/>
      <c r="I797" s="296"/>
      <c r="J797" s="290"/>
      <c r="K797" s="285" t="str">
        <f t="shared" si="2"/>
        <v/>
      </c>
      <c r="L797" s="285"/>
      <c r="M797" s="290"/>
      <c r="N797" s="290"/>
      <c r="O797" s="285"/>
      <c r="P797" s="285"/>
      <c r="Q797" s="290"/>
      <c r="R797" s="285"/>
      <c r="S797" s="285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308"/>
      <c r="AL797" s="308"/>
      <c r="AM797" s="308"/>
      <c r="AN797" s="308"/>
      <c r="AO797" s="308"/>
      <c r="AP797" s="308"/>
    </row>
    <row r="798">
      <c r="A798" s="290"/>
      <c r="B798" s="286"/>
      <c r="C798" s="289"/>
      <c r="D798" s="293" t="str">
        <f t="shared" si="4"/>
        <v/>
      </c>
      <c r="E798" s="296"/>
      <c r="F798" s="290" t="str">
        <f t="shared" si="1"/>
        <v/>
      </c>
      <c r="G798" s="286"/>
      <c r="H798" s="287"/>
      <c r="I798" s="296"/>
      <c r="J798" s="290"/>
      <c r="K798" s="285" t="str">
        <f t="shared" si="2"/>
        <v/>
      </c>
      <c r="L798" s="285"/>
      <c r="M798" s="290"/>
      <c r="N798" s="290"/>
      <c r="O798" s="285"/>
      <c r="P798" s="285"/>
      <c r="Q798" s="290"/>
      <c r="R798" s="285"/>
      <c r="S798" s="285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308"/>
      <c r="AL798" s="308"/>
      <c r="AM798" s="308"/>
      <c r="AN798" s="308"/>
      <c r="AO798" s="308"/>
      <c r="AP798" s="308"/>
    </row>
    <row r="799">
      <c r="A799" s="290"/>
      <c r="B799" s="286"/>
      <c r="C799" s="289"/>
      <c r="D799" s="293" t="str">
        <f t="shared" si="4"/>
        <v/>
      </c>
      <c r="E799" s="296"/>
      <c r="F799" s="290" t="str">
        <f t="shared" si="1"/>
        <v/>
      </c>
      <c r="G799" s="286"/>
      <c r="H799" s="287"/>
      <c r="I799" s="296"/>
      <c r="J799" s="290"/>
      <c r="K799" s="285" t="str">
        <f t="shared" si="2"/>
        <v/>
      </c>
      <c r="L799" s="285"/>
      <c r="M799" s="290"/>
      <c r="N799" s="290"/>
      <c r="O799" s="285"/>
      <c r="P799" s="285"/>
      <c r="Q799" s="290"/>
      <c r="R799" s="285"/>
      <c r="S799" s="285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308"/>
      <c r="AL799" s="308"/>
      <c r="AM799" s="308"/>
      <c r="AN799" s="308"/>
      <c r="AO799" s="308"/>
      <c r="AP799" s="308"/>
    </row>
    <row r="800">
      <c r="A800" s="290"/>
      <c r="B800" s="286"/>
      <c r="C800" s="289"/>
      <c r="D800" s="293" t="str">
        <f t="shared" si="4"/>
        <v/>
      </c>
      <c r="E800" s="296"/>
      <c r="F800" s="290" t="str">
        <f t="shared" si="1"/>
        <v/>
      </c>
      <c r="G800" s="286"/>
      <c r="H800" s="287"/>
      <c r="I800" s="296"/>
      <c r="J800" s="290"/>
      <c r="K800" s="285" t="str">
        <f t="shared" si="2"/>
        <v/>
      </c>
      <c r="L800" s="285"/>
      <c r="M800" s="290"/>
      <c r="N800" s="290"/>
      <c r="O800" s="285"/>
      <c r="P800" s="285"/>
      <c r="Q800" s="290"/>
      <c r="R800" s="285"/>
      <c r="S800" s="285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308"/>
      <c r="AL800" s="308"/>
      <c r="AM800" s="308"/>
      <c r="AN800" s="308"/>
      <c r="AO800" s="308"/>
      <c r="AP800" s="308"/>
    </row>
    <row r="801">
      <c r="A801" s="290"/>
      <c r="B801" s="286"/>
      <c r="C801" s="289"/>
      <c r="D801" s="293" t="str">
        <f t="shared" si="4"/>
        <v/>
      </c>
      <c r="E801" s="296"/>
      <c r="F801" s="290" t="str">
        <f t="shared" si="1"/>
        <v/>
      </c>
      <c r="G801" s="286"/>
      <c r="H801" s="287"/>
      <c r="I801" s="296"/>
      <c r="J801" s="290"/>
      <c r="K801" s="285" t="str">
        <f t="shared" si="2"/>
        <v/>
      </c>
      <c r="L801" s="285"/>
      <c r="M801" s="290"/>
      <c r="N801" s="290"/>
      <c r="O801" s="285"/>
      <c r="P801" s="285"/>
      <c r="Q801" s="290"/>
      <c r="R801" s="285"/>
      <c r="S801" s="285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308"/>
      <c r="AL801" s="308"/>
      <c r="AM801" s="308"/>
      <c r="AN801" s="308"/>
      <c r="AO801" s="308"/>
      <c r="AP801" s="308"/>
    </row>
    <row r="802">
      <c r="A802" s="290"/>
      <c r="B802" s="286"/>
      <c r="C802" s="289"/>
      <c r="D802" s="293" t="str">
        <f t="shared" si="4"/>
        <v/>
      </c>
      <c r="E802" s="296"/>
      <c r="F802" s="290" t="str">
        <f t="shared" si="1"/>
        <v/>
      </c>
      <c r="G802" s="286"/>
      <c r="H802" s="287"/>
      <c r="I802" s="296"/>
      <c r="J802" s="290"/>
      <c r="K802" s="285" t="str">
        <f t="shared" si="2"/>
        <v/>
      </c>
      <c r="L802" s="285"/>
      <c r="M802" s="290"/>
      <c r="N802" s="290"/>
      <c r="O802" s="285"/>
      <c r="P802" s="285"/>
      <c r="Q802" s="290"/>
      <c r="R802" s="285"/>
      <c r="S802" s="285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308"/>
      <c r="AL802" s="308"/>
      <c r="AM802" s="308"/>
      <c r="AN802" s="308"/>
      <c r="AO802" s="308"/>
      <c r="AP802" s="308"/>
    </row>
    <row r="803">
      <c r="A803" s="290"/>
      <c r="B803" s="286"/>
      <c r="C803" s="289"/>
      <c r="D803" s="293" t="str">
        <f t="shared" si="4"/>
        <v/>
      </c>
      <c r="E803" s="296"/>
      <c r="F803" s="290" t="str">
        <f t="shared" si="1"/>
        <v/>
      </c>
      <c r="G803" s="286"/>
      <c r="H803" s="287"/>
      <c r="I803" s="296"/>
      <c r="J803" s="290"/>
      <c r="K803" s="285" t="str">
        <f t="shared" si="2"/>
        <v/>
      </c>
      <c r="L803" s="285"/>
      <c r="M803" s="290"/>
      <c r="N803" s="290"/>
      <c r="O803" s="285"/>
      <c r="P803" s="285"/>
      <c r="Q803" s="290"/>
      <c r="R803" s="285"/>
      <c r="S803" s="285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308"/>
      <c r="AL803" s="308"/>
      <c r="AM803" s="308"/>
      <c r="AN803" s="308"/>
      <c r="AO803" s="308"/>
      <c r="AP803" s="308"/>
    </row>
    <row r="804">
      <c r="A804" s="290"/>
      <c r="B804" s="286"/>
      <c r="C804" s="289"/>
      <c r="D804" s="293" t="str">
        <f t="shared" si="4"/>
        <v/>
      </c>
      <c r="E804" s="296"/>
      <c r="F804" s="290" t="str">
        <f t="shared" si="1"/>
        <v/>
      </c>
      <c r="G804" s="286"/>
      <c r="H804" s="287"/>
      <c r="I804" s="296"/>
      <c r="J804" s="290"/>
      <c r="K804" s="285" t="str">
        <f t="shared" si="2"/>
        <v/>
      </c>
      <c r="L804" s="285"/>
      <c r="M804" s="290"/>
      <c r="N804" s="290"/>
      <c r="O804" s="285"/>
      <c r="P804" s="285"/>
      <c r="Q804" s="290"/>
      <c r="R804" s="285"/>
      <c r="S804" s="285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308"/>
      <c r="AL804" s="308"/>
      <c r="AM804" s="308"/>
      <c r="AN804" s="308"/>
      <c r="AO804" s="308"/>
      <c r="AP804" s="308"/>
    </row>
    <row r="805">
      <c r="A805" s="290"/>
      <c r="B805" s="286"/>
      <c r="C805" s="289"/>
      <c r="D805" s="293" t="str">
        <f t="shared" si="4"/>
        <v/>
      </c>
      <c r="E805" s="296"/>
      <c r="F805" s="290" t="str">
        <f t="shared" si="1"/>
        <v/>
      </c>
      <c r="G805" s="286"/>
      <c r="H805" s="287"/>
      <c r="I805" s="296"/>
      <c r="J805" s="290"/>
      <c r="K805" s="285" t="str">
        <f t="shared" si="2"/>
        <v/>
      </c>
      <c r="L805" s="285"/>
      <c r="M805" s="290"/>
      <c r="N805" s="290"/>
      <c r="O805" s="285"/>
      <c r="P805" s="285"/>
      <c r="Q805" s="290"/>
      <c r="R805" s="285"/>
      <c r="S805" s="285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308"/>
      <c r="AL805" s="308"/>
      <c r="AM805" s="308"/>
      <c r="AN805" s="308"/>
      <c r="AO805" s="308"/>
      <c r="AP805" s="308"/>
    </row>
    <row r="806">
      <c r="A806" s="290"/>
      <c r="B806" s="286"/>
      <c r="C806" s="289"/>
      <c r="D806" s="293" t="str">
        <f t="shared" si="4"/>
        <v/>
      </c>
      <c r="E806" s="296"/>
      <c r="F806" s="290" t="str">
        <f t="shared" si="1"/>
        <v/>
      </c>
      <c r="G806" s="286"/>
      <c r="H806" s="287"/>
      <c r="I806" s="296"/>
      <c r="J806" s="290"/>
      <c r="K806" s="285" t="str">
        <f t="shared" si="2"/>
        <v/>
      </c>
      <c r="L806" s="285"/>
      <c r="M806" s="290"/>
      <c r="N806" s="290"/>
      <c r="O806" s="285"/>
      <c r="P806" s="285"/>
      <c r="Q806" s="290"/>
      <c r="R806" s="285"/>
      <c r="S806" s="285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308"/>
      <c r="AL806" s="308"/>
      <c r="AM806" s="308"/>
      <c r="AN806" s="308"/>
      <c r="AO806" s="308"/>
      <c r="AP806" s="308"/>
    </row>
    <row r="807">
      <c r="A807" s="290"/>
      <c r="B807" s="286"/>
      <c r="C807" s="289"/>
      <c r="D807" s="293" t="str">
        <f t="shared" si="4"/>
        <v/>
      </c>
      <c r="E807" s="296"/>
      <c r="F807" s="290" t="str">
        <f t="shared" si="1"/>
        <v/>
      </c>
      <c r="G807" s="286"/>
      <c r="H807" s="287"/>
      <c r="I807" s="296"/>
      <c r="J807" s="290"/>
      <c r="K807" s="285" t="str">
        <f t="shared" si="2"/>
        <v/>
      </c>
      <c r="L807" s="285"/>
      <c r="M807" s="290"/>
      <c r="N807" s="290"/>
      <c r="O807" s="285"/>
      <c r="P807" s="285"/>
      <c r="Q807" s="290"/>
      <c r="R807" s="285"/>
      <c r="S807" s="285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308"/>
      <c r="AL807" s="308"/>
      <c r="AM807" s="308"/>
      <c r="AN807" s="308"/>
      <c r="AO807" s="308"/>
      <c r="AP807" s="308"/>
    </row>
    <row r="808">
      <c r="A808" s="290"/>
      <c r="B808" s="286"/>
      <c r="C808" s="289"/>
      <c r="D808" s="293" t="str">
        <f t="shared" si="4"/>
        <v/>
      </c>
      <c r="E808" s="296"/>
      <c r="F808" s="290" t="str">
        <f t="shared" si="1"/>
        <v/>
      </c>
      <c r="G808" s="286"/>
      <c r="H808" s="287"/>
      <c r="I808" s="296"/>
      <c r="J808" s="290"/>
      <c r="K808" s="285" t="str">
        <f t="shared" si="2"/>
        <v/>
      </c>
      <c r="L808" s="285"/>
      <c r="M808" s="290"/>
      <c r="N808" s="290"/>
      <c r="O808" s="285"/>
      <c r="P808" s="285"/>
      <c r="Q808" s="290"/>
      <c r="R808" s="285"/>
      <c r="S808" s="285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308"/>
      <c r="AL808" s="308"/>
      <c r="AM808" s="308"/>
      <c r="AN808" s="308"/>
      <c r="AO808" s="308"/>
      <c r="AP808" s="308"/>
    </row>
    <row r="809">
      <c r="A809" s="290"/>
      <c r="B809" s="286"/>
      <c r="C809" s="289"/>
      <c r="D809" s="293" t="str">
        <f t="shared" si="4"/>
        <v/>
      </c>
      <c r="E809" s="296"/>
      <c r="F809" s="290" t="str">
        <f t="shared" si="1"/>
        <v/>
      </c>
      <c r="G809" s="286"/>
      <c r="H809" s="287"/>
      <c r="I809" s="296"/>
      <c r="J809" s="290"/>
      <c r="K809" s="285" t="str">
        <f t="shared" si="2"/>
        <v/>
      </c>
      <c r="L809" s="285"/>
      <c r="M809" s="290"/>
      <c r="N809" s="290"/>
      <c r="O809" s="285"/>
      <c r="P809" s="285"/>
      <c r="Q809" s="290"/>
      <c r="R809" s="285"/>
      <c r="S809" s="285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308"/>
      <c r="AL809" s="308"/>
      <c r="AM809" s="308"/>
      <c r="AN809" s="308"/>
      <c r="AO809" s="308"/>
      <c r="AP809" s="308"/>
    </row>
    <row r="810">
      <c r="A810" s="290"/>
      <c r="B810" s="286"/>
      <c r="C810" s="289"/>
      <c r="D810" s="293" t="str">
        <f t="shared" si="4"/>
        <v/>
      </c>
      <c r="E810" s="296"/>
      <c r="F810" s="290" t="str">
        <f t="shared" si="1"/>
        <v/>
      </c>
      <c r="G810" s="286"/>
      <c r="H810" s="287"/>
      <c r="I810" s="296"/>
      <c r="J810" s="290"/>
      <c r="K810" s="285" t="str">
        <f t="shared" si="2"/>
        <v/>
      </c>
      <c r="L810" s="285"/>
      <c r="M810" s="290"/>
      <c r="N810" s="290"/>
      <c r="O810" s="285"/>
      <c r="P810" s="285"/>
      <c r="Q810" s="290"/>
      <c r="R810" s="285"/>
      <c r="S810" s="285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308"/>
      <c r="AL810" s="308"/>
      <c r="AM810" s="308"/>
      <c r="AN810" s="308"/>
      <c r="AO810" s="308"/>
      <c r="AP810" s="308"/>
    </row>
    <row r="811">
      <c r="A811" s="290"/>
      <c r="B811" s="286"/>
      <c r="C811" s="289"/>
      <c r="D811" s="293" t="str">
        <f t="shared" si="4"/>
        <v/>
      </c>
      <c r="E811" s="296"/>
      <c r="F811" s="290" t="str">
        <f t="shared" si="1"/>
        <v/>
      </c>
      <c r="G811" s="286"/>
      <c r="H811" s="287"/>
      <c r="I811" s="296"/>
      <c r="J811" s="290"/>
      <c r="K811" s="285" t="str">
        <f t="shared" si="2"/>
        <v/>
      </c>
      <c r="L811" s="285"/>
      <c r="M811" s="290"/>
      <c r="N811" s="290"/>
      <c r="O811" s="285"/>
      <c r="P811" s="285"/>
      <c r="Q811" s="290"/>
      <c r="R811" s="285"/>
      <c r="S811" s="285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308"/>
      <c r="AL811" s="308"/>
      <c r="AM811" s="308"/>
      <c r="AN811" s="308"/>
      <c r="AO811" s="308"/>
      <c r="AP811" s="308"/>
    </row>
    <row r="812">
      <c r="A812" s="290"/>
      <c r="B812" s="286"/>
      <c r="C812" s="289"/>
      <c r="D812" s="293" t="str">
        <f t="shared" si="4"/>
        <v/>
      </c>
      <c r="E812" s="296"/>
      <c r="F812" s="290" t="str">
        <f t="shared" si="1"/>
        <v/>
      </c>
      <c r="G812" s="286"/>
      <c r="H812" s="287"/>
      <c r="I812" s="296"/>
      <c r="J812" s="290"/>
      <c r="K812" s="285" t="str">
        <f t="shared" si="2"/>
        <v/>
      </c>
      <c r="L812" s="285"/>
      <c r="M812" s="290"/>
      <c r="N812" s="290"/>
      <c r="O812" s="285"/>
      <c r="P812" s="285"/>
      <c r="Q812" s="290"/>
      <c r="R812" s="285"/>
      <c r="S812" s="285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308"/>
      <c r="AL812" s="308"/>
      <c r="AM812" s="308"/>
      <c r="AN812" s="308"/>
      <c r="AO812" s="308"/>
      <c r="AP812" s="308"/>
    </row>
    <row r="813">
      <c r="A813" s="290"/>
      <c r="B813" s="286"/>
      <c r="C813" s="289"/>
      <c r="D813" s="293" t="str">
        <f t="shared" si="4"/>
        <v/>
      </c>
      <c r="E813" s="296"/>
      <c r="F813" s="290" t="str">
        <f t="shared" si="1"/>
        <v/>
      </c>
      <c r="G813" s="286"/>
      <c r="H813" s="287"/>
      <c r="I813" s="296"/>
      <c r="J813" s="290"/>
      <c r="K813" s="285" t="str">
        <f t="shared" si="2"/>
        <v/>
      </c>
      <c r="L813" s="285"/>
      <c r="M813" s="290"/>
      <c r="N813" s="290"/>
      <c r="O813" s="285"/>
      <c r="P813" s="285"/>
      <c r="Q813" s="290"/>
      <c r="R813" s="285"/>
      <c r="S813" s="285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308"/>
      <c r="AL813" s="308"/>
      <c r="AM813" s="308"/>
      <c r="AN813" s="308"/>
      <c r="AO813" s="308"/>
      <c r="AP813" s="308"/>
    </row>
    <row r="814">
      <c r="A814" s="290"/>
      <c r="B814" s="286"/>
      <c r="C814" s="289"/>
      <c r="D814" s="293" t="str">
        <f t="shared" si="4"/>
        <v/>
      </c>
      <c r="E814" s="296"/>
      <c r="F814" s="290" t="str">
        <f t="shared" si="1"/>
        <v/>
      </c>
      <c r="G814" s="286"/>
      <c r="H814" s="287"/>
      <c r="I814" s="296"/>
      <c r="J814" s="290"/>
      <c r="K814" s="285" t="str">
        <f t="shared" si="2"/>
        <v/>
      </c>
      <c r="L814" s="285"/>
      <c r="M814" s="290"/>
      <c r="N814" s="290"/>
      <c r="O814" s="285"/>
      <c r="P814" s="285"/>
      <c r="Q814" s="290"/>
      <c r="R814" s="285"/>
      <c r="S814" s="285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308"/>
      <c r="AL814" s="308"/>
      <c r="AM814" s="308"/>
      <c r="AN814" s="308"/>
      <c r="AO814" s="308"/>
      <c r="AP814" s="308"/>
    </row>
    <row r="815">
      <c r="A815" s="290"/>
      <c r="B815" s="286"/>
      <c r="C815" s="289"/>
      <c r="D815" s="293" t="str">
        <f t="shared" si="4"/>
        <v/>
      </c>
      <c r="E815" s="296"/>
      <c r="F815" s="290" t="str">
        <f t="shared" si="1"/>
        <v/>
      </c>
      <c r="G815" s="286"/>
      <c r="H815" s="287"/>
      <c r="I815" s="296"/>
      <c r="J815" s="290"/>
      <c r="K815" s="285" t="str">
        <f t="shared" si="2"/>
        <v/>
      </c>
      <c r="L815" s="285"/>
      <c r="M815" s="290"/>
      <c r="N815" s="290"/>
      <c r="O815" s="285"/>
      <c r="P815" s="285"/>
      <c r="Q815" s="290"/>
      <c r="R815" s="285"/>
      <c r="S815" s="285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308"/>
      <c r="AL815" s="308"/>
      <c r="AM815" s="308"/>
      <c r="AN815" s="308"/>
      <c r="AO815" s="308"/>
      <c r="AP815" s="308"/>
    </row>
    <row r="816">
      <c r="A816" s="290"/>
      <c r="B816" s="286"/>
      <c r="C816" s="289"/>
      <c r="D816" s="293" t="str">
        <f t="shared" si="4"/>
        <v/>
      </c>
      <c r="E816" s="296"/>
      <c r="F816" s="290" t="str">
        <f t="shared" si="1"/>
        <v/>
      </c>
      <c r="G816" s="286"/>
      <c r="H816" s="287"/>
      <c r="I816" s="296"/>
      <c r="J816" s="290"/>
      <c r="K816" s="285" t="str">
        <f t="shared" si="2"/>
        <v/>
      </c>
      <c r="L816" s="285"/>
      <c r="M816" s="290"/>
      <c r="N816" s="290"/>
      <c r="O816" s="285"/>
      <c r="P816" s="285"/>
      <c r="Q816" s="290"/>
      <c r="R816" s="285"/>
      <c r="S816" s="285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308"/>
      <c r="AL816" s="308"/>
      <c r="AM816" s="308"/>
      <c r="AN816" s="308"/>
      <c r="AO816" s="308"/>
      <c r="AP816" s="308"/>
    </row>
    <row r="817">
      <c r="A817" s="290"/>
      <c r="B817" s="286"/>
      <c r="C817" s="289"/>
      <c r="D817" s="293" t="str">
        <f t="shared" si="4"/>
        <v/>
      </c>
      <c r="E817" s="296"/>
      <c r="F817" s="290" t="str">
        <f t="shared" si="1"/>
        <v/>
      </c>
      <c r="G817" s="286"/>
      <c r="H817" s="287"/>
      <c r="I817" s="296"/>
      <c r="J817" s="290"/>
      <c r="K817" s="285" t="str">
        <f t="shared" si="2"/>
        <v/>
      </c>
      <c r="L817" s="285"/>
      <c r="M817" s="290"/>
      <c r="N817" s="290"/>
      <c r="O817" s="285"/>
      <c r="P817" s="285"/>
      <c r="Q817" s="290"/>
      <c r="R817" s="285"/>
      <c r="S817" s="285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308"/>
      <c r="AL817" s="308"/>
      <c r="AM817" s="308"/>
      <c r="AN817" s="308"/>
      <c r="AO817" s="308"/>
      <c r="AP817" s="308"/>
    </row>
    <row r="818">
      <c r="A818" s="290"/>
      <c r="B818" s="286"/>
      <c r="C818" s="289"/>
      <c r="D818" s="293" t="str">
        <f t="shared" si="4"/>
        <v/>
      </c>
      <c r="E818" s="296"/>
      <c r="F818" s="290" t="str">
        <f t="shared" si="1"/>
        <v/>
      </c>
      <c r="G818" s="286"/>
      <c r="H818" s="287"/>
      <c r="I818" s="296"/>
      <c r="J818" s="290"/>
      <c r="K818" s="285" t="str">
        <f t="shared" si="2"/>
        <v/>
      </c>
      <c r="L818" s="285"/>
      <c r="M818" s="290"/>
      <c r="N818" s="290"/>
      <c r="O818" s="285"/>
      <c r="P818" s="285"/>
      <c r="Q818" s="290"/>
      <c r="R818" s="285"/>
      <c r="S818" s="285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308"/>
      <c r="AL818" s="308"/>
      <c r="AM818" s="308"/>
      <c r="AN818" s="308"/>
      <c r="AO818" s="308"/>
      <c r="AP818" s="308"/>
    </row>
    <row r="819">
      <c r="A819" s="290"/>
      <c r="B819" s="286"/>
      <c r="C819" s="289"/>
      <c r="D819" s="293" t="str">
        <f t="shared" si="4"/>
        <v/>
      </c>
      <c r="E819" s="296"/>
      <c r="F819" s="290" t="str">
        <f t="shared" si="1"/>
        <v/>
      </c>
      <c r="G819" s="286"/>
      <c r="H819" s="287"/>
      <c r="I819" s="296"/>
      <c r="J819" s="290"/>
      <c r="K819" s="285" t="str">
        <f t="shared" si="2"/>
        <v/>
      </c>
      <c r="L819" s="285"/>
      <c r="M819" s="290"/>
      <c r="N819" s="290"/>
      <c r="O819" s="285"/>
      <c r="P819" s="285"/>
      <c r="Q819" s="290"/>
      <c r="R819" s="285"/>
      <c r="S819" s="285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308"/>
      <c r="AL819" s="308"/>
      <c r="AM819" s="308"/>
      <c r="AN819" s="308"/>
      <c r="AO819" s="308"/>
      <c r="AP819" s="308"/>
    </row>
    <row r="820">
      <c r="A820" s="290"/>
      <c r="B820" s="286"/>
      <c r="C820" s="289"/>
      <c r="D820" s="293" t="str">
        <f t="shared" si="4"/>
        <v/>
      </c>
      <c r="E820" s="296"/>
      <c r="F820" s="290" t="str">
        <f t="shared" si="1"/>
        <v/>
      </c>
      <c r="G820" s="286"/>
      <c r="H820" s="287"/>
      <c r="I820" s="296"/>
      <c r="J820" s="290"/>
      <c r="K820" s="285" t="str">
        <f t="shared" si="2"/>
        <v/>
      </c>
      <c r="L820" s="285"/>
      <c r="M820" s="290"/>
      <c r="N820" s="290"/>
      <c r="O820" s="285"/>
      <c r="P820" s="285"/>
      <c r="Q820" s="290"/>
      <c r="R820" s="285"/>
      <c r="S820" s="285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308"/>
      <c r="AL820" s="308"/>
      <c r="AM820" s="308"/>
      <c r="AN820" s="308"/>
      <c r="AO820" s="308"/>
      <c r="AP820" s="308"/>
    </row>
    <row r="821">
      <c r="A821" s="290"/>
      <c r="B821" s="286"/>
      <c r="C821" s="289"/>
      <c r="D821" s="293" t="str">
        <f t="shared" si="4"/>
        <v/>
      </c>
      <c r="E821" s="296"/>
      <c r="F821" s="290" t="str">
        <f t="shared" si="1"/>
        <v/>
      </c>
      <c r="G821" s="286"/>
      <c r="H821" s="287"/>
      <c r="I821" s="296"/>
      <c r="J821" s="290"/>
      <c r="K821" s="285" t="str">
        <f t="shared" si="2"/>
        <v/>
      </c>
      <c r="L821" s="285"/>
      <c r="M821" s="290"/>
      <c r="N821" s="290"/>
      <c r="O821" s="285"/>
      <c r="P821" s="285"/>
      <c r="Q821" s="290"/>
      <c r="R821" s="285"/>
      <c r="S821" s="285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308"/>
      <c r="AL821" s="308"/>
      <c r="AM821" s="308"/>
      <c r="AN821" s="308"/>
      <c r="AO821" s="308"/>
      <c r="AP821" s="308"/>
    </row>
    <row r="822">
      <c r="A822" s="290"/>
      <c r="B822" s="286"/>
      <c r="C822" s="289"/>
      <c r="D822" s="293" t="str">
        <f t="shared" si="4"/>
        <v/>
      </c>
      <c r="E822" s="296"/>
      <c r="F822" s="290" t="str">
        <f t="shared" si="1"/>
        <v/>
      </c>
      <c r="G822" s="286"/>
      <c r="H822" s="287"/>
      <c r="I822" s="296"/>
      <c r="J822" s="290"/>
      <c r="K822" s="285" t="str">
        <f t="shared" si="2"/>
        <v/>
      </c>
      <c r="L822" s="285"/>
      <c r="M822" s="290"/>
      <c r="N822" s="290"/>
      <c r="O822" s="285"/>
      <c r="P822" s="285"/>
      <c r="Q822" s="290"/>
      <c r="R822" s="285"/>
      <c r="S822" s="285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308"/>
      <c r="AL822" s="308"/>
      <c r="AM822" s="308"/>
      <c r="AN822" s="308"/>
      <c r="AO822" s="308"/>
      <c r="AP822" s="308"/>
    </row>
    <row r="823">
      <c r="A823" s="290"/>
      <c r="B823" s="286"/>
      <c r="C823" s="289"/>
      <c r="D823" s="293" t="str">
        <f t="shared" si="4"/>
        <v/>
      </c>
      <c r="E823" s="296"/>
      <c r="F823" s="290" t="str">
        <f t="shared" si="1"/>
        <v/>
      </c>
      <c r="G823" s="286"/>
      <c r="H823" s="287"/>
      <c r="I823" s="296"/>
      <c r="J823" s="290"/>
      <c r="K823" s="285" t="str">
        <f t="shared" si="2"/>
        <v/>
      </c>
      <c r="L823" s="285"/>
      <c r="M823" s="290"/>
      <c r="N823" s="290"/>
      <c r="O823" s="285"/>
      <c r="P823" s="285"/>
      <c r="Q823" s="290"/>
      <c r="R823" s="285"/>
      <c r="S823" s="285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308"/>
      <c r="AL823" s="308"/>
      <c r="AM823" s="308"/>
      <c r="AN823" s="308"/>
      <c r="AO823" s="308"/>
      <c r="AP823" s="308"/>
    </row>
    <row r="824">
      <c r="A824" s="290"/>
      <c r="B824" s="286"/>
      <c r="C824" s="289"/>
      <c r="D824" s="293" t="str">
        <f t="shared" si="4"/>
        <v/>
      </c>
      <c r="E824" s="296"/>
      <c r="F824" s="290" t="str">
        <f t="shared" si="1"/>
        <v/>
      </c>
      <c r="G824" s="286"/>
      <c r="H824" s="287"/>
      <c r="I824" s="296"/>
      <c r="J824" s="290"/>
      <c r="K824" s="285" t="str">
        <f t="shared" si="2"/>
        <v/>
      </c>
      <c r="L824" s="285"/>
      <c r="M824" s="290"/>
      <c r="N824" s="290"/>
      <c r="O824" s="285"/>
      <c r="P824" s="285"/>
      <c r="Q824" s="290"/>
      <c r="R824" s="285"/>
      <c r="S824" s="285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308"/>
      <c r="AL824" s="308"/>
      <c r="AM824" s="308"/>
      <c r="AN824" s="308"/>
      <c r="AO824" s="308"/>
      <c r="AP824" s="308"/>
    </row>
    <row r="825">
      <c r="A825" s="290"/>
      <c r="B825" s="286"/>
      <c r="C825" s="289"/>
      <c r="D825" s="293" t="str">
        <f t="shared" si="4"/>
        <v/>
      </c>
      <c r="E825" s="296"/>
      <c r="F825" s="290" t="str">
        <f t="shared" si="1"/>
        <v/>
      </c>
      <c r="G825" s="286"/>
      <c r="H825" s="287"/>
      <c r="I825" s="296"/>
      <c r="J825" s="290"/>
      <c r="K825" s="285" t="str">
        <f t="shared" si="2"/>
        <v/>
      </c>
      <c r="L825" s="285"/>
      <c r="M825" s="290"/>
      <c r="N825" s="290"/>
      <c r="O825" s="285"/>
      <c r="P825" s="285"/>
      <c r="Q825" s="290"/>
      <c r="R825" s="285"/>
      <c r="S825" s="285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308"/>
      <c r="AL825" s="308"/>
      <c r="AM825" s="308"/>
      <c r="AN825" s="308"/>
      <c r="AO825" s="308"/>
      <c r="AP825" s="308"/>
    </row>
    <row r="826">
      <c r="A826" s="290"/>
      <c r="B826" s="286"/>
      <c r="C826" s="289"/>
      <c r="D826" s="293" t="str">
        <f t="shared" si="4"/>
        <v/>
      </c>
      <c r="E826" s="296"/>
      <c r="F826" s="290" t="str">
        <f t="shared" si="1"/>
        <v/>
      </c>
      <c r="G826" s="286"/>
      <c r="H826" s="287"/>
      <c r="I826" s="296"/>
      <c r="J826" s="290"/>
      <c r="K826" s="285" t="str">
        <f t="shared" si="2"/>
        <v/>
      </c>
      <c r="L826" s="285"/>
      <c r="M826" s="290"/>
      <c r="N826" s="290"/>
      <c r="O826" s="285"/>
      <c r="P826" s="285"/>
      <c r="Q826" s="290"/>
      <c r="R826" s="285"/>
      <c r="S826" s="285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308"/>
      <c r="AL826" s="308"/>
      <c r="AM826" s="308"/>
      <c r="AN826" s="308"/>
      <c r="AO826" s="308"/>
      <c r="AP826" s="308"/>
    </row>
    <row r="827">
      <c r="A827" s="290"/>
      <c r="B827" s="286"/>
      <c r="C827" s="289"/>
      <c r="D827" s="293" t="str">
        <f t="shared" si="4"/>
        <v/>
      </c>
      <c r="E827" s="296"/>
      <c r="F827" s="290" t="str">
        <f t="shared" si="1"/>
        <v/>
      </c>
      <c r="G827" s="286"/>
      <c r="H827" s="287"/>
      <c r="I827" s="296"/>
      <c r="J827" s="290"/>
      <c r="K827" s="285" t="str">
        <f t="shared" si="2"/>
        <v/>
      </c>
      <c r="L827" s="285"/>
      <c r="M827" s="290"/>
      <c r="N827" s="290"/>
      <c r="O827" s="285"/>
      <c r="P827" s="285"/>
      <c r="Q827" s="290"/>
      <c r="R827" s="285"/>
      <c r="S827" s="285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308"/>
      <c r="AL827" s="308"/>
      <c r="AM827" s="308"/>
      <c r="AN827" s="308"/>
      <c r="AO827" s="308"/>
      <c r="AP827" s="308"/>
    </row>
    <row r="828">
      <c r="A828" s="290"/>
      <c r="B828" s="286"/>
      <c r="C828" s="289"/>
      <c r="D828" s="293" t="str">
        <f t="shared" si="4"/>
        <v/>
      </c>
      <c r="E828" s="296"/>
      <c r="F828" s="290" t="str">
        <f t="shared" si="1"/>
        <v/>
      </c>
      <c r="G828" s="286"/>
      <c r="H828" s="287"/>
      <c r="I828" s="296"/>
      <c r="J828" s="290"/>
      <c r="K828" s="285" t="str">
        <f t="shared" si="2"/>
        <v/>
      </c>
      <c r="L828" s="285"/>
      <c r="M828" s="290"/>
      <c r="N828" s="290"/>
      <c r="O828" s="285"/>
      <c r="P828" s="285"/>
      <c r="Q828" s="290"/>
      <c r="R828" s="285"/>
      <c r="S828" s="285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308"/>
      <c r="AL828" s="308"/>
      <c r="AM828" s="308"/>
      <c r="AN828" s="308"/>
      <c r="AO828" s="308"/>
      <c r="AP828" s="308"/>
    </row>
    <row r="829">
      <c r="A829" s="290"/>
      <c r="B829" s="286"/>
      <c r="C829" s="289"/>
      <c r="D829" s="293" t="str">
        <f t="shared" si="4"/>
        <v/>
      </c>
      <c r="E829" s="296"/>
      <c r="F829" s="290" t="str">
        <f t="shared" si="1"/>
        <v/>
      </c>
      <c r="G829" s="286"/>
      <c r="H829" s="287"/>
      <c r="I829" s="296"/>
      <c r="J829" s="290"/>
      <c r="K829" s="285" t="str">
        <f t="shared" si="2"/>
        <v/>
      </c>
      <c r="L829" s="285"/>
      <c r="M829" s="290"/>
      <c r="N829" s="290"/>
      <c r="O829" s="285"/>
      <c r="P829" s="285"/>
      <c r="Q829" s="290"/>
      <c r="R829" s="285"/>
      <c r="S829" s="285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308"/>
      <c r="AL829" s="308"/>
      <c r="AM829" s="308"/>
      <c r="AN829" s="308"/>
      <c r="AO829" s="308"/>
      <c r="AP829" s="308"/>
    </row>
    <row r="830">
      <c r="A830" s="290"/>
      <c r="B830" s="286"/>
      <c r="C830" s="289"/>
      <c r="D830" s="293" t="str">
        <f t="shared" si="4"/>
        <v/>
      </c>
      <c r="E830" s="296"/>
      <c r="F830" s="290" t="str">
        <f t="shared" si="1"/>
        <v/>
      </c>
      <c r="G830" s="286"/>
      <c r="H830" s="287"/>
      <c r="I830" s="296"/>
      <c r="J830" s="290"/>
      <c r="K830" s="285" t="str">
        <f t="shared" si="2"/>
        <v/>
      </c>
      <c r="L830" s="285"/>
      <c r="M830" s="290"/>
      <c r="N830" s="290"/>
      <c r="O830" s="285"/>
      <c r="P830" s="285"/>
      <c r="Q830" s="290"/>
      <c r="R830" s="285"/>
      <c r="S830" s="285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308"/>
      <c r="AL830" s="308"/>
      <c r="AM830" s="308"/>
      <c r="AN830" s="308"/>
      <c r="AO830" s="308"/>
      <c r="AP830" s="308"/>
    </row>
    <row r="831">
      <c r="A831" s="290"/>
      <c r="B831" s="286"/>
      <c r="C831" s="289"/>
      <c r="D831" s="293" t="str">
        <f t="shared" si="4"/>
        <v/>
      </c>
      <c r="E831" s="296"/>
      <c r="F831" s="290" t="str">
        <f t="shared" si="1"/>
        <v/>
      </c>
      <c r="G831" s="286"/>
      <c r="H831" s="287"/>
      <c r="I831" s="296"/>
      <c r="J831" s="290"/>
      <c r="K831" s="285" t="str">
        <f t="shared" si="2"/>
        <v/>
      </c>
      <c r="L831" s="285"/>
      <c r="M831" s="290"/>
      <c r="N831" s="290"/>
      <c r="O831" s="285"/>
      <c r="P831" s="285"/>
      <c r="Q831" s="290"/>
      <c r="R831" s="285"/>
      <c r="S831" s="285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308"/>
      <c r="AL831" s="308"/>
      <c r="AM831" s="308"/>
      <c r="AN831" s="308"/>
      <c r="AO831" s="308"/>
      <c r="AP831" s="308"/>
    </row>
    <row r="832">
      <c r="A832" s="290"/>
      <c r="B832" s="286"/>
      <c r="C832" s="289"/>
      <c r="D832" s="293" t="str">
        <f t="shared" si="4"/>
        <v/>
      </c>
      <c r="E832" s="296"/>
      <c r="F832" s="290" t="str">
        <f t="shared" si="1"/>
        <v/>
      </c>
      <c r="G832" s="286"/>
      <c r="H832" s="287"/>
      <c r="I832" s="296"/>
      <c r="J832" s="290"/>
      <c r="K832" s="285" t="str">
        <f t="shared" si="2"/>
        <v/>
      </c>
      <c r="L832" s="285"/>
      <c r="M832" s="290"/>
      <c r="N832" s="290"/>
      <c r="O832" s="285"/>
      <c r="P832" s="285"/>
      <c r="Q832" s="290"/>
      <c r="R832" s="285"/>
      <c r="S832" s="285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308"/>
      <c r="AL832" s="308"/>
      <c r="AM832" s="308"/>
      <c r="AN832" s="308"/>
      <c r="AO832" s="308"/>
      <c r="AP832" s="308"/>
    </row>
    <row r="833">
      <c r="A833" s="290"/>
      <c r="B833" s="286"/>
      <c r="C833" s="289"/>
      <c r="D833" s="293" t="str">
        <f t="shared" si="4"/>
        <v/>
      </c>
      <c r="E833" s="296"/>
      <c r="F833" s="290" t="str">
        <f t="shared" si="1"/>
        <v/>
      </c>
      <c r="G833" s="286"/>
      <c r="H833" s="287"/>
      <c r="I833" s="296"/>
      <c r="J833" s="290"/>
      <c r="K833" s="285" t="str">
        <f t="shared" si="2"/>
        <v/>
      </c>
      <c r="L833" s="285"/>
      <c r="M833" s="290"/>
      <c r="N833" s="290"/>
      <c r="O833" s="285"/>
      <c r="P833" s="285"/>
      <c r="Q833" s="290"/>
      <c r="R833" s="285"/>
      <c r="S833" s="285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308"/>
      <c r="AL833" s="308"/>
      <c r="AM833" s="308"/>
      <c r="AN833" s="308"/>
      <c r="AO833" s="308"/>
      <c r="AP833" s="308"/>
    </row>
    <row r="834">
      <c r="A834" s="290"/>
      <c r="B834" s="286"/>
      <c r="C834" s="289"/>
      <c r="D834" s="293" t="str">
        <f t="shared" si="4"/>
        <v/>
      </c>
      <c r="E834" s="296"/>
      <c r="F834" s="290" t="str">
        <f t="shared" si="1"/>
        <v/>
      </c>
      <c r="G834" s="286"/>
      <c r="H834" s="287"/>
      <c r="I834" s="296"/>
      <c r="J834" s="290"/>
      <c r="K834" s="285" t="str">
        <f t="shared" si="2"/>
        <v/>
      </c>
      <c r="L834" s="285"/>
      <c r="M834" s="290"/>
      <c r="N834" s="290"/>
      <c r="O834" s="285"/>
      <c r="P834" s="285"/>
      <c r="Q834" s="290"/>
      <c r="R834" s="285"/>
      <c r="S834" s="285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308"/>
      <c r="AL834" s="308"/>
      <c r="AM834" s="308"/>
      <c r="AN834" s="308"/>
      <c r="AO834" s="308"/>
      <c r="AP834" s="308"/>
    </row>
    <row r="835">
      <c r="A835" s="290"/>
      <c r="B835" s="286"/>
      <c r="C835" s="289"/>
      <c r="D835" s="293" t="str">
        <f t="shared" si="4"/>
        <v/>
      </c>
      <c r="E835" s="296"/>
      <c r="F835" s="290" t="str">
        <f t="shared" si="1"/>
        <v/>
      </c>
      <c r="G835" s="286"/>
      <c r="H835" s="287"/>
      <c r="I835" s="296"/>
      <c r="J835" s="290"/>
      <c r="K835" s="285" t="str">
        <f t="shared" si="2"/>
        <v/>
      </c>
      <c r="L835" s="285"/>
      <c r="M835" s="290"/>
      <c r="N835" s="290"/>
      <c r="O835" s="285"/>
      <c r="P835" s="285"/>
      <c r="Q835" s="290"/>
      <c r="R835" s="285"/>
      <c r="S835" s="285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308"/>
      <c r="AL835" s="308"/>
      <c r="AM835" s="308"/>
      <c r="AN835" s="308"/>
      <c r="AO835" s="308"/>
      <c r="AP835" s="308"/>
    </row>
    <row r="836">
      <c r="A836" s="290"/>
      <c r="B836" s="286"/>
      <c r="C836" s="289"/>
      <c r="D836" s="293" t="str">
        <f t="shared" si="4"/>
        <v/>
      </c>
      <c r="E836" s="296"/>
      <c r="F836" s="290" t="str">
        <f t="shared" si="1"/>
        <v/>
      </c>
      <c r="G836" s="286"/>
      <c r="H836" s="287"/>
      <c r="I836" s="296"/>
      <c r="J836" s="290"/>
      <c r="K836" s="285" t="str">
        <f t="shared" si="2"/>
        <v/>
      </c>
      <c r="L836" s="285"/>
      <c r="M836" s="290"/>
      <c r="N836" s="290"/>
      <c r="O836" s="285"/>
      <c r="P836" s="285"/>
      <c r="Q836" s="290"/>
      <c r="R836" s="285"/>
      <c r="S836" s="285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308"/>
      <c r="AL836" s="308"/>
      <c r="AM836" s="308"/>
      <c r="AN836" s="308"/>
      <c r="AO836" s="308"/>
      <c r="AP836" s="308"/>
    </row>
    <row r="837">
      <c r="A837" s="290"/>
      <c r="B837" s="286"/>
      <c r="C837" s="289"/>
      <c r="D837" s="293" t="str">
        <f t="shared" si="4"/>
        <v/>
      </c>
      <c r="E837" s="296"/>
      <c r="F837" s="290" t="str">
        <f t="shared" si="1"/>
        <v/>
      </c>
      <c r="G837" s="286"/>
      <c r="H837" s="287"/>
      <c r="I837" s="296"/>
      <c r="J837" s="290"/>
      <c r="K837" s="285" t="str">
        <f t="shared" si="2"/>
        <v/>
      </c>
      <c r="L837" s="285"/>
      <c r="M837" s="290"/>
      <c r="N837" s="290"/>
      <c r="O837" s="285"/>
      <c r="P837" s="285"/>
      <c r="Q837" s="290"/>
      <c r="R837" s="285"/>
      <c r="S837" s="285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308"/>
      <c r="AL837" s="308"/>
      <c r="AM837" s="308"/>
      <c r="AN837" s="308"/>
      <c r="AO837" s="308"/>
      <c r="AP837" s="308"/>
    </row>
    <row r="838">
      <c r="A838" s="290"/>
      <c r="B838" s="286"/>
      <c r="C838" s="289"/>
      <c r="D838" s="293" t="str">
        <f t="shared" si="4"/>
        <v/>
      </c>
      <c r="E838" s="296"/>
      <c r="F838" s="290" t="str">
        <f t="shared" si="1"/>
        <v/>
      </c>
      <c r="G838" s="286"/>
      <c r="H838" s="287"/>
      <c r="I838" s="296"/>
      <c r="J838" s="290"/>
      <c r="K838" s="285" t="str">
        <f t="shared" si="2"/>
        <v/>
      </c>
      <c r="L838" s="285"/>
      <c r="M838" s="290"/>
      <c r="N838" s="290"/>
      <c r="O838" s="285"/>
      <c r="P838" s="285"/>
      <c r="Q838" s="290"/>
      <c r="R838" s="285"/>
      <c r="S838" s="285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308"/>
      <c r="AL838" s="308"/>
      <c r="AM838" s="308"/>
      <c r="AN838" s="308"/>
      <c r="AO838" s="308"/>
      <c r="AP838" s="308"/>
    </row>
    <row r="839">
      <c r="A839" s="290"/>
      <c r="B839" s="286"/>
      <c r="C839" s="289"/>
      <c r="D839" s="293" t="str">
        <f t="shared" si="4"/>
        <v/>
      </c>
      <c r="E839" s="296"/>
      <c r="F839" s="290" t="str">
        <f t="shared" si="1"/>
        <v/>
      </c>
      <c r="G839" s="286"/>
      <c r="H839" s="287"/>
      <c r="I839" s="296"/>
      <c r="J839" s="290"/>
      <c r="K839" s="285" t="str">
        <f t="shared" si="2"/>
        <v/>
      </c>
      <c r="L839" s="285"/>
      <c r="M839" s="290"/>
      <c r="N839" s="290"/>
      <c r="O839" s="285"/>
      <c r="P839" s="285"/>
      <c r="Q839" s="290"/>
      <c r="R839" s="285"/>
      <c r="S839" s="285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308"/>
      <c r="AL839" s="308"/>
      <c r="AM839" s="308"/>
      <c r="AN839" s="308"/>
      <c r="AO839" s="308"/>
      <c r="AP839" s="308"/>
    </row>
    <row r="840">
      <c r="A840" s="290"/>
      <c r="B840" s="286"/>
      <c r="C840" s="289"/>
      <c r="D840" s="293" t="str">
        <f t="shared" si="4"/>
        <v/>
      </c>
      <c r="E840" s="296"/>
      <c r="F840" s="290" t="str">
        <f t="shared" si="1"/>
        <v/>
      </c>
      <c r="G840" s="286"/>
      <c r="H840" s="287"/>
      <c r="I840" s="296"/>
      <c r="J840" s="290"/>
      <c r="K840" s="285" t="str">
        <f t="shared" si="2"/>
        <v/>
      </c>
      <c r="L840" s="285"/>
      <c r="M840" s="290"/>
      <c r="N840" s="290"/>
      <c r="O840" s="285"/>
      <c r="P840" s="285"/>
      <c r="Q840" s="290"/>
      <c r="R840" s="285"/>
      <c r="S840" s="285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308"/>
      <c r="AL840" s="308"/>
      <c r="AM840" s="308"/>
      <c r="AN840" s="308"/>
      <c r="AO840" s="308"/>
      <c r="AP840" s="308"/>
    </row>
    <row r="841">
      <c r="A841" s="290"/>
      <c r="B841" s="286"/>
      <c r="C841" s="289"/>
      <c r="D841" s="293" t="str">
        <f t="shared" si="4"/>
        <v/>
      </c>
      <c r="E841" s="296"/>
      <c r="F841" s="290" t="str">
        <f t="shared" si="1"/>
        <v/>
      </c>
      <c r="G841" s="286"/>
      <c r="H841" s="287"/>
      <c r="I841" s="296"/>
      <c r="J841" s="290"/>
      <c r="K841" s="285" t="str">
        <f t="shared" si="2"/>
        <v/>
      </c>
      <c r="L841" s="285"/>
      <c r="M841" s="290"/>
      <c r="N841" s="290"/>
      <c r="O841" s="285"/>
      <c r="P841" s="285"/>
      <c r="Q841" s="290"/>
      <c r="R841" s="285"/>
      <c r="S841" s="285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308"/>
      <c r="AL841" s="308"/>
      <c r="AM841" s="308"/>
      <c r="AN841" s="308"/>
      <c r="AO841" s="308"/>
      <c r="AP841" s="308"/>
    </row>
  </sheetData>
  <autoFilter ref="$A$1:$AM$523"/>
  <conditionalFormatting sqref="AM469:AN469 AO469">
    <cfRule type="cellIs" dxfId="4" priority="1" operator="equal">
      <formula>"Error!"</formula>
    </cfRule>
  </conditionalFormatting>
  <conditionalFormatting sqref="AL2:AM523 AN2:AP314">
    <cfRule type="cellIs" dxfId="4" priority="2" operator="equal">
      <formula>"Error!"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>
    <row r="1">
      <c r="A1" s="314" t="s">
        <v>1</v>
      </c>
      <c r="B1" s="299" t="s">
        <v>54</v>
      </c>
      <c r="C1" s="299" t="s">
        <v>2</v>
      </c>
      <c r="D1" s="299" t="s">
        <v>3</v>
      </c>
      <c r="E1" s="299" t="s">
        <v>4</v>
      </c>
      <c r="F1" s="299" t="s">
        <v>5</v>
      </c>
      <c r="G1" s="299" t="s">
        <v>29</v>
      </c>
      <c r="H1" s="314" t="s">
        <v>35</v>
      </c>
      <c r="I1" s="299" t="s">
        <v>36</v>
      </c>
      <c r="J1" s="299" t="s">
        <v>690</v>
      </c>
      <c r="K1" s="299" t="s">
        <v>56</v>
      </c>
      <c r="L1" s="299" t="s">
        <v>10</v>
      </c>
      <c r="M1" s="314" t="s">
        <v>11</v>
      </c>
      <c r="N1" s="299" t="s">
        <v>691</v>
      </c>
      <c r="O1" s="299" t="s">
        <v>692</v>
      </c>
      <c r="P1" s="299" t="s">
        <v>693</v>
      </c>
      <c r="Q1" s="299" t="s">
        <v>41</v>
      </c>
      <c r="R1" s="299" t="s">
        <v>694</v>
      </c>
      <c r="S1" s="299" t="s">
        <v>695</v>
      </c>
    </row>
    <row r="2">
      <c r="A2" s="315" t="str">
        <f>IFERROR(__xludf.DUMMYFUNCTION("Query({'242ML CJ'!A:S; '94KM Baron'!A:R},)"),"#VALUE!")</f>
        <v>#VALUE!</v>
      </c>
      <c r="H2" s="315"/>
      <c r="M2" s="315"/>
      <c r="O2" s="315"/>
    </row>
    <row r="3">
      <c r="A3" s="299"/>
      <c r="S3">
        <f t="shared" ref="S3:S1999" si="1">L3+M3</f>
        <v>0</v>
      </c>
    </row>
    <row r="4">
      <c r="A4" s="299"/>
      <c r="D4" s="299"/>
      <c r="E4" s="299"/>
      <c r="S4">
        <f t="shared" si="1"/>
        <v>0</v>
      </c>
    </row>
    <row r="5">
      <c r="D5" s="299"/>
      <c r="E5" s="299"/>
      <c r="S5">
        <f t="shared" si="1"/>
        <v>0</v>
      </c>
    </row>
    <row r="6">
      <c r="D6" s="299"/>
      <c r="E6" s="299"/>
      <c r="S6">
        <f t="shared" si="1"/>
        <v>0</v>
      </c>
    </row>
    <row r="7">
      <c r="S7">
        <f t="shared" si="1"/>
        <v>0</v>
      </c>
    </row>
    <row r="8">
      <c r="S8">
        <f t="shared" si="1"/>
        <v>0</v>
      </c>
    </row>
    <row r="9">
      <c r="S9">
        <f t="shared" si="1"/>
        <v>0</v>
      </c>
    </row>
    <row r="10">
      <c r="S10">
        <f t="shared" si="1"/>
        <v>0</v>
      </c>
    </row>
    <row r="11">
      <c r="S11">
        <f t="shared" si="1"/>
        <v>0</v>
      </c>
    </row>
    <row r="12">
      <c r="S12">
        <f t="shared" si="1"/>
        <v>0</v>
      </c>
    </row>
    <row r="13">
      <c r="S13">
        <f t="shared" si="1"/>
        <v>0</v>
      </c>
    </row>
    <row r="14">
      <c r="S14">
        <f t="shared" si="1"/>
        <v>0</v>
      </c>
    </row>
    <row r="15">
      <c r="S15">
        <f t="shared" si="1"/>
        <v>0</v>
      </c>
    </row>
    <row r="16">
      <c r="S16">
        <f t="shared" si="1"/>
        <v>0</v>
      </c>
    </row>
    <row r="17">
      <c r="S17">
        <f t="shared" si="1"/>
        <v>0</v>
      </c>
    </row>
    <row r="18">
      <c r="S18">
        <f t="shared" si="1"/>
        <v>0</v>
      </c>
    </row>
    <row r="19">
      <c r="S19">
        <f t="shared" si="1"/>
        <v>0</v>
      </c>
    </row>
    <row r="20">
      <c r="S20">
        <f t="shared" si="1"/>
        <v>0</v>
      </c>
    </row>
    <row r="21">
      <c r="S21">
        <f t="shared" si="1"/>
        <v>0</v>
      </c>
    </row>
    <row r="22">
      <c r="S22">
        <f t="shared" si="1"/>
        <v>0</v>
      </c>
    </row>
    <row r="23">
      <c r="S23">
        <f t="shared" si="1"/>
        <v>0</v>
      </c>
    </row>
    <row r="24">
      <c r="S24">
        <f t="shared" si="1"/>
        <v>0</v>
      </c>
    </row>
    <row r="25">
      <c r="S25">
        <f t="shared" si="1"/>
        <v>0</v>
      </c>
    </row>
    <row r="26">
      <c r="S26">
        <f t="shared" si="1"/>
        <v>0</v>
      </c>
    </row>
    <row r="27">
      <c r="S27">
        <f t="shared" si="1"/>
        <v>0</v>
      </c>
    </row>
    <row r="28">
      <c r="S28">
        <f t="shared" si="1"/>
        <v>0</v>
      </c>
    </row>
    <row r="29">
      <c r="S29">
        <f t="shared" si="1"/>
        <v>0</v>
      </c>
    </row>
    <row r="30">
      <c r="S30">
        <f t="shared" si="1"/>
        <v>0</v>
      </c>
    </row>
    <row r="31">
      <c r="S31">
        <f t="shared" si="1"/>
        <v>0</v>
      </c>
    </row>
    <row r="32">
      <c r="S32">
        <f t="shared" si="1"/>
        <v>0</v>
      </c>
    </row>
    <row r="33">
      <c r="S33">
        <f t="shared" si="1"/>
        <v>0</v>
      </c>
    </row>
    <row r="34">
      <c r="S34">
        <f t="shared" si="1"/>
        <v>0</v>
      </c>
    </row>
    <row r="35">
      <c r="S35">
        <f t="shared" si="1"/>
        <v>0</v>
      </c>
    </row>
    <row r="36">
      <c r="S36">
        <f t="shared" si="1"/>
        <v>0</v>
      </c>
    </row>
    <row r="37">
      <c r="S37">
        <f t="shared" si="1"/>
        <v>0</v>
      </c>
    </row>
    <row r="38">
      <c r="S38">
        <f t="shared" si="1"/>
        <v>0</v>
      </c>
    </row>
    <row r="39">
      <c r="S39">
        <f t="shared" si="1"/>
        <v>0</v>
      </c>
    </row>
    <row r="40">
      <c r="S40">
        <f t="shared" si="1"/>
        <v>0</v>
      </c>
    </row>
    <row r="41">
      <c r="S41">
        <f t="shared" si="1"/>
        <v>0</v>
      </c>
    </row>
    <row r="42">
      <c r="S42">
        <f t="shared" si="1"/>
        <v>0</v>
      </c>
    </row>
    <row r="43">
      <c r="S43">
        <f t="shared" si="1"/>
        <v>0</v>
      </c>
    </row>
    <row r="44">
      <c r="S44">
        <f t="shared" si="1"/>
        <v>0</v>
      </c>
    </row>
    <row r="45">
      <c r="S45">
        <f t="shared" si="1"/>
        <v>0</v>
      </c>
    </row>
    <row r="46">
      <c r="S46">
        <f t="shared" si="1"/>
        <v>0</v>
      </c>
    </row>
    <row r="47">
      <c r="S47">
        <f t="shared" si="1"/>
        <v>0</v>
      </c>
    </row>
    <row r="48">
      <c r="S48">
        <f t="shared" si="1"/>
        <v>0</v>
      </c>
    </row>
    <row r="49">
      <c r="S49">
        <f t="shared" si="1"/>
        <v>0</v>
      </c>
    </row>
    <row r="50">
      <c r="S50">
        <f t="shared" si="1"/>
        <v>0</v>
      </c>
    </row>
    <row r="51">
      <c r="S51">
        <f t="shared" si="1"/>
        <v>0</v>
      </c>
    </row>
    <row r="52">
      <c r="S52">
        <f t="shared" si="1"/>
        <v>0</v>
      </c>
    </row>
    <row r="53">
      <c r="S53">
        <f t="shared" si="1"/>
        <v>0</v>
      </c>
    </row>
    <row r="54">
      <c r="S54">
        <f t="shared" si="1"/>
        <v>0</v>
      </c>
    </row>
    <row r="55">
      <c r="S55">
        <f t="shared" si="1"/>
        <v>0</v>
      </c>
    </row>
    <row r="56">
      <c r="S56">
        <f t="shared" si="1"/>
        <v>0</v>
      </c>
    </row>
    <row r="57">
      <c r="S57">
        <f t="shared" si="1"/>
        <v>0</v>
      </c>
    </row>
    <row r="58">
      <c r="S58">
        <f t="shared" si="1"/>
        <v>0</v>
      </c>
    </row>
    <row r="59">
      <c r="S59">
        <f t="shared" si="1"/>
        <v>0</v>
      </c>
    </row>
    <row r="60">
      <c r="S60">
        <f t="shared" si="1"/>
        <v>0</v>
      </c>
    </row>
    <row r="61">
      <c r="S61">
        <f t="shared" si="1"/>
        <v>0</v>
      </c>
    </row>
    <row r="62">
      <c r="S62">
        <f t="shared" si="1"/>
        <v>0</v>
      </c>
    </row>
    <row r="63">
      <c r="S63">
        <f t="shared" si="1"/>
        <v>0</v>
      </c>
    </row>
    <row r="64">
      <c r="S64">
        <f t="shared" si="1"/>
        <v>0</v>
      </c>
    </row>
    <row r="65">
      <c r="S65">
        <f t="shared" si="1"/>
        <v>0</v>
      </c>
    </row>
    <row r="66">
      <c r="S66">
        <f t="shared" si="1"/>
        <v>0</v>
      </c>
    </row>
    <row r="67">
      <c r="S67">
        <f t="shared" si="1"/>
        <v>0</v>
      </c>
    </row>
    <row r="68">
      <c r="S68">
        <f t="shared" si="1"/>
        <v>0</v>
      </c>
    </row>
    <row r="69">
      <c r="S69">
        <f t="shared" si="1"/>
        <v>0</v>
      </c>
    </row>
    <row r="70">
      <c r="S70">
        <f t="shared" si="1"/>
        <v>0</v>
      </c>
    </row>
    <row r="71">
      <c r="S71">
        <f t="shared" si="1"/>
        <v>0</v>
      </c>
    </row>
    <row r="72">
      <c r="S72">
        <f t="shared" si="1"/>
        <v>0</v>
      </c>
    </row>
    <row r="73">
      <c r="S73">
        <f t="shared" si="1"/>
        <v>0</v>
      </c>
    </row>
    <row r="74">
      <c r="S74">
        <f t="shared" si="1"/>
        <v>0</v>
      </c>
    </row>
    <row r="75">
      <c r="S75">
        <f t="shared" si="1"/>
        <v>0</v>
      </c>
    </row>
    <row r="76">
      <c r="S76">
        <f t="shared" si="1"/>
        <v>0</v>
      </c>
    </row>
    <row r="77">
      <c r="S77">
        <f t="shared" si="1"/>
        <v>0</v>
      </c>
    </row>
    <row r="78">
      <c r="S78">
        <f t="shared" si="1"/>
        <v>0</v>
      </c>
    </row>
    <row r="79">
      <c r="S79">
        <f t="shared" si="1"/>
        <v>0</v>
      </c>
    </row>
    <row r="80">
      <c r="S80">
        <f t="shared" si="1"/>
        <v>0</v>
      </c>
    </row>
    <row r="81">
      <c r="S81">
        <f t="shared" si="1"/>
        <v>0</v>
      </c>
    </row>
    <row r="82">
      <c r="S82">
        <f t="shared" si="1"/>
        <v>0</v>
      </c>
    </row>
    <row r="83">
      <c r="S83">
        <f t="shared" si="1"/>
        <v>0</v>
      </c>
    </row>
    <row r="84">
      <c r="S84">
        <f t="shared" si="1"/>
        <v>0</v>
      </c>
    </row>
    <row r="85">
      <c r="S85">
        <f t="shared" si="1"/>
        <v>0</v>
      </c>
    </row>
    <row r="86">
      <c r="S86">
        <f t="shared" si="1"/>
        <v>0</v>
      </c>
    </row>
    <row r="87">
      <c r="S87">
        <f t="shared" si="1"/>
        <v>0</v>
      </c>
    </row>
    <row r="88">
      <c r="S88">
        <f t="shared" si="1"/>
        <v>0</v>
      </c>
    </row>
    <row r="89">
      <c r="S89">
        <f t="shared" si="1"/>
        <v>0</v>
      </c>
    </row>
    <row r="90">
      <c r="S90">
        <f t="shared" si="1"/>
        <v>0</v>
      </c>
    </row>
    <row r="91">
      <c r="S91">
        <f t="shared" si="1"/>
        <v>0</v>
      </c>
    </row>
    <row r="92">
      <c r="S92">
        <f t="shared" si="1"/>
        <v>0</v>
      </c>
    </row>
    <row r="93">
      <c r="S93">
        <f t="shared" si="1"/>
        <v>0</v>
      </c>
    </row>
    <row r="94">
      <c r="S94">
        <f t="shared" si="1"/>
        <v>0</v>
      </c>
    </row>
    <row r="95">
      <c r="S95">
        <f t="shared" si="1"/>
        <v>0</v>
      </c>
    </row>
    <row r="96">
      <c r="S96">
        <f t="shared" si="1"/>
        <v>0</v>
      </c>
    </row>
    <row r="97">
      <c r="S97">
        <f t="shared" si="1"/>
        <v>0</v>
      </c>
    </row>
    <row r="98">
      <c r="S98">
        <f t="shared" si="1"/>
        <v>0</v>
      </c>
    </row>
    <row r="99">
      <c r="S99">
        <f t="shared" si="1"/>
        <v>0</v>
      </c>
    </row>
    <row r="100">
      <c r="S100">
        <f t="shared" si="1"/>
        <v>0</v>
      </c>
    </row>
    <row r="101">
      <c r="S101">
        <f t="shared" si="1"/>
        <v>0</v>
      </c>
    </row>
    <row r="102">
      <c r="S102">
        <f t="shared" si="1"/>
        <v>0</v>
      </c>
    </row>
    <row r="103">
      <c r="S103">
        <f t="shared" si="1"/>
        <v>0</v>
      </c>
    </row>
    <row r="104">
      <c r="S104">
        <f t="shared" si="1"/>
        <v>0</v>
      </c>
    </row>
    <row r="105">
      <c r="S105">
        <f t="shared" si="1"/>
        <v>0</v>
      </c>
    </row>
    <row r="106">
      <c r="S106">
        <f t="shared" si="1"/>
        <v>0</v>
      </c>
    </row>
    <row r="107">
      <c r="S107">
        <f t="shared" si="1"/>
        <v>0</v>
      </c>
    </row>
    <row r="108">
      <c r="S108">
        <f t="shared" si="1"/>
        <v>0</v>
      </c>
    </row>
    <row r="109">
      <c r="S109">
        <f t="shared" si="1"/>
        <v>0</v>
      </c>
    </row>
    <row r="110">
      <c r="S110">
        <f t="shared" si="1"/>
        <v>0</v>
      </c>
    </row>
    <row r="111">
      <c r="S111">
        <f t="shared" si="1"/>
        <v>0</v>
      </c>
    </row>
    <row r="112">
      <c r="S112">
        <f t="shared" si="1"/>
        <v>0</v>
      </c>
    </row>
    <row r="113">
      <c r="S113">
        <f t="shared" si="1"/>
        <v>0</v>
      </c>
    </row>
    <row r="114">
      <c r="S114">
        <f t="shared" si="1"/>
        <v>0</v>
      </c>
    </row>
    <row r="115">
      <c r="S115">
        <f t="shared" si="1"/>
        <v>0</v>
      </c>
    </row>
    <row r="116">
      <c r="S116">
        <f t="shared" si="1"/>
        <v>0</v>
      </c>
    </row>
    <row r="117">
      <c r="S117">
        <f t="shared" si="1"/>
        <v>0</v>
      </c>
    </row>
    <row r="118">
      <c r="S118">
        <f t="shared" si="1"/>
        <v>0</v>
      </c>
    </row>
    <row r="119">
      <c r="S119">
        <f t="shared" si="1"/>
        <v>0</v>
      </c>
    </row>
    <row r="120">
      <c r="S120">
        <f t="shared" si="1"/>
        <v>0</v>
      </c>
    </row>
    <row r="121">
      <c r="S121">
        <f t="shared" si="1"/>
        <v>0</v>
      </c>
    </row>
    <row r="122">
      <c r="S122">
        <f t="shared" si="1"/>
        <v>0</v>
      </c>
    </row>
    <row r="123">
      <c r="S123">
        <f t="shared" si="1"/>
        <v>0</v>
      </c>
    </row>
    <row r="124">
      <c r="S124">
        <f t="shared" si="1"/>
        <v>0</v>
      </c>
    </row>
    <row r="125">
      <c r="S125">
        <f t="shared" si="1"/>
        <v>0</v>
      </c>
    </row>
    <row r="126">
      <c r="S126">
        <f t="shared" si="1"/>
        <v>0</v>
      </c>
    </row>
    <row r="127">
      <c r="S127">
        <f t="shared" si="1"/>
        <v>0</v>
      </c>
    </row>
    <row r="128">
      <c r="S128">
        <f t="shared" si="1"/>
        <v>0</v>
      </c>
    </row>
    <row r="129">
      <c r="S129">
        <f t="shared" si="1"/>
        <v>0</v>
      </c>
    </row>
    <row r="130">
      <c r="S130">
        <f t="shared" si="1"/>
        <v>0</v>
      </c>
    </row>
    <row r="131">
      <c r="S131">
        <f t="shared" si="1"/>
        <v>0</v>
      </c>
    </row>
    <row r="132">
      <c r="S132">
        <f t="shared" si="1"/>
        <v>0</v>
      </c>
    </row>
    <row r="133">
      <c r="S133">
        <f t="shared" si="1"/>
        <v>0</v>
      </c>
    </row>
    <row r="134">
      <c r="S134">
        <f t="shared" si="1"/>
        <v>0</v>
      </c>
    </row>
    <row r="135">
      <c r="S135">
        <f t="shared" si="1"/>
        <v>0</v>
      </c>
    </row>
    <row r="136">
      <c r="S136">
        <f t="shared" si="1"/>
        <v>0</v>
      </c>
    </row>
    <row r="137">
      <c r="S137">
        <f t="shared" si="1"/>
        <v>0</v>
      </c>
    </row>
    <row r="138">
      <c r="S138">
        <f t="shared" si="1"/>
        <v>0</v>
      </c>
    </row>
    <row r="139">
      <c r="S139">
        <f t="shared" si="1"/>
        <v>0</v>
      </c>
    </row>
    <row r="140">
      <c r="S140">
        <f t="shared" si="1"/>
        <v>0</v>
      </c>
    </row>
    <row r="141">
      <c r="S141">
        <f t="shared" si="1"/>
        <v>0</v>
      </c>
    </row>
    <row r="142">
      <c r="S142">
        <f t="shared" si="1"/>
        <v>0</v>
      </c>
    </row>
    <row r="143">
      <c r="S143">
        <f t="shared" si="1"/>
        <v>0</v>
      </c>
    </row>
    <row r="144">
      <c r="S144">
        <f t="shared" si="1"/>
        <v>0</v>
      </c>
    </row>
    <row r="145">
      <c r="S145">
        <f t="shared" si="1"/>
        <v>0</v>
      </c>
    </row>
    <row r="146">
      <c r="S146">
        <f t="shared" si="1"/>
        <v>0</v>
      </c>
    </row>
    <row r="147">
      <c r="S147">
        <f t="shared" si="1"/>
        <v>0</v>
      </c>
    </row>
    <row r="148">
      <c r="S148">
        <f t="shared" si="1"/>
        <v>0</v>
      </c>
    </row>
    <row r="149">
      <c r="S149">
        <f t="shared" si="1"/>
        <v>0</v>
      </c>
    </row>
    <row r="150">
      <c r="S150">
        <f t="shared" si="1"/>
        <v>0</v>
      </c>
    </row>
    <row r="151">
      <c r="S151">
        <f t="shared" si="1"/>
        <v>0</v>
      </c>
    </row>
    <row r="152">
      <c r="S152">
        <f t="shared" si="1"/>
        <v>0</v>
      </c>
    </row>
    <row r="153">
      <c r="S153">
        <f t="shared" si="1"/>
        <v>0</v>
      </c>
    </row>
    <row r="154">
      <c r="S154">
        <f t="shared" si="1"/>
        <v>0</v>
      </c>
    </row>
    <row r="155">
      <c r="S155">
        <f t="shared" si="1"/>
        <v>0</v>
      </c>
    </row>
    <row r="156">
      <c r="S156">
        <f t="shared" si="1"/>
        <v>0</v>
      </c>
    </row>
    <row r="157">
      <c r="S157">
        <f t="shared" si="1"/>
        <v>0</v>
      </c>
    </row>
    <row r="158">
      <c r="S158">
        <f t="shared" si="1"/>
        <v>0</v>
      </c>
    </row>
    <row r="159">
      <c r="S159">
        <f t="shared" si="1"/>
        <v>0</v>
      </c>
    </row>
    <row r="160">
      <c r="S160">
        <f t="shared" si="1"/>
        <v>0</v>
      </c>
    </row>
    <row r="161">
      <c r="S161">
        <f t="shared" si="1"/>
        <v>0</v>
      </c>
    </row>
    <row r="162">
      <c r="S162">
        <f t="shared" si="1"/>
        <v>0</v>
      </c>
    </row>
    <row r="163">
      <c r="S163">
        <f t="shared" si="1"/>
        <v>0</v>
      </c>
    </row>
    <row r="164">
      <c r="S164">
        <f t="shared" si="1"/>
        <v>0</v>
      </c>
    </row>
    <row r="165">
      <c r="S165">
        <f t="shared" si="1"/>
        <v>0</v>
      </c>
    </row>
    <row r="166">
      <c r="S166">
        <f t="shared" si="1"/>
        <v>0</v>
      </c>
    </row>
    <row r="167">
      <c r="S167">
        <f t="shared" si="1"/>
        <v>0</v>
      </c>
    </row>
    <row r="168">
      <c r="S168">
        <f t="shared" si="1"/>
        <v>0</v>
      </c>
    </row>
    <row r="169">
      <c r="S169">
        <f t="shared" si="1"/>
        <v>0</v>
      </c>
    </row>
    <row r="170">
      <c r="S170">
        <f t="shared" si="1"/>
        <v>0</v>
      </c>
    </row>
    <row r="171">
      <c r="S171">
        <f t="shared" si="1"/>
        <v>0</v>
      </c>
    </row>
    <row r="172">
      <c r="S172">
        <f t="shared" si="1"/>
        <v>0</v>
      </c>
    </row>
    <row r="173">
      <c r="S173">
        <f t="shared" si="1"/>
        <v>0</v>
      </c>
    </row>
    <row r="174">
      <c r="S174">
        <f t="shared" si="1"/>
        <v>0</v>
      </c>
    </row>
    <row r="175">
      <c r="S175">
        <f t="shared" si="1"/>
        <v>0</v>
      </c>
    </row>
    <row r="176">
      <c r="S176">
        <f t="shared" si="1"/>
        <v>0</v>
      </c>
    </row>
    <row r="177">
      <c r="S177">
        <f t="shared" si="1"/>
        <v>0</v>
      </c>
    </row>
    <row r="178">
      <c r="S178">
        <f t="shared" si="1"/>
        <v>0</v>
      </c>
    </row>
    <row r="179">
      <c r="S179">
        <f t="shared" si="1"/>
        <v>0</v>
      </c>
    </row>
    <row r="180">
      <c r="S180">
        <f t="shared" si="1"/>
        <v>0</v>
      </c>
    </row>
    <row r="181">
      <c r="S181">
        <f t="shared" si="1"/>
        <v>0</v>
      </c>
    </row>
    <row r="182">
      <c r="S182">
        <f t="shared" si="1"/>
        <v>0</v>
      </c>
    </row>
    <row r="183">
      <c r="S183">
        <f t="shared" si="1"/>
        <v>0</v>
      </c>
    </row>
    <row r="184">
      <c r="S184">
        <f t="shared" si="1"/>
        <v>0</v>
      </c>
    </row>
    <row r="185">
      <c r="S185">
        <f t="shared" si="1"/>
        <v>0</v>
      </c>
    </row>
    <row r="186">
      <c r="S186">
        <f t="shared" si="1"/>
        <v>0</v>
      </c>
    </row>
    <row r="187">
      <c r="S187">
        <f t="shared" si="1"/>
        <v>0</v>
      </c>
    </row>
    <row r="188">
      <c r="S188">
        <f t="shared" si="1"/>
        <v>0</v>
      </c>
    </row>
    <row r="189">
      <c r="S189">
        <f t="shared" si="1"/>
        <v>0</v>
      </c>
    </row>
    <row r="190">
      <c r="S190">
        <f t="shared" si="1"/>
        <v>0</v>
      </c>
    </row>
    <row r="191">
      <c r="S191">
        <f t="shared" si="1"/>
        <v>0</v>
      </c>
    </row>
    <row r="192">
      <c r="S192">
        <f t="shared" si="1"/>
        <v>0</v>
      </c>
    </row>
    <row r="193">
      <c r="S193">
        <f t="shared" si="1"/>
        <v>0</v>
      </c>
    </row>
    <row r="194">
      <c r="S194">
        <f t="shared" si="1"/>
        <v>0</v>
      </c>
    </row>
    <row r="195">
      <c r="S195">
        <f t="shared" si="1"/>
        <v>0</v>
      </c>
    </row>
    <row r="196">
      <c r="S196">
        <f t="shared" si="1"/>
        <v>0</v>
      </c>
    </row>
    <row r="197">
      <c r="S197">
        <f t="shared" si="1"/>
        <v>0</v>
      </c>
    </row>
    <row r="198">
      <c r="S198">
        <f t="shared" si="1"/>
        <v>0</v>
      </c>
    </row>
    <row r="199">
      <c r="S199">
        <f t="shared" si="1"/>
        <v>0</v>
      </c>
    </row>
    <row r="200">
      <c r="S200">
        <f t="shared" si="1"/>
        <v>0</v>
      </c>
    </row>
    <row r="201">
      <c r="S201">
        <f t="shared" si="1"/>
        <v>0</v>
      </c>
    </row>
    <row r="202">
      <c r="S202">
        <f t="shared" si="1"/>
        <v>0</v>
      </c>
    </row>
    <row r="203">
      <c r="S203">
        <f t="shared" si="1"/>
        <v>0</v>
      </c>
    </row>
    <row r="204">
      <c r="S204">
        <f t="shared" si="1"/>
        <v>0</v>
      </c>
    </row>
    <row r="205">
      <c r="S205">
        <f t="shared" si="1"/>
        <v>0</v>
      </c>
    </row>
    <row r="206">
      <c r="S206">
        <f t="shared" si="1"/>
        <v>0</v>
      </c>
    </row>
    <row r="207">
      <c r="S207">
        <f t="shared" si="1"/>
        <v>0</v>
      </c>
    </row>
    <row r="208">
      <c r="S208">
        <f t="shared" si="1"/>
        <v>0</v>
      </c>
    </row>
    <row r="209">
      <c r="S209">
        <f t="shared" si="1"/>
        <v>0</v>
      </c>
    </row>
    <row r="210">
      <c r="S210">
        <f t="shared" si="1"/>
        <v>0</v>
      </c>
    </row>
    <row r="211">
      <c r="S211">
        <f t="shared" si="1"/>
        <v>0</v>
      </c>
    </row>
    <row r="212">
      <c r="S212">
        <f t="shared" si="1"/>
        <v>0</v>
      </c>
    </row>
    <row r="213">
      <c r="S213">
        <f t="shared" si="1"/>
        <v>0</v>
      </c>
    </row>
    <row r="214">
      <c r="S214">
        <f t="shared" si="1"/>
        <v>0</v>
      </c>
    </row>
    <row r="215">
      <c r="S215">
        <f t="shared" si="1"/>
        <v>0</v>
      </c>
    </row>
    <row r="216">
      <c r="S216">
        <f t="shared" si="1"/>
        <v>0</v>
      </c>
    </row>
    <row r="217">
      <c r="S217">
        <f t="shared" si="1"/>
        <v>0</v>
      </c>
    </row>
    <row r="218">
      <c r="S218">
        <f t="shared" si="1"/>
        <v>0</v>
      </c>
    </row>
    <row r="219">
      <c r="S219">
        <f t="shared" si="1"/>
        <v>0</v>
      </c>
    </row>
    <row r="220">
      <c r="S220">
        <f t="shared" si="1"/>
        <v>0</v>
      </c>
    </row>
    <row r="221">
      <c r="S221">
        <f t="shared" si="1"/>
        <v>0</v>
      </c>
    </row>
    <row r="222">
      <c r="S222">
        <f t="shared" si="1"/>
        <v>0</v>
      </c>
    </row>
    <row r="223">
      <c r="S223">
        <f t="shared" si="1"/>
        <v>0</v>
      </c>
    </row>
    <row r="224">
      <c r="S224">
        <f t="shared" si="1"/>
        <v>0</v>
      </c>
    </row>
    <row r="225">
      <c r="S225">
        <f t="shared" si="1"/>
        <v>0</v>
      </c>
    </row>
    <row r="226">
      <c r="S226">
        <f t="shared" si="1"/>
        <v>0</v>
      </c>
    </row>
    <row r="227">
      <c r="S227">
        <f t="shared" si="1"/>
        <v>0</v>
      </c>
    </row>
    <row r="228">
      <c r="S228">
        <f t="shared" si="1"/>
        <v>0</v>
      </c>
    </row>
    <row r="229">
      <c r="S229">
        <f t="shared" si="1"/>
        <v>0</v>
      </c>
    </row>
    <row r="230">
      <c r="S230">
        <f t="shared" si="1"/>
        <v>0</v>
      </c>
    </row>
    <row r="231">
      <c r="S231">
        <f t="shared" si="1"/>
        <v>0</v>
      </c>
    </row>
    <row r="232">
      <c r="S232">
        <f t="shared" si="1"/>
        <v>0</v>
      </c>
    </row>
    <row r="233">
      <c r="S233">
        <f t="shared" si="1"/>
        <v>0</v>
      </c>
    </row>
    <row r="234">
      <c r="S234">
        <f t="shared" si="1"/>
        <v>0</v>
      </c>
    </row>
    <row r="235">
      <c r="S235">
        <f t="shared" si="1"/>
        <v>0</v>
      </c>
    </row>
    <row r="236">
      <c r="S236">
        <f t="shared" si="1"/>
        <v>0</v>
      </c>
    </row>
    <row r="237">
      <c r="S237">
        <f t="shared" si="1"/>
        <v>0</v>
      </c>
    </row>
    <row r="238">
      <c r="S238">
        <f t="shared" si="1"/>
        <v>0</v>
      </c>
    </row>
    <row r="239">
      <c r="S239">
        <f t="shared" si="1"/>
        <v>0</v>
      </c>
    </row>
    <row r="240">
      <c r="S240">
        <f t="shared" si="1"/>
        <v>0</v>
      </c>
    </row>
    <row r="241">
      <c r="S241">
        <f t="shared" si="1"/>
        <v>0</v>
      </c>
    </row>
    <row r="242">
      <c r="S242">
        <f t="shared" si="1"/>
        <v>0</v>
      </c>
    </row>
    <row r="243">
      <c r="S243">
        <f t="shared" si="1"/>
        <v>0</v>
      </c>
    </row>
    <row r="244">
      <c r="S244">
        <f t="shared" si="1"/>
        <v>0</v>
      </c>
    </row>
    <row r="245">
      <c r="S245">
        <f t="shared" si="1"/>
        <v>0</v>
      </c>
    </row>
    <row r="246">
      <c r="A246" s="299"/>
      <c r="S246">
        <f t="shared" si="1"/>
        <v>0</v>
      </c>
    </row>
    <row r="247">
      <c r="S247">
        <f t="shared" si="1"/>
        <v>0</v>
      </c>
    </row>
    <row r="248">
      <c r="S248">
        <f t="shared" si="1"/>
        <v>0</v>
      </c>
    </row>
    <row r="249">
      <c r="S249">
        <f t="shared" si="1"/>
        <v>0</v>
      </c>
    </row>
    <row r="250">
      <c r="S250">
        <f t="shared" si="1"/>
        <v>0</v>
      </c>
    </row>
    <row r="251">
      <c r="S251">
        <f t="shared" si="1"/>
        <v>0</v>
      </c>
    </row>
    <row r="252">
      <c r="S252">
        <f t="shared" si="1"/>
        <v>0</v>
      </c>
    </row>
    <row r="253">
      <c r="S253">
        <f t="shared" si="1"/>
        <v>0</v>
      </c>
    </row>
    <row r="254">
      <c r="S254">
        <f t="shared" si="1"/>
        <v>0</v>
      </c>
    </row>
    <row r="255">
      <c r="S255">
        <f t="shared" si="1"/>
        <v>0</v>
      </c>
    </row>
    <row r="256">
      <c r="S256">
        <f t="shared" si="1"/>
        <v>0</v>
      </c>
    </row>
    <row r="257">
      <c r="S257">
        <f t="shared" si="1"/>
        <v>0</v>
      </c>
    </row>
    <row r="258">
      <c r="S258">
        <f t="shared" si="1"/>
        <v>0</v>
      </c>
    </row>
    <row r="259">
      <c r="S259">
        <f t="shared" si="1"/>
        <v>0</v>
      </c>
    </row>
    <row r="260">
      <c r="S260">
        <f t="shared" si="1"/>
        <v>0</v>
      </c>
    </row>
    <row r="261">
      <c r="S261">
        <f t="shared" si="1"/>
        <v>0</v>
      </c>
    </row>
    <row r="262">
      <c r="S262">
        <f t="shared" si="1"/>
        <v>0</v>
      </c>
    </row>
    <row r="263">
      <c r="S263">
        <f t="shared" si="1"/>
        <v>0</v>
      </c>
    </row>
    <row r="264">
      <c r="S264">
        <f t="shared" si="1"/>
        <v>0</v>
      </c>
    </row>
    <row r="265">
      <c r="S265">
        <f t="shared" si="1"/>
        <v>0</v>
      </c>
    </row>
    <row r="266">
      <c r="S266">
        <f t="shared" si="1"/>
        <v>0</v>
      </c>
    </row>
    <row r="267">
      <c r="S267">
        <f t="shared" si="1"/>
        <v>0</v>
      </c>
    </row>
    <row r="268">
      <c r="S268">
        <f t="shared" si="1"/>
        <v>0</v>
      </c>
    </row>
    <row r="269">
      <c r="S269">
        <f t="shared" si="1"/>
        <v>0</v>
      </c>
    </row>
    <row r="270">
      <c r="S270">
        <f t="shared" si="1"/>
        <v>0</v>
      </c>
    </row>
    <row r="271">
      <c r="S271">
        <f t="shared" si="1"/>
        <v>0</v>
      </c>
    </row>
    <row r="272">
      <c r="S272">
        <f t="shared" si="1"/>
        <v>0</v>
      </c>
    </row>
    <row r="273">
      <c r="S273">
        <f t="shared" si="1"/>
        <v>0</v>
      </c>
    </row>
    <row r="274">
      <c r="S274">
        <f t="shared" si="1"/>
        <v>0</v>
      </c>
    </row>
    <row r="275">
      <c r="S275">
        <f t="shared" si="1"/>
        <v>0</v>
      </c>
    </row>
    <row r="276">
      <c r="S276">
        <f t="shared" si="1"/>
        <v>0</v>
      </c>
    </row>
    <row r="277">
      <c r="S277">
        <f t="shared" si="1"/>
        <v>0</v>
      </c>
    </row>
    <row r="278">
      <c r="S278">
        <f t="shared" si="1"/>
        <v>0</v>
      </c>
    </row>
    <row r="279">
      <c r="S279">
        <f t="shared" si="1"/>
        <v>0</v>
      </c>
    </row>
    <row r="280">
      <c r="S280">
        <f t="shared" si="1"/>
        <v>0</v>
      </c>
    </row>
    <row r="281">
      <c r="S281">
        <f t="shared" si="1"/>
        <v>0</v>
      </c>
    </row>
    <row r="282">
      <c r="S282">
        <f t="shared" si="1"/>
        <v>0</v>
      </c>
    </row>
    <row r="283">
      <c r="S283">
        <f t="shared" si="1"/>
        <v>0</v>
      </c>
    </row>
    <row r="284">
      <c r="S284">
        <f t="shared" si="1"/>
        <v>0</v>
      </c>
    </row>
    <row r="285">
      <c r="S285">
        <f t="shared" si="1"/>
        <v>0</v>
      </c>
    </row>
    <row r="286">
      <c r="S286">
        <f t="shared" si="1"/>
        <v>0</v>
      </c>
    </row>
    <row r="287">
      <c r="S287">
        <f t="shared" si="1"/>
        <v>0</v>
      </c>
    </row>
    <row r="288">
      <c r="S288">
        <f t="shared" si="1"/>
        <v>0</v>
      </c>
    </row>
    <row r="289">
      <c r="S289">
        <f t="shared" si="1"/>
        <v>0</v>
      </c>
    </row>
    <row r="290">
      <c r="S290">
        <f t="shared" si="1"/>
        <v>0</v>
      </c>
    </row>
    <row r="291">
      <c r="S291">
        <f t="shared" si="1"/>
        <v>0</v>
      </c>
    </row>
    <row r="292">
      <c r="S292">
        <f t="shared" si="1"/>
        <v>0</v>
      </c>
    </row>
    <row r="293">
      <c r="S293">
        <f t="shared" si="1"/>
        <v>0</v>
      </c>
    </row>
    <row r="294">
      <c r="S294">
        <f t="shared" si="1"/>
        <v>0</v>
      </c>
    </row>
    <row r="295">
      <c r="S295">
        <f t="shared" si="1"/>
        <v>0</v>
      </c>
    </row>
    <row r="296">
      <c r="S296">
        <f t="shared" si="1"/>
        <v>0</v>
      </c>
    </row>
    <row r="297">
      <c r="S297">
        <f t="shared" si="1"/>
        <v>0</v>
      </c>
    </row>
    <row r="298">
      <c r="S298">
        <f t="shared" si="1"/>
        <v>0</v>
      </c>
    </row>
    <row r="299">
      <c r="S299">
        <f t="shared" si="1"/>
        <v>0</v>
      </c>
    </row>
    <row r="300">
      <c r="S300">
        <f t="shared" si="1"/>
        <v>0</v>
      </c>
    </row>
    <row r="301">
      <c r="S301">
        <f t="shared" si="1"/>
        <v>0</v>
      </c>
    </row>
    <row r="302">
      <c r="S302">
        <f t="shared" si="1"/>
        <v>0</v>
      </c>
    </row>
    <row r="303">
      <c r="S303">
        <f t="shared" si="1"/>
        <v>0</v>
      </c>
    </row>
    <row r="304">
      <c r="S304">
        <f t="shared" si="1"/>
        <v>0</v>
      </c>
    </row>
    <row r="305">
      <c r="S305">
        <f t="shared" si="1"/>
        <v>0</v>
      </c>
    </row>
    <row r="306">
      <c r="S306">
        <f t="shared" si="1"/>
        <v>0</v>
      </c>
    </row>
    <row r="307">
      <c r="S307">
        <f t="shared" si="1"/>
        <v>0</v>
      </c>
    </row>
    <row r="308">
      <c r="S308">
        <f t="shared" si="1"/>
        <v>0</v>
      </c>
    </row>
    <row r="309">
      <c r="S309">
        <f t="shared" si="1"/>
        <v>0</v>
      </c>
    </row>
    <row r="310">
      <c r="S310">
        <f t="shared" si="1"/>
        <v>0</v>
      </c>
    </row>
    <row r="311">
      <c r="S311">
        <f t="shared" si="1"/>
        <v>0</v>
      </c>
    </row>
    <row r="312">
      <c r="S312">
        <f t="shared" si="1"/>
        <v>0</v>
      </c>
    </row>
    <row r="313">
      <c r="S313">
        <f t="shared" si="1"/>
        <v>0</v>
      </c>
    </row>
    <row r="314">
      <c r="S314">
        <f t="shared" si="1"/>
        <v>0</v>
      </c>
    </row>
    <row r="315">
      <c r="S315">
        <f t="shared" si="1"/>
        <v>0</v>
      </c>
    </row>
    <row r="316">
      <c r="S316">
        <f t="shared" si="1"/>
        <v>0</v>
      </c>
    </row>
    <row r="317">
      <c r="S317">
        <f t="shared" si="1"/>
        <v>0</v>
      </c>
    </row>
    <row r="318">
      <c r="S318">
        <f t="shared" si="1"/>
        <v>0</v>
      </c>
    </row>
    <row r="319">
      <c r="S319">
        <f t="shared" si="1"/>
        <v>0</v>
      </c>
    </row>
    <row r="320">
      <c r="S320">
        <f t="shared" si="1"/>
        <v>0</v>
      </c>
    </row>
    <row r="321">
      <c r="S321">
        <f t="shared" si="1"/>
        <v>0</v>
      </c>
    </row>
    <row r="322">
      <c r="S322">
        <f t="shared" si="1"/>
        <v>0</v>
      </c>
    </row>
    <row r="323">
      <c r="S323">
        <f t="shared" si="1"/>
        <v>0</v>
      </c>
    </row>
    <row r="324">
      <c r="S324">
        <f t="shared" si="1"/>
        <v>0</v>
      </c>
    </row>
    <row r="325">
      <c r="S325">
        <f t="shared" si="1"/>
        <v>0</v>
      </c>
    </row>
    <row r="326">
      <c r="S326">
        <f t="shared" si="1"/>
        <v>0</v>
      </c>
    </row>
    <row r="327">
      <c r="S327">
        <f t="shared" si="1"/>
        <v>0</v>
      </c>
    </row>
    <row r="328">
      <c r="S328">
        <f t="shared" si="1"/>
        <v>0</v>
      </c>
    </row>
    <row r="329">
      <c r="S329">
        <f t="shared" si="1"/>
        <v>0</v>
      </c>
    </row>
    <row r="330">
      <c r="S330">
        <f t="shared" si="1"/>
        <v>0</v>
      </c>
    </row>
    <row r="331">
      <c r="S331">
        <f t="shared" si="1"/>
        <v>0</v>
      </c>
    </row>
    <row r="332">
      <c r="S332">
        <f t="shared" si="1"/>
        <v>0</v>
      </c>
    </row>
    <row r="333">
      <c r="S333">
        <f t="shared" si="1"/>
        <v>0</v>
      </c>
    </row>
    <row r="334">
      <c r="S334">
        <f t="shared" si="1"/>
        <v>0</v>
      </c>
    </row>
    <row r="335">
      <c r="S335">
        <f t="shared" si="1"/>
        <v>0</v>
      </c>
    </row>
    <row r="336">
      <c r="S336">
        <f t="shared" si="1"/>
        <v>0</v>
      </c>
    </row>
    <row r="337">
      <c r="S337">
        <f t="shared" si="1"/>
        <v>0</v>
      </c>
    </row>
    <row r="338">
      <c r="S338">
        <f t="shared" si="1"/>
        <v>0</v>
      </c>
    </row>
    <row r="339">
      <c r="S339">
        <f t="shared" si="1"/>
        <v>0</v>
      </c>
    </row>
    <row r="340">
      <c r="S340">
        <f t="shared" si="1"/>
        <v>0</v>
      </c>
    </row>
    <row r="341">
      <c r="S341">
        <f t="shared" si="1"/>
        <v>0</v>
      </c>
    </row>
    <row r="342">
      <c r="S342">
        <f t="shared" si="1"/>
        <v>0</v>
      </c>
    </row>
    <row r="343">
      <c r="S343">
        <f t="shared" si="1"/>
        <v>0</v>
      </c>
    </row>
    <row r="344">
      <c r="S344">
        <f t="shared" si="1"/>
        <v>0</v>
      </c>
    </row>
    <row r="345">
      <c r="S345">
        <f t="shared" si="1"/>
        <v>0</v>
      </c>
    </row>
    <row r="346">
      <c r="S346">
        <f t="shared" si="1"/>
        <v>0</v>
      </c>
    </row>
    <row r="347">
      <c r="S347">
        <f t="shared" si="1"/>
        <v>0</v>
      </c>
    </row>
    <row r="348">
      <c r="S348">
        <f t="shared" si="1"/>
        <v>0</v>
      </c>
    </row>
    <row r="349">
      <c r="S349">
        <f t="shared" si="1"/>
        <v>0</v>
      </c>
    </row>
    <row r="350">
      <c r="S350">
        <f t="shared" si="1"/>
        <v>0</v>
      </c>
    </row>
    <row r="351">
      <c r="S351">
        <f t="shared" si="1"/>
        <v>0</v>
      </c>
    </row>
    <row r="352">
      <c r="S352">
        <f t="shared" si="1"/>
        <v>0</v>
      </c>
    </row>
    <row r="353">
      <c r="S353">
        <f t="shared" si="1"/>
        <v>0</v>
      </c>
    </row>
    <row r="354">
      <c r="S354">
        <f t="shared" si="1"/>
        <v>0</v>
      </c>
    </row>
    <row r="355">
      <c r="S355">
        <f t="shared" si="1"/>
        <v>0</v>
      </c>
    </row>
    <row r="356">
      <c r="S356">
        <f t="shared" si="1"/>
        <v>0</v>
      </c>
    </row>
    <row r="357">
      <c r="S357">
        <f t="shared" si="1"/>
        <v>0</v>
      </c>
    </row>
    <row r="358">
      <c r="S358">
        <f t="shared" si="1"/>
        <v>0</v>
      </c>
    </row>
    <row r="359">
      <c r="S359">
        <f t="shared" si="1"/>
        <v>0</v>
      </c>
    </row>
    <row r="360">
      <c r="S360">
        <f t="shared" si="1"/>
        <v>0</v>
      </c>
    </row>
    <row r="361">
      <c r="S361">
        <f t="shared" si="1"/>
        <v>0</v>
      </c>
    </row>
    <row r="362">
      <c r="S362">
        <f t="shared" si="1"/>
        <v>0</v>
      </c>
    </row>
    <row r="363">
      <c r="S363">
        <f t="shared" si="1"/>
        <v>0</v>
      </c>
    </row>
    <row r="364">
      <c r="S364">
        <f t="shared" si="1"/>
        <v>0</v>
      </c>
    </row>
    <row r="365">
      <c r="S365">
        <f t="shared" si="1"/>
        <v>0</v>
      </c>
    </row>
    <row r="366">
      <c r="S366">
        <f t="shared" si="1"/>
        <v>0</v>
      </c>
    </row>
    <row r="367">
      <c r="S367">
        <f t="shared" si="1"/>
        <v>0</v>
      </c>
    </row>
    <row r="368">
      <c r="S368">
        <f t="shared" si="1"/>
        <v>0</v>
      </c>
    </row>
    <row r="369">
      <c r="S369">
        <f t="shared" si="1"/>
        <v>0</v>
      </c>
    </row>
    <row r="370">
      <c r="S370">
        <f t="shared" si="1"/>
        <v>0</v>
      </c>
    </row>
    <row r="371">
      <c r="S371">
        <f t="shared" si="1"/>
        <v>0</v>
      </c>
    </row>
    <row r="372">
      <c r="S372">
        <f t="shared" si="1"/>
        <v>0</v>
      </c>
    </row>
    <row r="373">
      <c r="S373">
        <f t="shared" si="1"/>
        <v>0</v>
      </c>
    </row>
    <row r="374">
      <c r="S374">
        <f t="shared" si="1"/>
        <v>0</v>
      </c>
    </row>
    <row r="375">
      <c r="S375">
        <f t="shared" si="1"/>
        <v>0</v>
      </c>
    </row>
    <row r="376">
      <c r="S376">
        <f t="shared" si="1"/>
        <v>0</v>
      </c>
    </row>
    <row r="377">
      <c r="S377">
        <f t="shared" si="1"/>
        <v>0</v>
      </c>
    </row>
    <row r="378">
      <c r="S378">
        <f t="shared" si="1"/>
        <v>0</v>
      </c>
    </row>
    <row r="379">
      <c r="S379">
        <f t="shared" si="1"/>
        <v>0</v>
      </c>
    </row>
    <row r="380">
      <c r="S380">
        <f t="shared" si="1"/>
        <v>0</v>
      </c>
    </row>
    <row r="381">
      <c r="S381">
        <f t="shared" si="1"/>
        <v>0</v>
      </c>
    </row>
    <row r="382">
      <c r="S382">
        <f t="shared" si="1"/>
        <v>0</v>
      </c>
    </row>
    <row r="383">
      <c r="S383">
        <f t="shared" si="1"/>
        <v>0</v>
      </c>
    </row>
    <row r="384">
      <c r="S384">
        <f t="shared" si="1"/>
        <v>0</v>
      </c>
    </row>
    <row r="385">
      <c r="S385">
        <f t="shared" si="1"/>
        <v>0</v>
      </c>
    </row>
    <row r="386">
      <c r="S386">
        <f t="shared" si="1"/>
        <v>0</v>
      </c>
    </row>
    <row r="387">
      <c r="S387">
        <f t="shared" si="1"/>
        <v>0</v>
      </c>
    </row>
    <row r="388">
      <c r="S388">
        <f t="shared" si="1"/>
        <v>0</v>
      </c>
    </row>
    <row r="389">
      <c r="S389">
        <f t="shared" si="1"/>
        <v>0</v>
      </c>
    </row>
    <row r="390">
      <c r="S390">
        <f t="shared" si="1"/>
        <v>0</v>
      </c>
    </row>
    <row r="391">
      <c r="S391">
        <f t="shared" si="1"/>
        <v>0</v>
      </c>
    </row>
    <row r="392">
      <c r="S392">
        <f t="shared" si="1"/>
        <v>0</v>
      </c>
    </row>
    <row r="393">
      <c r="S393">
        <f t="shared" si="1"/>
        <v>0</v>
      </c>
    </row>
    <row r="394">
      <c r="S394">
        <f t="shared" si="1"/>
        <v>0</v>
      </c>
    </row>
    <row r="395">
      <c r="S395">
        <f t="shared" si="1"/>
        <v>0</v>
      </c>
    </row>
    <row r="396">
      <c r="S396">
        <f t="shared" si="1"/>
        <v>0</v>
      </c>
    </row>
    <row r="397">
      <c r="S397">
        <f t="shared" si="1"/>
        <v>0</v>
      </c>
    </row>
    <row r="398">
      <c r="S398">
        <f t="shared" si="1"/>
        <v>0</v>
      </c>
    </row>
    <row r="399">
      <c r="S399">
        <f t="shared" si="1"/>
        <v>0</v>
      </c>
    </row>
    <row r="400">
      <c r="S400">
        <f t="shared" si="1"/>
        <v>0</v>
      </c>
    </row>
    <row r="401">
      <c r="S401">
        <f t="shared" si="1"/>
        <v>0</v>
      </c>
    </row>
    <row r="402">
      <c r="S402">
        <f t="shared" si="1"/>
        <v>0</v>
      </c>
    </row>
    <row r="403">
      <c r="S403">
        <f t="shared" si="1"/>
        <v>0</v>
      </c>
    </row>
    <row r="404">
      <c r="S404">
        <f t="shared" si="1"/>
        <v>0</v>
      </c>
    </row>
    <row r="405">
      <c r="S405">
        <f t="shared" si="1"/>
        <v>0</v>
      </c>
    </row>
    <row r="406">
      <c r="S406">
        <f t="shared" si="1"/>
        <v>0</v>
      </c>
    </row>
    <row r="407">
      <c r="S407">
        <f t="shared" si="1"/>
        <v>0</v>
      </c>
    </row>
    <row r="408">
      <c r="S408">
        <f t="shared" si="1"/>
        <v>0</v>
      </c>
    </row>
    <row r="409">
      <c r="S409">
        <f t="shared" si="1"/>
        <v>0</v>
      </c>
    </row>
    <row r="410">
      <c r="S410">
        <f t="shared" si="1"/>
        <v>0</v>
      </c>
    </row>
    <row r="411">
      <c r="S411">
        <f t="shared" si="1"/>
        <v>0</v>
      </c>
    </row>
    <row r="412">
      <c r="S412">
        <f t="shared" si="1"/>
        <v>0</v>
      </c>
    </row>
    <row r="413">
      <c r="S413">
        <f t="shared" si="1"/>
        <v>0</v>
      </c>
    </row>
    <row r="414">
      <c r="S414">
        <f t="shared" si="1"/>
        <v>0</v>
      </c>
    </row>
    <row r="415">
      <c r="S415">
        <f t="shared" si="1"/>
        <v>0</v>
      </c>
    </row>
    <row r="416">
      <c r="S416">
        <f t="shared" si="1"/>
        <v>0</v>
      </c>
    </row>
    <row r="417">
      <c r="S417">
        <f t="shared" si="1"/>
        <v>0</v>
      </c>
    </row>
    <row r="418">
      <c r="S418">
        <f t="shared" si="1"/>
        <v>0</v>
      </c>
    </row>
    <row r="419">
      <c r="S419">
        <f t="shared" si="1"/>
        <v>0</v>
      </c>
    </row>
    <row r="420">
      <c r="S420">
        <f t="shared" si="1"/>
        <v>0</v>
      </c>
    </row>
    <row r="421">
      <c r="S421">
        <f t="shared" si="1"/>
        <v>0</v>
      </c>
    </row>
    <row r="422">
      <c r="S422">
        <f t="shared" si="1"/>
        <v>0</v>
      </c>
    </row>
    <row r="423">
      <c r="S423">
        <f t="shared" si="1"/>
        <v>0</v>
      </c>
    </row>
    <row r="424">
      <c r="S424">
        <f t="shared" si="1"/>
        <v>0</v>
      </c>
    </row>
    <row r="425">
      <c r="S425">
        <f t="shared" si="1"/>
        <v>0</v>
      </c>
    </row>
    <row r="426">
      <c r="S426">
        <f t="shared" si="1"/>
        <v>0</v>
      </c>
    </row>
    <row r="427">
      <c r="S427">
        <f t="shared" si="1"/>
        <v>0</v>
      </c>
    </row>
    <row r="428">
      <c r="S428">
        <f t="shared" si="1"/>
        <v>0</v>
      </c>
    </row>
    <row r="429">
      <c r="S429">
        <f t="shared" si="1"/>
        <v>0</v>
      </c>
    </row>
    <row r="430">
      <c r="S430">
        <f t="shared" si="1"/>
        <v>0</v>
      </c>
    </row>
    <row r="431">
      <c r="S431">
        <f t="shared" si="1"/>
        <v>0</v>
      </c>
    </row>
    <row r="432">
      <c r="S432">
        <f t="shared" si="1"/>
        <v>0</v>
      </c>
    </row>
    <row r="433">
      <c r="S433">
        <f t="shared" si="1"/>
        <v>0</v>
      </c>
    </row>
    <row r="434">
      <c r="S434">
        <f t="shared" si="1"/>
        <v>0</v>
      </c>
    </row>
    <row r="435">
      <c r="S435">
        <f t="shared" si="1"/>
        <v>0</v>
      </c>
    </row>
    <row r="436">
      <c r="S436">
        <f t="shared" si="1"/>
        <v>0</v>
      </c>
    </row>
    <row r="437">
      <c r="S437">
        <f t="shared" si="1"/>
        <v>0</v>
      </c>
    </row>
    <row r="438">
      <c r="S438">
        <f t="shared" si="1"/>
        <v>0</v>
      </c>
    </row>
    <row r="439">
      <c r="S439">
        <f t="shared" si="1"/>
        <v>0</v>
      </c>
    </row>
    <row r="440">
      <c r="S440">
        <f t="shared" si="1"/>
        <v>0</v>
      </c>
    </row>
    <row r="441">
      <c r="S441">
        <f t="shared" si="1"/>
        <v>0</v>
      </c>
    </row>
    <row r="442">
      <c r="S442">
        <f t="shared" si="1"/>
        <v>0</v>
      </c>
    </row>
    <row r="443">
      <c r="S443">
        <f t="shared" si="1"/>
        <v>0</v>
      </c>
    </row>
    <row r="444">
      <c r="S444">
        <f t="shared" si="1"/>
        <v>0</v>
      </c>
    </row>
    <row r="445">
      <c r="S445">
        <f t="shared" si="1"/>
        <v>0</v>
      </c>
    </row>
    <row r="446">
      <c r="S446">
        <f t="shared" si="1"/>
        <v>0</v>
      </c>
    </row>
    <row r="447">
      <c r="S447">
        <f t="shared" si="1"/>
        <v>0</v>
      </c>
    </row>
    <row r="448">
      <c r="S448">
        <f t="shared" si="1"/>
        <v>0</v>
      </c>
    </row>
    <row r="449">
      <c r="S449">
        <f t="shared" si="1"/>
        <v>0</v>
      </c>
    </row>
    <row r="450">
      <c r="S450">
        <f t="shared" si="1"/>
        <v>0</v>
      </c>
    </row>
    <row r="451">
      <c r="S451">
        <f t="shared" si="1"/>
        <v>0</v>
      </c>
    </row>
    <row r="452">
      <c r="S452">
        <f t="shared" si="1"/>
        <v>0</v>
      </c>
    </row>
    <row r="453">
      <c r="S453">
        <f t="shared" si="1"/>
        <v>0</v>
      </c>
    </row>
    <row r="454">
      <c r="S454">
        <f t="shared" si="1"/>
        <v>0</v>
      </c>
    </row>
    <row r="455">
      <c r="S455">
        <f t="shared" si="1"/>
        <v>0</v>
      </c>
    </row>
    <row r="456">
      <c r="S456">
        <f t="shared" si="1"/>
        <v>0</v>
      </c>
    </row>
    <row r="457">
      <c r="S457">
        <f t="shared" si="1"/>
        <v>0</v>
      </c>
    </row>
    <row r="458">
      <c r="S458">
        <f t="shared" si="1"/>
        <v>0</v>
      </c>
    </row>
    <row r="459">
      <c r="S459">
        <f t="shared" si="1"/>
        <v>0</v>
      </c>
    </row>
    <row r="460">
      <c r="S460">
        <f t="shared" si="1"/>
        <v>0</v>
      </c>
    </row>
    <row r="461">
      <c r="S461">
        <f t="shared" si="1"/>
        <v>0</v>
      </c>
    </row>
    <row r="462">
      <c r="S462">
        <f t="shared" si="1"/>
        <v>0</v>
      </c>
    </row>
    <row r="463">
      <c r="S463">
        <f t="shared" si="1"/>
        <v>0</v>
      </c>
    </row>
    <row r="464">
      <c r="S464">
        <f t="shared" si="1"/>
        <v>0</v>
      </c>
    </row>
    <row r="465">
      <c r="S465">
        <f t="shared" si="1"/>
        <v>0</v>
      </c>
    </row>
    <row r="466">
      <c r="S466">
        <f t="shared" si="1"/>
        <v>0</v>
      </c>
    </row>
    <row r="467">
      <c r="S467">
        <f t="shared" si="1"/>
        <v>0</v>
      </c>
    </row>
    <row r="468">
      <c r="S468">
        <f t="shared" si="1"/>
        <v>0</v>
      </c>
    </row>
    <row r="469">
      <c r="S469">
        <f t="shared" si="1"/>
        <v>0</v>
      </c>
    </row>
    <row r="470">
      <c r="S470">
        <f t="shared" si="1"/>
        <v>0</v>
      </c>
    </row>
    <row r="471">
      <c r="S471">
        <f t="shared" si="1"/>
        <v>0</v>
      </c>
    </row>
    <row r="472">
      <c r="S472">
        <f t="shared" si="1"/>
        <v>0</v>
      </c>
    </row>
    <row r="473">
      <c r="S473">
        <f t="shared" si="1"/>
        <v>0</v>
      </c>
    </row>
    <row r="474">
      <c r="S474">
        <f t="shared" si="1"/>
        <v>0</v>
      </c>
    </row>
    <row r="475">
      <c r="S475">
        <f t="shared" si="1"/>
        <v>0</v>
      </c>
    </row>
    <row r="476">
      <c r="S476">
        <f t="shared" si="1"/>
        <v>0</v>
      </c>
    </row>
    <row r="477">
      <c r="S477">
        <f t="shared" si="1"/>
        <v>0</v>
      </c>
    </row>
    <row r="478">
      <c r="S478">
        <f t="shared" si="1"/>
        <v>0</v>
      </c>
    </row>
    <row r="479">
      <c r="S479">
        <f t="shared" si="1"/>
        <v>0</v>
      </c>
    </row>
    <row r="480">
      <c r="S480">
        <f t="shared" si="1"/>
        <v>0</v>
      </c>
    </row>
    <row r="481">
      <c r="S481">
        <f t="shared" si="1"/>
        <v>0</v>
      </c>
    </row>
    <row r="482">
      <c r="S482">
        <f t="shared" si="1"/>
        <v>0</v>
      </c>
    </row>
    <row r="483">
      <c r="S483">
        <f t="shared" si="1"/>
        <v>0</v>
      </c>
    </row>
    <row r="484">
      <c r="S484">
        <f t="shared" si="1"/>
        <v>0</v>
      </c>
    </row>
    <row r="485">
      <c r="S485">
        <f t="shared" si="1"/>
        <v>0</v>
      </c>
    </row>
    <row r="486">
      <c r="S486">
        <f t="shared" si="1"/>
        <v>0</v>
      </c>
    </row>
    <row r="487">
      <c r="S487">
        <f t="shared" si="1"/>
        <v>0</v>
      </c>
    </row>
    <row r="488">
      <c r="S488">
        <f t="shared" si="1"/>
        <v>0</v>
      </c>
    </row>
    <row r="489">
      <c r="S489">
        <f t="shared" si="1"/>
        <v>0</v>
      </c>
    </row>
    <row r="490">
      <c r="S490">
        <f t="shared" si="1"/>
        <v>0</v>
      </c>
    </row>
    <row r="491">
      <c r="S491">
        <f t="shared" si="1"/>
        <v>0</v>
      </c>
    </row>
    <row r="492">
      <c r="S492">
        <f t="shared" si="1"/>
        <v>0</v>
      </c>
    </row>
    <row r="493">
      <c r="S493">
        <f t="shared" si="1"/>
        <v>0</v>
      </c>
    </row>
    <row r="494">
      <c r="S494">
        <f t="shared" si="1"/>
        <v>0</v>
      </c>
    </row>
    <row r="495">
      <c r="S495">
        <f t="shared" si="1"/>
        <v>0</v>
      </c>
    </row>
    <row r="496">
      <c r="S496">
        <f t="shared" si="1"/>
        <v>0</v>
      </c>
    </row>
    <row r="497">
      <c r="S497">
        <f t="shared" si="1"/>
        <v>0</v>
      </c>
    </row>
    <row r="498">
      <c r="S498">
        <f t="shared" si="1"/>
        <v>0</v>
      </c>
    </row>
    <row r="499">
      <c r="S499">
        <f t="shared" si="1"/>
        <v>0</v>
      </c>
    </row>
    <row r="500">
      <c r="S500">
        <f t="shared" si="1"/>
        <v>0</v>
      </c>
    </row>
    <row r="501">
      <c r="S501">
        <f t="shared" si="1"/>
        <v>0</v>
      </c>
    </row>
    <row r="502">
      <c r="S502">
        <f t="shared" si="1"/>
        <v>0</v>
      </c>
    </row>
    <row r="503">
      <c r="S503">
        <f t="shared" si="1"/>
        <v>0</v>
      </c>
    </row>
    <row r="504">
      <c r="S504">
        <f t="shared" si="1"/>
        <v>0</v>
      </c>
    </row>
    <row r="505">
      <c r="S505">
        <f t="shared" si="1"/>
        <v>0</v>
      </c>
    </row>
    <row r="506">
      <c r="S506">
        <f t="shared" si="1"/>
        <v>0</v>
      </c>
    </row>
    <row r="507">
      <c r="S507">
        <f t="shared" si="1"/>
        <v>0</v>
      </c>
    </row>
    <row r="508">
      <c r="S508">
        <f t="shared" si="1"/>
        <v>0</v>
      </c>
    </row>
    <row r="509">
      <c r="S509">
        <f t="shared" si="1"/>
        <v>0</v>
      </c>
    </row>
    <row r="510">
      <c r="S510">
        <f t="shared" si="1"/>
        <v>0</v>
      </c>
    </row>
    <row r="511">
      <c r="S511">
        <f t="shared" si="1"/>
        <v>0</v>
      </c>
    </row>
    <row r="512">
      <c r="S512">
        <f t="shared" si="1"/>
        <v>0</v>
      </c>
    </row>
    <row r="513">
      <c r="S513">
        <f t="shared" si="1"/>
        <v>0</v>
      </c>
    </row>
    <row r="514">
      <c r="S514">
        <f t="shared" si="1"/>
        <v>0</v>
      </c>
    </row>
    <row r="515">
      <c r="S515">
        <f t="shared" si="1"/>
        <v>0</v>
      </c>
    </row>
    <row r="516">
      <c r="S516">
        <f t="shared" si="1"/>
        <v>0</v>
      </c>
    </row>
    <row r="517">
      <c r="S517">
        <f t="shared" si="1"/>
        <v>0</v>
      </c>
    </row>
    <row r="518">
      <c r="S518">
        <f t="shared" si="1"/>
        <v>0</v>
      </c>
    </row>
    <row r="519">
      <c r="S519">
        <f t="shared" si="1"/>
        <v>0</v>
      </c>
    </row>
    <row r="520">
      <c r="S520">
        <f t="shared" si="1"/>
        <v>0</v>
      </c>
    </row>
    <row r="521">
      <c r="S521">
        <f t="shared" si="1"/>
        <v>0</v>
      </c>
    </row>
    <row r="522">
      <c r="S522">
        <f t="shared" si="1"/>
        <v>0</v>
      </c>
    </row>
    <row r="523">
      <c r="S523">
        <f t="shared" si="1"/>
        <v>0</v>
      </c>
    </row>
    <row r="524">
      <c r="S524">
        <f t="shared" si="1"/>
        <v>0</v>
      </c>
    </row>
    <row r="525">
      <c r="S525">
        <f t="shared" si="1"/>
        <v>0</v>
      </c>
    </row>
    <row r="526">
      <c r="S526">
        <f t="shared" si="1"/>
        <v>0</v>
      </c>
    </row>
    <row r="527">
      <c r="S527">
        <f t="shared" si="1"/>
        <v>0</v>
      </c>
    </row>
    <row r="528">
      <c r="S528">
        <f t="shared" si="1"/>
        <v>0</v>
      </c>
    </row>
    <row r="529">
      <c r="S529">
        <f t="shared" si="1"/>
        <v>0</v>
      </c>
    </row>
    <row r="530">
      <c r="S530">
        <f t="shared" si="1"/>
        <v>0</v>
      </c>
    </row>
    <row r="531">
      <c r="S531">
        <f t="shared" si="1"/>
        <v>0</v>
      </c>
    </row>
    <row r="532">
      <c r="S532">
        <f t="shared" si="1"/>
        <v>0</v>
      </c>
    </row>
    <row r="533">
      <c r="S533">
        <f t="shared" si="1"/>
        <v>0</v>
      </c>
    </row>
    <row r="534">
      <c r="S534">
        <f t="shared" si="1"/>
        <v>0</v>
      </c>
    </row>
    <row r="535">
      <c r="S535">
        <f t="shared" si="1"/>
        <v>0</v>
      </c>
    </row>
    <row r="536">
      <c r="S536">
        <f t="shared" si="1"/>
        <v>0</v>
      </c>
    </row>
    <row r="537">
      <c r="S537">
        <f t="shared" si="1"/>
        <v>0</v>
      </c>
    </row>
    <row r="538">
      <c r="S538">
        <f t="shared" si="1"/>
        <v>0</v>
      </c>
    </row>
    <row r="539">
      <c r="S539">
        <f t="shared" si="1"/>
        <v>0</v>
      </c>
    </row>
    <row r="540">
      <c r="S540">
        <f t="shared" si="1"/>
        <v>0</v>
      </c>
    </row>
    <row r="541">
      <c r="S541">
        <f t="shared" si="1"/>
        <v>0</v>
      </c>
    </row>
    <row r="542">
      <c r="S542">
        <f t="shared" si="1"/>
        <v>0</v>
      </c>
    </row>
    <row r="543">
      <c r="S543">
        <f t="shared" si="1"/>
        <v>0</v>
      </c>
    </row>
    <row r="544">
      <c r="S544">
        <f t="shared" si="1"/>
        <v>0</v>
      </c>
    </row>
    <row r="545">
      <c r="S545">
        <f t="shared" si="1"/>
        <v>0</v>
      </c>
    </row>
    <row r="546">
      <c r="S546">
        <f t="shared" si="1"/>
        <v>0</v>
      </c>
    </row>
    <row r="547">
      <c r="S547">
        <f t="shared" si="1"/>
        <v>0</v>
      </c>
    </row>
    <row r="548">
      <c r="S548">
        <f t="shared" si="1"/>
        <v>0</v>
      </c>
    </row>
    <row r="549">
      <c r="S549">
        <f t="shared" si="1"/>
        <v>0</v>
      </c>
    </row>
    <row r="550">
      <c r="S550">
        <f t="shared" si="1"/>
        <v>0</v>
      </c>
    </row>
    <row r="551">
      <c r="S551">
        <f t="shared" si="1"/>
        <v>0</v>
      </c>
    </row>
    <row r="552">
      <c r="S552">
        <f t="shared" si="1"/>
        <v>0</v>
      </c>
    </row>
    <row r="553">
      <c r="S553">
        <f t="shared" si="1"/>
        <v>0</v>
      </c>
    </row>
    <row r="554">
      <c r="S554">
        <f t="shared" si="1"/>
        <v>0</v>
      </c>
    </row>
    <row r="555">
      <c r="S555">
        <f t="shared" si="1"/>
        <v>0</v>
      </c>
    </row>
    <row r="556">
      <c r="S556">
        <f t="shared" si="1"/>
        <v>0</v>
      </c>
    </row>
    <row r="557">
      <c r="S557">
        <f t="shared" si="1"/>
        <v>0</v>
      </c>
    </row>
    <row r="558">
      <c r="S558">
        <f t="shared" si="1"/>
        <v>0</v>
      </c>
    </row>
    <row r="559">
      <c r="S559">
        <f t="shared" si="1"/>
        <v>0</v>
      </c>
    </row>
    <row r="560">
      <c r="S560">
        <f t="shared" si="1"/>
        <v>0</v>
      </c>
    </row>
    <row r="561">
      <c r="S561">
        <f t="shared" si="1"/>
        <v>0</v>
      </c>
    </row>
    <row r="562">
      <c r="S562">
        <f t="shared" si="1"/>
        <v>0</v>
      </c>
    </row>
    <row r="563">
      <c r="S563">
        <f t="shared" si="1"/>
        <v>0</v>
      </c>
    </row>
    <row r="564">
      <c r="S564">
        <f t="shared" si="1"/>
        <v>0</v>
      </c>
    </row>
    <row r="565">
      <c r="S565">
        <f t="shared" si="1"/>
        <v>0</v>
      </c>
    </row>
    <row r="566">
      <c r="S566">
        <f t="shared" si="1"/>
        <v>0</v>
      </c>
    </row>
    <row r="567">
      <c r="S567">
        <f t="shared" si="1"/>
        <v>0</v>
      </c>
    </row>
    <row r="568">
      <c r="S568">
        <f t="shared" si="1"/>
        <v>0</v>
      </c>
    </row>
    <row r="569">
      <c r="S569">
        <f t="shared" si="1"/>
        <v>0</v>
      </c>
    </row>
    <row r="570">
      <c r="S570">
        <f t="shared" si="1"/>
        <v>0</v>
      </c>
    </row>
    <row r="571">
      <c r="S571">
        <f t="shared" si="1"/>
        <v>0</v>
      </c>
    </row>
    <row r="572">
      <c r="S572">
        <f t="shared" si="1"/>
        <v>0</v>
      </c>
    </row>
    <row r="573">
      <c r="S573">
        <f t="shared" si="1"/>
        <v>0</v>
      </c>
    </row>
    <row r="574">
      <c r="S574">
        <f t="shared" si="1"/>
        <v>0</v>
      </c>
    </row>
    <row r="575">
      <c r="S575">
        <f t="shared" si="1"/>
        <v>0</v>
      </c>
    </row>
    <row r="576">
      <c r="S576">
        <f t="shared" si="1"/>
        <v>0</v>
      </c>
    </row>
    <row r="577">
      <c r="S577">
        <f t="shared" si="1"/>
        <v>0</v>
      </c>
    </row>
    <row r="578">
      <c r="S578">
        <f t="shared" si="1"/>
        <v>0</v>
      </c>
    </row>
    <row r="579">
      <c r="S579">
        <f t="shared" si="1"/>
        <v>0</v>
      </c>
    </row>
    <row r="580">
      <c r="S580">
        <f t="shared" si="1"/>
        <v>0</v>
      </c>
    </row>
    <row r="581">
      <c r="S581">
        <f t="shared" si="1"/>
        <v>0</v>
      </c>
    </row>
    <row r="582">
      <c r="S582">
        <f t="shared" si="1"/>
        <v>0</v>
      </c>
    </row>
    <row r="583">
      <c r="S583">
        <f t="shared" si="1"/>
        <v>0</v>
      </c>
    </row>
    <row r="584">
      <c r="S584">
        <f t="shared" si="1"/>
        <v>0</v>
      </c>
    </row>
    <row r="585">
      <c r="S585">
        <f t="shared" si="1"/>
        <v>0</v>
      </c>
    </row>
    <row r="586">
      <c r="S586">
        <f t="shared" si="1"/>
        <v>0</v>
      </c>
    </row>
    <row r="587">
      <c r="S587">
        <f t="shared" si="1"/>
        <v>0</v>
      </c>
    </row>
    <row r="588">
      <c r="S588">
        <f t="shared" si="1"/>
        <v>0</v>
      </c>
    </row>
    <row r="589">
      <c r="S589">
        <f t="shared" si="1"/>
        <v>0</v>
      </c>
    </row>
    <row r="590">
      <c r="S590">
        <f t="shared" si="1"/>
        <v>0</v>
      </c>
    </row>
    <row r="591">
      <c r="S591">
        <f t="shared" si="1"/>
        <v>0</v>
      </c>
    </row>
    <row r="592">
      <c r="S592">
        <f t="shared" si="1"/>
        <v>0</v>
      </c>
    </row>
    <row r="593">
      <c r="S593">
        <f t="shared" si="1"/>
        <v>0</v>
      </c>
    </row>
    <row r="594">
      <c r="S594">
        <f t="shared" si="1"/>
        <v>0</v>
      </c>
    </row>
    <row r="595">
      <c r="S595">
        <f t="shared" si="1"/>
        <v>0</v>
      </c>
    </row>
    <row r="596">
      <c r="S596">
        <f t="shared" si="1"/>
        <v>0</v>
      </c>
    </row>
    <row r="597">
      <c r="S597">
        <f t="shared" si="1"/>
        <v>0</v>
      </c>
    </row>
    <row r="598">
      <c r="S598">
        <f t="shared" si="1"/>
        <v>0</v>
      </c>
    </row>
    <row r="599">
      <c r="S599">
        <f t="shared" si="1"/>
        <v>0</v>
      </c>
    </row>
    <row r="600">
      <c r="S600">
        <f t="shared" si="1"/>
        <v>0</v>
      </c>
    </row>
    <row r="601">
      <c r="S601">
        <f t="shared" si="1"/>
        <v>0</v>
      </c>
    </row>
    <row r="602">
      <c r="S602">
        <f t="shared" si="1"/>
        <v>0</v>
      </c>
    </row>
    <row r="603">
      <c r="S603">
        <f t="shared" si="1"/>
        <v>0</v>
      </c>
    </row>
    <row r="604">
      <c r="S604">
        <f t="shared" si="1"/>
        <v>0</v>
      </c>
    </row>
    <row r="605">
      <c r="S605">
        <f t="shared" si="1"/>
        <v>0</v>
      </c>
    </row>
    <row r="606">
      <c r="S606">
        <f t="shared" si="1"/>
        <v>0</v>
      </c>
    </row>
    <row r="607">
      <c r="S607">
        <f t="shared" si="1"/>
        <v>0</v>
      </c>
    </row>
    <row r="608">
      <c r="S608">
        <f t="shared" si="1"/>
        <v>0</v>
      </c>
    </row>
    <row r="609">
      <c r="S609">
        <f t="shared" si="1"/>
        <v>0</v>
      </c>
    </row>
    <row r="610">
      <c r="S610">
        <f t="shared" si="1"/>
        <v>0</v>
      </c>
    </row>
    <row r="611">
      <c r="S611">
        <f t="shared" si="1"/>
        <v>0</v>
      </c>
    </row>
    <row r="612">
      <c r="S612">
        <f t="shared" si="1"/>
        <v>0</v>
      </c>
    </row>
    <row r="613">
      <c r="S613">
        <f t="shared" si="1"/>
        <v>0</v>
      </c>
    </row>
    <row r="614">
      <c r="S614">
        <f t="shared" si="1"/>
        <v>0</v>
      </c>
    </row>
    <row r="615">
      <c r="S615">
        <f t="shared" si="1"/>
        <v>0</v>
      </c>
    </row>
    <row r="616">
      <c r="S616">
        <f t="shared" si="1"/>
        <v>0</v>
      </c>
    </row>
    <row r="617">
      <c r="S617">
        <f t="shared" si="1"/>
        <v>0</v>
      </c>
    </row>
    <row r="618">
      <c r="S618">
        <f t="shared" si="1"/>
        <v>0</v>
      </c>
    </row>
    <row r="619">
      <c r="S619">
        <f t="shared" si="1"/>
        <v>0</v>
      </c>
    </row>
    <row r="620">
      <c r="S620">
        <f t="shared" si="1"/>
        <v>0</v>
      </c>
    </row>
    <row r="621">
      <c r="S621">
        <f t="shared" si="1"/>
        <v>0</v>
      </c>
    </row>
    <row r="622">
      <c r="S622">
        <f t="shared" si="1"/>
        <v>0</v>
      </c>
    </row>
    <row r="623">
      <c r="S623">
        <f t="shared" si="1"/>
        <v>0</v>
      </c>
    </row>
    <row r="624">
      <c r="S624">
        <f t="shared" si="1"/>
        <v>0</v>
      </c>
    </row>
    <row r="625">
      <c r="S625">
        <f t="shared" si="1"/>
        <v>0</v>
      </c>
    </row>
    <row r="626">
      <c r="S626">
        <f t="shared" si="1"/>
        <v>0</v>
      </c>
    </row>
    <row r="627">
      <c r="S627">
        <f t="shared" si="1"/>
        <v>0</v>
      </c>
    </row>
    <row r="628">
      <c r="S628">
        <f t="shared" si="1"/>
        <v>0</v>
      </c>
    </row>
    <row r="629">
      <c r="S629">
        <f t="shared" si="1"/>
        <v>0</v>
      </c>
    </row>
    <row r="630">
      <c r="S630">
        <f t="shared" si="1"/>
        <v>0</v>
      </c>
    </row>
    <row r="631">
      <c r="S631">
        <f t="shared" si="1"/>
        <v>0</v>
      </c>
    </row>
    <row r="632">
      <c r="S632">
        <f t="shared" si="1"/>
        <v>0</v>
      </c>
    </row>
    <row r="633">
      <c r="S633">
        <f t="shared" si="1"/>
        <v>0</v>
      </c>
    </row>
    <row r="634">
      <c r="S634">
        <f t="shared" si="1"/>
        <v>0</v>
      </c>
    </row>
    <row r="635">
      <c r="S635">
        <f t="shared" si="1"/>
        <v>0</v>
      </c>
    </row>
    <row r="636">
      <c r="S636">
        <f t="shared" si="1"/>
        <v>0</v>
      </c>
    </row>
    <row r="637">
      <c r="S637">
        <f t="shared" si="1"/>
        <v>0</v>
      </c>
    </row>
    <row r="638">
      <c r="S638">
        <f t="shared" si="1"/>
        <v>0</v>
      </c>
    </row>
    <row r="639">
      <c r="S639">
        <f t="shared" si="1"/>
        <v>0</v>
      </c>
    </row>
    <row r="640">
      <c r="S640">
        <f t="shared" si="1"/>
        <v>0</v>
      </c>
    </row>
    <row r="641">
      <c r="S641">
        <f t="shared" si="1"/>
        <v>0</v>
      </c>
    </row>
    <row r="642">
      <c r="S642">
        <f t="shared" si="1"/>
        <v>0</v>
      </c>
    </row>
    <row r="643">
      <c r="S643">
        <f t="shared" si="1"/>
        <v>0</v>
      </c>
    </row>
    <row r="644">
      <c r="S644">
        <f t="shared" si="1"/>
        <v>0</v>
      </c>
    </row>
    <row r="645">
      <c r="S645">
        <f t="shared" si="1"/>
        <v>0</v>
      </c>
    </row>
    <row r="646">
      <c r="S646">
        <f t="shared" si="1"/>
        <v>0</v>
      </c>
    </row>
    <row r="647">
      <c r="S647">
        <f t="shared" si="1"/>
        <v>0</v>
      </c>
    </row>
    <row r="648">
      <c r="S648">
        <f t="shared" si="1"/>
        <v>0</v>
      </c>
    </row>
    <row r="649">
      <c r="S649">
        <f t="shared" si="1"/>
        <v>0</v>
      </c>
    </row>
    <row r="650">
      <c r="S650">
        <f t="shared" si="1"/>
        <v>0</v>
      </c>
    </row>
    <row r="651">
      <c r="S651">
        <f t="shared" si="1"/>
        <v>0</v>
      </c>
    </row>
    <row r="652">
      <c r="S652">
        <f t="shared" si="1"/>
        <v>0</v>
      </c>
    </row>
    <row r="653">
      <c r="S653">
        <f t="shared" si="1"/>
        <v>0</v>
      </c>
    </row>
    <row r="654">
      <c r="S654">
        <f t="shared" si="1"/>
        <v>0</v>
      </c>
    </row>
    <row r="655">
      <c r="S655">
        <f t="shared" si="1"/>
        <v>0</v>
      </c>
    </row>
    <row r="656">
      <c r="S656">
        <f t="shared" si="1"/>
        <v>0</v>
      </c>
    </row>
    <row r="657">
      <c r="S657">
        <f t="shared" si="1"/>
        <v>0</v>
      </c>
    </row>
    <row r="658">
      <c r="S658">
        <f t="shared" si="1"/>
        <v>0</v>
      </c>
    </row>
    <row r="659">
      <c r="S659">
        <f t="shared" si="1"/>
        <v>0</v>
      </c>
    </row>
    <row r="660">
      <c r="S660">
        <f t="shared" si="1"/>
        <v>0</v>
      </c>
    </row>
    <row r="661">
      <c r="S661">
        <f t="shared" si="1"/>
        <v>0</v>
      </c>
    </row>
    <row r="662">
      <c r="S662">
        <f t="shared" si="1"/>
        <v>0</v>
      </c>
    </row>
    <row r="663">
      <c r="S663">
        <f t="shared" si="1"/>
        <v>0</v>
      </c>
    </row>
    <row r="664">
      <c r="S664">
        <f t="shared" si="1"/>
        <v>0</v>
      </c>
    </row>
    <row r="665">
      <c r="S665">
        <f t="shared" si="1"/>
        <v>0</v>
      </c>
    </row>
    <row r="666">
      <c r="S666">
        <f t="shared" si="1"/>
        <v>0</v>
      </c>
    </row>
    <row r="667">
      <c r="S667">
        <f t="shared" si="1"/>
        <v>0</v>
      </c>
    </row>
    <row r="668">
      <c r="S668">
        <f t="shared" si="1"/>
        <v>0</v>
      </c>
    </row>
    <row r="669">
      <c r="S669">
        <f t="shared" si="1"/>
        <v>0</v>
      </c>
    </row>
    <row r="670">
      <c r="S670">
        <f t="shared" si="1"/>
        <v>0</v>
      </c>
    </row>
    <row r="671">
      <c r="S671">
        <f t="shared" si="1"/>
        <v>0</v>
      </c>
    </row>
    <row r="672">
      <c r="S672">
        <f t="shared" si="1"/>
        <v>0</v>
      </c>
    </row>
    <row r="673">
      <c r="S673">
        <f t="shared" si="1"/>
        <v>0</v>
      </c>
    </row>
    <row r="674">
      <c r="S674">
        <f t="shared" si="1"/>
        <v>0</v>
      </c>
    </row>
    <row r="675">
      <c r="S675">
        <f t="shared" si="1"/>
        <v>0</v>
      </c>
    </row>
    <row r="676">
      <c r="S676">
        <f t="shared" si="1"/>
        <v>0</v>
      </c>
    </row>
    <row r="677">
      <c r="S677">
        <f t="shared" si="1"/>
        <v>0</v>
      </c>
    </row>
    <row r="678">
      <c r="S678">
        <f t="shared" si="1"/>
        <v>0</v>
      </c>
    </row>
    <row r="679">
      <c r="S679">
        <f t="shared" si="1"/>
        <v>0</v>
      </c>
    </row>
    <row r="680">
      <c r="S680">
        <f t="shared" si="1"/>
        <v>0</v>
      </c>
    </row>
    <row r="681">
      <c r="S681">
        <f t="shared" si="1"/>
        <v>0</v>
      </c>
    </row>
    <row r="682">
      <c r="S682">
        <f t="shared" si="1"/>
        <v>0</v>
      </c>
    </row>
    <row r="683">
      <c r="S683">
        <f t="shared" si="1"/>
        <v>0</v>
      </c>
    </row>
    <row r="684">
      <c r="S684">
        <f t="shared" si="1"/>
        <v>0</v>
      </c>
    </row>
    <row r="685">
      <c r="S685">
        <f t="shared" si="1"/>
        <v>0</v>
      </c>
    </row>
    <row r="686">
      <c r="S686">
        <f t="shared" si="1"/>
        <v>0</v>
      </c>
    </row>
    <row r="687">
      <c r="S687">
        <f t="shared" si="1"/>
        <v>0</v>
      </c>
    </row>
    <row r="688">
      <c r="S688">
        <f t="shared" si="1"/>
        <v>0</v>
      </c>
    </row>
    <row r="689">
      <c r="S689">
        <f t="shared" si="1"/>
        <v>0</v>
      </c>
    </row>
    <row r="690">
      <c r="S690">
        <f t="shared" si="1"/>
        <v>0</v>
      </c>
    </row>
    <row r="691">
      <c r="S691">
        <f t="shared" si="1"/>
        <v>0</v>
      </c>
    </row>
    <row r="692">
      <c r="S692">
        <f t="shared" si="1"/>
        <v>0</v>
      </c>
    </row>
    <row r="693">
      <c r="S693">
        <f t="shared" si="1"/>
        <v>0</v>
      </c>
    </row>
    <row r="694">
      <c r="S694">
        <f t="shared" si="1"/>
        <v>0</v>
      </c>
    </row>
    <row r="695">
      <c r="S695">
        <f t="shared" si="1"/>
        <v>0</v>
      </c>
    </row>
    <row r="696">
      <c r="S696">
        <f t="shared" si="1"/>
        <v>0</v>
      </c>
    </row>
    <row r="697">
      <c r="S697">
        <f t="shared" si="1"/>
        <v>0</v>
      </c>
    </row>
    <row r="698">
      <c r="S698">
        <f t="shared" si="1"/>
        <v>0</v>
      </c>
    </row>
    <row r="699">
      <c r="S699">
        <f t="shared" si="1"/>
        <v>0</v>
      </c>
    </row>
    <row r="700">
      <c r="S700">
        <f t="shared" si="1"/>
        <v>0</v>
      </c>
    </row>
    <row r="701">
      <c r="S701">
        <f t="shared" si="1"/>
        <v>0</v>
      </c>
    </row>
    <row r="702">
      <c r="S702">
        <f t="shared" si="1"/>
        <v>0</v>
      </c>
    </row>
    <row r="703">
      <c r="S703">
        <f t="shared" si="1"/>
        <v>0</v>
      </c>
    </row>
    <row r="704">
      <c r="S704">
        <f t="shared" si="1"/>
        <v>0</v>
      </c>
    </row>
    <row r="705">
      <c r="S705">
        <f t="shared" si="1"/>
        <v>0</v>
      </c>
    </row>
    <row r="706">
      <c r="S706">
        <f t="shared" si="1"/>
        <v>0</v>
      </c>
    </row>
    <row r="707">
      <c r="S707">
        <f t="shared" si="1"/>
        <v>0</v>
      </c>
    </row>
    <row r="708">
      <c r="S708">
        <f t="shared" si="1"/>
        <v>0</v>
      </c>
    </row>
    <row r="709">
      <c r="S709">
        <f t="shared" si="1"/>
        <v>0</v>
      </c>
    </row>
    <row r="710">
      <c r="S710">
        <f t="shared" si="1"/>
        <v>0</v>
      </c>
    </row>
    <row r="711">
      <c r="S711">
        <f t="shared" si="1"/>
        <v>0</v>
      </c>
    </row>
    <row r="712">
      <c r="S712">
        <f t="shared" si="1"/>
        <v>0</v>
      </c>
    </row>
    <row r="713">
      <c r="S713">
        <f t="shared" si="1"/>
        <v>0</v>
      </c>
    </row>
    <row r="714">
      <c r="S714">
        <f t="shared" si="1"/>
        <v>0</v>
      </c>
    </row>
    <row r="715">
      <c r="S715">
        <f t="shared" si="1"/>
        <v>0</v>
      </c>
    </row>
    <row r="716">
      <c r="S716">
        <f t="shared" si="1"/>
        <v>0</v>
      </c>
    </row>
    <row r="717">
      <c r="S717">
        <f t="shared" si="1"/>
        <v>0</v>
      </c>
    </row>
    <row r="718">
      <c r="S718">
        <f t="shared" si="1"/>
        <v>0</v>
      </c>
    </row>
    <row r="719">
      <c r="S719">
        <f t="shared" si="1"/>
        <v>0</v>
      </c>
    </row>
    <row r="720">
      <c r="S720">
        <f t="shared" si="1"/>
        <v>0</v>
      </c>
    </row>
    <row r="721">
      <c r="S721">
        <f t="shared" si="1"/>
        <v>0</v>
      </c>
    </row>
    <row r="722">
      <c r="S722">
        <f t="shared" si="1"/>
        <v>0</v>
      </c>
    </row>
    <row r="723">
      <c r="S723">
        <f t="shared" si="1"/>
        <v>0</v>
      </c>
    </row>
    <row r="724">
      <c r="S724">
        <f t="shared" si="1"/>
        <v>0</v>
      </c>
    </row>
    <row r="725">
      <c r="S725">
        <f t="shared" si="1"/>
        <v>0</v>
      </c>
    </row>
    <row r="726">
      <c r="S726">
        <f t="shared" si="1"/>
        <v>0</v>
      </c>
    </row>
    <row r="727">
      <c r="S727">
        <f t="shared" si="1"/>
        <v>0</v>
      </c>
    </row>
    <row r="728">
      <c r="S728">
        <f t="shared" si="1"/>
        <v>0</v>
      </c>
    </row>
    <row r="729">
      <c r="S729">
        <f t="shared" si="1"/>
        <v>0</v>
      </c>
    </row>
    <row r="730">
      <c r="S730">
        <f t="shared" si="1"/>
        <v>0</v>
      </c>
    </row>
    <row r="731">
      <c r="S731">
        <f t="shared" si="1"/>
        <v>0</v>
      </c>
    </row>
    <row r="732">
      <c r="S732">
        <f t="shared" si="1"/>
        <v>0</v>
      </c>
    </row>
    <row r="733">
      <c r="S733">
        <f t="shared" si="1"/>
        <v>0</v>
      </c>
    </row>
    <row r="734">
      <c r="S734">
        <f t="shared" si="1"/>
        <v>0</v>
      </c>
    </row>
    <row r="735">
      <c r="S735">
        <f t="shared" si="1"/>
        <v>0</v>
      </c>
    </row>
    <row r="736">
      <c r="S736">
        <f t="shared" si="1"/>
        <v>0</v>
      </c>
    </row>
    <row r="737">
      <c r="S737">
        <f t="shared" si="1"/>
        <v>0</v>
      </c>
    </row>
    <row r="738">
      <c r="S738">
        <f t="shared" si="1"/>
        <v>0</v>
      </c>
    </row>
    <row r="739">
      <c r="S739">
        <f t="shared" si="1"/>
        <v>0</v>
      </c>
    </row>
    <row r="740">
      <c r="S740">
        <f t="shared" si="1"/>
        <v>0</v>
      </c>
    </row>
    <row r="741">
      <c r="S741">
        <f t="shared" si="1"/>
        <v>0</v>
      </c>
    </row>
    <row r="742">
      <c r="S742">
        <f t="shared" si="1"/>
        <v>0</v>
      </c>
    </row>
    <row r="743">
      <c r="S743">
        <f t="shared" si="1"/>
        <v>0</v>
      </c>
    </row>
    <row r="744">
      <c r="S744">
        <f t="shared" si="1"/>
        <v>0</v>
      </c>
    </row>
    <row r="745">
      <c r="S745">
        <f t="shared" si="1"/>
        <v>0</v>
      </c>
    </row>
    <row r="746">
      <c r="S746">
        <f t="shared" si="1"/>
        <v>0</v>
      </c>
    </row>
    <row r="747">
      <c r="S747">
        <f t="shared" si="1"/>
        <v>0</v>
      </c>
    </row>
    <row r="748">
      <c r="S748">
        <f t="shared" si="1"/>
        <v>0</v>
      </c>
    </row>
    <row r="749">
      <c r="S749">
        <f t="shared" si="1"/>
        <v>0</v>
      </c>
    </row>
    <row r="750">
      <c r="S750">
        <f t="shared" si="1"/>
        <v>0</v>
      </c>
    </row>
    <row r="751">
      <c r="S751">
        <f t="shared" si="1"/>
        <v>0</v>
      </c>
    </row>
    <row r="752">
      <c r="S752">
        <f t="shared" si="1"/>
        <v>0</v>
      </c>
    </row>
    <row r="753">
      <c r="S753">
        <f t="shared" si="1"/>
        <v>0</v>
      </c>
    </row>
    <row r="754">
      <c r="S754">
        <f t="shared" si="1"/>
        <v>0</v>
      </c>
    </row>
    <row r="755">
      <c r="S755">
        <f t="shared" si="1"/>
        <v>0</v>
      </c>
    </row>
    <row r="756">
      <c r="S756">
        <f t="shared" si="1"/>
        <v>0</v>
      </c>
    </row>
    <row r="757">
      <c r="S757">
        <f t="shared" si="1"/>
        <v>0</v>
      </c>
    </row>
    <row r="758">
      <c r="S758">
        <f t="shared" si="1"/>
        <v>0</v>
      </c>
    </row>
    <row r="759">
      <c r="S759">
        <f t="shared" si="1"/>
        <v>0</v>
      </c>
    </row>
    <row r="760">
      <c r="S760">
        <f t="shared" si="1"/>
        <v>0</v>
      </c>
    </row>
    <row r="761">
      <c r="S761">
        <f t="shared" si="1"/>
        <v>0</v>
      </c>
    </row>
    <row r="762">
      <c r="S762">
        <f t="shared" si="1"/>
        <v>0</v>
      </c>
    </row>
    <row r="763">
      <c r="S763">
        <f t="shared" si="1"/>
        <v>0</v>
      </c>
    </row>
    <row r="764">
      <c r="S764">
        <f t="shared" si="1"/>
        <v>0</v>
      </c>
    </row>
    <row r="765">
      <c r="S765">
        <f t="shared" si="1"/>
        <v>0</v>
      </c>
    </row>
    <row r="766">
      <c r="S766">
        <f t="shared" si="1"/>
        <v>0</v>
      </c>
    </row>
    <row r="767">
      <c r="S767">
        <f t="shared" si="1"/>
        <v>0</v>
      </c>
    </row>
    <row r="768">
      <c r="S768">
        <f t="shared" si="1"/>
        <v>0</v>
      </c>
    </row>
    <row r="769">
      <c r="S769">
        <f t="shared" si="1"/>
        <v>0</v>
      </c>
    </row>
    <row r="770">
      <c r="S770">
        <f t="shared" si="1"/>
        <v>0</v>
      </c>
    </row>
    <row r="771">
      <c r="S771">
        <f t="shared" si="1"/>
        <v>0</v>
      </c>
    </row>
    <row r="772">
      <c r="S772">
        <f t="shared" si="1"/>
        <v>0</v>
      </c>
    </row>
    <row r="773">
      <c r="S773">
        <f t="shared" si="1"/>
        <v>0</v>
      </c>
    </row>
    <row r="774">
      <c r="S774">
        <f t="shared" si="1"/>
        <v>0</v>
      </c>
    </row>
    <row r="775">
      <c r="S775">
        <f t="shared" si="1"/>
        <v>0</v>
      </c>
    </row>
    <row r="776">
      <c r="S776">
        <f t="shared" si="1"/>
        <v>0</v>
      </c>
    </row>
    <row r="777">
      <c r="S777">
        <f t="shared" si="1"/>
        <v>0</v>
      </c>
    </row>
    <row r="778">
      <c r="S778">
        <f t="shared" si="1"/>
        <v>0</v>
      </c>
    </row>
    <row r="779">
      <c r="S779">
        <f t="shared" si="1"/>
        <v>0</v>
      </c>
    </row>
    <row r="780">
      <c r="S780">
        <f t="shared" si="1"/>
        <v>0</v>
      </c>
    </row>
    <row r="781">
      <c r="S781">
        <f t="shared" si="1"/>
        <v>0</v>
      </c>
    </row>
    <row r="782">
      <c r="S782">
        <f t="shared" si="1"/>
        <v>0</v>
      </c>
    </row>
    <row r="783">
      <c r="S783">
        <f t="shared" si="1"/>
        <v>0</v>
      </c>
    </row>
    <row r="784">
      <c r="S784">
        <f t="shared" si="1"/>
        <v>0</v>
      </c>
    </row>
    <row r="785">
      <c r="S785">
        <f t="shared" si="1"/>
        <v>0</v>
      </c>
    </row>
    <row r="786">
      <c r="S786">
        <f t="shared" si="1"/>
        <v>0</v>
      </c>
    </row>
    <row r="787">
      <c r="S787">
        <f t="shared" si="1"/>
        <v>0</v>
      </c>
    </row>
    <row r="788">
      <c r="S788">
        <f t="shared" si="1"/>
        <v>0</v>
      </c>
    </row>
    <row r="789">
      <c r="S789">
        <f t="shared" si="1"/>
        <v>0</v>
      </c>
    </row>
    <row r="790">
      <c r="S790">
        <f t="shared" si="1"/>
        <v>0</v>
      </c>
    </row>
    <row r="791">
      <c r="S791">
        <f t="shared" si="1"/>
        <v>0</v>
      </c>
    </row>
    <row r="792">
      <c r="S792">
        <f t="shared" si="1"/>
        <v>0</v>
      </c>
    </row>
    <row r="793">
      <c r="S793">
        <f t="shared" si="1"/>
        <v>0</v>
      </c>
    </row>
    <row r="794">
      <c r="S794">
        <f t="shared" si="1"/>
        <v>0</v>
      </c>
    </row>
    <row r="795">
      <c r="S795">
        <f t="shared" si="1"/>
        <v>0</v>
      </c>
    </row>
    <row r="796">
      <c r="S796">
        <f t="shared" si="1"/>
        <v>0</v>
      </c>
    </row>
    <row r="797">
      <c r="S797">
        <f t="shared" si="1"/>
        <v>0</v>
      </c>
    </row>
    <row r="798">
      <c r="S798">
        <f t="shared" si="1"/>
        <v>0</v>
      </c>
    </row>
    <row r="799">
      <c r="S799">
        <f t="shared" si="1"/>
        <v>0</v>
      </c>
    </row>
    <row r="800">
      <c r="S800">
        <f t="shared" si="1"/>
        <v>0</v>
      </c>
    </row>
    <row r="801">
      <c r="S801">
        <f t="shared" si="1"/>
        <v>0</v>
      </c>
    </row>
    <row r="802">
      <c r="S802">
        <f t="shared" si="1"/>
        <v>0</v>
      </c>
    </row>
    <row r="803">
      <c r="S803">
        <f t="shared" si="1"/>
        <v>0</v>
      </c>
    </row>
    <row r="804">
      <c r="S804">
        <f t="shared" si="1"/>
        <v>0</v>
      </c>
    </row>
    <row r="805">
      <c r="S805">
        <f t="shared" si="1"/>
        <v>0</v>
      </c>
    </row>
    <row r="806">
      <c r="S806">
        <f t="shared" si="1"/>
        <v>0</v>
      </c>
    </row>
    <row r="807">
      <c r="S807">
        <f t="shared" si="1"/>
        <v>0</v>
      </c>
    </row>
    <row r="808">
      <c r="S808">
        <f t="shared" si="1"/>
        <v>0</v>
      </c>
    </row>
    <row r="809">
      <c r="S809">
        <f t="shared" si="1"/>
        <v>0</v>
      </c>
    </row>
    <row r="810">
      <c r="S810">
        <f t="shared" si="1"/>
        <v>0</v>
      </c>
    </row>
    <row r="811">
      <c r="S811">
        <f t="shared" si="1"/>
        <v>0</v>
      </c>
    </row>
    <row r="812">
      <c r="S812">
        <f t="shared" si="1"/>
        <v>0</v>
      </c>
    </row>
    <row r="813">
      <c r="S813">
        <f t="shared" si="1"/>
        <v>0</v>
      </c>
    </row>
    <row r="814">
      <c r="S814">
        <f t="shared" si="1"/>
        <v>0</v>
      </c>
    </row>
    <row r="815">
      <c r="S815">
        <f t="shared" si="1"/>
        <v>0</v>
      </c>
    </row>
    <row r="816">
      <c r="S816">
        <f t="shared" si="1"/>
        <v>0</v>
      </c>
    </row>
    <row r="817">
      <c r="S817">
        <f t="shared" si="1"/>
        <v>0</v>
      </c>
    </row>
    <row r="818">
      <c r="S818">
        <f t="shared" si="1"/>
        <v>0</v>
      </c>
    </row>
    <row r="819">
      <c r="S819">
        <f t="shared" si="1"/>
        <v>0</v>
      </c>
    </row>
    <row r="820">
      <c r="S820">
        <f t="shared" si="1"/>
        <v>0</v>
      </c>
    </row>
    <row r="821">
      <c r="S821">
        <f t="shared" si="1"/>
        <v>0</v>
      </c>
    </row>
    <row r="822">
      <c r="S822">
        <f t="shared" si="1"/>
        <v>0</v>
      </c>
    </row>
    <row r="823">
      <c r="S823">
        <f t="shared" si="1"/>
        <v>0</v>
      </c>
    </row>
    <row r="824">
      <c r="S824">
        <f t="shared" si="1"/>
        <v>0</v>
      </c>
    </row>
    <row r="825">
      <c r="S825">
        <f t="shared" si="1"/>
        <v>0</v>
      </c>
    </row>
    <row r="826">
      <c r="S826">
        <f t="shared" si="1"/>
        <v>0</v>
      </c>
    </row>
    <row r="827">
      <c r="S827">
        <f t="shared" si="1"/>
        <v>0</v>
      </c>
    </row>
    <row r="828">
      <c r="S828">
        <f t="shared" si="1"/>
        <v>0</v>
      </c>
    </row>
    <row r="829">
      <c r="S829">
        <f t="shared" si="1"/>
        <v>0</v>
      </c>
    </row>
    <row r="830">
      <c r="S830">
        <f t="shared" si="1"/>
        <v>0</v>
      </c>
    </row>
    <row r="831">
      <c r="S831">
        <f t="shared" si="1"/>
        <v>0</v>
      </c>
    </row>
    <row r="832">
      <c r="S832">
        <f t="shared" si="1"/>
        <v>0</v>
      </c>
    </row>
    <row r="833">
      <c r="S833">
        <f t="shared" si="1"/>
        <v>0</v>
      </c>
    </row>
    <row r="834">
      <c r="S834">
        <f t="shared" si="1"/>
        <v>0</v>
      </c>
    </row>
    <row r="835">
      <c r="S835">
        <f t="shared" si="1"/>
        <v>0</v>
      </c>
    </row>
    <row r="836">
      <c r="S836">
        <f t="shared" si="1"/>
        <v>0</v>
      </c>
    </row>
    <row r="837">
      <c r="S837">
        <f t="shared" si="1"/>
        <v>0</v>
      </c>
    </row>
    <row r="838">
      <c r="S838">
        <f t="shared" si="1"/>
        <v>0</v>
      </c>
    </row>
    <row r="839">
      <c r="S839">
        <f t="shared" si="1"/>
        <v>0</v>
      </c>
    </row>
    <row r="840">
      <c r="S840">
        <f t="shared" si="1"/>
        <v>0</v>
      </c>
    </row>
    <row r="841">
      <c r="S841">
        <f t="shared" si="1"/>
        <v>0</v>
      </c>
    </row>
    <row r="842">
      <c r="S842">
        <f t="shared" si="1"/>
        <v>0</v>
      </c>
    </row>
    <row r="843">
      <c r="S843">
        <f t="shared" si="1"/>
        <v>0</v>
      </c>
    </row>
    <row r="844">
      <c r="S844">
        <f t="shared" si="1"/>
        <v>0</v>
      </c>
    </row>
    <row r="845">
      <c r="S845">
        <f t="shared" si="1"/>
        <v>0</v>
      </c>
    </row>
    <row r="846">
      <c r="S846">
        <f t="shared" si="1"/>
        <v>0</v>
      </c>
    </row>
    <row r="847">
      <c r="S847">
        <f t="shared" si="1"/>
        <v>0</v>
      </c>
    </row>
    <row r="848">
      <c r="S848">
        <f t="shared" si="1"/>
        <v>0</v>
      </c>
    </row>
    <row r="849">
      <c r="S849">
        <f t="shared" si="1"/>
        <v>0</v>
      </c>
    </row>
    <row r="850">
      <c r="S850">
        <f t="shared" si="1"/>
        <v>0</v>
      </c>
    </row>
    <row r="851">
      <c r="S851">
        <f t="shared" si="1"/>
        <v>0</v>
      </c>
    </row>
    <row r="852">
      <c r="S852">
        <f t="shared" si="1"/>
        <v>0</v>
      </c>
    </row>
    <row r="853">
      <c r="S853">
        <f t="shared" si="1"/>
        <v>0</v>
      </c>
    </row>
    <row r="854">
      <c r="S854">
        <f t="shared" si="1"/>
        <v>0</v>
      </c>
    </row>
    <row r="855">
      <c r="S855">
        <f t="shared" si="1"/>
        <v>0</v>
      </c>
    </row>
    <row r="856">
      <c r="S856">
        <f t="shared" si="1"/>
        <v>0</v>
      </c>
    </row>
    <row r="857">
      <c r="S857">
        <f t="shared" si="1"/>
        <v>0</v>
      </c>
    </row>
    <row r="858">
      <c r="S858">
        <f t="shared" si="1"/>
        <v>0</v>
      </c>
    </row>
    <row r="859">
      <c r="S859">
        <f t="shared" si="1"/>
        <v>0</v>
      </c>
    </row>
    <row r="860">
      <c r="S860">
        <f t="shared" si="1"/>
        <v>0</v>
      </c>
    </row>
    <row r="861">
      <c r="S861">
        <f t="shared" si="1"/>
        <v>0</v>
      </c>
    </row>
    <row r="862">
      <c r="S862">
        <f t="shared" si="1"/>
        <v>0</v>
      </c>
    </row>
    <row r="863">
      <c r="S863">
        <f t="shared" si="1"/>
        <v>0</v>
      </c>
    </row>
    <row r="864">
      <c r="S864">
        <f t="shared" si="1"/>
        <v>0</v>
      </c>
    </row>
    <row r="865">
      <c r="S865">
        <f t="shared" si="1"/>
        <v>0</v>
      </c>
    </row>
    <row r="866">
      <c r="S866">
        <f t="shared" si="1"/>
        <v>0</v>
      </c>
    </row>
    <row r="867">
      <c r="S867">
        <f t="shared" si="1"/>
        <v>0</v>
      </c>
    </row>
    <row r="868">
      <c r="S868">
        <f t="shared" si="1"/>
        <v>0</v>
      </c>
    </row>
    <row r="869">
      <c r="S869">
        <f t="shared" si="1"/>
        <v>0</v>
      </c>
    </row>
    <row r="870">
      <c r="S870">
        <f t="shared" si="1"/>
        <v>0</v>
      </c>
    </row>
    <row r="871">
      <c r="S871">
        <f t="shared" si="1"/>
        <v>0</v>
      </c>
    </row>
    <row r="872">
      <c r="S872">
        <f t="shared" si="1"/>
        <v>0</v>
      </c>
    </row>
    <row r="873">
      <c r="S873">
        <f t="shared" si="1"/>
        <v>0</v>
      </c>
    </row>
    <row r="874">
      <c r="S874">
        <f t="shared" si="1"/>
        <v>0</v>
      </c>
    </row>
    <row r="875">
      <c r="S875">
        <f t="shared" si="1"/>
        <v>0</v>
      </c>
    </row>
    <row r="876">
      <c r="S876">
        <f t="shared" si="1"/>
        <v>0</v>
      </c>
    </row>
    <row r="877">
      <c r="S877">
        <f t="shared" si="1"/>
        <v>0</v>
      </c>
    </row>
    <row r="878">
      <c r="S878">
        <f t="shared" si="1"/>
        <v>0</v>
      </c>
    </row>
    <row r="879">
      <c r="S879">
        <f t="shared" si="1"/>
        <v>0</v>
      </c>
    </row>
    <row r="880">
      <c r="S880">
        <f t="shared" si="1"/>
        <v>0</v>
      </c>
    </row>
    <row r="881">
      <c r="S881">
        <f t="shared" si="1"/>
        <v>0</v>
      </c>
    </row>
    <row r="882">
      <c r="S882">
        <f t="shared" si="1"/>
        <v>0</v>
      </c>
    </row>
    <row r="883">
      <c r="S883">
        <f t="shared" si="1"/>
        <v>0</v>
      </c>
    </row>
    <row r="884">
      <c r="S884">
        <f t="shared" si="1"/>
        <v>0</v>
      </c>
    </row>
    <row r="885">
      <c r="S885">
        <f t="shared" si="1"/>
        <v>0</v>
      </c>
    </row>
    <row r="886">
      <c r="S886">
        <f t="shared" si="1"/>
        <v>0</v>
      </c>
    </row>
    <row r="887">
      <c r="S887">
        <f t="shared" si="1"/>
        <v>0</v>
      </c>
    </row>
    <row r="888">
      <c r="S888">
        <f t="shared" si="1"/>
        <v>0</v>
      </c>
    </row>
    <row r="889">
      <c r="S889">
        <f t="shared" si="1"/>
        <v>0</v>
      </c>
    </row>
    <row r="890">
      <c r="S890">
        <f t="shared" si="1"/>
        <v>0</v>
      </c>
    </row>
    <row r="891">
      <c r="S891">
        <f t="shared" si="1"/>
        <v>0</v>
      </c>
    </row>
    <row r="892">
      <c r="S892">
        <f t="shared" si="1"/>
        <v>0</v>
      </c>
    </row>
    <row r="893">
      <c r="S893">
        <f t="shared" si="1"/>
        <v>0</v>
      </c>
    </row>
    <row r="894">
      <c r="S894">
        <f t="shared" si="1"/>
        <v>0</v>
      </c>
    </row>
    <row r="895">
      <c r="S895">
        <f t="shared" si="1"/>
        <v>0</v>
      </c>
    </row>
    <row r="896">
      <c r="S896">
        <f t="shared" si="1"/>
        <v>0</v>
      </c>
    </row>
    <row r="897">
      <c r="S897">
        <f t="shared" si="1"/>
        <v>0</v>
      </c>
    </row>
    <row r="898">
      <c r="S898">
        <f t="shared" si="1"/>
        <v>0</v>
      </c>
    </row>
    <row r="899">
      <c r="S899">
        <f t="shared" si="1"/>
        <v>0</v>
      </c>
    </row>
    <row r="900">
      <c r="S900">
        <f t="shared" si="1"/>
        <v>0</v>
      </c>
    </row>
    <row r="901">
      <c r="S901">
        <f t="shared" si="1"/>
        <v>0</v>
      </c>
    </row>
    <row r="902">
      <c r="S902">
        <f t="shared" si="1"/>
        <v>0</v>
      </c>
    </row>
    <row r="903">
      <c r="S903">
        <f t="shared" si="1"/>
        <v>0</v>
      </c>
    </row>
    <row r="904">
      <c r="S904">
        <f t="shared" si="1"/>
        <v>0</v>
      </c>
    </row>
    <row r="905">
      <c r="S905">
        <f t="shared" si="1"/>
        <v>0</v>
      </c>
    </row>
    <row r="906">
      <c r="S906">
        <f t="shared" si="1"/>
        <v>0</v>
      </c>
    </row>
    <row r="907">
      <c r="S907">
        <f t="shared" si="1"/>
        <v>0</v>
      </c>
    </row>
    <row r="908">
      <c r="S908">
        <f t="shared" si="1"/>
        <v>0</v>
      </c>
    </row>
    <row r="909">
      <c r="S909">
        <f t="shared" si="1"/>
        <v>0</v>
      </c>
    </row>
    <row r="910">
      <c r="S910">
        <f t="shared" si="1"/>
        <v>0</v>
      </c>
    </row>
    <row r="911">
      <c r="S911">
        <f t="shared" si="1"/>
        <v>0</v>
      </c>
    </row>
    <row r="912">
      <c r="S912">
        <f t="shared" si="1"/>
        <v>0</v>
      </c>
    </row>
    <row r="913">
      <c r="S913">
        <f t="shared" si="1"/>
        <v>0</v>
      </c>
    </row>
    <row r="914">
      <c r="S914">
        <f t="shared" si="1"/>
        <v>0</v>
      </c>
    </row>
    <row r="915">
      <c r="S915">
        <f t="shared" si="1"/>
        <v>0</v>
      </c>
    </row>
    <row r="916">
      <c r="S916">
        <f t="shared" si="1"/>
        <v>0</v>
      </c>
    </row>
    <row r="917">
      <c r="S917">
        <f t="shared" si="1"/>
        <v>0</v>
      </c>
    </row>
    <row r="918">
      <c r="S918">
        <f t="shared" si="1"/>
        <v>0</v>
      </c>
    </row>
    <row r="919">
      <c r="S919">
        <f t="shared" si="1"/>
        <v>0</v>
      </c>
    </row>
    <row r="920">
      <c r="S920">
        <f t="shared" si="1"/>
        <v>0</v>
      </c>
    </row>
    <row r="921">
      <c r="S921">
        <f t="shared" si="1"/>
        <v>0</v>
      </c>
    </row>
    <row r="922">
      <c r="S922">
        <f t="shared" si="1"/>
        <v>0</v>
      </c>
    </row>
    <row r="923">
      <c r="S923">
        <f t="shared" si="1"/>
        <v>0</v>
      </c>
    </row>
    <row r="924">
      <c r="S924">
        <f t="shared" si="1"/>
        <v>0</v>
      </c>
    </row>
    <row r="925">
      <c r="S925">
        <f t="shared" si="1"/>
        <v>0</v>
      </c>
    </row>
    <row r="926">
      <c r="S926">
        <f t="shared" si="1"/>
        <v>0</v>
      </c>
    </row>
    <row r="927">
      <c r="S927">
        <f t="shared" si="1"/>
        <v>0</v>
      </c>
    </row>
    <row r="928">
      <c r="S928">
        <f t="shared" si="1"/>
        <v>0</v>
      </c>
    </row>
    <row r="929">
      <c r="S929">
        <f t="shared" si="1"/>
        <v>0</v>
      </c>
    </row>
    <row r="930">
      <c r="S930">
        <f t="shared" si="1"/>
        <v>0</v>
      </c>
    </row>
    <row r="931">
      <c r="S931">
        <f t="shared" si="1"/>
        <v>0</v>
      </c>
    </row>
    <row r="932">
      <c r="S932">
        <f t="shared" si="1"/>
        <v>0</v>
      </c>
    </row>
    <row r="933">
      <c r="S933">
        <f t="shared" si="1"/>
        <v>0</v>
      </c>
    </row>
    <row r="934">
      <c r="S934">
        <f t="shared" si="1"/>
        <v>0</v>
      </c>
    </row>
    <row r="935">
      <c r="S935">
        <f t="shared" si="1"/>
        <v>0</v>
      </c>
    </row>
    <row r="936">
      <c r="S936">
        <f t="shared" si="1"/>
        <v>0</v>
      </c>
    </row>
    <row r="937">
      <c r="S937">
        <f t="shared" si="1"/>
        <v>0</v>
      </c>
    </row>
    <row r="938">
      <c r="S938">
        <f t="shared" si="1"/>
        <v>0</v>
      </c>
    </row>
    <row r="939">
      <c r="S939">
        <f t="shared" si="1"/>
        <v>0</v>
      </c>
    </row>
    <row r="940">
      <c r="S940">
        <f t="shared" si="1"/>
        <v>0</v>
      </c>
    </row>
    <row r="941">
      <c r="S941">
        <f t="shared" si="1"/>
        <v>0</v>
      </c>
    </row>
    <row r="942">
      <c r="S942">
        <f t="shared" si="1"/>
        <v>0</v>
      </c>
    </row>
    <row r="943">
      <c r="S943">
        <f t="shared" si="1"/>
        <v>0</v>
      </c>
    </row>
    <row r="944">
      <c r="S944">
        <f t="shared" si="1"/>
        <v>0</v>
      </c>
    </row>
    <row r="945">
      <c r="S945">
        <f t="shared" si="1"/>
        <v>0</v>
      </c>
    </row>
    <row r="946">
      <c r="S946">
        <f t="shared" si="1"/>
        <v>0</v>
      </c>
    </row>
    <row r="947">
      <c r="S947">
        <f t="shared" si="1"/>
        <v>0</v>
      </c>
    </row>
    <row r="948">
      <c r="S948">
        <f t="shared" si="1"/>
        <v>0</v>
      </c>
    </row>
    <row r="949">
      <c r="S949">
        <f t="shared" si="1"/>
        <v>0</v>
      </c>
    </row>
    <row r="950">
      <c r="S950">
        <f t="shared" si="1"/>
        <v>0</v>
      </c>
    </row>
    <row r="951">
      <c r="S951">
        <f t="shared" si="1"/>
        <v>0</v>
      </c>
    </row>
    <row r="952">
      <c r="S952">
        <f t="shared" si="1"/>
        <v>0</v>
      </c>
    </row>
    <row r="953">
      <c r="S953">
        <f t="shared" si="1"/>
        <v>0</v>
      </c>
    </row>
    <row r="954">
      <c r="S954">
        <f t="shared" si="1"/>
        <v>0</v>
      </c>
    </row>
    <row r="955">
      <c r="S955">
        <f t="shared" si="1"/>
        <v>0</v>
      </c>
    </row>
    <row r="956">
      <c r="S956">
        <f t="shared" si="1"/>
        <v>0</v>
      </c>
    </row>
    <row r="957">
      <c r="S957">
        <f t="shared" si="1"/>
        <v>0</v>
      </c>
    </row>
    <row r="958">
      <c r="S958">
        <f t="shared" si="1"/>
        <v>0</v>
      </c>
    </row>
    <row r="959">
      <c r="S959">
        <f t="shared" si="1"/>
        <v>0</v>
      </c>
    </row>
    <row r="960">
      <c r="S960">
        <f t="shared" si="1"/>
        <v>0</v>
      </c>
    </row>
    <row r="961">
      <c r="S961">
        <f t="shared" si="1"/>
        <v>0</v>
      </c>
    </row>
    <row r="962">
      <c r="S962">
        <f t="shared" si="1"/>
        <v>0</v>
      </c>
    </row>
    <row r="963">
      <c r="S963">
        <f t="shared" si="1"/>
        <v>0</v>
      </c>
    </row>
    <row r="964">
      <c r="S964">
        <f t="shared" si="1"/>
        <v>0</v>
      </c>
    </row>
    <row r="965">
      <c r="S965">
        <f t="shared" si="1"/>
        <v>0</v>
      </c>
    </row>
    <row r="966">
      <c r="S966">
        <f t="shared" si="1"/>
        <v>0</v>
      </c>
    </row>
    <row r="967">
      <c r="S967">
        <f t="shared" si="1"/>
        <v>0</v>
      </c>
    </row>
    <row r="968">
      <c r="S968">
        <f t="shared" si="1"/>
        <v>0</v>
      </c>
    </row>
    <row r="969">
      <c r="S969">
        <f t="shared" si="1"/>
        <v>0</v>
      </c>
    </row>
    <row r="970">
      <c r="S970">
        <f t="shared" si="1"/>
        <v>0</v>
      </c>
    </row>
    <row r="971">
      <c r="S971">
        <f t="shared" si="1"/>
        <v>0</v>
      </c>
    </row>
    <row r="972">
      <c r="S972">
        <f t="shared" si="1"/>
        <v>0</v>
      </c>
    </row>
    <row r="973">
      <c r="S973">
        <f t="shared" si="1"/>
        <v>0</v>
      </c>
    </row>
    <row r="974">
      <c r="S974">
        <f t="shared" si="1"/>
        <v>0</v>
      </c>
    </row>
    <row r="975">
      <c r="S975">
        <f t="shared" si="1"/>
        <v>0</v>
      </c>
    </row>
    <row r="976">
      <c r="S976">
        <f t="shared" si="1"/>
        <v>0</v>
      </c>
    </row>
    <row r="977">
      <c r="S977">
        <f t="shared" si="1"/>
        <v>0</v>
      </c>
    </row>
    <row r="978">
      <c r="S978">
        <f t="shared" si="1"/>
        <v>0</v>
      </c>
    </row>
    <row r="979">
      <c r="S979">
        <f t="shared" si="1"/>
        <v>0</v>
      </c>
    </row>
    <row r="980">
      <c r="S980">
        <f t="shared" si="1"/>
        <v>0</v>
      </c>
    </row>
    <row r="981">
      <c r="S981">
        <f t="shared" si="1"/>
        <v>0</v>
      </c>
    </row>
    <row r="982">
      <c r="S982">
        <f t="shared" si="1"/>
        <v>0</v>
      </c>
    </row>
    <row r="983">
      <c r="S983">
        <f t="shared" si="1"/>
        <v>0</v>
      </c>
    </row>
    <row r="984">
      <c r="S984">
        <f t="shared" si="1"/>
        <v>0</v>
      </c>
    </row>
    <row r="985">
      <c r="S985">
        <f t="shared" si="1"/>
        <v>0</v>
      </c>
    </row>
    <row r="986">
      <c r="S986">
        <f t="shared" si="1"/>
        <v>0</v>
      </c>
    </row>
    <row r="987">
      <c r="S987">
        <f t="shared" si="1"/>
        <v>0</v>
      </c>
    </row>
    <row r="988">
      <c r="S988">
        <f t="shared" si="1"/>
        <v>0</v>
      </c>
    </row>
    <row r="989">
      <c r="S989">
        <f t="shared" si="1"/>
        <v>0</v>
      </c>
    </row>
    <row r="990">
      <c r="S990">
        <f t="shared" si="1"/>
        <v>0</v>
      </c>
    </row>
    <row r="991">
      <c r="S991">
        <f t="shared" si="1"/>
        <v>0</v>
      </c>
    </row>
    <row r="992">
      <c r="S992">
        <f t="shared" si="1"/>
        <v>0</v>
      </c>
    </row>
    <row r="993">
      <c r="S993">
        <f t="shared" si="1"/>
        <v>0</v>
      </c>
    </row>
    <row r="994">
      <c r="S994">
        <f t="shared" si="1"/>
        <v>0</v>
      </c>
    </row>
    <row r="995">
      <c r="S995">
        <f t="shared" si="1"/>
        <v>0</v>
      </c>
    </row>
    <row r="996">
      <c r="S996">
        <f t="shared" si="1"/>
        <v>0</v>
      </c>
    </row>
    <row r="997">
      <c r="S997">
        <f t="shared" si="1"/>
        <v>0</v>
      </c>
    </row>
    <row r="998">
      <c r="S998">
        <f t="shared" si="1"/>
        <v>0</v>
      </c>
    </row>
    <row r="999">
      <c r="S999">
        <f t="shared" si="1"/>
        <v>0</v>
      </c>
    </row>
    <row r="1000">
      <c r="S1000">
        <f t="shared" si="1"/>
        <v>0</v>
      </c>
    </row>
    <row r="1001">
      <c r="S1001">
        <f t="shared" si="1"/>
        <v>0</v>
      </c>
    </row>
    <row r="1002">
      <c r="S1002">
        <f t="shared" si="1"/>
        <v>0</v>
      </c>
    </row>
    <row r="1003">
      <c r="S1003">
        <f t="shared" si="1"/>
        <v>0</v>
      </c>
    </row>
    <row r="1004">
      <c r="S1004">
        <f t="shared" si="1"/>
        <v>0</v>
      </c>
    </row>
    <row r="1005">
      <c r="S1005">
        <f t="shared" si="1"/>
        <v>0</v>
      </c>
    </row>
    <row r="1006">
      <c r="S1006">
        <f t="shared" si="1"/>
        <v>0</v>
      </c>
    </row>
    <row r="1007">
      <c r="S1007">
        <f t="shared" si="1"/>
        <v>0</v>
      </c>
    </row>
    <row r="1008">
      <c r="S1008">
        <f t="shared" si="1"/>
        <v>0</v>
      </c>
    </row>
    <row r="1009">
      <c r="S1009">
        <f t="shared" si="1"/>
        <v>0</v>
      </c>
    </row>
    <row r="1010">
      <c r="S1010">
        <f t="shared" si="1"/>
        <v>0</v>
      </c>
    </row>
    <row r="1011">
      <c r="S1011">
        <f t="shared" si="1"/>
        <v>0</v>
      </c>
    </row>
    <row r="1012">
      <c r="S1012">
        <f t="shared" si="1"/>
        <v>0</v>
      </c>
    </row>
    <row r="1013">
      <c r="S1013">
        <f t="shared" si="1"/>
        <v>0</v>
      </c>
    </row>
    <row r="1014">
      <c r="S1014">
        <f t="shared" si="1"/>
        <v>0</v>
      </c>
    </row>
    <row r="1015">
      <c r="S1015">
        <f t="shared" si="1"/>
        <v>0</v>
      </c>
    </row>
    <row r="1016">
      <c r="S1016">
        <f t="shared" si="1"/>
        <v>0</v>
      </c>
    </row>
    <row r="1017">
      <c r="S1017">
        <f t="shared" si="1"/>
        <v>0</v>
      </c>
    </row>
    <row r="1018">
      <c r="S1018">
        <f t="shared" si="1"/>
        <v>0</v>
      </c>
    </row>
    <row r="1019">
      <c r="S1019">
        <f t="shared" si="1"/>
        <v>0</v>
      </c>
    </row>
    <row r="1020">
      <c r="S1020">
        <f t="shared" si="1"/>
        <v>0</v>
      </c>
    </row>
    <row r="1021">
      <c r="S1021">
        <f t="shared" si="1"/>
        <v>0</v>
      </c>
    </row>
    <row r="1022">
      <c r="S1022">
        <f t="shared" si="1"/>
        <v>0</v>
      </c>
    </row>
    <row r="1023">
      <c r="S1023">
        <f t="shared" si="1"/>
        <v>0</v>
      </c>
    </row>
    <row r="1024">
      <c r="S1024">
        <f t="shared" si="1"/>
        <v>0</v>
      </c>
    </row>
    <row r="1025">
      <c r="S1025">
        <f t="shared" si="1"/>
        <v>0</v>
      </c>
    </row>
    <row r="1026">
      <c r="S1026">
        <f t="shared" si="1"/>
        <v>0</v>
      </c>
    </row>
    <row r="1027">
      <c r="S1027">
        <f t="shared" si="1"/>
        <v>0</v>
      </c>
    </row>
    <row r="1028">
      <c r="S1028">
        <f t="shared" si="1"/>
        <v>0</v>
      </c>
    </row>
    <row r="1029">
      <c r="S1029">
        <f t="shared" si="1"/>
        <v>0</v>
      </c>
    </row>
    <row r="1030">
      <c r="S1030">
        <f t="shared" si="1"/>
        <v>0</v>
      </c>
    </row>
    <row r="1031">
      <c r="S1031">
        <f t="shared" si="1"/>
        <v>0</v>
      </c>
    </row>
    <row r="1032">
      <c r="S1032">
        <f t="shared" si="1"/>
        <v>0</v>
      </c>
    </row>
    <row r="1033">
      <c r="S1033">
        <f t="shared" si="1"/>
        <v>0</v>
      </c>
    </row>
    <row r="1034">
      <c r="S1034">
        <f t="shared" si="1"/>
        <v>0</v>
      </c>
    </row>
    <row r="1035">
      <c r="S1035">
        <f t="shared" si="1"/>
        <v>0</v>
      </c>
    </row>
    <row r="1036">
      <c r="S1036">
        <f t="shared" si="1"/>
        <v>0</v>
      </c>
    </row>
    <row r="1037">
      <c r="S1037">
        <f t="shared" si="1"/>
        <v>0</v>
      </c>
    </row>
    <row r="1038">
      <c r="S1038">
        <f t="shared" si="1"/>
        <v>0</v>
      </c>
    </row>
    <row r="1039">
      <c r="S1039">
        <f t="shared" si="1"/>
        <v>0</v>
      </c>
    </row>
    <row r="1040">
      <c r="S1040">
        <f t="shared" si="1"/>
        <v>0</v>
      </c>
    </row>
    <row r="1041">
      <c r="S1041">
        <f t="shared" si="1"/>
        <v>0</v>
      </c>
    </row>
    <row r="1042">
      <c r="S1042">
        <f t="shared" si="1"/>
        <v>0</v>
      </c>
    </row>
    <row r="1043">
      <c r="S1043">
        <f t="shared" si="1"/>
        <v>0</v>
      </c>
    </row>
    <row r="1044">
      <c r="S1044">
        <f t="shared" si="1"/>
        <v>0</v>
      </c>
    </row>
    <row r="1045">
      <c r="S1045">
        <f t="shared" si="1"/>
        <v>0</v>
      </c>
    </row>
    <row r="1046">
      <c r="S1046">
        <f t="shared" si="1"/>
        <v>0</v>
      </c>
    </row>
    <row r="1047">
      <c r="S1047">
        <f t="shared" si="1"/>
        <v>0</v>
      </c>
    </row>
    <row r="1048">
      <c r="S1048">
        <f t="shared" si="1"/>
        <v>0</v>
      </c>
    </row>
    <row r="1049">
      <c r="S1049">
        <f t="shared" si="1"/>
        <v>0</v>
      </c>
    </row>
    <row r="1050">
      <c r="S1050">
        <f t="shared" si="1"/>
        <v>0</v>
      </c>
    </row>
    <row r="1051">
      <c r="S1051">
        <f t="shared" si="1"/>
        <v>0</v>
      </c>
    </row>
    <row r="1052">
      <c r="S1052">
        <f t="shared" si="1"/>
        <v>0</v>
      </c>
    </row>
    <row r="1053">
      <c r="S1053">
        <f t="shared" si="1"/>
        <v>0</v>
      </c>
    </row>
    <row r="1054">
      <c r="S1054">
        <f t="shared" si="1"/>
        <v>0</v>
      </c>
    </row>
    <row r="1055">
      <c r="S1055">
        <f t="shared" si="1"/>
        <v>0</v>
      </c>
    </row>
    <row r="1056">
      <c r="S1056">
        <f t="shared" si="1"/>
        <v>0</v>
      </c>
    </row>
    <row r="1057">
      <c r="S1057">
        <f t="shared" si="1"/>
        <v>0</v>
      </c>
    </row>
    <row r="1058">
      <c r="S1058">
        <f t="shared" si="1"/>
        <v>0</v>
      </c>
    </row>
    <row r="1059">
      <c r="S1059">
        <f t="shared" si="1"/>
        <v>0</v>
      </c>
    </row>
    <row r="1060">
      <c r="S1060">
        <f t="shared" si="1"/>
        <v>0</v>
      </c>
    </row>
    <row r="1061">
      <c r="S1061">
        <f t="shared" si="1"/>
        <v>0</v>
      </c>
    </row>
    <row r="1062">
      <c r="S1062">
        <f t="shared" si="1"/>
        <v>0</v>
      </c>
    </row>
    <row r="1063">
      <c r="S1063">
        <f t="shared" si="1"/>
        <v>0</v>
      </c>
    </row>
    <row r="1064">
      <c r="S1064">
        <f t="shared" si="1"/>
        <v>0</v>
      </c>
    </row>
    <row r="1065">
      <c r="S1065">
        <f t="shared" si="1"/>
        <v>0</v>
      </c>
    </row>
    <row r="1066">
      <c r="S1066">
        <f t="shared" si="1"/>
        <v>0</v>
      </c>
    </row>
    <row r="1067">
      <c r="S1067">
        <f t="shared" si="1"/>
        <v>0</v>
      </c>
    </row>
    <row r="1068">
      <c r="S1068">
        <f t="shared" si="1"/>
        <v>0</v>
      </c>
    </row>
    <row r="1069">
      <c r="S1069">
        <f t="shared" si="1"/>
        <v>0</v>
      </c>
    </row>
    <row r="1070">
      <c r="S1070">
        <f t="shared" si="1"/>
        <v>0</v>
      </c>
    </row>
    <row r="1071">
      <c r="S1071">
        <f t="shared" si="1"/>
        <v>0</v>
      </c>
    </row>
    <row r="1072">
      <c r="S1072">
        <f t="shared" si="1"/>
        <v>0</v>
      </c>
    </row>
    <row r="1073">
      <c r="S1073">
        <f t="shared" si="1"/>
        <v>0</v>
      </c>
    </row>
    <row r="1074">
      <c r="S1074">
        <f t="shared" si="1"/>
        <v>0</v>
      </c>
    </row>
    <row r="1075">
      <c r="S1075">
        <f t="shared" si="1"/>
        <v>0</v>
      </c>
    </row>
    <row r="1076">
      <c r="S1076">
        <f t="shared" si="1"/>
        <v>0</v>
      </c>
    </row>
    <row r="1077">
      <c r="S1077">
        <f t="shared" si="1"/>
        <v>0</v>
      </c>
    </row>
    <row r="1078">
      <c r="S1078">
        <f t="shared" si="1"/>
        <v>0</v>
      </c>
    </row>
    <row r="1079">
      <c r="S1079">
        <f t="shared" si="1"/>
        <v>0</v>
      </c>
    </row>
    <row r="1080">
      <c r="S1080">
        <f t="shared" si="1"/>
        <v>0</v>
      </c>
    </row>
    <row r="1081">
      <c r="S1081">
        <f t="shared" si="1"/>
        <v>0</v>
      </c>
    </row>
    <row r="1082">
      <c r="S1082">
        <f t="shared" si="1"/>
        <v>0</v>
      </c>
    </row>
    <row r="1083">
      <c r="S1083">
        <f t="shared" si="1"/>
        <v>0</v>
      </c>
    </row>
    <row r="1084">
      <c r="S1084">
        <f t="shared" si="1"/>
        <v>0</v>
      </c>
    </row>
    <row r="1085">
      <c r="S1085">
        <f t="shared" si="1"/>
        <v>0</v>
      </c>
    </row>
    <row r="1086">
      <c r="S1086">
        <f t="shared" si="1"/>
        <v>0</v>
      </c>
    </row>
    <row r="1087">
      <c r="S1087">
        <f t="shared" si="1"/>
        <v>0</v>
      </c>
    </row>
    <row r="1088">
      <c r="S1088">
        <f t="shared" si="1"/>
        <v>0</v>
      </c>
    </row>
    <row r="1089">
      <c r="S1089">
        <f t="shared" si="1"/>
        <v>0</v>
      </c>
    </row>
    <row r="1090">
      <c r="S1090">
        <f t="shared" si="1"/>
        <v>0</v>
      </c>
    </row>
    <row r="1091">
      <c r="S1091">
        <f t="shared" si="1"/>
        <v>0</v>
      </c>
    </row>
    <row r="1092">
      <c r="S1092">
        <f t="shared" si="1"/>
        <v>0</v>
      </c>
    </row>
    <row r="1093">
      <c r="S1093">
        <f t="shared" si="1"/>
        <v>0</v>
      </c>
    </row>
    <row r="1094">
      <c r="S1094">
        <f t="shared" si="1"/>
        <v>0</v>
      </c>
    </row>
    <row r="1095">
      <c r="S1095">
        <f t="shared" si="1"/>
        <v>0</v>
      </c>
    </row>
    <row r="1096">
      <c r="S1096">
        <f t="shared" si="1"/>
        <v>0</v>
      </c>
    </row>
    <row r="1097">
      <c r="S1097">
        <f t="shared" si="1"/>
        <v>0</v>
      </c>
    </row>
    <row r="1098">
      <c r="S1098">
        <f t="shared" si="1"/>
        <v>0</v>
      </c>
    </row>
    <row r="1099">
      <c r="S1099">
        <f t="shared" si="1"/>
        <v>0</v>
      </c>
    </row>
    <row r="1100">
      <c r="S1100">
        <f t="shared" si="1"/>
        <v>0</v>
      </c>
    </row>
    <row r="1101">
      <c r="S1101">
        <f t="shared" si="1"/>
        <v>0</v>
      </c>
    </row>
    <row r="1102">
      <c r="S1102">
        <f t="shared" si="1"/>
        <v>0</v>
      </c>
    </row>
    <row r="1103">
      <c r="S1103">
        <f t="shared" si="1"/>
        <v>0</v>
      </c>
    </row>
    <row r="1104">
      <c r="S1104">
        <f t="shared" si="1"/>
        <v>0</v>
      </c>
    </row>
    <row r="1105">
      <c r="S1105">
        <f t="shared" si="1"/>
        <v>0</v>
      </c>
    </row>
    <row r="1106">
      <c r="S1106">
        <f t="shared" si="1"/>
        <v>0</v>
      </c>
    </row>
    <row r="1107">
      <c r="S1107">
        <f t="shared" si="1"/>
        <v>0</v>
      </c>
    </row>
    <row r="1108">
      <c r="S1108">
        <f t="shared" si="1"/>
        <v>0</v>
      </c>
    </row>
    <row r="1109">
      <c r="S1109">
        <f t="shared" si="1"/>
        <v>0</v>
      </c>
    </row>
    <row r="1110">
      <c r="S1110">
        <f t="shared" si="1"/>
        <v>0</v>
      </c>
    </row>
    <row r="1111">
      <c r="S1111">
        <f t="shared" si="1"/>
        <v>0</v>
      </c>
    </row>
    <row r="1112">
      <c r="S1112">
        <f t="shared" si="1"/>
        <v>0</v>
      </c>
    </row>
    <row r="1113">
      <c r="S1113">
        <f t="shared" si="1"/>
        <v>0</v>
      </c>
    </row>
    <row r="1114">
      <c r="S1114">
        <f t="shared" si="1"/>
        <v>0</v>
      </c>
    </row>
    <row r="1115">
      <c r="S1115">
        <f t="shared" si="1"/>
        <v>0</v>
      </c>
    </row>
    <row r="1116">
      <c r="S1116">
        <f t="shared" si="1"/>
        <v>0</v>
      </c>
    </row>
    <row r="1117">
      <c r="S1117">
        <f t="shared" si="1"/>
        <v>0</v>
      </c>
    </row>
    <row r="1118">
      <c r="S1118">
        <f t="shared" si="1"/>
        <v>0</v>
      </c>
    </row>
    <row r="1119">
      <c r="S1119">
        <f t="shared" si="1"/>
        <v>0</v>
      </c>
    </row>
    <row r="1120">
      <c r="S1120">
        <f t="shared" si="1"/>
        <v>0</v>
      </c>
    </row>
    <row r="1121">
      <c r="S1121">
        <f t="shared" si="1"/>
        <v>0</v>
      </c>
    </row>
    <row r="1122">
      <c r="S1122">
        <f t="shared" si="1"/>
        <v>0</v>
      </c>
    </row>
    <row r="1123">
      <c r="A1123" s="242"/>
      <c r="B1123" s="242"/>
      <c r="C1123" s="242"/>
      <c r="D1123" s="242"/>
      <c r="E1123" s="242"/>
      <c r="F1123" s="242"/>
      <c r="G1123" s="242"/>
      <c r="H1123" s="242"/>
      <c r="I1123" s="242"/>
      <c r="J1123" s="242"/>
      <c r="K1123" s="242"/>
      <c r="L1123" s="242"/>
      <c r="M1123" s="242"/>
      <c r="N1123" s="242"/>
      <c r="O1123" s="242"/>
      <c r="P1123" s="242"/>
      <c r="Q1123" s="242"/>
      <c r="R1123" s="242"/>
      <c r="S1123" s="242">
        <f t="shared" si="1"/>
        <v>0</v>
      </c>
      <c r="T1123" s="242"/>
      <c r="U1123" s="242"/>
      <c r="V1123" s="242"/>
      <c r="W1123" s="242"/>
      <c r="X1123" s="242"/>
    </row>
    <row r="1124">
      <c r="S1124" s="242">
        <f t="shared" si="1"/>
        <v>0</v>
      </c>
    </row>
    <row r="1125">
      <c r="S1125" s="242">
        <f t="shared" si="1"/>
        <v>0</v>
      </c>
    </row>
    <row r="1126">
      <c r="S1126" s="242">
        <f t="shared" si="1"/>
        <v>0</v>
      </c>
    </row>
    <row r="1127">
      <c r="S1127" s="242">
        <f t="shared" si="1"/>
        <v>0</v>
      </c>
    </row>
    <row r="1128">
      <c r="S1128" s="242">
        <f t="shared" si="1"/>
        <v>0</v>
      </c>
    </row>
    <row r="1129">
      <c r="S1129" s="242">
        <f t="shared" si="1"/>
        <v>0</v>
      </c>
    </row>
    <row r="1130">
      <c r="S1130" s="242">
        <f t="shared" si="1"/>
        <v>0</v>
      </c>
    </row>
    <row r="1131">
      <c r="S1131" s="242">
        <f t="shared" si="1"/>
        <v>0</v>
      </c>
    </row>
    <row r="1132">
      <c r="S1132" s="242">
        <f t="shared" si="1"/>
        <v>0</v>
      </c>
    </row>
    <row r="1133">
      <c r="S1133" s="242">
        <f t="shared" si="1"/>
        <v>0</v>
      </c>
    </row>
    <row r="1134">
      <c r="S1134" s="242">
        <f t="shared" si="1"/>
        <v>0</v>
      </c>
    </row>
    <row r="1135">
      <c r="S1135" s="242">
        <f t="shared" si="1"/>
        <v>0</v>
      </c>
    </row>
    <row r="1136">
      <c r="S1136" s="242">
        <f t="shared" si="1"/>
        <v>0</v>
      </c>
    </row>
    <row r="1137">
      <c r="S1137" s="242">
        <f t="shared" si="1"/>
        <v>0</v>
      </c>
    </row>
    <row r="1138">
      <c r="S1138" s="242">
        <f t="shared" si="1"/>
        <v>0</v>
      </c>
    </row>
    <row r="1139">
      <c r="S1139" s="242">
        <f t="shared" si="1"/>
        <v>0</v>
      </c>
    </row>
    <row r="1140">
      <c r="S1140" s="242">
        <f t="shared" si="1"/>
        <v>0</v>
      </c>
    </row>
    <row r="1141">
      <c r="S1141" s="242">
        <f t="shared" si="1"/>
        <v>0</v>
      </c>
    </row>
    <row r="1142">
      <c r="S1142" s="242">
        <f t="shared" si="1"/>
        <v>0</v>
      </c>
    </row>
    <row r="1143">
      <c r="S1143" s="242">
        <f t="shared" si="1"/>
        <v>0</v>
      </c>
    </row>
    <row r="1144">
      <c r="S1144" s="242">
        <f t="shared" si="1"/>
        <v>0</v>
      </c>
    </row>
    <row r="1145">
      <c r="S1145" s="242">
        <f t="shared" si="1"/>
        <v>0</v>
      </c>
    </row>
    <row r="1146">
      <c r="S1146" s="242">
        <f t="shared" si="1"/>
        <v>0</v>
      </c>
    </row>
    <row r="1147">
      <c r="S1147" s="242">
        <f t="shared" si="1"/>
        <v>0</v>
      </c>
    </row>
    <row r="1148">
      <c r="S1148" s="242">
        <f t="shared" si="1"/>
        <v>0</v>
      </c>
    </row>
    <row r="1149">
      <c r="S1149" s="242">
        <f t="shared" si="1"/>
        <v>0</v>
      </c>
    </row>
    <row r="1150">
      <c r="S1150" s="242">
        <f t="shared" si="1"/>
        <v>0</v>
      </c>
    </row>
    <row r="1151">
      <c r="S1151" s="242">
        <f t="shared" si="1"/>
        <v>0</v>
      </c>
    </row>
    <row r="1152">
      <c r="S1152" s="242">
        <f t="shared" si="1"/>
        <v>0</v>
      </c>
    </row>
    <row r="1153">
      <c r="S1153" s="242">
        <f t="shared" si="1"/>
        <v>0</v>
      </c>
    </row>
    <row r="1154">
      <c r="S1154" s="242">
        <f t="shared" si="1"/>
        <v>0</v>
      </c>
    </row>
    <row r="1155">
      <c r="S1155" s="242">
        <f t="shared" si="1"/>
        <v>0</v>
      </c>
    </row>
    <row r="1156">
      <c r="S1156" s="242">
        <f t="shared" si="1"/>
        <v>0</v>
      </c>
    </row>
    <row r="1157">
      <c r="S1157" s="242">
        <f t="shared" si="1"/>
        <v>0</v>
      </c>
    </row>
    <row r="1158">
      <c r="S1158" s="242">
        <f t="shared" si="1"/>
        <v>0</v>
      </c>
    </row>
    <row r="1159">
      <c r="S1159" s="242">
        <f t="shared" si="1"/>
        <v>0</v>
      </c>
    </row>
    <row r="1160">
      <c r="S1160" s="242">
        <f t="shared" si="1"/>
        <v>0</v>
      </c>
    </row>
    <row r="1161">
      <c r="S1161" s="242">
        <f t="shared" si="1"/>
        <v>0</v>
      </c>
    </row>
    <row r="1162">
      <c r="S1162" s="242">
        <f t="shared" si="1"/>
        <v>0</v>
      </c>
    </row>
    <row r="1163">
      <c r="S1163" s="242">
        <f t="shared" si="1"/>
        <v>0</v>
      </c>
    </row>
    <row r="1164">
      <c r="S1164" s="242">
        <f t="shared" si="1"/>
        <v>0</v>
      </c>
    </row>
    <row r="1165">
      <c r="S1165" s="242">
        <f t="shared" si="1"/>
        <v>0</v>
      </c>
    </row>
    <row r="1166">
      <c r="S1166" s="242">
        <f t="shared" si="1"/>
        <v>0</v>
      </c>
    </row>
    <row r="1167">
      <c r="S1167" s="242">
        <f t="shared" si="1"/>
        <v>0</v>
      </c>
    </row>
    <row r="1168">
      <c r="S1168" s="242">
        <f t="shared" si="1"/>
        <v>0</v>
      </c>
    </row>
    <row r="1169">
      <c r="S1169" s="242">
        <f t="shared" si="1"/>
        <v>0</v>
      </c>
    </row>
    <row r="1170">
      <c r="S1170" s="242">
        <f t="shared" si="1"/>
        <v>0</v>
      </c>
    </row>
    <row r="1171">
      <c r="S1171" s="242">
        <f t="shared" si="1"/>
        <v>0</v>
      </c>
    </row>
    <row r="1172">
      <c r="S1172" s="242">
        <f t="shared" si="1"/>
        <v>0</v>
      </c>
    </row>
    <row r="1173">
      <c r="S1173" s="242">
        <f t="shared" si="1"/>
        <v>0</v>
      </c>
    </row>
    <row r="1174">
      <c r="S1174" s="242">
        <f t="shared" si="1"/>
        <v>0</v>
      </c>
    </row>
    <row r="1175">
      <c r="S1175" s="242">
        <f t="shared" si="1"/>
        <v>0</v>
      </c>
    </row>
    <row r="1176">
      <c r="S1176" s="242">
        <f t="shared" si="1"/>
        <v>0</v>
      </c>
    </row>
    <row r="1177">
      <c r="S1177" s="242">
        <f t="shared" si="1"/>
        <v>0</v>
      </c>
    </row>
    <row r="1178">
      <c r="S1178" s="242">
        <f t="shared" si="1"/>
        <v>0</v>
      </c>
    </row>
    <row r="1179">
      <c r="S1179" s="242">
        <f t="shared" si="1"/>
        <v>0</v>
      </c>
    </row>
    <row r="1180">
      <c r="S1180" s="242">
        <f t="shared" si="1"/>
        <v>0</v>
      </c>
    </row>
    <row r="1181">
      <c r="S1181" s="242">
        <f t="shared" si="1"/>
        <v>0</v>
      </c>
    </row>
    <row r="1182">
      <c r="S1182" s="242">
        <f t="shared" si="1"/>
        <v>0</v>
      </c>
    </row>
    <row r="1183">
      <c r="S1183" s="242">
        <f t="shared" si="1"/>
        <v>0</v>
      </c>
    </row>
    <row r="1184">
      <c r="S1184" s="242">
        <f t="shared" si="1"/>
        <v>0</v>
      </c>
    </row>
    <row r="1185">
      <c r="S1185" s="242">
        <f t="shared" si="1"/>
        <v>0</v>
      </c>
    </row>
    <row r="1186">
      <c r="S1186" s="242">
        <f t="shared" si="1"/>
        <v>0</v>
      </c>
    </row>
    <row r="1187">
      <c r="S1187" s="242">
        <f t="shared" si="1"/>
        <v>0</v>
      </c>
    </row>
    <row r="1188">
      <c r="S1188" s="242">
        <f t="shared" si="1"/>
        <v>0</v>
      </c>
    </row>
    <row r="1189">
      <c r="S1189" s="242">
        <f t="shared" si="1"/>
        <v>0</v>
      </c>
    </row>
    <row r="1190">
      <c r="S1190" s="242">
        <f t="shared" si="1"/>
        <v>0</v>
      </c>
    </row>
    <row r="1191">
      <c r="S1191" s="242">
        <f t="shared" si="1"/>
        <v>0</v>
      </c>
    </row>
    <row r="1192">
      <c r="S1192" s="242">
        <f t="shared" si="1"/>
        <v>0</v>
      </c>
    </row>
    <row r="1193">
      <c r="S1193" s="242">
        <f t="shared" si="1"/>
        <v>0</v>
      </c>
    </row>
    <row r="1194">
      <c r="S1194" s="242">
        <f t="shared" si="1"/>
        <v>0</v>
      </c>
    </row>
    <row r="1195">
      <c r="S1195" s="242">
        <f t="shared" si="1"/>
        <v>0</v>
      </c>
    </row>
    <row r="1196">
      <c r="S1196" s="242">
        <f t="shared" si="1"/>
        <v>0</v>
      </c>
    </row>
    <row r="1197">
      <c r="S1197" s="242">
        <f t="shared" si="1"/>
        <v>0</v>
      </c>
    </row>
    <row r="1198">
      <c r="S1198" s="242">
        <f t="shared" si="1"/>
        <v>0</v>
      </c>
    </row>
    <row r="1199">
      <c r="S1199" s="242">
        <f t="shared" si="1"/>
        <v>0</v>
      </c>
    </row>
    <row r="1200">
      <c r="S1200" s="242">
        <f t="shared" si="1"/>
        <v>0</v>
      </c>
    </row>
    <row r="1201">
      <c r="S1201" s="242">
        <f t="shared" si="1"/>
        <v>0</v>
      </c>
    </row>
    <row r="1202">
      <c r="S1202" s="242">
        <f t="shared" si="1"/>
        <v>0</v>
      </c>
    </row>
    <row r="1203">
      <c r="S1203" s="242">
        <f t="shared" si="1"/>
        <v>0</v>
      </c>
    </row>
    <row r="1204">
      <c r="S1204" s="242">
        <f t="shared" si="1"/>
        <v>0</v>
      </c>
    </row>
    <row r="1205">
      <c r="S1205" s="242">
        <f t="shared" si="1"/>
        <v>0</v>
      </c>
    </row>
    <row r="1206">
      <c r="S1206" s="242">
        <f t="shared" si="1"/>
        <v>0</v>
      </c>
    </row>
    <row r="1207">
      <c r="S1207" s="242">
        <f t="shared" si="1"/>
        <v>0</v>
      </c>
    </row>
    <row r="1208">
      <c r="S1208" s="242">
        <f t="shared" si="1"/>
        <v>0</v>
      </c>
    </row>
    <row r="1209">
      <c r="S1209" s="242">
        <f t="shared" si="1"/>
        <v>0</v>
      </c>
    </row>
    <row r="1210">
      <c r="S1210" s="242">
        <f t="shared" si="1"/>
        <v>0</v>
      </c>
    </row>
    <row r="1211">
      <c r="S1211" s="242">
        <f t="shared" si="1"/>
        <v>0</v>
      </c>
    </row>
    <row r="1212">
      <c r="S1212" s="242">
        <f t="shared" si="1"/>
        <v>0</v>
      </c>
    </row>
    <row r="1213">
      <c r="S1213" s="242">
        <f t="shared" si="1"/>
        <v>0</v>
      </c>
    </row>
    <row r="1214">
      <c r="S1214" s="242">
        <f t="shared" si="1"/>
        <v>0</v>
      </c>
    </row>
    <row r="1215">
      <c r="S1215" s="242">
        <f t="shared" si="1"/>
        <v>0</v>
      </c>
    </row>
    <row r="1216">
      <c r="S1216" s="242">
        <f t="shared" si="1"/>
        <v>0</v>
      </c>
    </row>
    <row r="1217">
      <c r="S1217" s="242">
        <f t="shared" si="1"/>
        <v>0</v>
      </c>
    </row>
    <row r="1218">
      <c r="S1218" s="242">
        <f t="shared" si="1"/>
        <v>0</v>
      </c>
    </row>
    <row r="1219">
      <c r="S1219" s="242">
        <f t="shared" si="1"/>
        <v>0</v>
      </c>
    </row>
    <row r="1220">
      <c r="S1220" s="242">
        <f t="shared" si="1"/>
        <v>0</v>
      </c>
    </row>
    <row r="1221">
      <c r="S1221" s="242">
        <f t="shared" si="1"/>
        <v>0</v>
      </c>
    </row>
    <row r="1222">
      <c r="S1222" s="242">
        <f t="shared" si="1"/>
        <v>0</v>
      </c>
    </row>
    <row r="1223">
      <c r="S1223" s="242">
        <f t="shared" si="1"/>
        <v>0</v>
      </c>
    </row>
    <row r="1224">
      <c r="S1224" s="242">
        <f t="shared" si="1"/>
        <v>0</v>
      </c>
    </row>
    <row r="1225">
      <c r="S1225" s="242">
        <f t="shared" si="1"/>
        <v>0</v>
      </c>
    </row>
    <row r="1226">
      <c r="S1226" s="242">
        <f t="shared" si="1"/>
        <v>0</v>
      </c>
    </row>
    <row r="1227">
      <c r="S1227" s="242">
        <f t="shared" si="1"/>
        <v>0</v>
      </c>
    </row>
    <row r="1228">
      <c r="S1228" s="242">
        <f t="shared" si="1"/>
        <v>0</v>
      </c>
    </row>
    <row r="1229">
      <c r="S1229" s="242">
        <f t="shared" si="1"/>
        <v>0</v>
      </c>
    </row>
    <row r="1230">
      <c r="S1230" s="242">
        <f t="shared" si="1"/>
        <v>0</v>
      </c>
    </row>
    <row r="1231">
      <c r="S1231" s="242">
        <f t="shared" si="1"/>
        <v>0</v>
      </c>
    </row>
    <row r="1232">
      <c r="S1232" s="242">
        <f t="shared" si="1"/>
        <v>0</v>
      </c>
    </row>
    <row r="1233">
      <c r="S1233" s="242">
        <f t="shared" si="1"/>
        <v>0</v>
      </c>
    </row>
    <row r="1234">
      <c r="S1234" s="242">
        <f t="shared" si="1"/>
        <v>0</v>
      </c>
    </row>
    <row r="1235">
      <c r="S1235" s="242">
        <f t="shared" si="1"/>
        <v>0</v>
      </c>
    </row>
    <row r="1236">
      <c r="S1236" s="242">
        <f t="shared" si="1"/>
        <v>0</v>
      </c>
    </row>
    <row r="1237">
      <c r="S1237" s="242">
        <f t="shared" si="1"/>
        <v>0</v>
      </c>
    </row>
    <row r="1238">
      <c r="S1238" s="242">
        <f t="shared" si="1"/>
        <v>0</v>
      </c>
    </row>
    <row r="1239">
      <c r="S1239" s="242">
        <f t="shared" si="1"/>
        <v>0</v>
      </c>
    </row>
    <row r="1240">
      <c r="S1240" s="242">
        <f t="shared" si="1"/>
        <v>0</v>
      </c>
    </row>
    <row r="1241">
      <c r="S1241" s="242">
        <f t="shared" si="1"/>
        <v>0</v>
      </c>
    </row>
    <row r="1242">
      <c r="S1242" s="242">
        <f t="shared" si="1"/>
        <v>0</v>
      </c>
    </row>
    <row r="1243">
      <c r="S1243" s="242">
        <f t="shared" si="1"/>
        <v>0</v>
      </c>
    </row>
    <row r="1244">
      <c r="S1244" s="242">
        <f t="shared" si="1"/>
        <v>0</v>
      </c>
    </row>
    <row r="1245">
      <c r="S1245" s="242">
        <f t="shared" si="1"/>
        <v>0</v>
      </c>
    </row>
    <row r="1246">
      <c r="S1246" s="242">
        <f t="shared" si="1"/>
        <v>0</v>
      </c>
    </row>
    <row r="1247">
      <c r="S1247" s="242">
        <f t="shared" si="1"/>
        <v>0</v>
      </c>
    </row>
    <row r="1248">
      <c r="S1248" s="242">
        <f t="shared" si="1"/>
        <v>0</v>
      </c>
    </row>
    <row r="1249">
      <c r="S1249" s="242">
        <f t="shared" si="1"/>
        <v>0</v>
      </c>
    </row>
    <row r="1250">
      <c r="S1250" s="242">
        <f t="shared" si="1"/>
        <v>0</v>
      </c>
    </row>
    <row r="1251">
      <c r="S1251" s="242">
        <f t="shared" si="1"/>
        <v>0</v>
      </c>
    </row>
    <row r="1252">
      <c r="S1252" s="242">
        <f t="shared" si="1"/>
        <v>0</v>
      </c>
    </row>
    <row r="1253">
      <c r="S1253" s="242">
        <f t="shared" si="1"/>
        <v>0</v>
      </c>
    </row>
    <row r="1254">
      <c r="S1254" s="242">
        <f t="shared" si="1"/>
        <v>0</v>
      </c>
    </row>
    <row r="1255">
      <c r="S1255" s="242">
        <f t="shared" si="1"/>
        <v>0</v>
      </c>
    </row>
    <row r="1256">
      <c r="S1256" s="242">
        <f t="shared" si="1"/>
        <v>0</v>
      </c>
    </row>
    <row r="1257">
      <c r="S1257" s="242">
        <f t="shared" si="1"/>
        <v>0</v>
      </c>
    </row>
    <row r="1258">
      <c r="S1258" s="242">
        <f t="shared" si="1"/>
        <v>0</v>
      </c>
    </row>
    <row r="1259">
      <c r="S1259" s="242">
        <f t="shared" si="1"/>
        <v>0</v>
      </c>
    </row>
    <row r="1260">
      <c r="S1260" s="242">
        <f t="shared" si="1"/>
        <v>0</v>
      </c>
    </row>
    <row r="1261">
      <c r="S1261" s="242">
        <f t="shared" si="1"/>
        <v>0</v>
      </c>
    </row>
    <row r="1262">
      <c r="S1262" s="242">
        <f t="shared" si="1"/>
        <v>0</v>
      </c>
    </row>
    <row r="1263">
      <c r="S1263" s="242">
        <f t="shared" si="1"/>
        <v>0</v>
      </c>
    </row>
    <row r="1264">
      <c r="S1264" s="242">
        <f t="shared" si="1"/>
        <v>0</v>
      </c>
    </row>
    <row r="1265">
      <c r="S1265" s="242">
        <f t="shared" si="1"/>
        <v>0</v>
      </c>
    </row>
    <row r="1266">
      <c r="S1266" s="242">
        <f t="shared" si="1"/>
        <v>0</v>
      </c>
    </row>
    <row r="1267">
      <c r="S1267" s="242">
        <f t="shared" si="1"/>
        <v>0</v>
      </c>
    </row>
    <row r="1268">
      <c r="S1268" s="242">
        <f t="shared" si="1"/>
        <v>0</v>
      </c>
    </row>
    <row r="1269">
      <c r="S1269" s="242">
        <f t="shared" si="1"/>
        <v>0</v>
      </c>
    </row>
    <row r="1270">
      <c r="S1270" s="242">
        <f t="shared" si="1"/>
        <v>0</v>
      </c>
    </row>
    <row r="1271">
      <c r="S1271" s="242">
        <f t="shared" si="1"/>
        <v>0</v>
      </c>
    </row>
    <row r="1272">
      <c r="S1272" s="242">
        <f t="shared" si="1"/>
        <v>0</v>
      </c>
    </row>
    <row r="1273">
      <c r="S1273" s="242">
        <f t="shared" si="1"/>
        <v>0</v>
      </c>
    </row>
    <row r="1274">
      <c r="S1274" s="242">
        <f t="shared" si="1"/>
        <v>0</v>
      </c>
    </row>
    <row r="1275">
      <c r="S1275" s="242">
        <f t="shared" si="1"/>
        <v>0</v>
      </c>
    </row>
    <row r="1276">
      <c r="S1276" s="242">
        <f t="shared" si="1"/>
        <v>0</v>
      </c>
    </row>
    <row r="1277">
      <c r="S1277" s="242">
        <f t="shared" si="1"/>
        <v>0</v>
      </c>
    </row>
    <row r="1278">
      <c r="S1278" s="242">
        <f t="shared" si="1"/>
        <v>0</v>
      </c>
    </row>
    <row r="1279">
      <c r="S1279" s="242">
        <f t="shared" si="1"/>
        <v>0</v>
      </c>
    </row>
    <row r="1280">
      <c r="S1280" s="242">
        <f t="shared" si="1"/>
        <v>0</v>
      </c>
    </row>
    <row r="1281">
      <c r="S1281" s="242">
        <f t="shared" si="1"/>
        <v>0</v>
      </c>
    </row>
    <row r="1282">
      <c r="S1282" s="242">
        <f t="shared" si="1"/>
        <v>0</v>
      </c>
    </row>
    <row r="1283">
      <c r="S1283" s="242">
        <f t="shared" si="1"/>
        <v>0</v>
      </c>
    </row>
    <row r="1284">
      <c r="S1284" s="242">
        <f t="shared" si="1"/>
        <v>0</v>
      </c>
    </row>
    <row r="1285">
      <c r="S1285" s="242">
        <f t="shared" si="1"/>
        <v>0</v>
      </c>
    </row>
    <row r="1286">
      <c r="S1286" s="242">
        <f t="shared" si="1"/>
        <v>0</v>
      </c>
    </row>
    <row r="1287">
      <c r="S1287" s="242">
        <f t="shared" si="1"/>
        <v>0</v>
      </c>
    </row>
    <row r="1288">
      <c r="S1288" s="242">
        <f t="shared" si="1"/>
        <v>0</v>
      </c>
    </row>
    <row r="1289">
      <c r="S1289" s="242">
        <f t="shared" si="1"/>
        <v>0</v>
      </c>
    </row>
    <row r="1290">
      <c r="S1290" s="242">
        <f t="shared" si="1"/>
        <v>0</v>
      </c>
    </row>
    <row r="1291">
      <c r="S1291" s="242">
        <f t="shared" si="1"/>
        <v>0</v>
      </c>
    </row>
    <row r="1292">
      <c r="S1292" s="242">
        <f t="shared" si="1"/>
        <v>0</v>
      </c>
    </row>
    <row r="1293">
      <c r="S1293" s="242">
        <f t="shared" si="1"/>
        <v>0</v>
      </c>
    </row>
    <row r="1294">
      <c r="S1294" s="242">
        <f t="shared" si="1"/>
        <v>0</v>
      </c>
    </row>
    <row r="1295">
      <c r="S1295" s="242">
        <f t="shared" si="1"/>
        <v>0</v>
      </c>
    </row>
    <row r="1296">
      <c r="S1296" s="242">
        <f t="shared" si="1"/>
        <v>0</v>
      </c>
    </row>
    <row r="1297">
      <c r="S1297" s="242">
        <f t="shared" si="1"/>
        <v>0</v>
      </c>
    </row>
    <row r="1298">
      <c r="S1298" s="242">
        <f t="shared" si="1"/>
        <v>0</v>
      </c>
    </row>
    <row r="1299">
      <c r="S1299" s="242">
        <f t="shared" si="1"/>
        <v>0</v>
      </c>
    </row>
    <row r="1300">
      <c r="S1300" s="242">
        <f t="shared" si="1"/>
        <v>0</v>
      </c>
    </row>
    <row r="1301">
      <c r="S1301" s="242">
        <f t="shared" si="1"/>
        <v>0</v>
      </c>
    </row>
    <row r="1302">
      <c r="S1302" s="242">
        <f t="shared" si="1"/>
        <v>0</v>
      </c>
    </row>
    <row r="1303">
      <c r="S1303" s="242">
        <f t="shared" si="1"/>
        <v>0</v>
      </c>
    </row>
    <row r="1304">
      <c r="S1304" s="242">
        <f t="shared" si="1"/>
        <v>0</v>
      </c>
    </row>
    <row r="1305">
      <c r="S1305" s="242">
        <f t="shared" si="1"/>
        <v>0</v>
      </c>
    </row>
    <row r="1306">
      <c r="S1306" s="242">
        <f t="shared" si="1"/>
        <v>0</v>
      </c>
    </row>
    <row r="1307">
      <c r="S1307" s="242">
        <f t="shared" si="1"/>
        <v>0</v>
      </c>
    </row>
    <row r="1308">
      <c r="S1308" s="242">
        <f t="shared" si="1"/>
        <v>0</v>
      </c>
    </row>
    <row r="1309">
      <c r="S1309" s="242">
        <f t="shared" si="1"/>
        <v>0</v>
      </c>
    </row>
    <row r="1310">
      <c r="S1310" s="242">
        <f t="shared" si="1"/>
        <v>0</v>
      </c>
    </row>
    <row r="1311">
      <c r="S1311" s="242">
        <f t="shared" si="1"/>
        <v>0</v>
      </c>
    </row>
    <row r="1312">
      <c r="S1312" s="242">
        <f t="shared" si="1"/>
        <v>0</v>
      </c>
    </row>
    <row r="1313">
      <c r="S1313" s="242">
        <f t="shared" si="1"/>
        <v>0</v>
      </c>
    </row>
    <row r="1314">
      <c r="S1314" s="242">
        <f t="shared" si="1"/>
        <v>0</v>
      </c>
    </row>
    <row r="1315">
      <c r="S1315" s="242">
        <f t="shared" si="1"/>
        <v>0</v>
      </c>
    </row>
    <row r="1316">
      <c r="S1316" s="242">
        <f t="shared" si="1"/>
        <v>0</v>
      </c>
    </row>
    <row r="1317">
      <c r="S1317" s="242">
        <f t="shared" si="1"/>
        <v>0</v>
      </c>
    </row>
    <row r="1318">
      <c r="S1318" s="242">
        <f t="shared" si="1"/>
        <v>0</v>
      </c>
    </row>
    <row r="1319">
      <c r="S1319" s="242">
        <f t="shared" si="1"/>
        <v>0</v>
      </c>
    </row>
    <row r="1320">
      <c r="S1320" s="242">
        <f t="shared" si="1"/>
        <v>0</v>
      </c>
    </row>
    <row r="1321">
      <c r="S1321" s="242">
        <f t="shared" si="1"/>
        <v>0</v>
      </c>
    </row>
    <row r="1322">
      <c r="S1322" s="242">
        <f t="shared" si="1"/>
        <v>0</v>
      </c>
    </row>
    <row r="1323">
      <c r="S1323" s="242">
        <f t="shared" si="1"/>
        <v>0</v>
      </c>
    </row>
    <row r="1324">
      <c r="S1324" s="242">
        <f t="shared" si="1"/>
        <v>0</v>
      </c>
    </row>
    <row r="1325">
      <c r="S1325" s="242">
        <f t="shared" si="1"/>
        <v>0</v>
      </c>
    </row>
    <row r="1326">
      <c r="S1326" s="242">
        <f t="shared" si="1"/>
        <v>0</v>
      </c>
    </row>
    <row r="1327">
      <c r="S1327" s="242">
        <f t="shared" si="1"/>
        <v>0</v>
      </c>
    </row>
    <row r="1328">
      <c r="S1328" s="242">
        <f t="shared" si="1"/>
        <v>0</v>
      </c>
    </row>
    <row r="1329">
      <c r="S1329" s="242">
        <f t="shared" si="1"/>
        <v>0</v>
      </c>
    </row>
    <row r="1330">
      <c r="S1330" s="242">
        <f t="shared" si="1"/>
        <v>0</v>
      </c>
    </row>
    <row r="1331">
      <c r="S1331" s="242">
        <f t="shared" si="1"/>
        <v>0</v>
      </c>
    </row>
    <row r="1332">
      <c r="S1332" s="242">
        <f t="shared" si="1"/>
        <v>0</v>
      </c>
    </row>
    <row r="1333">
      <c r="S1333" s="242">
        <f t="shared" si="1"/>
        <v>0</v>
      </c>
    </row>
    <row r="1334">
      <c r="S1334" s="242">
        <f t="shared" si="1"/>
        <v>0</v>
      </c>
    </row>
    <row r="1335">
      <c r="S1335" s="242">
        <f t="shared" si="1"/>
        <v>0</v>
      </c>
    </row>
    <row r="1336">
      <c r="S1336" s="242">
        <f t="shared" si="1"/>
        <v>0</v>
      </c>
    </row>
    <row r="1337">
      <c r="S1337" s="242">
        <f t="shared" si="1"/>
        <v>0</v>
      </c>
    </row>
    <row r="1338">
      <c r="S1338" s="242">
        <f t="shared" si="1"/>
        <v>0</v>
      </c>
    </row>
    <row r="1339">
      <c r="S1339" s="242">
        <f t="shared" si="1"/>
        <v>0</v>
      </c>
    </row>
    <row r="1340">
      <c r="S1340" s="242">
        <f t="shared" si="1"/>
        <v>0</v>
      </c>
    </row>
    <row r="1341">
      <c r="S1341" s="242">
        <f t="shared" si="1"/>
        <v>0</v>
      </c>
    </row>
    <row r="1342">
      <c r="S1342" s="242">
        <f t="shared" si="1"/>
        <v>0</v>
      </c>
    </row>
    <row r="1343">
      <c r="S1343" s="242">
        <f t="shared" si="1"/>
        <v>0</v>
      </c>
    </row>
    <row r="1344">
      <c r="S1344" s="242">
        <f t="shared" si="1"/>
        <v>0</v>
      </c>
    </row>
    <row r="1345">
      <c r="S1345" s="242">
        <f t="shared" si="1"/>
        <v>0</v>
      </c>
    </row>
    <row r="1346">
      <c r="S1346" s="242">
        <f t="shared" si="1"/>
        <v>0</v>
      </c>
    </row>
    <row r="1347">
      <c r="S1347" s="242">
        <f t="shared" si="1"/>
        <v>0</v>
      </c>
    </row>
    <row r="1348">
      <c r="S1348" s="242">
        <f t="shared" si="1"/>
        <v>0</v>
      </c>
    </row>
    <row r="1349">
      <c r="S1349" s="242">
        <f t="shared" si="1"/>
        <v>0</v>
      </c>
    </row>
    <row r="1350">
      <c r="S1350" s="242">
        <f t="shared" si="1"/>
        <v>0</v>
      </c>
    </row>
    <row r="1351">
      <c r="S1351" s="242">
        <f t="shared" si="1"/>
        <v>0</v>
      </c>
    </row>
    <row r="1352">
      <c r="S1352" s="242">
        <f t="shared" si="1"/>
        <v>0</v>
      </c>
    </row>
    <row r="1353">
      <c r="S1353" s="242">
        <f t="shared" si="1"/>
        <v>0</v>
      </c>
    </row>
    <row r="1354">
      <c r="S1354" s="242">
        <f t="shared" si="1"/>
        <v>0</v>
      </c>
    </row>
    <row r="1355">
      <c r="S1355" s="242">
        <f t="shared" si="1"/>
        <v>0</v>
      </c>
    </row>
    <row r="1356">
      <c r="S1356" s="242">
        <f t="shared" si="1"/>
        <v>0</v>
      </c>
    </row>
    <row r="1357">
      <c r="S1357" s="242">
        <f t="shared" si="1"/>
        <v>0</v>
      </c>
    </row>
    <row r="1358">
      <c r="S1358" s="242">
        <f t="shared" si="1"/>
        <v>0</v>
      </c>
    </row>
    <row r="1359">
      <c r="S1359" s="242">
        <f t="shared" si="1"/>
        <v>0</v>
      </c>
    </row>
    <row r="1360">
      <c r="S1360" s="242">
        <f t="shared" si="1"/>
        <v>0</v>
      </c>
    </row>
    <row r="1361">
      <c r="S1361" s="242">
        <f t="shared" si="1"/>
        <v>0</v>
      </c>
    </row>
    <row r="1362">
      <c r="S1362" s="242">
        <f t="shared" si="1"/>
        <v>0</v>
      </c>
    </row>
    <row r="1363">
      <c r="S1363" s="242">
        <f t="shared" si="1"/>
        <v>0</v>
      </c>
    </row>
    <row r="1364">
      <c r="S1364" s="242">
        <f t="shared" si="1"/>
        <v>0</v>
      </c>
    </row>
    <row r="1365">
      <c r="S1365" s="242">
        <f t="shared" si="1"/>
        <v>0</v>
      </c>
    </row>
    <row r="1366">
      <c r="S1366" s="242">
        <f t="shared" si="1"/>
        <v>0</v>
      </c>
    </row>
    <row r="1367">
      <c r="S1367" s="242">
        <f t="shared" si="1"/>
        <v>0</v>
      </c>
    </row>
    <row r="1368">
      <c r="S1368" s="242">
        <f t="shared" si="1"/>
        <v>0</v>
      </c>
    </row>
    <row r="1369">
      <c r="S1369" s="242">
        <f t="shared" si="1"/>
        <v>0</v>
      </c>
    </row>
    <row r="1370">
      <c r="S1370" s="242">
        <f t="shared" si="1"/>
        <v>0</v>
      </c>
    </row>
    <row r="1371">
      <c r="S1371" s="242">
        <f t="shared" si="1"/>
        <v>0</v>
      </c>
    </row>
    <row r="1372">
      <c r="S1372" s="242">
        <f t="shared" si="1"/>
        <v>0</v>
      </c>
    </row>
    <row r="1373">
      <c r="S1373" s="242">
        <f t="shared" si="1"/>
        <v>0</v>
      </c>
    </row>
    <row r="1374">
      <c r="S1374" s="242">
        <f t="shared" si="1"/>
        <v>0</v>
      </c>
    </row>
    <row r="1375">
      <c r="S1375" s="242">
        <f t="shared" si="1"/>
        <v>0</v>
      </c>
    </row>
    <row r="1376">
      <c r="S1376" s="242">
        <f t="shared" si="1"/>
        <v>0</v>
      </c>
    </row>
    <row r="1377">
      <c r="S1377" s="242">
        <f t="shared" si="1"/>
        <v>0</v>
      </c>
    </row>
    <row r="1378">
      <c r="S1378" s="242">
        <f t="shared" si="1"/>
        <v>0</v>
      </c>
    </row>
    <row r="1379">
      <c r="S1379" s="242">
        <f t="shared" si="1"/>
        <v>0</v>
      </c>
    </row>
    <row r="1380">
      <c r="S1380" s="242">
        <f t="shared" si="1"/>
        <v>0</v>
      </c>
    </row>
    <row r="1381">
      <c r="S1381" s="242">
        <f t="shared" si="1"/>
        <v>0</v>
      </c>
    </row>
    <row r="1382">
      <c r="S1382" s="242">
        <f t="shared" si="1"/>
        <v>0</v>
      </c>
    </row>
    <row r="1383">
      <c r="S1383" s="242">
        <f t="shared" si="1"/>
        <v>0</v>
      </c>
    </row>
    <row r="1384">
      <c r="S1384" s="242">
        <f t="shared" si="1"/>
        <v>0</v>
      </c>
    </row>
    <row r="1385">
      <c r="S1385" s="242">
        <f t="shared" si="1"/>
        <v>0</v>
      </c>
    </row>
    <row r="1386">
      <c r="S1386" s="242">
        <f t="shared" si="1"/>
        <v>0</v>
      </c>
    </row>
    <row r="1387">
      <c r="S1387" s="242">
        <f t="shared" si="1"/>
        <v>0</v>
      </c>
    </row>
    <row r="1388">
      <c r="S1388" s="242">
        <f t="shared" si="1"/>
        <v>0</v>
      </c>
    </row>
    <row r="1389">
      <c r="S1389" s="242">
        <f t="shared" si="1"/>
        <v>0</v>
      </c>
    </row>
    <row r="1390">
      <c r="S1390" s="242">
        <f t="shared" si="1"/>
        <v>0</v>
      </c>
    </row>
    <row r="1391">
      <c r="S1391" s="242">
        <f t="shared" si="1"/>
        <v>0</v>
      </c>
    </row>
    <row r="1392">
      <c r="S1392" s="242">
        <f t="shared" si="1"/>
        <v>0</v>
      </c>
    </row>
    <row r="1393">
      <c r="S1393" s="242">
        <f t="shared" si="1"/>
        <v>0</v>
      </c>
    </row>
    <row r="1394">
      <c r="S1394" s="242">
        <f t="shared" si="1"/>
        <v>0</v>
      </c>
    </row>
    <row r="1395">
      <c r="S1395" s="242">
        <f t="shared" si="1"/>
        <v>0</v>
      </c>
    </row>
    <row r="1396">
      <c r="S1396" s="242">
        <f t="shared" si="1"/>
        <v>0</v>
      </c>
    </row>
    <row r="1397">
      <c r="S1397" s="242">
        <f t="shared" si="1"/>
        <v>0</v>
      </c>
    </row>
    <row r="1398">
      <c r="S1398" s="242">
        <f t="shared" si="1"/>
        <v>0</v>
      </c>
    </row>
    <row r="1399">
      <c r="S1399" s="242">
        <f t="shared" si="1"/>
        <v>0</v>
      </c>
    </row>
    <row r="1400">
      <c r="S1400" s="242">
        <f t="shared" si="1"/>
        <v>0</v>
      </c>
    </row>
    <row r="1401">
      <c r="S1401" s="242">
        <f t="shared" si="1"/>
        <v>0</v>
      </c>
    </row>
    <row r="1402">
      <c r="S1402" s="242">
        <f t="shared" si="1"/>
        <v>0</v>
      </c>
    </row>
    <row r="1403">
      <c r="S1403" s="242">
        <f t="shared" si="1"/>
        <v>0</v>
      </c>
    </row>
    <row r="1404">
      <c r="S1404" s="242">
        <f t="shared" si="1"/>
        <v>0</v>
      </c>
    </row>
    <row r="1405">
      <c r="S1405" s="242">
        <f t="shared" si="1"/>
        <v>0</v>
      </c>
    </row>
    <row r="1406">
      <c r="S1406" s="242">
        <f t="shared" si="1"/>
        <v>0</v>
      </c>
    </row>
    <row r="1407">
      <c r="S1407" s="242">
        <f t="shared" si="1"/>
        <v>0</v>
      </c>
    </row>
    <row r="1408">
      <c r="S1408" s="242">
        <f t="shared" si="1"/>
        <v>0</v>
      </c>
    </row>
    <row r="1409">
      <c r="S1409" s="242">
        <f t="shared" si="1"/>
        <v>0</v>
      </c>
    </row>
    <row r="1410">
      <c r="S1410" s="242">
        <f t="shared" si="1"/>
        <v>0</v>
      </c>
    </row>
    <row r="1411">
      <c r="S1411" s="242">
        <f t="shared" si="1"/>
        <v>0</v>
      </c>
    </row>
    <row r="1412">
      <c r="S1412" s="242">
        <f t="shared" si="1"/>
        <v>0</v>
      </c>
    </row>
    <row r="1413">
      <c r="S1413" s="242">
        <f t="shared" si="1"/>
        <v>0</v>
      </c>
    </row>
    <row r="1414">
      <c r="S1414" s="242">
        <f t="shared" si="1"/>
        <v>0</v>
      </c>
    </row>
    <row r="1415">
      <c r="S1415" s="242">
        <f t="shared" si="1"/>
        <v>0</v>
      </c>
    </row>
    <row r="1416">
      <c r="S1416" s="242">
        <f t="shared" si="1"/>
        <v>0</v>
      </c>
    </row>
    <row r="1417">
      <c r="S1417" s="242">
        <f t="shared" si="1"/>
        <v>0</v>
      </c>
    </row>
    <row r="1418">
      <c r="S1418" s="242">
        <f t="shared" si="1"/>
        <v>0</v>
      </c>
    </row>
    <row r="1419">
      <c r="S1419" s="242">
        <f t="shared" si="1"/>
        <v>0</v>
      </c>
    </row>
    <row r="1420">
      <c r="S1420" s="242">
        <f t="shared" si="1"/>
        <v>0</v>
      </c>
    </row>
    <row r="1421">
      <c r="S1421" s="242">
        <f t="shared" si="1"/>
        <v>0</v>
      </c>
    </row>
    <row r="1422">
      <c r="S1422" s="242">
        <f t="shared" si="1"/>
        <v>0</v>
      </c>
    </row>
    <row r="1423">
      <c r="S1423" s="242">
        <f t="shared" si="1"/>
        <v>0</v>
      </c>
    </row>
    <row r="1424">
      <c r="S1424" s="242">
        <f t="shared" si="1"/>
        <v>0</v>
      </c>
    </row>
    <row r="1425">
      <c r="S1425" s="242">
        <f t="shared" si="1"/>
        <v>0</v>
      </c>
    </row>
    <row r="1426">
      <c r="S1426" s="242">
        <f t="shared" si="1"/>
        <v>0</v>
      </c>
    </row>
    <row r="1427">
      <c r="S1427" s="242">
        <f t="shared" si="1"/>
        <v>0</v>
      </c>
    </row>
    <row r="1428">
      <c r="S1428" s="242">
        <f t="shared" si="1"/>
        <v>0</v>
      </c>
    </row>
    <row r="1429">
      <c r="S1429" s="242">
        <f t="shared" si="1"/>
        <v>0</v>
      </c>
    </row>
    <row r="1430">
      <c r="S1430" s="242">
        <f t="shared" si="1"/>
        <v>0</v>
      </c>
    </row>
    <row r="1431">
      <c r="S1431" s="242">
        <f t="shared" si="1"/>
        <v>0</v>
      </c>
    </row>
    <row r="1432">
      <c r="S1432" s="242">
        <f t="shared" si="1"/>
        <v>0</v>
      </c>
    </row>
    <row r="1433">
      <c r="S1433" s="242">
        <f t="shared" si="1"/>
        <v>0</v>
      </c>
    </row>
    <row r="1434">
      <c r="S1434" s="242">
        <f t="shared" si="1"/>
        <v>0</v>
      </c>
    </row>
    <row r="1435">
      <c r="S1435" s="242">
        <f t="shared" si="1"/>
        <v>0</v>
      </c>
    </row>
    <row r="1436">
      <c r="S1436" s="242">
        <f t="shared" si="1"/>
        <v>0</v>
      </c>
    </row>
    <row r="1437">
      <c r="S1437" s="242">
        <f t="shared" si="1"/>
        <v>0</v>
      </c>
    </row>
    <row r="1438">
      <c r="S1438" s="242">
        <f t="shared" si="1"/>
        <v>0</v>
      </c>
    </row>
    <row r="1439">
      <c r="S1439" s="242">
        <f t="shared" si="1"/>
        <v>0</v>
      </c>
    </row>
    <row r="1440">
      <c r="S1440" s="242">
        <f t="shared" si="1"/>
        <v>0</v>
      </c>
    </row>
    <row r="1441">
      <c r="S1441" s="242">
        <f t="shared" si="1"/>
        <v>0</v>
      </c>
    </row>
    <row r="1442">
      <c r="S1442" s="242">
        <f t="shared" si="1"/>
        <v>0</v>
      </c>
    </row>
    <row r="1443">
      <c r="S1443" s="242">
        <f t="shared" si="1"/>
        <v>0</v>
      </c>
    </row>
    <row r="1444">
      <c r="S1444" s="242">
        <f t="shared" si="1"/>
        <v>0</v>
      </c>
    </row>
    <row r="1445">
      <c r="S1445" s="242">
        <f t="shared" si="1"/>
        <v>0</v>
      </c>
    </row>
    <row r="1446">
      <c r="S1446" s="242">
        <f t="shared" si="1"/>
        <v>0</v>
      </c>
    </row>
    <row r="1447">
      <c r="S1447" s="242">
        <f t="shared" si="1"/>
        <v>0</v>
      </c>
    </row>
    <row r="1448">
      <c r="S1448" s="242">
        <f t="shared" si="1"/>
        <v>0</v>
      </c>
    </row>
    <row r="1449">
      <c r="S1449" s="242">
        <f t="shared" si="1"/>
        <v>0</v>
      </c>
    </row>
    <row r="1450">
      <c r="S1450" s="242">
        <f t="shared" si="1"/>
        <v>0</v>
      </c>
    </row>
    <row r="1451">
      <c r="S1451" s="242">
        <f t="shared" si="1"/>
        <v>0</v>
      </c>
    </row>
    <row r="1452">
      <c r="S1452" s="242">
        <f t="shared" si="1"/>
        <v>0</v>
      </c>
    </row>
    <row r="1453">
      <c r="S1453" s="242">
        <f t="shared" si="1"/>
        <v>0</v>
      </c>
    </row>
    <row r="1454">
      <c r="S1454" s="242">
        <f t="shared" si="1"/>
        <v>0</v>
      </c>
    </row>
    <row r="1455">
      <c r="S1455" s="242">
        <f t="shared" si="1"/>
        <v>0</v>
      </c>
    </row>
    <row r="1456">
      <c r="S1456" s="242">
        <f t="shared" si="1"/>
        <v>0</v>
      </c>
    </row>
    <row r="1457">
      <c r="S1457" s="242">
        <f t="shared" si="1"/>
        <v>0</v>
      </c>
    </row>
    <row r="1458">
      <c r="S1458" s="242">
        <f t="shared" si="1"/>
        <v>0</v>
      </c>
    </row>
    <row r="1459">
      <c r="S1459" s="242">
        <f t="shared" si="1"/>
        <v>0</v>
      </c>
    </row>
    <row r="1460">
      <c r="S1460" s="242">
        <f t="shared" si="1"/>
        <v>0</v>
      </c>
    </row>
    <row r="1461">
      <c r="S1461" s="242">
        <f t="shared" si="1"/>
        <v>0</v>
      </c>
    </row>
    <row r="1462">
      <c r="S1462" s="242">
        <f t="shared" si="1"/>
        <v>0</v>
      </c>
    </row>
    <row r="1463">
      <c r="S1463" s="242">
        <f t="shared" si="1"/>
        <v>0</v>
      </c>
    </row>
    <row r="1464">
      <c r="S1464" s="242">
        <f t="shared" si="1"/>
        <v>0</v>
      </c>
    </row>
    <row r="1465">
      <c r="S1465" s="242">
        <f t="shared" si="1"/>
        <v>0</v>
      </c>
    </row>
    <row r="1466">
      <c r="S1466" s="242">
        <f t="shared" si="1"/>
        <v>0</v>
      </c>
    </row>
    <row r="1467">
      <c r="S1467" s="242">
        <f t="shared" si="1"/>
        <v>0</v>
      </c>
    </row>
    <row r="1468">
      <c r="S1468" s="242">
        <f t="shared" si="1"/>
        <v>0</v>
      </c>
    </row>
    <row r="1469">
      <c r="S1469" s="242">
        <f t="shared" si="1"/>
        <v>0</v>
      </c>
    </row>
    <row r="1470">
      <c r="S1470" s="242">
        <f t="shared" si="1"/>
        <v>0</v>
      </c>
    </row>
    <row r="1471">
      <c r="S1471" s="242">
        <f t="shared" si="1"/>
        <v>0</v>
      </c>
    </row>
    <row r="1472">
      <c r="S1472" s="242">
        <f t="shared" si="1"/>
        <v>0</v>
      </c>
    </row>
    <row r="1473">
      <c r="S1473" s="242">
        <f t="shared" si="1"/>
        <v>0</v>
      </c>
    </row>
    <row r="1474">
      <c r="S1474" s="242">
        <f t="shared" si="1"/>
        <v>0</v>
      </c>
    </row>
    <row r="1475">
      <c r="S1475" s="242">
        <f t="shared" si="1"/>
        <v>0</v>
      </c>
    </row>
    <row r="1476">
      <c r="S1476" s="242">
        <f t="shared" si="1"/>
        <v>0</v>
      </c>
    </row>
    <row r="1477">
      <c r="S1477" s="242">
        <f t="shared" si="1"/>
        <v>0</v>
      </c>
    </row>
    <row r="1478">
      <c r="S1478" s="242">
        <f t="shared" si="1"/>
        <v>0</v>
      </c>
    </row>
    <row r="1479">
      <c r="S1479" s="242">
        <f t="shared" si="1"/>
        <v>0</v>
      </c>
    </row>
    <row r="1480">
      <c r="S1480" s="242">
        <f t="shared" si="1"/>
        <v>0</v>
      </c>
    </row>
    <row r="1481">
      <c r="S1481" s="242">
        <f t="shared" si="1"/>
        <v>0</v>
      </c>
    </row>
    <row r="1482">
      <c r="S1482" s="242">
        <f t="shared" si="1"/>
        <v>0</v>
      </c>
    </row>
    <row r="1483">
      <c r="S1483" s="242">
        <f t="shared" si="1"/>
        <v>0</v>
      </c>
    </row>
    <row r="1484">
      <c r="S1484" s="242">
        <f t="shared" si="1"/>
        <v>0</v>
      </c>
    </row>
    <row r="1485">
      <c r="S1485" s="242">
        <f t="shared" si="1"/>
        <v>0</v>
      </c>
    </row>
    <row r="1486">
      <c r="S1486" s="242">
        <f t="shared" si="1"/>
        <v>0</v>
      </c>
    </row>
    <row r="1487">
      <c r="S1487" s="242">
        <f t="shared" si="1"/>
        <v>0</v>
      </c>
    </row>
    <row r="1488">
      <c r="S1488" s="242">
        <f t="shared" si="1"/>
        <v>0</v>
      </c>
    </row>
    <row r="1489">
      <c r="S1489" s="242">
        <f t="shared" si="1"/>
        <v>0</v>
      </c>
    </row>
    <row r="1490">
      <c r="S1490" s="242">
        <f t="shared" si="1"/>
        <v>0</v>
      </c>
    </row>
    <row r="1491">
      <c r="S1491" s="242">
        <f t="shared" si="1"/>
        <v>0</v>
      </c>
    </row>
    <row r="1492">
      <c r="S1492" s="242">
        <f t="shared" si="1"/>
        <v>0</v>
      </c>
    </row>
    <row r="1493">
      <c r="S1493" s="242">
        <f t="shared" si="1"/>
        <v>0</v>
      </c>
    </row>
    <row r="1494">
      <c r="S1494" s="242">
        <f t="shared" si="1"/>
        <v>0</v>
      </c>
    </row>
    <row r="1495">
      <c r="S1495" s="242">
        <f t="shared" si="1"/>
        <v>0</v>
      </c>
    </row>
    <row r="1496">
      <c r="S1496" s="242">
        <f t="shared" si="1"/>
        <v>0</v>
      </c>
    </row>
    <row r="1497">
      <c r="S1497" s="242">
        <f t="shared" si="1"/>
        <v>0</v>
      </c>
    </row>
    <row r="1498">
      <c r="S1498" s="242">
        <f t="shared" si="1"/>
        <v>0</v>
      </c>
    </row>
    <row r="1499">
      <c r="S1499" s="242">
        <f t="shared" si="1"/>
        <v>0</v>
      </c>
    </row>
    <row r="1500">
      <c r="S1500" s="242">
        <f t="shared" si="1"/>
        <v>0</v>
      </c>
    </row>
    <row r="1501">
      <c r="S1501" s="242">
        <f t="shared" si="1"/>
        <v>0</v>
      </c>
    </row>
    <row r="1502">
      <c r="S1502" s="242">
        <f t="shared" si="1"/>
        <v>0</v>
      </c>
    </row>
    <row r="1503">
      <c r="S1503" s="242">
        <f t="shared" si="1"/>
        <v>0</v>
      </c>
    </row>
    <row r="1504">
      <c r="S1504" s="242">
        <f t="shared" si="1"/>
        <v>0</v>
      </c>
    </row>
    <row r="1505">
      <c r="S1505" s="242">
        <f t="shared" si="1"/>
        <v>0</v>
      </c>
    </row>
    <row r="1506">
      <c r="S1506" s="242">
        <f t="shared" si="1"/>
        <v>0</v>
      </c>
    </row>
    <row r="1507">
      <c r="S1507" s="242">
        <f t="shared" si="1"/>
        <v>0</v>
      </c>
    </row>
    <row r="1508">
      <c r="S1508" s="242">
        <f t="shared" si="1"/>
        <v>0</v>
      </c>
    </row>
    <row r="1509">
      <c r="S1509" s="242">
        <f t="shared" si="1"/>
        <v>0</v>
      </c>
    </row>
    <row r="1510">
      <c r="S1510" s="242">
        <f t="shared" si="1"/>
        <v>0</v>
      </c>
    </row>
    <row r="1511">
      <c r="S1511" s="242">
        <f t="shared" si="1"/>
        <v>0</v>
      </c>
    </row>
    <row r="1512">
      <c r="S1512" s="242">
        <f t="shared" si="1"/>
        <v>0</v>
      </c>
    </row>
    <row r="1513">
      <c r="S1513" s="242">
        <f t="shared" si="1"/>
        <v>0</v>
      </c>
    </row>
    <row r="1514">
      <c r="S1514" s="242">
        <f t="shared" si="1"/>
        <v>0</v>
      </c>
    </row>
    <row r="1515">
      <c r="S1515" s="242">
        <f t="shared" si="1"/>
        <v>0</v>
      </c>
    </row>
    <row r="1516">
      <c r="S1516" s="242">
        <f t="shared" si="1"/>
        <v>0</v>
      </c>
    </row>
    <row r="1517">
      <c r="S1517" s="242">
        <f t="shared" si="1"/>
        <v>0</v>
      </c>
    </row>
    <row r="1518">
      <c r="S1518" s="242">
        <f t="shared" si="1"/>
        <v>0</v>
      </c>
    </row>
    <row r="1519">
      <c r="S1519" s="242">
        <f t="shared" si="1"/>
        <v>0</v>
      </c>
    </row>
    <row r="1520">
      <c r="S1520" s="242">
        <f t="shared" si="1"/>
        <v>0</v>
      </c>
    </row>
    <row r="1521">
      <c r="S1521" s="242">
        <f t="shared" si="1"/>
        <v>0</v>
      </c>
    </row>
    <row r="1522">
      <c r="S1522" s="242">
        <f t="shared" si="1"/>
        <v>0</v>
      </c>
    </row>
    <row r="1523">
      <c r="S1523" s="242">
        <f t="shared" si="1"/>
        <v>0</v>
      </c>
    </row>
    <row r="1524">
      <c r="S1524" s="242">
        <f t="shared" si="1"/>
        <v>0</v>
      </c>
    </row>
    <row r="1525">
      <c r="S1525" s="242">
        <f t="shared" si="1"/>
        <v>0</v>
      </c>
    </row>
    <row r="1526">
      <c r="S1526" s="242">
        <f t="shared" si="1"/>
        <v>0</v>
      </c>
    </row>
    <row r="1527">
      <c r="S1527" s="242">
        <f t="shared" si="1"/>
        <v>0</v>
      </c>
    </row>
    <row r="1528">
      <c r="S1528" s="242">
        <f t="shared" si="1"/>
        <v>0</v>
      </c>
    </row>
    <row r="1529">
      <c r="S1529" s="242">
        <f t="shared" si="1"/>
        <v>0</v>
      </c>
    </row>
    <row r="1530">
      <c r="S1530" s="242">
        <f t="shared" si="1"/>
        <v>0</v>
      </c>
    </row>
    <row r="1531">
      <c r="S1531" s="242">
        <f t="shared" si="1"/>
        <v>0</v>
      </c>
    </row>
    <row r="1532">
      <c r="S1532" s="242">
        <f t="shared" si="1"/>
        <v>0</v>
      </c>
    </row>
    <row r="1533">
      <c r="S1533" s="242">
        <f t="shared" si="1"/>
        <v>0</v>
      </c>
    </row>
    <row r="1534">
      <c r="S1534" s="242">
        <f t="shared" si="1"/>
        <v>0</v>
      </c>
    </row>
    <row r="1535">
      <c r="S1535" s="242">
        <f t="shared" si="1"/>
        <v>0</v>
      </c>
    </row>
    <row r="1536">
      <c r="S1536" s="242">
        <f t="shared" si="1"/>
        <v>0</v>
      </c>
    </row>
    <row r="1537">
      <c r="S1537" s="242">
        <f t="shared" si="1"/>
        <v>0</v>
      </c>
    </row>
    <row r="1538">
      <c r="S1538" s="242">
        <f t="shared" si="1"/>
        <v>0</v>
      </c>
    </row>
    <row r="1539">
      <c r="S1539" s="242">
        <f t="shared" si="1"/>
        <v>0</v>
      </c>
    </row>
    <row r="1540">
      <c r="S1540" s="242">
        <f t="shared" si="1"/>
        <v>0</v>
      </c>
    </row>
    <row r="1541">
      <c r="S1541" s="242">
        <f t="shared" si="1"/>
        <v>0</v>
      </c>
    </row>
    <row r="1542">
      <c r="S1542" s="242">
        <f t="shared" si="1"/>
        <v>0</v>
      </c>
    </row>
    <row r="1543">
      <c r="S1543" s="242">
        <f t="shared" si="1"/>
        <v>0</v>
      </c>
    </row>
    <row r="1544">
      <c r="S1544" s="242">
        <f t="shared" si="1"/>
        <v>0</v>
      </c>
    </row>
    <row r="1545">
      <c r="S1545" s="242">
        <f t="shared" si="1"/>
        <v>0</v>
      </c>
    </row>
    <row r="1546">
      <c r="S1546" s="242">
        <f t="shared" si="1"/>
        <v>0</v>
      </c>
    </row>
    <row r="1547">
      <c r="S1547" s="242">
        <f t="shared" si="1"/>
        <v>0</v>
      </c>
    </row>
    <row r="1548">
      <c r="S1548" s="242">
        <f t="shared" si="1"/>
        <v>0</v>
      </c>
    </row>
    <row r="1549">
      <c r="S1549" s="242">
        <f t="shared" si="1"/>
        <v>0</v>
      </c>
    </row>
    <row r="1550">
      <c r="S1550" s="242">
        <f t="shared" si="1"/>
        <v>0</v>
      </c>
    </row>
    <row r="1551">
      <c r="S1551" s="242">
        <f t="shared" si="1"/>
        <v>0</v>
      </c>
    </row>
    <row r="1552">
      <c r="S1552" s="242">
        <f t="shared" si="1"/>
        <v>0</v>
      </c>
    </row>
    <row r="1553">
      <c r="S1553" s="242">
        <f t="shared" si="1"/>
        <v>0</v>
      </c>
    </row>
    <row r="1554">
      <c r="S1554" s="242">
        <f t="shared" si="1"/>
        <v>0</v>
      </c>
    </row>
    <row r="1555">
      <c r="S1555" s="242">
        <f t="shared" si="1"/>
        <v>0</v>
      </c>
    </row>
    <row r="1556">
      <c r="S1556" s="242">
        <f t="shared" si="1"/>
        <v>0</v>
      </c>
    </row>
    <row r="1557">
      <c r="S1557" s="242">
        <f t="shared" si="1"/>
        <v>0</v>
      </c>
    </row>
    <row r="1558">
      <c r="S1558" s="242">
        <f t="shared" si="1"/>
        <v>0</v>
      </c>
    </row>
    <row r="1559">
      <c r="S1559" s="242">
        <f t="shared" si="1"/>
        <v>0</v>
      </c>
    </row>
    <row r="1560">
      <c r="S1560" s="242">
        <f t="shared" si="1"/>
        <v>0</v>
      </c>
    </row>
    <row r="1561">
      <c r="S1561" s="242">
        <f t="shared" si="1"/>
        <v>0</v>
      </c>
    </row>
    <row r="1562">
      <c r="S1562" s="242">
        <f t="shared" si="1"/>
        <v>0</v>
      </c>
    </row>
    <row r="1563">
      <c r="S1563" s="242">
        <f t="shared" si="1"/>
        <v>0</v>
      </c>
    </row>
    <row r="1564">
      <c r="S1564" s="242">
        <f t="shared" si="1"/>
        <v>0</v>
      </c>
    </row>
    <row r="1565">
      <c r="S1565" s="242">
        <f t="shared" si="1"/>
        <v>0</v>
      </c>
    </row>
    <row r="1566">
      <c r="S1566" s="242">
        <f t="shared" si="1"/>
        <v>0</v>
      </c>
    </row>
    <row r="1567">
      <c r="S1567" s="242">
        <f t="shared" si="1"/>
        <v>0</v>
      </c>
    </row>
    <row r="1568">
      <c r="S1568" s="242">
        <f t="shared" si="1"/>
        <v>0</v>
      </c>
    </row>
    <row r="1569">
      <c r="S1569" s="242">
        <f t="shared" si="1"/>
        <v>0</v>
      </c>
    </row>
    <row r="1570">
      <c r="S1570" s="242">
        <f t="shared" si="1"/>
        <v>0</v>
      </c>
    </row>
    <row r="1571">
      <c r="S1571" s="242">
        <f t="shared" si="1"/>
        <v>0</v>
      </c>
    </row>
    <row r="1572">
      <c r="S1572" s="242">
        <f t="shared" si="1"/>
        <v>0</v>
      </c>
    </row>
    <row r="1573">
      <c r="S1573" s="242">
        <f t="shared" si="1"/>
        <v>0</v>
      </c>
    </row>
    <row r="1574">
      <c r="S1574" s="242">
        <f t="shared" si="1"/>
        <v>0</v>
      </c>
    </row>
    <row r="1575">
      <c r="S1575" s="242">
        <f t="shared" si="1"/>
        <v>0</v>
      </c>
    </row>
    <row r="1576">
      <c r="S1576" s="242">
        <f t="shared" si="1"/>
        <v>0</v>
      </c>
    </row>
    <row r="1577">
      <c r="S1577" s="242">
        <f t="shared" si="1"/>
        <v>0</v>
      </c>
    </row>
    <row r="1578">
      <c r="S1578" s="242">
        <f t="shared" si="1"/>
        <v>0</v>
      </c>
    </row>
    <row r="1579">
      <c r="S1579" s="242">
        <f t="shared" si="1"/>
        <v>0</v>
      </c>
    </row>
    <row r="1580">
      <c r="S1580" s="242">
        <f t="shared" si="1"/>
        <v>0</v>
      </c>
    </row>
    <row r="1581">
      <c r="S1581" s="242">
        <f t="shared" si="1"/>
        <v>0</v>
      </c>
    </row>
    <row r="1582">
      <c r="S1582" s="242">
        <f t="shared" si="1"/>
        <v>0</v>
      </c>
    </row>
    <row r="1583">
      <c r="S1583" s="242">
        <f t="shared" si="1"/>
        <v>0</v>
      </c>
    </row>
    <row r="1584">
      <c r="S1584" s="242">
        <f t="shared" si="1"/>
        <v>0</v>
      </c>
    </row>
    <row r="1585">
      <c r="S1585" s="242">
        <f t="shared" si="1"/>
        <v>0</v>
      </c>
    </row>
    <row r="1586">
      <c r="S1586" s="242">
        <f t="shared" si="1"/>
        <v>0</v>
      </c>
    </row>
    <row r="1587">
      <c r="S1587" s="242">
        <f t="shared" si="1"/>
        <v>0</v>
      </c>
    </row>
    <row r="1588">
      <c r="S1588" s="242">
        <f t="shared" si="1"/>
        <v>0</v>
      </c>
    </row>
    <row r="1589">
      <c r="S1589" s="242">
        <f t="shared" si="1"/>
        <v>0</v>
      </c>
    </row>
    <row r="1590">
      <c r="S1590" s="242">
        <f t="shared" si="1"/>
        <v>0</v>
      </c>
    </row>
    <row r="1591">
      <c r="S1591" s="242">
        <f t="shared" si="1"/>
        <v>0</v>
      </c>
    </row>
    <row r="1592">
      <c r="S1592" s="242">
        <f t="shared" si="1"/>
        <v>0</v>
      </c>
    </row>
    <row r="1593">
      <c r="S1593" s="242">
        <f t="shared" si="1"/>
        <v>0</v>
      </c>
    </row>
    <row r="1594">
      <c r="S1594" s="242">
        <f t="shared" si="1"/>
        <v>0</v>
      </c>
    </row>
    <row r="1595">
      <c r="S1595" s="242">
        <f t="shared" si="1"/>
        <v>0</v>
      </c>
    </row>
    <row r="1596">
      <c r="S1596" s="242">
        <f t="shared" si="1"/>
        <v>0</v>
      </c>
    </row>
    <row r="1597">
      <c r="S1597" s="242">
        <f t="shared" si="1"/>
        <v>0</v>
      </c>
    </row>
    <row r="1598">
      <c r="S1598" s="242">
        <f t="shared" si="1"/>
        <v>0</v>
      </c>
    </row>
    <row r="1599">
      <c r="S1599" s="242">
        <f t="shared" si="1"/>
        <v>0</v>
      </c>
    </row>
    <row r="1600">
      <c r="S1600" s="242">
        <f t="shared" si="1"/>
        <v>0</v>
      </c>
    </row>
    <row r="1601">
      <c r="S1601" s="242">
        <f t="shared" si="1"/>
        <v>0</v>
      </c>
    </row>
    <row r="1602">
      <c r="S1602" s="242">
        <f t="shared" si="1"/>
        <v>0</v>
      </c>
    </row>
    <row r="1603">
      <c r="S1603" s="242">
        <f t="shared" si="1"/>
        <v>0</v>
      </c>
    </row>
    <row r="1604">
      <c r="S1604" s="242">
        <f t="shared" si="1"/>
        <v>0</v>
      </c>
    </row>
    <row r="1605">
      <c r="S1605" s="242">
        <f t="shared" si="1"/>
        <v>0</v>
      </c>
    </row>
    <row r="1606">
      <c r="S1606" s="242">
        <f t="shared" si="1"/>
        <v>0</v>
      </c>
    </row>
    <row r="1607">
      <c r="S1607" s="242">
        <f t="shared" si="1"/>
        <v>0</v>
      </c>
    </row>
    <row r="1608">
      <c r="S1608" s="242">
        <f t="shared" si="1"/>
        <v>0</v>
      </c>
    </row>
    <row r="1609">
      <c r="S1609" s="242">
        <f t="shared" si="1"/>
        <v>0</v>
      </c>
    </row>
    <row r="1610">
      <c r="S1610" s="242">
        <f t="shared" si="1"/>
        <v>0</v>
      </c>
    </row>
    <row r="1611">
      <c r="S1611" s="242">
        <f t="shared" si="1"/>
        <v>0</v>
      </c>
    </row>
    <row r="1612">
      <c r="S1612" s="242">
        <f t="shared" si="1"/>
        <v>0</v>
      </c>
    </row>
    <row r="1613">
      <c r="S1613" s="242">
        <f t="shared" si="1"/>
        <v>0</v>
      </c>
    </row>
    <row r="1614">
      <c r="S1614" s="242">
        <f t="shared" si="1"/>
        <v>0</v>
      </c>
    </row>
    <row r="1615">
      <c r="S1615" s="242">
        <f t="shared" si="1"/>
        <v>0</v>
      </c>
    </row>
    <row r="1616">
      <c r="S1616" s="242">
        <f t="shared" si="1"/>
        <v>0</v>
      </c>
    </row>
    <row r="1617">
      <c r="S1617" s="242">
        <f t="shared" si="1"/>
        <v>0</v>
      </c>
    </row>
    <row r="1618">
      <c r="S1618" s="242">
        <f t="shared" si="1"/>
        <v>0</v>
      </c>
    </row>
    <row r="1619">
      <c r="S1619" s="242">
        <f t="shared" si="1"/>
        <v>0</v>
      </c>
    </row>
    <row r="1620">
      <c r="S1620" s="242">
        <f t="shared" si="1"/>
        <v>0</v>
      </c>
    </row>
    <row r="1621">
      <c r="S1621" s="242">
        <f t="shared" si="1"/>
        <v>0</v>
      </c>
    </row>
    <row r="1622">
      <c r="S1622" s="242">
        <f t="shared" si="1"/>
        <v>0</v>
      </c>
    </row>
    <row r="1623">
      <c r="S1623" s="242">
        <f t="shared" si="1"/>
        <v>0</v>
      </c>
    </row>
    <row r="1624">
      <c r="S1624" s="242">
        <f t="shared" si="1"/>
        <v>0</v>
      </c>
    </row>
    <row r="1625">
      <c r="S1625" s="242">
        <f t="shared" si="1"/>
        <v>0</v>
      </c>
    </row>
    <row r="1626">
      <c r="S1626" s="242">
        <f t="shared" si="1"/>
        <v>0</v>
      </c>
    </row>
    <row r="1627">
      <c r="S1627" s="242">
        <f t="shared" si="1"/>
        <v>0</v>
      </c>
    </row>
    <row r="1628">
      <c r="S1628" s="242">
        <f t="shared" si="1"/>
        <v>0</v>
      </c>
    </row>
    <row r="1629">
      <c r="S1629" s="242">
        <f t="shared" si="1"/>
        <v>0</v>
      </c>
    </row>
    <row r="1630">
      <c r="S1630" s="242">
        <f t="shared" si="1"/>
        <v>0</v>
      </c>
    </row>
    <row r="1631">
      <c r="S1631" s="242">
        <f t="shared" si="1"/>
        <v>0</v>
      </c>
    </row>
    <row r="1632">
      <c r="S1632" s="242">
        <f t="shared" si="1"/>
        <v>0</v>
      </c>
    </row>
    <row r="1633">
      <c r="S1633" s="242">
        <f t="shared" si="1"/>
        <v>0</v>
      </c>
    </row>
    <row r="1634">
      <c r="S1634" s="242">
        <f t="shared" si="1"/>
        <v>0</v>
      </c>
    </row>
    <row r="1635">
      <c r="S1635" s="242">
        <f t="shared" si="1"/>
        <v>0</v>
      </c>
    </row>
    <row r="1636">
      <c r="S1636" s="242">
        <f t="shared" si="1"/>
        <v>0</v>
      </c>
    </row>
    <row r="1637">
      <c r="S1637" s="242">
        <f t="shared" si="1"/>
        <v>0</v>
      </c>
    </row>
    <row r="1638">
      <c r="S1638" s="242">
        <f t="shared" si="1"/>
        <v>0</v>
      </c>
    </row>
    <row r="1639">
      <c r="S1639" s="242">
        <f t="shared" si="1"/>
        <v>0</v>
      </c>
    </row>
    <row r="1640">
      <c r="S1640" s="242">
        <f t="shared" si="1"/>
        <v>0</v>
      </c>
    </row>
    <row r="1641">
      <c r="S1641" s="242">
        <f t="shared" si="1"/>
        <v>0</v>
      </c>
    </row>
    <row r="1642">
      <c r="S1642" s="242">
        <f t="shared" si="1"/>
        <v>0</v>
      </c>
    </row>
    <row r="1643">
      <c r="S1643" s="242">
        <f t="shared" si="1"/>
        <v>0</v>
      </c>
    </row>
    <row r="1644">
      <c r="S1644" s="242">
        <f t="shared" si="1"/>
        <v>0</v>
      </c>
    </row>
    <row r="1645">
      <c r="S1645" s="242">
        <f t="shared" si="1"/>
        <v>0</v>
      </c>
    </row>
    <row r="1646">
      <c r="S1646" s="242">
        <f t="shared" si="1"/>
        <v>0</v>
      </c>
    </row>
    <row r="1647">
      <c r="S1647" s="242">
        <f t="shared" si="1"/>
        <v>0</v>
      </c>
    </row>
    <row r="1648">
      <c r="S1648" s="242">
        <f t="shared" si="1"/>
        <v>0</v>
      </c>
    </row>
    <row r="1649">
      <c r="S1649" s="242">
        <f t="shared" si="1"/>
        <v>0</v>
      </c>
    </row>
    <row r="1650">
      <c r="S1650" s="242">
        <f t="shared" si="1"/>
        <v>0</v>
      </c>
    </row>
    <row r="1651">
      <c r="S1651" s="242">
        <f t="shared" si="1"/>
        <v>0</v>
      </c>
    </row>
    <row r="1652">
      <c r="S1652" s="242">
        <f t="shared" si="1"/>
        <v>0</v>
      </c>
    </row>
    <row r="1653">
      <c r="S1653" s="242">
        <f t="shared" si="1"/>
        <v>0</v>
      </c>
    </row>
    <row r="1654">
      <c r="S1654" s="242">
        <f t="shared" si="1"/>
        <v>0</v>
      </c>
    </row>
    <row r="1655">
      <c r="S1655" s="242">
        <f t="shared" si="1"/>
        <v>0</v>
      </c>
    </row>
    <row r="1656">
      <c r="S1656" s="242">
        <f t="shared" si="1"/>
        <v>0</v>
      </c>
    </row>
    <row r="1657">
      <c r="S1657" s="242">
        <f t="shared" si="1"/>
        <v>0</v>
      </c>
    </row>
    <row r="1658">
      <c r="S1658" s="242">
        <f t="shared" si="1"/>
        <v>0</v>
      </c>
    </row>
    <row r="1659">
      <c r="S1659" s="242">
        <f t="shared" si="1"/>
        <v>0</v>
      </c>
    </row>
    <row r="1660">
      <c r="S1660" s="242">
        <f t="shared" si="1"/>
        <v>0</v>
      </c>
    </row>
    <row r="1661">
      <c r="S1661" s="242">
        <f t="shared" si="1"/>
        <v>0</v>
      </c>
    </row>
    <row r="1662">
      <c r="S1662" s="242">
        <f t="shared" si="1"/>
        <v>0</v>
      </c>
    </row>
    <row r="1663">
      <c r="S1663" s="242">
        <f t="shared" si="1"/>
        <v>0</v>
      </c>
    </row>
    <row r="1664">
      <c r="S1664" s="242">
        <f t="shared" si="1"/>
        <v>0</v>
      </c>
    </row>
    <row r="1665">
      <c r="S1665" s="242">
        <f t="shared" si="1"/>
        <v>0</v>
      </c>
    </row>
    <row r="1666">
      <c r="S1666" s="242">
        <f t="shared" si="1"/>
        <v>0</v>
      </c>
    </row>
    <row r="1667">
      <c r="S1667" s="242">
        <f t="shared" si="1"/>
        <v>0</v>
      </c>
    </row>
    <row r="1668">
      <c r="S1668" s="242">
        <f t="shared" si="1"/>
        <v>0</v>
      </c>
    </row>
    <row r="1669">
      <c r="S1669" s="242">
        <f t="shared" si="1"/>
        <v>0</v>
      </c>
    </row>
    <row r="1670">
      <c r="S1670" s="242">
        <f t="shared" si="1"/>
        <v>0</v>
      </c>
    </row>
    <row r="1671">
      <c r="S1671" s="242">
        <f t="shared" si="1"/>
        <v>0</v>
      </c>
    </row>
    <row r="1672">
      <c r="S1672" s="242">
        <f t="shared" si="1"/>
        <v>0</v>
      </c>
    </row>
    <row r="1673">
      <c r="S1673" s="242">
        <f t="shared" si="1"/>
        <v>0</v>
      </c>
    </row>
    <row r="1674">
      <c r="S1674" s="242">
        <f t="shared" si="1"/>
        <v>0</v>
      </c>
    </row>
    <row r="1675">
      <c r="S1675" s="242">
        <f t="shared" si="1"/>
        <v>0</v>
      </c>
    </row>
    <row r="1676">
      <c r="S1676" s="242">
        <f t="shared" si="1"/>
        <v>0</v>
      </c>
    </row>
    <row r="1677">
      <c r="S1677" s="242">
        <f t="shared" si="1"/>
        <v>0</v>
      </c>
    </row>
    <row r="1678">
      <c r="S1678" s="242">
        <f t="shared" si="1"/>
        <v>0</v>
      </c>
    </row>
    <row r="1679">
      <c r="S1679" s="242">
        <f t="shared" si="1"/>
        <v>0</v>
      </c>
    </row>
    <row r="1680">
      <c r="S1680" s="242">
        <f t="shared" si="1"/>
        <v>0</v>
      </c>
    </row>
    <row r="1681">
      <c r="S1681" s="242">
        <f t="shared" si="1"/>
        <v>0</v>
      </c>
    </row>
    <row r="1682">
      <c r="S1682" s="242">
        <f t="shared" si="1"/>
        <v>0</v>
      </c>
    </row>
    <row r="1683">
      <c r="S1683" s="242">
        <f t="shared" si="1"/>
        <v>0</v>
      </c>
    </row>
    <row r="1684">
      <c r="S1684" s="242">
        <f t="shared" si="1"/>
        <v>0</v>
      </c>
    </row>
    <row r="1685">
      <c r="S1685" s="242">
        <f t="shared" si="1"/>
        <v>0</v>
      </c>
    </row>
    <row r="1686">
      <c r="S1686" s="242">
        <f t="shared" si="1"/>
        <v>0</v>
      </c>
    </row>
    <row r="1687">
      <c r="S1687" s="242">
        <f t="shared" si="1"/>
        <v>0</v>
      </c>
    </row>
    <row r="1688">
      <c r="S1688" s="242">
        <f t="shared" si="1"/>
        <v>0</v>
      </c>
    </row>
    <row r="1689">
      <c r="S1689" s="242">
        <f t="shared" si="1"/>
        <v>0</v>
      </c>
    </row>
    <row r="1690">
      <c r="S1690" s="242">
        <f t="shared" si="1"/>
        <v>0</v>
      </c>
    </row>
    <row r="1691">
      <c r="S1691" s="242">
        <f t="shared" si="1"/>
        <v>0</v>
      </c>
    </row>
    <row r="1692">
      <c r="S1692" s="242">
        <f t="shared" si="1"/>
        <v>0</v>
      </c>
    </row>
    <row r="1693">
      <c r="S1693" s="242">
        <f t="shared" si="1"/>
        <v>0</v>
      </c>
    </row>
    <row r="1694">
      <c r="S1694" s="242">
        <f t="shared" si="1"/>
        <v>0</v>
      </c>
    </row>
    <row r="1695">
      <c r="S1695" s="242">
        <f t="shared" si="1"/>
        <v>0</v>
      </c>
    </row>
    <row r="1696">
      <c r="S1696" s="242">
        <f t="shared" si="1"/>
        <v>0</v>
      </c>
    </row>
    <row r="1697">
      <c r="S1697" s="242">
        <f t="shared" si="1"/>
        <v>0</v>
      </c>
    </row>
    <row r="1698">
      <c r="S1698" s="242">
        <f t="shared" si="1"/>
        <v>0</v>
      </c>
    </row>
    <row r="1699">
      <c r="S1699" s="242">
        <f t="shared" si="1"/>
        <v>0</v>
      </c>
    </row>
    <row r="1700">
      <c r="S1700" s="242">
        <f t="shared" si="1"/>
        <v>0</v>
      </c>
    </row>
    <row r="1701">
      <c r="S1701" s="242">
        <f t="shared" si="1"/>
        <v>0</v>
      </c>
    </row>
    <row r="1702">
      <c r="S1702" s="242">
        <f t="shared" si="1"/>
        <v>0</v>
      </c>
    </row>
    <row r="1703">
      <c r="S1703" s="242">
        <f t="shared" si="1"/>
        <v>0</v>
      </c>
    </row>
    <row r="1704">
      <c r="S1704" s="242">
        <f t="shared" si="1"/>
        <v>0</v>
      </c>
    </row>
    <row r="1705">
      <c r="S1705" s="242">
        <f t="shared" si="1"/>
        <v>0</v>
      </c>
    </row>
    <row r="1706">
      <c r="S1706" s="242">
        <f t="shared" si="1"/>
        <v>0</v>
      </c>
    </row>
    <row r="1707">
      <c r="S1707" s="242">
        <f t="shared" si="1"/>
        <v>0</v>
      </c>
    </row>
    <row r="1708">
      <c r="S1708" s="242">
        <f t="shared" si="1"/>
        <v>0</v>
      </c>
    </row>
    <row r="1709">
      <c r="S1709" s="242">
        <f t="shared" si="1"/>
        <v>0</v>
      </c>
    </row>
    <row r="1710">
      <c r="S1710" s="242">
        <f t="shared" si="1"/>
        <v>0</v>
      </c>
    </row>
    <row r="1711">
      <c r="S1711" s="242">
        <f t="shared" si="1"/>
        <v>0</v>
      </c>
    </row>
    <row r="1712">
      <c r="S1712" s="242">
        <f t="shared" si="1"/>
        <v>0</v>
      </c>
    </row>
    <row r="1713">
      <c r="S1713" s="242">
        <f t="shared" si="1"/>
        <v>0</v>
      </c>
    </row>
    <row r="1714">
      <c r="S1714" s="242">
        <f t="shared" si="1"/>
        <v>0</v>
      </c>
    </row>
    <row r="1715">
      <c r="S1715" s="242">
        <f t="shared" si="1"/>
        <v>0</v>
      </c>
    </row>
    <row r="1716">
      <c r="S1716" s="242">
        <f t="shared" si="1"/>
        <v>0</v>
      </c>
    </row>
    <row r="1717">
      <c r="S1717" s="242">
        <f t="shared" si="1"/>
        <v>0</v>
      </c>
    </row>
    <row r="1718">
      <c r="S1718" s="242">
        <f t="shared" si="1"/>
        <v>0</v>
      </c>
    </row>
    <row r="1719">
      <c r="S1719" s="242">
        <f t="shared" si="1"/>
        <v>0</v>
      </c>
    </row>
    <row r="1720">
      <c r="S1720" s="242">
        <f t="shared" si="1"/>
        <v>0</v>
      </c>
    </row>
    <row r="1721">
      <c r="S1721" s="242">
        <f t="shared" si="1"/>
        <v>0</v>
      </c>
    </row>
    <row r="1722">
      <c r="S1722" s="242">
        <f t="shared" si="1"/>
        <v>0</v>
      </c>
    </row>
    <row r="1723">
      <c r="S1723" s="242">
        <f t="shared" si="1"/>
        <v>0</v>
      </c>
    </row>
    <row r="1724">
      <c r="S1724" s="242">
        <f t="shared" si="1"/>
        <v>0</v>
      </c>
    </row>
    <row r="1725">
      <c r="S1725" s="242">
        <f t="shared" si="1"/>
        <v>0</v>
      </c>
    </row>
    <row r="1726">
      <c r="S1726" s="242">
        <f t="shared" si="1"/>
        <v>0</v>
      </c>
    </row>
    <row r="1727">
      <c r="S1727" s="242">
        <f t="shared" si="1"/>
        <v>0</v>
      </c>
    </row>
    <row r="1728">
      <c r="S1728" s="242">
        <f t="shared" si="1"/>
        <v>0</v>
      </c>
    </row>
    <row r="1729">
      <c r="S1729" s="242">
        <f t="shared" si="1"/>
        <v>0</v>
      </c>
    </row>
    <row r="1730">
      <c r="S1730" s="242">
        <f t="shared" si="1"/>
        <v>0</v>
      </c>
    </row>
    <row r="1731">
      <c r="S1731" s="242">
        <f t="shared" si="1"/>
        <v>0</v>
      </c>
    </row>
    <row r="1732">
      <c r="S1732" s="242">
        <f t="shared" si="1"/>
        <v>0</v>
      </c>
    </row>
    <row r="1733">
      <c r="S1733" s="242">
        <f t="shared" si="1"/>
        <v>0</v>
      </c>
    </row>
    <row r="1734">
      <c r="S1734" s="242">
        <f t="shared" si="1"/>
        <v>0</v>
      </c>
    </row>
    <row r="1735">
      <c r="S1735" s="242">
        <f t="shared" si="1"/>
        <v>0</v>
      </c>
    </row>
    <row r="1736">
      <c r="S1736" s="242">
        <f t="shared" si="1"/>
        <v>0</v>
      </c>
    </row>
    <row r="1737">
      <c r="S1737" s="242">
        <f t="shared" si="1"/>
        <v>0</v>
      </c>
    </row>
    <row r="1738">
      <c r="S1738" s="242">
        <f t="shared" si="1"/>
        <v>0</v>
      </c>
    </row>
    <row r="1739">
      <c r="S1739" s="242">
        <f t="shared" si="1"/>
        <v>0</v>
      </c>
    </row>
    <row r="1740">
      <c r="S1740" s="242">
        <f t="shared" si="1"/>
        <v>0</v>
      </c>
    </row>
    <row r="1741">
      <c r="S1741" s="242">
        <f t="shared" si="1"/>
        <v>0</v>
      </c>
    </row>
    <row r="1742">
      <c r="S1742" s="242">
        <f t="shared" si="1"/>
        <v>0</v>
      </c>
    </row>
    <row r="1743">
      <c r="S1743" s="242">
        <f t="shared" si="1"/>
        <v>0</v>
      </c>
    </row>
    <row r="1744">
      <c r="S1744" s="242">
        <f t="shared" si="1"/>
        <v>0</v>
      </c>
    </row>
    <row r="1745">
      <c r="S1745" s="242">
        <f t="shared" si="1"/>
        <v>0</v>
      </c>
    </row>
    <row r="1746">
      <c r="S1746" s="242">
        <f t="shared" si="1"/>
        <v>0</v>
      </c>
    </row>
    <row r="1747">
      <c r="S1747" s="242">
        <f t="shared" si="1"/>
        <v>0</v>
      </c>
    </row>
    <row r="1748">
      <c r="S1748" s="242">
        <f t="shared" si="1"/>
        <v>0</v>
      </c>
    </row>
    <row r="1749">
      <c r="S1749" s="242">
        <f t="shared" si="1"/>
        <v>0</v>
      </c>
    </row>
    <row r="1750">
      <c r="S1750" s="242">
        <f t="shared" si="1"/>
        <v>0</v>
      </c>
    </row>
    <row r="1751">
      <c r="S1751" s="242">
        <f t="shared" si="1"/>
        <v>0</v>
      </c>
    </row>
    <row r="1752">
      <c r="S1752" s="242">
        <f t="shared" si="1"/>
        <v>0</v>
      </c>
    </row>
    <row r="1753">
      <c r="S1753" s="242">
        <f t="shared" si="1"/>
        <v>0</v>
      </c>
    </row>
    <row r="1754">
      <c r="S1754" s="242">
        <f t="shared" si="1"/>
        <v>0</v>
      </c>
    </row>
    <row r="1755">
      <c r="S1755" s="242">
        <f t="shared" si="1"/>
        <v>0</v>
      </c>
    </row>
    <row r="1756">
      <c r="S1756" s="242">
        <f t="shared" si="1"/>
        <v>0</v>
      </c>
    </row>
    <row r="1757">
      <c r="S1757" s="242">
        <f t="shared" si="1"/>
        <v>0</v>
      </c>
    </row>
    <row r="1758">
      <c r="S1758" s="242">
        <f t="shared" si="1"/>
        <v>0</v>
      </c>
    </row>
    <row r="1759">
      <c r="S1759" s="242">
        <f t="shared" si="1"/>
        <v>0</v>
      </c>
    </row>
    <row r="1760">
      <c r="S1760" s="242">
        <f t="shared" si="1"/>
        <v>0</v>
      </c>
    </row>
    <row r="1761">
      <c r="S1761" s="242">
        <f t="shared" si="1"/>
        <v>0</v>
      </c>
    </row>
    <row r="1762">
      <c r="S1762" s="242">
        <f t="shared" si="1"/>
        <v>0</v>
      </c>
    </row>
    <row r="1763">
      <c r="S1763" s="242">
        <f t="shared" si="1"/>
        <v>0</v>
      </c>
    </row>
    <row r="1764">
      <c r="S1764" s="242">
        <f t="shared" si="1"/>
        <v>0</v>
      </c>
    </row>
    <row r="1765">
      <c r="S1765" s="242">
        <f t="shared" si="1"/>
        <v>0</v>
      </c>
    </row>
    <row r="1766">
      <c r="S1766" s="242">
        <f t="shared" si="1"/>
        <v>0</v>
      </c>
    </row>
    <row r="1767">
      <c r="S1767" s="242">
        <f t="shared" si="1"/>
        <v>0</v>
      </c>
    </row>
    <row r="1768">
      <c r="S1768" s="242">
        <f t="shared" si="1"/>
        <v>0</v>
      </c>
    </row>
    <row r="1769">
      <c r="S1769" s="242">
        <f t="shared" si="1"/>
        <v>0</v>
      </c>
    </row>
    <row r="1770">
      <c r="S1770" s="242">
        <f t="shared" si="1"/>
        <v>0</v>
      </c>
    </row>
    <row r="1771">
      <c r="S1771" s="242">
        <f t="shared" si="1"/>
        <v>0</v>
      </c>
    </row>
    <row r="1772">
      <c r="S1772" s="242">
        <f t="shared" si="1"/>
        <v>0</v>
      </c>
    </row>
    <row r="1773">
      <c r="S1773" s="242">
        <f t="shared" si="1"/>
        <v>0</v>
      </c>
    </row>
    <row r="1774">
      <c r="S1774" s="242">
        <f t="shared" si="1"/>
        <v>0</v>
      </c>
    </row>
    <row r="1775">
      <c r="S1775" s="242">
        <f t="shared" si="1"/>
        <v>0</v>
      </c>
    </row>
    <row r="1776">
      <c r="S1776" s="242">
        <f t="shared" si="1"/>
        <v>0</v>
      </c>
    </row>
    <row r="1777">
      <c r="S1777" s="242">
        <f t="shared" si="1"/>
        <v>0</v>
      </c>
    </row>
    <row r="1778">
      <c r="S1778" s="242">
        <f t="shared" si="1"/>
        <v>0</v>
      </c>
    </row>
    <row r="1779">
      <c r="S1779" s="242">
        <f t="shared" si="1"/>
        <v>0</v>
      </c>
    </row>
    <row r="1780">
      <c r="S1780" s="242">
        <f t="shared" si="1"/>
        <v>0</v>
      </c>
    </row>
    <row r="1781">
      <c r="S1781" s="242">
        <f t="shared" si="1"/>
        <v>0</v>
      </c>
    </row>
    <row r="1782">
      <c r="S1782" s="242">
        <f t="shared" si="1"/>
        <v>0</v>
      </c>
    </row>
    <row r="1783">
      <c r="S1783" s="242">
        <f t="shared" si="1"/>
        <v>0</v>
      </c>
    </row>
    <row r="1784">
      <c r="S1784" s="242">
        <f t="shared" si="1"/>
        <v>0</v>
      </c>
    </row>
    <row r="1785">
      <c r="S1785" s="242">
        <f t="shared" si="1"/>
        <v>0</v>
      </c>
    </row>
    <row r="1786">
      <c r="S1786" s="242">
        <f t="shared" si="1"/>
        <v>0</v>
      </c>
    </row>
    <row r="1787">
      <c r="S1787" s="242">
        <f t="shared" si="1"/>
        <v>0</v>
      </c>
    </row>
    <row r="1788">
      <c r="S1788" s="242">
        <f t="shared" si="1"/>
        <v>0</v>
      </c>
    </row>
    <row r="1789">
      <c r="S1789" s="242">
        <f t="shared" si="1"/>
        <v>0</v>
      </c>
    </row>
    <row r="1790">
      <c r="S1790" s="242">
        <f t="shared" si="1"/>
        <v>0</v>
      </c>
    </row>
    <row r="1791">
      <c r="S1791" s="242">
        <f t="shared" si="1"/>
        <v>0</v>
      </c>
    </row>
    <row r="1792">
      <c r="S1792" s="242">
        <f t="shared" si="1"/>
        <v>0</v>
      </c>
    </row>
    <row r="1793">
      <c r="S1793" s="242">
        <f t="shared" si="1"/>
        <v>0</v>
      </c>
    </row>
    <row r="1794">
      <c r="S1794" s="242">
        <f t="shared" si="1"/>
        <v>0</v>
      </c>
    </row>
    <row r="1795">
      <c r="S1795" s="242">
        <f t="shared" si="1"/>
        <v>0</v>
      </c>
    </row>
    <row r="1796">
      <c r="S1796" s="242">
        <f t="shared" si="1"/>
        <v>0</v>
      </c>
    </row>
    <row r="1797">
      <c r="S1797" s="242">
        <f t="shared" si="1"/>
        <v>0</v>
      </c>
    </row>
    <row r="1798">
      <c r="S1798" s="242">
        <f t="shared" si="1"/>
        <v>0</v>
      </c>
    </row>
    <row r="1799">
      <c r="S1799" s="242">
        <f t="shared" si="1"/>
        <v>0</v>
      </c>
    </row>
    <row r="1800">
      <c r="S1800" s="242">
        <f t="shared" si="1"/>
        <v>0</v>
      </c>
    </row>
    <row r="1801">
      <c r="S1801" s="242">
        <f t="shared" si="1"/>
        <v>0</v>
      </c>
    </row>
    <row r="1802">
      <c r="S1802" s="242">
        <f t="shared" si="1"/>
        <v>0</v>
      </c>
    </row>
    <row r="1803">
      <c r="S1803" s="242">
        <f t="shared" si="1"/>
        <v>0</v>
      </c>
    </row>
    <row r="1804">
      <c r="S1804" s="242">
        <f t="shared" si="1"/>
        <v>0</v>
      </c>
    </row>
    <row r="1805">
      <c r="S1805" s="242">
        <f t="shared" si="1"/>
        <v>0</v>
      </c>
    </row>
    <row r="1806">
      <c r="S1806" s="242">
        <f t="shared" si="1"/>
        <v>0</v>
      </c>
    </row>
    <row r="1807">
      <c r="S1807" s="242">
        <f t="shared" si="1"/>
        <v>0</v>
      </c>
    </row>
    <row r="1808">
      <c r="S1808" s="242">
        <f t="shared" si="1"/>
        <v>0</v>
      </c>
    </row>
    <row r="1809">
      <c r="S1809" s="242">
        <f t="shared" si="1"/>
        <v>0</v>
      </c>
    </row>
    <row r="1810">
      <c r="S1810" s="242">
        <f t="shared" si="1"/>
        <v>0</v>
      </c>
    </row>
    <row r="1811">
      <c r="S1811" s="242">
        <f t="shared" si="1"/>
        <v>0</v>
      </c>
    </row>
    <row r="1812">
      <c r="S1812" s="242">
        <f t="shared" si="1"/>
        <v>0</v>
      </c>
    </row>
    <row r="1813">
      <c r="S1813" s="242">
        <f t="shared" si="1"/>
        <v>0</v>
      </c>
    </row>
    <row r="1814">
      <c r="S1814" s="242">
        <f t="shared" si="1"/>
        <v>0</v>
      </c>
    </row>
    <row r="1815">
      <c r="S1815" s="242">
        <f t="shared" si="1"/>
        <v>0</v>
      </c>
    </row>
    <row r="1816">
      <c r="S1816" s="242">
        <f t="shared" si="1"/>
        <v>0</v>
      </c>
    </row>
    <row r="1817">
      <c r="S1817" s="242">
        <f t="shared" si="1"/>
        <v>0</v>
      </c>
    </row>
    <row r="1818">
      <c r="S1818" s="242">
        <f t="shared" si="1"/>
        <v>0</v>
      </c>
    </row>
    <row r="1819">
      <c r="S1819" s="242">
        <f t="shared" si="1"/>
        <v>0</v>
      </c>
    </row>
    <row r="1820">
      <c r="S1820" s="242">
        <f t="shared" si="1"/>
        <v>0</v>
      </c>
    </row>
    <row r="1821">
      <c r="S1821" s="242">
        <f t="shared" si="1"/>
        <v>0</v>
      </c>
    </row>
    <row r="1822">
      <c r="S1822" s="242">
        <f t="shared" si="1"/>
        <v>0</v>
      </c>
    </row>
    <row r="1823">
      <c r="S1823" s="242">
        <f t="shared" si="1"/>
        <v>0</v>
      </c>
    </row>
    <row r="1824">
      <c r="S1824" s="242">
        <f t="shared" si="1"/>
        <v>0</v>
      </c>
    </row>
    <row r="1825">
      <c r="S1825" s="242">
        <f t="shared" si="1"/>
        <v>0</v>
      </c>
    </row>
    <row r="1826">
      <c r="S1826" s="242">
        <f t="shared" si="1"/>
        <v>0</v>
      </c>
    </row>
    <row r="1827">
      <c r="S1827" s="242">
        <f t="shared" si="1"/>
        <v>0</v>
      </c>
    </row>
    <row r="1828">
      <c r="S1828" s="242">
        <f t="shared" si="1"/>
        <v>0</v>
      </c>
    </row>
    <row r="1829">
      <c r="S1829" s="242">
        <f t="shared" si="1"/>
        <v>0</v>
      </c>
    </row>
    <row r="1830">
      <c r="S1830" s="242">
        <f t="shared" si="1"/>
        <v>0</v>
      </c>
    </row>
    <row r="1831">
      <c r="S1831" s="242">
        <f t="shared" si="1"/>
        <v>0</v>
      </c>
    </row>
    <row r="1832">
      <c r="S1832" s="242">
        <f t="shared" si="1"/>
        <v>0</v>
      </c>
    </row>
    <row r="1833">
      <c r="S1833" s="242">
        <f t="shared" si="1"/>
        <v>0</v>
      </c>
    </row>
    <row r="1834">
      <c r="S1834" s="242">
        <f t="shared" si="1"/>
        <v>0</v>
      </c>
    </row>
    <row r="1835">
      <c r="S1835" s="242">
        <f t="shared" si="1"/>
        <v>0</v>
      </c>
    </row>
    <row r="1836">
      <c r="S1836" s="242">
        <f t="shared" si="1"/>
        <v>0</v>
      </c>
    </row>
    <row r="1837">
      <c r="S1837" s="242">
        <f t="shared" si="1"/>
        <v>0</v>
      </c>
    </row>
    <row r="1838">
      <c r="S1838" s="242">
        <f t="shared" si="1"/>
        <v>0</v>
      </c>
    </row>
    <row r="1839">
      <c r="S1839" s="242">
        <f t="shared" si="1"/>
        <v>0</v>
      </c>
    </row>
    <row r="1840">
      <c r="S1840" s="242">
        <f t="shared" si="1"/>
        <v>0</v>
      </c>
    </row>
    <row r="1841">
      <c r="S1841" s="242">
        <f t="shared" si="1"/>
        <v>0</v>
      </c>
    </row>
    <row r="1842">
      <c r="S1842" s="242">
        <f t="shared" si="1"/>
        <v>0</v>
      </c>
    </row>
    <row r="1843">
      <c r="S1843" s="242">
        <f t="shared" si="1"/>
        <v>0</v>
      </c>
    </row>
    <row r="1844">
      <c r="S1844" s="242">
        <f t="shared" si="1"/>
        <v>0</v>
      </c>
    </row>
    <row r="1845">
      <c r="S1845" s="242">
        <f t="shared" si="1"/>
        <v>0</v>
      </c>
    </row>
    <row r="1846">
      <c r="S1846" s="242">
        <f t="shared" si="1"/>
        <v>0</v>
      </c>
    </row>
    <row r="1847">
      <c r="S1847" s="242">
        <f t="shared" si="1"/>
        <v>0</v>
      </c>
    </row>
    <row r="1848">
      <c r="S1848" s="242">
        <f t="shared" si="1"/>
        <v>0</v>
      </c>
    </row>
    <row r="1849">
      <c r="S1849" s="242">
        <f t="shared" si="1"/>
        <v>0</v>
      </c>
    </row>
    <row r="1850">
      <c r="S1850" s="242">
        <f t="shared" si="1"/>
        <v>0</v>
      </c>
    </row>
    <row r="1851">
      <c r="S1851" s="242">
        <f t="shared" si="1"/>
        <v>0</v>
      </c>
    </row>
    <row r="1852">
      <c r="S1852" s="242">
        <f t="shared" si="1"/>
        <v>0</v>
      </c>
    </row>
    <row r="1853">
      <c r="S1853" s="242">
        <f t="shared" si="1"/>
        <v>0</v>
      </c>
    </row>
    <row r="1854">
      <c r="S1854" s="242">
        <f t="shared" si="1"/>
        <v>0</v>
      </c>
    </row>
    <row r="1855">
      <c r="S1855" s="242">
        <f t="shared" si="1"/>
        <v>0</v>
      </c>
    </row>
    <row r="1856">
      <c r="S1856" s="242">
        <f t="shared" si="1"/>
        <v>0</v>
      </c>
    </row>
    <row r="1857">
      <c r="S1857" s="242">
        <f t="shared" si="1"/>
        <v>0</v>
      </c>
    </row>
    <row r="1858">
      <c r="S1858" s="242">
        <f t="shared" si="1"/>
        <v>0</v>
      </c>
    </row>
    <row r="1859">
      <c r="S1859" s="242">
        <f t="shared" si="1"/>
        <v>0</v>
      </c>
    </row>
    <row r="1860">
      <c r="S1860" s="242">
        <f t="shared" si="1"/>
        <v>0</v>
      </c>
    </row>
    <row r="1861">
      <c r="S1861" s="242">
        <f t="shared" si="1"/>
        <v>0</v>
      </c>
    </row>
    <row r="1862">
      <c r="S1862" s="242">
        <f t="shared" si="1"/>
        <v>0</v>
      </c>
    </row>
    <row r="1863">
      <c r="S1863" s="242">
        <f t="shared" si="1"/>
        <v>0</v>
      </c>
    </row>
    <row r="1864">
      <c r="S1864" s="242">
        <f t="shared" si="1"/>
        <v>0</v>
      </c>
    </row>
    <row r="1865">
      <c r="S1865" s="242">
        <f t="shared" si="1"/>
        <v>0</v>
      </c>
    </row>
    <row r="1866">
      <c r="S1866" s="242">
        <f t="shared" si="1"/>
        <v>0</v>
      </c>
    </row>
    <row r="1867">
      <c r="S1867" s="242">
        <f t="shared" si="1"/>
        <v>0</v>
      </c>
    </row>
    <row r="1868">
      <c r="S1868" s="242">
        <f t="shared" si="1"/>
        <v>0</v>
      </c>
    </row>
    <row r="1869">
      <c r="S1869" s="242">
        <f t="shared" si="1"/>
        <v>0</v>
      </c>
    </row>
    <row r="1870">
      <c r="S1870" s="242">
        <f t="shared" si="1"/>
        <v>0</v>
      </c>
    </row>
    <row r="1871">
      <c r="S1871" s="242">
        <f t="shared" si="1"/>
        <v>0</v>
      </c>
    </row>
    <row r="1872">
      <c r="S1872" s="242">
        <f t="shared" si="1"/>
        <v>0</v>
      </c>
    </row>
    <row r="1873">
      <c r="S1873" s="242">
        <f t="shared" si="1"/>
        <v>0</v>
      </c>
    </row>
    <row r="1874">
      <c r="S1874" s="242">
        <f t="shared" si="1"/>
        <v>0</v>
      </c>
    </row>
    <row r="1875">
      <c r="S1875" s="242">
        <f t="shared" si="1"/>
        <v>0</v>
      </c>
    </row>
    <row r="1876">
      <c r="S1876" s="242">
        <f t="shared" si="1"/>
        <v>0</v>
      </c>
    </row>
    <row r="1877">
      <c r="S1877" s="242">
        <f t="shared" si="1"/>
        <v>0</v>
      </c>
    </row>
    <row r="1878">
      <c r="S1878" s="242">
        <f t="shared" si="1"/>
        <v>0</v>
      </c>
    </row>
    <row r="1879">
      <c r="S1879" s="242">
        <f t="shared" si="1"/>
        <v>0</v>
      </c>
    </row>
    <row r="1880">
      <c r="S1880" s="242">
        <f t="shared" si="1"/>
        <v>0</v>
      </c>
    </row>
    <row r="1881">
      <c r="S1881" s="242">
        <f t="shared" si="1"/>
        <v>0</v>
      </c>
    </row>
    <row r="1882">
      <c r="S1882" s="242">
        <f t="shared" si="1"/>
        <v>0</v>
      </c>
    </row>
    <row r="1883">
      <c r="S1883" s="242">
        <f t="shared" si="1"/>
        <v>0</v>
      </c>
    </row>
    <row r="1884">
      <c r="S1884" s="242">
        <f t="shared" si="1"/>
        <v>0</v>
      </c>
    </row>
    <row r="1885">
      <c r="S1885" s="242">
        <f t="shared" si="1"/>
        <v>0</v>
      </c>
    </row>
    <row r="1886">
      <c r="S1886" s="242">
        <f t="shared" si="1"/>
        <v>0</v>
      </c>
    </row>
    <row r="1887">
      <c r="S1887" s="242">
        <f t="shared" si="1"/>
        <v>0</v>
      </c>
    </row>
    <row r="1888">
      <c r="S1888" s="242">
        <f t="shared" si="1"/>
        <v>0</v>
      </c>
    </row>
    <row r="1889">
      <c r="S1889" s="242">
        <f t="shared" si="1"/>
        <v>0</v>
      </c>
    </row>
    <row r="1890">
      <c r="S1890" s="242">
        <f t="shared" si="1"/>
        <v>0</v>
      </c>
    </row>
    <row r="1891">
      <c r="S1891" s="242">
        <f t="shared" si="1"/>
        <v>0</v>
      </c>
    </row>
    <row r="1892">
      <c r="S1892" s="242">
        <f t="shared" si="1"/>
        <v>0</v>
      </c>
    </row>
    <row r="1893">
      <c r="S1893" s="242">
        <f t="shared" si="1"/>
        <v>0</v>
      </c>
    </row>
    <row r="1894">
      <c r="S1894" s="242">
        <f t="shared" si="1"/>
        <v>0</v>
      </c>
    </row>
    <row r="1895">
      <c r="S1895" s="242">
        <f t="shared" si="1"/>
        <v>0</v>
      </c>
    </row>
    <row r="1896">
      <c r="S1896" s="242">
        <f t="shared" si="1"/>
        <v>0</v>
      </c>
    </row>
    <row r="1897">
      <c r="S1897" s="242">
        <f t="shared" si="1"/>
        <v>0</v>
      </c>
    </row>
    <row r="1898">
      <c r="S1898" s="242">
        <f t="shared" si="1"/>
        <v>0</v>
      </c>
    </row>
    <row r="1899">
      <c r="S1899" s="242">
        <f t="shared" si="1"/>
        <v>0</v>
      </c>
    </row>
    <row r="1900">
      <c r="S1900" s="242">
        <f t="shared" si="1"/>
        <v>0</v>
      </c>
    </row>
    <row r="1901">
      <c r="S1901" s="242">
        <f t="shared" si="1"/>
        <v>0</v>
      </c>
    </row>
    <row r="1902">
      <c r="S1902" s="242">
        <f t="shared" si="1"/>
        <v>0</v>
      </c>
    </row>
    <row r="1903">
      <c r="S1903" s="242">
        <f t="shared" si="1"/>
        <v>0</v>
      </c>
    </row>
    <row r="1904">
      <c r="S1904" s="242">
        <f t="shared" si="1"/>
        <v>0</v>
      </c>
    </row>
    <row r="1905">
      <c r="S1905" s="242">
        <f t="shared" si="1"/>
        <v>0</v>
      </c>
    </row>
    <row r="1906">
      <c r="S1906" s="242">
        <f t="shared" si="1"/>
        <v>0</v>
      </c>
    </row>
    <row r="1907">
      <c r="S1907" s="242">
        <f t="shared" si="1"/>
        <v>0</v>
      </c>
    </row>
    <row r="1908">
      <c r="S1908" s="242">
        <f t="shared" si="1"/>
        <v>0</v>
      </c>
    </row>
    <row r="1909">
      <c r="S1909" s="242">
        <f t="shared" si="1"/>
        <v>0</v>
      </c>
    </row>
    <row r="1910">
      <c r="S1910" s="242">
        <f t="shared" si="1"/>
        <v>0</v>
      </c>
    </row>
    <row r="1911">
      <c r="S1911" s="242">
        <f t="shared" si="1"/>
        <v>0</v>
      </c>
    </row>
    <row r="1912">
      <c r="S1912" s="242">
        <f t="shared" si="1"/>
        <v>0</v>
      </c>
    </row>
    <row r="1913">
      <c r="S1913" s="242">
        <f t="shared" si="1"/>
        <v>0</v>
      </c>
    </row>
    <row r="1914">
      <c r="S1914" s="242">
        <f t="shared" si="1"/>
        <v>0</v>
      </c>
    </row>
    <row r="1915">
      <c r="S1915" s="242">
        <f t="shared" si="1"/>
        <v>0</v>
      </c>
    </row>
    <row r="1916">
      <c r="S1916" s="242">
        <f t="shared" si="1"/>
        <v>0</v>
      </c>
    </row>
    <row r="1917">
      <c r="S1917" s="242">
        <f t="shared" si="1"/>
        <v>0</v>
      </c>
    </row>
    <row r="1918">
      <c r="S1918" s="242">
        <f t="shared" si="1"/>
        <v>0</v>
      </c>
    </row>
    <row r="1919">
      <c r="S1919" s="242">
        <f t="shared" si="1"/>
        <v>0</v>
      </c>
    </row>
    <row r="1920">
      <c r="S1920" s="242">
        <f t="shared" si="1"/>
        <v>0</v>
      </c>
    </row>
    <row r="1921">
      <c r="S1921" s="242">
        <f t="shared" si="1"/>
        <v>0</v>
      </c>
    </row>
    <row r="1922">
      <c r="S1922" s="242">
        <f t="shared" si="1"/>
        <v>0</v>
      </c>
    </row>
    <row r="1923">
      <c r="S1923" s="242">
        <f t="shared" si="1"/>
        <v>0</v>
      </c>
    </row>
    <row r="1924">
      <c r="S1924" s="242">
        <f t="shared" si="1"/>
        <v>0</v>
      </c>
    </row>
    <row r="1925">
      <c r="S1925" s="242">
        <f t="shared" si="1"/>
        <v>0</v>
      </c>
    </row>
    <row r="1926">
      <c r="S1926" s="242">
        <f t="shared" si="1"/>
        <v>0</v>
      </c>
    </row>
    <row r="1927">
      <c r="S1927" s="242">
        <f t="shared" si="1"/>
        <v>0</v>
      </c>
    </row>
    <row r="1928">
      <c r="S1928" s="242">
        <f t="shared" si="1"/>
        <v>0</v>
      </c>
    </row>
    <row r="1929">
      <c r="S1929" s="242">
        <f t="shared" si="1"/>
        <v>0</v>
      </c>
    </row>
    <row r="1930">
      <c r="S1930" s="242">
        <f t="shared" si="1"/>
        <v>0</v>
      </c>
    </row>
    <row r="1931">
      <c r="S1931" s="242">
        <f t="shared" si="1"/>
        <v>0</v>
      </c>
    </row>
    <row r="1932">
      <c r="S1932" s="242">
        <f t="shared" si="1"/>
        <v>0</v>
      </c>
    </row>
    <row r="1933">
      <c r="S1933" s="242">
        <f t="shared" si="1"/>
        <v>0</v>
      </c>
    </row>
    <row r="1934">
      <c r="S1934" s="242">
        <f t="shared" si="1"/>
        <v>0</v>
      </c>
    </row>
    <row r="1935">
      <c r="S1935" s="242">
        <f t="shared" si="1"/>
        <v>0</v>
      </c>
    </row>
    <row r="1936">
      <c r="S1936" s="242">
        <f t="shared" si="1"/>
        <v>0</v>
      </c>
    </row>
    <row r="1937">
      <c r="S1937" s="242">
        <f t="shared" si="1"/>
        <v>0</v>
      </c>
    </row>
    <row r="1938">
      <c r="S1938" s="242">
        <f t="shared" si="1"/>
        <v>0</v>
      </c>
    </row>
    <row r="1939">
      <c r="S1939" s="242">
        <f t="shared" si="1"/>
        <v>0</v>
      </c>
    </row>
    <row r="1940">
      <c r="S1940" s="242">
        <f t="shared" si="1"/>
        <v>0</v>
      </c>
    </row>
    <row r="1941">
      <c r="S1941" s="242">
        <f t="shared" si="1"/>
        <v>0</v>
      </c>
    </row>
    <row r="1942">
      <c r="S1942" s="242">
        <f t="shared" si="1"/>
        <v>0</v>
      </c>
    </row>
    <row r="1943">
      <c r="S1943" s="242">
        <f t="shared" si="1"/>
        <v>0</v>
      </c>
    </row>
    <row r="1944">
      <c r="S1944" s="242">
        <f t="shared" si="1"/>
        <v>0</v>
      </c>
    </row>
    <row r="1945">
      <c r="S1945" s="242">
        <f t="shared" si="1"/>
        <v>0</v>
      </c>
    </row>
    <row r="1946">
      <c r="S1946" s="242">
        <f t="shared" si="1"/>
        <v>0</v>
      </c>
    </row>
    <row r="1947">
      <c r="S1947" s="242">
        <f t="shared" si="1"/>
        <v>0</v>
      </c>
    </row>
    <row r="1948">
      <c r="S1948" s="242">
        <f t="shared" si="1"/>
        <v>0</v>
      </c>
    </row>
    <row r="1949">
      <c r="S1949" s="242">
        <f t="shared" si="1"/>
        <v>0</v>
      </c>
    </row>
    <row r="1950">
      <c r="S1950" s="242">
        <f t="shared" si="1"/>
        <v>0</v>
      </c>
    </row>
    <row r="1951">
      <c r="S1951" s="242">
        <f t="shared" si="1"/>
        <v>0</v>
      </c>
    </row>
    <row r="1952">
      <c r="S1952" s="242">
        <f t="shared" si="1"/>
        <v>0</v>
      </c>
    </row>
    <row r="1953">
      <c r="S1953" s="242">
        <f t="shared" si="1"/>
        <v>0</v>
      </c>
    </row>
    <row r="1954">
      <c r="S1954" s="242">
        <f t="shared" si="1"/>
        <v>0</v>
      </c>
    </row>
    <row r="1955">
      <c r="S1955" s="242">
        <f t="shared" si="1"/>
        <v>0</v>
      </c>
    </row>
    <row r="1956">
      <c r="S1956" s="242">
        <f t="shared" si="1"/>
        <v>0</v>
      </c>
    </row>
    <row r="1957">
      <c r="S1957" s="242">
        <f t="shared" si="1"/>
        <v>0</v>
      </c>
    </row>
    <row r="1958">
      <c r="S1958" s="242">
        <f t="shared" si="1"/>
        <v>0</v>
      </c>
    </row>
    <row r="1959">
      <c r="S1959" s="242">
        <f t="shared" si="1"/>
        <v>0</v>
      </c>
    </row>
    <row r="1960">
      <c r="S1960" s="242">
        <f t="shared" si="1"/>
        <v>0</v>
      </c>
    </row>
    <row r="1961">
      <c r="S1961" s="242">
        <f t="shared" si="1"/>
        <v>0</v>
      </c>
    </row>
    <row r="1962">
      <c r="S1962" s="242">
        <f t="shared" si="1"/>
        <v>0</v>
      </c>
    </row>
    <row r="1963">
      <c r="S1963" s="242">
        <f t="shared" si="1"/>
        <v>0</v>
      </c>
    </row>
    <row r="1964">
      <c r="S1964" s="242">
        <f t="shared" si="1"/>
        <v>0</v>
      </c>
    </row>
    <row r="1965">
      <c r="S1965" s="242">
        <f t="shared" si="1"/>
        <v>0</v>
      </c>
    </row>
    <row r="1966">
      <c r="S1966" s="242">
        <f t="shared" si="1"/>
        <v>0</v>
      </c>
    </row>
    <row r="1967">
      <c r="S1967" s="242">
        <f t="shared" si="1"/>
        <v>0</v>
      </c>
    </row>
    <row r="1968">
      <c r="S1968" s="242">
        <f t="shared" si="1"/>
        <v>0</v>
      </c>
    </row>
    <row r="1969">
      <c r="S1969" s="242">
        <f t="shared" si="1"/>
        <v>0</v>
      </c>
    </row>
    <row r="1970">
      <c r="S1970" s="242">
        <f t="shared" si="1"/>
        <v>0</v>
      </c>
    </row>
    <row r="1971">
      <c r="S1971" s="242">
        <f t="shared" si="1"/>
        <v>0</v>
      </c>
    </row>
    <row r="1972">
      <c r="S1972" s="242">
        <f t="shared" si="1"/>
        <v>0</v>
      </c>
    </row>
    <row r="1973">
      <c r="S1973" s="242">
        <f t="shared" si="1"/>
        <v>0</v>
      </c>
    </row>
    <row r="1974">
      <c r="S1974" s="242">
        <f t="shared" si="1"/>
        <v>0</v>
      </c>
    </row>
    <row r="1975">
      <c r="S1975" s="242">
        <f t="shared" si="1"/>
        <v>0</v>
      </c>
    </row>
    <row r="1976">
      <c r="S1976" s="242">
        <f t="shared" si="1"/>
        <v>0</v>
      </c>
    </row>
    <row r="1977">
      <c r="S1977" s="242">
        <f t="shared" si="1"/>
        <v>0</v>
      </c>
    </row>
    <row r="1978">
      <c r="S1978" s="242">
        <f t="shared" si="1"/>
        <v>0</v>
      </c>
    </row>
    <row r="1979">
      <c r="S1979" s="242">
        <f t="shared" si="1"/>
        <v>0</v>
      </c>
    </row>
    <row r="1980">
      <c r="S1980" s="242">
        <f t="shared" si="1"/>
        <v>0</v>
      </c>
    </row>
    <row r="1981">
      <c r="S1981" s="242">
        <f t="shared" si="1"/>
        <v>0</v>
      </c>
    </row>
    <row r="1982">
      <c r="S1982" s="242">
        <f t="shared" si="1"/>
        <v>0</v>
      </c>
    </row>
    <row r="1983">
      <c r="S1983" s="242">
        <f t="shared" si="1"/>
        <v>0</v>
      </c>
    </row>
    <row r="1984">
      <c r="S1984" s="242">
        <f t="shared" si="1"/>
        <v>0</v>
      </c>
    </row>
    <row r="1985">
      <c r="S1985" s="242">
        <f t="shared" si="1"/>
        <v>0</v>
      </c>
    </row>
    <row r="1986">
      <c r="S1986" s="242">
        <f t="shared" si="1"/>
        <v>0</v>
      </c>
    </row>
    <row r="1987">
      <c r="S1987" s="242">
        <f t="shared" si="1"/>
        <v>0</v>
      </c>
    </row>
    <row r="1988">
      <c r="S1988" s="242">
        <f t="shared" si="1"/>
        <v>0</v>
      </c>
    </row>
    <row r="1989">
      <c r="S1989" s="242">
        <f t="shared" si="1"/>
        <v>0</v>
      </c>
    </row>
    <row r="1990">
      <c r="S1990" s="242">
        <f t="shared" si="1"/>
        <v>0</v>
      </c>
    </row>
    <row r="1991">
      <c r="S1991" s="242">
        <f t="shared" si="1"/>
        <v>0</v>
      </c>
    </row>
    <row r="1992">
      <c r="S1992" s="242">
        <f t="shared" si="1"/>
        <v>0</v>
      </c>
    </row>
    <row r="1993">
      <c r="S1993" s="242">
        <f t="shared" si="1"/>
        <v>0</v>
      </c>
    </row>
    <row r="1994">
      <c r="S1994" s="242">
        <f t="shared" si="1"/>
        <v>0</v>
      </c>
    </row>
    <row r="1995">
      <c r="S1995" s="242">
        <f t="shared" si="1"/>
        <v>0</v>
      </c>
    </row>
    <row r="1996">
      <c r="S1996" s="242">
        <f t="shared" si="1"/>
        <v>0</v>
      </c>
    </row>
    <row r="1997">
      <c r="S1997" s="242">
        <f t="shared" si="1"/>
        <v>0</v>
      </c>
    </row>
    <row r="1998">
      <c r="S1998" s="242">
        <f t="shared" si="1"/>
        <v>0</v>
      </c>
    </row>
    <row r="1999">
      <c r="S1999" s="242">
        <f t="shared" si="1"/>
        <v>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showGridLines="0" workbookViewId="0"/>
  </sheetViews>
  <sheetFormatPr customHeight="1" defaultColWidth="12.63" defaultRowHeight="12.75"/>
  <cols>
    <col customWidth="1" min="3" max="3" width="11.63"/>
    <col customWidth="1" min="4" max="4" width="23.5"/>
  </cols>
  <sheetData>
    <row r="2">
      <c r="A2" s="316" t="s">
        <v>696</v>
      </c>
      <c r="C2" s="317" t="s">
        <v>697</v>
      </c>
    </row>
    <row r="3">
      <c r="C3" s="317" t="s">
        <v>698</v>
      </c>
    </row>
    <row r="4"/>
    <row r="5"/>
    <row r="6"/>
    <row r="8">
      <c r="C8" s="318"/>
      <c r="D8" s="299"/>
    </row>
    <row r="9">
      <c r="C9" s="318"/>
      <c r="D9" s="299"/>
    </row>
    <row r="10">
      <c r="C10" s="318"/>
      <c r="D10" s="299"/>
    </row>
    <row r="15">
      <c r="A15" s="299" t="s">
        <v>699</v>
      </c>
    </row>
    <row r="16">
      <c r="C16" s="319" t="s">
        <v>700</v>
      </c>
    </row>
    <row r="17">
      <c r="C17" s="320" t="str">
        <f>IF((B17-16)*300&gt;0,(B17-16)*300,"none")</f>
        <v>none</v>
      </c>
      <c r="D17" s="299"/>
    </row>
  </sheetData>
  <mergeCells count="3">
    <mergeCell ref="A2:B2"/>
    <mergeCell ref="C2:E2"/>
    <mergeCell ref="C3:E3"/>
  </mergeCell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2.75"/>
  <cols>
    <col customWidth="1" min="1" max="1" width="4.5"/>
    <col customWidth="1" min="2" max="2" width="10.0"/>
    <col customWidth="1" min="3" max="4" width="7.75"/>
    <col customWidth="1" min="5" max="5" width="27.25"/>
    <col customWidth="1" min="6" max="6" width="21.5"/>
    <col customWidth="1" min="7" max="7" width="15.0"/>
    <col customWidth="1" min="8" max="8" width="12.0"/>
    <col customWidth="1" min="9" max="9" width="8.88"/>
    <col customWidth="1" min="10" max="10" width="12.38"/>
    <col customWidth="1" min="11" max="11" width="10.13"/>
    <col customWidth="1" min="12" max="12" width="9.75"/>
    <col customWidth="1" min="13" max="13" width="9.63"/>
    <col customWidth="1" min="14" max="14" width="22.25"/>
    <col customWidth="1" min="15" max="16" width="7.75"/>
  </cols>
  <sheetData>
    <row r="1">
      <c r="A1" s="321"/>
      <c r="B1" s="321"/>
      <c r="C1" s="322"/>
      <c r="D1" s="321"/>
      <c r="E1" s="323" t="s">
        <v>701</v>
      </c>
      <c r="F1" s="321"/>
      <c r="G1" s="324"/>
      <c r="H1" s="325" t="s">
        <v>702</v>
      </c>
      <c r="I1" s="326"/>
      <c r="J1" s="327"/>
      <c r="K1" s="328"/>
      <c r="L1" s="329"/>
      <c r="M1" s="330" t="s">
        <v>703</v>
      </c>
      <c r="N1" s="331" t="s">
        <v>704</v>
      </c>
      <c r="O1" s="321"/>
      <c r="P1" s="321"/>
    </row>
    <row r="2">
      <c r="A2" s="321"/>
      <c r="B2" s="321"/>
      <c r="C2" s="322"/>
      <c r="D2" s="321"/>
      <c r="E2" s="321"/>
      <c r="F2" s="321"/>
      <c r="G2" s="324"/>
      <c r="H2" s="325" t="s">
        <v>690</v>
      </c>
      <c r="I2" s="332"/>
      <c r="J2" s="333" t="s">
        <v>543</v>
      </c>
      <c r="K2" s="334" t="s">
        <v>702</v>
      </c>
      <c r="L2" s="335" t="s">
        <v>705</v>
      </c>
      <c r="M2" s="336" t="s">
        <v>706</v>
      </c>
      <c r="N2" s="337"/>
      <c r="O2" s="321"/>
      <c r="P2" s="321"/>
    </row>
    <row r="3" ht="13.5" customHeight="1">
      <c r="A3" s="321"/>
      <c r="B3" s="338"/>
      <c r="C3" s="339" t="s">
        <v>4</v>
      </c>
      <c r="D3" s="340" t="s">
        <v>5</v>
      </c>
      <c r="E3" s="340" t="s">
        <v>707</v>
      </c>
      <c r="F3" s="340" t="s">
        <v>708</v>
      </c>
      <c r="G3" s="341" t="s">
        <v>1</v>
      </c>
      <c r="H3" s="342" t="s">
        <v>709</v>
      </c>
      <c r="I3" s="343" t="s">
        <v>204</v>
      </c>
      <c r="J3" s="344" t="s">
        <v>710</v>
      </c>
      <c r="K3" s="345" t="s">
        <v>711</v>
      </c>
      <c r="L3" s="346" t="s">
        <v>712</v>
      </c>
      <c r="M3" s="347" t="s">
        <v>713</v>
      </c>
      <c r="N3" s="337"/>
      <c r="O3" s="321"/>
      <c r="P3" s="321"/>
    </row>
    <row r="4" hidden="1">
      <c r="A4" s="321"/>
      <c r="B4" s="348"/>
      <c r="C4" s="348"/>
      <c r="D4" s="348"/>
      <c r="E4" s="348"/>
      <c r="F4" s="348"/>
      <c r="G4" s="348"/>
      <c r="H4" s="349"/>
      <c r="I4" s="350"/>
      <c r="J4" s="351"/>
      <c r="K4" s="352"/>
      <c r="L4" s="352"/>
      <c r="M4" s="352"/>
      <c r="N4" s="321"/>
      <c r="O4" s="321"/>
      <c r="P4" s="321"/>
    </row>
    <row r="5" hidden="1">
      <c r="A5" s="321"/>
      <c r="B5" s="353">
        <v>41289.0</v>
      </c>
      <c r="C5" s="354" t="s">
        <v>524</v>
      </c>
      <c r="D5" s="354" t="s">
        <v>714</v>
      </c>
      <c r="E5" s="354" t="s">
        <v>715</v>
      </c>
      <c r="F5" s="354" t="s">
        <v>716</v>
      </c>
      <c r="G5" s="354" t="s">
        <v>717</v>
      </c>
      <c r="H5" s="355">
        <v>8626.36</v>
      </c>
      <c r="I5" s="356">
        <v>2104.0</v>
      </c>
      <c r="J5" s="357">
        <v>7602.0</v>
      </c>
      <c r="K5" s="358">
        <v>380.1</v>
      </c>
      <c r="L5" s="358">
        <v>598.66</v>
      </c>
      <c r="M5" s="358">
        <v>45.6</v>
      </c>
      <c r="N5" s="321"/>
      <c r="O5" s="321"/>
      <c r="P5" s="321"/>
    </row>
    <row r="6" hidden="1">
      <c r="A6" s="321"/>
      <c r="B6" s="359">
        <v>41298.0</v>
      </c>
      <c r="C6" s="354" t="s">
        <v>718</v>
      </c>
      <c r="D6" s="354" t="s">
        <v>584</v>
      </c>
      <c r="E6" s="354" t="s">
        <v>719</v>
      </c>
      <c r="F6" s="354" t="s">
        <v>720</v>
      </c>
      <c r="G6" s="354" t="s">
        <v>721</v>
      </c>
      <c r="H6" s="355">
        <v>4353.29</v>
      </c>
      <c r="I6" s="356">
        <v>2116.0</v>
      </c>
      <c r="J6" s="357">
        <v>3850.0</v>
      </c>
      <c r="K6" s="360">
        <f>J6*0.05</f>
        <v>192.5</v>
      </c>
      <c r="L6" s="361">
        <v>303.19</v>
      </c>
      <c r="M6" s="361">
        <v>7.6</v>
      </c>
      <c r="N6" s="321"/>
      <c r="O6" s="321"/>
      <c r="P6" s="321"/>
    </row>
    <row r="7" hidden="1">
      <c r="A7" s="321"/>
      <c r="B7" s="359">
        <v>41299.0</v>
      </c>
      <c r="C7" s="354" t="s">
        <v>524</v>
      </c>
      <c r="D7" s="354" t="s">
        <v>722</v>
      </c>
      <c r="E7" s="354" t="s">
        <v>715</v>
      </c>
      <c r="F7" s="354" t="s">
        <v>723</v>
      </c>
      <c r="G7" s="354" t="s">
        <v>717</v>
      </c>
      <c r="H7" s="355">
        <v>4600.02</v>
      </c>
      <c r="I7" s="356">
        <v>2111.0</v>
      </c>
      <c r="J7" s="357">
        <v>3734.5</v>
      </c>
      <c r="K7" s="358">
        <v>505.7</v>
      </c>
      <c r="L7" s="361">
        <v>318.02</v>
      </c>
      <c r="M7" s="361">
        <v>41.8</v>
      </c>
      <c r="N7" s="321"/>
      <c r="O7" s="321"/>
      <c r="P7" s="321"/>
    </row>
    <row r="8" hidden="1">
      <c r="A8" s="321"/>
      <c r="B8" s="359">
        <v>41310.0</v>
      </c>
      <c r="C8" s="354" t="s">
        <v>73</v>
      </c>
      <c r="D8" s="354" t="s">
        <v>600</v>
      </c>
      <c r="E8" s="354" t="s">
        <v>724</v>
      </c>
      <c r="F8" s="354" t="s">
        <v>725</v>
      </c>
      <c r="G8" s="354" t="s">
        <v>726</v>
      </c>
      <c r="H8" s="362">
        <f>J8+K8+L8+M8</f>
        <v>6920.685</v>
      </c>
      <c r="I8" s="356">
        <v>2125.0</v>
      </c>
      <c r="J8" s="357">
        <v>6076.0</v>
      </c>
      <c r="K8" s="360">
        <f>J8*0.05</f>
        <v>303.8</v>
      </c>
      <c r="L8" s="360">
        <f>(K8+J8)*0.075</f>
        <v>478.485</v>
      </c>
      <c r="M8" s="358">
        <v>62.4</v>
      </c>
      <c r="N8" s="321"/>
      <c r="O8" s="321"/>
      <c r="P8" s="321"/>
    </row>
    <row r="9" hidden="1">
      <c r="A9" s="321"/>
      <c r="B9" s="359">
        <v>41322.0</v>
      </c>
      <c r="C9" s="354" t="s">
        <v>73</v>
      </c>
      <c r="D9" s="354" t="s">
        <v>727</v>
      </c>
      <c r="E9" s="354" t="s">
        <v>728</v>
      </c>
      <c r="F9" s="354" t="s">
        <v>729</v>
      </c>
      <c r="G9" s="354" t="s">
        <v>730</v>
      </c>
      <c r="H9" s="357">
        <v>4314.8</v>
      </c>
      <c r="I9" s="363">
        <v>2128.0</v>
      </c>
      <c r="J9" s="357">
        <v>4000.0</v>
      </c>
      <c r="K9" s="358">
        <v>0.0</v>
      </c>
      <c r="L9" s="358">
        <v>300.0</v>
      </c>
      <c r="M9" s="358">
        <v>14.8</v>
      </c>
      <c r="N9" s="321"/>
      <c r="O9" s="321"/>
      <c r="P9" s="321"/>
    </row>
    <row r="10" hidden="1">
      <c r="A10" s="321"/>
      <c r="B10" s="359">
        <v>41379.0</v>
      </c>
      <c r="C10" s="354" t="s">
        <v>524</v>
      </c>
      <c r="D10" s="354" t="s">
        <v>731</v>
      </c>
      <c r="E10" s="354" t="s">
        <v>715</v>
      </c>
      <c r="F10" s="354" t="s">
        <v>732</v>
      </c>
      <c r="G10" s="354" t="s">
        <v>717</v>
      </c>
      <c r="H10" s="357">
        <v>23389.0</v>
      </c>
      <c r="I10" s="363">
        <v>2169.0</v>
      </c>
      <c r="J10" s="357">
        <v>20657.0</v>
      </c>
      <c r="K10" s="358">
        <v>1063.93</v>
      </c>
      <c r="L10" s="358">
        <v>1629.07</v>
      </c>
      <c r="M10" s="358">
        <v>39.0</v>
      </c>
      <c r="N10" s="321"/>
      <c r="O10" s="321"/>
      <c r="P10" s="321"/>
    </row>
    <row r="11" hidden="1">
      <c r="A11" s="321"/>
      <c r="B11" s="359">
        <v>41596.0</v>
      </c>
      <c r="C11" s="354" t="s">
        <v>593</v>
      </c>
      <c r="D11" s="354" t="s">
        <v>552</v>
      </c>
      <c r="E11" s="354" t="s">
        <v>733</v>
      </c>
      <c r="F11" s="354" t="s">
        <v>734</v>
      </c>
      <c r="G11" s="354" t="s">
        <v>721</v>
      </c>
      <c r="H11" s="364">
        <v>5775.0</v>
      </c>
      <c r="I11" s="363">
        <v>2335.0</v>
      </c>
      <c r="J11" s="364">
        <v>5057.5</v>
      </c>
      <c r="K11" s="361">
        <v>272.17</v>
      </c>
      <c r="L11" s="361">
        <v>399.73</v>
      </c>
      <c r="M11" s="358">
        <v>45.6</v>
      </c>
      <c r="N11" s="321"/>
      <c r="O11" s="321"/>
      <c r="P11" s="321"/>
    </row>
    <row r="12" hidden="1">
      <c r="A12" s="321"/>
      <c r="B12" s="359">
        <v>41716.0</v>
      </c>
      <c r="C12" s="354" t="s">
        <v>73</v>
      </c>
      <c r="D12" s="354" t="s">
        <v>550</v>
      </c>
      <c r="E12" s="354" t="s">
        <v>728</v>
      </c>
      <c r="F12" s="354" t="s">
        <v>735</v>
      </c>
      <c r="G12" s="354" t="s">
        <v>730</v>
      </c>
      <c r="H12" s="357">
        <v>3275.0</v>
      </c>
      <c r="I12" s="363">
        <v>2417.0</v>
      </c>
      <c r="J12" s="357">
        <v>2625.0</v>
      </c>
      <c r="K12" s="358">
        <v>361.98</v>
      </c>
      <c r="L12" s="358">
        <v>224.02</v>
      </c>
      <c r="M12" s="358">
        <v>64.0</v>
      </c>
      <c r="N12" s="321"/>
      <c r="O12" s="321"/>
      <c r="P12" s="321"/>
    </row>
    <row r="13" hidden="1">
      <c r="A13" s="321"/>
      <c r="B13" s="359">
        <v>41733.0</v>
      </c>
      <c r="C13" s="354" t="s">
        <v>73</v>
      </c>
      <c r="D13" s="354" t="s">
        <v>550</v>
      </c>
      <c r="E13" s="354" t="s">
        <v>728</v>
      </c>
      <c r="F13" s="354" t="s">
        <v>736</v>
      </c>
      <c r="G13" s="354" t="s">
        <v>737</v>
      </c>
      <c r="H13" s="357">
        <v>2805.15</v>
      </c>
      <c r="I13" s="363">
        <v>2438.0</v>
      </c>
      <c r="J13" s="357">
        <v>2467.47</v>
      </c>
      <c r="K13" s="365">
        <f>J13*0.05</f>
        <v>123.3735</v>
      </c>
      <c r="L13" s="365">
        <f>(J13+K13)*0.075</f>
        <v>194.3132625</v>
      </c>
      <c r="M13" s="354">
        <v>20.0</v>
      </c>
      <c r="N13" s="321"/>
      <c r="O13" s="321"/>
      <c r="P13" s="321"/>
    </row>
    <row r="14" hidden="1">
      <c r="A14" s="321"/>
      <c r="B14" s="359">
        <v>41765.0</v>
      </c>
      <c r="C14" s="354" t="s">
        <v>524</v>
      </c>
      <c r="D14" s="354" t="s">
        <v>593</v>
      </c>
      <c r="E14" s="354" t="s">
        <v>728</v>
      </c>
      <c r="F14" s="354" t="s">
        <v>736</v>
      </c>
      <c r="G14" s="354" t="s">
        <v>737</v>
      </c>
      <c r="H14" s="357">
        <v>1720.0</v>
      </c>
      <c r="I14" s="363">
        <v>2470.0</v>
      </c>
      <c r="J14" s="357">
        <v>2000.0</v>
      </c>
      <c r="K14" s="354">
        <v>-429.77</v>
      </c>
      <c r="L14" s="354">
        <v>117.77</v>
      </c>
      <c r="M14" s="354">
        <v>32.0</v>
      </c>
      <c r="N14" s="321"/>
      <c r="O14" s="321"/>
      <c r="P14" s="321"/>
    </row>
    <row r="15" hidden="1">
      <c r="A15" s="321"/>
      <c r="B15" s="359">
        <v>41766.0</v>
      </c>
      <c r="C15" s="354" t="s">
        <v>197</v>
      </c>
      <c r="D15" s="354" t="s">
        <v>738</v>
      </c>
      <c r="E15" s="354" t="s">
        <v>728</v>
      </c>
      <c r="F15" s="354" t="s">
        <v>739</v>
      </c>
      <c r="G15" s="354" t="s">
        <v>737</v>
      </c>
      <c r="H15" s="357">
        <v>4540.0</v>
      </c>
      <c r="I15" s="363">
        <v>2471.0</v>
      </c>
      <c r="J15" s="357">
        <v>4000.0</v>
      </c>
      <c r="K15" s="354">
        <v>208.37</v>
      </c>
      <c r="L15" s="354">
        <v>315.63</v>
      </c>
      <c r="M15" s="354">
        <v>16.0</v>
      </c>
      <c r="N15" s="321"/>
      <c r="O15" s="321"/>
      <c r="P15" s="321"/>
    </row>
    <row r="16" hidden="1">
      <c r="A16" s="321"/>
      <c r="B16" s="359">
        <v>41768.0</v>
      </c>
      <c r="C16" s="354" t="s">
        <v>740</v>
      </c>
      <c r="D16" s="354" t="s">
        <v>741</v>
      </c>
      <c r="E16" s="354" t="s">
        <v>742</v>
      </c>
      <c r="F16" s="354" t="s">
        <v>743</v>
      </c>
      <c r="G16" s="354" t="s">
        <v>744</v>
      </c>
      <c r="H16" s="357">
        <v>1900.0</v>
      </c>
      <c r="I16" s="363">
        <v>2476.0</v>
      </c>
      <c r="J16" s="357">
        <v>1514.3</v>
      </c>
      <c r="K16" s="354">
        <v>385.7</v>
      </c>
      <c r="L16" s="354" t="s">
        <v>745</v>
      </c>
      <c r="M16" s="354" t="s">
        <v>745</v>
      </c>
      <c r="N16" s="321"/>
      <c r="O16" s="321"/>
      <c r="P16" s="321"/>
    </row>
    <row r="17" hidden="1">
      <c r="A17" s="321"/>
      <c r="B17" s="359">
        <v>41778.0</v>
      </c>
      <c r="C17" s="354" t="s">
        <v>524</v>
      </c>
      <c r="D17" s="354" t="s">
        <v>731</v>
      </c>
      <c r="E17" s="354" t="s">
        <v>715</v>
      </c>
      <c r="F17" s="354" t="s">
        <v>746</v>
      </c>
      <c r="G17" s="354" t="s">
        <v>747</v>
      </c>
      <c r="H17" s="357">
        <v>20375.0</v>
      </c>
      <c r="I17" s="363">
        <v>2485.0</v>
      </c>
      <c r="J17" s="357">
        <v>18012.0</v>
      </c>
      <c r="K17" s="354">
        <v>900.6</v>
      </c>
      <c r="L17" s="354">
        <v>1419.84</v>
      </c>
      <c r="M17" s="354">
        <v>24.0</v>
      </c>
      <c r="N17" s="321"/>
      <c r="O17" s="321"/>
      <c r="P17" s="321"/>
    </row>
    <row r="18" hidden="1">
      <c r="A18" s="321"/>
      <c r="B18" s="359">
        <v>41778.0</v>
      </c>
      <c r="C18" s="354" t="s">
        <v>524</v>
      </c>
      <c r="D18" s="354" t="s">
        <v>669</v>
      </c>
      <c r="E18" s="354" t="s">
        <v>728</v>
      </c>
      <c r="F18" s="354" t="s">
        <v>736</v>
      </c>
      <c r="G18" s="354" t="s">
        <v>748</v>
      </c>
      <c r="H18" s="357">
        <v>9168.82</v>
      </c>
      <c r="I18" s="363">
        <v>2490.0</v>
      </c>
      <c r="J18" s="357">
        <v>8094.64</v>
      </c>
      <c r="K18" s="366">
        <f>J18*0.05</f>
        <v>404.732</v>
      </c>
      <c r="L18" s="354">
        <v>637.45</v>
      </c>
      <c r="M18" s="354">
        <v>32.0</v>
      </c>
      <c r="N18" s="321"/>
      <c r="O18" s="321"/>
      <c r="P18" s="321"/>
    </row>
    <row r="19" hidden="1">
      <c r="A19" s="321"/>
      <c r="B19" s="359">
        <v>41780.0</v>
      </c>
      <c r="C19" s="354" t="s">
        <v>524</v>
      </c>
      <c r="D19" s="354" t="s">
        <v>669</v>
      </c>
      <c r="E19" s="354" t="s">
        <v>728</v>
      </c>
      <c r="F19" s="354" t="s">
        <v>736</v>
      </c>
      <c r="G19" s="354" t="s">
        <v>748</v>
      </c>
      <c r="H19" s="357">
        <v>9113.21</v>
      </c>
      <c r="I19" s="363">
        <v>2491.0</v>
      </c>
      <c r="J19" s="357">
        <v>8055.86</v>
      </c>
      <c r="K19" s="354">
        <v>403.0</v>
      </c>
      <c r="L19" s="354">
        <v>634.41</v>
      </c>
      <c r="M19" s="354">
        <v>20.0</v>
      </c>
      <c r="N19" s="321"/>
      <c r="O19" s="321"/>
      <c r="P19" s="321"/>
    </row>
    <row r="20" hidden="1">
      <c r="A20" s="321"/>
      <c r="B20" s="359">
        <v>41780.0</v>
      </c>
      <c r="C20" s="354" t="s">
        <v>524</v>
      </c>
      <c r="D20" s="354" t="s">
        <v>749</v>
      </c>
      <c r="E20" s="354" t="s">
        <v>715</v>
      </c>
      <c r="F20" s="354" t="s">
        <v>750</v>
      </c>
      <c r="G20" s="354" t="s">
        <v>717</v>
      </c>
      <c r="H20" s="357">
        <v>12050.0</v>
      </c>
      <c r="I20" s="363">
        <v>2493.0</v>
      </c>
      <c r="J20" s="357">
        <v>10610.0</v>
      </c>
      <c r="K20" s="354">
        <v>562.09</v>
      </c>
      <c r="L20" s="365">
        <f t="shared" ref="L20:L22" si="1">(J20+K20)*0.075</f>
        <v>837.90675</v>
      </c>
      <c r="M20" s="354">
        <v>40.0</v>
      </c>
      <c r="N20" s="321"/>
      <c r="O20" s="321"/>
      <c r="P20" s="321"/>
    </row>
    <row r="21" hidden="1">
      <c r="A21" s="321"/>
      <c r="B21" s="359">
        <v>41782.0</v>
      </c>
      <c r="C21" s="354" t="s">
        <v>524</v>
      </c>
      <c r="D21" s="354" t="s">
        <v>751</v>
      </c>
      <c r="E21" s="354" t="s">
        <v>728</v>
      </c>
      <c r="F21" s="354" t="s">
        <v>736</v>
      </c>
      <c r="G21" s="354" t="s">
        <v>748</v>
      </c>
      <c r="H21" s="367">
        <f>SUM(J21:M21)</f>
        <v>10453.96605</v>
      </c>
      <c r="I21" s="363">
        <v>2494.0</v>
      </c>
      <c r="J21" s="357">
        <v>9240.28</v>
      </c>
      <c r="K21" s="366">
        <f>J21*0.05</f>
        <v>462.014</v>
      </c>
      <c r="L21" s="365">
        <f t="shared" si="1"/>
        <v>727.67205</v>
      </c>
      <c r="M21" s="354">
        <v>24.0</v>
      </c>
      <c r="N21" s="321"/>
      <c r="O21" s="321"/>
      <c r="P21" s="321"/>
    </row>
    <row r="22" hidden="1">
      <c r="A22" s="321"/>
      <c r="B22" s="359">
        <v>41814.0</v>
      </c>
      <c r="C22" s="354" t="s">
        <v>197</v>
      </c>
      <c r="D22" s="354" t="s">
        <v>752</v>
      </c>
      <c r="E22" s="354" t="s">
        <v>724</v>
      </c>
      <c r="F22" s="354" t="s">
        <v>753</v>
      </c>
      <c r="G22" s="354" t="s">
        <v>726</v>
      </c>
      <c r="H22" s="357">
        <v>6450.0</v>
      </c>
      <c r="I22" s="363">
        <v>2525.0</v>
      </c>
      <c r="J22" s="357">
        <v>5655.4</v>
      </c>
      <c r="K22" s="354">
        <v>311.11</v>
      </c>
      <c r="L22" s="365">
        <f t="shared" si="1"/>
        <v>447.48825</v>
      </c>
      <c r="M22" s="354">
        <v>36.0</v>
      </c>
      <c r="N22" s="321"/>
      <c r="O22" s="321"/>
      <c r="P22" s="321"/>
    </row>
    <row r="23" hidden="1">
      <c r="A23" s="321"/>
      <c r="B23" s="359">
        <v>41820.0</v>
      </c>
      <c r="C23" s="354" t="s">
        <v>754</v>
      </c>
      <c r="D23" s="354" t="s">
        <v>524</v>
      </c>
      <c r="E23" s="354" t="s">
        <v>728</v>
      </c>
      <c r="F23" s="354" t="s">
        <v>755</v>
      </c>
      <c r="G23" s="354" t="s">
        <v>737</v>
      </c>
      <c r="H23" s="357">
        <v>2650.0</v>
      </c>
      <c r="I23" s="363">
        <v>2529.0</v>
      </c>
      <c r="J23" s="357">
        <v>2324.88</v>
      </c>
      <c r="K23" s="354">
        <v>132.79</v>
      </c>
      <c r="L23" s="354">
        <v>184.33</v>
      </c>
      <c r="M23" s="354">
        <v>8.0</v>
      </c>
      <c r="N23" s="321"/>
      <c r="O23" s="321"/>
      <c r="P23" s="321"/>
    </row>
    <row r="24" hidden="1">
      <c r="A24" s="321"/>
      <c r="B24" s="359">
        <v>41821.0</v>
      </c>
      <c r="C24" s="354" t="s">
        <v>197</v>
      </c>
      <c r="D24" s="354" t="s">
        <v>756</v>
      </c>
      <c r="E24" s="354" t="s">
        <v>728</v>
      </c>
      <c r="F24" s="368" t="s">
        <v>757</v>
      </c>
      <c r="G24" s="354" t="s">
        <v>737</v>
      </c>
      <c r="H24" s="357">
        <v>3350.0</v>
      </c>
      <c r="I24" s="363">
        <v>2530.0</v>
      </c>
      <c r="J24" s="357">
        <v>2925.44</v>
      </c>
      <c r="K24" s="354">
        <v>153.63</v>
      </c>
      <c r="L24" s="365">
        <f>(J24+K24)*0.075</f>
        <v>230.93025</v>
      </c>
      <c r="M24" s="354">
        <v>40.0</v>
      </c>
      <c r="N24" s="321"/>
      <c r="O24" s="321"/>
      <c r="P24" s="321"/>
    </row>
    <row r="25" hidden="1">
      <c r="A25" s="321"/>
      <c r="B25" s="359">
        <v>41822.0</v>
      </c>
      <c r="C25" s="354" t="s">
        <v>73</v>
      </c>
      <c r="D25" s="354" t="s">
        <v>556</v>
      </c>
      <c r="E25" s="354" t="s">
        <v>728</v>
      </c>
      <c r="F25" s="368" t="s">
        <v>758</v>
      </c>
      <c r="G25" s="354" t="s">
        <v>737</v>
      </c>
      <c r="H25" s="357">
        <v>2440.0</v>
      </c>
      <c r="I25" s="363">
        <v>2531.0</v>
      </c>
      <c r="J25" s="357">
        <v>2147.03</v>
      </c>
      <c r="K25" s="354">
        <v>115.3</v>
      </c>
      <c r="L25" s="369">
        <v>169.67</v>
      </c>
      <c r="M25" s="354">
        <v>8.0</v>
      </c>
      <c r="N25" s="321"/>
      <c r="O25" s="321"/>
      <c r="P25" s="321"/>
    </row>
    <row r="26" hidden="1">
      <c r="A26" s="321"/>
      <c r="B26" s="359">
        <v>41827.0</v>
      </c>
      <c r="C26" s="354" t="s">
        <v>73</v>
      </c>
      <c r="D26" s="354" t="s">
        <v>759</v>
      </c>
      <c r="E26" s="354" t="s">
        <v>728</v>
      </c>
      <c r="F26" s="354" t="s">
        <v>760</v>
      </c>
      <c r="G26" s="354" t="s">
        <v>748</v>
      </c>
      <c r="H26" s="357">
        <v>10032.5</v>
      </c>
      <c r="I26" s="363">
        <v>2532.0</v>
      </c>
      <c r="J26" s="357">
        <v>8863.33</v>
      </c>
      <c r="K26" s="354">
        <v>443.17</v>
      </c>
      <c r="L26" s="365">
        <f t="shared" ref="L26:L32" si="2">(J26+K26)*0.075</f>
        <v>697.9875</v>
      </c>
      <c r="M26" s="354">
        <v>28.0</v>
      </c>
      <c r="N26" s="321"/>
      <c r="O26" s="321"/>
      <c r="P26" s="321"/>
    </row>
    <row r="27" hidden="1">
      <c r="A27" s="321"/>
      <c r="B27" s="359">
        <v>41829.0</v>
      </c>
      <c r="C27" s="354" t="s">
        <v>197</v>
      </c>
      <c r="D27" s="354" t="s">
        <v>761</v>
      </c>
      <c r="E27" s="354" t="s">
        <v>728</v>
      </c>
      <c r="F27" s="354" t="s">
        <v>753</v>
      </c>
      <c r="G27" s="354" t="s">
        <v>748</v>
      </c>
      <c r="H27" s="357">
        <v>7122.0</v>
      </c>
      <c r="I27" s="363">
        <v>2544.0</v>
      </c>
      <c r="J27" s="357">
        <v>6288.39</v>
      </c>
      <c r="K27" s="354">
        <v>314.4</v>
      </c>
      <c r="L27" s="365">
        <f t="shared" si="2"/>
        <v>495.20925</v>
      </c>
      <c r="M27" s="354">
        <v>24.0</v>
      </c>
      <c r="N27" s="321"/>
      <c r="O27" s="321"/>
      <c r="P27" s="321"/>
    </row>
    <row r="28" hidden="1">
      <c r="A28" s="321"/>
      <c r="B28" s="359">
        <v>41831.0</v>
      </c>
      <c r="C28" s="354" t="s">
        <v>759</v>
      </c>
      <c r="D28" s="354" t="s">
        <v>73</v>
      </c>
      <c r="E28" s="354" t="s">
        <v>728</v>
      </c>
      <c r="F28" s="354" t="s">
        <v>760</v>
      </c>
      <c r="G28" s="354" t="s">
        <v>748</v>
      </c>
      <c r="H28" s="357">
        <v>8017.5</v>
      </c>
      <c r="I28" s="370">
        <v>2532.0</v>
      </c>
      <c r="J28" s="357">
        <v>7085.56</v>
      </c>
      <c r="K28" s="369">
        <v>346.53</v>
      </c>
      <c r="L28" s="365">
        <f t="shared" si="2"/>
        <v>557.40675</v>
      </c>
      <c r="M28" s="371" t="s">
        <v>762</v>
      </c>
      <c r="N28" s="321"/>
      <c r="O28" s="321"/>
      <c r="P28" s="321"/>
    </row>
    <row r="29" hidden="1">
      <c r="A29" s="321"/>
      <c r="B29" s="359">
        <v>41848.0</v>
      </c>
      <c r="C29" s="354" t="s">
        <v>524</v>
      </c>
      <c r="D29" s="354" t="s">
        <v>763</v>
      </c>
      <c r="E29" s="354" t="s">
        <v>728</v>
      </c>
      <c r="F29" s="369" t="s">
        <v>764</v>
      </c>
      <c r="G29" s="369" t="s">
        <v>737</v>
      </c>
      <c r="H29" s="357">
        <v>3385.0</v>
      </c>
      <c r="I29" s="370">
        <v>2564.0</v>
      </c>
      <c r="J29" s="357">
        <v>3065.81</v>
      </c>
      <c r="K29" s="369">
        <v>60.7</v>
      </c>
      <c r="L29" s="365">
        <f t="shared" si="2"/>
        <v>234.48825</v>
      </c>
      <c r="M29" s="369">
        <v>24.0</v>
      </c>
      <c r="N29" s="321"/>
      <c r="O29" s="321"/>
      <c r="P29" s="321"/>
    </row>
    <row r="30" hidden="1">
      <c r="A30" s="321"/>
      <c r="B30" s="359">
        <v>41849.0</v>
      </c>
      <c r="C30" s="354" t="s">
        <v>552</v>
      </c>
      <c r="D30" s="354" t="s">
        <v>765</v>
      </c>
      <c r="E30" s="354" t="s">
        <v>728</v>
      </c>
      <c r="F30" s="369" t="s">
        <v>766</v>
      </c>
      <c r="G30" s="369" t="s">
        <v>748</v>
      </c>
      <c r="H30" s="357">
        <v>6575.0</v>
      </c>
      <c r="I30" s="370">
        <v>2565.0</v>
      </c>
      <c r="J30" s="357">
        <v>5797.15</v>
      </c>
      <c r="K30" s="369">
        <v>281.92</v>
      </c>
      <c r="L30" s="365">
        <f t="shared" si="2"/>
        <v>455.93025</v>
      </c>
      <c r="M30" s="369">
        <v>40.0</v>
      </c>
      <c r="N30" s="321"/>
      <c r="O30" s="321"/>
      <c r="P30" s="321"/>
    </row>
    <row r="31" hidden="1">
      <c r="A31" s="321"/>
      <c r="B31" s="359">
        <v>41850.0</v>
      </c>
      <c r="C31" s="354" t="s">
        <v>630</v>
      </c>
      <c r="D31" s="354" t="s">
        <v>767</v>
      </c>
      <c r="E31" s="354" t="s">
        <v>728</v>
      </c>
      <c r="F31" s="369" t="s">
        <v>768</v>
      </c>
      <c r="G31" s="369" t="s">
        <v>737</v>
      </c>
      <c r="H31" s="357">
        <v>5670.0</v>
      </c>
      <c r="I31" s="370">
        <v>2568.0</v>
      </c>
      <c r="J31" s="357">
        <v>4862.9</v>
      </c>
      <c r="K31" s="369">
        <v>400.36</v>
      </c>
      <c r="L31" s="365">
        <f t="shared" si="2"/>
        <v>394.7445</v>
      </c>
      <c r="M31" s="369">
        <v>12.0</v>
      </c>
      <c r="N31" s="321"/>
      <c r="O31" s="321"/>
      <c r="P31" s="321"/>
    </row>
    <row r="32" hidden="1">
      <c r="A32" s="321"/>
      <c r="B32" s="359">
        <v>41851.0</v>
      </c>
      <c r="C32" s="354" t="s">
        <v>767</v>
      </c>
      <c r="D32" s="354" t="s">
        <v>769</v>
      </c>
      <c r="E32" s="354" t="s">
        <v>770</v>
      </c>
      <c r="F32" s="369" t="s">
        <v>771</v>
      </c>
      <c r="G32" s="369" t="s">
        <v>726</v>
      </c>
      <c r="H32" s="357">
        <v>10950.0</v>
      </c>
      <c r="I32" s="370">
        <v>2566.0</v>
      </c>
      <c r="J32" s="357">
        <v>9715.0</v>
      </c>
      <c r="K32" s="369">
        <v>430.12</v>
      </c>
      <c r="L32" s="365">
        <f t="shared" si="2"/>
        <v>760.884</v>
      </c>
      <c r="M32" s="369">
        <v>52.0</v>
      </c>
      <c r="N32" s="354" t="s">
        <v>772</v>
      </c>
      <c r="O32" s="321"/>
      <c r="P32" s="321"/>
    </row>
    <row r="33" hidden="1">
      <c r="A33" s="321"/>
      <c r="B33" s="359">
        <v>41873.0</v>
      </c>
      <c r="C33" s="354" t="s">
        <v>197</v>
      </c>
      <c r="D33" s="354" t="s">
        <v>773</v>
      </c>
      <c r="E33" s="354" t="s">
        <v>724</v>
      </c>
      <c r="F33" s="369" t="s">
        <v>774</v>
      </c>
      <c r="G33" s="369" t="s">
        <v>726</v>
      </c>
      <c r="H33" s="357">
        <v>3480.0</v>
      </c>
      <c r="I33" s="370">
        <v>2601.0</v>
      </c>
      <c r="J33" s="357">
        <v>2845.02</v>
      </c>
      <c r="K33" s="369">
        <v>373.58</v>
      </c>
      <c r="L33" s="369">
        <v>241.4</v>
      </c>
      <c r="M33" s="369">
        <v>20.0</v>
      </c>
      <c r="N33" s="321"/>
      <c r="O33" s="321"/>
      <c r="P33" s="321"/>
    </row>
    <row r="34" hidden="1">
      <c r="A34" s="321"/>
      <c r="B34" s="359">
        <v>41875.0</v>
      </c>
      <c r="C34" s="354" t="s">
        <v>773</v>
      </c>
      <c r="D34" s="354" t="s">
        <v>197</v>
      </c>
      <c r="E34" s="354" t="s">
        <v>775</v>
      </c>
      <c r="F34" s="369" t="s">
        <v>774</v>
      </c>
      <c r="G34" s="369" t="s">
        <v>737</v>
      </c>
      <c r="H34" s="357">
        <v>2270.0</v>
      </c>
      <c r="I34" s="370">
        <v>2601.0</v>
      </c>
      <c r="J34" s="357">
        <v>1989.5</v>
      </c>
      <c r="K34" s="369">
        <v>103.52</v>
      </c>
      <c r="L34" s="369">
        <v>156.98</v>
      </c>
      <c r="M34" s="369">
        <v>20.0</v>
      </c>
      <c r="N34" s="321"/>
      <c r="O34" s="321"/>
      <c r="P34" s="321"/>
    </row>
    <row r="35" hidden="1">
      <c r="A35" s="321"/>
      <c r="B35" s="372">
        <v>41877.0</v>
      </c>
      <c r="C35" s="373" t="s">
        <v>197</v>
      </c>
      <c r="D35" s="373" t="s">
        <v>773</v>
      </c>
      <c r="E35" s="373" t="s">
        <v>724</v>
      </c>
      <c r="F35" s="373" t="s">
        <v>774</v>
      </c>
      <c r="G35" s="373" t="s">
        <v>726</v>
      </c>
      <c r="H35" s="374">
        <v>3332.19</v>
      </c>
      <c r="I35" s="370">
        <v>2608.0</v>
      </c>
      <c r="J35" s="374">
        <v>2945.02</v>
      </c>
      <c r="K35" s="373">
        <v>147.25</v>
      </c>
      <c r="L35" s="365">
        <f t="shared" ref="L35:L38" si="3">(J35+K35)*0.075</f>
        <v>231.92025</v>
      </c>
      <c r="M35" s="373">
        <v>8.0</v>
      </c>
      <c r="N35" s="321"/>
      <c r="O35" s="321"/>
      <c r="P35" s="321"/>
    </row>
    <row r="36" hidden="1">
      <c r="A36" s="321"/>
      <c r="B36" s="359">
        <v>41880.0</v>
      </c>
      <c r="C36" s="354" t="s">
        <v>598</v>
      </c>
      <c r="D36" s="354" t="s">
        <v>776</v>
      </c>
      <c r="E36" s="354" t="s">
        <v>770</v>
      </c>
      <c r="F36" s="369" t="s">
        <v>771</v>
      </c>
      <c r="G36" s="369" t="s">
        <v>726</v>
      </c>
      <c r="H36" s="357">
        <v>12135.0</v>
      </c>
      <c r="I36" s="370">
        <v>2607.0</v>
      </c>
      <c r="J36" s="357">
        <v>10705.0</v>
      </c>
      <c r="K36" s="369">
        <v>546.16</v>
      </c>
      <c r="L36" s="365">
        <f t="shared" si="3"/>
        <v>843.837</v>
      </c>
      <c r="M36" s="369">
        <v>40.0</v>
      </c>
      <c r="N36" s="321"/>
      <c r="O36" s="321"/>
      <c r="P36" s="321"/>
    </row>
    <row r="37" hidden="1">
      <c r="A37" s="321"/>
      <c r="B37" s="359">
        <v>41886.0</v>
      </c>
      <c r="C37" s="354" t="s">
        <v>197</v>
      </c>
      <c r="D37" s="354" t="s">
        <v>777</v>
      </c>
      <c r="E37" s="354" t="s">
        <v>724</v>
      </c>
      <c r="F37" s="369" t="s">
        <v>778</v>
      </c>
      <c r="G37" s="369" t="s">
        <v>726</v>
      </c>
      <c r="H37" s="357">
        <v>7508.56</v>
      </c>
      <c r="I37" s="370">
        <v>2624.0</v>
      </c>
      <c r="J37" s="357">
        <v>6577.69</v>
      </c>
      <c r="K37" s="365">
        <f t="shared" ref="K37:K38" si="4">J37*0.05</f>
        <v>328.8845</v>
      </c>
      <c r="L37" s="365">
        <f t="shared" si="3"/>
        <v>517.9930875</v>
      </c>
      <c r="M37" s="369">
        <v>84.0</v>
      </c>
      <c r="N37" s="321"/>
      <c r="O37" s="321"/>
      <c r="P37" s="321"/>
    </row>
    <row r="38" hidden="1">
      <c r="A38" s="321"/>
      <c r="B38" s="359">
        <v>41898.0</v>
      </c>
      <c r="C38" s="354" t="s">
        <v>197</v>
      </c>
      <c r="D38" s="354" t="s">
        <v>779</v>
      </c>
      <c r="E38" s="354" t="s">
        <v>728</v>
      </c>
      <c r="F38" s="354" t="s">
        <v>780</v>
      </c>
      <c r="G38" s="354" t="s">
        <v>737</v>
      </c>
      <c r="H38" s="357">
        <v>2687.86</v>
      </c>
      <c r="I38" s="370">
        <v>2634.0</v>
      </c>
      <c r="J38" s="357">
        <v>2374.18</v>
      </c>
      <c r="K38" s="365">
        <f t="shared" si="4"/>
        <v>118.709</v>
      </c>
      <c r="L38" s="365">
        <f t="shared" si="3"/>
        <v>186.966675</v>
      </c>
      <c r="M38" s="369">
        <v>8.0</v>
      </c>
      <c r="N38" s="321"/>
      <c r="O38" s="321"/>
      <c r="P38" s="321"/>
    </row>
    <row r="39" hidden="1">
      <c r="A39" s="321"/>
      <c r="B39" s="359">
        <v>41905.0</v>
      </c>
      <c r="C39" s="354" t="s">
        <v>781</v>
      </c>
      <c r="D39" s="354" t="s">
        <v>731</v>
      </c>
      <c r="E39" s="354" t="s">
        <v>782</v>
      </c>
      <c r="F39" s="354" t="s">
        <v>783</v>
      </c>
      <c r="G39" s="354" t="s">
        <v>784</v>
      </c>
      <c r="H39" s="357">
        <v>17167.5</v>
      </c>
      <c r="I39" s="370">
        <v>2636.0</v>
      </c>
      <c r="J39" s="357">
        <v>16249.6</v>
      </c>
      <c r="K39" s="369">
        <v>917.9</v>
      </c>
      <c r="L39" s="369" t="s">
        <v>785</v>
      </c>
      <c r="P39" s="321"/>
    </row>
    <row r="40" hidden="1">
      <c r="A40" s="321"/>
      <c r="B40" s="359">
        <v>41914.0</v>
      </c>
      <c r="C40" s="354" t="s">
        <v>197</v>
      </c>
      <c r="D40" s="354" t="s">
        <v>786</v>
      </c>
      <c r="E40" s="354" t="s">
        <v>787</v>
      </c>
      <c r="F40" s="354" t="s">
        <v>788</v>
      </c>
      <c r="G40" s="354" t="s">
        <v>789</v>
      </c>
      <c r="H40" s="357">
        <v>7450.34</v>
      </c>
      <c r="I40" s="370">
        <v>2657.0</v>
      </c>
      <c r="J40" s="357">
        <v>6558.0</v>
      </c>
      <c r="K40" s="365">
        <f>J40*0.05</f>
        <v>327.9</v>
      </c>
      <c r="L40" s="365">
        <f>(J40+K40)*0.075</f>
        <v>516.4425</v>
      </c>
      <c r="M40" s="354">
        <v>48.0</v>
      </c>
      <c r="N40" s="321"/>
      <c r="O40" s="321"/>
      <c r="P40" s="321"/>
    </row>
    <row r="41" hidden="1">
      <c r="A41" s="321"/>
      <c r="B41" s="359">
        <v>41926.0</v>
      </c>
      <c r="C41" s="354" t="s">
        <v>565</v>
      </c>
      <c r="D41" s="354" t="s">
        <v>582</v>
      </c>
      <c r="E41" s="354" t="s">
        <v>742</v>
      </c>
      <c r="F41" s="354" t="s">
        <v>790</v>
      </c>
      <c r="G41" s="354" t="s">
        <v>744</v>
      </c>
      <c r="H41" s="357">
        <v>2995.0</v>
      </c>
      <c r="I41" s="370">
        <v>2672.0</v>
      </c>
      <c r="J41" s="357">
        <v>3184.0</v>
      </c>
      <c r="K41" s="354">
        <v>-189.0</v>
      </c>
      <c r="L41" s="354" t="s">
        <v>791</v>
      </c>
      <c r="M41" s="354" t="s">
        <v>791</v>
      </c>
      <c r="N41" s="321"/>
      <c r="O41" s="321"/>
      <c r="P41" s="321"/>
    </row>
    <row r="42" hidden="1">
      <c r="A42" s="321"/>
      <c r="B42" s="359">
        <v>41932.0</v>
      </c>
      <c r="C42" s="354" t="s">
        <v>197</v>
      </c>
      <c r="D42" s="354" t="s">
        <v>595</v>
      </c>
      <c r="E42" s="354" t="s">
        <v>728</v>
      </c>
      <c r="F42" s="354" t="s">
        <v>753</v>
      </c>
      <c r="G42" s="354" t="s">
        <v>792</v>
      </c>
      <c r="H42" s="357">
        <v>6050.0</v>
      </c>
      <c r="I42" s="370">
        <v>2686.0</v>
      </c>
      <c r="J42" s="357">
        <v>5315.0</v>
      </c>
      <c r="K42" s="369">
        <v>290.58</v>
      </c>
      <c r="L42" s="365">
        <f t="shared" ref="L42:L45" si="5">(J42+K42)*0.075</f>
        <v>420.4185</v>
      </c>
      <c r="M42" s="354">
        <v>24.0</v>
      </c>
      <c r="N42" s="321"/>
      <c r="O42" s="321"/>
      <c r="P42" s="321"/>
    </row>
    <row r="43" hidden="1">
      <c r="A43" s="321"/>
      <c r="B43" s="359">
        <v>41948.0</v>
      </c>
      <c r="C43" s="354" t="s">
        <v>197</v>
      </c>
      <c r="D43" s="354" t="s">
        <v>595</v>
      </c>
      <c r="E43" s="354" t="s">
        <v>724</v>
      </c>
      <c r="F43" s="354" t="s">
        <v>753</v>
      </c>
      <c r="G43" s="354" t="s">
        <v>726</v>
      </c>
      <c r="H43" s="357">
        <v>5765.0</v>
      </c>
      <c r="I43" s="370">
        <v>2699.0</v>
      </c>
      <c r="J43" s="357">
        <v>4987.08</v>
      </c>
      <c r="K43" s="354">
        <v>360.83</v>
      </c>
      <c r="L43" s="365">
        <f t="shared" si="5"/>
        <v>401.09325</v>
      </c>
      <c r="M43" s="354">
        <v>16.0</v>
      </c>
      <c r="N43" s="321"/>
      <c r="O43" s="321"/>
      <c r="P43" s="321"/>
    </row>
    <row r="44" hidden="1">
      <c r="A44" s="321"/>
      <c r="B44" s="359">
        <v>41955.0</v>
      </c>
      <c r="C44" s="354" t="s">
        <v>73</v>
      </c>
      <c r="D44" s="354" t="s">
        <v>793</v>
      </c>
      <c r="E44" s="354" t="s">
        <v>724</v>
      </c>
      <c r="F44" s="354" t="s">
        <v>794</v>
      </c>
      <c r="G44" s="354" t="s">
        <v>726</v>
      </c>
      <c r="H44" s="357">
        <v>9600.0</v>
      </c>
      <c r="I44" s="370">
        <v>2712.0</v>
      </c>
      <c r="J44" s="357">
        <v>8476.6</v>
      </c>
      <c r="K44" s="354">
        <v>420.14</v>
      </c>
      <c r="L44" s="365">
        <f t="shared" si="5"/>
        <v>667.2555</v>
      </c>
      <c r="M44" s="354">
        <v>36.0</v>
      </c>
      <c r="N44" s="321"/>
      <c r="O44" s="321"/>
      <c r="P44" s="321"/>
    </row>
    <row r="45" hidden="1">
      <c r="A45" s="321"/>
      <c r="B45" s="359">
        <v>41956.0</v>
      </c>
      <c r="C45" s="354" t="s">
        <v>524</v>
      </c>
      <c r="D45" s="354" t="s">
        <v>630</v>
      </c>
      <c r="E45" s="354" t="s">
        <v>715</v>
      </c>
      <c r="F45" s="354" t="s">
        <v>795</v>
      </c>
      <c r="G45" s="354" t="s">
        <v>717</v>
      </c>
      <c r="H45" s="357">
        <v>9375.0</v>
      </c>
      <c r="I45" s="370">
        <v>2717.0</v>
      </c>
      <c r="J45" s="357">
        <v>8244.0</v>
      </c>
      <c r="K45" s="354">
        <v>417.4</v>
      </c>
      <c r="L45" s="365">
        <f t="shared" si="5"/>
        <v>649.605</v>
      </c>
      <c r="M45" s="354">
        <v>64.0</v>
      </c>
      <c r="N45" s="321"/>
      <c r="O45" s="321"/>
      <c r="P45" s="321"/>
    </row>
    <row r="46">
      <c r="A46" s="321"/>
      <c r="B46" s="375" t="s">
        <v>796</v>
      </c>
      <c r="C46" s="376"/>
      <c r="D46" s="376"/>
      <c r="E46" s="376"/>
      <c r="F46" s="354"/>
      <c r="G46" s="354"/>
      <c r="H46" s="357"/>
      <c r="I46" s="370"/>
      <c r="J46" s="357"/>
      <c r="K46" s="354"/>
      <c r="L46" s="365"/>
      <c r="M46" s="354"/>
      <c r="N46" s="321"/>
      <c r="O46" s="321"/>
      <c r="P46" s="321"/>
    </row>
    <row r="47">
      <c r="A47" s="321"/>
      <c r="B47" s="359">
        <v>42024.0</v>
      </c>
      <c r="C47" s="354" t="s">
        <v>593</v>
      </c>
      <c r="D47" s="354" t="s">
        <v>552</v>
      </c>
      <c r="E47" s="354" t="s">
        <v>724</v>
      </c>
      <c r="F47" s="354" t="s">
        <v>797</v>
      </c>
      <c r="G47" s="354" t="s">
        <v>726</v>
      </c>
      <c r="H47" s="357">
        <v>6500.0</v>
      </c>
      <c r="I47" s="370">
        <v>2776.0</v>
      </c>
      <c r="J47" s="357">
        <v>5572.63</v>
      </c>
      <c r="K47" s="354">
        <v>429.23</v>
      </c>
      <c r="L47" s="365">
        <f t="shared" ref="L47:L51" si="6">(J47+K47)*0.075</f>
        <v>450.1395</v>
      </c>
      <c r="M47" s="354">
        <v>48.0</v>
      </c>
      <c r="N47" s="321"/>
      <c r="O47" s="321"/>
      <c r="P47" s="321"/>
    </row>
    <row r="48">
      <c r="A48" s="321"/>
      <c r="B48" s="359">
        <v>42054.0</v>
      </c>
      <c r="C48" s="354" t="s">
        <v>197</v>
      </c>
      <c r="D48" s="354" t="s">
        <v>584</v>
      </c>
      <c r="E48" s="354" t="s">
        <v>724</v>
      </c>
      <c r="F48" s="354" t="s">
        <v>798</v>
      </c>
      <c r="G48" s="354" t="s">
        <v>799</v>
      </c>
      <c r="H48" s="357">
        <v>6995.0</v>
      </c>
      <c r="I48" s="370">
        <v>2801.0</v>
      </c>
      <c r="J48" s="357">
        <v>6300.61</v>
      </c>
      <c r="K48" s="354">
        <v>191.48</v>
      </c>
      <c r="L48" s="365">
        <f t="shared" si="6"/>
        <v>486.90675</v>
      </c>
      <c r="M48" s="354">
        <v>16.0</v>
      </c>
      <c r="N48" s="354" t="s">
        <v>800</v>
      </c>
      <c r="O48" s="321"/>
      <c r="P48" s="321"/>
    </row>
    <row r="49">
      <c r="A49" s="321"/>
      <c r="B49" s="359">
        <v>42088.0</v>
      </c>
      <c r="C49" s="354" t="s">
        <v>801</v>
      </c>
      <c r="D49" s="354" t="s">
        <v>802</v>
      </c>
      <c r="E49" s="354" t="s">
        <v>803</v>
      </c>
      <c r="F49" s="354" t="s">
        <v>804</v>
      </c>
      <c r="G49" s="354" t="s">
        <v>789</v>
      </c>
      <c r="H49" s="367">
        <f t="shared" ref="H49:H51" si="7">SUM(J49:M49)</f>
        <v>12304.53725</v>
      </c>
      <c r="I49" s="370">
        <v>2823.0</v>
      </c>
      <c r="J49" s="357">
        <v>10858.5</v>
      </c>
      <c r="K49" s="354">
        <v>542.93</v>
      </c>
      <c r="L49" s="365">
        <f t="shared" si="6"/>
        <v>855.10725</v>
      </c>
      <c r="M49" s="354">
        <v>48.0</v>
      </c>
      <c r="N49" s="321"/>
      <c r="O49" s="321"/>
      <c r="P49" s="321"/>
    </row>
    <row r="50">
      <c r="A50" s="321"/>
      <c r="B50" s="359">
        <v>42114.0</v>
      </c>
      <c r="C50" s="377" t="s">
        <v>805</v>
      </c>
      <c r="D50" s="377" t="s">
        <v>527</v>
      </c>
      <c r="E50" s="377" t="s">
        <v>728</v>
      </c>
      <c r="F50" s="377" t="s">
        <v>806</v>
      </c>
      <c r="G50" s="377" t="s">
        <v>807</v>
      </c>
      <c r="H50" s="367">
        <f t="shared" si="7"/>
        <v>3901.676725</v>
      </c>
      <c r="I50" s="370">
        <v>2861.0</v>
      </c>
      <c r="J50" s="357">
        <v>3442.46</v>
      </c>
      <c r="K50" s="367">
        <f>J50*0.05</f>
        <v>172.123</v>
      </c>
      <c r="L50" s="365">
        <f t="shared" si="6"/>
        <v>271.093725</v>
      </c>
      <c r="M50" s="377">
        <v>16.0</v>
      </c>
      <c r="N50" s="321"/>
      <c r="O50" s="321"/>
      <c r="P50" s="321"/>
    </row>
    <row r="51">
      <c r="A51" s="321"/>
      <c r="B51" s="359">
        <v>42115.0</v>
      </c>
      <c r="C51" s="377" t="s">
        <v>808</v>
      </c>
      <c r="D51" s="377" t="s">
        <v>801</v>
      </c>
      <c r="E51" s="377" t="s">
        <v>728</v>
      </c>
      <c r="F51" s="377" t="s">
        <v>809</v>
      </c>
      <c r="G51" s="377" t="s">
        <v>807</v>
      </c>
      <c r="H51" s="367">
        <f t="shared" si="7"/>
        <v>12149.99725</v>
      </c>
      <c r="I51" s="370">
        <v>2862.0</v>
      </c>
      <c r="J51" s="357">
        <v>10952.0</v>
      </c>
      <c r="K51" s="377">
        <v>298.23</v>
      </c>
      <c r="L51" s="365">
        <f t="shared" si="6"/>
        <v>843.76725</v>
      </c>
      <c r="M51" s="377">
        <v>56.0</v>
      </c>
      <c r="N51" s="321"/>
      <c r="O51" s="321"/>
      <c r="P51" s="321"/>
    </row>
    <row r="52">
      <c r="A52" s="321"/>
      <c r="B52" s="359">
        <v>42118.0</v>
      </c>
      <c r="C52" s="377" t="s">
        <v>73</v>
      </c>
      <c r="D52" s="377" t="s">
        <v>810</v>
      </c>
      <c r="E52" s="377" t="s">
        <v>728</v>
      </c>
      <c r="F52" s="377" t="s">
        <v>811</v>
      </c>
      <c r="G52" s="377" t="s">
        <v>807</v>
      </c>
      <c r="H52" s="357">
        <v>6950.0</v>
      </c>
      <c r="I52" s="370">
        <v>2863.0</v>
      </c>
      <c r="J52" s="357">
        <v>5706.52</v>
      </c>
      <c r="K52" s="377">
        <v>751.15</v>
      </c>
      <c r="L52" s="369">
        <v>484.33</v>
      </c>
      <c r="M52" s="377">
        <v>8.0</v>
      </c>
      <c r="N52" s="321"/>
      <c r="O52" s="321"/>
      <c r="P52" s="321"/>
    </row>
    <row r="53">
      <c r="A53" s="321"/>
      <c r="B53" s="359">
        <v>42123.0</v>
      </c>
      <c r="C53" s="377" t="s">
        <v>73</v>
      </c>
      <c r="D53" s="377" t="s">
        <v>812</v>
      </c>
      <c r="E53" s="377" t="s">
        <v>728</v>
      </c>
      <c r="F53" s="377" t="s">
        <v>811</v>
      </c>
      <c r="G53" s="377" t="s">
        <v>807</v>
      </c>
      <c r="H53" s="357">
        <v>9114.0</v>
      </c>
      <c r="I53" s="370">
        <v>2868.0</v>
      </c>
      <c r="J53" s="357">
        <v>7997.5</v>
      </c>
      <c r="K53" s="377">
        <v>413.66</v>
      </c>
      <c r="L53" s="365">
        <f t="shared" ref="L53:L54" si="8">(J53+K53)*0.075</f>
        <v>630.837</v>
      </c>
      <c r="M53" s="377">
        <v>72.0</v>
      </c>
      <c r="N53" s="321"/>
      <c r="O53" s="321"/>
      <c r="P53" s="321"/>
    </row>
    <row r="54">
      <c r="A54" s="321"/>
      <c r="B54" s="359">
        <v>42219.0</v>
      </c>
      <c r="C54" s="377" t="s">
        <v>197</v>
      </c>
      <c r="D54" s="377" t="s">
        <v>813</v>
      </c>
      <c r="E54" s="377" t="s">
        <v>728</v>
      </c>
      <c r="F54" s="377" t="s">
        <v>760</v>
      </c>
      <c r="G54" s="377" t="s">
        <v>807</v>
      </c>
      <c r="H54" s="357">
        <v>9328.9</v>
      </c>
      <c r="I54" s="370">
        <v>2959.0</v>
      </c>
      <c r="J54" s="357">
        <v>8240.0</v>
      </c>
      <c r="K54" s="377">
        <v>412.0</v>
      </c>
      <c r="L54" s="365">
        <f t="shared" si="8"/>
        <v>648.9</v>
      </c>
      <c r="M54" s="377">
        <v>28.0</v>
      </c>
      <c r="N54" s="321"/>
      <c r="O54" s="321"/>
      <c r="P54" s="321"/>
    </row>
    <row r="55">
      <c r="A55" s="321"/>
      <c r="B55" s="359">
        <v>42244.0</v>
      </c>
      <c r="C55" s="377" t="s">
        <v>197</v>
      </c>
      <c r="D55" s="377" t="s">
        <v>814</v>
      </c>
      <c r="E55" s="377" t="s">
        <v>728</v>
      </c>
      <c r="F55" s="377" t="s">
        <v>815</v>
      </c>
      <c r="G55" s="377" t="s">
        <v>807</v>
      </c>
      <c r="H55" s="357">
        <v>7242.5</v>
      </c>
      <c r="I55" s="370">
        <v>2973.0</v>
      </c>
      <c r="J55" s="357">
        <v>6200.0</v>
      </c>
      <c r="K55" s="377">
        <v>500.0</v>
      </c>
      <c r="L55" s="377">
        <v>502.5</v>
      </c>
      <c r="M55" s="377">
        <v>40.0</v>
      </c>
      <c r="N55" s="321"/>
      <c r="O55" s="321"/>
      <c r="P55" s="321"/>
    </row>
    <row r="56">
      <c r="A56" s="378"/>
      <c r="B56" s="359">
        <v>42258.0</v>
      </c>
      <c r="C56" s="377" t="s">
        <v>197</v>
      </c>
      <c r="D56" s="377" t="s">
        <v>650</v>
      </c>
      <c r="E56" s="377" t="s">
        <v>770</v>
      </c>
      <c r="F56" s="377" t="s">
        <v>816</v>
      </c>
      <c r="G56" s="377" t="s">
        <v>726</v>
      </c>
      <c r="H56" s="357">
        <v>9588.93</v>
      </c>
      <c r="I56" s="370">
        <v>3004.0</v>
      </c>
      <c r="J56" s="357">
        <v>8465.0</v>
      </c>
      <c r="K56" s="379">
        <f>((H56-M56)/1.075)-J56</f>
        <v>440.0511628</v>
      </c>
      <c r="L56" s="379">
        <f t="shared" ref="L56:L65" si="9">(J56+K56)*0.075</f>
        <v>667.8788372</v>
      </c>
      <c r="M56" s="377">
        <v>16.0</v>
      </c>
      <c r="N56" s="378"/>
      <c r="O56" s="378"/>
      <c r="P56" s="378"/>
    </row>
    <row r="57">
      <c r="A57" s="321"/>
      <c r="B57" s="359">
        <v>42262.0</v>
      </c>
      <c r="C57" s="377" t="s">
        <v>524</v>
      </c>
      <c r="D57" s="377" t="s">
        <v>527</v>
      </c>
      <c r="E57" s="377" t="s">
        <v>728</v>
      </c>
      <c r="F57" s="377" t="s">
        <v>806</v>
      </c>
      <c r="G57" s="377" t="s">
        <v>807</v>
      </c>
      <c r="H57" s="357">
        <v>4127.26</v>
      </c>
      <c r="I57" s="370">
        <v>3003.0</v>
      </c>
      <c r="J57" s="357">
        <v>3405.82</v>
      </c>
      <c r="K57" s="380">
        <v>400.0</v>
      </c>
      <c r="L57" s="379">
        <f t="shared" si="9"/>
        <v>285.4365</v>
      </c>
      <c r="M57" s="377">
        <v>36.0</v>
      </c>
      <c r="N57" s="321"/>
      <c r="O57" s="321"/>
      <c r="P57" s="321"/>
    </row>
    <row r="58">
      <c r="A58" s="321"/>
      <c r="B58" s="359">
        <v>42265.0</v>
      </c>
      <c r="C58" s="377" t="s">
        <v>524</v>
      </c>
      <c r="D58" s="377" t="s">
        <v>597</v>
      </c>
      <c r="E58" s="377" t="s">
        <v>724</v>
      </c>
      <c r="F58" s="377" t="s">
        <v>817</v>
      </c>
      <c r="G58" s="377" t="s">
        <v>726</v>
      </c>
      <c r="H58" s="357">
        <v>7300.0</v>
      </c>
      <c r="I58" s="370">
        <v>2997.0</v>
      </c>
      <c r="J58" s="357">
        <v>5892.93</v>
      </c>
      <c r="K58" s="379">
        <f t="shared" ref="K58:K65" si="10">((H58-M58)/1.075)-J58</f>
        <v>890.325814</v>
      </c>
      <c r="L58" s="379">
        <f t="shared" si="9"/>
        <v>508.744186</v>
      </c>
      <c r="M58" s="377">
        <v>8.0</v>
      </c>
      <c r="N58" s="321"/>
      <c r="O58" s="321"/>
      <c r="P58" s="321"/>
    </row>
    <row r="59">
      <c r="A59" s="321"/>
      <c r="B59" s="359">
        <v>42300.0</v>
      </c>
      <c r="C59" s="377" t="s">
        <v>808</v>
      </c>
      <c r="D59" s="377" t="s">
        <v>630</v>
      </c>
      <c r="E59" s="381" t="s">
        <v>728</v>
      </c>
      <c r="F59" s="381" t="s">
        <v>809</v>
      </c>
      <c r="G59" s="381" t="s">
        <v>807</v>
      </c>
      <c r="H59" s="357">
        <f>10463.5-8</f>
        <v>10455.5</v>
      </c>
      <c r="I59" s="370">
        <v>3060.0</v>
      </c>
      <c r="J59" s="357">
        <v>9095.56</v>
      </c>
      <c r="K59" s="379">
        <f t="shared" si="10"/>
        <v>604.44</v>
      </c>
      <c r="L59" s="379">
        <f t="shared" si="9"/>
        <v>727.5</v>
      </c>
      <c r="M59" s="377">
        <v>28.0</v>
      </c>
      <c r="N59" s="321"/>
      <c r="O59" s="321"/>
      <c r="P59" s="321"/>
    </row>
    <row r="60">
      <c r="A60" s="321"/>
      <c r="B60" s="359">
        <v>42325.0</v>
      </c>
      <c r="C60" s="377" t="s">
        <v>517</v>
      </c>
      <c r="D60" s="377" t="s">
        <v>590</v>
      </c>
      <c r="E60" s="377" t="s">
        <v>775</v>
      </c>
      <c r="F60" s="377" t="s">
        <v>743</v>
      </c>
      <c r="G60" s="377" t="s">
        <v>737</v>
      </c>
      <c r="H60" s="357">
        <v>3634.77</v>
      </c>
      <c r="I60" s="370">
        <v>3083.0</v>
      </c>
      <c r="J60" s="357">
        <v>3204.0</v>
      </c>
      <c r="K60" s="379">
        <f t="shared" si="10"/>
        <v>162.2976744</v>
      </c>
      <c r="L60" s="379">
        <f t="shared" si="9"/>
        <v>252.4723256</v>
      </c>
      <c r="M60" s="377">
        <v>16.0</v>
      </c>
      <c r="N60" s="377" t="s">
        <v>818</v>
      </c>
      <c r="O60" s="321"/>
      <c r="P60" s="321"/>
    </row>
    <row r="61">
      <c r="A61" s="321"/>
      <c r="B61" s="359">
        <v>42340.0</v>
      </c>
      <c r="C61" s="377" t="s">
        <v>517</v>
      </c>
      <c r="D61" s="377" t="s">
        <v>819</v>
      </c>
      <c r="E61" s="377" t="s">
        <v>775</v>
      </c>
      <c r="F61" s="377" t="s">
        <v>743</v>
      </c>
      <c r="G61" s="377" t="s">
        <v>737</v>
      </c>
      <c r="H61" s="357">
        <v>3775.5</v>
      </c>
      <c r="I61" s="370">
        <v>3088.0</v>
      </c>
      <c r="J61" s="357">
        <v>3316.5</v>
      </c>
      <c r="K61" s="379">
        <f t="shared" si="10"/>
        <v>165.8255814</v>
      </c>
      <c r="L61" s="379">
        <f t="shared" si="9"/>
        <v>261.1744186</v>
      </c>
      <c r="M61" s="377">
        <v>32.0</v>
      </c>
      <c r="N61" s="377" t="s">
        <v>820</v>
      </c>
      <c r="O61" s="321"/>
      <c r="P61" s="321"/>
    </row>
    <row r="62">
      <c r="A62" s="321"/>
      <c r="B62" s="359">
        <v>42355.0</v>
      </c>
      <c r="C62" s="377" t="s">
        <v>524</v>
      </c>
      <c r="D62" s="377" t="s">
        <v>821</v>
      </c>
      <c r="E62" s="377" t="s">
        <v>728</v>
      </c>
      <c r="F62" s="377" t="s">
        <v>822</v>
      </c>
      <c r="G62" s="377" t="s">
        <v>807</v>
      </c>
      <c r="H62" s="357">
        <v>9336.0</v>
      </c>
      <c r="I62" s="370">
        <v>3085.0</v>
      </c>
      <c r="J62" s="355">
        <v>8179.63</v>
      </c>
      <c r="K62" s="379">
        <f t="shared" si="10"/>
        <v>475.2537209</v>
      </c>
      <c r="L62" s="379">
        <f t="shared" si="9"/>
        <v>649.1162791</v>
      </c>
      <c r="M62" s="377">
        <v>32.0</v>
      </c>
      <c r="N62" s="377" t="s">
        <v>823</v>
      </c>
      <c r="O62" s="321"/>
      <c r="P62" s="321"/>
    </row>
    <row r="63">
      <c r="A63" s="321"/>
      <c r="B63" s="359">
        <v>42380.0</v>
      </c>
      <c r="C63" s="377" t="s">
        <v>824</v>
      </c>
      <c r="D63" s="377" t="s">
        <v>825</v>
      </c>
      <c r="E63" s="377" t="s">
        <v>728</v>
      </c>
      <c r="F63" s="377" t="s">
        <v>826</v>
      </c>
      <c r="G63" s="377" t="s">
        <v>737</v>
      </c>
      <c r="H63" s="357">
        <v>6500.0</v>
      </c>
      <c r="I63" s="370">
        <v>3122.0</v>
      </c>
      <c r="J63" s="357">
        <v>6047.68</v>
      </c>
      <c r="K63" s="367">
        <f t="shared" si="10"/>
        <v>-12.33116279</v>
      </c>
      <c r="L63" s="379">
        <f t="shared" si="9"/>
        <v>452.6511628</v>
      </c>
      <c r="M63" s="377">
        <v>12.0</v>
      </c>
      <c r="N63" s="321"/>
      <c r="O63" s="321"/>
      <c r="P63" s="321"/>
    </row>
    <row r="64">
      <c r="A64" s="321"/>
      <c r="B64" s="359">
        <v>42382.0</v>
      </c>
      <c r="C64" s="377" t="s">
        <v>524</v>
      </c>
      <c r="D64" s="377" t="s">
        <v>644</v>
      </c>
      <c r="E64" s="377" t="s">
        <v>728</v>
      </c>
      <c r="F64" s="377" t="s">
        <v>827</v>
      </c>
      <c r="G64" s="377" t="s">
        <v>737</v>
      </c>
      <c r="H64" s="367">
        <f>776+1995</f>
        <v>2771</v>
      </c>
      <c r="I64" s="370">
        <v>3124.0</v>
      </c>
      <c r="J64" s="357">
        <v>2587.78</v>
      </c>
      <c r="K64" s="367">
        <f t="shared" si="10"/>
        <v>-32.43116279</v>
      </c>
      <c r="L64" s="379">
        <f t="shared" si="9"/>
        <v>191.6511628</v>
      </c>
      <c r="M64" s="377">
        <v>24.0</v>
      </c>
      <c r="N64" s="321"/>
      <c r="O64" s="321"/>
      <c r="P64" s="321"/>
    </row>
    <row r="65">
      <c r="A65" s="321"/>
      <c r="B65" s="359">
        <v>42381.0</v>
      </c>
      <c r="C65" s="377" t="s">
        <v>805</v>
      </c>
      <c r="D65" s="377" t="s">
        <v>527</v>
      </c>
      <c r="E65" s="377" t="s">
        <v>775</v>
      </c>
      <c r="F65" s="377" t="s">
        <v>828</v>
      </c>
      <c r="G65" s="377" t="s">
        <v>737</v>
      </c>
      <c r="H65" s="357">
        <v>3935.0</v>
      </c>
      <c r="I65" s="370">
        <v>3123.0</v>
      </c>
      <c r="J65" s="357">
        <v>3479.0</v>
      </c>
      <c r="K65" s="367">
        <f t="shared" si="10"/>
        <v>174.0232558</v>
      </c>
      <c r="L65" s="379">
        <f t="shared" si="9"/>
        <v>273.9767442</v>
      </c>
      <c r="M65" s="377">
        <v>8.0</v>
      </c>
      <c r="N65" s="321"/>
      <c r="O65" s="321"/>
      <c r="P65" s="321"/>
    </row>
    <row r="66">
      <c r="A66" s="321"/>
      <c r="B66" s="359">
        <v>42411.0</v>
      </c>
      <c r="C66" s="377" t="s">
        <v>517</v>
      </c>
      <c r="D66" s="377" t="s">
        <v>829</v>
      </c>
      <c r="E66" s="377" t="s">
        <v>728</v>
      </c>
      <c r="F66" s="377" t="s">
        <v>830</v>
      </c>
      <c r="G66" s="377" t="s">
        <v>831</v>
      </c>
      <c r="H66" s="357">
        <v>1575.0</v>
      </c>
      <c r="I66" s="370">
        <v>3146.0</v>
      </c>
      <c r="J66" s="357">
        <v>1374.44</v>
      </c>
      <c r="K66" s="377">
        <v>200.0</v>
      </c>
      <c r="L66" s="377" t="s">
        <v>745</v>
      </c>
      <c r="M66" s="377" t="s">
        <v>745</v>
      </c>
      <c r="N66" s="377" t="s">
        <v>832</v>
      </c>
      <c r="O66" s="321"/>
      <c r="P66" s="321"/>
    </row>
    <row r="67">
      <c r="A67" s="321"/>
      <c r="B67" s="359">
        <v>42446.0</v>
      </c>
      <c r="C67" s="377" t="s">
        <v>617</v>
      </c>
      <c r="D67" s="377" t="s">
        <v>769</v>
      </c>
      <c r="E67" s="377" t="s">
        <v>728</v>
      </c>
      <c r="F67" s="377" t="s">
        <v>833</v>
      </c>
      <c r="G67" s="377" t="s">
        <v>807</v>
      </c>
      <c r="H67" s="367">
        <f t="shared" ref="H67:H68" si="11">SUM(J67:M67)</f>
        <v>15507.2235</v>
      </c>
      <c r="I67" s="382"/>
      <c r="J67" s="357">
        <v>13528.58</v>
      </c>
      <c r="K67" s="377">
        <v>800.0</v>
      </c>
      <c r="L67" s="379">
        <f t="shared" ref="L67:L69" si="12">(J67+K67)*0.075</f>
        <v>1074.6435</v>
      </c>
      <c r="M67" s="377">
        <v>104.0</v>
      </c>
      <c r="N67" s="321"/>
      <c r="O67" s="321"/>
      <c r="P67" s="321"/>
    </row>
    <row r="68">
      <c r="A68" s="321"/>
      <c r="B68" s="359">
        <v>42499.0</v>
      </c>
      <c r="C68" s="377" t="s">
        <v>524</v>
      </c>
      <c r="D68" s="377" t="s">
        <v>669</v>
      </c>
      <c r="E68" s="377" t="s">
        <v>728</v>
      </c>
      <c r="F68" s="377" t="s">
        <v>834</v>
      </c>
      <c r="G68" s="377" t="s">
        <v>807</v>
      </c>
      <c r="H68" s="367">
        <f t="shared" si="11"/>
        <v>7518.28425</v>
      </c>
      <c r="I68" s="382"/>
      <c r="J68" s="357">
        <v>6650.09</v>
      </c>
      <c r="K68" s="377">
        <v>332.5</v>
      </c>
      <c r="L68" s="379">
        <f t="shared" si="12"/>
        <v>523.69425</v>
      </c>
      <c r="M68" s="377">
        <v>12.0</v>
      </c>
      <c r="N68" s="321"/>
      <c r="O68" s="321"/>
      <c r="P68" s="321"/>
    </row>
    <row r="69">
      <c r="A69" s="321"/>
      <c r="B69" s="359">
        <v>42501.0</v>
      </c>
      <c r="C69" s="377" t="s">
        <v>617</v>
      </c>
      <c r="D69" s="377" t="s">
        <v>814</v>
      </c>
      <c r="E69" s="377" t="s">
        <v>728</v>
      </c>
      <c r="F69" s="377" t="s">
        <v>835</v>
      </c>
      <c r="G69" s="377" t="s">
        <v>836</v>
      </c>
      <c r="H69" s="357">
        <v>8834.0</v>
      </c>
      <c r="I69" s="370">
        <v>3205.0</v>
      </c>
      <c r="J69" s="357">
        <v>7911.18</v>
      </c>
      <c r="K69" s="377">
        <v>239.52</v>
      </c>
      <c r="L69" s="379">
        <f t="shared" si="12"/>
        <v>611.3025</v>
      </c>
      <c r="M69" s="377">
        <v>72.0</v>
      </c>
      <c r="N69" s="321"/>
      <c r="O69" s="321"/>
      <c r="P69" s="321"/>
    </row>
    <row r="70">
      <c r="A70" s="321"/>
      <c r="B70" s="359">
        <v>42518.0</v>
      </c>
      <c r="C70" s="377" t="s">
        <v>197</v>
      </c>
      <c r="D70" s="377" t="s">
        <v>837</v>
      </c>
      <c r="E70" s="377" t="s">
        <v>728</v>
      </c>
      <c r="F70" s="377" t="s">
        <v>826</v>
      </c>
      <c r="G70" s="377" t="s">
        <v>748</v>
      </c>
      <c r="H70" s="357">
        <v>7570.0</v>
      </c>
      <c r="I70" s="370">
        <v>3232.0</v>
      </c>
      <c r="J70" s="357">
        <v>6209.67</v>
      </c>
      <c r="K70" s="377">
        <v>821.03</v>
      </c>
      <c r="L70" s="377">
        <v>527.3</v>
      </c>
      <c r="M70" s="377">
        <v>12.0</v>
      </c>
      <c r="N70" s="321"/>
      <c r="O70" s="321"/>
      <c r="P70" s="321"/>
    </row>
    <row r="71">
      <c r="A71" s="321"/>
      <c r="B71" s="359">
        <v>42526.0</v>
      </c>
      <c r="C71" s="377" t="s">
        <v>559</v>
      </c>
      <c r="D71" s="377" t="s">
        <v>595</v>
      </c>
      <c r="E71" s="377" t="s">
        <v>728</v>
      </c>
      <c r="F71" s="377" t="s">
        <v>838</v>
      </c>
      <c r="G71" s="377" t="s">
        <v>748</v>
      </c>
      <c r="H71" s="367">
        <f>SUM(J71:M71)</f>
        <v>9274.297913</v>
      </c>
      <c r="I71" s="370">
        <v>3259.0</v>
      </c>
      <c r="J71" s="357">
        <v>8013.11</v>
      </c>
      <c r="K71" s="367">
        <f>(J71*(0.05)+180)</f>
        <v>580.6555</v>
      </c>
      <c r="L71" s="379">
        <f t="shared" ref="L71:L72" si="13">(J71+K71)*0.075</f>
        <v>644.5324125</v>
      </c>
      <c r="M71" s="321">
        <f>4*9</f>
        <v>36</v>
      </c>
      <c r="N71" s="321"/>
      <c r="O71" s="321"/>
      <c r="P71" s="321"/>
    </row>
    <row r="72">
      <c r="A72" s="321"/>
      <c r="B72" s="359">
        <v>42525.0</v>
      </c>
      <c r="C72" s="377" t="s">
        <v>524</v>
      </c>
      <c r="D72" s="377" t="s">
        <v>839</v>
      </c>
      <c r="E72" s="377" t="s">
        <v>775</v>
      </c>
      <c r="F72" s="377" t="s">
        <v>840</v>
      </c>
      <c r="G72" s="377" t="s">
        <v>737</v>
      </c>
      <c r="H72" s="357">
        <v>5240.0</v>
      </c>
      <c r="I72" s="370">
        <v>3238.0</v>
      </c>
      <c r="J72" s="357">
        <v>4598.0</v>
      </c>
      <c r="K72" s="377">
        <v>231.77</v>
      </c>
      <c r="L72" s="379">
        <f t="shared" si="13"/>
        <v>362.23275</v>
      </c>
      <c r="M72" s="377">
        <v>48.0</v>
      </c>
      <c r="N72" s="321"/>
      <c r="O72" s="321"/>
      <c r="P72" s="321"/>
    </row>
    <row r="73">
      <c r="A73" s="321"/>
      <c r="B73" s="359">
        <v>42530.0</v>
      </c>
      <c r="C73" s="377" t="s">
        <v>524</v>
      </c>
      <c r="D73" s="377" t="s">
        <v>841</v>
      </c>
      <c r="E73" s="377" t="s">
        <v>775</v>
      </c>
      <c r="F73" s="377" t="s">
        <v>743</v>
      </c>
      <c r="G73" s="377" t="s">
        <v>842</v>
      </c>
      <c r="H73" s="357">
        <v>3237.0</v>
      </c>
      <c r="I73" s="370">
        <v>3244.0</v>
      </c>
      <c r="J73" s="357">
        <v>2800.0</v>
      </c>
      <c r="K73" s="377">
        <v>437.0</v>
      </c>
      <c r="L73" s="377" t="s">
        <v>745</v>
      </c>
      <c r="M73" s="377" t="s">
        <v>745</v>
      </c>
      <c r="N73" s="321"/>
      <c r="O73" s="321"/>
      <c r="P73" s="321"/>
    </row>
    <row r="74">
      <c r="A74" s="321"/>
      <c r="B74" s="359">
        <v>42551.0</v>
      </c>
      <c r="C74" s="377" t="s">
        <v>536</v>
      </c>
      <c r="D74" s="377" t="s">
        <v>843</v>
      </c>
      <c r="E74" s="377" t="s">
        <v>728</v>
      </c>
      <c r="F74" s="377" t="s">
        <v>844</v>
      </c>
      <c r="G74" s="377" t="s">
        <v>831</v>
      </c>
      <c r="H74" s="357">
        <v>2100.0</v>
      </c>
      <c r="I74" s="370">
        <v>3269.0</v>
      </c>
      <c r="J74" s="357">
        <v>1704.54</v>
      </c>
      <c r="K74" s="321">
        <f>2100-1704.54</f>
        <v>395.46</v>
      </c>
      <c r="L74" s="377" t="s">
        <v>745</v>
      </c>
      <c r="M74" s="377" t="s">
        <v>745</v>
      </c>
      <c r="N74" s="321"/>
      <c r="O74" s="321"/>
      <c r="P74" s="321"/>
    </row>
    <row r="75">
      <c r="A75" s="321"/>
      <c r="B75" s="383">
        <v>42554.0</v>
      </c>
      <c r="C75" s="377" t="s">
        <v>805</v>
      </c>
      <c r="D75" s="377" t="s">
        <v>556</v>
      </c>
      <c r="E75" s="377" t="s">
        <v>728</v>
      </c>
      <c r="F75" s="377" t="s">
        <v>838</v>
      </c>
      <c r="G75" s="377" t="s">
        <v>748</v>
      </c>
      <c r="H75" s="367">
        <f>SUM(J75:M75)</f>
        <v>5707.14675</v>
      </c>
      <c r="I75" s="382"/>
      <c r="J75" s="357">
        <v>4894.09</v>
      </c>
      <c r="K75" s="377">
        <v>400.0</v>
      </c>
      <c r="L75" s="379">
        <f t="shared" ref="L75:L81" si="14">(J75+K75)*0.075</f>
        <v>397.05675</v>
      </c>
      <c r="M75" s="321">
        <f>2*2*4</f>
        <v>16</v>
      </c>
      <c r="N75" s="321"/>
      <c r="O75" s="321"/>
      <c r="P75" s="321"/>
    </row>
    <row r="76">
      <c r="A76" s="321"/>
      <c r="B76" s="359">
        <v>42558.0</v>
      </c>
      <c r="C76" s="377" t="s">
        <v>524</v>
      </c>
      <c r="D76" s="377" t="s">
        <v>845</v>
      </c>
      <c r="E76" s="377" t="s">
        <v>728</v>
      </c>
      <c r="F76" s="377" t="s">
        <v>827</v>
      </c>
      <c r="G76" s="377" t="s">
        <v>748</v>
      </c>
      <c r="H76" s="357">
        <v>3735.0</v>
      </c>
      <c r="I76" s="382"/>
      <c r="J76" s="357">
        <v>3225.5</v>
      </c>
      <c r="K76" s="367">
        <f>(H76-M76)/1.075-J76</f>
        <v>226.5930233</v>
      </c>
      <c r="L76" s="379">
        <f t="shared" si="14"/>
        <v>258.9069767</v>
      </c>
      <c r="M76" s="377">
        <v>24.0</v>
      </c>
      <c r="N76" s="321"/>
      <c r="O76" s="321"/>
      <c r="P76" s="321"/>
    </row>
    <row r="77">
      <c r="A77" s="321"/>
      <c r="B77" s="359">
        <v>42561.0</v>
      </c>
      <c r="C77" s="377" t="s">
        <v>805</v>
      </c>
      <c r="D77" s="377" t="s">
        <v>781</v>
      </c>
      <c r="E77" s="377" t="s">
        <v>728</v>
      </c>
      <c r="F77" s="377" t="s">
        <v>846</v>
      </c>
      <c r="G77" s="321"/>
      <c r="H77" s="367">
        <f>SUM(J77:M77)</f>
        <v>10100.95233</v>
      </c>
      <c r="I77" s="370">
        <v>3292.0</v>
      </c>
      <c r="J77" s="357">
        <v>8934.62</v>
      </c>
      <c r="K77" s="384">
        <f>J77*0.05</f>
        <v>446.731</v>
      </c>
      <c r="L77" s="379">
        <f t="shared" si="14"/>
        <v>703.601325</v>
      </c>
      <c r="M77" s="321">
        <f>2*2*4</f>
        <v>16</v>
      </c>
      <c r="N77" s="377"/>
      <c r="O77" s="377"/>
      <c r="P77" s="321"/>
    </row>
    <row r="78">
      <c r="A78" s="321"/>
      <c r="B78" s="359">
        <v>42599.0</v>
      </c>
      <c r="C78" s="377" t="s">
        <v>197</v>
      </c>
      <c r="D78" s="377" t="s">
        <v>727</v>
      </c>
      <c r="E78" s="377" t="s">
        <v>728</v>
      </c>
      <c r="F78" s="377" t="s">
        <v>826</v>
      </c>
      <c r="G78" s="377" t="s">
        <v>748</v>
      </c>
      <c r="H78" s="357">
        <v>5602.11</v>
      </c>
      <c r="I78" s="370">
        <v>3309.0</v>
      </c>
      <c r="J78" s="357">
        <v>4804.95</v>
      </c>
      <c r="K78" s="377">
        <v>380.27</v>
      </c>
      <c r="L78" s="379">
        <f t="shared" si="14"/>
        <v>388.8915</v>
      </c>
      <c r="M78" s="377">
        <v>28.0</v>
      </c>
      <c r="N78" s="321"/>
      <c r="O78" s="321"/>
      <c r="P78" s="321"/>
    </row>
    <row r="79">
      <c r="A79" s="321"/>
      <c r="B79" s="359">
        <v>42614.0</v>
      </c>
      <c r="C79" s="377" t="s">
        <v>847</v>
      </c>
      <c r="D79" s="377" t="s">
        <v>848</v>
      </c>
      <c r="E79" s="377" t="s">
        <v>728</v>
      </c>
      <c r="F79" s="377" t="s">
        <v>809</v>
      </c>
      <c r="G79" s="377" t="s">
        <v>748</v>
      </c>
      <c r="H79" s="367">
        <f>SUM(J79:M79)</f>
        <v>13651.00225</v>
      </c>
      <c r="I79" s="370">
        <v>3328.0</v>
      </c>
      <c r="J79" s="357">
        <v>11838.37</v>
      </c>
      <c r="K79" s="377">
        <v>793.26</v>
      </c>
      <c r="L79" s="379">
        <f t="shared" si="14"/>
        <v>947.37225</v>
      </c>
      <c r="M79" s="377">
        <v>72.0</v>
      </c>
      <c r="N79" s="321"/>
      <c r="O79" s="321"/>
      <c r="P79" s="321"/>
    </row>
    <row r="80">
      <c r="A80" s="321"/>
      <c r="B80" s="359">
        <v>42627.0</v>
      </c>
      <c r="C80" s="377" t="s">
        <v>849</v>
      </c>
      <c r="D80" s="377" t="s">
        <v>850</v>
      </c>
      <c r="E80" s="377" t="s">
        <v>851</v>
      </c>
      <c r="F80" s="377" t="s">
        <v>809</v>
      </c>
      <c r="G80" s="377" t="s">
        <v>726</v>
      </c>
      <c r="H80" s="357">
        <v>5385.0</v>
      </c>
      <c r="I80" s="370">
        <v>3345.0</v>
      </c>
      <c r="J80" s="357">
        <v>4001.0</v>
      </c>
      <c r="K80" s="377">
        <v>1000.86</v>
      </c>
      <c r="L80" s="379">
        <f t="shared" si="14"/>
        <v>375.1395</v>
      </c>
      <c r="M80" s="377">
        <v>8.0</v>
      </c>
      <c r="N80" s="321"/>
      <c r="O80" s="321"/>
      <c r="P80" s="321"/>
    </row>
    <row r="81">
      <c r="A81" s="321"/>
      <c r="B81" s="359">
        <v>42635.0</v>
      </c>
      <c r="C81" s="377" t="s">
        <v>524</v>
      </c>
      <c r="D81" s="377" t="s">
        <v>621</v>
      </c>
      <c r="E81" s="377" t="s">
        <v>728</v>
      </c>
      <c r="F81" s="377" t="s">
        <v>827</v>
      </c>
      <c r="G81" s="377" t="s">
        <v>748</v>
      </c>
      <c r="H81" s="367">
        <f>SUM(J81:M81)</f>
        <v>3698.00125</v>
      </c>
      <c r="I81" s="382"/>
      <c r="J81" s="357">
        <v>3218.26</v>
      </c>
      <c r="K81" s="377">
        <v>177.09</v>
      </c>
      <c r="L81" s="379">
        <f t="shared" si="14"/>
        <v>254.65125</v>
      </c>
      <c r="M81" s="377">
        <v>48.0</v>
      </c>
      <c r="N81" s="321"/>
      <c r="O81" s="321"/>
      <c r="P81" s="321"/>
    </row>
    <row r="82">
      <c r="A82" s="321"/>
      <c r="B82" s="359">
        <v>42655.0</v>
      </c>
      <c r="C82" s="377" t="s">
        <v>524</v>
      </c>
      <c r="D82" s="377" t="s">
        <v>644</v>
      </c>
      <c r="E82" s="377" t="s">
        <v>728</v>
      </c>
      <c r="F82" s="377" t="s">
        <v>827</v>
      </c>
      <c r="G82" s="299" t="s">
        <v>831</v>
      </c>
      <c r="H82" s="357">
        <v>2169.0</v>
      </c>
      <c r="I82" s="370">
        <v>3381.0</v>
      </c>
      <c r="J82" s="357">
        <v>1818.11</v>
      </c>
      <c r="K82" s="377">
        <v>350.89</v>
      </c>
      <c r="L82" s="377" t="s">
        <v>745</v>
      </c>
      <c r="M82" s="377" t="s">
        <v>745</v>
      </c>
      <c r="N82" s="377" t="s">
        <v>832</v>
      </c>
      <c r="O82" s="321"/>
      <c r="P82" s="321"/>
    </row>
    <row r="83">
      <c r="A83" s="321"/>
      <c r="B83" s="359">
        <v>43090.0</v>
      </c>
      <c r="C83" s="377" t="s">
        <v>565</v>
      </c>
      <c r="D83" s="377" t="s">
        <v>527</v>
      </c>
      <c r="E83" s="377" t="s">
        <v>728</v>
      </c>
      <c r="F83" s="377" t="s">
        <v>852</v>
      </c>
      <c r="G83" s="377" t="s">
        <v>737</v>
      </c>
      <c r="H83" s="357">
        <v>3953.0</v>
      </c>
      <c r="I83" s="370">
        <v>3441.0</v>
      </c>
      <c r="J83" s="357">
        <v>3448.99</v>
      </c>
      <c r="K83" s="377">
        <v>213.35</v>
      </c>
      <c r="L83" s="379">
        <f t="shared" ref="L83:L84" si="15">(J83+K83)*0.075</f>
        <v>274.6755</v>
      </c>
      <c r="M83" s="377">
        <v>16.0</v>
      </c>
      <c r="N83" s="321"/>
      <c r="O83" s="321"/>
      <c r="P83" s="321"/>
    </row>
    <row r="84">
      <c r="A84" s="321"/>
      <c r="B84" s="359">
        <v>42793.0</v>
      </c>
      <c r="C84" s="377" t="s">
        <v>524</v>
      </c>
      <c r="D84" s="377" t="s">
        <v>527</v>
      </c>
      <c r="E84" s="377" t="s">
        <v>728</v>
      </c>
      <c r="F84" s="377" t="s">
        <v>806</v>
      </c>
      <c r="G84" s="377" t="s">
        <v>748</v>
      </c>
      <c r="H84" s="357">
        <v>5168.0</v>
      </c>
      <c r="I84" s="370">
        <v>3542.0</v>
      </c>
      <c r="J84" s="357">
        <v>4396.0</v>
      </c>
      <c r="K84" s="377">
        <v>400.0</v>
      </c>
      <c r="L84" s="379">
        <f t="shared" si="15"/>
        <v>359.7</v>
      </c>
      <c r="M84" s="321">
        <f>3*4.1</f>
        <v>12.3</v>
      </c>
      <c r="N84" s="377" t="s">
        <v>853</v>
      </c>
      <c r="O84" s="321"/>
      <c r="P84" s="321"/>
    </row>
    <row r="85">
      <c r="A85" s="321"/>
      <c r="B85" s="359">
        <v>42830.0</v>
      </c>
      <c r="C85" s="377" t="s">
        <v>524</v>
      </c>
      <c r="D85" s="377" t="s">
        <v>854</v>
      </c>
      <c r="E85" s="377" t="s">
        <v>855</v>
      </c>
      <c r="F85" s="377" t="s">
        <v>856</v>
      </c>
      <c r="G85" s="377" t="s">
        <v>717</v>
      </c>
      <c r="H85" s="367"/>
      <c r="I85" s="382"/>
      <c r="J85" s="357">
        <v>35811.26</v>
      </c>
      <c r="K85" s="321"/>
      <c r="L85" s="377">
        <v>2472.22</v>
      </c>
      <c r="M85" s="377">
        <v>123.0</v>
      </c>
      <c r="N85" s="321"/>
      <c r="O85" s="321"/>
      <c r="P85" s="321"/>
    </row>
    <row r="86">
      <c r="A86" s="321"/>
      <c r="B86" s="359">
        <v>42858.0</v>
      </c>
      <c r="C86" s="377" t="s">
        <v>584</v>
      </c>
      <c r="D86" s="377" t="s">
        <v>857</v>
      </c>
      <c r="E86" s="377" t="s">
        <v>858</v>
      </c>
      <c r="F86" s="377" t="s">
        <v>859</v>
      </c>
      <c r="G86" s="377" t="s">
        <v>748</v>
      </c>
      <c r="H86" s="357">
        <v>13889.0</v>
      </c>
      <c r="I86" s="382"/>
      <c r="J86" s="357">
        <v>12046.5</v>
      </c>
      <c r="K86" s="377">
        <v>842.99</v>
      </c>
      <c r="L86" s="377">
        <v>966.71</v>
      </c>
      <c r="M86" s="377">
        <v>32.8</v>
      </c>
      <c r="N86" s="321"/>
      <c r="O86" s="321"/>
      <c r="P86" s="321"/>
    </row>
    <row r="87">
      <c r="A87" s="321"/>
      <c r="B87" s="359">
        <v>42911.0</v>
      </c>
      <c r="C87" s="377" t="s">
        <v>517</v>
      </c>
      <c r="D87" s="377" t="s">
        <v>860</v>
      </c>
      <c r="E87" s="377" t="s">
        <v>728</v>
      </c>
      <c r="F87" s="377" t="s">
        <v>743</v>
      </c>
      <c r="G87" s="377" t="s">
        <v>831</v>
      </c>
      <c r="H87" s="357">
        <v>1877.0</v>
      </c>
      <c r="I87" s="382"/>
      <c r="J87" s="357">
        <v>1736.95</v>
      </c>
      <c r="K87" s="377">
        <v>140.05</v>
      </c>
      <c r="L87" s="377" t="s">
        <v>745</v>
      </c>
      <c r="M87" s="377" t="s">
        <v>745</v>
      </c>
      <c r="N87" s="321"/>
      <c r="O87" s="321"/>
      <c r="P87" s="321"/>
    </row>
    <row r="88">
      <c r="A88" s="321"/>
      <c r="B88" s="359">
        <v>42928.0</v>
      </c>
      <c r="C88" s="377" t="s">
        <v>517</v>
      </c>
      <c r="D88" s="377" t="s">
        <v>861</v>
      </c>
      <c r="E88" s="377" t="s">
        <v>858</v>
      </c>
      <c r="F88" s="377" t="s">
        <v>743</v>
      </c>
      <c r="G88" s="377" t="s">
        <v>748</v>
      </c>
      <c r="H88" s="357">
        <v>5944.0</v>
      </c>
      <c r="I88" s="382"/>
      <c r="J88" s="357">
        <v>5146.0</v>
      </c>
      <c r="K88" s="377">
        <v>360.23</v>
      </c>
      <c r="L88" s="379">
        <f t="shared" ref="L88:L92" si="16">(J88+K88)*0.075</f>
        <v>412.96725</v>
      </c>
      <c r="M88" s="377">
        <v>24.8</v>
      </c>
      <c r="N88" s="321"/>
      <c r="O88" s="321"/>
      <c r="P88" s="321"/>
    </row>
    <row r="89">
      <c r="A89" s="321"/>
      <c r="B89" s="359">
        <v>43005.0</v>
      </c>
      <c r="C89" s="377" t="s">
        <v>524</v>
      </c>
      <c r="D89" s="377" t="s">
        <v>862</v>
      </c>
      <c r="E89" s="377" t="s">
        <v>728</v>
      </c>
      <c r="F89" s="377" t="s">
        <v>863</v>
      </c>
      <c r="G89" s="377" t="s">
        <v>748</v>
      </c>
      <c r="H89" s="357">
        <v>9732.4</v>
      </c>
      <c r="I89" s="382"/>
      <c r="J89" s="357">
        <v>8411.23</v>
      </c>
      <c r="K89" s="377">
        <v>588.77</v>
      </c>
      <c r="L89" s="379">
        <f t="shared" si="16"/>
        <v>675</v>
      </c>
      <c r="M89" s="377">
        <v>57.4</v>
      </c>
      <c r="N89" s="321"/>
      <c r="O89" s="321"/>
      <c r="P89" s="321"/>
    </row>
    <row r="90">
      <c r="A90" s="321"/>
      <c r="B90" s="359">
        <v>43019.0</v>
      </c>
      <c r="C90" s="377" t="s">
        <v>197</v>
      </c>
      <c r="D90" s="377" t="s">
        <v>864</v>
      </c>
      <c r="E90" s="377" t="s">
        <v>728</v>
      </c>
      <c r="F90" s="377" t="s">
        <v>865</v>
      </c>
      <c r="G90" s="377" t="s">
        <v>748</v>
      </c>
      <c r="H90" s="357">
        <v>7775.0</v>
      </c>
      <c r="I90" s="382"/>
      <c r="J90" s="357">
        <v>6503.78</v>
      </c>
      <c r="K90" s="377">
        <v>667.75</v>
      </c>
      <c r="L90" s="379">
        <f t="shared" si="16"/>
        <v>537.86475</v>
      </c>
      <c r="M90" s="377">
        <f>8*2*4.1</f>
        <v>65.6</v>
      </c>
      <c r="N90" s="321"/>
      <c r="O90" s="321"/>
      <c r="P90" s="321"/>
    </row>
    <row r="91">
      <c r="A91" s="321"/>
      <c r="B91" s="359">
        <v>43087.0</v>
      </c>
      <c r="C91" s="377" t="s">
        <v>866</v>
      </c>
      <c r="D91" s="377" t="s">
        <v>763</v>
      </c>
      <c r="E91" s="377" t="s">
        <v>858</v>
      </c>
      <c r="F91" s="377" t="s">
        <v>867</v>
      </c>
      <c r="G91" s="377" t="s">
        <v>748</v>
      </c>
      <c r="H91" s="357">
        <v>6900.0</v>
      </c>
      <c r="I91" s="370">
        <v>3781.0</v>
      </c>
      <c r="J91" s="357">
        <v>5996.75</v>
      </c>
      <c r="K91" s="377">
        <v>414.23</v>
      </c>
      <c r="L91" s="379">
        <f t="shared" si="16"/>
        <v>480.8235</v>
      </c>
      <c r="M91" s="377">
        <v>8.2</v>
      </c>
      <c r="N91" s="321"/>
      <c r="O91" s="321"/>
      <c r="P91" s="321"/>
    </row>
    <row r="92">
      <c r="A92" s="321"/>
      <c r="B92" s="359">
        <v>43089.0</v>
      </c>
      <c r="C92" s="377" t="s">
        <v>197</v>
      </c>
      <c r="D92" s="377" t="s">
        <v>868</v>
      </c>
      <c r="E92" s="377" t="s">
        <v>858</v>
      </c>
      <c r="F92" s="377" t="s">
        <v>865</v>
      </c>
      <c r="G92" s="377" t="s">
        <v>748</v>
      </c>
      <c r="H92" s="357">
        <v>5100.0</v>
      </c>
      <c r="I92" s="370">
        <v>3782.0</v>
      </c>
      <c r="J92" s="357">
        <v>4315.0</v>
      </c>
      <c r="K92" s="377">
        <v>383.42</v>
      </c>
      <c r="L92" s="379">
        <f t="shared" si="16"/>
        <v>352.3815</v>
      </c>
      <c r="M92" s="377">
        <v>49.2</v>
      </c>
      <c r="N92" s="321"/>
      <c r="O92" s="321"/>
      <c r="P92" s="321"/>
    </row>
    <row r="93">
      <c r="A93" s="321"/>
      <c r="B93" s="385">
        <v>43125.0</v>
      </c>
      <c r="C93" s="377" t="s">
        <v>197</v>
      </c>
      <c r="D93" s="377" t="s">
        <v>829</v>
      </c>
      <c r="E93" s="377" t="s">
        <v>724</v>
      </c>
      <c r="F93" s="377" t="s">
        <v>774</v>
      </c>
      <c r="G93" s="377" t="s">
        <v>869</v>
      </c>
      <c r="H93" s="357">
        <v>7950.0</v>
      </c>
      <c r="I93" s="370">
        <v>3809.0</v>
      </c>
      <c r="J93" s="357">
        <v>6488.31</v>
      </c>
      <c r="K93" s="367">
        <f>H93-J93-L93-M93</f>
        <v>891.78</v>
      </c>
      <c r="L93" s="386">
        <v>553.51</v>
      </c>
      <c r="M93" s="321">
        <f>4*4.1</f>
        <v>16.4</v>
      </c>
      <c r="N93" s="377" t="s">
        <v>870</v>
      </c>
      <c r="O93" s="321"/>
      <c r="P93" s="321"/>
    </row>
    <row r="94">
      <c r="A94" s="321"/>
      <c r="B94" s="383">
        <v>43131.0</v>
      </c>
      <c r="C94" s="377" t="s">
        <v>841</v>
      </c>
      <c r="D94" s="377" t="s">
        <v>871</v>
      </c>
      <c r="E94" s="377" t="s">
        <v>872</v>
      </c>
      <c r="F94" s="377" t="s">
        <v>873</v>
      </c>
      <c r="G94" s="377" t="s">
        <v>874</v>
      </c>
      <c r="H94" s="357">
        <v>5570.0</v>
      </c>
      <c r="I94" s="370">
        <v>3811.0</v>
      </c>
      <c r="J94" s="357">
        <v>4347.0</v>
      </c>
      <c r="K94" s="367">
        <f t="shared" ref="K94:K96" si="17">H94-J94</f>
        <v>1223</v>
      </c>
      <c r="L94" s="321">
        <f t="shared" ref="L94:L95" si="18">K94/J94</f>
        <v>0.2813434553</v>
      </c>
      <c r="M94" s="321"/>
      <c r="N94" s="321"/>
      <c r="O94" s="321"/>
      <c r="P94" s="321"/>
    </row>
    <row r="95">
      <c r="A95" s="321"/>
      <c r="B95" s="383">
        <v>43131.0</v>
      </c>
      <c r="C95" s="377" t="s">
        <v>841</v>
      </c>
      <c r="D95" s="377" t="s">
        <v>875</v>
      </c>
      <c r="E95" s="377" t="s">
        <v>872</v>
      </c>
      <c r="F95" s="377" t="s">
        <v>873</v>
      </c>
      <c r="G95" s="377" t="s">
        <v>876</v>
      </c>
      <c r="H95" s="357">
        <v>4650.0</v>
      </c>
      <c r="I95" s="370">
        <v>3813.0</v>
      </c>
      <c r="J95" s="357">
        <v>3675.0</v>
      </c>
      <c r="K95" s="367">
        <f t="shared" si="17"/>
        <v>975</v>
      </c>
      <c r="L95" s="321">
        <f t="shared" si="18"/>
        <v>0.2653061224</v>
      </c>
      <c r="M95" s="321"/>
      <c r="N95" s="321"/>
      <c r="O95" s="321"/>
      <c r="P95" s="321"/>
    </row>
    <row r="96">
      <c r="A96" s="321"/>
      <c r="B96" s="383">
        <v>43131.0</v>
      </c>
      <c r="C96" s="377" t="s">
        <v>841</v>
      </c>
      <c r="D96" s="377" t="s">
        <v>877</v>
      </c>
      <c r="E96" s="377" t="s">
        <v>858</v>
      </c>
      <c r="F96" s="377" t="s">
        <v>873</v>
      </c>
      <c r="G96" s="377" t="s">
        <v>842</v>
      </c>
      <c r="H96" s="357">
        <v>5570.0</v>
      </c>
      <c r="I96" s="370">
        <v>3811.0</v>
      </c>
      <c r="J96" s="357">
        <v>5208.75</v>
      </c>
      <c r="K96" s="367">
        <f t="shared" si="17"/>
        <v>361.25</v>
      </c>
      <c r="L96" s="321"/>
      <c r="M96" s="321"/>
      <c r="N96" s="321"/>
      <c r="O96" s="321"/>
      <c r="P96" s="321"/>
    </row>
    <row r="97">
      <c r="A97" s="321"/>
      <c r="B97" s="321"/>
      <c r="C97" s="321"/>
      <c r="D97" s="321"/>
      <c r="E97" s="321"/>
      <c r="F97" s="321"/>
      <c r="G97" s="321"/>
      <c r="H97" s="367"/>
      <c r="I97" s="382"/>
      <c r="J97" s="367"/>
      <c r="K97" s="321"/>
      <c r="L97" s="321"/>
      <c r="M97" s="321"/>
      <c r="N97" s="321"/>
      <c r="O97" s="321"/>
      <c r="P97" s="321"/>
    </row>
    <row r="98">
      <c r="A98" s="321"/>
      <c r="B98" s="321"/>
      <c r="C98" s="321"/>
      <c r="D98" s="321"/>
      <c r="E98" s="321"/>
      <c r="F98" s="321"/>
      <c r="G98" s="321"/>
      <c r="H98" s="367"/>
      <c r="I98" s="382"/>
      <c r="J98" s="367"/>
      <c r="K98" s="321"/>
      <c r="L98" s="321"/>
      <c r="M98" s="321"/>
      <c r="N98" s="321"/>
      <c r="O98" s="321"/>
      <c r="P98" s="321"/>
    </row>
    <row r="99">
      <c r="A99" s="321"/>
      <c r="B99" s="321"/>
      <c r="C99" s="321"/>
      <c r="D99" s="321"/>
      <c r="E99" s="321"/>
      <c r="F99" s="321"/>
      <c r="G99" s="321"/>
      <c r="H99" s="367"/>
      <c r="I99" s="382"/>
      <c r="J99" s="367"/>
      <c r="K99" s="321"/>
      <c r="L99" s="321"/>
      <c r="M99" s="321"/>
      <c r="N99" s="321"/>
      <c r="O99" s="321"/>
      <c r="P99" s="321"/>
    </row>
    <row r="100">
      <c r="A100" s="321"/>
      <c r="B100" s="321"/>
      <c r="C100" s="321"/>
      <c r="D100" s="321"/>
      <c r="E100" s="321"/>
      <c r="F100" s="321"/>
      <c r="G100" s="321"/>
      <c r="H100" s="367"/>
      <c r="I100" s="382"/>
      <c r="J100" s="367"/>
      <c r="K100" s="321"/>
      <c r="L100" s="321"/>
      <c r="M100" s="321"/>
      <c r="N100" s="321"/>
      <c r="O100" s="321"/>
      <c r="P100" s="321"/>
    </row>
    <row r="101">
      <c r="A101" s="321"/>
      <c r="B101" s="321"/>
      <c r="C101" s="321"/>
      <c r="D101" s="321"/>
      <c r="E101" s="321"/>
      <c r="F101" s="321"/>
      <c r="G101" s="321"/>
      <c r="H101" s="367"/>
      <c r="I101" s="382"/>
      <c r="J101" s="367"/>
      <c r="K101" s="321"/>
      <c r="L101" s="321"/>
      <c r="M101" s="321"/>
      <c r="N101" s="321"/>
      <c r="O101" s="321"/>
      <c r="P101" s="321"/>
    </row>
    <row r="102">
      <c r="A102" s="321"/>
      <c r="B102" s="321"/>
      <c r="C102" s="321"/>
      <c r="D102" s="321"/>
      <c r="E102" s="321"/>
      <c r="F102" s="321"/>
      <c r="G102" s="321"/>
      <c r="H102" s="367"/>
      <c r="I102" s="382"/>
      <c r="J102" s="367"/>
      <c r="K102" s="321"/>
      <c r="L102" s="321"/>
      <c r="M102" s="321"/>
      <c r="N102" s="321"/>
      <c r="O102" s="321"/>
      <c r="P102" s="321"/>
    </row>
    <row r="103">
      <c r="A103" s="321"/>
      <c r="B103" s="321"/>
      <c r="C103" s="321"/>
      <c r="D103" s="321"/>
      <c r="E103" s="321"/>
      <c r="F103" s="321"/>
      <c r="G103" s="321"/>
      <c r="H103" s="367"/>
      <c r="I103" s="382"/>
      <c r="J103" s="367"/>
      <c r="K103" s="321"/>
      <c r="L103" s="321"/>
      <c r="M103" s="321"/>
      <c r="N103" s="321"/>
      <c r="O103" s="321"/>
      <c r="P103" s="321"/>
    </row>
    <row r="104">
      <c r="A104" s="321"/>
      <c r="B104" s="321"/>
      <c r="C104" s="321"/>
      <c r="D104" s="321"/>
      <c r="E104" s="321"/>
      <c r="F104" s="321"/>
      <c r="G104" s="321"/>
      <c r="H104" s="367"/>
      <c r="I104" s="382"/>
      <c r="J104" s="367"/>
      <c r="K104" s="321"/>
      <c r="L104" s="321"/>
      <c r="M104" s="321"/>
      <c r="N104" s="321"/>
      <c r="O104" s="321"/>
      <c r="P104" s="321"/>
    </row>
    <row r="105">
      <c r="A105" s="321"/>
      <c r="B105" s="321"/>
      <c r="C105" s="321"/>
      <c r="D105" s="321"/>
      <c r="E105" s="321"/>
      <c r="F105" s="321"/>
      <c r="G105" s="321"/>
      <c r="H105" s="367"/>
      <c r="I105" s="382"/>
      <c r="J105" s="367"/>
      <c r="K105" s="321"/>
      <c r="L105" s="321"/>
      <c r="M105" s="321"/>
      <c r="N105" s="321"/>
      <c r="O105" s="321"/>
      <c r="P105" s="321"/>
    </row>
    <row r="106">
      <c r="A106" s="321"/>
      <c r="B106" s="321"/>
      <c r="C106" s="321"/>
      <c r="D106" s="321"/>
      <c r="E106" s="321"/>
      <c r="F106" s="321"/>
      <c r="G106" s="321"/>
      <c r="H106" s="367"/>
      <c r="I106" s="382"/>
      <c r="J106" s="367"/>
      <c r="K106" s="321"/>
      <c r="L106" s="321"/>
      <c r="M106" s="321"/>
      <c r="N106" s="321"/>
      <c r="O106" s="321"/>
      <c r="P106" s="321"/>
    </row>
    <row r="107">
      <c r="A107" s="321"/>
      <c r="B107" s="321"/>
      <c r="C107" s="321"/>
      <c r="D107" s="321"/>
      <c r="E107" s="321"/>
      <c r="F107" s="321"/>
      <c r="G107" s="321"/>
      <c r="H107" s="367"/>
      <c r="I107" s="382"/>
      <c r="J107" s="367"/>
      <c r="K107" s="321"/>
      <c r="L107" s="321"/>
      <c r="M107" s="321"/>
      <c r="N107" s="321"/>
      <c r="O107" s="321"/>
      <c r="P107" s="321"/>
    </row>
    <row r="108">
      <c r="A108" s="321"/>
      <c r="B108" s="321"/>
      <c r="C108" s="321"/>
      <c r="D108" s="321"/>
      <c r="E108" s="321"/>
      <c r="F108" s="321"/>
      <c r="G108" s="321"/>
      <c r="H108" s="367"/>
      <c r="I108" s="382"/>
      <c r="J108" s="367"/>
      <c r="K108" s="321"/>
      <c r="L108" s="377"/>
      <c r="M108" s="377"/>
      <c r="N108" s="321"/>
      <c r="O108" s="321"/>
      <c r="P108" s="321"/>
    </row>
    <row r="109">
      <c r="A109" s="321"/>
      <c r="B109" s="321"/>
      <c r="C109" s="321"/>
      <c r="D109" s="321"/>
      <c r="E109" s="321"/>
      <c r="F109" s="321"/>
      <c r="G109" s="321"/>
      <c r="H109" s="367"/>
      <c r="I109" s="382"/>
      <c r="J109" s="367"/>
      <c r="K109" s="377"/>
      <c r="L109" s="387"/>
      <c r="M109" s="377"/>
      <c r="N109" s="321"/>
      <c r="O109" s="321"/>
      <c r="P109" s="321"/>
    </row>
    <row r="110">
      <c r="A110" s="321"/>
      <c r="B110" s="321"/>
      <c r="C110" s="321"/>
      <c r="D110" s="321"/>
      <c r="E110" s="321"/>
      <c r="F110" s="321"/>
      <c r="G110" s="321"/>
      <c r="H110" s="367"/>
      <c r="I110" s="382"/>
      <c r="J110" s="367"/>
      <c r="K110" s="321"/>
      <c r="L110" s="321"/>
      <c r="M110" s="321"/>
      <c r="N110" s="321"/>
      <c r="O110" s="321"/>
      <c r="P110" s="321"/>
    </row>
    <row r="111">
      <c r="A111" s="321"/>
      <c r="B111" s="321"/>
      <c r="C111" s="321"/>
      <c r="D111" s="321"/>
      <c r="E111" s="321"/>
      <c r="F111" s="321"/>
      <c r="G111" s="321"/>
      <c r="H111" s="367"/>
      <c r="I111" s="382"/>
      <c r="J111" s="367"/>
      <c r="K111" s="321"/>
      <c r="L111" s="321"/>
      <c r="M111" s="321"/>
      <c r="N111" s="321"/>
      <c r="O111" s="321"/>
      <c r="P111" s="321"/>
    </row>
    <row r="112">
      <c r="A112" s="321"/>
      <c r="B112" s="321"/>
      <c r="C112" s="321"/>
      <c r="D112" s="321"/>
      <c r="E112" s="321"/>
      <c r="F112" s="321"/>
      <c r="G112" s="321"/>
      <c r="H112" s="367"/>
      <c r="I112" s="382"/>
      <c r="J112" s="367"/>
      <c r="K112" s="321"/>
      <c r="L112" s="321"/>
      <c r="M112" s="321"/>
      <c r="N112" s="321"/>
      <c r="O112" s="321"/>
      <c r="P112" s="321"/>
    </row>
    <row r="113">
      <c r="A113" s="321"/>
      <c r="B113" s="321"/>
      <c r="C113" s="321"/>
      <c r="D113" s="321"/>
      <c r="E113" s="321"/>
      <c r="F113" s="321"/>
      <c r="G113" s="321"/>
      <c r="H113" s="367"/>
      <c r="I113" s="382"/>
      <c r="J113" s="367"/>
      <c r="K113" s="321"/>
      <c r="L113" s="321"/>
      <c r="M113" s="321"/>
      <c r="N113" s="321"/>
      <c r="O113" s="321"/>
      <c r="P113" s="321"/>
    </row>
    <row r="114">
      <c r="A114" s="321"/>
      <c r="B114" s="321"/>
      <c r="C114" s="321"/>
      <c r="D114" s="321"/>
      <c r="E114" s="321"/>
      <c r="F114" s="321"/>
      <c r="G114" s="321"/>
      <c r="H114" s="367"/>
      <c r="I114" s="382"/>
      <c r="J114" s="367"/>
      <c r="K114" s="321"/>
      <c r="L114" s="321"/>
      <c r="M114" s="321"/>
      <c r="N114" s="321"/>
      <c r="O114" s="321"/>
      <c r="P114" s="321"/>
    </row>
    <row r="115">
      <c r="A115" s="321"/>
      <c r="B115" s="321"/>
      <c r="C115" s="321"/>
      <c r="D115" s="321"/>
      <c r="E115" s="321"/>
      <c r="F115" s="321"/>
      <c r="G115" s="321"/>
      <c r="H115" s="367"/>
      <c r="I115" s="382"/>
      <c r="J115" s="367"/>
      <c r="K115" s="321"/>
      <c r="L115" s="321"/>
      <c r="M115" s="321"/>
      <c r="N115" s="321"/>
      <c r="O115" s="321"/>
      <c r="P115" s="321"/>
    </row>
    <row r="116">
      <c r="A116" s="321"/>
      <c r="B116" s="321"/>
      <c r="C116" s="321"/>
      <c r="D116" s="321"/>
      <c r="E116" s="321"/>
      <c r="F116" s="321"/>
      <c r="G116" s="321"/>
      <c r="H116" s="367"/>
      <c r="I116" s="382"/>
      <c r="J116" s="367"/>
      <c r="K116" s="321"/>
      <c r="L116" s="321"/>
      <c r="M116" s="321"/>
      <c r="N116" s="321"/>
      <c r="O116" s="321"/>
      <c r="P116" s="321"/>
    </row>
    <row r="117">
      <c r="A117" s="321"/>
      <c r="B117" s="321"/>
      <c r="C117" s="321"/>
      <c r="D117" s="321"/>
      <c r="E117" s="321"/>
      <c r="F117" s="321"/>
      <c r="G117" s="321"/>
      <c r="H117" s="367"/>
      <c r="I117" s="382"/>
      <c r="J117" s="367"/>
      <c r="K117" s="321"/>
      <c r="L117" s="321"/>
      <c r="M117" s="321"/>
      <c r="N117" s="321"/>
      <c r="O117" s="321"/>
      <c r="P117" s="321"/>
    </row>
    <row r="118">
      <c r="A118" s="321"/>
      <c r="B118" s="321"/>
      <c r="C118" s="321"/>
      <c r="D118" s="321"/>
      <c r="E118" s="321"/>
      <c r="F118" s="321"/>
      <c r="G118" s="321"/>
      <c r="H118" s="367"/>
      <c r="I118" s="382"/>
      <c r="J118" s="367"/>
      <c r="K118" s="321"/>
      <c r="L118" s="321"/>
      <c r="M118" s="321"/>
      <c r="N118" s="321"/>
      <c r="O118" s="321"/>
      <c r="P118" s="321"/>
    </row>
    <row r="119">
      <c r="A119" s="321"/>
      <c r="B119" s="321"/>
      <c r="C119" s="321"/>
      <c r="D119" s="321"/>
      <c r="E119" s="321"/>
      <c r="F119" s="321"/>
      <c r="G119" s="321"/>
      <c r="H119" s="367"/>
      <c r="I119" s="382"/>
      <c r="J119" s="367"/>
      <c r="K119" s="321"/>
      <c r="L119" s="321"/>
      <c r="M119" s="321"/>
      <c r="N119" s="321"/>
      <c r="O119" s="321"/>
      <c r="P119" s="321"/>
    </row>
    <row r="120">
      <c r="A120" s="321"/>
      <c r="B120" s="321"/>
      <c r="C120" s="321"/>
      <c r="D120" s="321"/>
      <c r="E120" s="321"/>
      <c r="F120" s="321"/>
      <c r="G120" s="321"/>
      <c r="H120" s="367"/>
      <c r="I120" s="382"/>
      <c r="J120" s="367"/>
      <c r="K120" s="321"/>
      <c r="L120" s="321"/>
      <c r="M120" s="321"/>
      <c r="N120" s="321"/>
      <c r="O120" s="321"/>
      <c r="P120" s="321"/>
    </row>
    <row r="121">
      <c r="A121" s="321"/>
      <c r="B121" s="321"/>
      <c r="C121" s="321"/>
      <c r="D121" s="321"/>
      <c r="E121" s="321"/>
      <c r="F121" s="321"/>
      <c r="G121" s="321"/>
      <c r="H121" s="367"/>
      <c r="I121" s="382"/>
      <c r="J121" s="367"/>
      <c r="K121" s="321"/>
      <c r="L121" s="321"/>
      <c r="M121" s="321"/>
      <c r="N121" s="321"/>
      <c r="O121" s="321"/>
      <c r="P121" s="321"/>
    </row>
    <row r="122">
      <c r="A122" s="321"/>
      <c r="B122" s="321"/>
      <c r="C122" s="321"/>
      <c r="D122" s="321"/>
      <c r="E122" s="321"/>
      <c r="F122" s="321"/>
      <c r="G122" s="321"/>
      <c r="H122" s="367"/>
      <c r="I122" s="382"/>
      <c r="J122" s="367"/>
      <c r="K122" s="321"/>
      <c r="L122" s="321"/>
      <c r="M122" s="321"/>
      <c r="N122" s="321"/>
      <c r="O122" s="321"/>
      <c r="P122" s="321"/>
    </row>
    <row r="123">
      <c r="A123" s="321"/>
      <c r="B123" s="321"/>
      <c r="C123" s="321"/>
      <c r="D123" s="321"/>
      <c r="E123" s="321"/>
      <c r="F123" s="321"/>
      <c r="G123" s="321"/>
      <c r="H123" s="367"/>
      <c r="I123" s="382"/>
      <c r="J123" s="367"/>
      <c r="K123" s="321"/>
      <c r="L123" s="321"/>
      <c r="M123" s="321"/>
      <c r="N123" s="321"/>
      <c r="O123" s="321"/>
      <c r="P123" s="321"/>
    </row>
    <row r="124">
      <c r="A124" s="321"/>
      <c r="B124" s="321"/>
      <c r="C124" s="321"/>
      <c r="D124" s="321"/>
      <c r="E124" s="321"/>
      <c r="F124" s="321"/>
      <c r="G124" s="321"/>
      <c r="H124" s="367"/>
      <c r="I124" s="382"/>
      <c r="J124" s="367"/>
      <c r="K124" s="321"/>
      <c r="L124" s="321"/>
      <c r="M124" s="321"/>
      <c r="N124" s="321"/>
      <c r="O124" s="321"/>
      <c r="P124" s="321"/>
    </row>
    <row r="125">
      <c r="A125" s="321"/>
      <c r="B125" s="321"/>
      <c r="C125" s="321"/>
      <c r="D125" s="321"/>
      <c r="E125" s="321"/>
      <c r="F125" s="321"/>
      <c r="G125" s="321"/>
      <c r="H125" s="367"/>
      <c r="I125" s="382"/>
      <c r="J125" s="367"/>
      <c r="K125" s="321"/>
      <c r="L125" s="321"/>
      <c r="M125" s="321"/>
      <c r="N125" s="321"/>
      <c r="O125" s="321"/>
      <c r="P125" s="321"/>
    </row>
    <row r="126">
      <c r="A126" s="321"/>
      <c r="B126" s="321"/>
      <c r="C126" s="321"/>
      <c r="D126" s="321"/>
      <c r="E126" s="321"/>
      <c r="F126" s="321"/>
      <c r="G126" s="321"/>
      <c r="H126" s="367"/>
      <c r="I126" s="382"/>
      <c r="J126" s="367"/>
      <c r="K126" s="321"/>
      <c r="L126" s="321"/>
      <c r="M126" s="321"/>
      <c r="N126" s="321"/>
      <c r="O126" s="321"/>
      <c r="P126" s="321"/>
    </row>
    <row r="127">
      <c r="A127" s="321"/>
      <c r="B127" s="321"/>
      <c r="C127" s="321"/>
      <c r="D127" s="321"/>
      <c r="E127" s="321"/>
      <c r="F127" s="321"/>
      <c r="G127" s="321"/>
      <c r="H127" s="367"/>
      <c r="I127" s="382"/>
      <c r="J127" s="367"/>
      <c r="K127" s="321"/>
      <c r="L127" s="321"/>
      <c r="M127" s="321"/>
      <c r="N127" s="321"/>
      <c r="O127" s="321"/>
      <c r="P127" s="321"/>
    </row>
    <row r="128">
      <c r="A128" s="321"/>
      <c r="B128" s="321"/>
      <c r="C128" s="321"/>
      <c r="D128" s="321"/>
      <c r="E128" s="321"/>
      <c r="F128" s="321"/>
      <c r="G128" s="321"/>
      <c r="H128" s="367"/>
      <c r="I128" s="382"/>
      <c r="J128" s="367"/>
      <c r="K128" s="321"/>
      <c r="L128" s="321"/>
      <c r="M128" s="321"/>
      <c r="N128" s="321"/>
      <c r="O128" s="321"/>
      <c r="P128" s="321"/>
    </row>
    <row r="129">
      <c r="A129" s="321"/>
      <c r="B129" s="321"/>
      <c r="C129" s="321"/>
      <c r="D129" s="321"/>
      <c r="E129" s="321"/>
      <c r="F129" s="321"/>
      <c r="G129" s="321"/>
      <c r="H129" s="367"/>
      <c r="I129" s="382"/>
      <c r="J129" s="367"/>
      <c r="K129" s="321"/>
      <c r="L129" s="321"/>
      <c r="M129" s="321"/>
      <c r="N129" s="321"/>
      <c r="O129" s="321"/>
      <c r="P129" s="321"/>
    </row>
    <row r="130">
      <c r="A130" s="321"/>
      <c r="B130" s="321"/>
      <c r="C130" s="321"/>
      <c r="D130" s="321"/>
      <c r="E130" s="321"/>
      <c r="F130" s="321"/>
      <c r="G130" s="321"/>
      <c r="H130" s="367"/>
      <c r="I130" s="382"/>
      <c r="J130" s="367"/>
      <c r="K130" s="321"/>
      <c r="L130" s="321"/>
      <c r="M130" s="321"/>
      <c r="N130" s="321"/>
      <c r="O130" s="321"/>
      <c r="P130" s="321"/>
    </row>
    <row r="131">
      <c r="A131" s="321"/>
      <c r="B131" s="321"/>
      <c r="C131" s="321"/>
      <c r="D131" s="321"/>
      <c r="E131" s="321"/>
      <c r="F131" s="321"/>
      <c r="G131" s="321"/>
      <c r="H131" s="367"/>
      <c r="I131" s="382"/>
      <c r="J131" s="367"/>
      <c r="K131" s="321"/>
      <c r="L131" s="321"/>
      <c r="M131" s="321"/>
      <c r="N131" s="321"/>
      <c r="O131" s="321"/>
      <c r="P131" s="321"/>
    </row>
    <row r="132">
      <c r="A132" s="321"/>
      <c r="B132" s="321"/>
      <c r="C132" s="321"/>
      <c r="D132" s="321"/>
      <c r="E132" s="321"/>
      <c r="F132" s="321"/>
      <c r="G132" s="321"/>
      <c r="H132" s="367"/>
      <c r="I132" s="382"/>
      <c r="J132" s="367"/>
      <c r="K132" s="321"/>
      <c r="L132" s="321"/>
      <c r="M132" s="321"/>
      <c r="N132" s="321"/>
      <c r="O132" s="321"/>
      <c r="P132" s="321"/>
    </row>
    <row r="133">
      <c r="A133" s="321"/>
      <c r="B133" s="321"/>
      <c r="C133" s="321"/>
      <c r="D133" s="321"/>
      <c r="E133" s="321"/>
      <c r="F133" s="321"/>
      <c r="G133" s="321"/>
      <c r="H133" s="367"/>
      <c r="I133" s="382"/>
      <c r="J133" s="367"/>
      <c r="K133" s="321"/>
      <c r="L133" s="321"/>
      <c r="M133" s="321"/>
      <c r="N133" s="321"/>
      <c r="O133" s="321"/>
      <c r="P133" s="321"/>
    </row>
    <row r="134">
      <c r="A134" s="321"/>
      <c r="B134" s="321"/>
      <c r="C134" s="321"/>
      <c r="D134" s="321"/>
      <c r="E134" s="321"/>
      <c r="F134" s="321"/>
      <c r="G134" s="321"/>
      <c r="H134" s="367"/>
      <c r="I134" s="382"/>
      <c r="J134" s="367"/>
      <c r="K134" s="321"/>
      <c r="L134" s="321"/>
      <c r="M134" s="321"/>
      <c r="N134" s="321"/>
      <c r="O134" s="321"/>
      <c r="P134" s="321"/>
    </row>
    <row r="135">
      <c r="A135" s="321"/>
      <c r="B135" s="321"/>
      <c r="C135" s="321"/>
      <c r="D135" s="321"/>
      <c r="E135" s="321"/>
      <c r="F135" s="321"/>
      <c r="G135" s="321"/>
      <c r="H135" s="367"/>
      <c r="I135" s="382"/>
      <c r="J135" s="367"/>
      <c r="K135" s="321"/>
      <c r="L135" s="321"/>
      <c r="M135" s="321"/>
      <c r="N135" s="321"/>
      <c r="O135" s="321"/>
      <c r="P135" s="321"/>
    </row>
    <row r="136">
      <c r="A136" s="321"/>
      <c r="B136" s="321"/>
      <c r="C136" s="321"/>
      <c r="D136" s="321"/>
      <c r="E136" s="321"/>
      <c r="F136" s="321"/>
      <c r="G136" s="321"/>
      <c r="H136" s="367"/>
      <c r="I136" s="382"/>
      <c r="J136" s="367"/>
      <c r="K136" s="321"/>
      <c r="L136" s="321"/>
      <c r="M136" s="321"/>
      <c r="N136" s="321"/>
      <c r="O136" s="321"/>
      <c r="P136" s="321"/>
    </row>
    <row r="137">
      <c r="A137" s="321"/>
      <c r="B137" s="321"/>
      <c r="C137" s="321"/>
      <c r="D137" s="321"/>
      <c r="E137" s="321"/>
      <c r="F137" s="321"/>
      <c r="G137" s="321"/>
      <c r="H137" s="367"/>
      <c r="I137" s="382"/>
      <c r="J137" s="367"/>
      <c r="K137" s="321"/>
      <c r="L137" s="321"/>
      <c r="M137" s="321"/>
      <c r="N137" s="321"/>
      <c r="O137" s="321"/>
      <c r="P137" s="321"/>
    </row>
    <row r="138">
      <c r="A138" s="321"/>
      <c r="B138" s="321"/>
      <c r="C138" s="321"/>
      <c r="D138" s="321"/>
      <c r="E138" s="321"/>
      <c r="F138" s="321"/>
      <c r="G138" s="321"/>
      <c r="H138" s="367"/>
      <c r="I138" s="382"/>
      <c r="J138" s="367"/>
      <c r="K138" s="321"/>
      <c r="L138" s="321"/>
      <c r="M138" s="321"/>
      <c r="N138" s="321"/>
      <c r="O138" s="321"/>
      <c r="P138" s="321"/>
    </row>
    <row r="139">
      <c r="A139" s="321"/>
      <c r="B139" s="321"/>
      <c r="C139" s="321"/>
      <c r="D139" s="321"/>
      <c r="E139" s="321"/>
      <c r="F139" s="321"/>
      <c r="G139" s="321"/>
      <c r="H139" s="367"/>
      <c r="I139" s="382"/>
      <c r="J139" s="367"/>
      <c r="K139" s="321"/>
      <c r="L139" s="321"/>
      <c r="M139" s="321"/>
      <c r="N139" s="321"/>
      <c r="O139" s="321"/>
      <c r="P139" s="321"/>
    </row>
    <row r="140">
      <c r="A140" s="321"/>
      <c r="B140" s="321"/>
      <c r="C140" s="321"/>
      <c r="D140" s="321"/>
      <c r="E140" s="321"/>
      <c r="F140" s="321"/>
      <c r="G140" s="321"/>
      <c r="H140" s="367"/>
      <c r="I140" s="382"/>
      <c r="J140" s="367"/>
      <c r="K140" s="321"/>
      <c r="L140" s="321"/>
      <c r="M140" s="321"/>
      <c r="N140" s="321"/>
      <c r="O140" s="321"/>
      <c r="P140" s="321"/>
    </row>
    <row r="141">
      <c r="A141" s="321"/>
      <c r="B141" s="321"/>
      <c r="C141" s="321"/>
      <c r="D141" s="321"/>
      <c r="E141" s="321"/>
      <c r="F141" s="321"/>
      <c r="G141" s="321"/>
      <c r="H141" s="367"/>
      <c r="I141" s="382"/>
      <c r="J141" s="367"/>
      <c r="K141" s="321"/>
      <c r="L141" s="321"/>
      <c r="M141" s="321"/>
      <c r="N141" s="321"/>
      <c r="O141" s="321"/>
      <c r="P141" s="321"/>
    </row>
    <row r="142">
      <c r="A142" s="321"/>
      <c r="B142" s="321"/>
      <c r="C142" s="321"/>
      <c r="D142" s="321"/>
      <c r="E142" s="321"/>
      <c r="F142" s="321"/>
      <c r="G142" s="321"/>
      <c r="H142" s="367"/>
      <c r="I142" s="382"/>
      <c r="J142" s="367"/>
      <c r="K142" s="321"/>
      <c r="L142" s="321"/>
      <c r="M142" s="321"/>
      <c r="N142" s="321"/>
      <c r="O142" s="321"/>
      <c r="P142" s="321"/>
    </row>
    <row r="143">
      <c r="A143" s="321"/>
      <c r="B143" s="321"/>
      <c r="C143" s="321"/>
      <c r="D143" s="321"/>
      <c r="E143" s="321"/>
      <c r="F143" s="321"/>
      <c r="G143" s="321"/>
      <c r="H143" s="367"/>
      <c r="I143" s="382"/>
      <c r="J143" s="367"/>
      <c r="K143" s="321"/>
      <c r="L143" s="321"/>
      <c r="M143" s="321"/>
      <c r="N143" s="321"/>
      <c r="O143" s="321"/>
      <c r="P143" s="321"/>
    </row>
    <row r="144">
      <c r="A144" s="321"/>
      <c r="B144" s="321"/>
      <c r="C144" s="321"/>
      <c r="D144" s="321"/>
      <c r="E144" s="321"/>
      <c r="F144" s="321"/>
      <c r="G144" s="321"/>
      <c r="H144" s="367"/>
      <c r="I144" s="382"/>
      <c r="J144" s="367"/>
      <c r="K144" s="321"/>
      <c r="L144" s="321"/>
      <c r="M144" s="321"/>
      <c r="N144" s="321"/>
      <c r="O144" s="321"/>
      <c r="P144" s="321"/>
    </row>
    <row r="145">
      <c r="A145" s="321"/>
      <c r="B145" s="321"/>
      <c r="C145" s="321"/>
      <c r="D145" s="321"/>
      <c r="E145" s="321"/>
      <c r="F145" s="321"/>
      <c r="G145" s="321"/>
      <c r="H145" s="367"/>
      <c r="I145" s="382"/>
      <c r="J145" s="367"/>
      <c r="K145" s="321"/>
      <c r="L145" s="321"/>
      <c r="M145" s="321"/>
      <c r="N145" s="321"/>
      <c r="O145" s="321"/>
      <c r="P145" s="321"/>
    </row>
    <row r="146">
      <c r="A146" s="321"/>
      <c r="B146" s="321"/>
      <c r="C146" s="321"/>
      <c r="D146" s="321"/>
      <c r="E146" s="321"/>
      <c r="F146" s="321"/>
      <c r="G146" s="321"/>
      <c r="H146" s="367"/>
      <c r="I146" s="382"/>
      <c r="J146" s="367"/>
      <c r="K146" s="321"/>
      <c r="L146" s="321"/>
      <c r="M146" s="321"/>
      <c r="N146" s="321"/>
      <c r="O146" s="321"/>
      <c r="P146" s="321"/>
    </row>
    <row r="147">
      <c r="A147" s="321"/>
      <c r="B147" s="321"/>
      <c r="C147" s="321"/>
      <c r="D147" s="321"/>
      <c r="E147" s="321"/>
      <c r="F147" s="321"/>
      <c r="G147" s="321"/>
      <c r="H147" s="367"/>
      <c r="I147" s="382"/>
      <c r="J147" s="367"/>
      <c r="K147" s="321"/>
      <c r="L147" s="321"/>
      <c r="M147" s="321"/>
      <c r="N147" s="321"/>
      <c r="O147" s="321"/>
      <c r="P147" s="321"/>
    </row>
    <row r="148">
      <c r="A148" s="321"/>
      <c r="B148" s="321"/>
      <c r="C148" s="321"/>
      <c r="D148" s="321"/>
      <c r="E148" s="321"/>
      <c r="F148" s="321"/>
      <c r="G148" s="321"/>
      <c r="H148" s="367"/>
      <c r="I148" s="382"/>
      <c r="J148" s="367"/>
      <c r="K148" s="321"/>
      <c r="L148" s="321"/>
      <c r="M148" s="321"/>
      <c r="N148" s="321"/>
      <c r="O148" s="321"/>
      <c r="P148" s="321"/>
    </row>
    <row r="149">
      <c r="A149" s="321"/>
      <c r="B149" s="321"/>
      <c r="C149" s="321"/>
      <c r="D149" s="321"/>
      <c r="E149" s="321"/>
      <c r="F149" s="321"/>
      <c r="G149" s="321"/>
      <c r="H149" s="367"/>
      <c r="I149" s="382"/>
      <c r="J149" s="367"/>
      <c r="K149" s="321"/>
      <c r="L149" s="321"/>
      <c r="M149" s="321"/>
      <c r="N149" s="321"/>
      <c r="O149" s="321"/>
      <c r="P149" s="321"/>
    </row>
    <row r="150">
      <c r="A150" s="321"/>
      <c r="B150" s="321"/>
      <c r="C150" s="321"/>
      <c r="D150" s="321"/>
      <c r="E150" s="321"/>
      <c r="F150" s="321"/>
      <c r="G150" s="321"/>
      <c r="H150" s="367"/>
      <c r="I150" s="382"/>
      <c r="J150" s="367"/>
      <c r="K150" s="321"/>
      <c r="L150" s="321"/>
      <c r="M150" s="321"/>
      <c r="N150" s="321"/>
      <c r="O150" s="321"/>
      <c r="P150" s="321"/>
    </row>
    <row r="151">
      <c r="A151" s="321"/>
      <c r="B151" s="321"/>
      <c r="C151" s="321"/>
      <c r="D151" s="321"/>
      <c r="E151" s="321"/>
      <c r="F151" s="321"/>
      <c r="G151" s="321"/>
      <c r="H151" s="367"/>
      <c r="I151" s="382"/>
      <c r="J151" s="367"/>
      <c r="K151" s="321"/>
      <c r="L151" s="321"/>
      <c r="M151" s="321"/>
      <c r="N151" s="321"/>
      <c r="O151" s="321"/>
      <c r="P151" s="321"/>
    </row>
    <row r="152">
      <c r="A152" s="321"/>
      <c r="B152" s="321"/>
      <c r="C152" s="321"/>
      <c r="D152" s="321"/>
      <c r="E152" s="321"/>
      <c r="F152" s="321"/>
      <c r="G152" s="321"/>
      <c r="H152" s="367"/>
      <c r="I152" s="382"/>
      <c r="J152" s="367"/>
      <c r="K152" s="321"/>
      <c r="L152" s="321"/>
      <c r="M152" s="321"/>
      <c r="N152" s="321"/>
      <c r="O152" s="321"/>
      <c r="P152" s="321"/>
    </row>
    <row r="153">
      <c r="A153" s="321"/>
      <c r="B153" s="321"/>
      <c r="C153" s="321"/>
      <c r="D153" s="321"/>
      <c r="E153" s="321"/>
      <c r="F153" s="321"/>
      <c r="G153" s="321"/>
      <c r="H153" s="367"/>
      <c r="I153" s="382"/>
      <c r="J153" s="367"/>
      <c r="K153" s="321"/>
      <c r="L153" s="321"/>
      <c r="M153" s="321"/>
      <c r="N153" s="321"/>
      <c r="O153" s="321"/>
      <c r="P153" s="321"/>
    </row>
    <row r="154">
      <c r="A154" s="321"/>
      <c r="B154" s="321"/>
      <c r="C154" s="321"/>
      <c r="D154" s="321"/>
      <c r="E154" s="321"/>
      <c r="F154" s="321"/>
      <c r="G154" s="321"/>
      <c r="H154" s="367"/>
      <c r="I154" s="382"/>
      <c r="J154" s="367"/>
      <c r="K154" s="321"/>
      <c r="L154" s="321"/>
      <c r="M154" s="321"/>
      <c r="N154" s="321"/>
      <c r="O154" s="321"/>
      <c r="P154" s="321"/>
    </row>
    <row r="155">
      <c r="A155" s="321"/>
      <c r="B155" s="321"/>
      <c r="C155" s="321"/>
      <c r="D155" s="321"/>
      <c r="E155" s="321"/>
      <c r="F155" s="321"/>
      <c r="G155" s="321"/>
      <c r="H155" s="367"/>
      <c r="I155" s="382"/>
      <c r="J155" s="367"/>
      <c r="K155" s="321"/>
      <c r="L155" s="321"/>
      <c r="M155" s="321"/>
      <c r="N155" s="321"/>
      <c r="O155" s="321"/>
      <c r="P155" s="321"/>
    </row>
    <row r="156">
      <c r="A156" s="321"/>
      <c r="B156" s="321"/>
      <c r="C156" s="321"/>
      <c r="D156" s="321"/>
      <c r="E156" s="321"/>
      <c r="F156" s="321"/>
      <c r="G156" s="321"/>
      <c r="H156" s="367"/>
      <c r="I156" s="382"/>
      <c r="J156" s="367"/>
      <c r="K156" s="321"/>
      <c r="L156" s="321"/>
      <c r="M156" s="321"/>
      <c r="N156" s="321"/>
      <c r="O156" s="321"/>
      <c r="P156" s="321"/>
    </row>
    <row r="157">
      <c r="A157" s="321"/>
      <c r="B157" s="321"/>
      <c r="C157" s="321"/>
      <c r="D157" s="321"/>
      <c r="E157" s="321"/>
      <c r="F157" s="321"/>
      <c r="G157" s="321"/>
      <c r="H157" s="367"/>
      <c r="I157" s="382"/>
      <c r="J157" s="367"/>
      <c r="K157" s="321"/>
      <c r="L157" s="321"/>
      <c r="M157" s="321"/>
      <c r="N157" s="321"/>
      <c r="O157" s="321"/>
      <c r="P157" s="321"/>
    </row>
    <row r="158">
      <c r="A158" s="321"/>
      <c r="B158" s="321"/>
      <c r="C158" s="321"/>
      <c r="D158" s="321"/>
      <c r="E158" s="321"/>
      <c r="F158" s="321"/>
      <c r="G158" s="321"/>
      <c r="H158" s="367"/>
      <c r="I158" s="382"/>
      <c r="J158" s="367"/>
      <c r="K158" s="321"/>
      <c r="L158" s="321"/>
      <c r="M158" s="321"/>
      <c r="N158" s="321"/>
      <c r="O158" s="321"/>
      <c r="P158" s="321"/>
    </row>
    <row r="159">
      <c r="A159" s="321"/>
      <c r="B159" s="321"/>
      <c r="C159" s="321"/>
      <c r="D159" s="321"/>
      <c r="E159" s="321"/>
      <c r="F159" s="321"/>
      <c r="G159" s="321"/>
      <c r="H159" s="367"/>
      <c r="I159" s="382"/>
      <c r="J159" s="367"/>
      <c r="K159" s="321"/>
      <c r="L159" s="321"/>
      <c r="M159" s="321"/>
      <c r="N159" s="321"/>
      <c r="O159" s="321"/>
      <c r="P159" s="321"/>
    </row>
    <row r="160">
      <c r="A160" s="321"/>
      <c r="B160" s="321"/>
      <c r="C160" s="321"/>
      <c r="D160" s="321"/>
      <c r="E160" s="321"/>
      <c r="F160" s="321"/>
      <c r="G160" s="321"/>
      <c r="H160" s="367"/>
      <c r="I160" s="382"/>
      <c r="J160" s="367"/>
      <c r="K160" s="321"/>
      <c r="L160" s="321"/>
      <c r="M160" s="321"/>
      <c r="N160" s="321"/>
      <c r="O160" s="321"/>
      <c r="P160" s="321"/>
    </row>
    <row r="161">
      <c r="A161" s="321"/>
      <c r="B161" s="321"/>
      <c r="C161" s="321"/>
      <c r="D161" s="321"/>
      <c r="E161" s="321"/>
      <c r="F161" s="321"/>
      <c r="G161" s="321"/>
      <c r="H161" s="367"/>
      <c r="I161" s="382"/>
      <c r="J161" s="367"/>
      <c r="K161" s="321"/>
      <c r="L161" s="321"/>
      <c r="M161" s="321"/>
      <c r="N161" s="321"/>
      <c r="O161" s="321"/>
      <c r="P161" s="321"/>
    </row>
    <row r="162">
      <c r="A162" s="321"/>
      <c r="B162" s="321"/>
      <c r="C162" s="321"/>
      <c r="D162" s="321"/>
      <c r="E162" s="321"/>
      <c r="F162" s="321"/>
      <c r="G162" s="321"/>
      <c r="H162" s="367"/>
      <c r="I162" s="382"/>
      <c r="J162" s="367"/>
      <c r="K162" s="321"/>
      <c r="L162" s="321"/>
      <c r="M162" s="321"/>
      <c r="N162" s="321"/>
      <c r="O162" s="321"/>
      <c r="P162" s="321"/>
    </row>
    <row r="163">
      <c r="A163" s="321"/>
      <c r="B163" s="321"/>
      <c r="C163" s="321"/>
      <c r="D163" s="321"/>
      <c r="E163" s="321"/>
      <c r="F163" s="321"/>
      <c r="G163" s="321"/>
      <c r="H163" s="367"/>
      <c r="I163" s="382"/>
      <c r="J163" s="367"/>
      <c r="K163" s="321"/>
      <c r="L163" s="321"/>
      <c r="M163" s="321"/>
      <c r="N163" s="321"/>
      <c r="O163" s="321"/>
      <c r="P163" s="321"/>
    </row>
    <row r="164">
      <c r="A164" s="321"/>
      <c r="B164" s="321"/>
      <c r="C164" s="321"/>
      <c r="D164" s="321"/>
      <c r="E164" s="321"/>
      <c r="F164" s="321"/>
      <c r="G164" s="321"/>
      <c r="H164" s="367"/>
      <c r="I164" s="382"/>
      <c r="J164" s="367"/>
      <c r="K164" s="321"/>
      <c r="L164" s="321"/>
      <c r="M164" s="321"/>
      <c r="N164" s="321"/>
      <c r="O164" s="321"/>
      <c r="P164" s="321"/>
    </row>
    <row r="165">
      <c r="A165" s="321"/>
      <c r="B165" s="321"/>
      <c r="C165" s="321"/>
      <c r="D165" s="321"/>
      <c r="E165" s="321"/>
      <c r="F165" s="321"/>
      <c r="G165" s="321"/>
      <c r="H165" s="367"/>
      <c r="I165" s="382"/>
      <c r="J165" s="367"/>
      <c r="K165" s="321"/>
      <c r="L165" s="321"/>
      <c r="M165" s="321"/>
      <c r="N165" s="321"/>
      <c r="O165" s="321"/>
      <c r="P165" s="321"/>
    </row>
    <row r="166">
      <c r="A166" s="321"/>
      <c r="B166" s="321"/>
      <c r="C166" s="321"/>
      <c r="D166" s="321"/>
      <c r="E166" s="321"/>
      <c r="F166" s="321"/>
      <c r="G166" s="321"/>
      <c r="H166" s="367"/>
      <c r="I166" s="382"/>
      <c r="J166" s="367"/>
      <c r="K166" s="321"/>
      <c r="L166" s="321"/>
      <c r="M166" s="321"/>
      <c r="N166" s="321"/>
      <c r="O166" s="321"/>
      <c r="P166" s="321"/>
    </row>
    <row r="167">
      <c r="A167" s="321"/>
      <c r="B167" s="321"/>
      <c r="C167" s="321"/>
      <c r="D167" s="321"/>
      <c r="E167" s="321"/>
      <c r="F167" s="321"/>
      <c r="G167" s="321"/>
      <c r="H167" s="367"/>
      <c r="I167" s="382"/>
      <c r="J167" s="367"/>
      <c r="K167" s="321"/>
      <c r="L167" s="321"/>
      <c r="M167" s="321"/>
      <c r="N167" s="321"/>
      <c r="O167" s="321"/>
      <c r="P167" s="321"/>
    </row>
    <row r="168">
      <c r="A168" s="321"/>
      <c r="B168" s="321"/>
      <c r="C168" s="321"/>
      <c r="D168" s="321"/>
      <c r="E168" s="321"/>
      <c r="F168" s="321"/>
      <c r="G168" s="321"/>
      <c r="H168" s="367"/>
      <c r="I168" s="382"/>
      <c r="J168" s="367"/>
      <c r="K168" s="321"/>
      <c r="L168" s="321"/>
      <c r="M168" s="321"/>
      <c r="N168" s="321"/>
      <c r="O168" s="321"/>
      <c r="P168" s="321"/>
    </row>
    <row r="169">
      <c r="A169" s="321"/>
      <c r="B169" s="321"/>
      <c r="C169" s="321"/>
      <c r="D169" s="321"/>
      <c r="E169" s="321"/>
      <c r="F169" s="321"/>
      <c r="G169" s="321"/>
      <c r="H169" s="367"/>
      <c r="I169" s="382"/>
      <c r="J169" s="367"/>
      <c r="K169" s="321"/>
      <c r="L169" s="321"/>
      <c r="M169" s="321"/>
      <c r="N169" s="321"/>
      <c r="O169" s="321"/>
      <c r="P169" s="321"/>
    </row>
    <row r="170">
      <c r="A170" s="321"/>
      <c r="B170" s="321"/>
      <c r="C170" s="321"/>
      <c r="D170" s="321"/>
      <c r="E170" s="321"/>
      <c r="F170" s="321"/>
      <c r="G170" s="321"/>
      <c r="H170" s="367"/>
      <c r="I170" s="382"/>
      <c r="J170" s="367"/>
      <c r="K170" s="321"/>
      <c r="L170" s="321"/>
      <c r="M170" s="321"/>
      <c r="N170" s="321"/>
      <c r="O170" s="321"/>
      <c r="P170" s="321"/>
    </row>
    <row r="171">
      <c r="A171" s="321"/>
      <c r="B171" s="321"/>
      <c r="C171" s="321"/>
      <c r="D171" s="321"/>
      <c r="E171" s="321"/>
      <c r="F171" s="321"/>
      <c r="G171" s="321"/>
      <c r="H171" s="367"/>
      <c r="I171" s="382"/>
      <c r="J171" s="367"/>
      <c r="K171" s="321"/>
      <c r="L171" s="321"/>
      <c r="M171" s="321"/>
      <c r="N171" s="321"/>
      <c r="O171" s="321"/>
      <c r="P171" s="321"/>
    </row>
    <row r="172">
      <c r="A172" s="321"/>
      <c r="B172" s="321"/>
      <c r="C172" s="321"/>
      <c r="D172" s="321"/>
      <c r="E172" s="321"/>
      <c r="F172" s="321"/>
      <c r="G172" s="321"/>
      <c r="H172" s="367"/>
      <c r="I172" s="382"/>
      <c r="J172" s="367"/>
      <c r="K172" s="321"/>
      <c r="L172" s="321"/>
      <c r="M172" s="321"/>
      <c r="N172" s="321"/>
      <c r="O172" s="321"/>
      <c r="P172" s="321"/>
    </row>
    <row r="173">
      <c r="A173" s="321"/>
      <c r="B173" s="321"/>
      <c r="C173" s="321"/>
      <c r="D173" s="321"/>
      <c r="E173" s="321"/>
      <c r="F173" s="321"/>
      <c r="G173" s="321"/>
      <c r="H173" s="367"/>
      <c r="I173" s="382"/>
      <c r="J173" s="367"/>
      <c r="K173" s="321"/>
      <c r="L173" s="321"/>
      <c r="M173" s="321"/>
      <c r="N173" s="321"/>
      <c r="O173" s="321"/>
      <c r="P173" s="321"/>
    </row>
    <row r="174">
      <c r="A174" s="321"/>
      <c r="B174" s="321"/>
      <c r="C174" s="321"/>
      <c r="D174" s="321"/>
      <c r="E174" s="321"/>
      <c r="F174" s="321"/>
      <c r="G174" s="321"/>
      <c r="H174" s="367"/>
      <c r="I174" s="382"/>
      <c r="J174" s="367"/>
      <c r="K174" s="321"/>
      <c r="L174" s="321"/>
      <c r="M174" s="321"/>
      <c r="N174" s="321"/>
      <c r="O174" s="321"/>
      <c r="P174" s="321"/>
    </row>
    <row r="175">
      <c r="A175" s="321"/>
      <c r="B175" s="321"/>
      <c r="C175" s="321"/>
      <c r="D175" s="321"/>
      <c r="E175" s="321"/>
      <c r="F175" s="321"/>
      <c r="G175" s="321"/>
      <c r="H175" s="367"/>
      <c r="I175" s="382"/>
      <c r="J175" s="367"/>
      <c r="K175" s="321"/>
      <c r="L175" s="321"/>
      <c r="M175" s="321"/>
      <c r="N175" s="321"/>
      <c r="O175" s="321"/>
      <c r="P175" s="321"/>
    </row>
    <row r="176">
      <c r="A176" s="321"/>
      <c r="B176" s="321"/>
      <c r="C176" s="321"/>
      <c r="D176" s="321"/>
      <c r="E176" s="321"/>
      <c r="F176" s="321"/>
      <c r="G176" s="321"/>
      <c r="H176" s="367"/>
      <c r="I176" s="382"/>
      <c r="J176" s="367"/>
      <c r="K176" s="321"/>
      <c r="L176" s="321"/>
      <c r="M176" s="321"/>
      <c r="N176" s="321"/>
      <c r="O176" s="321"/>
      <c r="P176" s="321"/>
    </row>
    <row r="177">
      <c r="A177" s="321"/>
      <c r="B177" s="321"/>
      <c r="C177" s="321"/>
      <c r="D177" s="321"/>
      <c r="E177" s="321"/>
      <c r="F177" s="321"/>
      <c r="G177" s="321"/>
      <c r="H177" s="367"/>
      <c r="I177" s="382"/>
      <c r="J177" s="367"/>
      <c r="K177" s="321"/>
      <c r="L177" s="321"/>
      <c r="M177" s="321"/>
      <c r="N177" s="321"/>
      <c r="O177" s="321"/>
      <c r="P177" s="321"/>
    </row>
    <row r="178">
      <c r="A178" s="321"/>
      <c r="B178" s="321"/>
      <c r="C178" s="321"/>
      <c r="D178" s="321"/>
      <c r="E178" s="321"/>
      <c r="F178" s="321"/>
      <c r="G178" s="321"/>
      <c r="H178" s="367"/>
      <c r="I178" s="382"/>
      <c r="J178" s="367"/>
      <c r="K178" s="321"/>
      <c r="L178" s="321"/>
      <c r="M178" s="321"/>
      <c r="N178" s="321"/>
      <c r="O178" s="321"/>
      <c r="P178" s="321"/>
    </row>
    <row r="179">
      <c r="A179" s="321"/>
      <c r="B179" s="321"/>
      <c r="C179" s="321"/>
      <c r="D179" s="321"/>
      <c r="E179" s="321"/>
      <c r="F179" s="321"/>
      <c r="G179" s="321"/>
      <c r="H179" s="367"/>
      <c r="I179" s="382"/>
      <c r="J179" s="367"/>
      <c r="K179" s="321"/>
      <c r="L179" s="321"/>
      <c r="M179" s="321"/>
      <c r="N179" s="321"/>
      <c r="O179" s="321"/>
      <c r="P179" s="321"/>
    </row>
    <row r="180">
      <c r="A180" s="321"/>
      <c r="B180" s="321"/>
      <c r="C180" s="321"/>
      <c r="D180" s="321"/>
      <c r="E180" s="321"/>
      <c r="F180" s="321"/>
      <c r="G180" s="321"/>
      <c r="H180" s="367"/>
      <c r="I180" s="382"/>
      <c r="J180" s="367"/>
      <c r="K180" s="321"/>
      <c r="L180" s="321"/>
      <c r="M180" s="321"/>
      <c r="N180" s="321"/>
      <c r="O180" s="321"/>
      <c r="P180" s="321"/>
    </row>
    <row r="181">
      <c r="A181" s="321"/>
      <c r="B181" s="321"/>
      <c r="C181" s="321"/>
      <c r="D181" s="321"/>
      <c r="E181" s="321"/>
      <c r="F181" s="321"/>
      <c r="G181" s="321"/>
      <c r="H181" s="367"/>
      <c r="I181" s="382"/>
      <c r="J181" s="367"/>
      <c r="K181" s="321"/>
      <c r="L181" s="321"/>
      <c r="M181" s="321"/>
      <c r="N181" s="321"/>
      <c r="O181" s="321"/>
      <c r="P181" s="321"/>
    </row>
    <row r="182">
      <c r="A182" s="321"/>
      <c r="B182" s="321"/>
      <c r="C182" s="321"/>
      <c r="D182" s="321"/>
      <c r="E182" s="321"/>
      <c r="F182" s="321"/>
      <c r="G182" s="321"/>
      <c r="H182" s="367"/>
      <c r="I182" s="382"/>
      <c r="J182" s="367"/>
      <c r="K182" s="321"/>
      <c r="L182" s="321"/>
      <c r="M182" s="321"/>
      <c r="N182" s="321"/>
      <c r="O182" s="321"/>
      <c r="P182" s="321"/>
    </row>
    <row r="183">
      <c r="A183" s="321"/>
      <c r="B183" s="321"/>
      <c r="C183" s="321"/>
      <c r="D183" s="321"/>
      <c r="E183" s="321"/>
      <c r="F183" s="321"/>
      <c r="G183" s="321"/>
      <c r="H183" s="367"/>
      <c r="I183" s="382"/>
      <c r="J183" s="367"/>
      <c r="K183" s="321"/>
      <c r="L183" s="321"/>
      <c r="M183" s="321"/>
      <c r="N183" s="321"/>
      <c r="O183" s="321"/>
      <c r="P183" s="321"/>
    </row>
    <row r="184">
      <c r="A184" s="321"/>
      <c r="B184" s="321"/>
      <c r="C184" s="321"/>
      <c r="D184" s="321"/>
      <c r="E184" s="321"/>
      <c r="F184" s="321"/>
      <c r="G184" s="321"/>
      <c r="H184" s="367"/>
      <c r="I184" s="382"/>
      <c r="J184" s="367"/>
      <c r="K184" s="321"/>
      <c r="L184" s="321"/>
      <c r="M184" s="321"/>
      <c r="N184" s="321"/>
      <c r="O184" s="321"/>
      <c r="P184" s="321"/>
    </row>
    <row r="185">
      <c r="A185" s="321"/>
      <c r="B185" s="321"/>
      <c r="C185" s="321"/>
      <c r="D185" s="321"/>
      <c r="E185" s="321"/>
      <c r="F185" s="321"/>
      <c r="G185" s="321"/>
      <c r="H185" s="367"/>
      <c r="I185" s="382"/>
      <c r="J185" s="367"/>
      <c r="K185" s="321"/>
      <c r="L185" s="321"/>
      <c r="M185" s="321"/>
      <c r="N185" s="321"/>
      <c r="O185" s="321"/>
      <c r="P185" s="321"/>
    </row>
    <row r="186">
      <c r="A186" s="321"/>
      <c r="B186" s="321"/>
      <c r="C186" s="321"/>
      <c r="D186" s="321"/>
      <c r="E186" s="321"/>
      <c r="F186" s="321"/>
      <c r="G186" s="321"/>
      <c r="H186" s="367"/>
      <c r="I186" s="382"/>
      <c r="J186" s="367"/>
      <c r="K186" s="321"/>
      <c r="L186" s="321"/>
      <c r="M186" s="321"/>
      <c r="N186" s="321"/>
      <c r="O186" s="321"/>
      <c r="P186" s="321"/>
    </row>
    <row r="187">
      <c r="A187" s="321"/>
      <c r="B187" s="321"/>
      <c r="C187" s="321"/>
      <c r="D187" s="321"/>
      <c r="E187" s="321"/>
      <c r="F187" s="321"/>
      <c r="G187" s="321"/>
      <c r="H187" s="367"/>
      <c r="I187" s="382"/>
      <c r="J187" s="367"/>
      <c r="K187" s="321"/>
      <c r="L187" s="321"/>
      <c r="M187" s="321"/>
      <c r="N187" s="321"/>
      <c r="O187" s="321"/>
      <c r="P187" s="321"/>
    </row>
    <row r="188">
      <c r="A188" s="321"/>
      <c r="B188" s="321"/>
      <c r="C188" s="321"/>
      <c r="D188" s="321"/>
      <c r="E188" s="321"/>
      <c r="F188" s="321"/>
      <c r="G188" s="321"/>
      <c r="H188" s="367"/>
      <c r="I188" s="382"/>
      <c r="J188" s="367"/>
      <c r="K188" s="321"/>
      <c r="L188" s="321"/>
      <c r="M188" s="321"/>
      <c r="N188" s="321"/>
      <c r="O188" s="321"/>
      <c r="P188" s="321"/>
    </row>
    <row r="189">
      <c r="A189" s="321"/>
      <c r="B189" s="321"/>
      <c r="C189" s="321"/>
      <c r="D189" s="321"/>
      <c r="E189" s="321"/>
      <c r="F189" s="321"/>
      <c r="G189" s="321"/>
      <c r="H189" s="367"/>
      <c r="I189" s="382"/>
      <c r="J189" s="367"/>
      <c r="K189" s="321"/>
      <c r="L189" s="321"/>
      <c r="M189" s="321"/>
      <c r="N189" s="321"/>
      <c r="O189" s="321"/>
      <c r="P189" s="321"/>
    </row>
    <row r="190">
      <c r="A190" s="321"/>
      <c r="B190" s="321"/>
      <c r="C190" s="321"/>
      <c r="D190" s="321"/>
      <c r="E190" s="321"/>
      <c r="F190" s="321"/>
      <c r="G190" s="321"/>
      <c r="H190" s="367"/>
      <c r="I190" s="382"/>
      <c r="J190" s="367"/>
      <c r="K190" s="321"/>
      <c r="L190" s="321"/>
      <c r="M190" s="321"/>
      <c r="N190" s="321"/>
      <c r="O190" s="321"/>
      <c r="P190" s="321"/>
    </row>
    <row r="191">
      <c r="A191" s="321"/>
      <c r="B191" s="321"/>
      <c r="C191" s="321"/>
      <c r="D191" s="321"/>
      <c r="E191" s="321"/>
      <c r="F191" s="321"/>
      <c r="G191" s="321"/>
      <c r="H191" s="367"/>
      <c r="I191" s="382"/>
      <c r="J191" s="367"/>
      <c r="K191" s="321"/>
      <c r="L191" s="321"/>
      <c r="M191" s="321"/>
      <c r="N191" s="321"/>
      <c r="O191" s="321"/>
      <c r="P191" s="321"/>
    </row>
    <row r="192">
      <c r="A192" s="321"/>
      <c r="B192" s="321"/>
      <c r="C192" s="321"/>
      <c r="D192" s="321"/>
      <c r="E192" s="321"/>
      <c r="F192" s="321"/>
      <c r="G192" s="321"/>
      <c r="H192" s="367"/>
      <c r="I192" s="382"/>
      <c r="J192" s="367"/>
      <c r="K192" s="321"/>
      <c r="L192" s="321"/>
      <c r="M192" s="321"/>
      <c r="N192" s="321"/>
      <c r="O192" s="321"/>
      <c r="P192" s="321"/>
    </row>
    <row r="193">
      <c r="A193" s="321"/>
      <c r="B193" s="321"/>
      <c r="C193" s="321"/>
      <c r="D193" s="321"/>
      <c r="E193" s="321"/>
      <c r="F193" s="321"/>
      <c r="G193" s="321"/>
      <c r="H193" s="367"/>
      <c r="I193" s="382"/>
      <c r="J193" s="367"/>
      <c r="K193" s="321"/>
      <c r="L193" s="321"/>
      <c r="M193" s="321"/>
      <c r="N193" s="321"/>
      <c r="O193" s="321"/>
      <c r="P193" s="321"/>
    </row>
    <row r="194">
      <c r="A194" s="321"/>
      <c r="B194" s="321"/>
      <c r="C194" s="321"/>
      <c r="D194" s="321"/>
      <c r="E194" s="321"/>
      <c r="F194" s="321"/>
      <c r="G194" s="321"/>
      <c r="H194" s="367"/>
      <c r="I194" s="382"/>
      <c r="J194" s="367"/>
      <c r="K194" s="321"/>
      <c r="L194" s="321"/>
      <c r="M194" s="321"/>
      <c r="N194" s="321"/>
      <c r="O194" s="321"/>
      <c r="P194" s="321"/>
    </row>
    <row r="195">
      <c r="A195" s="321"/>
      <c r="B195" s="321"/>
      <c r="C195" s="321"/>
      <c r="D195" s="321"/>
      <c r="E195" s="321"/>
      <c r="F195" s="321"/>
      <c r="G195" s="321"/>
      <c r="H195" s="367"/>
      <c r="I195" s="382"/>
      <c r="J195" s="367"/>
      <c r="K195" s="321"/>
      <c r="L195" s="321"/>
      <c r="M195" s="321"/>
      <c r="N195" s="321"/>
      <c r="O195" s="321"/>
      <c r="P195" s="321"/>
    </row>
    <row r="196">
      <c r="A196" s="321"/>
      <c r="B196" s="321"/>
      <c r="C196" s="321"/>
      <c r="D196" s="321"/>
      <c r="E196" s="321"/>
      <c r="F196" s="321"/>
      <c r="G196" s="321"/>
      <c r="H196" s="367"/>
      <c r="I196" s="382"/>
      <c r="J196" s="367"/>
      <c r="K196" s="321"/>
      <c r="L196" s="321"/>
      <c r="M196" s="321"/>
      <c r="N196" s="321"/>
      <c r="O196" s="321"/>
      <c r="P196" s="321"/>
    </row>
    <row r="197">
      <c r="A197" s="321"/>
      <c r="B197" s="321"/>
      <c r="C197" s="321"/>
      <c r="D197" s="321"/>
      <c r="E197" s="321"/>
      <c r="F197" s="321"/>
      <c r="G197" s="321"/>
      <c r="H197" s="367"/>
      <c r="I197" s="382"/>
      <c r="J197" s="367"/>
      <c r="K197" s="321"/>
      <c r="L197" s="321"/>
      <c r="M197" s="321"/>
      <c r="N197" s="321"/>
      <c r="O197" s="321"/>
      <c r="P197" s="321"/>
    </row>
    <row r="198">
      <c r="A198" s="321"/>
      <c r="B198" s="321"/>
      <c r="C198" s="321"/>
      <c r="D198" s="321"/>
      <c r="E198" s="321"/>
      <c r="F198" s="321"/>
      <c r="G198" s="321"/>
      <c r="H198" s="367"/>
      <c r="I198" s="382"/>
      <c r="J198" s="367"/>
      <c r="K198" s="321"/>
      <c r="L198" s="321"/>
      <c r="M198" s="321"/>
      <c r="N198" s="321"/>
      <c r="O198" s="321"/>
      <c r="P198" s="321"/>
    </row>
    <row r="199">
      <c r="A199" s="321"/>
      <c r="B199" s="321"/>
      <c r="C199" s="321"/>
      <c r="D199" s="321"/>
      <c r="E199" s="321"/>
      <c r="F199" s="321"/>
      <c r="G199" s="321"/>
      <c r="H199" s="367"/>
      <c r="I199" s="382"/>
      <c r="J199" s="367"/>
      <c r="K199" s="321"/>
      <c r="L199" s="321"/>
      <c r="M199" s="321"/>
      <c r="N199" s="321"/>
      <c r="O199" s="321"/>
      <c r="P199" s="321"/>
    </row>
    <row r="200">
      <c r="A200" s="321"/>
      <c r="B200" s="321"/>
      <c r="C200" s="321"/>
      <c r="D200" s="321"/>
      <c r="E200" s="321"/>
      <c r="F200" s="321"/>
      <c r="G200" s="321"/>
      <c r="H200" s="367"/>
      <c r="I200" s="382"/>
      <c r="J200" s="367"/>
      <c r="K200" s="321"/>
      <c r="L200" s="321"/>
      <c r="M200" s="321"/>
      <c r="N200" s="321"/>
      <c r="O200" s="321"/>
      <c r="P200" s="321"/>
    </row>
    <row r="201">
      <c r="A201" s="321"/>
      <c r="B201" s="321"/>
      <c r="C201" s="321"/>
      <c r="D201" s="321"/>
      <c r="E201" s="321"/>
      <c r="F201" s="321"/>
      <c r="G201" s="321"/>
      <c r="H201" s="367"/>
      <c r="I201" s="382"/>
      <c r="J201" s="367"/>
      <c r="K201" s="321"/>
      <c r="L201" s="321"/>
      <c r="M201" s="321"/>
      <c r="N201" s="321"/>
      <c r="O201" s="321"/>
      <c r="P201" s="321"/>
    </row>
    <row r="202">
      <c r="A202" s="321"/>
      <c r="B202" s="321"/>
      <c r="C202" s="321"/>
      <c r="D202" s="321"/>
      <c r="E202" s="321"/>
      <c r="F202" s="321"/>
      <c r="G202" s="321"/>
      <c r="H202" s="367"/>
      <c r="I202" s="382"/>
      <c r="J202" s="367"/>
      <c r="K202" s="321"/>
      <c r="L202" s="321"/>
      <c r="M202" s="321"/>
      <c r="N202" s="321"/>
      <c r="O202" s="321"/>
      <c r="P202" s="321"/>
    </row>
    <row r="203">
      <c r="A203" s="321"/>
      <c r="B203" s="321"/>
      <c r="C203" s="321"/>
      <c r="D203" s="321"/>
      <c r="E203" s="321"/>
      <c r="F203" s="321"/>
      <c r="G203" s="321"/>
      <c r="H203" s="367"/>
      <c r="I203" s="382"/>
      <c r="J203" s="367"/>
      <c r="K203" s="321"/>
      <c r="L203" s="321"/>
      <c r="M203" s="321"/>
      <c r="N203" s="321"/>
      <c r="O203" s="321"/>
      <c r="P203" s="321"/>
    </row>
    <row r="204">
      <c r="A204" s="321"/>
      <c r="B204" s="321"/>
      <c r="C204" s="321"/>
      <c r="D204" s="321"/>
      <c r="E204" s="321"/>
      <c r="F204" s="321"/>
      <c r="G204" s="321"/>
      <c r="H204" s="367"/>
      <c r="I204" s="382"/>
      <c r="J204" s="367"/>
      <c r="K204" s="321"/>
      <c r="L204" s="321"/>
      <c r="M204" s="321"/>
      <c r="N204" s="321"/>
      <c r="O204" s="321"/>
      <c r="P204" s="321"/>
    </row>
    <row r="205">
      <c r="A205" s="321"/>
      <c r="B205" s="321"/>
      <c r="C205" s="321"/>
      <c r="D205" s="321"/>
      <c r="E205" s="321"/>
      <c r="F205" s="321"/>
      <c r="G205" s="321"/>
      <c r="H205" s="367"/>
      <c r="I205" s="382"/>
      <c r="J205" s="367"/>
      <c r="K205" s="321"/>
      <c r="L205" s="321"/>
      <c r="M205" s="321"/>
      <c r="N205" s="321"/>
      <c r="O205" s="321"/>
      <c r="P205" s="321"/>
    </row>
    <row r="206">
      <c r="A206" s="321"/>
      <c r="B206" s="321"/>
      <c r="C206" s="321"/>
      <c r="D206" s="321"/>
      <c r="E206" s="321"/>
      <c r="F206" s="321"/>
      <c r="G206" s="321"/>
      <c r="H206" s="367"/>
      <c r="I206" s="382"/>
      <c r="J206" s="367"/>
      <c r="K206" s="321"/>
      <c r="L206" s="321"/>
      <c r="M206" s="321"/>
      <c r="N206" s="321"/>
      <c r="O206" s="321"/>
      <c r="P206" s="321"/>
    </row>
    <row r="207">
      <c r="A207" s="321"/>
      <c r="B207" s="321"/>
      <c r="C207" s="321"/>
      <c r="D207" s="321"/>
      <c r="E207" s="321"/>
      <c r="F207" s="321"/>
      <c r="G207" s="321"/>
      <c r="H207" s="367"/>
      <c r="I207" s="382"/>
      <c r="J207" s="367"/>
      <c r="K207" s="321"/>
      <c r="L207" s="321"/>
      <c r="M207" s="321"/>
      <c r="N207" s="321"/>
      <c r="O207" s="321"/>
      <c r="P207" s="321"/>
    </row>
    <row r="208">
      <c r="A208" s="321"/>
      <c r="B208" s="321"/>
      <c r="C208" s="321"/>
      <c r="D208" s="321"/>
      <c r="E208" s="321"/>
      <c r="F208" s="321"/>
      <c r="G208" s="321"/>
      <c r="H208" s="367"/>
      <c r="I208" s="382"/>
      <c r="J208" s="367"/>
      <c r="K208" s="321"/>
      <c r="L208" s="321"/>
      <c r="M208" s="321"/>
      <c r="N208" s="321"/>
      <c r="O208" s="321"/>
      <c r="P208" s="321"/>
    </row>
    <row r="209">
      <c r="A209" s="321"/>
      <c r="B209" s="321"/>
      <c r="C209" s="321"/>
      <c r="D209" s="321"/>
      <c r="E209" s="321"/>
      <c r="F209" s="321"/>
      <c r="G209" s="321"/>
      <c r="H209" s="367"/>
      <c r="I209" s="382"/>
      <c r="J209" s="367"/>
      <c r="K209" s="321"/>
      <c r="L209" s="321"/>
      <c r="M209" s="321"/>
      <c r="N209" s="321"/>
      <c r="O209" s="321"/>
      <c r="P209" s="321"/>
    </row>
    <row r="210">
      <c r="A210" s="321"/>
      <c r="B210" s="321"/>
      <c r="C210" s="321"/>
      <c r="D210" s="321"/>
      <c r="E210" s="321"/>
      <c r="F210" s="321"/>
      <c r="G210" s="321"/>
      <c r="H210" s="367"/>
      <c r="I210" s="382"/>
      <c r="J210" s="367"/>
      <c r="K210" s="321"/>
      <c r="L210" s="321"/>
      <c r="M210" s="321"/>
      <c r="N210" s="321"/>
      <c r="O210" s="321"/>
      <c r="P210" s="321"/>
    </row>
    <row r="211">
      <c r="A211" s="321"/>
      <c r="B211" s="321"/>
      <c r="C211" s="321"/>
      <c r="D211" s="321"/>
      <c r="E211" s="321"/>
      <c r="F211" s="321"/>
      <c r="G211" s="321"/>
      <c r="H211" s="367"/>
      <c r="I211" s="382"/>
      <c r="J211" s="367"/>
      <c r="K211" s="321"/>
      <c r="L211" s="321"/>
      <c r="M211" s="321"/>
      <c r="N211" s="321"/>
      <c r="O211" s="321"/>
      <c r="P211" s="321"/>
    </row>
    <row r="212">
      <c r="A212" s="321"/>
      <c r="B212" s="321"/>
      <c r="C212" s="321"/>
      <c r="D212" s="321"/>
      <c r="E212" s="321"/>
      <c r="F212" s="321"/>
      <c r="G212" s="321"/>
      <c r="H212" s="367"/>
      <c r="I212" s="382"/>
      <c r="J212" s="367"/>
      <c r="K212" s="321"/>
      <c r="L212" s="321"/>
      <c r="M212" s="321"/>
      <c r="N212" s="321"/>
      <c r="O212" s="321"/>
      <c r="P212" s="321"/>
    </row>
    <row r="213">
      <c r="A213" s="321"/>
      <c r="B213" s="321"/>
      <c r="C213" s="321"/>
      <c r="D213" s="321"/>
      <c r="E213" s="321"/>
      <c r="F213" s="321"/>
      <c r="G213" s="321"/>
      <c r="H213" s="367"/>
      <c r="I213" s="382"/>
      <c r="J213" s="367"/>
      <c r="K213" s="321"/>
      <c r="L213" s="321"/>
      <c r="M213" s="321"/>
      <c r="N213" s="321"/>
      <c r="O213" s="321"/>
      <c r="P213" s="321"/>
    </row>
    <row r="214">
      <c r="A214" s="321"/>
      <c r="B214" s="321"/>
      <c r="C214" s="321"/>
      <c r="D214" s="321"/>
      <c r="E214" s="321"/>
      <c r="F214" s="321"/>
      <c r="G214" s="321"/>
      <c r="H214" s="367"/>
      <c r="I214" s="382"/>
      <c r="J214" s="367"/>
      <c r="K214" s="321"/>
      <c r="L214" s="321"/>
      <c r="M214" s="321"/>
      <c r="N214" s="321"/>
      <c r="O214" s="321"/>
      <c r="P214" s="321"/>
    </row>
    <row r="215">
      <c r="A215" s="321"/>
      <c r="B215" s="321"/>
      <c r="C215" s="321"/>
      <c r="D215" s="321"/>
      <c r="E215" s="321"/>
      <c r="F215" s="321"/>
      <c r="G215" s="321"/>
      <c r="H215" s="367"/>
      <c r="I215" s="382"/>
      <c r="J215" s="367"/>
      <c r="K215" s="321"/>
      <c r="L215" s="321"/>
      <c r="M215" s="321"/>
      <c r="N215" s="321"/>
      <c r="O215" s="321"/>
      <c r="P215" s="321"/>
    </row>
    <row r="216">
      <c r="A216" s="321"/>
      <c r="B216" s="321"/>
      <c r="C216" s="321"/>
      <c r="D216" s="321"/>
      <c r="E216" s="321"/>
      <c r="F216" s="321"/>
      <c r="G216" s="321"/>
      <c r="H216" s="367"/>
      <c r="I216" s="382"/>
      <c r="J216" s="367"/>
      <c r="K216" s="321"/>
      <c r="L216" s="321"/>
      <c r="M216" s="321"/>
      <c r="N216" s="321"/>
      <c r="O216" s="321"/>
      <c r="P216" s="321"/>
    </row>
    <row r="217">
      <c r="A217" s="321"/>
      <c r="B217" s="321"/>
      <c r="C217" s="321"/>
      <c r="D217" s="321"/>
      <c r="E217" s="321"/>
      <c r="F217" s="321"/>
      <c r="G217" s="321"/>
      <c r="H217" s="367"/>
      <c r="I217" s="382"/>
      <c r="J217" s="367"/>
      <c r="K217" s="321"/>
      <c r="L217" s="321"/>
      <c r="M217" s="321"/>
      <c r="N217" s="321"/>
      <c r="O217" s="321"/>
      <c r="P217" s="321"/>
    </row>
    <row r="218">
      <c r="A218" s="321"/>
      <c r="B218" s="321"/>
      <c r="C218" s="321"/>
      <c r="D218" s="321"/>
      <c r="E218" s="321"/>
      <c r="F218" s="321"/>
      <c r="G218" s="321"/>
      <c r="H218" s="367"/>
      <c r="I218" s="382"/>
      <c r="J218" s="367"/>
      <c r="K218" s="321"/>
      <c r="L218" s="321"/>
      <c r="M218" s="321"/>
      <c r="N218" s="321"/>
      <c r="O218" s="321"/>
      <c r="P218" s="321"/>
    </row>
    <row r="219">
      <c r="A219" s="321"/>
      <c r="B219" s="321"/>
      <c r="C219" s="321"/>
      <c r="D219" s="321"/>
      <c r="E219" s="321"/>
      <c r="F219" s="321"/>
      <c r="G219" s="321"/>
      <c r="H219" s="367"/>
      <c r="I219" s="382"/>
      <c r="J219" s="367"/>
      <c r="K219" s="321"/>
      <c r="L219" s="321"/>
      <c r="M219" s="321"/>
      <c r="N219" s="321"/>
      <c r="O219" s="321"/>
      <c r="P219" s="321"/>
    </row>
    <row r="220">
      <c r="A220" s="321"/>
      <c r="B220" s="321"/>
      <c r="C220" s="321"/>
      <c r="D220" s="321"/>
      <c r="E220" s="321"/>
      <c r="F220" s="321"/>
      <c r="G220" s="321"/>
      <c r="H220" s="367"/>
      <c r="I220" s="382"/>
      <c r="J220" s="367"/>
      <c r="K220" s="321"/>
      <c r="L220" s="321"/>
      <c r="M220" s="321"/>
      <c r="N220" s="321"/>
      <c r="O220" s="321"/>
      <c r="P220" s="321"/>
    </row>
    <row r="221">
      <c r="A221" s="321"/>
      <c r="B221" s="321"/>
      <c r="C221" s="321"/>
      <c r="D221" s="321"/>
      <c r="E221" s="321"/>
      <c r="F221" s="321"/>
      <c r="G221" s="321"/>
      <c r="H221" s="367"/>
      <c r="I221" s="382"/>
      <c r="J221" s="367"/>
      <c r="K221" s="321"/>
      <c r="L221" s="321"/>
      <c r="M221" s="321"/>
      <c r="N221" s="321"/>
      <c r="O221" s="321"/>
      <c r="P221" s="321"/>
    </row>
    <row r="222">
      <c r="A222" s="321"/>
      <c r="B222" s="321"/>
      <c r="C222" s="321"/>
      <c r="D222" s="321"/>
      <c r="E222" s="321"/>
      <c r="F222" s="321"/>
      <c r="G222" s="321"/>
      <c r="H222" s="367"/>
      <c r="I222" s="382"/>
      <c r="J222" s="367"/>
      <c r="K222" s="321"/>
      <c r="L222" s="321"/>
      <c r="M222" s="321"/>
      <c r="N222" s="321"/>
      <c r="O222" s="321"/>
      <c r="P222" s="321"/>
    </row>
    <row r="223">
      <c r="A223" s="321"/>
      <c r="B223" s="321"/>
      <c r="C223" s="321"/>
      <c r="D223" s="321"/>
      <c r="E223" s="321"/>
      <c r="F223" s="321"/>
      <c r="G223" s="321"/>
      <c r="H223" s="367"/>
      <c r="I223" s="382"/>
      <c r="J223" s="367"/>
      <c r="K223" s="321"/>
      <c r="L223" s="321"/>
      <c r="M223" s="321"/>
      <c r="N223" s="321"/>
      <c r="O223" s="321"/>
      <c r="P223" s="321"/>
    </row>
    <row r="224">
      <c r="A224" s="321"/>
      <c r="B224" s="321"/>
      <c r="C224" s="321"/>
      <c r="D224" s="321"/>
      <c r="E224" s="321"/>
      <c r="F224" s="321"/>
      <c r="G224" s="321"/>
      <c r="H224" s="367"/>
      <c r="I224" s="382"/>
      <c r="J224" s="367"/>
      <c r="K224" s="321"/>
      <c r="L224" s="321"/>
      <c r="M224" s="321"/>
      <c r="N224" s="321"/>
      <c r="O224" s="321"/>
      <c r="P224" s="321"/>
    </row>
    <row r="225">
      <c r="A225" s="321"/>
      <c r="B225" s="321"/>
      <c r="C225" s="321"/>
      <c r="D225" s="321"/>
      <c r="E225" s="321"/>
      <c r="F225" s="321"/>
      <c r="G225" s="321"/>
      <c r="H225" s="367"/>
      <c r="I225" s="382"/>
      <c r="J225" s="367"/>
      <c r="K225" s="321"/>
      <c r="L225" s="321"/>
      <c r="M225" s="321"/>
      <c r="N225" s="321"/>
      <c r="O225" s="321"/>
      <c r="P225" s="321"/>
    </row>
    <row r="226">
      <c r="A226" s="321"/>
      <c r="B226" s="321"/>
      <c r="C226" s="321"/>
      <c r="D226" s="321"/>
      <c r="E226" s="321"/>
      <c r="F226" s="321"/>
      <c r="G226" s="321"/>
      <c r="H226" s="367"/>
      <c r="I226" s="382"/>
      <c r="J226" s="367"/>
      <c r="K226" s="321"/>
      <c r="L226" s="321"/>
      <c r="M226" s="321"/>
      <c r="N226" s="321"/>
      <c r="O226" s="321"/>
      <c r="P226" s="321"/>
    </row>
    <row r="227">
      <c r="A227" s="321"/>
      <c r="B227" s="321"/>
      <c r="C227" s="321"/>
      <c r="D227" s="321"/>
      <c r="E227" s="321"/>
      <c r="F227" s="321"/>
      <c r="G227" s="321"/>
      <c r="H227" s="367"/>
      <c r="I227" s="382"/>
      <c r="J227" s="367"/>
      <c r="K227" s="321"/>
      <c r="L227" s="321"/>
      <c r="M227" s="321"/>
      <c r="N227" s="321"/>
      <c r="O227" s="321"/>
      <c r="P227" s="321"/>
    </row>
    <row r="228">
      <c r="A228" s="321"/>
      <c r="B228" s="321"/>
      <c r="C228" s="321"/>
      <c r="D228" s="321"/>
      <c r="E228" s="321"/>
      <c r="F228" s="321"/>
      <c r="G228" s="321"/>
      <c r="H228" s="367"/>
      <c r="I228" s="382"/>
      <c r="J228" s="367"/>
      <c r="K228" s="321"/>
      <c r="L228" s="321"/>
      <c r="M228" s="321"/>
      <c r="N228" s="321"/>
      <c r="O228" s="321"/>
      <c r="P228" s="321"/>
    </row>
    <row r="229">
      <c r="A229" s="321"/>
      <c r="B229" s="321"/>
      <c r="C229" s="321"/>
      <c r="D229" s="321"/>
      <c r="E229" s="321"/>
      <c r="F229" s="321"/>
      <c r="G229" s="321"/>
      <c r="H229" s="367"/>
      <c r="I229" s="382"/>
      <c r="J229" s="367"/>
      <c r="K229" s="321"/>
      <c r="L229" s="321"/>
      <c r="M229" s="321"/>
      <c r="N229" s="321"/>
      <c r="O229" s="321"/>
      <c r="P229" s="321"/>
    </row>
    <row r="230">
      <c r="A230" s="321"/>
      <c r="B230" s="321"/>
      <c r="C230" s="321"/>
      <c r="D230" s="321"/>
      <c r="E230" s="321"/>
      <c r="F230" s="321"/>
      <c r="G230" s="321"/>
      <c r="H230" s="367"/>
      <c r="I230" s="382"/>
      <c r="J230" s="367"/>
      <c r="K230" s="321"/>
      <c r="L230" s="321"/>
      <c r="M230" s="321"/>
      <c r="N230" s="321"/>
      <c r="O230" s="321"/>
      <c r="P230" s="321"/>
    </row>
    <row r="231">
      <c r="A231" s="321"/>
      <c r="B231" s="321"/>
      <c r="C231" s="321"/>
      <c r="D231" s="321"/>
      <c r="E231" s="321"/>
      <c r="F231" s="321"/>
      <c r="G231" s="321"/>
      <c r="H231" s="367"/>
      <c r="I231" s="382"/>
      <c r="J231" s="367"/>
      <c r="K231" s="321"/>
      <c r="L231" s="321"/>
      <c r="M231" s="321"/>
      <c r="N231" s="321"/>
      <c r="O231" s="321"/>
      <c r="P231" s="321"/>
    </row>
    <row r="232">
      <c r="A232" s="321"/>
      <c r="B232" s="321"/>
      <c r="C232" s="321"/>
      <c r="D232" s="321"/>
      <c r="E232" s="321"/>
      <c r="F232" s="321"/>
      <c r="G232" s="321"/>
      <c r="H232" s="367"/>
      <c r="I232" s="382"/>
      <c r="J232" s="367"/>
      <c r="K232" s="321"/>
      <c r="L232" s="321"/>
      <c r="M232" s="321"/>
      <c r="N232" s="321"/>
      <c r="O232" s="321"/>
      <c r="P232" s="321"/>
    </row>
    <row r="233">
      <c r="A233" s="321"/>
      <c r="B233" s="321"/>
      <c r="C233" s="321"/>
      <c r="D233" s="321"/>
      <c r="E233" s="321"/>
      <c r="F233" s="321"/>
      <c r="G233" s="321"/>
      <c r="H233" s="367"/>
      <c r="I233" s="382"/>
      <c r="J233" s="367"/>
      <c r="K233" s="321"/>
      <c r="L233" s="321"/>
      <c r="M233" s="321"/>
      <c r="N233" s="321"/>
      <c r="O233" s="321"/>
      <c r="P233" s="321"/>
    </row>
    <row r="234">
      <c r="A234" s="321"/>
      <c r="B234" s="321"/>
      <c r="C234" s="321"/>
      <c r="D234" s="321"/>
      <c r="E234" s="321"/>
      <c r="F234" s="321"/>
      <c r="G234" s="321"/>
      <c r="H234" s="367"/>
      <c r="I234" s="382"/>
      <c r="J234" s="367"/>
      <c r="K234" s="321"/>
      <c r="L234" s="321"/>
      <c r="M234" s="321"/>
      <c r="N234" s="321"/>
      <c r="O234" s="321"/>
      <c r="P234" s="321"/>
    </row>
    <row r="235">
      <c r="A235" s="321"/>
      <c r="B235" s="321"/>
      <c r="C235" s="321"/>
      <c r="D235" s="321"/>
      <c r="E235" s="321"/>
      <c r="F235" s="321"/>
      <c r="G235" s="321"/>
      <c r="H235" s="367"/>
      <c r="I235" s="382"/>
      <c r="J235" s="367"/>
      <c r="K235" s="321"/>
      <c r="L235" s="321"/>
      <c r="M235" s="321"/>
      <c r="N235" s="321"/>
      <c r="O235" s="321"/>
      <c r="P235" s="321"/>
    </row>
    <row r="236">
      <c r="A236" s="321"/>
      <c r="B236" s="321"/>
      <c r="C236" s="321"/>
      <c r="D236" s="321"/>
      <c r="E236" s="321"/>
      <c r="F236" s="321"/>
      <c r="G236" s="321"/>
      <c r="H236" s="367"/>
      <c r="I236" s="382"/>
      <c r="J236" s="367"/>
      <c r="K236" s="321"/>
      <c r="L236" s="321"/>
      <c r="M236" s="321"/>
      <c r="N236" s="321"/>
      <c r="O236" s="321"/>
      <c r="P236" s="321"/>
    </row>
    <row r="237">
      <c r="A237" s="321"/>
      <c r="B237" s="321"/>
      <c r="C237" s="321"/>
      <c r="D237" s="321"/>
      <c r="E237" s="321"/>
      <c r="F237" s="321"/>
      <c r="G237" s="321"/>
      <c r="H237" s="367"/>
      <c r="I237" s="382"/>
      <c r="J237" s="367"/>
      <c r="K237" s="321"/>
      <c r="L237" s="321"/>
      <c r="M237" s="321"/>
      <c r="N237" s="321"/>
      <c r="O237" s="321"/>
      <c r="P237" s="321"/>
    </row>
    <row r="238">
      <c r="A238" s="321"/>
      <c r="B238" s="321"/>
      <c r="C238" s="321"/>
      <c r="D238" s="321"/>
      <c r="E238" s="321"/>
      <c r="F238" s="321"/>
      <c r="G238" s="321"/>
      <c r="H238" s="367"/>
      <c r="I238" s="382"/>
      <c r="J238" s="367"/>
      <c r="K238" s="321"/>
      <c r="L238" s="321"/>
      <c r="M238" s="321"/>
      <c r="N238" s="321"/>
      <c r="O238" s="321"/>
      <c r="P238" s="321"/>
    </row>
    <row r="239">
      <c r="A239" s="321"/>
      <c r="B239" s="321"/>
      <c r="C239" s="321"/>
      <c r="D239" s="321"/>
      <c r="E239" s="321"/>
      <c r="F239" s="321"/>
      <c r="G239" s="321"/>
      <c r="H239" s="367"/>
      <c r="I239" s="382"/>
      <c r="J239" s="367"/>
      <c r="K239" s="321"/>
      <c r="L239" s="321"/>
      <c r="M239" s="321"/>
      <c r="N239" s="321"/>
      <c r="O239" s="321"/>
      <c r="P239" s="321"/>
    </row>
    <row r="240">
      <c r="A240" s="321"/>
      <c r="B240" s="321"/>
      <c r="C240" s="321"/>
      <c r="D240" s="321"/>
      <c r="E240" s="321"/>
      <c r="F240" s="321"/>
      <c r="G240" s="321"/>
      <c r="H240" s="367"/>
      <c r="I240" s="382"/>
      <c r="J240" s="367"/>
      <c r="K240" s="321"/>
      <c r="L240" s="321"/>
      <c r="M240" s="321"/>
      <c r="N240" s="321"/>
      <c r="O240" s="321"/>
      <c r="P240" s="321"/>
    </row>
    <row r="241">
      <c r="A241" s="321"/>
      <c r="B241" s="321"/>
      <c r="C241" s="321"/>
      <c r="D241" s="321"/>
      <c r="E241" s="321"/>
      <c r="F241" s="321"/>
      <c r="G241" s="321"/>
      <c r="H241" s="367"/>
      <c r="I241" s="382"/>
      <c r="J241" s="367"/>
      <c r="K241" s="321"/>
      <c r="L241" s="321"/>
      <c r="M241" s="321"/>
      <c r="N241" s="321"/>
      <c r="O241" s="321"/>
      <c r="P241" s="321"/>
    </row>
    <row r="242">
      <c r="A242" s="321"/>
      <c r="B242" s="321"/>
      <c r="C242" s="321"/>
      <c r="D242" s="321"/>
      <c r="E242" s="321"/>
      <c r="F242" s="321"/>
      <c r="G242" s="321"/>
      <c r="H242" s="367"/>
      <c r="I242" s="382"/>
      <c r="J242" s="367"/>
      <c r="K242" s="321"/>
      <c r="L242" s="321"/>
      <c r="M242" s="321"/>
      <c r="N242" s="321"/>
      <c r="O242" s="321"/>
      <c r="P242" s="321"/>
    </row>
    <row r="243">
      <c r="A243" s="321"/>
      <c r="B243" s="321"/>
      <c r="C243" s="321"/>
      <c r="D243" s="321"/>
      <c r="E243" s="321"/>
      <c r="F243" s="321"/>
      <c r="G243" s="321"/>
      <c r="H243" s="367"/>
      <c r="I243" s="382"/>
      <c r="J243" s="367"/>
      <c r="K243" s="321"/>
      <c r="L243" s="321"/>
      <c r="M243" s="321"/>
      <c r="N243" s="321"/>
      <c r="O243" s="321"/>
      <c r="P243" s="321"/>
    </row>
    <row r="244">
      <c r="A244" s="321"/>
      <c r="B244" s="321"/>
      <c r="C244" s="321"/>
      <c r="D244" s="321"/>
      <c r="E244" s="321"/>
      <c r="F244" s="321"/>
      <c r="G244" s="321"/>
      <c r="H244" s="367"/>
      <c r="I244" s="382"/>
      <c r="J244" s="367"/>
      <c r="K244" s="321"/>
      <c r="L244" s="321"/>
      <c r="M244" s="321"/>
      <c r="N244" s="321"/>
      <c r="O244" s="321"/>
      <c r="P244" s="321"/>
    </row>
    <row r="245">
      <c r="A245" s="321"/>
      <c r="B245" s="321"/>
      <c r="C245" s="321"/>
      <c r="D245" s="321"/>
      <c r="E245" s="321"/>
      <c r="F245" s="321"/>
      <c r="G245" s="321"/>
      <c r="H245" s="367"/>
      <c r="I245" s="382"/>
      <c r="J245" s="367"/>
      <c r="K245" s="321"/>
      <c r="L245" s="321"/>
      <c r="M245" s="321"/>
      <c r="N245" s="321"/>
      <c r="O245" s="321"/>
      <c r="P245" s="321"/>
    </row>
    <row r="246">
      <c r="A246" s="321"/>
      <c r="B246" s="321"/>
      <c r="C246" s="321"/>
      <c r="D246" s="321"/>
      <c r="E246" s="321"/>
      <c r="F246" s="321"/>
      <c r="G246" s="321"/>
      <c r="H246" s="367"/>
      <c r="I246" s="382"/>
      <c r="J246" s="367"/>
      <c r="K246" s="321"/>
      <c r="L246" s="321"/>
      <c r="M246" s="321"/>
      <c r="N246" s="321"/>
      <c r="O246" s="321"/>
      <c r="P246" s="321"/>
    </row>
    <row r="247">
      <c r="A247" s="321"/>
      <c r="B247" s="321"/>
      <c r="C247" s="321"/>
      <c r="D247" s="321"/>
      <c r="E247" s="321"/>
      <c r="F247" s="321"/>
      <c r="G247" s="321"/>
      <c r="H247" s="367"/>
      <c r="I247" s="382"/>
      <c r="J247" s="367"/>
      <c r="K247" s="321"/>
      <c r="L247" s="321"/>
      <c r="M247" s="321"/>
      <c r="N247" s="321"/>
      <c r="O247" s="321"/>
      <c r="P247" s="321"/>
    </row>
    <row r="248">
      <c r="A248" s="321"/>
      <c r="B248" s="321"/>
      <c r="C248" s="321"/>
      <c r="D248" s="321"/>
      <c r="E248" s="321"/>
      <c r="F248" s="321"/>
      <c r="G248" s="321"/>
      <c r="H248" s="367"/>
      <c r="I248" s="382"/>
      <c r="J248" s="367"/>
      <c r="K248" s="321"/>
      <c r="L248" s="321"/>
      <c r="M248" s="321"/>
      <c r="N248" s="321"/>
      <c r="O248" s="321"/>
      <c r="P248" s="321"/>
    </row>
    <row r="249">
      <c r="A249" s="321"/>
      <c r="B249" s="321"/>
      <c r="C249" s="321"/>
      <c r="D249" s="321"/>
      <c r="E249" s="321"/>
      <c r="F249" s="321"/>
      <c r="G249" s="321"/>
      <c r="H249" s="367"/>
      <c r="I249" s="382"/>
      <c r="J249" s="367"/>
      <c r="K249" s="321"/>
      <c r="L249" s="321"/>
      <c r="M249" s="321"/>
      <c r="N249" s="321"/>
      <c r="O249" s="321"/>
      <c r="P249" s="321"/>
    </row>
    <row r="250">
      <c r="A250" s="321"/>
      <c r="B250" s="321"/>
      <c r="C250" s="321"/>
      <c r="D250" s="321"/>
      <c r="E250" s="321"/>
      <c r="F250" s="321"/>
      <c r="G250" s="321"/>
      <c r="H250" s="367"/>
      <c r="I250" s="382"/>
      <c r="J250" s="367"/>
      <c r="K250" s="321"/>
      <c r="L250" s="321"/>
      <c r="M250" s="321"/>
      <c r="N250" s="321"/>
      <c r="O250" s="321"/>
      <c r="P250" s="321"/>
    </row>
    <row r="251">
      <c r="A251" s="321"/>
      <c r="B251" s="321"/>
      <c r="C251" s="321"/>
      <c r="D251" s="321"/>
      <c r="E251" s="321"/>
      <c r="F251" s="321"/>
      <c r="G251" s="321"/>
      <c r="H251" s="367"/>
      <c r="I251" s="382"/>
      <c r="J251" s="367"/>
      <c r="K251" s="321"/>
      <c r="L251" s="321"/>
      <c r="M251" s="321"/>
      <c r="N251" s="321"/>
      <c r="O251" s="321"/>
      <c r="P251" s="321"/>
    </row>
    <row r="252">
      <c r="A252" s="321"/>
      <c r="B252" s="321"/>
      <c r="C252" s="321"/>
      <c r="D252" s="321"/>
      <c r="E252" s="321"/>
      <c r="F252" s="321"/>
      <c r="G252" s="321"/>
      <c r="H252" s="367"/>
      <c r="I252" s="382"/>
      <c r="J252" s="367"/>
      <c r="K252" s="321"/>
      <c r="L252" s="321"/>
      <c r="M252" s="321"/>
      <c r="N252" s="321"/>
      <c r="O252" s="321"/>
      <c r="P252" s="321"/>
    </row>
    <row r="253">
      <c r="A253" s="321"/>
      <c r="B253" s="321"/>
      <c r="C253" s="321"/>
      <c r="D253" s="321"/>
      <c r="E253" s="321"/>
      <c r="F253" s="321"/>
      <c r="G253" s="321"/>
      <c r="H253" s="367"/>
      <c r="I253" s="382"/>
      <c r="J253" s="367"/>
      <c r="K253" s="321"/>
      <c r="L253" s="321"/>
      <c r="M253" s="321"/>
      <c r="N253" s="321"/>
      <c r="O253" s="321"/>
      <c r="P253" s="321"/>
    </row>
    <row r="254">
      <c r="A254" s="321"/>
      <c r="B254" s="321"/>
      <c r="C254" s="321"/>
      <c r="D254" s="321"/>
      <c r="E254" s="321"/>
      <c r="F254" s="321"/>
      <c r="G254" s="321"/>
      <c r="H254" s="367"/>
      <c r="I254" s="382"/>
      <c r="J254" s="367"/>
      <c r="K254" s="321"/>
      <c r="L254" s="321"/>
      <c r="M254" s="321"/>
      <c r="N254" s="321"/>
      <c r="O254" s="321"/>
      <c r="P254" s="321"/>
    </row>
    <row r="255">
      <c r="A255" s="321"/>
      <c r="B255" s="321"/>
      <c r="C255" s="321"/>
      <c r="D255" s="321"/>
      <c r="E255" s="321"/>
      <c r="F255" s="321"/>
      <c r="G255" s="321"/>
      <c r="H255" s="367"/>
      <c r="I255" s="382"/>
      <c r="J255" s="367"/>
      <c r="K255" s="321"/>
      <c r="L255" s="321"/>
      <c r="M255" s="321"/>
      <c r="N255" s="321"/>
      <c r="O255" s="321"/>
      <c r="P255" s="321"/>
    </row>
    <row r="256">
      <c r="A256" s="321"/>
      <c r="B256" s="321"/>
      <c r="C256" s="321"/>
      <c r="D256" s="321"/>
      <c r="E256" s="321"/>
      <c r="F256" s="321"/>
      <c r="G256" s="321"/>
      <c r="H256" s="367"/>
      <c r="I256" s="382"/>
      <c r="J256" s="367"/>
      <c r="K256" s="321"/>
      <c r="L256" s="321"/>
      <c r="M256" s="321"/>
      <c r="N256" s="321"/>
      <c r="O256" s="321"/>
      <c r="P256" s="321"/>
    </row>
    <row r="257">
      <c r="A257" s="321"/>
      <c r="B257" s="321"/>
      <c r="C257" s="321"/>
      <c r="D257" s="321"/>
      <c r="E257" s="321"/>
      <c r="F257" s="321"/>
      <c r="G257" s="321"/>
      <c r="H257" s="367"/>
      <c r="I257" s="382"/>
      <c r="J257" s="367"/>
      <c r="K257" s="321"/>
      <c r="L257" s="321"/>
      <c r="M257" s="321"/>
      <c r="N257" s="321"/>
      <c r="O257" s="321"/>
      <c r="P257" s="321"/>
    </row>
    <row r="258">
      <c r="A258" s="321"/>
      <c r="B258" s="321"/>
      <c r="C258" s="321"/>
      <c r="D258" s="321"/>
      <c r="E258" s="321"/>
      <c r="F258" s="321"/>
      <c r="G258" s="321"/>
      <c r="H258" s="367"/>
      <c r="I258" s="382"/>
      <c r="J258" s="367"/>
      <c r="K258" s="321"/>
      <c r="L258" s="321"/>
      <c r="M258" s="321"/>
      <c r="N258" s="321"/>
      <c r="O258" s="321"/>
      <c r="P258" s="321"/>
    </row>
    <row r="259">
      <c r="A259" s="321"/>
      <c r="B259" s="321"/>
      <c r="C259" s="321"/>
      <c r="D259" s="321"/>
      <c r="E259" s="321"/>
      <c r="F259" s="321"/>
      <c r="G259" s="321"/>
      <c r="H259" s="367"/>
      <c r="I259" s="382"/>
      <c r="J259" s="367"/>
      <c r="K259" s="321"/>
      <c r="L259" s="321"/>
      <c r="M259" s="321"/>
      <c r="N259" s="321"/>
      <c r="O259" s="321"/>
      <c r="P259" s="321"/>
    </row>
    <row r="260">
      <c r="A260" s="321"/>
      <c r="B260" s="321"/>
      <c r="C260" s="321"/>
      <c r="D260" s="321"/>
      <c r="E260" s="321"/>
      <c r="F260" s="321"/>
      <c r="G260" s="321"/>
      <c r="H260" s="367"/>
      <c r="I260" s="382"/>
      <c r="J260" s="367"/>
      <c r="K260" s="321"/>
      <c r="L260" s="321"/>
      <c r="M260" s="321"/>
      <c r="N260" s="321"/>
      <c r="O260" s="321"/>
      <c r="P260" s="321"/>
    </row>
    <row r="261">
      <c r="A261" s="321"/>
      <c r="B261" s="321"/>
      <c r="C261" s="321"/>
      <c r="D261" s="321"/>
      <c r="E261" s="321"/>
      <c r="F261" s="321"/>
      <c r="G261" s="321"/>
      <c r="H261" s="367"/>
      <c r="I261" s="382"/>
      <c r="J261" s="367"/>
      <c r="K261" s="321"/>
      <c r="L261" s="321"/>
      <c r="M261" s="321"/>
      <c r="N261" s="321"/>
      <c r="O261" s="321"/>
      <c r="P261" s="321"/>
    </row>
    <row r="262">
      <c r="A262" s="321"/>
      <c r="B262" s="321"/>
      <c r="C262" s="321"/>
      <c r="D262" s="321"/>
      <c r="E262" s="321"/>
      <c r="F262" s="321"/>
      <c r="G262" s="321"/>
      <c r="H262" s="367"/>
      <c r="I262" s="382"/>
      <c r="J262" s="367"/>
      <c r="K262" s="321"/>
      <c r="L262" s="321"/>
      <c r="M262" s="321"/>
      <c r="N262" s="321"/>
      <c r="O262" s="321"/>
      <c r="P262" s="321"/>
    </row>
    <row r="263">
      <c r="A263" s="321"/>
      <c r="B263" s="321"/>
      <c r="C263" s="321"/>
      <c r="D263" s="321"/>
      <c r="E263" s="321"/>
      <c r="F263" s="321"/>
      <c r="G263" s="321"/>
      <c r="H263" s="367"/>
      <c r="I263" s="382"/>
      <c r="J263" s="367"/>
      <c r="K263" s="321"/>
      <c r="L263" s="321"/>
      <c r="M263" s="321"/>
      <c r="N263" s="321"/>
      <c r="O263" s="321"/>
      <c r="P263" s="321"/>
    </row>
    <row r="264">
      <c r="A264" s="321"/>
      <c r="B264" s="321"/>
      <c r="C264" s="321"/>
      <c r="D264" s="321"/>
      <c r="E264" s="321"/>
      <c r="F264" s="321"/>
      <c r="G264" s="321"/>
      <c r="H264" s="367"/>
      <c r="I264" s="382"/>
      <c r="J264" s="367"/>
      <c r="K264" s="321"/>
      <c r="L264" s="321"/>
      <c r="M264" s="321"/>
      <c r="N264" s="321"/>
      <c r="O264" s="321"/>
      <c r="P264" s="321"/>
    </row>
    <row r="265">
      <c r="A265" s="321"/>
      <c r="B265" s="321"/>
      <c r="C265" s="321"/>
      <c r="D265" s="321"/>
      <c r="E265" s="321"/>
      <c r="F265" s="321"/>
      <c r="G265" s="321"/>
      <c r="H265" s="367"/>
      <c r="I265" s="382"/>
      <c r="J265" s="367"/>
      <c r="K265" s="321"/>
      <c r="L265" s="321"/>
      <c r="M265" s="321"/>
      <c r="N265" s="321"/>
      <c r="O265" s="321"/>
      <c r="P265" s="321"/>
    </row>
    <row r="266">
      <c r="A266" s="321"/>
      <c r="B266" s="321"/>
      <c r="C266" s="321"/>
      <c r="D266" s="321"/>
      <c r="E266" s="321"/>
      <c r="F266" s="321"/>
      <c r="G266" s="321"/>
      <c r="H266" s="367"/>
      <c r="I266" s="382"/>
      <c r="J266" s="367"/>
      <c r="K266" s="321"/>
      <c r="L266" s="321"/>
      <c r="M266" s="321"/>
      <c r="N266" s="321"/>
      <c r="O266" s="321"/>
      <c r="P266" s="321"/>
    </row>
    <row r="267">
      <c r="A267" s="321"/>
      <c r="B267" s="321"/>
      <c r="C267" s="321"/>
      <c r="D267" s="321"/>
      <c r="E267" s="321"/>
      <c r="F267" s="321"/>
      <c r="G267" s="321"/>
      <c r="H267" s="367"/>
      <c r="I267" s="382"/>
      <c r="J267" s="367"/>
      <c r="K267" s="321"/>
      <c r="L267" s="321"/>
      <c r="M267" s="321"/>
      <c r="N267" s="321"/>
      <c r="O267" s="321"/>
      <c r="P267" s="321"/>
    </row>
    <row r="268">
      <c r="A268" s="321"/>
      <c r="B268" s="321"/>
      <c r="C268" s="321"/>
      <c r="D268" s="321"/>
      <c r="E268" s="321"/>
      <c r="F268" s="321"/>
      <c r="G268" s="321"/>
      <c r="H268" s="367"/>
      <c r="I268" s="382"/>
      <c r="J268" s="367"/>
      <c r="K268" s="321"/>
      <c r="L268" s="321"/>
      <c r="M268" s="321"/>
      <c r="N268" s="321"/>
      <c r="O268" s="321"/>
      <c r="P268" s="321"/>
    </row>
    <row r="269">
      <c r="A269" s="321"/>
      <c r="B269" s="321"/>
      <c r="C269" s="321"/>
      <c r="D269" s="321"/>
      <c r="E269" s="321"/>
      <c r="F269" s="321"/>
      <c r="G269" s="321"/>
      <c r="H269" s="367"/>
      <c r="I269" s="382"/>
      <c r="J269" s="367"/>
      <c r="K269" s="321"/>
      <c r="L269" s="321"/>
      <c r="M269" s="321"/>
      <c r="N269" s="321"/>
      <c r="O269" s="321"/>
      <c r="P269" s="321"/>
    </row>
    <row r="270">
      <c r="A270" s="321"/>
      <c r="B270" s="321"/>
      <c r="C270" s="321"/>
      <c r="D270" s="321"/>
      <c r="E270" s="321"/>
      <c r="F270" s="321"/>
      <c r="G270" s="321"/>
      <c r="H270" s="367"/>
      <c r="I270" s="382"/>
      <c r="J270" s="367"/>
      <c r="K270" s="321"/>
      <c r="L270" s="321"/>
      <c r="M270" s="321"/>
      <c r="N270" s="321"/>
      <c r="O270" s="321"/>
      <c r="P270" s="321"/>
    </row>
    <row r="271">
      <c r="A271" s="321"/>
      <c r="B271" s="321"/>
      <c r="C271" s="321"/>
      <c r="D271" s="321"/>
      <c r="E271" s="321"/>
      <c r="F271" s="321"/>
      <c r="G271" s="321"/>
      <c r="H271" s="367"/>
      <c r="I271" s="382"/>
      <c r="J271" s="367"/>
      <c r="K271" s="321"/>
      <c r="L271" s="321"/>
      <c r="M271" s="321"/>
      <c r="N271" s="321"/>
      <c r="O271" s="321"/>
      <c r="P271" s="321"/>
    </row>
    <row r="272">
      <c r="A272" s="321"/>
      <c r="B272" s="321"/>
      <c r="C272" s="321"/>
      <c r="D272" s="321"/>
      <c r="E272" s="321"/>
      <c r="F272" s="321"/>
      <c r="G272" s="321"/>
      <c r="H272" s="367"/>
      <c r="I272" s="382"/>
      <c r="J272" s="367"/>
      <c r="K272" s="321"/>
      <c r="L272" s="321"/>
      <c r="M272" s="321"/>
      <c r="N272" s="321"/>
      <c r="O272" s="321"/>
      <c r="P272" s="321"/>
    </row>
    <row r="273">
      <c r="A273" s="321"/>
      <c r="B273" s="321"/>
      <c r="C273" s="321"/>
      <c r="D273" s="321"/>
      <c r="E273" s="321"/>
      <c r="F273" s="321"/>
      <c r="G273" s="321"/>
      <c r="H273" s="367"/>
      <c r="I273" s="382"/>
      <c r="J273" s="367"/>
      <c r="K273" s="321"/>
      <c r="L273" s="321"/>
      <c r="M273" s="321"/>
      <c r="N273" s="321"/>
      <c r="O273" s="321"/>
      <c r="P273" s="321"/>
    </row>
    <row r="274">
      <c r="A274" s="321"/>
      <c r="B274" s="321"/>
      <c r="C274" s="321"/>
      <c r="D274" s="321"/>
      <c r="E274" s="321"/>
      <c r="F274" s="321"/>
      <c r="G274" s="321"/>
      <c r="H274" s="367"/>
      <c r="I274" s="382"/>
      <c r="J274" s="367"/>
      <c r="K274" s="321"/>
      <c r="L274" s="321"/>
      <c r="M274" s="321"/>
      <c r="N274" s="321"/>
      <c r="O274" s="321"/>
      <c r="P274" s="321"/>
    </row>
    <row r="275">
      <c r="A275" s="321"/>
      <c r="B275" s="321"/>
      <c r="C275" s="321"/>
      <c r="D275" s="321"/>
      <c r="E275" s="321"/>
      <c r="F275" s="321"/>
      <c r="G275" s="321"/>
      <c r="H275" s="367"/>
      <c r="I275" s="382"/>
      <c r="J275" s="367"/>
      <c r="K275" s="321"/>
      <c r="L275" s="321"/>
      <c r="M275" s="321"/>
      <c r="N275" s="321"/>
      <c r="O275" s="321"/>
      <c r="P275" s="321"/>
    </row>
    <row r="276">
      <c r="A276" s="321"/>
      <c r="B276" s="321"/>
      <c r="C276" s="321"/>
      <c r="D276" s="321"/>
      <c r="E276" s="321"/>
      <c r="F276" s="321"/>
      <c r="G276" s="321"/>
      <c r="H276" s="367"/>
      <c r="I276" s="382"/>
      <c r="J276" s="367"/>
      <c r="K276" s="321"/>
      <c r="L276" s="321"/>
      <c r="M276" s="321"/>
      <c r="N276" s="321"/>
      <c r="O276" s="321"/>
      <c r="P276" s="321"/>
    </row>
    <row r="277">
      <c r="A277" s="321"/>
      <c r="B277" s="321"/>
      <c r="C277" s="321"/>
      <c r="D277" s="321"/>
      <c r="E277" s="321"/>
      <c r="F277" s="321"/>
      <c r="G277" s="321"/>
      <c r="H277" s="367"/>
      <c r="I277" s="382"/>
      <c r="J277" s="367"/>
      <c r="K277" s="321"/>
      <c r="L277" s="321"/>
      <c r="M277" s="321"/>
      <c r="N277" s="321"/>
      <c r="O277" s="321"/>
      <c r="P277" s="321"/>
    </row>
    <row r="278">
      <c r="A278" s="321"/>
      <c r="B278" s="321"/>
      <c r="C278" s="321"/>
      <c r="D278" s="321"/>
      <c r="E278" s="321"/>
      <c r="F278" s="321"/>
      <c r="G278" s="321"/>
      <c r="H278" s="367"/>
      <c r="I278" s="382"/>
      <c r="J278" s="367"/>
      <c r="K278" s="321"/>
      <c r="L278" s="321"/>
      <c r="M278" s="321"/>
      <c r="N278" s="321"/>
      <c r="O278" s="321"/>
      <c r="P278" s="321"/>
    </row>
    <row r="279">
      <c r="A279" s="321"/>
      <c r="B279" s="321"/>
      <c r="C279" s="321"/>
      <c r="D279" s="321"/>
      <c r="E279" s="321"/>
      <c r="F279" s="321"/>
      <c r="G279" s="321"/>
      <c r="H279" s="367"/>
      <c r="I279" s="382"/>
      <c r="J279" s="367"/>
      <c r="K279" s="321"/>
      <c r="L279" s="321"/>
      <c r="M279" s="321"/>
      <c r="N279" s="321"/>
      <c r="O279" s="321"/>
      <c r="P279" s="321"/>
    </row>
    <row r="280">
      <c r="A280" s="321"/>
      <c r="B280" s="321"/>
      <c r="C280" s="321"/>
      <c r="D280" s="321"/>
      <c r="E280" s="321"/>
      <c r="F280" s="321"/>
      <c r="G280" s="321"/>
      <c r="H280" s="367"/>
      <c r="I280" s="382"/>
      <c r="J280" s="367"/>
      <c r="K280" s="321"/>
      <c r="L280" s="321"/>
      <c r="M280" s="321"/>
      <c r="N280" s="321"/>
      <c r="O280" s="321"/>
      <c r="P280" s="321"/>
    </row>
    <row r="281">
      <c r="A281" s="321"/>
      <c r="B281" s="321"/>
      <c r="C281" s="321"/>
      <c r="D281" s="321"/>
      <c r="E281" s="321"/>
      <c r="F281" s="321"/>
      <c r="G281" s="321"/>
      <c r="H281" s="367"/>
      <c r="I281" s="382"/>
      <c r="J281" s="367"/>
      <c r="K281" s="321"/>
      <c r="L281" s="321"/>
      <c r="M281" s="321"/>
      <c r="N281" s="321"/>
      <c r="O281" s="321"/>
      <c r="P281" s="321"/>
    </row>
    <row r="282">
      <c r="A282" s="321"/>
      <c r="B282" s="321"/>
      <c r="C282" s="321"/>
      <c r="D282" s="321"/>
      <c r="E282" s="321"/>
      <c r="F282" s="321"/>
      <c r="G282" s="321"/>
      <c r="H282" s="367"/>
      <c r="I282" s="382"/>
      <c r="J282" s="367"/>
      <c r="K282" s="321"/>
      <c r="L282" s="321"/>
      <c r="M282" s="321"/>
      <c r="N282" s="321"/>
      <c r="O282" s="321"/>
      <c r="P282" s="321"/>
    </row>
    <row r="283">
      <c r="A283" s="321"/>
      <c r="B283" s="321"/>
      <c r="C283" s="321"/>
      <c r="D283" s="321"/>
      <c r="E283" s="321"/>
      <c r="F283" s="321"/>
      <c r="G283" s="321"/>
      <c r="H283" s="367"/>
      <c r="I283" s="382"/>
      <c r="J283" s="367"/>
      <c r="K283" s="321"/>
      <c r="L283" s="321"/>
      <c r="M283" s="321"/>
      <c r="N283" s="321"/>
      <c r="O283" s="321"/>
      <c r="P283" s="321"/>
    </row>
    <row r="284">
      <c r="A284" s="321"/>
      <c r="B284" s="321"/>
      <c r="C284" s="321"/>
      <c r="D284" s="321"/>
      <c r="E284" s="321"/>
      <c r="F284" s="321"/>
      <c r="G284" s="321"/>
      <c r="H284" s="367"/>
      <c r="I284" s="382"/>
      <c r="J284" s="367"/>
      <c r="K284" s="321"/>
      <c r="L284" s="321"/>
      <c r="M284" s="321"/>
      <c r="N284" s="321"/>
      <c r="O284" s="321"/>
      <c r="P284" s="321"/>
    </row>
    <row r="285">
      <c r="A285" s="321"/>
      <c r="B285" s="321"/>
      <c r="C285" s="321"/>
      <c r="D285" s="321"/>
      <c r="E285" s="321"/>
      <c r="F285" s="321"/>
      <c r="G285" s="321"/>
      <c r="H285" s="367"/>
      <c r="I285" s="382"/>
      <c r="J285" s="367"/>
      <c r="K285" s="321"/>
      <c r="L285" s="321"/>
      <c r="M285" s="321"/>
      <c r="N285" s="321"/>
      <c r="O285" s="321"/>
      <c r="P285" s="321"/>
    </row>
    <row r="286">
      <c r="A286" s="321"/>
      <c r="B286" s="321"/>
      <c r="C286" s="321"/>
      <c r="D286" s="321"/>
      <c r="E286" s="321"/>
      <c r="F286" s="321"/>
      <c r="G286" s="321"/>
      <c r="H286" s="367"/>
      <c r="I286" s="382"/>
      <c r="J286" s="367"/>
      <c r="K286" s="321"/>
      <c r="L286" s="321"/>
      <c r="M286" s="321"/>
      <c r="N286" s="321"/>
      <c r="O286" s="321"/>
      <c r="P286" s="321"/>
    </row>
    <row r="287">
      <c r="A287" s="321"/>
      <c r="B287" s="321"/>
      <c r="C287" s="321"/>
      <c r="D287" s="321"/>
      <c r="E287" s="321"/>
      <c r="F287" s="321"/>
      <c r="G287" s="321"/>
      <c r="H287" s="367"/>
      <c r="I287" s="382"/>
      <c r="J287" s="367"/>
      <c r="K287" s="321"/>
      <c r="L287" s="321"/>
      <c r="M287" s="321"/>
      <c r="N287" s="321"/>
      <c r="O287" s="321"/>
      <c r="P287" s="321"/>
    </row>
    <row r="288">
      <c r="A288" s="321"/>
      <c r="B288" s="321"/>
      <c r="C288" s="321"/>
      <c r="D288" s="321"/>
      <c r="E288" s="321"/>
      <c r="F288" s="321"/>
      <c r="G288" s="321"/>
      <c r="H288" s="367"/>
      <c r="I288" s="382"/>
      <c r="J288" s="367"/>
      <c r="K288" s="321"/>
      <c r="L288" s="321"/>
      <c r="M288" s="321"/>
      <c r="N288" s="321"/>
      <c r="O288" s="321"/>
      <c r="P288" s="321"/>
    </row>
    <row r="289">
      <c r="A289" s="321"/>
      <c r="B289" s="321"/>
      <c r="C289" s="321"/>
      <c r="D289" s="321"/>
      <c r="E289" s="321"/>
      <c r="F289" s="321"/>
      <c r="G289" s="321"/>
      <c r="H289" s="367"/>
      <c r="I289" s="382"/>
      <c r="J289" s="367"/>
      <c r="K289" s="321"/>
      <c r="L289" s="321"/>
      <c r="M289" s="321"/>
      <c r="N289" s="321"/>
      <c r="O289" s="321"/>
      <c r="P289" s="321"/>
    </row>
    <row r="290">
      <c r="A290" s="321"/>
      <c r="B290" s="321"/>
      <c r="C290" s="321"/>
      <c r="D290" s="321"/>
      <c r="E290" s="321"/>
      <c r="F290" s="321"/>
      <c r="G290" s="321"/>
      <c r="H290" s="367"/>
      <c r="I290" s="382"/>
      <c r="J290" s="367"/>
      <c r="K290" s="321"/>
      <c r="L290" s="321"/>
      <c r="M290" s="321"/>
      <c r="N290" s="321"/>
      <c r="O290" s="321"/>
      <c r="P290" s="321"/>
    </row>
    <row r="291">
      <c r="A291" s="321"/>
      <c r="B291" s="321"/>
      <c r="C291" s="321"/>
      <c r="D291" s="321"/>
      <c r="E291" s="321"/>
      <c r="F291" s="321"/>
      <c r="G291" s="321"/>
      <c r="H291" s="367"/>
      <c r="I291" s="382"/>
      <c r="J291" s="367"/>
      <c r="K291" s="321"/>
      <c r="L291" s="321"/>
      <c r="M291" s="321"/>
      <c r="N291" s="321"/>
      <c r="O291" s="321"/>
      <c r="P291" s="321"/>
    </row>
    <row r="292">
      <c r="A292" s="321"/>
      <c r="B292" s="321"/>
      <c r="C292" s="321"/>
      <c r="D292" s="321"/>
      <c r="E292" s="321"/>
      <c r="F292" s="321"/>
      <c r="G292" s="321"/>
      <c r="H292" s="367"/>
      <c r="I292" s="382"/>
      <c r="J292" s="367"/>
      <c r="K292" s="321"/>
      <c r="L292" s="321"/>
      <c r="M292" s="321"/>
      <c r="N292" s="321"/>
      <c r="O292" s="321"/>
      <c r="P292" s="321"/>
    </row>
    <row r="293">
      <c r="A293" s="321"/>
      <c r="B293" s="321"/>
      <c r="C293" s="321"/>
      <c r="D293" s="321"/>
      <c r="E293" s="321"/>
      <c r="F293" s="321"/>
      <c r="G293" s="321"/>
      <c r="H293" s="367"/>
      <c r="I293" s="382"/>
      <c r="J293" s="367"/>
      <c r="K293" s="321"/>
      <c r="L293" s="321"/>
      <c r="M293" s="321"/>
      <c r="N293" s="321"/>
      <c r="O293" s="321"/>
      <c r="P293" s="321"/>
    </row>
    <row r="294">
      <c r="A294" s="321"/>
      <c r="B294" s="321"/>
      <c r="C294" s="321"/>
      <c r="D294" s="321"/>
      <c r="E294" s="321"/>
      <c r="F294" s="321"/>
      <c r="G294" s="321"/>
      <c r="H294" s="367"/>
      <c r="I294" s="382"/>
      <c r="J294" s="367"/>
      <c r="K294" s="321"/>
      <c r="L294" s="321"/>
      <c r="M294" s="321"/>
      <c r="N294" s="321"/>
      <c r="O294" s="321"/>
      <c r="P294" s="321"/>
    </row>
    <row r="295">
      <c r="A295" s="321"/>
      <c r="B295" s="321"/>
      <c r="C295" s="321"/>
      <c r="D295" s="321"/>
      <c r="E295" s="321"/>
      <c r="F295" s="321"/>
      <c r="G295" s="321"/>
      <c r="H295" s="367"/>
      <c r="I295" s="382"/>
      <c r="J295" s="367"/>
      <c r="K295" s="321"/>
      <c r="L295" s="321"/>
      <c r="M295" s="321"/>
      <c r="N295" s="321"/>
      <c r="O295" s="321"/>
      <c r="P295" s="321"/>
    </row>
    <row r="296">
      <c r="A296" s="321"/>
      <c r="B296" s="321"/>
      <c r="C296" s="321"/>
      <c r="D296" s="321"/>
      <c r="E296" s="321"/>
      <c r="F296" s="321"/>
      <c r="G296" s="321"/>
      <c r="H296" s="367"/>
      <c r="I296" s="382"/>
      <c r="J296" s="367"/>
      <c r="K296" s="321"/>
      <c r="L296" s="321"/>
      <c r="M296" s="321"/>
      <c r="N296" s="321"/>
      <c r="O296" s="321"/>
      <c r="P296" s="321"/>
    </row>
    <row r="297">
      <c r="A297" s="321"/>
      <c r="B297" s="321"/>
      <c r="C297" s="321"/>
      <c r="D297" s="321"/>
      <c r="E297" s="321"/>
      <c r="F297" s="321"/>
      <c r="G297" s="321"/>
      <c r="H297" s="367"/>
      <c r="I297" s="382"/>
      <c r="J297" s="367"/>
      <c r="K297" s="321"/>
      <c r="L297" s="321"/>
      <c r="M297" s="321"/>
      <c r="N297" s="321"/>
      <c r="O297" s="321"/>
      <c r="P297" s="321"/>
    </row>
    <row r="298">
      <c r="A298" s="321"/>
      <c r="B298" s="321"/>
      <c r="C298" s="321"/>
      <c r="D298" s="321"/>
      <c r="E298" s="321"/>
      <c r="F298" s="321"/>
      <c r="G298" s="321"/>
      <c r="H298" s="367"/>
      <c r="I298" s="382"/>
      <c r="J298" s="367"/>
      <c r="K298" s="321"/>
      <c r="L298" s="321"/>
      <c r="M298" s="321"/>
      <c r="N298" s="321"/>
      <c r="O298" s="321"/>
      <c r="P298" s="321"/>
    </row>
    <row r="299">
      <c r="A299" s="321"/>
      <c r="B299" s="321"/>
      <c r="C299" s="321"/>
      <c r="D299" s="321"/>
      <c r="E299" s="321"/>
      <c r="F299" s="321"/>
      <c r="G299" s="321"/>
      <c r="H299" s="367"/>
      <c r="I299" s="382"/>
      <c r="J299" s="367"/>
      <c r="K299" s="321"/>
      <c r="L299" s="321"/>
      <c r="M299" s="321"/>
      <c r="N299" s="321"/>
      <c r="O299" s="321"/>
      <c r="P299" s="321"/>
    </row>
    <row r="300">
      <c r="A300" s="321"/>
      <c r="B300" s="321"/>
      <c r="C300" s="321"/>
      <c r="D300" s="321"/>
      <c r="E300" s="321"/>
      <c r="F300" s="321"/>
      <c r="G300" s="321"/>
      <c r="H300" s="367"/>
      <c r="I300" s="382"/>
      <c r="J300" s="367"/>
      <c r="K300" s="321"/>
      <c r="L300" s="321"/>
      <c r="M300" s="321"/>
      <c r="N300" s="321"/>
      <c r="O300" s="321"/>
      <c r="P300" s="321"/>
    </row>
    <row r="301">
      <c r="A301" s="321"/>
      <c r="B301" s="321"/>
      <c r="C301" s="321"/>
      <c r="D301" s="321"/>
      <c r="E301" s="321"/>
      <c r="F301" s="321"/>
      <c r="G301" s="321"/>
      <c r="H301" s="367"/>
      <c r="I301" s="382"/>
      <c r="J301" s="367"/>
      <c r="K301" s="321"/>
      <c r="L301" s="321"/>
      <c r="M301" s="321"/>
      <c r="N301" s="321"/>
      <c r="O301" s="321"/>
      <c r="P301" s="321"/>
    </row>
    <row r="302">
      <c r="A302" s="321"/>
      <c r="B302" s="321"/>
      <c r="C302" s="321"/>
      <c r="D302" s="321"/>
      <c r="E302" s="321"/>
      <c r="F302" s="321"/>
      <c r="G302" s="321"/>
      <c r="H302" s="367"/>
      <c r="I302" s="382"/>
      <c r="J302" s="367"/>
      <c r="K302" s="321"/>
      <c r="L302" s="321"/>
      <c r="M302" s="321"/>
      <c r="N302" s="321"/>
      <c r="O302" s="321"/>
      <c r="P302" s="321"/>
    </row>
    <row r="303">
      <c r="A303" s="321"/>
      <c r="B303" s="321"/>
      <c r="C303" s="321"/>
      <c r="D303" s="321"/>
      <c r="E303" s="321"/>
      <c r="F303" s="321"/>
      <c r="G303" s="321"/>
      <c r="H303" s="367"/>
      <c r="I303" s="382"/>
      <c r="J303" s="367"/>
      <c r="K303" s="321"/>
      <c r="L303" s="321"/>
      <c r="M303" s="321"/>
      <c r="N303" s="321"/>
      <c r="O303" s="321"/>
      <c r="P303" s="321"/>
    </row>
    <row r="304">
      <c r="A304" s="321"/>
      <c r="B304" s="321"/>
      <c r="C304" s="321"/>
      <c r="D304" s="321"/>
      <c r="E304" s="321"/>
      <c r="F304" s="321"/>
      <c r="G304" s="321"/>
      <c r="H304" s="367"/>
      <c r="I304" s="382"/>
      <c r="J304" s="367"/>
      <c r="K304" s="321"/>
      <c r="L304" s="321"/>
      <c r="M304" s="321"/>
      <c r="N304" s="321"/>
      <c r="O304" s="321"/>
      <c r="P304" s="321"/>
    </row>
    <row r="305">
      <c r="A305" s="321"/>
      <c r="B305" s="321"/>
      <c r="C305" s="321"/>
      <c r="D305" s="321"/>
      <c r="E305" s="321"/>
      <c r="F305" s="321"/>
      <c r="G305" s="321"/>
      <c r="H305" s="367"/>
      <c r="I305" s="382"/>
      <c r="J305" s="367"/>
      <c r="K305" s="321"/>
      <c r="L305" s="321"/>
      <c r="M305" s="321"/>
      <c r="N305" s="321"/>
      <c r="O305" s="321"/>
      <c r="P305" s="321"/>
    </row>
    <row r="306">
      <c r="A306" s="321"/>
      <c r="B306" s="321"/>
      <c r="C306" s="321"/>
      <c r="D306" s="321"/>
      <c r="E306" s="321"/>
      <c r="F306" s="321"/>
      <c r="G306" s="321"/>
      <c r="H306" s="367"/>
      <c r="I306" s="382"/>
      <c r="J306" s="367"/>
      <c r="K306" s="321"/>
      <c r="L306" s="321"/>
      <c r="M306" s="321"/>
      <c r="N306" s="321"/>
      <c r="O306" s="321"/>
      <c r="P306" s="321"/>
    </row>
    <row r="307">
      <c r="A307" s="321"/>
      <c r="B307" s="321"/>
      <c r="C307" s="321"/>
      <c r="D307" s="321"/>
      <c r="E307" s="321"/>
      <c r="F307" s="321"/>
      <c r="G307" s="321"/>
      <c r="H307" s="367"/>
      <c r="I307" s="382"/>
      <c r="J307" s="367"/>
      <c r="K307" s="321"/>
      <c r="L307" s="321"/>
      <c r="M307" s="321"/>
      <c r="N307" s="321"/>
      <c r="O307" s="321"/>
      <c r="P307" s="321"/>
    </row>
    <row r="308">
      <c r="A308" s="321"/>
      <c r="B308" s="321"/>
      <c r="C308" s="321"/>
      <c r="D308" s="321"/>
      <c r="E308" s="321"/>
      <c r="F308" s="321"/>
      <c r="G308" s="321"/>
      <c r="H308" s="367"/>
      <c r="I308" s="382"/>
      <c r="J308" s="367"/>
      <c r="K308" s="321"/>
      <c r="L308" s="321"/>
      <c r="M308" s="321"/>
      <c r="N308" s="321"/>
      <c r="O308" s="321"/>
      <c r="P308" s="321"/>
    </row>
    <row r="309">
      <c r="A309" s="321"/>
      <c r="B309" s="321"/>
      <c r="C309" s="321"/>
      <c r="D309" s="321"/>
      <c r="E309" s="321"/>
      <c r="F309" s="321"/>
      <c r="G309" s="321"/>
      <c r="H309" s="367"/>
      <c r="I309" s="382"/>
      <c r="J309" s="367"/>
      <c r="K309" s="321"/>
      <c r="L309" s="321"/>
      <c r="M309" s="321"/>
      <c r="N309" s="321"/>
      <c r="O309" s="321"/>
      <c r="P309" s="321"/>
    </row>
    <row r="310">
      <c r="A310" s="321"/>
      <c r="B310" s="321"/>
      <c r="C310" s="321"/>
      <c r="D310" s="321"/>
      <c r="E310" s="321"/>
      <c r="F310" s="321"/>
      <c r="G310" s="321"/>
      <c r="H310" s="367"/>
      <c r="I310" s="382"/>
      <c r="J310" s="367"/>
      <c r="K310" s="321"/>
      <c r="L310" s="321"/>
      <c r="M310" s="321"/>
      <c r="N310" s="321"/>
      <c r="O310" s="321"/>
      <c r="P310" s="321"/>
    </row>
    <row r="311">
      <c r="A311" s="321"/>
      <c r="B311" s="321"/>
      <c r="C311" s="321"/>
      <c r="D311" s="321"/>
      <c r="E311" s="321"/>
      <c r="F311" s="321"/>
      <c r="G311" s="321"/>
      <c r="H311" s="367"/>
      <c r="I311" s="382"/>
      <c r="J311" s="367"/>
      <c r="K311" s="321"/>
      <c r="L311" s="321"/>
      <c r="M311" s="321"/>
      <c r="N311" s="321"/>
      <c r="O311" s="321"/>
      <c r="P311" s="321"/>
    </row>
    <row r="312">
      <c r="A312" s="321"/>
      <c r="B312" s="321"/>
      <c r="C312" s="321"/>
      <c r="D312" s="321"/>
      <c r="E312" s="321"/>
      <c r="F312" s="321"/>
      <c r="G312" s="321"/>
      <c r="H312" s="367"/>
      <c r="I312" s="382"/>
      <c r="J312" s="367"/>
      <c r="K312" s="321"/>
      <c r="L312" s="321"/>
      <c r="M312" s="321"/>
      <c r="N312" s="321"/>
      <c r="O312" s="321"/>
      <c r="P312" s="321"/>
    </row>
    <row r="313">
      <c r="A313" s="321"/>
      <c r="B313" s="321"/>
      <c r="C313" s="321"/>
      <c r="D313" s="321"/>
      <c r="E313" s="321"/>
      <c r="F313" s="321"/>
      <c r="G313" s="321"/>
      <c r="H313" s="367"/>
      <c r="I313" s="382"/>
      <c r="J313" s="367"/>
      <c r="K313" s="321"/>
      <c r="L313" s="321"/>
      <c r="M313" s="321"/>
      <c r="N313" s="321"/>
      <c r="O313" s="321"/>
      <c r="P313" s="321"/>
    </row>
    <row r="314">
      <c r="A314" s="321"/>
      <c r="B314" s="321"/>
      <c r="C314" s="321"/>
      <c r="D314" s="321"/>
      <c r="E314" s="321"/>
      <c r="F314" s="321"/>
      <c r="G314" s="321"/>
      <c r="H314" s="367"/>
      <c r="I314" s="382"/>
      <c r="J314" s="367"/>
      <c r="K314" s="321"/>
      <c r="L314" s="321"/>
      <c r="M314" s="321"/>
      <c r="N314" s="321"/>
      <c r="O314" s="321"/>
      <c r="P314" s="321"/>
    </row>
    <row r="315">
      <c r="A315" s="321"/>
      <c r="B315" s="321"/>
      <c r="C315" s="321"/>
      <c r="D315" s="321"/>
      <c r="E315" s="321"/>
      <c r="F315" s="321"/>
      <c r="G315" s="321"/>
      <c r="H315" s="367"/>
      <c r="I315" s="382"/>
      <c r="J315" s="367"/>
      <c r="K315" s="321"/>
      <c r="L315" s="321"/>
      <c r="M315" s="321"/>
      <c r="N315" s="321"/>
      <c r="O315" s="321"/>
      <c r="P315" s="321"/>
    </row>
    <row r="316">
      <c r="A316" s="321"/>
      <c r="B316" s="321"/>
      <c r="C316" s="321"/>
      <c r="D316" s="321"/>
      <c r="E316" s="321"/>
      <c r="F316" s="321"/>
      <c r="G316" s="321"/>
      <c r="H316" s="367"/>
      <c r="I316" s="382"/>
      <c r="J316" s="367"/>
      <c r="K316" s="321"/>
      <c r="L316" s="321"/>
      <c r="M316" s="321"/>
      <c r="N316" s="321"/>
      <c r="O316" s="321"/>
      <c r="P316" s="321"/>
    </row>
    <row r="317">
      <c r="A317" s="321"/>
      <c r="B317" s="321"/>
      <c r="C317" s="321"/>
      <c r="D317" s="321"/>
      <c r="E317" s="321"/>
      <c r="F317" s="321"/>
      <c r="G317" s="321"/>
      <c r="H317" s="367"/>
      <c r="I317" s="382"/>
      <c r="J317" s="367"/>
      <c r="K317" s="321"/>
      <c r="L317" s="321"/>
      <c r="M317" s="321"/>
      <c r="N317" s="321"/>
      <c r="O317" s="321"/>
      <c r="P317" s="321"/>
    </row>
    <row r="318">
      <c r="A318" s="321"/>
      <c r="B318" s="321"/>
      <c r="C318" s="321"/>
      <c r="D318" s="321"/>
      <c r="E318" s="321"/>
      <c r="F318" s="321"/>
      <c r="G318" s="321"/>
      <c r="H318" s="367"/>
      <c r="I318" s="382"/>
      <c r="J318" s="367"/>
      <c r="K318" s="321"/>
      <c r="L318" s="321"/>
      <c r="M318" s="321"/>
      <c r="N318" s="321"/>
      <c r="O318" s="321"/>
      <c r="P318" s="321"/>
    </row>
    <row r="319">
      <c r="A319" s="321"/>
      <c r="B319" s="321"/>
      <c r="C319" s="321"/>
      <c r="D319" s="321"/>
      <c r="E319" s="321"/>
      <c r="F319" s="321"/>
      <c r="G319" s="321"/>
      <c r="H319" s="367"/>
      <c r="I319" s="382"/>
      <c r="J319" s="367"/>
      <c r="K319" s="321"/>
      <c r="L319" s="321"/>
      <c r="M319" s="321"/>
      <c r="N319" s="321"/>
      <c r="O319" s="321"/>
      <c r="P319" s="321"/>
    </row>
    <row r="320">
      <c r="A320" s="321"/>
      <c r="B320" s="321"/>
      <c r="C320" s="321"/>
      <c r="D320" s="321"/>
      <c r="E320" s="321"/>
      <c r="F320" s="321"/>
      <c r="G320" s="321"/>
      <c r="H320" s="367"/>
      <c r="I320" s="382"/>
      <c r="J320" s="367"/>
      <c r="K320" s="321"/>
      <c r="L320" s="321"/>
      <c r="M320" s="321"/>
      <c r="N320" s="321"/>
      <c r="O320" s="321"/>
      <c r="P320" s="321"/>
    </row>
    <row r="321">
      <c r="A321" s="321"/>
      <c r="B321" s="321"/>
      <c r="C321" s="321"/>
      <c r="D321" s="321"/>
      <c r="E321" s="321"/>
      <c r="F321" s="321"/>
      <c r="G321" s="321"/>
      <c r="H321" s="367"/>
      <c r="I321" s="382"/>
      <c r="J321" s="367"/>
      <c r="K321" s="321"/>
      <c r="L321" s="321"/>
      <c r="M321" s="321"/>
      <c r="N321" s="321"/>
      <c r="O321" s="321"/>
      <c r="P321" s="321"/>
    </row>
    <row r="322">
      <c r="A322" s="321"/>
      <c r="B322" s="321"/>
      <c r="C322" s="321"/>
      <c r="D322" s="321"/>
      <c r="E322" s="321"/>
      <c r="F322" s="321"/>
      <c r="G322" s="321"/>
      <c r="H322" s="367"/>
      <c r="I322" s="382"/>
      <c r="J322" s="367"/>
      <c r="K322" s="321"/>
      <c r="L322" s="321"/>
      <c r="M322" s="321"/>
      <c r="N322" s="321"/>
      <c r="O322" s="321"/>
      <c r="P322" s="321"/>
    </row>
    <row r="323">
      <c r="A323" s="321"/>
      <c r="B323" s="321"/>
      <c r="C323" s="321"/>
      <c r="D323" s="321"/>
      <c r="E323" s="321"/>
      <c r="F323" s="321"/>
      <c r="G323" s="321"/>
      <c r="H323" s="367"/>
      <c r="I323" s="382"/>
      <c r="J323" s="367"/>
      <c r="K323" s="321"/>
      <c r="L323" s="321"/>
      <c r="M323" s="321"/>
      <c r="N323" s="321"/>
      <c r="O323" s="321"/>
      <c r="P323" s="321"/>
    </row>
    <row r="324">
      <c r="A324" s="321"/>
      <c r="B324" s="321"/>
      <c r="C324" s="321"/>
      <c r="D324" s="321"/>
      <c r="E324" s="321"/>
      <c r="F324" s="321"/>
      <c r="G324" s="321"/>
      <c r="H324" s="367"/>
      <c r="I324" s="382"/>
      <c r="J324" s="367"/>
      <c r="K324" s="321"/>
      <c r="L324" s="321"/>
      <c r="M324" s="321"/>
      <c r="N324" s="321"/>
      <c r="O324" s="321"/>
      <c r="P324" s="321"/>
    </row>
    <row r="325">
      <c r="A325" s="321"/>
      <c r="B325" s="321"/>
      <c r="C325" s="321"/>
      <c r="D325" s="321"/>
      <c r="E325" s="321"/>
      <c r="F325" s="321"/>
      <c r="G325" s="321"/>
      <c r="H325" s="367"/>
      <c r="I325" s="382"/>
      <c r="J325" s="367"/>
      <c r="K325" s="321"/>
      <c r="L325" s="321"/>
      <c r="M325" s="321"/>
      <c r="N325" s="321"/>
      <c r="O325" s="321"/>
      <c r="P325" s="321"/>
    </row>
    <row r="326">
      <c r="A326" s="321"/>
      <c r="B326" s="321"/>
      <c r="C326" s="321"/>
      <c r="D326" s="321"/>
      <c r="E326" s="321"/>
      <c r="F326" s="321"/>
      <c r="G326" s="321"/>
      <c r="H326" s="367"/>
      <c r="I326" s="382"/>
      <c r="J326" s="367"/>
      <c r="K326" s="321"/>
      <c r="L326" s="321"/>
      <c r="M326" s="321"/>
      <c r="N326" s="321"/>
      <c r="O326" s="321"/>
      <c r="P326" s="321"/>
    </row>
    <row r="327">
      <c r="A327" s="321"/>
      <c r="B327" s="321"/>
      <c r="C327" s="321"/>
      <c r="D327" s="321"/>
      <c r="E327" s="321"/>
      <c r="F327" s="321"/>
      <c r="G327" s="321"/>
      <c r="H327" s="367"/>
      <c r="I327" s="382"/>
      <c r="J327" s="367"/>
      <c r="K327" s="321"/>
      <c r="L327" s="321"/>
      <c r="M327" s="321"/>
      <c r="N327" s="321"/>
      <c r="O327" s="321"/>
      <c r="P327" s="321"/>
    </row>
    <row r="328">
      <c r="A328" s="321"/>
      <c r="B328" s="321"/>
      <c r="C328" s="321"/>
      <c r="D328" s="321"/>
      <c r="E328" s="321"/>
      <c r="F328" s="321"/>
      <c r="G328" s="321"/>
      <c r="H328" s="367"/>
      <c r="I328" s="382"/>
      <c r="J328" s="367"/>
      <c r="K328" s="321"/>
      <c r="L328" s="321"/>
      <c r="M328" s="321"/>
      <c r="N328" s="321"/>
      <c r="O328" s="321"/>
      <c r="P328" s="321"/>
    </row>
    <row r="329">
      <c r="A329" s="321"/>
      <c r="B329" s="321"/>
      <c r="C329" s="321"/>
      <c r="D329" s="321"/>
      <c r="E329" s="321"/>
      <c r="F329" s="321"/>
      <c r="G329" s="321"/>
      <c r="H329" s="367"/>
      <c r="I329" s="382"/>
      <c r="J329" s="367"/>
      <c r="K329" s="321"/>
      <c r="L329" s="321"/>
      <c r="M329" s="321"/>
      <c r="N329" s="321"/>
      <c r="O329" s="321"/>
      <c r="P329" s="321"/>
    </row>
    <row r="330">
      <c r="A330" s="321"/>
      <c r="B330" s="321"/>
      <c r="C330" s="321"/>
      <c r="D330" s="321"/>
      <c r="E330" s="321"/>
      <c r="F330" s="321"/>
      <c r="G330" s="321"/>
      <c r="H330" s="367"/>
      <c r="I330" s="382"/>
      <c r="J330" s="367"/>
      <c r="K330" s="321"/>
      <c r="L330" s="321"/>
      <c r="M330" s="321"/>
      <c r="N330" s="321"/>
      <c r="O330" s="321"/>
      <c r="P330" s="321"/>
    </row>
    <row r="331">
      <c r="A331" s="321"/>
      <c r="B331" s="321"/>
      <c r="C331" s="321"/>
      <c r="D331" s="321"/>
      <c r="E331" s="321"/>
      <c r="F331" s="321"/>
      <c r="G331" s="321"/>
      <c r="H331" s="367"/>
      <c r="I331" s="382"/>
      <c r="J331" s="367"/>
      <c r="K331" s="321"/>
      <c r="L331" s="321"/>
      <c r="M331" s="321"/>
      <c r="N331" s="321"/>
      <c r="O331" s="321"/>
      <c r="P331" s="321"/>
    </row>
    <row r="332">
      <c r="A332" s="321"/>
      <c r="B332" s="321"/>
      <c r="C332" s="321"/>
      <c r="D332" s="321"/>
      <c r="E332" s="321"/>
      <c r="F332" s="321"/>
      <c r="G332" s="321"/>
      <c r="H332" s="367"/>
      <c r="I332" s="382"/>
      <c r="J332" s="367"/>
      <c r="K332" s="321"/>
      <c r="L332" s="321"/>
      <c r="M332" s="321"/>
      <c r="N332" s="321"/>
      <c r="O332" s="321"/>
      <c r="P332" s="321"/>
    </row>
    <row r="333">
      <c r="A333" s="321"/>
      <c r="B333" s="321"/>
      <c r="C333" s="321"/>
      <c r="D333" s="321"/>
      <c r="E333" s="321"/>
      <c r="F333" s="321"/>
      <c r="G333" s="321"/>
      <c r="H333" s="367"/>
      <c r="I333" s="382"/>
      <c r="J333" s="367"/>
      <c r="K333" s="321"/>
      <c r="L333" s="321"/>
      <c r="M333" s="321"/>
      <c r="N333" s="321"/>
      <c r="O333" s="321"/>
      <c r="P333" s="321"/>
    </row>
    <row r="334">
      <c r="A334" s="321"/>
      <c r="B334" s="321"/>
      <c r="C334" s="321"/>
      <c r="D334" s="321"/>
      <c r="E334" s="321"/>
      <c r="F334" s="321"/>
      <c r="G334" s="321"/>
      <c r="H334" s="367"/>
      <c r="I334" s="382"/>
      <c r="J334" s="367"/>
      <c r="K334" s="321"/>
      <c r="L334" s="321"/>
      <c r="M334" s="321"/>
      <c r="N334" s="321"/>
      <c r="O334" s="321"/>
      <c r="P334" s="321"/>
    </row>
    <row r="335">
      <c r="A335" s="321"/>
      <c r="B335" s="321"/>
      <c r="C335" s="321"/>
      <c r="D335" s="321"/>
      <c r="E335" s="321"/>
      <c r="F335" s="321"/>
      <c r="G335" s="321"/>
      <c r="H335" s="367"/>
      <c r="I335" s="382"/>
      <c r="J335" s="367"/>
      <c r="K335" s="321"/>
      <c r="L335" s="321"/>
      <c r="M335" s="321"/>
      <c r="N335" s="321"/>
      <c r="O335" s="321"/>
      <c r="P335" s="321"/>
    </row>
    <row r="336">
      <c r="A336" s="321"/>
      <c r="B336" s="321"/>
      <c r="C336" s="321"/>
      <c r="D336" s="321"/>
      <c r="E336" s="321"/>
      <c r="F336" s="321"/>
      <c r="G336" s="321"/>
      <c r="H336" s="367"/>
      <c r="I336" s="382"/>
      <c r="J336" s="367"/>
      <c r="K336" s="321"/>
      <c r="L336" s="321"/>
      <c r="M336" s="321"/>
      <c r="N336" s="321"/>
      <c r="O336" s="321"/>
      <c r="P336" s="321"/>
    </row>
    <row r="337">
      <c r="A337" s="321"/>
      <c r="B337" s="321"/>
      <c r="C337" s="321"/>
      <c r="D337" s="321"/>
      <c r="E337" s="321"/>
      <c r="F337" s="321"/>
      <c r="G337" s="321"/>
      <c r="H337" s="367"/>
      <c r="I337" s="382"/>
      <c r="J337" s="367"/>
      <c r="K337" s="321"/>
      <c r="L337" s="321"/>
      <c r="M337" s="321"/>
      <c r="N337" s="321"/>
      <c r="O337" s="321"/>
      <c r="P337" s="321"/>
    </row>
    <row r="338">
      <c r="A338" s="321"/>
      <c r="B338" s="321"/>
      <c r="C338" s="321"/>
      <c r="D338" s="321"/>
      <c r="E338" s="321"/>
      <c r="F338" s="321"/>
      <c r="G338" s="321"/>
      <c r="H338" s="367"/>
      <c r="I338" s="382"/>
      <c r="J338" s="367"/>
      <c r="K338" s="321"/>
      <c r="L338" s="321"/>
      <c r="M338" s="321"/>
      <c r="N338" s="321"/>
      <c r="O338" s="321"/>
      <c r="P338" s="321"/>
    </row>
    <row r="339">
      <c r="A339" s="321"/>
      <c r="B339" s="321"/>
      <c r="C339" s="321"/>
      <c r="D339" s="321"/>
      <c r="E339" s="321"/>
      <c r="F339" s="321"/>
      <c r="G339" s="321"/>
      <c r="H339" s="367"/>
      <c r="I339" s="382"/>
      <c r="J339" s="367"/>
      <c r="K339" s="321"/>
      <c r="L339" s="321"/>
      <c r="M339" s="321"/>
      <c r="N339" s="321"/>
      <c r="O339" s="321"/>
      <c r="P339" s="321"/>
    </row>
    <row r="340">
      <c r="A340" s="321"/>
      <c r="B340" s="321"/>
      <c r="C340" s="321"/>
      <c r="D340" s="321"/>
      <c r="E340" s="321"/>
      <c r="F340" s="321"/>
      <c r="G340" s="321"/>
      <c r="H340" s="367"/>
      <c r="I340" s="382"/>
      <c r="J340" s="367"/>
      <c r="K340" s="321"/>
      <c r="L340" s="321"/>
      <c r="M340" s="321"/>
      <c r="N340" s="321"/>
      <c r="O340" s="321"/>
      <c r="P340" s="321"/>
    </row>
    <row r="341">
      <c r="A341" s="321"/>
      <c r="B341" s="321"/>
      <c r="C341" s="321"/>
      <c r="D341" s="321"/>
      <c r="E341" s="321"/>
      <c r="F341" s="321"/>
      <c r="G341" s="321"/>
      <c r="H341" s="367"/>
      <c r="I341" s="382"/>
      <c r="J341" s="367"/>
      <c r="K341" s="321"/>
      <c r="L341" s="321"/>
      <c r="M341" s="321"/>
      <c r="N341" s="321"/>
      <c r="O341" s="321"/>
      <c r="P341" s="321"/>
    </row>
    <row r="342">
      <c r="A342" s="321"/>
      <c r="B342" s="321"/>
      <c r="C342" s="321"/>
      <c r="D342" s="321"/>
      <c r="E342" s="321"/>
      <c r="F342" s="321"/>
      <c r="G342" s="321"/>
      <c r="H342" s="367"/>
      <c r="I342" s="382"/>
      <c r="J342" s="367"/>
      <c r="K342" s="321"/>
      <c r="L342" s="321"/>
      <c r="M342" s="321"/>
      <c r="N342" s="321"/>
      <c r="O342" s="321"/>
      <c r="P342" s="321"/>
    </row>
    <row r="343">
      <c r="A343" s="321"/>
      <c r="B343" s="321"/>
      <c r="C343" s="321"/>
      <c r="D343" s="321"/>
      <c r="E343" s="321"/>
      <c r="F343" s="321"/>
      <c r="G343" s="321"/>
      <c r="H343" s="367"/>
      <c r="I343" s="382"/>
      <c r="J343" s="367"/>
      <c r="K343" s="321"/>
      <c r="L343" s="321"/>
      <c r="M343" s="321"/>
      <c r="N343" s="321"/>
      <c r="O343" s="321"/>
      <c r="P343" s="321"/>
    </row>
    <row r="344">
      <c r="A344" s="321"/>
      <c r="B344" s="321"/>
      <c r="C344" s="321"/>
      <c r="D344" s="321"/>
      <c r="E344" s="321"/>
      <c r="F344" s="321"/>
      <c r="G344" s="321"/>
      <c r="H344" s="367"/>
      <c r="I344" s="382"/>
      <c r="J344" s="367"/>
      <c r="K344" s="321"/>
      <c r="L344" s="321"/>
      <c r="M344" s="321"/>
      <c r="N344" s="321"/>
      <c r="O344" s="321"/>
      <c r="P344" s="321"/>
    </row>
    <row r="345">
      <c r="A345" s="321"/>
      <c r="B345" s="321"/>
      <c r="C345" s="321"/>
      <c r="D345" s="321"/>
      <c r="E345" s="321"/>
      <c r="F345" s="321"/>
      <c r="G345" s="321"/>
      <c r="H345" s="367"/>
      <c r="I345" s="382"/>
      <c r="J345" s="367"/>
      <c r="K345" s="321"/>
      <c r="L345" s="321"/>
      <c r="M345" s="321"/>
      <c r="N345" s="321"/>
      <c r="O345" s="321"/>
      <c r="P345" s="321"/>
    </row>
    <row r="346">
      <c r="A346" s="321"/>
      <c r="B346" s="321"/>
      <c r="C346" s="321"/>
      <c r="D346" s="321"/>
      <c r="E346" s="321"/>
      <c r="F346" s="321"/>
      <c r="G346" s="321"/>
      <c r="H346" s="367"/>
      <c r="I346" s="382"/>
      <c r="J346" s="367"/>
      <c r="K346" s="321"/>
      <c r="L346" s="321"/>
      <c r="M346" s="321"/>
      <c r="N346" s="321"/>
      <c r="O346" s="321"/>
      <c r="P346" s="321"/>
    </row>
    <row r="347">
      <c r="A347" s="321"/>
      <c r="B347" s="321"/>
      <c r="C347" s="321"/>
      <c r="D347" s="321"/>
      <c r="E347" s="321"/>
      <c r="F347" s="321"/>
      <c r="G347" s="321"/>
      <c r="H347" s="367"/>
      <c r="I347" s="382"/>
      <c r="J347" s="367"/>
      <c r="K347" s="321"/>
      <c r="L347" s="321"/>
      <c r="M347" s="321"/>
      <c r="N347" s="321"/>
      <c r="O347" s="321"/>
      <c r="P347" s="321"/>
    </row>
    <row r="348">
      <c r="A348" s="321"/>
      <c r="B348" s="321"/>
      <c r="C348" s="321"/>
      <c r="D348" s="321"/>
      <c r="E348" s="321"/>
      <c r="F348" s="321"/>
      <c r="G348" s="321"/>
      <c r="H348" s="367"/>
      <c r="I348" s="382"/>
      <c r="J348" s="367"/>
      <c r="K348" s="321"/>
      <c r="L348" s="321"/>
      <c r="M348" s="321"/>
      <c r="N348" s="321"/>
      <c r="O348" s="321"/>
      <c r="P348" s="321"/>
    </row>
    <row r="349">
      <c r="A349" s="321"/>
      <c r="B349" s="321"/>
      <c r="C349" s="321"/>
      <c r="D349" s="321"/>
      <c r="E349" s="321"/>
      <c r="F349" s="321"/>
      <c r="G349" s="321"/>
      <c r="H349" s="367"/>
      <c r="I349" s="382"/>
      <c r="J349" s="367"/>
      <c r="K349" s="321"/>
      <c r="L349" s="321"/>
      <c r="M349" s="321"/>
      <c r="N349" s="321"/>
      <c r="O349" s="321"/>
      <c r="P349" s="321"/>
    </row>
    <row r="350">
      <c r="A350" s="321"/>
      <c r="B350" s="321"/>
      <c r="C350" s="321"/>
      <c r="D350" s="321"/>
      <c r="E350" s="321"/>
      <c r="F350" s="321"/>
      <c r="G350" s="321"/>
      <c r="H350" s="367"/>
      <c r="I350" s="382"/>
      <c r="J350" s="367"/>
      <c r="K350" s="321"/>
      <c r="L350" s="321"/>
      <c r="M350" s="321"/>
      <c r="N350" s="321"/>
      <c r="O350" s="321"/>
      <c r="P350" s="321"/>
    </row>
    <row r="351">
      <c r="A351" s="321"/>
      <c r="B351" s="321"/>
      <c r="C351" s="321"/>
      <c r="D351" s="321"/>
      <c r="E351" s="321"/>
      <c r="F351" s="321"/>
      <c r="G351" s="321"/>
      <c r="H351" s="367"/>
      <c r="I351" s="382"/>
      <c r="J351" s="367"/>
      <c r="K351" s="321"/>
      <c r="L351" s="321"/>
      <c r="M351" s="321"/>
      <c r="N351" s="321"/>
      <c r="O351" s="321"/>
      <c r="P351" s="321"/>
    </row>
    <row r="352">
      <c r="A352" s="321"/>
      <c r="B352" s="321"/>
      <c r="C352" s="321"/>
      <c r="D352" s="321"/>
      <c r="E352" s="321"/>
      <c r="F352" s="321"/>
      <c r="G352" s="321"/>
      <c r="H352" s="367"/>
      <c r="I352" s="382"/>
      <c r="J352" s="367"/>
      <c r="K352" s="321"/>
      <c r="L352" s="321"/>
      <c r="M352" s="321"/>
      <c r="N352" s="321"/>
      <c r="O352" s="321"/>
      <c r="P352" s="321"/>
    </row>
    <row r="353">
      <c r="A353" s="321"/>
      <c r="B353" s="321"/>
      <c r="C353" s="321"/>
      <c r="D353" s="321"/>
      <c r="E353" s="321"/>
      <c r="F353" s="321"/>
      <c r="G353" s="321"/>
      <c r="H353" s="367"/>
      <c r="I353" s="382"/>
      <c r="J353" s="367"/>
      <c r="K353" s="321"/>
      <c r="L353" s="321"/>
      <c r="M353" s="321"/>
      <c r="N353" s="321"/>
      <c r="O353" s="321"/>
      <c r="P353" s="321"/>
    </row>
    <row r="354">
      <c r="A354" s="321"/>
      <c r="B354" s="321"/>
      <c r="C354" s="321"/>
      <c r="D354" s="321"/>
      <c r="E354" s="321"/>
      <c r="F354" s="321"/>
      <c r="G354" s="321"/>
      <c r="H354" s="367"/>
      <c r="I354" s="382"/>
      <c r="J354" s="367"/>
      <c r="K354" s="321"/>
      <c r="L354" s="321"/>
      <c r="M354" s="321"/>
      <c r="N354" s="321"/>
      <c r="O354" s="321"/>
      <c r="P354" s="321"/>
    </row>
    <row r="355">
      <c r="A355" s="321"/>
      <c r="B355" s="321"/>
      <c r="C355" s="321"/>
      <c r="D355" s="321"/>
      <c r="E355" s="321"/>
      <c r="F355" s="321"/>
      <c r="G355" s="321"/>
      <c r="H355" s="367"/>
      <c r="I355" s="382"/>
      <c r="J355" s="367"/>
      <c r="K355" s="321"/>
      <c r="L355" s="321"/>
      <c r="M355" s="321"/>
      <c r="N355" s="321"/>
      <c r="O355" s="321"/>
      <c r="P355" s="321"/>
    </row>
    <row r="356">
      <c r="A356" s="321"/>
      <c r="B356" s="321"/>
      <c r="C356" s="321"/>
      <c r="D356" s="321"/>
      <c r="E356" s="321"/>
      <c r="F356" s="321"/>
      <c r="G356" s="321"/>
      <c r="H356" s="367"/>
      <c r="I356" s="382"/>
      <c r="J356" s="367"/>
      <c r="K356" s="321"/>
      <c r="L356" s="321"/>
      <c r="M356" s="321"/>
      <c r="N356" s="321"/>
      <c r="O356" s="321"/>
      <c r="P356" s="321"/>
    </row>
    <row r="357">
      <c r="A357" s="321"/>
      <c r="B357" s="321"/>
      <c r="C357" s="321"/>
      <c r="D357" s="321"/>
      <c r="E357" s="321"/>
      <c r="F357" s="321"/>
      <c r="G357" s="321"/>
      <c r="H357" s="367"/>
      <c r="I357" s="382"/>
      <c r="J357" s="367"/>
      <c r="K357" s="321"/>
      <c r="L357" s="321"/>
      <c r="M357" s="321"/>
      <c r="N357" s="321"/>
      <c r="O357" s="321"/>
      <c r="P357" s="321"/>
    </row>
    <row r="358">
      <c r="A358" s="321"/>
      <c r="B358" s="321"/>
      <c r="C358" s="321"/>
      <c r="D358" s="321"/>
      <c r="E358" s="321"/>
      <c r="F358" s="321"/>
      <c r="G358" s="321"/>
      <c r="H358" s="367"/>
      <c r="I358" s="382"/>
      <c r="J358" s="367"/>
      <c r="K358" s="321"/>
      <c r="L358" s="321"/>
      <c r="M358" s="321"/>
      <c r="N358" s="321"/>
      <c r="O358" s="321"/>
      <c r="P358" s="321"/>
    </row>
    <row r="359">
      <c r="A359" s="321"/>
      <c r="B359" s="321"/>
      <c r="C359" s="321"/>
      <c r="D359" s="321"/>
      <c r="E359" s="321"/>
      <c r="F359" s="321"/>
      <c r="G359" s="321"/>
      <c r="H359" s="367"/>
      <c r="I359" s="382"/>
      <c r="J359" s="367"/>
      <c r="K359" s="321"/>
      <c r="L359" s="321"/>
      <c r="M359" s="321"/>
      <c r="N359" s="321"/>
      <c r="O359" s="321"/>
      <c r="P359" s="321"/>
    </row>
    <row r="360">
      <c r="A360" s="321"/>
      <c r="B360" s="321"/>
      <c r="C360" s="321"/>
      <c r="D360" s="321"/>
      <c r="E360" s="321"/>
      <c r="F360" s="321"/>
      <c r="G360" s="321"/>
      <c r="H360" s="367"/>
      <c r="I360" s="382"/>
      <c r="J360" s="367"/>
      <c r="K360" s="321"/>
      <c r="L360" s="321"/>
      <c r="M360" s="321"/>
      <c r="N360" s="321"/>
      <c r="O360" s="321"/>
      <c r="P360" s="321"/>
    </row>
    <row r="361">
      <c r="A361" s="321"/>
      <c r="B361" s="321"/>
      <c r="C361" s="321"/>
      <c r="D361" s="321"/>
      <c r="E361" s="321"/>
      <c r="F361" s="321"/>
      <c r="G361" s="321"/>
      <c r="H361" s="367"/>
      <c r="I361" s="382"/>
      <c r="J361" s="367"/>
      <c r="K361" s="321"/>
      <c r="L361" s="321"/>
      <c r="M361" s="321"/>
      <c r="N361" s="321"/>
      <c r="O361" s="321"/>
      <c r="P361" s="321"/>
    </row>
    <row r="362">
      <c r="A362" s="321"/>
      <c r="B362" s="321"/>
      <c r="C362" s="321"/>
      <c r="D362" s="321"/>
      <c r="E362" s="321"/>
      <c r="F362" s="321"/>
      <c r="G362" s="321"/>
      <c r="H362" s="367"/>
      <c r="I362" s="382"/>
      <c r="J362" s="367"/>
      <c r="K362" s="321"/>
      <c r="L362" s="321"/>
      <c r="M362" s="321"/>
      <c r="N362" s="321"/>
      <c r="O362" s="321"/>
      <c r="P362" s="321"/>
    </row>
    <row r="363">
      <c r="A363" s="321"/>
      <c r="B363" s="321"/>
      <c r="C363" s="321"/>
      <c r="D363" s="321"/>
      <c r="E363" s="321"/>
      <c r="F363" s="321"/>
      <c r="G363" s="321"/>
      <c r="H363" s="367"/>
      <c r="I363" s="382"/>
      <c r="J363" s="367"/>
      <c r="K363" s="321"/>
      <c r="L363" s="321"/>
      <c r="M363" s="321"/>
      <c r="N363" s="321"/>
      <c r="O363" s="321"/>
      <c r="P363" s="321"/>
    </row>
    <row r="364">
      <c r="A364" s="321"/>
      <c r="B364" s="321"/>
      <c r="C364" s="321"/>
      <c r="D364" s="321"/>
      <c r="E364" s="321"/>
      <c r="F364" s="321"/>
      <c r="G364" s="321"/>
      <c r="H364" s="367"/>
      <c r="I364" s="382"/>
      <c r="J364" s="367"/>
      <c r="K364" s="321"/>
      <c r="L364" s="321"/>
      <c r="M364" s="321"/>
      <c r="N364" s="321"/>
      <c r="O364" s="321"/>
      <c r="P364" s="321"/>
    </row>
    <row r="365">
      <c r="A365" s="321"/>
      <c r="B365" s="321"/>
      <c r="C365" s="321"/>
      <c r="D365" s="321"/>
      <c r="E365" s="321"/>
      <c r="F365" s="321"/>
      <c r="G365" s="321"/>
      <c r="H365" s="367"/>
      <c r="I365" s="382"/>
      <c r="J365" s="367"/>
      <c r="K365" s="321"/>
      <c r="L365" s="321"/>
      <c r="M365" s="321"/>
      <c r="N365" s="321"/>
      <c r="O365" s="321"/>
      <c r="P365" s="321"/>
    </row>
    <row r="366">
      <c r="A366" s="321"/>
      <c r="B366" s="321"/>
      <c r="C366" s="321"/>
      <c r="D366" s="321"/>
      <c r="E366" s="321"/>
      <c r="F366" s="321"/>
      <c r="G366" s="321"/>
      <c r="H366" s="367"/>
      <c r="I366" s="382"/>
      <c r="J366" s="367"/>
      <c r="K366" s="321"/>
      <c r="L366" s="321"/>
      <c r="M366" s="321"/>
      <c r="N366" s="321"/>
      <c r="O366" s="321"/>
      <c r="P366" s="321"/>
    </row>
    <row r="367">
      <c r="A367" s="321"/>
      <c r="B367" s="321"/>
      <c r="C367" s="321"/>
      <c r="D367" s="321"/>
      <c r="E367" s="321"/>
      <c r="F367" s="321"/>
      <c r="G367" s="321"/>
      <c r="H367" s="367"/>
      <c r="I367" s="382"/>
      <c r="J367" s="367"/>
      <c r="K367" s="321"/>
      <c r="L367" s="321"/>
      <c r="M367" s="321"/>
      <c r="N367" s="321"/>
      <c r="O367" s="321"/>
      <c r="P367" s="321"/>
    </row>
    <row r="368">
      <c r="A368" s="321"/>
      <c r="B368" s="321"/>
      <c r="C368" s="321"/>
      <c r="D368" s="321"/>
      <c r="E368" s="321"/>
      <c r="F368" s="321"/>
      <c r="G368" s="321"/>
      <c r="H368" s="367"/>
      <c r="I368" s="382"/>
      <c r="J368" s="367"/>
      <c r="K368" s="321"/>
      <c r="L368" s="321"/>
      <c r="M368" s="321"/>
      <c r="N368" s="321"/>
      <c r="O368" s="321"/>
      <c r="P368" s="321"/>
    </row>
    <row r="369">
      <c r="A369" s="321"/>
      <c r="B369" s="321"/>
      <c r="C369" s="321"/>
      <c r="D369" s="321"/>
      <c r="E369" s="321"/>
      <c r="F369" s="321"/>
      <c r="G369" s="321"/>
      <c r="H369" s="367"/>
      <c r="I369" s="382"/>
      <c r="J369" s="367"/>
      <c r="K369" s="321"/>
      <c r="L369" s="321"/>
      <c r="M369" s="321"/>
      <c r="N369" s="321"/>
      <c r="O369" s="321"/>
      <c r="P369" s="321"/>
    </row>
    <row r="370">
      <c r="A370" s="321"/>
      <c r="B370" s="321"/>
      <c r="C370" s="321"/>
      <c r="D370" s="321"/>
      <c r="E370" s="321"/>
      <c r="F370" s="321"/>
      <c r="G370" s="321"/>
      <c r="H370" s="367"/>
      <c r="I370" s="382"/>
      <c r="J370" s="367"/>
      <c r="K370" s="321"/>
      <c r="L370" s="321"/>
      <c r="M370" s="321"/>
      <c r="N370" s="321"/>
      <c r="O370" s="321"/>
      <c r="P370" s="321"/>
    </row>
    <row r="371">
      <c r="A371" s="321"/>
      <c r="B371" s="321"/>
      <c r="C371" s="321"/>
      <c r="D371" s="321"/>
      <c r="E371" s="321"/>
      <c r="F371" s="321"/>
      <c r="G371" s="321"/>
      <c r="H371" s="367"/>
      <c r="I371" s="382"/>
      <c r="J371" s="367"/>
      <c r="K371" s="321"/>
      <c r="L371" s="321"/>
      <c r="M371" s="321"/>
      <c r="N371" s="321"/>
      <c r="O371" s="321"/>
      <c r="P371" s="321"/>
    </row>
    <row r="372">
      <c r="A372" s="321"/>
      <c r="B372" s="321"/>
      <c r="C372" s="321"/>
      <c r="D372" s="321"/>
      <c r="E372" s="321"/>
      <c r="F372" s="321"/>
      <c r="G372" s="321"/>
      <c r="H372" s="367"/>
      <c r="I372" s="382"/>
      <c r="J372" s="367"/>
      <c r="K372" s="321"/>
      <c r="L372" s="321"/>
      <c r="M372" s="321"/>
      <c r="N372" s="321"/>
      <c r="O372" s="321"/>
      <c r="P372" s="321"/>
    </row>
    <row r="373">
      <c r="A373" s="321"/>
      <c r="B373" s="321"/>
      <c r="C373" s="321"/>
      <c r="D373" s="321"/>
      <c r="E373" s="321"/>
      <c r="F373" s="321"/>
      <c r="G373" s="321"/>
      <c r="H373" s="367"/>
      <c r="I373" s="382"/>
      <c r="J373" s="367"/>
      <c r="K373" s="321"/>
      <c r="L373" s="321"/>
      <c r="M373" s="321"/>
      <c r="N373" s="321"/>
      <c r="O373" s="321"/>
      <c r="P373" s="321"/>
    </row>
    <row r="374">
      <c r="A374" s="321"/>
      <c r="B374" s="321"/>
      <c r="C374" s="321"/>
      <c r="D374" s="321"/>
      <c r="E374" s="321"/>
      <c r="F374" s="321"/>
      <c r="G374" s="321"/>
      <c r="H374" s="367"/>
      <c r="I374" s="382"/>
      <c r="J374" s="367"/>
      <c r="K374" s="321"/>
      <c r="L374" s="321"/>
      <c r="M374" s="321"/>
      <c r="N374" s="321"/>
      <c r="O374" s="321"/>
      <c r="P374" s="321"/>
    </row>
    <row r="375">
      <c r="A375" s="321"/>
      <c r="B375" s="321"/>
      <c r="C375" s="321"/>
      <c r="D375" s="321"/>
      <c r="E375" s="321"/>
      <c r="F375" s="321"/>
      <c r="G375" s="321"/>
      <c r="H375" s="367"/>
      <c r="I375" s="382"/>
      <c r="J375" s="367"/>
      <c r="K375" s="321"/>
      <c r="L375" s="321"/>
      <c r="M375" s="321"/>
      <c r="N375" s="321"/>
      <c r="O375" s="321"/>
      <c r="P375" s="321"/>
    </row>
    <row r="376">
      <c r="A376" s="321"/>
      <c r="B376" s="321"/>
      <c r="C376" s="321"/>
      <c r="D376" s="321"/>
      <c r="E376" s="321"/>
      <c r="F376" s="321"/>
      <c r="G376" s="321"/>
      <c r="H376" s="367"/>
      <c r="I376" s="382"/>
      <c r="J376" s="367"/>
      <c r="K376" s="321"/>
      <c r="L376" s="321"/>
      <c r="M376" s="321"/>
      <c r="N376" s="321"/>
      <c r="O376" s="321"/>
      <c r="P376" s="321"/>
    </row>
    <row r="377">
      <c r="A377" s="321"/>
      <c r="B377" s="321"/>
      <c r="C377" s="321"/>
      <c r="D377" s="321"/>
      <c r="E377" s="321"/>
      <c r="F377" s="321"/>
      <c r="G377" s="321"/>
      <c r="H377" s="367"/>
      <c r="I377" s="382"/>
      <c r="J377" s="367"/>
      <c r="K377" s="321"/>
      <c r="L377" s="321"/>
      <c r="M377" s="321"/>
      <c r="N377" s="321"/>
      <c r="O377" s="321"/>
      <c r="P377" s="321"/>
    </row>
    <row r="378">
      <c r="A378" s="321"/>
      <c r="B378" s="321"/>
      <c r="C378" s="321"/>
      <c r="D378" s="321"/>
      <c r="E378" s="321"/>
      <c r="F378" s="321"/>
      <c r="G378" s="321"/>
      <c r="H378" s="367"/>
      <c r="I378" s="382"/>
      <c r="J378" s="367"/>
      <c r="K378" s="321"/>
      <c r="L378" s="321"/>
      <c r="M378" s="321"/>
      <c r="N378" s="321"/>
      <c r="O378" s="321"/>
      <c r="P378" s="321"/>
    </row>
    <row r="379">
      <c r="A379" s="321"/>
      <c r="B379" s="321"/>
      <c r="C379" s="321"/>
      <c r="D379" s="321"/>
      <c r="E379" s="321"/>
      <c r="F379" s="321"/>
      <c r="G379" s="321"/>
      <c r="H379" s="367"/>
      <c r="I379" s="382"/>
      <c r="J379" s="367"/>
      <c r="K379" s="321"/>
      <c r="L379" s="321"/>
      <c r="M379" s="321"/>
      <c r="N379" s="321"/>
      <c r="O379" s="321"/>
      <c r="P379" s="321"/>
    </row>
    <row r="380">
      <c r="A380" s="321"/>
      <c r="B380" s="321"/>
      <c r="C380" s="321"/>
      <c r="D380" s="321"/>
      <c r="E380" s="321"/>
      <c r="F380" s="321"/>
      <c r="G380" s="321"/>
      <c r="H380" s="367"/>
      <c r="I380" s="382"/>
      <c r="J380" s="367"/>
      <c r="K380" s="321"/>
      <c r="L380" s="321"/>
      <c r="M380" s="321"/>
      <c r="N380" s="321"/>
      <c r="O380" s="321"/>
      <c r="P380" s="321"/>
    </row>
    <row r="381">
      <c r="A381" s="321"/>
      <c r="B381" s="321"/>
      <c r="C381" s="321"/>
      <c r="D381" s="321"/>
      <c r="E381" s="321"/>
      <c r="F381" s="321"/>
      <c r="G381" s="321"/>
      <c r="H381" s="367"/>
      <c r="I381" s="382"/>
      <c r="J381" s="367"/>
      <c r="K381" s="321"/>
      <c r="L381" s="321"/>
      <c r="M381" s="321"/>
      <c r="N381" s="321"/>
      <c r="O381" s="321"/>
      <c r="P381" s="321"/>
    </row>
    <row r="382">
      <c r="A382" s="321"/>
      <c r="B382" s="321"/>
      <c r="C382" s="321"/>
      <c r="D382" s="321"/>
      <c r="E382" s="321"/>
      <c r="F382" s="321"/>
      <c r="G382" s="321"/>
      <c r="H382" s="367"/>
      <c r="I382" s="382"/>
      <c r="J382" s="367"/>
      <c r="K382" s="321"/>
      <c r="L382" s="321"/>
      <c r="M382" s="321"/>
      <c r="N382" s="321"/>
      <c r="O382" s="321"/>
      <c r="P382" s="321"/>
    </row>
    <row r="383">
      <c r="A383" s="321"/>
      <c r="B383" s="321"/>
      <c r="C383" s="321"/>
      <c r="D383" s="321"/>
      <c r="E383" s="321"/>
      <c r="F383" s="321"/>
      <c r="G383" s="321"/>
      <c r="H383" s="367"/>
      <c r="I383" s="382"/>
      <c r="J383" s="367"/>
      <c r="K383" s="321"/>
      <c r="L383" s="321"/>
      <c r="M383" s="321"/>
      <c r="N383" s="321"/>
      <c r="O383" s="321"/>
      <c r="P383" s="321"/>
    </row>
    <row r="384">
      <c r="A384" s="321"/>
      <c r="B384" s="321"/>
      <c r="C384" s="321"/>
      <c r="D384" s="321"/>
      <c r="E384" s="321"/>
      <c r="F384" s="321"/>
      <c r="G384" s="321"/>
      <c r="H384" s="367"/>
      <c r="I384" s="382"/>
      <c r="J384" s="367"/>
      <c r="K384" s="321"/>
      <c r="L384" s="321"/>
      <c r="M384" s="321"/>
      <c r="N384" s="321"/>
      <c r="O384" s="321"/>
      <c r="P384" s="321"/>
    </row>
    <row r="385">
      <c r="A385" s="321"/>
      <c r="B385" s="321"/>
      <c r="C385" s="321"/>
      <c r="D385" s="321"/>
      <c r="E385" s="321"/>
      <c r="F385" s="321"/>
      <c r="G385" s="321"/>
      <c r="H385" s="367"/>
      <c r="I385" s="382"/>
      <c r="J385" s="367"/>
      <c r="K385" s="321"/>
      <c r="L385" s="321"/>
      <c r="M385" s="321"/>
      <c r="N385" s="321"/>
      <c r="O385" s="321"/>
      <c r="P385" s="321"/>
    </row>
    <row r="386">
      <c r="A386" s="321"/>
      <c r="B386" s="321"/>
      <c r="C386" s="321"/>
      <c r="D386" s="321"/>
      <c r="E386" s="321"/>
      <c r="F386" s="321"/>
      <c r="G386" s="321"/>
      <c r="H386" s="367"/>
      <c r="I386" s="382"/>
      <c r="J386" s="367"/>
      <c r="K386" s="321"/>
      <c r="L386" s="321"/>
      <c r="M386" s="321"/>
      <c r="N386" s="321"/>
      <c r="O386" s="321"/>
      <c r="P386" s="321"/>
    </row>
    <row r="387">
      <c r="A387" s="321"/>
      <c r="B387" s="321"/>
      <c r="C387" s="321"/>
      <c r="D387" s="321"/>
      <c r="E387" s="321"/>
      <c r="F387" s="321"/>
      <c r="G387" s="321"/>
      <c r="H387" s="367"/>
      <c r="I387" s="382"/>
      <c r="J387" s="367"/>
      <c r="K387" s="321"/>
      <c r="L387" s="321"/>
      <c r="M387" s="321"/>
      <c r="N387" s="321"/>
      <c r="O387" s="321"/>
      <c r="P387" s="321"/>
    </row>
    <row r="388">
      <c r="A388" s="321"/>
      <c r="B388" s="321"/>
      <c r="C388" s="321"/>
      <c r="D388" s="321"/>
      <c r="E388" s="321"/>
      <c r="F388" s="321"/>
      <c r="G388" s="321"/>
      <c r="H388" s="367"/>
      <c r="I388" s="382"/>
      <c r="J388" s="367"/>
      <c r="K388" s="321"/>
      <c r="L388" s="321"/>
      <c r="M388" s="321"/>
      <c r="N388" s="321"/>
      <c r="O388" s="321"/>
      <c r="P388" s="321"/>
    </row>
    <row r="389">
      <c r="A389" s="321"/>
      <c r="B389" s="321"/>
      <c r="C389" s="321"/>
      <c r="D389" s="321"/>
      <c r="E389" s="321"/>
      <c r="F389" s="321"/>
      <c r="G389" s="321"/>
      <c r="H389" s="367"/>
      <c r="I389" s="382"/>
      <c r="J389" s="367"/>
      <c r="K389" s="321"/>
      <c r="L389" s="321"/>
      <c r="M389" s="321"/>
      <c r="N389" s="321"/>
      <c r="O389" s="321"/>
      <c r="P389" s="321"/>
    </row>
    <row r="390">
      <c r="A390" s="321"/>
      <c r="B390" s="321"/>
      <c r="C390" s="321"/>
      <c r="D390" s="321"/>
      <c r="E390" s="321"/>
      <c r="F390" s="321"/>
      <c r="G390" s="321"/>
      <c r="H390" s="367"/>
      <c r="I390" s="382"/>
      <c r="J390" s="367"/>
      <c r="K390" s="321"/>
      <c r="L390" s="321"/>
      <c r="M390" s="321"/>
      <c r="N390" s="321"/>
      <c r="O390" s="321"/>
      <c r="P390" s="321"/>
    </row>
    <row r="391">
      <c r="A391" s="321"/>
      <c r="B391" s="321"/>
      <c r="C391" s="321"/>
      <c r="D391" s="321"/>
      <c r="E391" s="321"/>
      <c r="F391" s="321"/>
      <c r="G391" s="321"/>
      <c r="H391" s="367"/>
      <c r="I391" s="382"/>
      <c r="J391" s="367"/>
      <c r="K391" s="321"/>
      <c r="L391" s="321"/>
      <c r="M391" s="321"/>
      <c r="N391" s="321"/>
      <c r="O391" s="321"/>
      <c r="P391" s="321"/>
    </row>
    <row r="392">
      <c r="A392" s="321"/>
      <c r="B392" s="321"/>
      <c r="C392" s="321"/>
      <c r="D392" s="321"/>
      <c r="E392" s="321"/>
      <c r="F392" s="321"/>
      <c r="G392" s="321"/>
      <c r="H392" s="367"/>
      <c r="I392" s="382"/>
      <c r="J392" s="367"/>
      <c r="K392" s="321"/>
      <c r="L392" s="321"/>
      <c r="M392" s="321"/>
      <c r="N392" s="321"/>
      <c r="O392" s="321"/>
      <c r="P392" s="321"/>
    </row>
    <row r="393">
      <c r="A393" s="321"/>
      <c r="B393" s="321"/>
      <c r="C393" s="321"/>
      <c r="D393" s="321"/>
      <c r="E393" s="321"/>
      <c r="F393" s="321"/>
      <c r="G393" s="321"/>
      <c r="H393" s="367"/>
      <c r="I393" s="382"/>
      <c r="J393" s="367"/>
      <c r="K393" s="321"/>
      <c r="L393" s="321"/>
      <c r="M393" s="321"/>
      <c r="N393" s="321"/>
      <c r="O393" s="321"/>
      <c r="P393" s="321"/>
    </row>
    <row r="394">
      <c r="A394" s="321"/>
      <c r="B394" s="321"/>
      <c r="C394" s="321"/>
      <c r="D394" s="321"/>
      <c r="E394" s="321"/>
      <c r="F394" s="321"/>
      <c r="G394" s="321"/>
      <c r="H394" s="367"/>
      <c r="I394" s="382"/>
      <c r="J394" s="367"/>
      <c r="K394" s="321"/>
      <c r="L394" s="321"/>
      <c r="M394" s="321"/>
      <c r="N394" s="321"/>
      <c r="O394" s="321"/>
      <c r="P394" s="321"/>
    </row>
    <row r="395">
      <c r="A395" s="321"/>
      <c r="B395" s="321"/>
      <c r="C395" s="321"/>
      <c r="D395" s="321"/>
      <c r="E395" s="321"/>
      <c r="F395" s="321"/>
      <c r="G395" s="321"/>
      <c r="H395" s="367"/>
      <c r="I395" s="382"/>
      <c r="J395" s="367"/>
      <c r="K395" s="321"/>
      <c r="L395" s="321"/>
      <c r="M395" s="321"/>
      <c r="N395" s="321"/>
      <c r="O395" s="321"/>
      <c r="P395" s="321"/>
    </row>
    <row r="396">
      <c r="A396" s="321"/>
      <c r="B396" s="321"/>
      <c r="C396" s="321"/>
      <c r="D396" s="321"/>
      <c r="E396" s="321"/>
      <c r="F396" s="321"/>
      <c r="G396" s="321"/>
      <c r="H396" s="367"/>
      <c r="I396" s="382"/>
      <c r="J396" s="367"/>
      <c r="K396" s="321"/>
      <c r="L396" s="321"/>
      <c r="M396" s="321"/>
      <c r="N396" s="321"/>
      <c r="O396" s="321"/>
      <c r="P396" s="321"/>
    </row>
    <row r="397">
      <c r="A397" s="321"/>
      <c r="B397" s="321"/>
      <c r="C397" s="321"/>
      <c r="D397" s="321"/>
      <c r="E397" s="321"/>
      <c r="F397" s="321"/>
      <c r="G397" s="321"/>
      <c r="H397" s="367"/>
      <c r="I397" s="382"/>
      <c r="J397" s="367"/>
      <c r="K397" s="321"/>
      <c r="L397" s="321"/>
      <c r="M397" s="321"/>
      <c r="N397" s="321"/>
      <c r="O397" s="321"/>
      <c r="P397" s="321"/>
    </row>
    <row r="398">
      <c r="A398" s="321"/>
      <c r="B398" s="321"/>
      <c r="C398" s="321"/>
      <c r="D398" s="321"/>
      <c r="E398" s="321"/>
      <c r="F398" s="321"/>
      <c r="G398" s="321"/>
      <c r="H398" s="367"/>
      <c r="I398" s="382"/>
      <c r="J398" s="367"/>
      <c r="K398" s="321"/>
      <c r="L398" s="321"/>
      <c r="M398" s="321"/>
      <c r="N398" s="321"/>
      <c r="O398" s="321"/>
      <c r="P398" s="321"/>
    </row>
    <row r="399">
      <c r="A399" s="321"/>
      <c r="B399" s="321"/>
      <c r="C399" s="321"/>
      <c r="D399" s="321"/>
      <c r="E399" s="321"/>
      <c r="F399" s="321"/>
      <c r="G399" s="321"/>
      <c r="H399" s="367"/>
      <c r="I399" s="382"/>
      <c r="J399" s="367"/>
      <c r="K399" s="321"/>
      <c r="L399" s="321"/>
      <c r="M399" s="321"/>
      <c r="N399" s="321"/>
      <c r="O399" s="321"/>
      <c r="P399" s="321"/>
    </row>
    <row r="400">
      <c r="A400" s="321"/>
      <c r="B400" s="321"/>
      <c r="C400" s="321"/>
      <c r="D400" s="321"/>
      <c r="E400" s="321"/>
      <c r="F400" s="321"/>
      <c r="G400" s="321"/>
      <c r="H400" s="367"/>
      <c r="I400" s="382"/>
      <c r="J400" s="367"/>
      <c r="K400" s="321"/>
      <c r="L400" s="321"/>
      <c r="M400" s="321"/>
      <c r="N400" s="321"/>
      <c r="O400" s="321"/>
      <c r="P400" s="321"/>
    </row>
    <row r="401">
      <c r="A401" s="321"/>
      <c r="B401" s="321"/>
      <c r="C401" s="321"/>
      <c r="D401" s="321"/>
      <c r="E401" s="321"/>
      <c r="F401" s="321"/>
      <c r="G401" s="321"/>
      <c r="H401" s="367"/>
      <c r="I401" s="382"/>
      <c r="J401" s="367"/>
      <c r="K401" s="321"/>
      <c r="L401" s="321"/>
      <c r="M401" s="321"/>
      <c r="N401" s="321"/>
      <c r="O401" s="321"/>
      <c r="P401" s="321"/>
    </row>
    <row r="402">
      <c r="A402" s="321"/>
      <c r="B402" s="321"/>
      <c r="C402" s="321"/>
      <c r="D402" s="321"/>
      <c r="E402" s="321"/>
      <c r="F402" s="321"/>
      <c r="G402" s="321"/>
      <c r="H402" s="367"/>
      <c r="I402" s="382"/>
      <c r="J402" s="367"/>
      <c r="K402" s="321"/>
      <c r="L402" s="321"/>
      <c r="M402" s="321"/>
      <c r="N402" s="321"/>
      <c r="O402" s="321"/>
      <c r="P402" s="321"/>
    </row>
    <row r="403">
      <c r="A403" s="321"/>
      <c r="B403" s="321"/>
      <c r="C403" s="321"/>
      <c r="D403" s="321"/>
      <c r="E403" s="321"/>
      <c r="F403" s="321"/>
      <c r="G403" s="321"/>
      <c r="H403" s="367"/>
      <c r="I403" s="382"/>
      <c r="J403" s="367"/>
      <c r="K403" s="321"/>
      <c r="L403" s="321"/>
      <c r="M403" s="321"/>
      <c r="N403" s="321"/>
      <c r="O403" s="321"/>
      <c r="P403" s="321"/>
    </row>
    <row r="404">
      <c r="A404" s="321"/>
      <c r="B404" s="321"/>
      <c r="C404" s="321"/>
      <c r="D404" s="321"/>
      <c r="E404" s="321"/>
      <c r="F404" s="321"/>
      <c r="G404" s="321"/>
      <c r="H404" s="367"/>
      <c r="I404" s="382"/>
      <c r="J404" s="367"/>
      <c r="K404" s="321"/>
      <c r="L404" s="321"/>
      <c r="M404" s="321"/>
      <c r="N404" s="321"/>
      <c r="O404" s="321"/>
      <c r="P404" s="321"/>
    </row>
    <row r="405">
      <c r="A405" s="321"/>
      <c r="B405" s="321"/>
      <c r="C405" s="321"/>
      <c r="D405" s="321"/>
      <c r="E405" s="321"/>
      <c r="F405" s="321"/>
      <c r="G405" s="321"/>
      <c r="H405" s="367"/>
      <c r="I405" s="382"/>
      <c r="J405" s="367"/>
      <c r="K405" s="321"/>
      <c r="L405" s="321"/>
      <c r="M405" s="321"/>
      <c r="N405" s="321"/>
      <c r="O405" s="321"/>
      <c r="P405" s="321"/>
    </row>
    <row r="406">
      <c r="A406" s="321"/>
      <c r="B406" s="321"/>
      <c r="C406" s="321"/>
      <c r="D406" s="321"/>
      <c r="E406" s="321"/>
      <c r="F406" s="321"/>
      <c r="G406" s="321"/>
      <c r="H406" s="367"/>
      <c r="I406" s="382"/>
      <c r="J406" s="367"/>
      <c r="K406" s="321"/>
      <c r="L406" s="321"/>
      <c r="M406" s="321"/>
      <c r="N406" s="321"/>
      <c r="O406" s="321"/>
      <c r="P406" s="321"/>
    </row>
    <row r="407">
      <c r="A407" s="321"/>
      <c r="B407" s="321"/>
      <c r="C407" s="321"/>
      <c r="D407" s="321"/>
      <c r="E407" s="321"/>
      <c r="F407" s="321"/>
      <c r="G407" s="321"/>
      <c r="H407" s="367"/>
      <c r="I407" s="382"/>
      <c r="J407" s="367"/>
      <c r="K407" s="321"/>
      <c r="L407" s="321"/>
      <c r="M407" s="321"/>
      <c r="N407" s="321"/>
      <c r="O407" s="321"/>
      <c r="P407" s="321"/>
    </row>
    <row r="408">
      <c r="A408" s="321"/>
      <c r="B408" s="321"/>
      <c r="C408" s="321"/>
      <c r="D408" s="321"/>
      <c r="E408" s="321"/>
      <c r="F408" s="321"/>
      <c r="G408" s="321"/>
      <c r="H408" s="367"/>
      <c r="I408" s="382"/>
      <c r="J408" s="367"/>
      <c r="K408" s="321"/>
      <c r="L408" s="321"/>
      <c r="M408" s="321"/>
      <c r="N408" s="321"/>
      <c r="O408" s="321"/>
      <c r="P408" s="321"/>
    </row>
    <row r="409">
      <c r="A409" s="321"/>
      <c r="B409" s="321"/>
      <c r="C409" s="321"/>
      <c r="D409" s="321"/>
      <c r="E409" s="321"/>
      <c r="F409" s="321"/>
      <c r="G409" s="321"/>
      <c r="H409" s="367"/>
      <c r="I409" s="382"/>
      <c r="J409" s="367"/>
      <c r="K409" s="321"/>
      <c r="L409" s="321"/>
      <c r="M409" s="321"/>
      <c r="N409" s="321"/>
      <c r="O409" s="321"/>
      <c r="P409" s="321"/>
    </row>
    <row r="410">
      <c r="A410" s="321"/>
      <c r="B410" s="321"/>
      <c r="C410" s="321"/>
      <c r="D410" s="321"/>
      <c r="E410" s="321"/>
      <c r="F410" s="321"/>
      <c r="G410" s="321"/>
      <c r="H410" s="367"/>
      <c r="I410" s="382"/>
      <c r="J410" s="367"/>
      <c r="K410" s="321"/>
      <c r="L410" s="321"/>
      <c r="M410" s="321"/>
      <c r="N410" s="321"/>
      <c r="O410" s="321"/>
      <c r="P410" s="321"/>
    </row>
    <row r="411">
      <c r="A411" s="321"/>
      <c r="B411" s="321"/>
      <c r="C411" s="321"/>
      <c r="D411" s="321"/>
      <c r="E411" s="321"/>
      <c r="F411" s="321"/>
      <c r="G411" s="321"/>
      <c r="H411" s="367"/>
      <c r="I411" s="382"/>
      <c r="J411" s="367"/>
      <c r="K411" s="321"/>
      <c r="L411" s="321"/>
      <c r="M411" s="321"/>
      <c r="N411" s="321"/>
      <c r="O411" s="321"/>
      <c r="P411" s="321"/>
    </row>
    <row r="412">
      <c r="A412" s="321"/>
      <c r="B412" s="321"/>
      <c r="C412" s="321"/>
      <c r="D412" s="321"/>
      <c r="E412" s="321"/>
      <c r="F412" s="321"/>
      <c r="G412" s="321"/>
      <c r="H412" s="367"/>
      <c r="I412" s="382"/>
      <c r="J412" s="367"/>
      <c r="K412" s="321"/>
      <c r="L412" s="321"/>
      <c r="M412" s="321"/>
      <c r="N412" s="321"/>
      <c r="O412" s="321"/>
      <c r="P412" s="321"/>
    </row>
    <row r="413">
      <c r="A413" s="321"/>
      <c r="B413" s="321"/>
      <c r="C413" s="321"/>
      <c r="D413" s="321"/>
      <c r="E413" s="321"/>
      <c r="F413" s="321"/>
      <c r="G413" s="321"/>
      <c r="H413" s="367"/>
      <c r="I413" s="382"/>
      <c r="J413" s="367"/>
      <c r="K413" s="321"/>
      <c r="L413" s="321"/>
      <c r="M413" s="321"/>
      <c r="N413" s="321"/>
      <c r="O413" s="321"/>
      <c r="P413" s="321"/>
    </row>
    <row r="414">
      <c r="A414" s="321"/>
      <c r="B414" s="321"/>
      <c r="C414" s="321"/>
      <c r="D414" s="321"/>
      <c r="E414" s="321"/>
      <c r="F414" s="321"/>
      <c r="G414" s="321"/>
      <c r="H414" s="367"/>
      <c r="I414" s="382"/>
      <c r="J414" s="367"/>
      <c r="K414" s="321"/>
      <c r="L414" s="321"/>
      <c r="M414" s="321"/>
      <c r="N414" s="321"/>
      <c r="O414" s="321"/>
      <c r="P414" s="321"/>
    </row>
    <row r="415">
      <c r="A415" s="321"/>
      <c r="B415" s="321"/>
      <c r="C415" s="321"/>
      <c r="D415" s="321"/>
      <c r="E415" s="321"/>
      <c r="F415" s="321"/>
      <c r="G415" s="321"/>
      <c r="H415" s="367"/>
      <c r="I415" s="382"/>
      <c r="J415" s="367"/>
      <c r="K415" s="321"/>
      <c r="L415" s="321"/>
      <c r="M415" s="321"/>
      <c r="N415" s="321"/>
      <c r="O415" s="321"/>
      <c r="P415" s="321"/>
    </row>
    <row r="416">
      <c r="A416" s="321"/>
      <c r="B416" s="321"/>
      <c r="C416" s="321"/>
      <c r="D416" s="321"/>
      <c r="E416" s="321"/>
      <c r="F416" s="321"/>
      <c r="G416" s="321"/>
      <c r="H416" s="367"/>
      <c r="I416" s="382"/>
      <c r="J416" s="367"/>
      <c r="K416" s="321"/>
      <c r="L416" s="321"/>
      <c r="M416" s="321"/>
      <c r="N416" s="321"/>
      <c r="O416" s="321"/>
      <c r="P416" s="321"/>
    </row>
    <row r="417">
      <c r="A417" s="321"/>
      <c r="B417" s="321"/>
      <c r="C417" s="321"/>
      <c r="D417" s="321"/>
      <c r="E417" s="321"/>
      <c r="F417" s="321"/>
      <c r="G417" s="321"/>
      <c r="H417" s="367"/>
      <c r="I417" s="382"/>
      <c r="J417" s="367"/>
      <c r="K417" s="321"/>
      <c r="L417" s="321"/>
      <c r="M417" s="321"/>
      <c r="N417" s="321"/>
      <c r="O417" s="321"/>
      <c r="P417" s="321"/>
    </row>
    <row r="418">
      <c r="A418" s="321"/>
      <c r="B418" s="321"/>
      <c r="C418" s="321"/>
      <c r="D418" s="321"/>
      <c r="E418" s="321"/>
      <c r="F418" s="321"/>
      <c r="G418" s="321"/>
      <c r="H418" s="367"/>
      <c r="I418" s="382"/>
      <c r="J418" s="367"/>
      <c r="K418" s="321"/>
      <c r="L418" s="321"/>
      <c r="M418" s="321"/>
      <c r="N418" s="321"/>
      <c r="O418" s="321"/>
      <c r="P418" s="321"/>
    </row>
    <row r="419">
      <c r="A419" s="321"/>
      <c r="B419" s="321"/>
      <c r="C419" s="321"/>
      <c r="D419" s="321"/>
      <c r="E419" s="321"/>
      <c r="F419" s="321"/>
      <c r="G419" s="321"/>
      <c r="H419" s="367"/>
      <c r="I419" s="382"/>
      <c r="J419" s="367"/>
      <c r="K419" s="321"/>
      <c r="L419" s="321"/>
      <c r="M419" s="321"/>
      <c r="N419" s="321"/>
      <c r="O419" s="321"/>
      <c r="P419" s="321"/>
    </row>
    <row r="420">
      <c r="A420" s="321"/>
      <c r="B420" s="321"/>
      <c r="C420" s="321"/>
      <c r="D420" s="321"/>
      <c r="E420" s="321"/>
      <c r="F420" s="321"/>
      <c r="G420" s="321"/>
      <c r="H420" s="367"/>
      <c r="I420" s="382"/>
      <c r="J420" s="367"/>
      <c r="K420" s="321"/>
      <c r="L420" s="321"/>
      <c r="M420" s="321"/>
      <c r="N420" s="321"/>
      <c r="O420" s="321"/>
      <c r="P420" s="321"/>
    </row>
    <row r="421">
      <c r="A421" s="321"/>
      <c r="B421" s="321"/>
      <c r="C421" s="321"/>
      <c r="D421" s="321"/>
      <c r="E421" s="321"/>
      <c r="F421" s="321"/>
      <c r="G421" s="321"/>
      <c r="H421" s="367"/>
      <c r="I421" s="382"/>
      <c r="J421" s="367"/>
      <c r="K421" s="321"/>
      <c r="L421" s="321"/>
      <c r="M421" s="321"/>
      <c r="N421" s="321"/>
      <c r="O421" s="321"/>
      <c r="P421" s="321"/>
    </row>
    <row r="422">
      <c r="A422" s="321"/>
      <c r="B422" s="321"/>
      <c r="C422" s="321"/>
      <c r="D422" s="321"/>
      <c r="E422" s="321"/>
      <c r="F422" s="321"/>
      <c r="G422" s="321"/>
      <c r="H422" s="367"/>
      <c r="I422" s="382"/>
      <c r="J422" s="367"/>
      <c r="K422" s="321"/>
      <c r="L422" s="321"/>
      <c r="M422" s="321"/>
      <c r="N422" s="321"/>
      <c r="O422" s="321"/>
      <c r="P422" s="321"/>
    </row>
    <row r="423">
      <c r="A423" s="321"/>
      <c r="B423" s="321"/>
      <c r="C423" s="321"/>
      <c r="D423" s="321"/>
      <c r="E423" s="321"/>
      <c r="F423" s="321"/>
      <c r="G423" s="321"/>
      <c r="H423" s="367"/>
      <c r="I423" s="382"/>
      <c r="J423" s="367"/>
      <c r="K423" s="321"/>
      <c r="L423" s="321"/>
      <c r="M423" s="321"/>
      <c r="N423" s="321"/>
      <c r="O423" s="321"/>
      <c r="P423" s="321"/>
    </row>
    <row r="424">
      <c r="A424" s="321"/>
      <c r="B424" s="321"/>
      <c r="C424" s="321"/>
      <c r="D424" s="321"/>
      <c r="E424" s="321"/>
      <c r="F424" s="321"/>
      <c r="G424" s="321"/>
      <c r="H424" s="367"/>
      <c r="I424" s="382"/>
      <c r="J424" s="367"/>
      <c r="K424" s="321"/>
      <c r="L424" s="321"/>
      <c r="M424" s="321"/>
      <c r="N424" s="321"/>
      <c r="O424" s="321"/>
      <c r="P424" s="321"/>
    </row>
    <row r="425">
      <c r="A425" s="321"/>
      <c r="B425" s="321"/>
      <c r="C425" s="321"/>
      <c r="D425" s="321"/>
      <c r="E425" s="321"/>
      <c r="F425" s="321"/>
      <c r="G425" s="321"/>
      <c r="H425" s="367"/>
      <c r="I425" s="382"/>
      <c r="J425" s="367"/>
      <c r="K425" s="321"/>
      <c r="L425" s="321"/>
      <c r="M425" s="321"/>
      <c r="N425" s="321"/>
      <c r="O425" s="321"/>
      <c r="P425" s="321"/>
    </row>
    <row r="426">
      <c r="A426" s="321"/>
      <c r="B426" s="321"/>
      <c r="C426" s="321"/>
      <c r="D426" s="321"/>
      <c r="E426" s="321"/>
      <c r="F426" s="321"/>
      <c r="G426" s="321"/>
      <c r="H426" s="367"/>
      <c r="I426" s="382"/>
      <c r="J426" s="367"/>
      <c r="K426" s="321"/>
      <c r="L426" s="321"/>
      <c r="M426" s="321"/>
      <c r="N426" s="321"/>
      <c r="O426" s="321"/>
      <c r="P426" s="321"/>
    </row>
    <row r="427">
      <c r="A427" s="321"/>
      <c r="B427" s="321"/>
      <c r="C427" s="321"/>
      <c r="D427" s="321"/>
      <c r="E427" s="321"/>
      <c r="F427" s="321"/>
      <c r="G427" s="321"/>
      <c r="H427" s="367"/>
      <c r="I427" s="382"/>
      <c r="J427" s="367"/>
      <c r="K427" s="321"/>
      <c r="L427" s="321"/>
      <c r="M427" s="321"/>
      <c r="N427" s="321"/>
      <c r="O427" s="321"/>
      <c r="P427" s="321"/>
    </row>
    <row r="428">
      <c r="A428" s="321"/>
      <c r="B428" s="321"/>
      <c r="C428" s="321"/>
      <c r="D428" s="321"/>
      <c r="E428" s="321"/>
      <c r="F428" s="321"/>
      <c r="G428" s="321"/>
      <c r="H428" s="367"/>
      <c r="I428" s="382"/>
      <c r="J428" s="367"/>
      <c r="K428" s="321"/>
      <c r="L428" s="321"/>
      <c r="M428" s="321"/>
      <c r="N428" s="321"/>
      <c r="O428" s="321"/>
      <c r="P428" s="321"/>
    </row>
    <row r="429">
      <c r="A429" s="321"/>
      <c r="B429" s="321"/>
      <c r="C429" s="321"/>
      <c r="D429" s="321"/>
      <c r="E429" s="321"/>
      <c r="F429" s="321"/>
      <c r="G429" s="321"/>
      <c r="H429" s="367"/>
      <c r="I429" s="382"/>
      <c r="J429" s="367"/>
      <c r="K429" s="321"/>
      <c r="L429" s="321"/>
      <c r="M429" s="321"/>
      <c r="N429" s="321"/>
      <c r="O429" s="321"/>
      <c r="P429" s="321"/>
    </row>
    <row r="430">
      <c r="A430" s="321"/>
      <c r="B430" s="321"/>
      <c r="C430" s="321"/>
      <c r="D430" s="321"/>
      <c r="E430" s="321"/>
      <c r="F430" s="321"/>
      <c r="G430" s="321"/>
      <c r="H430" s="367"/>
      <c r="I430" s="382"/>
      <c r="J430" s="367"/>
      <c r="K430" s="321"/>
      <c r="L430" s="321"/>
      <c r="M430" s="321"/>
      <c r="N430" s="321"/>
      <c r="O430" s="321"/>
      <c r="P430" s="321"/>
    </row>
    <row r="431">
      <c r="A431" s="321"/>
      <c r="B431" s="321"/>
      <c r="C431" s="321"/>
      <c r="D431" s="321"/>
      <c r="E431" s="321"/>
      <c r="F431" s="321"/>
      <c r="G431" s="321"/>
      <c r="H431" s="367"/>
      <c r="I431" s="382"/>
      <c r="J431" s="367"/>
      <c r="K431" s="321"/>
      <c r="L431" s="321"/>
      <c r="M431" s="321"/>
      <c r="N431" s="321"/>
      <c r="O431" s="321"/>
      <c r="P431" s="321"/>
    </row>
    <row r="432">
      <c r="A432" s="321"/>
      <c r="B432" s="321"/>
      <c r="C432" s="321"/>
      <c r="D432" s="321"/>
      <c r="E432" s="321"/>
      <c r="F432" s="321"/>
      <c r="G432" s="321"/>
      <c r="H432" s="367"/>
      <c r="I432" s="382"/>
      <c r="J432" s="367"/>
      <c r="K432" s="321"/>
      <c r="L432" s="321"/>
      <c r="M432" s="321"/>
      <c r="N432" s="321"/>
      <c r="O432" s="321"/>
      <c r="P432" s="321"/>
    </row>
    <row r="433">
      <c r="A433" s="321"/>
      <c r="B433" s="321"/>
      <c r="C433" s="321"/>
      <c r="D433" s="321"/>
      <c r="E433" s="321"/>
      <c r="F433" s="321"/>
      <c r="G433" s="321"/>
      <c r="H433" s="367"/>
      <c r="I433" s="382"/>
      <c r="J433" s="367"/>
      <c r="K433" s="321"/>
      <c r="L433" s="321"/>
      <c r="M433" s="321"/>
      <c r="N433" s="321"/>
      <c r="O433" s="321"/>
      <c r="P433" s="321"/>
    </row>
    <row r="434">
      <c r="A434" s="321"/>
      <c r="B434" s="321"/>
      <c r="C434" s="321"/>
      <c r="D434" s="321"/>
      <c r="E434" s="321"/>
      <c r="F434" s="321"/>
      <c r="G434" s="321"/>
      <c r="H434" s="367"/>
      <c r="I434" s="382"/>
      <c r="J434" s="367"/>
      <c r="K434" s="321"/>
      <c r="L434" s="321"/>
      <c r="M434" s="321"/>
      <c r="N434" s="321"/>
      <c r="O434" s="321"/>
      <c r="P434" s="321"/>
    </row>
    <row r="435">
      <c r="A435" s="321"/>
      <c r="B435" s="321"/>
      <c r="C435" s="321"/>
      <c r="D435" s="321"/>
      <c r="E435" s="321"/>
      <c r="F435" s="321"/>
      <c r="G435" s="321"/>
      <c r="H435" s="367"/>
      <c r="I435" s="382"/>
      <c r="J435" s="367"/>
      <c r="K435" s="321"/>
      <c r="L435" s="321"/>
      <c r="M435" s="321"/>
      <c r="N435" s="321"/>
      <c r="O435" s="321"/>
      <c r="P435" s="321"/>
    </row>
    <row r="436">
      <c r="A436" s="321"/>
      <c r="B436" s="321"/>
      <c r="C436" s="321"/>
      <c r="D436" s="321"/>
      <c r="E436" s="321"/>
      <c r="F436" s="321"/>
      <c r="G436" s="321"/>
      <c r="H436" s="367"/>
      <c r="I436" s="382"/>
      <c r="J436" s="367"/>
      <c r="K436" s="321"/>
      <c r="L436" s="321"/>
      <c r="M436" s="321"/>
      <c r="N436" s="321"/>
      <c r="O436" s="321"/>
      <c r="P436" s="321"/>
    </row>
    <row r="437">
      <c r="A437" s="321"/>
      <c r="B437" s="321"/>
      <c r="C437" s="321"/>
      <c r="D437" s="321"/>
      <c r="E437" s="321"/>
      <c r="F437" s="321"/>
      <c r="G437" s="321"/>
      <c r="H437" s="367"/>
      <c r="I437" s="382"/>
      <c r="J437" s="367"/>
      <c r="K437" s="321"/>
      <c r="L437" s="321"/>
      <c r="M437" s="321"/>
      <c r="N437" s="321"/>
      <c r="O437" s="321"/>
      <c r="P437" s="321"/>
    </row>
    <row r="438">
      <c r="A438" s="321"/>
      <c r="B438" s="321"/>
      <c r="C438" s="321"/>
      <c r="D438" s="321"/>
      <c r="E438" s="321"/>
      <c r="F438" s="321"/>
      <c r="G438" s="321"/>
      <c r="H438" s="367"/>
      <c r="I438" s="382"/>
      <c r="J438" s="367"/>
      <c r="K438" s="321"/>
      <c r="L438" s="321"/>
      <c r="M438" s="321"/>
      <c r="N438" s="321"/>
      <c r="O438" s="321"/>
      <c r="P438" s="321"/>
    </row>
    <row r="439">
      <c r="A439" s="321"/>
      <c r="B439" s="321"/>
      <c r="C439" s="321"/>
      <c r="D439" s="321"/>
      <c r="E439" s="321"/>
      <c r="F439" s="321"/>
      <c r="G439" s="321"/>
      <c r="H439" s="367"/>
      <c r="I439" s="382"/>
      <c r="J439" s="367"/>
      <c r="K439" s="321"/>
      <c r="L439" s="321"/>
      <c r="M439" s="321"/>
      <c r="N439" s="321"/>
      <c r="O439" s="321"/>
      <c r="P439" s="321"/>
    </row>
    <row r="440">
      <c r="A440" s="321"/>
      <c r="B440" s="321"/>
      <c r="C440" s="321"/>
      <c r="D440" s="321"/>
      <c r="E440" s="321"/>
      <c r="F440" s="321"/>
      <c r="G440" s="321"/>
      <c r="H440" s="367"/>
      <c r="I440" s="382"/>
      <c r="J440" s="367"/>
      <c r="K440" s="321"/>
      <c r="L440" s="321"/>
      <c r="M440" s="321"/>
      <c r="N440" s="321"/>
      <c r="O440" s="321"/>
      <c r="P440" s="321"/>
    </row>
    <row r="441">
      <c r="A441" s="321"/>
      <c r="B441" s="321"/>
      <c r="C441" s="321"/>
      <c r="D441" s="321"/>
      <c r="E441" s="321"/>
      <c r="F441" s="321"/>
      <c r="G441" s="321"/>
      <c r="H441" s="367"/>
      <c r="I441" s="382"/>
      <c r="J441" s="367"/>
      <c r="K441" s="321"/>
      <c r="L441" s="321"/>
      <c r="M441" s="321"/>
      <c r="N441" s="321"/>
      <c r="O441" s="321"/>
      <c r="P441" s="321"/>
    </row>
    <row r="442">
      <c r="A442" s="321"/>
      <c r="B442" s="321"/>
      <c r="C442" s="321"/>
      <c r="D442" s="321"/>
      <c r="E442" s="321"/>
      <c r="F442" s="321"/>
      <c r="G442" s="321"/>
      <c r="H442" s="367"/>
      <c r="I442" s="382"/>
      <c r="J442" s="367"/>
      <c r="K442" s="321"/>
      <c r="L442" s="321"/>
      <c r="M442" s="321"/>
      <c r="N442" s="321"/>
      <c r="O442" s="321"/>
      <c r="P442" s="321"/>
    </row>
    <row r="443">
      <c r="A443" s="321"/>
      <c r="B443" s="321"/>
      <c r="C443" s="321"/>
      <c r="D443" s="321"/>
      <c r="E443" s="321"/>
      <c r="F443" s="321"/>
      <c r="G443" s="321"/>
      <c r="H443" s="367"/>
      <c r="I443" s="382"/>
      <c r="J443" s="367"/>
      <c r="K443" s="321"/>
      <c r="L443" s="321"/>
      <c r="M443" s="321"/>
      <c r="N443" s="321"/>
      <c r="O443" s="321"/>
      <c r="P443" s="321"/>
    </row>
    <row r="444">
      <c r="A444" s="321"/>
      <c r="B444" s="321"/>
      <c r="C444" s="321"/>
      <c r="D444" s="321"/>
      <c r="E444" s="321"/>
      <c r="F444" s="321"/>
      <c r="G444" s="321"/>
      <c r="H444" s="367"/>
      <c r="I444" s="382"/>
      <c r="J444" s="367"/>
      <c r="K444" s="321"/>
      <c r="L444" s="321"/>
      <c r="M444" s="321"/>
      <c r="N444" s="321"/>
      <c r="O444" s="321"/>
      <c r="P444" s="321"/>
    </row>
    <row r="445">
      <c r="A445" s="321"/>
      <c r="B445" s="321"/>
      <c r="C445" s="321"/>
      <c r="D445" s="321"/>
      <c r="E445" s="321"/>
      <c r="F445" s="321"/>
      <c r="G445" s="321"/>
      <c r="H445" s="367"/>
      <c r="I445" s="382"/>
      <c r="J445" s="367"/>
      <c r="K445" s="321"/>
      <c r="L445" s="321"/>
      <c r="M445" s="321"/>
      <c r="N445" s="321"/>
      <c r="O445" s="321"/>
      <c r="P445" s="321"/>
    </row>
    <row r="446">
      <c r="A446" s="321"/>
      <c r="B446" s="321"/>
      <c r="C446" s="321"/>
      <c r="D446" s="321"/>
      <c r="E446" s="321"/>
      <c r="F446" s="321"/>
      <c r="G446" s="321"/>
      <c r="H446" s="367"/>
      <c r="I446" s="382"/>
      <c r="J446" s="367"/>
      <c r="K446" s="321"/>
      <c r="L446" s="321"/>
      <c r="M446" s="321"/>
      <c r="N446" s="321"/>
      <c r="O446" s="321"/>
      <c r="P446" s="321"/>
    </row>
    <row r="447">
      <c r="A447" s="321"/>
      <c r="B447" s="321"/>
      <c r="C447" s="321"/>
      <c r="D447" s="321"/>
      <c r="E447" s="321"/>
      <c r="F447" s="321"/>
      <c r="G447" s="321"/>
      <c r="H447" s="367"/>
      <c r="I447" s="382"/>
      <c r="J447" s="367"/>
      <c r="K447" s="321"/>
      <c r="L447" s="321"/>
      <c r="M447" s="321"/>
      <c r="N447" s="321"/>
      <c r="O447" s="321"/>
      <c r="P447" s="321"/>
    </row>
    <row r="448">
      <c r="A448" s="321"/>
      <c r="B448" s="321"/>
      <c r="C448" s="321"/>
      <c r="D448" s="321"/>
      <c r="E448" s="321"/>
      <c r="F448" s="321"/>
      <c r="G448" s="321"/>
      <c r="H448" s="367"/>
      <c r="I448" s="382"/>
      <c r="J448" s="367"/>
      <c r="K448" s="321"/>
      <c r="L448" s="321"/>
      <c r="M448" s="321"/>
      <c r="N448" s="321"/>
      <c r="O448" s="321"/>
      <c r="P448" s="321"/>
    </row>
    <row r="449">
      <c r="A449" s="321"/>
      <c r="B449" s="321"/>
      <c r="C449" s="321"/>
      <c r="D449" s="321"/>
      <c r="E449" s="321"/>
      <c r="F449" s="321"/>
      <c r="G449" s="321"/>
      <c r="H449" s="367"/>
      <c r="I449" s="382"/>
      <c r="J449" s="367"/>
      <c r="K449" s="321"/>
      <c r="L449" s="321"/>
      <c r="M449" s="321"/>
      <c r="N449" s="321"/>
      <c r="O449" s="321"/>
      <c r="P449" s="321"/>
    </row>
    <row r="450">
      <c r="A450" s="321"/>
      <c r="B450" s="321"/>
      <c r="C450" s="321"/>
      <c r="D450" s="321"/>
      <c r="E450" s="321"/>
      <c r="F450" s="321"/>
      <c r="G450" s="321"/>
      <c r="H450" s="367"/>
      <c r="I450" s="382"/>
      <c r="J450" s="367"/>
      <c r="K450" s="321"/>
      <c r="L450" s="321"/>
      <c r="M450" s="321"/>
      <c r="N450" s="321"/>
      <c r="O450" s="321"/>
      <c r="P450" s="321"/>
    </row>
    <row r="451">
      <c r="A451" s="321"/>
      <c r="B451" s="321"/>
      <c r="C451" s="321"/>
      <c r="D451" s="321"/>
      <c r="E451" s="321"/>
      <c r="F451" s="321"/>
      <c r="G451" s="321"/>
      <c r="H451" s="367"/>
      <c r="I451" s="382"/>
      <c r="J451" s="367"/>
      <c r="K451" s="321"/>
      <c r="L451" s="321"/>
      <c r="M451" s="321"/>
      <c r="N451" s="321"/>
      <c r="O451" s="321"/>
      <c r="P451" s="321"/>
    </row>
    <row r="452">
      <c r="A452" s="321"/>
      <c r="B452" s="321"/>
      <c r="C452" s="321"/>
      <c r="D452" s="321"/>
      <c r="E452" s="321"/>
      <c r="F452" s="321"/>
      <c r="G452" s="321"/>
      <c r="H452" s="367"/>
      <c r="I452" s="382"/>
      <c r="J452" s="367"/>
      <c r="K452" s="321"/>
      <c r="L452" s="321"/>
      <c r="M452" s="321"/>
      <c r="N452" s="321"/>
      <c r="O452" s="321"/>
      <c r="P452" s="321"/>
    </row>
    <row r="453">
      <c r="A453" s="321"/>
      <c r="B453" s="321"/>
      <c r="C453" s="321"/>
      <c r="D453" s="321"/>
      <c r="E453" s="321"/>
      <c r="F453" s="321"/>
      <c r="G453" s="321"/>
      <c r="H453" s="367"/>
      <c r="I453" s="382"/>
      <c r="J453" s="367"/>
      <c r="K453" s="321"/>
      <c r="L453" s="321"/>
      <c r="M453" s="321"/>
      <c r="N453" s="321"/>
      <c r="O453" s="321"/>
      <c r="P453" s="321"/>
    </row>
    <row r="454">
      <c r="A454" s="321"/>
      <c r="B454" s="321"/>
      <c r="C454" s="321"/>
      <c r="D454" s="321"/>
      <c r="E454" s="321"/>
      <c r="F454" s="321"/>
      <c r="G454" s="321"/>
      <c r="H454" s="367"/>
      <c r="I454" s="382"/>
      <c r="J454" s="367"/>
      <c r="K454" s="321"/>
      <c r="L454" s="321"/>
      <c r="M454" s="321"/>
      <c r="N454" s="321"/>
      <c r="O454" s="321"/>
      <c r="P454" s="321"/>
    </row>
    <row r="455">
      <c r="A455" s="321"/>
      <c r="B455" s="321"/>
      <c r="C455" s="321"/>
      <c r="D455" s="321"/>
      <c r="E455" s="321"/>
      <c r="F455" s="321"/>
      <c r="G455" s="321"/>
      <c r="H455" s="367"/>
      <c r="I455" s="382"/>
      <c r="J455" s="367"/>
      <c r="K455" s="321"/>
      <c r="L455" s="321"/>
      <c r="M455" s="321"/>
      <c r="N455" s="321"/>
      <c r="O455" s="321"/>
      <c r="P455" s="321"/>
    </row>
    <row r="456">
      <c r="A456" s="321"/>
      <c r="B456" s="321"/>
      <c r="C456" s="321"/>
      <c r="D456" s="321"/>
      <c r="E456" s="321"/>
      <c r="F456" s="321"/>
      <c r="G456" s="321"/>
      <c r="H456" s="367"/>
      <c r="I456" s="382"/>
      <c r="J456" s="367"/>
      <c r="K456" s="321"/>
      <c r="L456" s="321"/>
      <c r="M456" s="321"/>
      <c r="N456" s="321"/>
      <c r="O456" s="321"/>
      <c r="P456" s="321"/>
    </row>
    <row r="457">
      <c r="A457" s="321"/>
      <c r="B457" s="321"/>
      <c r="C457" s="321"/>
      <c r="D457" s="321"/>
      <c r="E457" s="321"/>
      <c r="F457" s="321"/>
      <c r="G457" s="321"/>
      <c r="H457" s="367"/>
      <c r="I457" s="382"/>
      <c r="J457" s="367"/>
      <c r="K457" s="321"/>
      <c r="L457" s="321"/>
      <c r="M457" s="321"/>
      <c r="N457" s="321"/>
      <c r="O457" s="321"/>
      <c r="P457" s="321"/>
    </row>
    <row r="458">
      <c r="A458" s="321"/>
      <c r="B458" s="321"/>
      <c r="C458" s="321"/>
      <c r="D458" s="321"/>
      <c r="E458" s="321"/>
      <c r="F458" s="321"/>
      <c r="G458" s="321"/>
      <c r="H458" s="367"/>
      <c r="I458" s="382"/>
      <c r="J458" s="367"/>
      <c r="K458" s="321"/>
      <c r="L458" s="321"/>
      <c r="M458" s="321"/>
      <c r="N458" s="321"/>
      <c r="O458" s="321"/>
      <c r="P458" s="321"/>
    </row>
    <row r="459">
      <c r="A459" s="321"/>
      <c r="B459" s="321"/>
      <c r="C459" s="321"/>
      <c r="D459" s="321"/>
      <c r="E459" s="321"/>
      <c r="F459" s="321"/>
      <c r="G459" s="321"/>
      <c r="H459" s="367"/>
      <c r="I459" s="382"/>
      <c r="J459" s="367"/>
      <c r="K459" s="321"/>
      <c r="L459" s="321"/>
      <c r="M459" s="321"/>
      <c r="N459" s="321"/>
      <c r="O459" s="321"/>
      <c r="P459" s="321"/>
    </row>
    <row r="460">
      <c r="A460" s="321"/>
      <c r="B460" s="321"/>
      <c r="C460" s="321"/>
      <c r="D460" s="321"/>
      <c r="E460" s="321"/>
      <c r="F460" s="321"/>
      <c r="G460" s="321"/>
      <c r="H460" s="367"/>
      <c r="I460" s="382"/>
      <c r="J460" s="367"/>
      <c r="K460" s="321"/>
      <c r="L460" s="321"/>
      <c r="M460" s="321"/>
      <c r="N460" s="321"/>
      <c r="O460" s="321"/>
      <c r="P460" s="321"/>
    </row>
    <row r="461">
      <c r="A461" s="321"/>
      <c r="B461" s="321"/>
      <c r="C461" s="321"/>
      <c r="D461" s="321"/>
      <c r="E461" s="321"/>
      <c r="F461" s="321"/>
      <c r="G461" s="321"/>
      <c r="H461" s="367"/>
      <c r="I461" s="382"/>
      <c r="J461" s="367"/>
      <c r="K461" s="321"/>
      <c r="L461" s="321"/>
      <c r="M461" s="321"/>
      <c r="N461" s="321"/>
      <c r="O461" s="321"/>
      <c r="P461" s="321"/>
    </row>
    <row r="462">
      <c r="A462" s="321"/>
      <c r="B462" s="321"/>
      <c r="C462" s="321"/>
      <c r="D462" s="321"/>
      <c r="E462" s="321"/>
      <c r="F462" s="321"/>
      <c r="G462" s="321"/>
      <c r="H462" s="367"/>
      <c r="I462" s="382"/>
      <c r="J462" s="367"/>
      <c r="K462" s="321"/>
      <c r="L462" s="321"/>
      <c r="M462" s="321"/>
      <c r="N462" s="321"/>
      <c r="O462" s="321"/>
      <c r="P462" s="321"/>
    </row>
    <row r="463">
      <c r="A463" s="321"/>
      <c r="B463" s="321"/>
      <c r="C463" s="321"/>
      <c r="D463" s="321"/>
      <c r="E463" s="321"/>
      <c r="F463" s="321"/>
      <c r="G463" s="321"/>
      <c r="H463" s="367"/>
      <c r="I463" s="382"/>
      <c r="J463" s="367"/>
      <c r="K463" s="321"/>
      <c r="L463" s="321"/>
      <c r="M463" s="321"/>
      <c r="N463" s="321"/>
      <c r="O463" s="321"/>
      <c r="P463" s="321"/>
    </row>
    <row r="464">
      <c r="A464" s="321"/>
      <c r="B464" s="321"/>
      <c r="C464" s="321"/>
      <c r="D464" s="321"/>
      <c r="E464" s="321"/>
      <c r="F464" s="321"/>
      <c r="G464" s="321"/>
      <c r="H464" s="367"/>
      <c r="I464" s="382"/>
      <c r="J464" s="367"/>
      <c r="K464" s="321"/>
      <c r="L464" s="321"/>
      <c r="M464" s="321"/>
      <c r="N464" s="321"/>
      <c r="O464" s="321"/>
      <c r="P464" s="321"/>
    </row>
    <row r="465">
      <c r="A465" s="321"/>
      <c r="B465" s="321"/>
      <c r="C465" s="321"/>
      <c r="D465" s="321"/>
      <c r="E465" s="321"/>
      <c r="F465" s="321"/>
      <c r="G465" s="321"/>
      <c r="H465" s="367"/>
      <c r="I465" s="382"/>
      <c r="J465" s="367"/>
      <c r="K465" s="321"/>
      <c r="L465" s="321"/>
      <c r="M465" s="321"/>
      <c r="N465" s="321"/>
      <c r="O465" s="321"/>
      <c r="P465" s="321"/>
    </row>
    <row r="466">
      <c r="A466" s="321"/>
      <c r="B466" s="321"/>
      <c r="C466" s="321"/>
      <c r="D466" s="321"/>
      <c r="E466" s="321"/>
      <c r="F466" s="321"/>
      <c r="G466" s="321"/>
      <c r="H466" s="367"/>
      <c r="I466" s="382"/>
      <c r="J466" s="367"/>
      <c r="K466" s="321"/>
      <c r="L466" s="321"/>
      <c r="M466" s="321"/>
      <c r="N466" s="321"/>
      <c r="O466" s="321"/>
      <c r="P466" s="321"/>
    </row>
    <row r="467">
      <c r="A467" s="321"/>
      <c r="B467" s="321"/>
      <c r="C467" s="321"/>
      <c r="D467" s="321"/>
      <c r="E467" s="321"/>
      <c r="F467" s="321"/>
      <c r="G467" s="321"/>
      <c r="H467" s="367"/>
      <c r="I467" s="382"/>
      <c r="J467" s="367"/>
      <c r="K467" s="321"/>
      <c r="L467" s="321"/>
      <c r="M467" s="321"/>
      <c r="N467" s="321"/>
      <c r="O467" s="321"/>
      <c r="P467" s="321"/>
    </row>
    <row r="468">
      <c r="A468" s="321"/>
      <c r="B468" s="321"/>
      <c r="C468" s="321"/>
      <c r="D468" s="321"/>
      <c r="E468" s="321"/>
      <c r="F468" s="321"/>
      <c r="G468" s="321"/>
      <c r="H468" s="367"/>
      <c r="I468" s="382"/>
      <c r="J468" s="367"/>
      <c r="K468" s="321"/>
      <c r="L468" s="321"/>
      <c r="M468" s="321"/>
      <c r="N468" s="321"/>
      <c r="O468" s="321"/>
      <c r="P468" s="321"/>
    </row>
    <row r="469">
      <c r="A469" s="321"/>
      <c r="B469" s="321"/>
      <c r="C469" s="321"/>
      <c r="D469" s="321"/>
      <c r="E469" s="321"/>
      <c r="F469" s="321"/>
      <c r="G469" s="321"/>
      <c r="H469" s="367"/>
      <c r="I469" s="382"/>
      <c r="J469" s="367"/>
      <c r="K469" s="321"/>
      <c r="L469" s="321"/>
      <c r="M469" s="321"/>
      <c r="N469" s="321"/>
      <c r="O469" s="321"/>
      <c r="P469" s="321"/>
    </row>
    <row r="470">
      <c r="A470" s="321"/>
      <c r="B470" s="321"/>
      <c r="C470" s="321"/>
      <c r="D470" s="321"/>
      <c r="E470" s="321"/>
      <c r="F470" s="321"/>
      <c r="G470" s="321"/>
      <c r="H470" s="367"/>
      <c r="I470" s="382"/>
      <c r="J470" s="367"/>
      <c r="K470" s="321"/>
      <c r="L470" s="321"/>
      <c r="M470" s="321"/>
      <c r="N470" s="321"/>
      <c r="O470" s="321"/>
      <c r="P470" s="321"/>
    </row>
    <row r="471">
      <c r="A471" s="321"/>
      <c r="B471" s="321"/>
      <c r="C471" s="321"/>
      <c r="D471" s="321"/>
      <c r="E471" s="321"/>
      <c r="F471" s="321"/>
      <c r="G471" s="321"/>
      <c r="H471" s="367"/>
      <c r="I471" s="382"/>
      <c r="J471" s="367"/>
      <c r="K471" s="321"/>
      <c r="L471" s="321"/>
      <c r="M471" s="321"/>
      <c r="N471" s="321"/>
      <c r="O471" s="321"/>
      <c r="P471" s="321"/>
    </row>
    <row r="472">
      <c r="A472" s="321"/>
      <c r="B472" s="321"/>
      <c r="C472" s="321"/>
      <c r="D472" s="321"/>
      <c r="E472" s="321"/>
      <c r="F472" s="321"/>
      <c r="G472" s="321"/>
      <c r="H472" s="367"/>
      <c r="I472" s="382"/>
      <c r="J472" s="367"/>
      <c r="K472" s="321"/>
      <c r="L472" s="321"/>
      <c r="M472" s="321"/>
      <c r="N472" s="321"/>
      <c r="O472" s="321"/>
      <c r="P472" s="321"/>
    </row>
    <row r="473">
      <c r="A473" s="321"/>
      <c r="B473" s="321"/>
      <c r="C473" s="321"/>
      <c r="D473" s="321"/>
      <c r="E473" s="321"/>
      <c r="F473" s="321"/>
      <c r="G473" s="321"/>
      <c r="H473" s="367"/>
      <c r="I473" s="382"/>
      <c r="J473" s="367"/>
      <c r="K473" s="321"/>
      <c r="L473" s="321"/>
      <c r="M473" s="321"/>
      <c r="N473" s="321"/>
      <c r="O473" s="321"/>
      <c r="P473" s="321"/>
    </row>
    <row r="474">
      <c r="A474" s="321"/>
      <c r="B474" s="321"/>
      <c r="C474" s="321"/>
      <c r="D474" s="321"/>
      <c r="E474" s="321"/>
      <c r="F474" s="321"/>
      <c r="G474" s="321"/>
      <c r="H474" s="367"/>
      <c r="I474" s="382"/>
      <c r="J474" s="367"/>
      <c r="K474" s="321"/>
      <c r="L474" s="321"/>
      <c r="M474" s="321"/>
      <c r="N474" s="321"/>
      <c r="O474" s="321"/>
      <c r="P474" s="321"/>
    </row>
    <row r="475">
      <c r="A475" s="321"/>
      <c r="B475" s="321"/>
      <c r="C475" s="321"/>
      <c r="D475" s="321"/>
      <c r="E475" s="321"/>
      <c r="F475" s="321"/>
      <c r="G475" s="321"/>
      <c r="H475" s="367"/>
      <c r="I475" s="382"/>
      <c r="J475" s="367"/>
      <c r="K475" s="321"/>
      <c r="L475" s="321"/>
      <c r="M475" s="321"/>
      <c r="N475" s="321"/>
      <c r="O475" s="321"/>
      <c r="P475" s="321"/>
    </row>
    <row r="476">
      <c r="A476" s="321"/>
      <c r="B476" s="321"/>
      <c r="C476" s="321"/>
      <c r="D476" s="321"/>
      <c r="E476" s="321"/>
      <c r="F476" s="321"/>
      <c r="G476" s="321"/>
      <c r="H476" s="367"/>
      <c r="I476" s="382"/>
      <c r="J476" s="367"/>
      <c r="K476" s="321"/>
      <c r="L476" s="321"/>
      <c r="M476" s="321"/>
      <c r="N476" s="321"/>
      <c r="O476" s="321"/>
      <c r="P476" s="321"/>
    </row>
    <row r="477">
      <c r="A477" s="321"/>
      <c r="B477" s="321"/>
      <c r="C477" s="321"/>
      <c r="D477" s="321"/>
      <c r="E477" s="321"/>
      <c r="F477" s="321"/>
      <c r="G477" s="321"/>
      <c r="H477" s="367"/>
      <c r="I477" s="382"/>
      <c r="J477" s="367"/>
      <c r="K477" s="321"/>
      <c r="L477" s="321"/>
      <c r="M477" s="321"/>
      <c r="N477" s="321"/>
      <c r="O477" s="321"/>
      <c r="P477" s="321"/>
    </row>
    <row r="478">
      <c r="A478" s="321"/>
      <c r="B478" s="321"/>
      <c r="C478" s="321"/>
      <c r="D478" s="321"/>
      <c r="E478" s="321"/>
      <c r="F478" s="321"/>
      <c r="G478" s="321"/>
      <c r="H478" s="367"/>
      <c r="I478" s="382"/>
      <c r="J478" s="367"/>
      <c r="K478" s="321"/>
      <c r="L478" s="321"/>
      <c r="M478" s="321"/>
      <c r="N478" s="321"/>
      <c r="O478" s="321"/>
      <c r="P478" s="321"/>
    </row>
    <row r="479">
      <c r="A479" s="321"/>
      <c r="B479" s="321"/>
      <c r="C479" s="321"/>
      <c r="D479" s="321"/>
      <c r="E479" s="321"/>
      <c r="F479" s="321"/>
      <c r="G479" s="321"/>
      <c r="H479" s="367"/>
      <c r="I479" s="382"/>
      <c r="J479" s="367"/>
      <c r="K479" s="321"/>
      <c r="L479" s="321"/>
      <c r="M479" s="321"/>
      <c r="N479" s="321"/>
      <c r="O479" s="321"/>
      <c r="P479" s="321"/>
    </row>
    <row r="480">
      <c r="A480" s="321"/>
      <c r="B480" s="321"/>
      <c r="C480" s="321"/>
      <c r="D480" s="321"/>
      <c r="E480" s="321"/>
      <c r="F480" s="321"/>
      <c r="G480" s="321"/>
      <c r="H480" s="367"/>
      <c r="I480" s="382"/>
      <c r="J480" s="367"/>
      <c r="K480" s="321"/>
      <c r="L480" s="321"/>
      <c r="M480" s="321"/>
      <c r="N480" s="321"/>
      <c r="O480" s="321"/>
      <c r="P480" s="321"/>
    </row>
    <row r="481">
      <c r="A481" s="321"/>
      <c r="B481" s="321"/>
      <c r="C481" s="321"/>
      <c r="D481" s="321"/>
      <c r="E481" s="321"/>
      <c r="F481" s="321"/>
      <c r="G481" s="321"/>
      <c r="H481" s="367"/>
      <c r="I481" s="382"/>
      <c r="J481" s="367"/>
      <c r="K481" s="321"/>
      <c r="L481" s="321"/>
      <c r="M481" s="321"/>
      <c r="N481" s="321"/>
      <c r="O481" s="321"/>
      <c r="P481" s="321"/>
    </row>
    <row r="482">
      <c r="A482" s="321"/>
      <c r="B482" s="321"/>
      <c r="C482" s="321"/>
      <c r="D482" s="321"/>
      <c r="E482" s="321"/>
      <c r="F482" s="321"/>
      <c r="G482" s="321"/>
      <c r="H482" s="367"/>
      <c r="I482" s="382"/>
      <c r="J482" s="367"/>
      <c r="K482" s="321"/>
      <c r="L482" s="321"/>
      <c r="M482" s="321"/>
      <c r="N482" s="321"/>
      <c r="O482" s="321"/>
      <c r="P482" s="321"/>
    </row>
    <row r="483">
      <c r="A483" s="321"/>
      <c r="B483" s="321"/>
      <c r="C483" s="321"/>
      <c r="D483" s="321"/>
      <c r="E483" s="321"/>
      <c r="F483" s="321"/>
      <c r="G483" s="321"/>
      <c r="H483" s="367"/>
      <c r="I483" s="382"/>
      <c r="J483" s="367"/>
      <c r="K483" s="321"/>
      <c r="L483" s="321"/>
      <c r="M483" s="321"/>
      <c r="N483" s="321"/>
      <c r="O483" s="321"/>
      <c r="P483" s="321"/>
    </row>
    <row r="484">
      <c r="A484" s="321"/>
      <c r="B484" s="321"/>
      <c r="C484" s="321"/>
      <c r="D484" s="321"/>
      <c r="E484" s="321"/>
      <c r="F484" s="321"/>
      <c r="G484" s="321"/>
      <c r="H484" s="367"/>
      <c r="I484" s="382"/>
      <c r="J484" s="367"/>
      <c r="K484" s="321"/>
      <c r="L484" s="321"/>
      <c r="M484" s="321"/>
      <c r="N484" s="321"/>
      <c r="O484" s="321"/>
      <c r="P484" s="321"/>
    </row>
    <row r="485">
      <c r="A485" s="321"/>
      <c r="B485" s="321"/>
      <c r="C485" s="321"/>
      <c r="D485" s="321"/>
      <c r="E485" s="321"/>
      <c r="F485" s="321"/>
      <c r="G485" s="321"/>
      <c r="H485" s="367"/>
      <c r="I485" s="382"/>
      <c r="J485" s="367"/>
      <c r="K485" s="321"/>
      <c r="L485" s="321"/>
      <c r="M485" s="321"/>
      <c r="N485" s="321"/>
      <c r="O485" s="321"/>
      <c r="P485" s="321"/>
    </row>
    <row r="486">
      <c r="A486" s="321"/>
      <c r="B486" s="321"/>
      <c r="C486" s="321"/>
      <c r="D486" s="321"/>
      <c r="E486" s="321"/>
      <c r="F486" s="321"/>
      <c r="G486" s="321"/>
      <c r="H486" s="367"/>
      <c r="I486" s="382"/>
      <c r="J486" s="367"/>
      <c r="K486" s="321"/>
      <c r="L486" s="321"/>
      <c r="M486" s="321"/>
      <c r="N486" s="321"/>
      <c r="O486" s="321"/>
      <c r="P486" s="321"/>
    </row>
    <row r="487">
      <c r="A487" s="321"/>
      <c r="B487" s="321"/>
      <c r="C487" s="321"/>
      <c r="D487" s="321"/>
      <c r="E487" s="321"/>
      <c r="F487" s="321"/>
      <c r="G487" s="321"/>
      <c r="H487" s="367"/>
      <c r="I487" s="382"/>
      <c r="J487" s="367"/>
      <c r="K487" s="321"/>
      <c r="L487" s="321"/>
      <c r="M487" s="321"/>
      <c r="N487" s="321"/>
      <c r="O487" s="321"/>
      <c r="P487" s="321"/>
    </row>
    <row r="488">
      <c r="A488" s="321"/>
      <c r="B488" s="321"/>
      <c r="C488" s="321"/>
      <c r="D488" s="321"/>
      <c r="E488" s="321"/>
      <c r="F488" s="321"/>
      <c r="G488" s="321"/>
      <c r="H488" s="367"/>
      <c r="I488" s="382"/>
      <c r="J488" s="367"/>
      <c r="K488" s="321"/>
      <c r="L488" s="321"/>
      <c r="M488" s="321"/>
      <c r="N488" s="321"/>
      <c r="O488" s="321"/>
      <c r="P488" s="321"/>
    </row>
    <row r="489">
      <c r="A489" s="321"/>
      <c r="B489" s="321"/>
      <c r="C489" s="321"/>
      <c r="D489" s="321"/>
      <c r="E489" s="321"/>
      <c r="F489" s="321"/>
      <c r="G489" s="321"/>
      <c r="H489" s="367"/>
      <c r="I489" s="382"/>
      <c r="J489" s="367"/>
      <c r="K489" s="321"/>
      <c r="L489" s="321"/>
      <c r="M489" s="321"/>
      <c r="N489" s="321"/>
      <c r="O489" s="321"/>
      <c r="P489" s="321"/>
    </row>
    <row r="490">
      <c r="A490" s="321"/>
      <c r="B490" s="321"/>
      <c r="C490" s="321"/>
      <c r="D490" s="321"/>
      <c r="E490" s="321"/>
      <c r="F490" s="321"/>
      <c r="G490" s="321"/>
      <c r="H490" s="367"/>
      <c r="I490" s="382"/>
      <c r="J490" s="367"/>
      <c r="K490" s="321"/>
      <c r="L490" s="321"/>
      <c r="M490" s="321"/>
      <c r="N490" s="321"/>
      <c r="O490" s="321"/>
      <c r="P490" s="321"/>
    </row>
    <row r="491">
      <c r="A491" s="321"/>
      <c r="B491" s="321"/>
      <c r="C491" s="321"/>
      <c r="D491" s="321"/>
      <c r="E491" s="321"/>
      <c r="F491" s="321"/>
      <c r="G491" s="321"/>
      <c r="H491" s="367"/>
      <c r="I491" s="382"/>
      <c r="J491" s="367"/>
      <c r="K491" s="321"/>
      <c r="L491" s="321"/>
      <c r="M491" s="321"/>
      <c r="N491" s="321"/>
      <c r="O491" s="321"/>
      <c r="P491" s="321"/>
    </row>
    <row r="492">
      <c r="A492" s="321"/>
      <c r="B492" s="321"/>
      <c r="C492" s="321"/>
      <c r="D492" s="321"/>
      <c r="E492" s="321"/>
      <c r="F492" s="321"/>
      <c r="G492" s="321"/>
      <c r="H492" s="367"/>
      <c r="I492" s="382"/>
      <c r="J492" s="367"/>
      <c r="K492" s="321"/>
      <c r="L492" s="321"/>
      <c r="M492" s="321"/>
      <c r="N492" s="321"/>
      <c r="O492" s="321"/>
      <c r="P492" s="321"/>
    </row>
    <row r="493">
      <c r="A493" s="321"/>
      <c r="B493" s="321"/>
      <c r="C493" s="321"/>
      <c r="D493" s="321"/>
      <c r="E493" s="321"/>
      <c r="F493" s="321"/>
      <c r="G493" s="321"/>
      <c r="H493" s="367"/>
      <c r="I493" s="382"/>
      <c r="J493" s="367"/>
      <c r="K493" s="321"/>
      <c r="L493" s="321"/>
      <c r="M493" s="321"/>
      <c r="N493" s="321"/>
      <c r="O493" s="321"/>
      <c r="P493" s="321"/>
    </row>
    <row r="494">
      <c r="A494" s="321"/>
      <c r="B494" s="321"/>
      <c r="C494" s="321"/>
      <c r="D494" s="321"/>
      <c r="E494" s="321"/>
      <c r="F494" s="321"/>
      <c r="G494" s="321"/>
      <c r="H494" s="367"/>
      <c r="I494" s="382"/>
      <c r="J494" s="367"/>
      <c r="K494" s="321"/>
      <c r="L494" s="321"/>
      <c r="M494" s="321"/>
      <c r="N494" s="321"/>
      <c r="O494" s="321"/>
      <c r="P494" s="321"/>
    </row>
    <row r="495">
      <c r="A495" s="321"/>
      <c r="B495" s="321"/>
      <c r="C495" s="321"/>
      <c r="D495" s="321"/>
      <c r="E495" s="321"/>
      <c r="F495" s="321"/>
      <c r="G495" s="321"/>
      <c r="H495" s="367"/>
      <c r="I495" s="382"/>
      <c r="J495" s="367"/>
      <c r="K495" s="321"/>
      <c r="L495" s="321"/>
      <c r="M495" s="321"/>
      <c r="N495" s="321"/>
      <c r="O495" s="321"/>
      <c r="P495" s="321"/>
    </row>
    <row r="496">
      <c r="A496" s="321"/>
      <c r="B496" s="321"/>
      <c r="C496" s="321"/>
      <c r="D496" s="321"/>
      <c r="E496" s="321"/>
      <c r="F496" s="321"/>
      <c r="G496" s="321"/>
      <c r="H496" s="367"/>
      <c r="I496" s="382"/>
      <c r="J496" s="367"/>
      <c r="K496" s="321"/>
      <c r="L496" s="321"/>
      <c r="M496" s="321"/>
      <c r="N496" s="321"/>
      <c r="O496" s="321"/>
      <c r="P496" s="321"/>
    </row>
    <row r="497">
      <c r="A497" s="321"/>
      <c r="B497" s="321"/>
      <c r="C497" s="321"/>
      <c r="D497" s="321"/>
      <c r="E497" s="321"/>
      <c r="F497" s="321"/>
      <c r="G497" s="321"/>
      <c r="H497" s="367"/>
      <c r="I497" s="382"/>
      <c r="J497" s="367"/>
      <c r="K497" s="321"/>
      <c r="L497" s="321"/>
      <c r="M497" s="321"/>
      <c r="N497" s="321"/>
      <c r="O497" s="321"/>
      <c r="P497" s="321"/>
    </row>
    <row r="498">
      <c r="A498" s="321"/>
      <c r="B498" s="321"/>
      <c r="C498" s="321"/>
      <c r="D498" s="321"/>
      <c r="E498" s="321"/>
      <c r="F498" s="321"/>
      <c r="G498" s="321"/>
      <c r="H498" s="367"/>
      <c r="I498" s="382"/>
      <c r="J498" s="367"/>
      <c r="K498" s="321"/>
      <c r="L498" s="321"/>
      <c r="M498" s="321"/>
      <c r="N498" s="321"/>
      <c r="O498" s="321"/>
      <c r="P498" s="321"/>
    </row>
    <row r="499">
      <c r="A499" s="321"/>
      <c r="B499" s="321"/>
      <c r="C499" s="321"/>
      <c r="D499" s="321"/>
      <c r="E499" s="321"/>
      <c r="F499" s="321"/>
      <c r="G499" s="321"/>
      <c r="H499" s="367"/>
      <c r="I499" s="382"/>
      <c r="J499" s="367"/>
      <c r="K499" s="321"/>
      <c r="L499" s="321"/>
      <c r="M499" s="321"/>
      <c r="N499" s="321"/>
      <c r="O499" s="321"/>
      <c r="P499" s="321"/>
    </row>
    <row r="500">
      <c r="A500" s="321"/>
      <c r="B500" s="321"/>
      <c r="C500" s="321"/>
      <c r="D500" s="321"/>
      <c r="E500" s="321"/>
      <c r="F500" s="321"/>
      <c r="G500" s="321"/>
      <c r="H500" s="367"/>
      <c r="I500" s="382"/>
      <c r="J500" s="367"/>
      <c r="K500" s="321"/>
      <c r="L500" s="321"/>
      <c r="M500" s="321"/>
      <c r="N500" s="321"/>
      <c r="O500" s="321"/>
      <c r="P500" s="321"/>
    </row>
    <row r="501">
      <c r="A501" s="321"/>
      <c r="B501" s="321"/>
      <c r="C501" s="321"/>
      <c r="D501" s="321"/>
      <c r="E501" s="321"/>
      <c r="F501" s="321"/>
      <c r="G501" s="321"/>
      <c r="H501" s="367"/>
      <c r="I501" s="382"/>
      <c r="J501" s="367"/>
      <c r="K501" s="321"/>
      <c r="L501" s="321"/>
      <c r="M501" s="321"/>
      <c r="N501" s="321"/>
      <c r="O501" s="321"/>
      <c r="P501" s="321"/>
    </row>
    <row r="502">
      <c r="A502" s="321"/>
      <c r="B502" s="321"/>
      <c r="C502" s="321"/>
      <c r="D502" s="321"/>
      <c r="E502" s="321"/>
      <c r="F502" s="321"/>
      <c r="G502" s="321"/>
      <c r="H502" s="367"/>
      <c r="I502" s="382"/>
      <c r="J502" s="367"/>
      <c r="K502" s="321"/>
      <c r="L502" s="321"/>
      <c r="M502" s="321"/>
      <c r="N502" s="321"/>
      <c r="O502" s="321"/>
      <c r="P502" s="321"/>
    </row>
    <row r="503">
      <c r="A503" s="321"/>
      <c r="B503" s="321"/>
      <c r="C503" s="321"/>
      <c r="D503" s="321"/>
      <c r="E503" s="321"/>
      <c r="F503" s="321"/>
      <c r="G503" s="321"/>
      <c r="H503" s="367"/>
      <c r="I503" s="382"/>
      <c r="J503" s="367"/>
      <c r="K503" s="321"/>
      <c r="L503" s="321"/>
      <c r="M503" s="321"/>
      <c r="N503" s="321"/>
      <c r="O503" s="321"/>
      <c r="P503" s="321"/>
    </row>
    <row r="504">
      <c r="A504" s="321"/>
      <c r="B504" s="321"/>
      <c r="C504" s="321"/>
      <c r="D504" s="321"/>
      <c r="E504" s="321"/>
      <c r="F504" s="321"/>
      <c r="G504" s="321"/>
      <c r="H504" s="367"/>
      <c r="I504" s="382"/>
      <c r="J504" s="367"/>
      <c r="K504" s="321"/>
      <c r="L504" s="321"/>
      <c r="M504" s="321"/>
      <c r="N504" s="321"/>
      <c r="O504" s="321"/>
      <c r="P504" s="321"/>
    </row>
    <row r="505">
      <c r="A505" s="321"/>
      <c r="B505" s="321"/>
      <c r="C505" s="321"/>
      <c r="D505" s="321"/>
      <c r="E505" s="321"/>
      <c r="F505" s="321"/>
      <c r="G505" s="321"/>
      <c r="H505" s="367"/>
      <c r="I505" s="382"/>
      <c r="J505" s="367"/>
      <c r="K505" s="321"/>
      <c r="L505" s="321"/>
      <c r="M505" s="321"/>
      <c r="N505" s="321"/>
      <c r="O505" s="321"/>
      <c r="P505" s="321"/>
    </row>
    <row r="506">
      <c r="A506" s="321"/>
      <c r="B506" s="321"/>
      <c r="C506" s="321"/>
      <c r="D506" s="321"/>
      <c r="E506" s="321"/>
      <c r="F506" s="321"/>
      <c r="G506" s="321"/>
      <c r="H506" s="367"/>
      <c r="I506" s="382"/>
      <c r="J506" s="367"/>
      <c r="K506" s="321"/>
      <c r="L506" s="321"/>
      <c r="M506" s="321"/>
      <c r="N506" s="321"/>
      <c r="O506" s="321"/>
      <c r="P506" s="321"/>
    </row>
    <row r="507">
      <c r="A507" s="321"/>
      <c r="B507" s="321"/>
      <c r="C507" s="321"/>
      <c r="D507" s="321"/>
      <c r="E507" s="321"/>
      <c r="F507" s="321"/>
      <c r="G507" s="321"/>
      <c r="H507" s="367"/>
      <c r="I507" s="382"/>
      <c r="J507" s="367"/>
      <c r="K507" s="321"/>
      <c r="L507" s="321"/>
      <c r="M507" s="321"/>
      <c r="N507" s="321"/>
      <c r="O507" s="321"/>
      <c r="P507" s="321"/>
    </row>
    <row r="508">
      <c r="A508" s="321"/>
      <c r="B508" s="321"/>
      <c r="C508" s="321"/>
      <c r="D508" s="321"/>
      <c r="E508" s="321"/>
      <c r="F508" s="321"/>
      <c r="G508" s="321"/>
      <c r="H508" s="367"/>
      <c r="I508" s="382"/>
      <c r="J508" s="367"/>
      <c r="K508" s="321"/>
      <c r="L508" s="321"/>
      <c r="M508" s="321"/>
      <c r="N508" s="321"/>
      <c r="O508" s="321"/>
      <c r="P508" s="321"/>
    </row>
    <row r="509">
      <c r="A509" s="321"/>
      <c r="B509" s="321"/>
      <c r="C509" s="321"/>
      <c r="D509" s="321"/>
      <c r="E509" s="321"/>
      <c r="F509" s="321"/>
      <c r="G509" s="321"/>
      <c r="H509" s="367"/>
      <c r="I509" s="382"/>
      <c r="J509" s="367"/>
      <c r="K509" s="321"/>
      <c r="L509" s="321"/>
      <c r="M509" s="321"/>
      <c r="N509" s="321"/>
      <c r="O509" s="321"/>
      <c r="P509" s="321"/>
    </row>
    <row r="510">
      <c r="A510" s="321"/>
      <c r="B510" s="321"/>
      <c r="C510" s="321"/>
      <c r="D510" s="321"/>
      <c r="E510" s="321"/>
      <c r="F510" s="321"/>
      <c r="G510" s="321"/>
      <c r="H510" s="367"/>
      <c r="I510" s="382"/>
      <c r="J510" s="367"/>
      <c r="K510" s="321"/>
      <c r="L510" s="321"/>
      <c r="M510" s="321"/>
      <c r="N510" s="321"/>
      <c r="O510" s="321"/>
      <c r="P510" s="321"/>
    </row>
    <row r="511">
      <c r="A511" s="321"/>
      <c r="B511" s="321"/>
      <c r="C511" s="321"/>
      <c r="D511" s="321"/>
      <c r="E511" s="321"/>
      <c r="F511" s="321"/>
      <c r="G511" s="321"/>
      <c r="H511" s="367"/>
      <c r="I511" s="382"/>
      <c r="J511" s="367"/>
      <c r="K511" s="321"/>
      <c r="L511" s="321"/>
      <c r="M511" s="321"/>
      <c r="N511" s="321"/>
      <c r="O511" s="321"/>
      <c r="P511" s="321"/>
    </row>
    <row r="512">
      <c r="A512" s="321"/>
      <c r="B512" s="321"/>
      <c r="C512" s="321"/>
      <c r="D512" s="321"/>
      <c r="E512" s="321"/>
      <c r="F512" s="321"/>
      <c r="G512" s="321"/>
      <c r="H512" s="367"/>
      <c r="I512" s="382"/>
      <c r="J512" s="367"/>
      <c r="K512" s="321"/>
      <c r="L512" s="321"/>
      <c r="M512" s="321"/>
      <c r="N512" s="321"/>
      <c r="O512" s="321"/>
      <c r="P512" s="321"/>
    </row>
    <row r="513">
      <c r="A513" s="321"/>
      <c r="B513" s="321"/>
      <c r="C513" s="321"/>
      <c r="D513" s="321"/>
      <c r="E513" s="321"/>
      <c r="F513" s="321"/>
      <c r="G513" s="321"/>
      <c r="H513" s="367"/>
      <c r="I513" s="382"/>
      <c r="J513" s="367"/>
      <c r="K513" s="321"/>
      <c r="L513" s="321"/>
      <c r="M513" s="321"/>
      <c r="N513" s="321"/>
      <c r="O513" s="321"/>
      <c r="P513" s="321"/>
    </row>
    <row r="514">
      <c r="A514" s="321"/>
      <c r="B514" s="321"/>
      <c r="C514" s="321"/>
      <c r="D514" s="321"/>
      <c r="E514" s="321"/>
      <c r="F514" s="321"/>
      <c r="G514" s="321"/>
      <c r="H514" s="367"/>
      <c r="I514" s="382"/>
      <c r="J514" s="367"/>
      <c r="K514" s="321"/>
      <c r="L514" s="321"/>
      <c r="M514" s="321"/>
      <c r="N514" s="321"/>
      <c r="O514" s="321"/>
      <c r="P514" s="321"/>
    </row>
    <row r="515">
      <c r="A515" s="321"/>
      <c r="B515" s="321"/>
      <c r="C515" s="321"/>
      <c r="D515" s="321"/>
      <c r="E515" s="321"/>
      <c r="F515" s="321"/>
      <c r="G515" s="321"/>
      <c r="H515" s="367"/>
      <c r="I515" s="382"/>
      <c r="J515" s="367"/>
      <c r="K515" s="321"/>
      <c r="L515" s="321"/>
      <c r="M515" s="321"/>
      <c r="N515" s="321"/>
      <c r="O515" s="321"/>
      <c r="P515" s="321"/>
    </row>
    <row r="516">
      <c r="A516" s="321"/>
      <c r="B516" s="321"/>
      <c r="C516" s="321"/>
      <c r="D516" s="321"/>
      <c r="E516" s="321"/>
      <c r="F516" s="321"/>
      <c r="G516" s="321"/>
      <c r="H516" s="367"/>
      <c r="I516" s="382"/>
      <c r="J516" s="367"/>
      <c r="K516" s="321"/>
      <c r="L516" s="321"/>
      <c r="M516" s="321"/>
      <c r="N516" s="321"/>
      <c r="O516" s="321"/>
      <c r="P516" s="321"/>
    </row>
    <row r="517">
      <c r="A517" s="321"/>
      <c r="B517" s="321"/>
      <c r="C517" s="321"/>
      <c r="D517" s="321"/>
      <c r="E517" s="321"/>
      <c r="F517" s="321"/>
      <c r="G517" s="321"/>
      <c r="H517" s="367"/>
      <c r="I517" s="382"/>
      <c r="J517" s="367"/>
      <c r="K517" s="321"/>
      <c r="L517" s="321"/>
      <c r="M517" s="321"/>
      <c r="N517" s="321"/>
      <c r="O517" s="321"/>
      <c r="P517" s="321"/>
    </row>
    <row r="518">
      <c r="A518" s="321"/>
      <c r="B518" s="321"/>
      <c r="C518" s="321"/>
      <c r="D518" s="321"/>
      <c r="E518" s="321"/>
      <c r="F518" s="321"/>
      <c r="G518" s="321"/>
      <c r="H518" s="367"/>
      <c r="I518" s="382"/>
      <c r="J518" s="367"/>
      <c r="K518" s="321"/>
      <c r="L518" s="321"/>
      <c r="M518" s="321"/>
      <c r="N518" s="321"/>
      <c r="O518" s="321"/>
      <c r="P518" s="321"/>
    </row>
    <row r="519">
      <c r="A519" s="321"/>
      <c r="B519" s="321"/>
      <c r="C519" s="321"/>
      <c r="D519" s="321"/>
      <c r="E519" s="321"/>
      <c r="F519" s="321"/>
      <c r="G519" s="321"/>
      <c r="H519" s="367"/>
      <c r="I519" s="382"/>
      <c r="J519" s="367"/>
      <c r="K519" s="321"/>
      <c r="L519" s="321"/>
      <c r="M519" s="321"/>
      <c r="N519" s="321"/>
      <c r="O519" s="321"/>
      <c r="P519" s="321"/>
    </row>
    <row r="520">
      <c r="A520" s="321"/>
      <c r="B520" s="321"/>
      <c r="C520" s="321"/>
      <c r="D520" s="321"/>
      <c r="E520" s="321"/>
      <c r="F520" s="321"/>
      <c r="G520" s="321"/>
      <c r="H520" s="367"/>
      <c r="I520" s="382"/>
      <c r="J520" s="367"/>
      <c r="K520" s="321"/>
      <c r="L520" s="321"/>
      <c r="M520" s="321"/>
      <c r="N520" s="321"/>
      <c r="O520" s="321"/>
      <c r="P520" s="321"/>
    </row>
    <row r="521">
      <c r="A521" s="321"/>
      <c r="B521" s="321"/>
      <c r="C521" s="321"/>
      <c r="D521" s="321"/>
      <c r="E521" s="321"/>
      <c r="F521" s="321"/>
      <c r="G521" s="321"/>
      <c r="H521" s="367"/>
      <c r="I521" s="382"/>
      <c r="J521" s="367"/>
      <c r="K521" s="321"/>
      <c r="L521" s="321"/>
      <c r="M521" s="321"/>
      <c r="N521" s="321"/>
      <c r="O521" s="321"/>
      <c r="P521" s="321"/>
    </row>
    <row r="522">
      <c r="A522" s="321"/>
      <c r="B522" s="321"/>
      <c r="C522" s="321"/>
      <c r="D522" s="321"/>
      <c r="E522" s="321"/>
      <c r="F522" s="321"/>
      <c r="G522" s="321"/>
      <c r="H522" s="367"/>
      <c r="I522" s="382"/>
      <c r="J522" s="367"/>
      <c r="K522" s="321"/>
      <c r="L522" s="321"/>
      <c r="M522" s="321"/>
      <c r="N522" s="321"/>
      <c r="O522" s="321"/>
      <c r="P522" s="321"/>
    </row>
    <row r="523">
      <c r="A523" s="321"/>
      <c r="B523" s="321"/>
      <c r="C523" s="321"/>
      <c r="D523" s="321"/>
      <c r="E523" s="321"/>
      <c r="F523" s="321"/>
      <c r="G523" s="321"/>
      <c r="H523" s="367"/>
      <c r="I523" s="382"/>
      <c r="J523" s="367"/>
      <c r="K523" s="321"/>
      <c r="L523" s="321"/>
      <c r="M523" s="321"/>
      <c r="N523" s="321"/>
      <c r="O523" s="321"/>
      <c r="P523" s="321"/>
    </row>
    <row r="524">
      <c r="A524" s="321"/>
      <c r="B524" s="321"/>
      <c r="C524" s="321"/>
      <c r="D524" s="321"/>
      <c r="E524" s="321"/>
      <c r="F524" s="321"/>
      <c r="G524" s="321"/>
      <c r="H524" s="367"/>
      <c r="I524" s="382"/>
      <c r="J524" s="367"/>
      <c r="K524" s="321"/>
      <c r="L524" s="321"/>
      <c r="M524" s="321"/>
      <c r="N524" s="321"/>
      <c r="O524" s="321"/>
      <c r="P524" s="321"/>
    </row>
    <row r="525">
      <c r="A525" s="321"/>
      <c r="B525" s="321"/>
      <c r="C525" s="321"/>
      <c r="D525" s="321"/>
      <c r="E525" s="321"/>
      <c r="F525" s="321"/>
      <c r="G525" s="321"/>
      <c r="H525" s="367"/>
      <c r="I525" s="382"/>
      <c r="J525" s="367"/>
      <c r="K525" s="321"/>
      <c r="L525" s="321"/>
      <c r="M525" s="321"/>
      <c r="N525" s="321"/>
      <c r="O525" s="321"/>
      <c r="P525" s="321"/>
    </row>
    <row r="526">
      <c r="A526" s="321"/>
      <c r="B526" s="321"/>
      <c r="C526" s="321"/>
      <c r="D526" s="321"/>
      <c r="E526" s="321"/>
      <c r="F526" s="321"/>
      <c r="G526" s="321"/>
      <c r="H526" s="367"/>
      <c r="I526" s="382"/>
      <c r="J526" s="367"/>
      <c r="K526" s="321"/>
      <c r="L526" s="321"/>
      <c r="M526" s="321"/>
      <c r="N526" s="321"/>
      <c r="O526" s="321"/>
      <c r="P526" s="321"/>
    </row>
    <row r="527">
      <c r="A527" s="321"/>
      <c r="B527" s="321"/>
      <c r="C527" s="321"/>
      <c r="D527" s="321"/>
      <c r="E527" s="321"/>
      <c r="F527" s="321"/>
      <c r="G527" s="321"/>
      <c r="H527" s="367"/>
      <c r="I527" s="382"/>
      <c r="J527" s="367"/>
      <c r="K527" s="321"/>
      <c r="L527" s="321"/>
      <c r="M527" s="321"/>
      <c r="N527" s="321"/>
      <c r="O527" s="321"/>
      <c r="P527" s="321"/>
    </row>
    <row r="528">
      <c r="A528" s="321"/>
      <c r="B528" s="321"/>
      <c r="C528" s="321"/>
      <c r="D528" s="321"/>
      <c r="E528" s="321"/>
      <c r="F528" s="321"/>
      <c r="G528" s="321"/>
      <c r="H528" s="367"/>
      <c r="I528" s="382"/>
      <c r="J528" s="367"/>
      <c r="K528" s="321"/>
      <c r="L528" s="321"/>
      <c r="M528" s="321"/>
      <c r="N528" s="321"/>
      <c r="O528" s="321"/>
      <c r="P528" s="321"/>
    </row>
    <row r="529">
      <c r="A529" s="321"/>
      <c r="B529" s="321"/>
      <c r="C529" s="321"/>
      <c r="D529" s="321"/>
      <c r="E529" s="321"/>
      <c r="F529" s="321"/>
      <c r="G529" s="321"/>
      <c r="H529" s="367"/>
      <c r="I529" s="382"/>
      <c r="J529" s="367"/>
      <c r="K529" s="321"/>
      <c r="L529" s="321"/>
      <c r="M529" s="321"/>
      <c r="N529" s="321"/>
      <c r="O529" s="321"/>
      <c r="P529" s="321"/>
    </row>
    <row r="530">
      <c r="A530" s="321"/>
      <c r="B530" s="321"/>
      <c r="C530" s="321"/>
      <c r="D530" s="321"/>
      <c r="E530" s="321"/>
      <c r="F530" s="321"/>
      <c r="G530" s="321"/>
      <c r="H530" s="367"/>
      <c r="I530" s="382"/>
      <c r="J530" s="367"/>
      <c r="K530" s="321"/>
      <c r="L530" s="321"/>
      <c r="M530" s="321"/>
      <c r="N530" s="321"/>
      <c r="O530" s="321"/>
      <c r="P530" s="321"/>
    </row>
    <row r="531">
      <c r="A531" s="321"/>
      <c r="B531" s="321"/>
      <c r="C531" s="321"/>
      <c r="D531" s="321"/>
      <c r="E531" s="321"/>
      <c r="F531" s="321"/>
      <c r="G531" s="321"/>
      <c r="H531" s="367"/>
      <c r="I531" s="382"/>
      <c r="J531" s="367"/>
      <c r="K531" s="321"/>
      <c r="L531" s="321"/>
      <c r="M531" s="321"/>
      <c r="N531" s="321"/>
      <c r="O531" s="321"/>
      <c r="P531" s="321"/>
    </row>
    <row r="532">
      <c r="A532" s="321"/>
      <c r="B532" s="321"/>
      <c r="C532" s="321"/>
      <c r="D532" s="321"/>
      <c r="E532" s="321"/>
      <c r="F532" s="321"/>
      <c r="G532" s="321"/>
      <c r="H532" s="367"/>
      <c r="I532" s="382"/>
      <c r="J532" s="367"/>
      <c r="K532" s="321"/>
      <c r="L532" s="321"/>
      <c r="M532" s="321"/>
      <c r="N532" s="321"/>
      <c r="O532" s="321"/>
      <c r="P532" s="321"/>
    </row>
    <row r="533">
      <c r="A533" s="321"/>
      <c r="B533" s="321"/>
      <c r="C533" s="321"/>
      <c r="D533" s="321"/>
      <c r="E533" s="321"/>
      <c r="F533" s="321"/>
      <c r="G533" s="321"/>
      <c r="H533" s="367"/>
      <c r="I533" s="382"/>
      <c r="J533" s="367"/>
      <c r="K533" s="321"/>
      <c r="L533" s="321"/>
      <c r="M533" s="321"/>
      <c r="N533" s="321"/>
      <c r="O533" s="321"/>
      <c r="P533" s="321"/>
    </row>
    <row r="534">
      <c r="A534" s="321"/>
      <c r="B534" s="321"/>
      <c r="C534" s="321"/>
      <c r="D534" s="321"/>
      <c r="E534" s="321"/>
      <c r="F534" s="321"/>
      <c r="G534" s="321"/>
      <c r="H534" s="367"/>
      <c r="I534" s="382"/>
      <c r="J534" s="367"/>
      <c r="K534" s="321"/>
      <c r="L534" s="321"/>
      <c r="M534" s="321"/>
      <c r="N534" s="321"/>
      <c r="O534" s="321"/>
      <c r="P534" s="321"/>
    </row>
    <row r="535">
      <c r="A535" s="321"/>
      <c r="B535" s="321"/>
      <c r="C535" s="321"/>
      <c r="D535" s="321"/>
      <c r="E535" s="321"/>
      <c r="F535" s="321"/>
      <c r="G535" s="321"/>
      <c r="H535" s="367"/>
      <c r="I535" s="382"/>
      <c r="J535" s="367"/>
      <c r="K535" s="321"/>
      <c r="L535" s="321"/>
      <c r="M535" s="321"/>
      <c r="N535" s="321"/>
      <c r="O535" s="321"/>
      <c r="P535" s="321"/>
    </row>
    <row r="536">
      <c r="A536" s="321"/>
      <c r="B536" s="321"/>
      <c r="C536" s="321"/>
      <c r="D536" s="321"/>
      <c r="E536" s="321"/>
      <c r="F536" s="321"/>
      <c r="G536" s="321"/>
      <c r="H536" s="367"/>
      <c r="I536" s="382"/>
      <c r="J536" s="367"/>
      <c r="K536" s="321"/>
      <c r="L536" s="321"/>
      <c r="M536" s="321"/>
      <c r="N536" s="321"/>
      <c r="O536" s="321"/>
      <c r="P536" s="321"/>
    </row>
    <row r="537">
      <c r="A537" s="321"/>
      <c r="B537" s="321"/>
      <c r="C537" s="321"/>
      <c r="D537" s="321"/>
      <c r="E537" s="321"/>
      <c r="F537" s="321"/>
      <c r="G537" s="321"/>
      <c r="H537" s="367"/>
      <c r="I537" s="382"/>
      <c r="J537" s="367"/>
      <c r="K537" s="321"/>
      <c r="L537" s="321"/>
      <c r="M537" s="321"/>
      <c r="N537" s="321"/>
      <c r="O537" s="321"/>
      <c r="P537" s="321"/>
    </row>
    <row r="538">
      <c r="A538" s="321"/>
      <c r="B538" s="321"/>
      <c r="C538" s="321"/>
      <c r="D538" s="321"/>
      <c r="E538" s="321"/>
      <c r="F538" s="321"/>
      <c r="G538" s="321"/>
      <c r="H538" s="367"/>
      <c r="I538" s="382"/>
      <c r="J538" s="367"/>
      <c r="K538" s="321"/>
      <c r="L538" s="321"/>
      <c r="M538" s="321"/>
      <c r="N538" s="321"/>
      <c r="O538" s="321"/>
      <c r="P538" s="321"/>
    </row>
    <row r="539">
      <c r="A539" s="321"/>
      <c r="B539" s="321"/>
      <c r="C539" s="321"/>
      <c r="D539" s="321"/>
      <c r="E539" s="321"/>
      <c r="F539" s="321"/>
      <c r="G539" s="321"/>
      <c r="H539" s="367"/>
      <c r="I539" s="382"/>
      <c r="J539" s="367"/>
      <c r="K539" s="321"/>
      <c r="L539" s="321"/>
      <c r="M539" s="321"/>
      <c r="N539" s="321"/>
      <c r="O539" s="321"/>
      <c r="P539" s="321"/>
    </row>
    <row r="540">
      <c r="A540" s="321"/>
      <c r="B540" s="321"/>
      <c r="C540" s="321"/>
      <c r="D540" s="321"/>
      <c r="E540" s="321"/>
      <c r="F540" s="321"/>
      <c r="G540" s="321"/>
      <c r="H540" s="367"/>
      <c r="I540" s="382"/>
      <c r="J540" s="367"/>
      <c r="K540" s="321"/>
      <c r="L540" s="321"/>
      <c r="M540" s="321"/>
      <c r="N540" s="321"/>
      <c r="O540" s="321"/>
      <c r="P540" s="321"/>
    </row>
    <row r="541">
      <c r="A541" s="321"/>
      <c r="B541" s="321"/>
      <c r="C541" s="321"/>
      <c r="D541" s="321"/>
      <c r="E541" s="321"/>
      <c r="F541" s="321"/>
      <c r="G541" s="321"/>
      <c r="H541" s="367"/>
      <c r="I541" s="382"/>
      <c r="J541" s="367"/>
      <c r="K541" s="321"/>
      <c r="L541" s="321"/>
      <c r="M541" s="321"/>
      <c r="N541" s="321"/>
      <c r="O541" s="321"/>
      <c r="P541" s="321"/>
    </row>
    <row r="542">
      <c r="A542" s="321"/>
      <c r="B542" s="321"/>
      <c r="C542" s="321"/>
      <c r="D542" s="321"/>
      <c r="E542" s="321"/>
      <c r="F542" s="321"/>
      <c r="G542" s="321"/>
      <c r="H542" s="367"/>
      <c r="I542" s="382"/>
      <c r="J542" s="367"/>
      <c r="K542" s="321"/>
      <c r="L542" s="321"/>
      <c r="M542" s="321"/>
      <c r="N542" s="321"/>
      <c r="O542" s="321"/>
      <c r="P542" s="321"/>
    </row>
    <row r="543">
      <c r="A543" s="321"/>
      <c r="B543" s="321"/>
      <c r="C543" s="321"/>
      <c r="D543" s="321"/>
      <c r="E543" s="321"/>
      <c r="F543" s="321"/>
      <c r="G543" s="321"/>
      <c r="H543" s="367"/>
      <c r="I543" s="382"/>
      <c r="J543" s="367"/>
      <c r="K543" s="321"/>
      <c r="L543" s="321"/>
      <c r="M543" s="321"/>
      <c r="N543" s="321"/>
      <c r="O543" s="321"/>
      <c r="P543" s="321"/>
    </row>
    <row r="544">
      <c r="A544" s="321"/>
      <c r="B544" s="321"/>
      <c r="C544" s="321"/>
      <c r="D544" s="321"/>
      <c r="E544" s="321"/>
      <c r="F544" s="321"/>
      <c r="G544" s="321"/>
      <c r="H544" s="367"/>
      <c r="I544" s="382"/>
      <c r="J544" s="367"/>
      <c r="K544" s="321"/>
      <c r="L544" s="321"/>
      <c r="M544" s="321"/>
      <c r="N544" s="321"/>
      <c r="O544" s="321"/>
      <c r="P544" s="321"/>
    </row>
    <row r="545">
      <c r="A545" s="321"/>
      <c r="B545" s="321"/>
      <c r="C545" s="321"/>
      <c r="D545" s="321"/>
      <c r="E545" s="321"/>
      <c r="F545" s="321"/>
      <c r="G545" s="321"/>
      <c r="H545" s="367"/>
      <c r="I545" s="382"/>
      <c r="J545" s="367"/>
      <c r="K545" s="321"/>
      <c r="L545" s="321"/>
      <c r="M545" s="321"/>
      <c r="N545" s="321"/>
      <c r="O545" s="321"/>
      <c r="P545" s="321"/>
    </row>
    <row r="546">
      <c r="A546" s="321"/>
      <c r="B546" s="321"/>
      <c r="C546" s="321"/>
      <c r="D546" s="321"/>
      <c r="E546" s="321"/>
      <c r="F546" s="321"/>
      <c r="G546" s="321"/>
      <c r="H546" s="367"/>
      <c r="I546" s="382"/>
      <c r="J546" s="367"/>
      <c r="K546" s="321"/>
      <c r="L546" s="321"/>
      <c r="M546" s="321"/>
      <c r="N546" s="321"/>
      <c r="O546" s="321"/>
      <c r="P546" s="321"/>
    </row>
    <row r="547">
      <c r="A547" s="321"/>
      <c r="B547" s="321"/>
      <c r="C547" s="321"/>
      <c r="D547" s="321"/>
      <c r="E547" s="321"/>
      <c r="F547" s="321"/>
      <c r="G547" s="321"/>
      <c r="H547" s="367"/>
      <c r="I547" s="382"/>
      <c r="J547" s="367"/>
      <c r="K547" s="321"/>
      <c r="L547" s="321"/>
      <c r="M547" s="321"/>
      <c r="N547" s="321"/>
      <c r="O547" s="321"/>
      <c r="P547" s="321"/>
    </row>
    <row r="548">
      <c r="A548" s="321"/>
      <c r="B548" s="321"/>
      <c r="C548" s="321"/>
      <c r="D548" s="321"/>
      <c r="E548" s="321"/>
      <c r="F548" s="321"/>
      <c r="G548" s="321"/>
      <c r="H548" s="367"/>
      <c r="I548" s="382"/>
      <c r="J548" s="367"/>
      <c r="K548" s="321"/>
      <c r="L548" s="321"/>
      <c r="M548" s="321"/>
      <c r="N548" s="321"/>
      <c r="O548" s="321"/>
      <c r="P548" s="321"/>
    </row>
    <row r="549">
      <c r="A549" s="321"/>
      <c r="B549" s="321"/>
      <c r="C549" s="321"/>
      <c r="D549" s="321"/>
      <c r="E549" s="321"/>
      <c r="F549" s="321"/>
      <c r="G549" s="321"/>
      <c r="H549" s="367"/>
      <c r="I549" s="382"/>
      <c r="J549" s="367"/>
      <c r="K549" s="321"/>
      <c r="L549" s="321"/>
      <c r="M549" s="321"/>
      <c r="N549" s="321"/>
      <c r="O549" s="321"/>
      <c r="P549" s="321"/>
    </row>
    <row r="550">
      <c r="A550" s="321"/>
      <c r="B550" s="321"/>
      <c r="C550" s="321"/>
      <c r="D550" s="321"/>
      <c r="E550" s="321"/>
      <c r="F550" s="321"/>
      <c r="G550" s="321"/>
      <c r="H550" s="367"/>
      <c r="I550" s="382"/>
      <c r="J550" s="367"/>
      <c r="K550" s="321"/>
      <c r="L550" s="321"/>
      <c r="M550" s="321"/>
      <c r="N550" s="321"/>
      <c r="O550" s="321"/>
      <c r="P550" s="321"/>
    </row>
    <row r="551">
      <c r="A551" s="321"/>
      <c r="B551" s="321"/>
      <c r="C551" s="321"/>
      <c r="D551" s="321"/>
      <c r="E551" s="321"/>
      <c r="F551" s="321"/>
      <c r="G551" s="321"/>
      <c r="H551" s="367"/>
      <c r="I551" s="382"/>
      <c r="J551" s="367"/>
      <c r="K551" s="321"/>
      <c r="L551" s="321"/>
      <c r="M551" s="321"/>
      <c r="N551" s="321"/>
      <c r="O551" s="321"/>
      <c r="P551" s="321"/>
    </row>
    <row r="552">
      <c r="A552" s="321"/>
      <c r="B552" s="321"/>
      <c r="C552" s="321"/>
      <c r="D552" s="321"/>
      <c r="E552" s="321"/>
      <c r="F552" s="321"/>
      <c r="G552" s="321"/>
      <c r="H552" s="367"/>
      <c r="I552" s="382"/>
      <c r="J552" s="367"/>
      <c r="K552" s="321"/>
      <c r="L552" s="321"/>
      <c r="M552" s="321"/>
      <c r="N552" s="321"/>
      <c r="O552" s="321"/>
      <c r="P552" s="321"/>
    </row>
    <row r="553">
      <c r="A553" s="321"/>
      <c r="B553" s="321"/>
      <c r="C553" s="321"/>
      <c r="D553" s="321"/>
      <c r="E553" s="321"/>
      <c r="F553" s="321"/>
      <c r="G553" s="321"/>
      <c r="H553" s="367"/>
      <c r="I553" s="382"/>
      <c r="J553" s="367"/>
      <c r="K553" s="321"/>
      <c r="L553" s="321"/>
      <c r="M553" s="321"/>
      <c r="N553" s="321"/>
      <c r="O553" s="321"/>
      <c r="P553" s="321"/>
    </row>
    <row r="554">
      <c r="A554" s="321"/>
      <c r="B554" s="321"/>
      <c r="C554" s="321"/>
      <c r="D554" s="321"/>
      <c r="E554" s="321"/>
      <c r="F554" s="321"/>
      <c r="G554" s="321"/>
      <c r="H554" s="367"/>
      <c r="I554" s="382"/>
      <c r="J554" s="367"/>
      <c r="K554" s="321"/>
      <c r="L554" s="321"/>
      <c r="M554" s="321"/>
      <c r="N554" s="321"/>
      <c r="O554" s="321"/>
      <c r="P554" s="321"/>
    </row>
    <row r="555">
      <c r="A555" s="321"/>
      <c r="B555" s="321"/>
      <c r="C555" s="321"/>
      <c r="D555" s="321"/>
      <c r="E555" s="321"/>
      <c r="F555" s="321"/>
      <c r="G555" s="321"/>
      <c r="H555" s="367"/>
      <c r="I555" s="382"/>
      <c r="J555" s="367"/>
      <c r="K555" s="321"/>
      <c r="L555" s="321"/>
      <c r="M555" s="321"/>
      <c r="N555" s="321"/>
      <c r="O555" s="321"/>
      <c r="P555" s="321"/>
    </row>
    <row r="556">
      <c r="A556" s="321"/>
      <c r="B556" s="321"/>
      <c r="C556" s="321"/>
      <c r="D556" s="321"/>
      <c r="E556" s="321"/>
      <c r="F556" s="321"/>
      <c r="G556" s="321"/>
      <c r="H556" s="367"/>
      <c r="I556" s="382"/>
      <c r="J556" s="367"/>
      <c r="K556" s="321"/>
      <c r="L556" s="321"/>
      <c r="M556" s="321"/>
      <c r="N556" s="321"/>
      <c r="O556" s="321"/>
      <c r="P556" s="321"/>
    </row>
    <row r="557">
      <c r="A557" s="321"/>
      <c r="B557" s="321"/>
      <c r="C557" s="321"/>
      <c r="D557" s="321"/>
      <c r="E557" s="321"/>
      <c r="F557" s="321"/>
      <c r="G557" s="321"/>
      <c r="H557" s="367"/>
      <c r="I557" s="382"/>
      <c r="J557" s="367"/>
      <c r="K557" s="321"/>
      <c r="L557" s="321"/>
      <c r="M557" s="321"/>
      <c r="N557" s="321"/>
      <c r="O557" s="321"/>
      <c r="P557" s="321"/>
    </row>
    <row r="558">
      <c r="A558" s="321"/>
      <c r="B558" s="321"/>
      <c r="C558" s="321"/>
      <c r="D558" s="321"/>
      <c r="E558" s="321"/>
      <c r="F558" s="321"/>
      <c r="G558" s="321"/>
      <c r="H558" s="367"/>
      <c r="I558" s="382"/>
      <c r="J558" s="367"/>
      <c r="K558" s="321"/>
      <c r="L558" s="321"/>
      <c r="M558" s="321"/>
      <c r="N558" s="321"/>
      <c r="O558" s="321"/>
      <c r="P558" s="321"/>
    </row>
    <row r="559">
      <c r="A559" s="321"/>
      <c r="B559" s="321"/>
      <c r="C559" s="321"/>
      <c r="D559" s="321"/>
      <c r="E559" s="321"/>
      <c r="F559" s="321"/>
      <c r="G559" s="321"/>
      <c r="H559" s="367"/>
      <c r="I559" s="382"/>
      <c r="J559" s="367"/>
      <c r="K559" s="321"/>
      <c r="L559" s="321"/>
      <c r="M559" s="321"/>
      <c r="N559" s="321"/>
      <c r="O559" s="321"/>
      <c r="P559" s="321"/>
    </row>
    <row r="560">
      <c r="A560" s="321"/>
      <c r="B560" s="321"/>
      <c r="C560" s="321"/>
      <c r="D560" s="321"/>
      <c r="E560" s="321"/>
      <c r="F560" s="321"/>
      <c r="G560" s="321"/>
      <c r="H560" s="367"/>
      <c r="I560" s="382"/>
      <c r="J560" s="367"/>
      <c r="K560" s="321"/>
      <c r="L560" s="321"/>
      <c r="M560" s="321"/>
      <c r="N560" s="321"/>
      <c r="O560" s="321"/>
      <c r="P560" s="321"/>
    </row>
    <row r="561">
      <c r="A561" s="321"/>
      <c r="B561" s="321"/>
      <c r="C561" s="321"/>
      <c r="D561" s="321"/>
      <c r="E561" s="321"/>
      <c r="F561" s="321"/>
      <c r="G561" s="321"/>
      <c r="H561" s="367"/>
      <c r="I561" s="382"/>
      <c r="J561" s="367"/>
      <c r="K561" s="321"/>
      <c r="L561" s="321"/>
      <c r="M561" s="321"/>
      <c r="N561" s="321"/>
      <c r="O561" s="321"/>
      <c r="P561" s="321"/>
    </row>
    <row r="562">
      <c r="A562" s="321"/>
      <c r="B562" s="321"/>
      <c r="C562" s="321"/>
      <c r="D562" s="321"/>
      <c r="E562" s="321"/>
      <c r="F562" s="321"/>
      <c r="G562" s="321"/>
      <c r="H562" s="367"/>
      <c r="I562" s="382"/>
      <c r="J562" s="367"/>
      <c r="K562" s="321"/>
      <c r="L562" s="321"/>
      <c r="M562" s="321"/>
      <c r="N562" s="321"/>
      <c r="O562" s="321"/>
      <c r="P562" s="321"/>
    </row>
    <row r="563">
      <c r="A563" s="321"/>
      <c r="B563" s="321"/>
      <c r="C563" s="321"/>
      <c r="D563" s="321"/>
      <c r="E563" s="321"/>
      <c r="F563" s="321"/>
      <c r="G563" s="321"/>
      <c r="H563" s="367"/>
      <c r="I563" s="382"/>
      <c r="J563" s="367"/>
      <c r="K563" s="321"/>
      <c r="L563" s="321"/>
      <c r="M563" s="321"/>
      <c r="N563" s="321"/>
      <c r="O563" s="321"/>
      <c r="P563" s="321"/>
    </row>
    <row r="564">
      <c r="A564" s="321"/>
      <c r="B564" s="321"/>
      <c r="C564" s="321"/>
      <c r="D564" s="321"/>
      <c r="E564" s="321"/>
      <c r="F564" s="321"/>
      <c r="G564" s="321"/>
      <c r="H564" s="367"/>
      <c r="I564" s="382"/>
      <c r="J564" s="367"/>
      <c r="K564" s="321"/>
      <c r="L564" s="321"/>
      <c r="M564" s="321"/>
      <c r="N564" s="321"/>
      <c r="O564" s="321"/>
      <c r="P564" s="321"/>
    </row>
    <row r="565">
      <c r="A565" s="321"/>
      <c r="B565" s="321"/>
      <c r="C565" s="321"/>
      <c r="D565" s="321"/>
      <c r="E565" s="321"/>
      <c r="F565" s="321"/>
      <c r="G565" s="321"/>
      <c r="H565" s="367"/>
      <c r="I565" s="382"/>
      <c r="J565" s="367"/>
      <c r="K565" s="321"/>
      <c r="L565" s="321"/>
      <c r="M565" s="321"/>
      <c r="N565" s="321"/>
      <c r="O565" s="321"/>
      <c r="P565" s="321"/>
    </row>
    <row r="566">
      <c r="A566" s="321"/>
      <c r="B566" s="321"/>
      <c r="C566" s="321"/>
      <c r="D566" s="321"/>
      <c r="E566" s="321"/>
      <c r="F566" s="321"/>
      <c r="G566" s="321"/>
      <c r="H566" s="367"/>
      <c r="I566" s="382"/>
      <c r="J566" s="367"/>
      <c r="K566" s="321"/>
      <c r="L566" s="321"/>
      <c r="M566" s="321"/>
      <c r="N566" s="321"/>
      <c r="O566" s="321"/>
      <c r="P566" s="321"/>
    </row>
    <row r="567">
      <c r="A567" s="321"/>
      <c r="B567" s="321"/>
      <c r="C567" s="321"/>
      <c r="D567" s="321"/>
      <c r="E567" s="321"/>
      <c r="F567" s="321"/>
      <c r="G567" s="321"/>
      <c r="H567" s="367"/>
      <c r="I567" s="382"/>
      <c r="J567" s="367"/>
      <c r="K567" s="321"/>
      <c r="L567" s="321"/>
      <c r="M567" s="321"/>
      <c r="N567" s="321"/>
      <c r="O567" s="321"/>
      <c r="P567" s="321"/>
    </row>
    <row r="568">
      <c r="A568" s="321"/>
      <c r="B568" s="321"/>
      <c r="C568" s="321"/>
      <c r="D568" s="321"/>
      <c r="E568" s="321"/>
      <c r="F568" s="321"/>
      <c r="G568" s="321"/>
      <c r="H568" s="367"/>
      <c r="I568" s="382"/>
      <c r="J568" s="367"/>
      <c r="K568" s="321"/>
      <c r="L568" s="321"/>
      <c r="M568" s="321"/>
      <c r="N568" s="321"/>
      <c r="O568" s="321"/>
      <c r="P568" s="321"/>
    </row>
    <row r="569">
      <c r="A569" s="321"/>
      <c r="B569" s="321"/>
      <c r="C569" s="321"/>
      <c r="D569" s="321"/>
      <c r="E569" s="321"/>
      <c r="F569" s="321"/>
      <c r="G569" s="321"/>
      <c r="H569" s="367"/>
      <c r="I569" s="382"/>
      <c r="J569" s="367"/>
      <c r="K569" s="321"/>
      <c r="L569" s="321"/>
      <c r="M569" s="321"/>
      <c r="N569" s="321"/>
      <c r="O569" s="321"/>
      <c r="P569" s="321"/>
    </row>
    <row r="570">
      <c r="A570" s="321"/>
      <c r="B570" s="321"/>
      <c r="C570" s="321"/>
      <c r="D570" s="321"/>
      <c r="E570" s="321"/>
      <c r="F570" s="321"/>
      <c r="G570" s="321"/>
      <c r="H570" s="367"/>
      <c r="I570" s="382"/>
      <c r="J570" s="367"/>
      <c r="K570" s="321"/>
      <c r="L570" s="321"/>
      <c r="M570" s="321"/>
      <c r="N570" s="321"/>
      <c r="O570" s="321"/>
      <c r="P570" s="321"/>
    </row>
    <row r="571">
      <c r="A571" s="321"/>
      <c r="B571" s="321"/>
      <c r="C571" s="321"/>
      <c r="D571" s="321"/>
      <c r="E571" s="321"/>
      <c r="F571" s="321"/>
      <c r="G571" s="321"/>
      <c r="H571" s="367"/>
      <c r="I571" s="382"/>
      <c r="J571" s="367"/>
      <c r="K571" s="321"/>
      <c r="L571" s="321"/>
      <c r="M571" s="321"/>
      <c r="N571" s="321"/>
      <c r="O571" s="321"/>
      <c r="P571" s="321"/>
    </row>
    <row r="572">
      <c r="A572" s="321"/>
      <c r="B572" s="321"/>
      <c r="C572" s="321"/>
      <c r="D572" s="321"/>
      <c r="E572" s="321"/>
      <c r="F572" s="321"/>
      <c r="G572" s="321"/>
      <c r="H572" s="367"/>
      <c r="I572" s="382"/>
      <c r="J572" s="367"/>
      <c r="K572" s="321"/>
      <c r="L572" s="321"/>
      <c r="M572" s="321"/>
      <c r="N572" s="321"/>
      <c r="O572" s="321"/>
      <c r="P572" s="321"/>
    </row>
    <row r="573">
      <c r="A573" s="321"/>
      <c r="B573" s="321"/>
      <c r="C573" s="321"/>
      <c r="D573" s="321"/>
      <c r="E573" s="321"/>
      <c r="F573" s="321"/>
      <c r="G573" s="321"/>
      <c r="H573" s="367"/>
      <c r="I573" s="382"/>
      <c r="J573" s="367"/>
      <c r="K573" s="321"/>
      <c r="L573" s="321"/>
      <c r="M573" s="321"/>
      <c r="N573" s="321"/>
      <c r="O573" s="321"/>
      <c r="P573" s="321"/>
    </row>
    <row r="574">
      <c r="A574" s="321"/>
      <c r="B574" s="321"/>
      <c r="C574" s="321"/>
      <c r="D574" s="321"/>
      <c r="E574" s="321"/>
      <c r="F574" s="321"/>
      <c r="G574" s="321"/>
      <c r="H574" s="367"/>
      <c r="I574" s="382"/>
      <c r="J574" s="367"/>
      <c r="K574" s="321"/>
      <c r="L574" s="321"/>
      <c r="M574" s="321"/>
      <c r="N574" s="321"/>
      <c r="O574" s="321"/>
      <c r="P574" s="321"/>
    </row>
    <row r="575">
      <c r="A575" s="321"/>
      <c r="B575" s="321"/>
      <c r="C575" s="321"/>
      <c r="D575" s="321"/>
      <c r="E575" s="321"/>
      <c r="F575" s="321"/>
      <c r="G575" s="321"/>
      <c r="H575" s="367"/>
      <c r="I575" s="382"/>
      <c r="J575" s="367"/>
      <c r="K575" s="321"/>
      <c r="L575" s="321"/>
      <c r="M575" s="321"/>
      <c r="N575" s="321"/>
      <c r="O575" s="321"/>
      <c r="P575" s="321"/>
    </row>
    <row r="576">
      <c r="A576" s="321"/>
      <c r="B576" s="321"/>
      <c r="C576" s="321"/>
      <c r="D576" s="321"/>
      <c r="E576" s="321"/>
      <c r="F576" s="321"/>
      <c r="G576" s="321"/>
      <c r="H576" s="367"/>
      <c r="I576" s="382"/>
      <c r="J576" s="367"/>
      <c r="K576" s="321"/>
      <c r="L576" s="321"/>
      <c r="M576" s="321"/>
      <c r="N576" s="321"/>
      <c r="O576" s="321"/>
      <c r="P576" s="321"/>
    </row>
    <row r="577">
      <c r="A577" s="321"/>
      <c r="B577" s="321"/>
      <c r="C577" s="321"/>
      <c r="D577" s="321"/>
      <c r="E577" s="321"/>
      <c r="F577" s="321"/>
      <c r="G577" s="321"/>
      <c r="H577" s="367"/>
      <c r="I577" s="382"/>
      <c r="J577" s="367"/>
      <c r="K577" s="321"/>
      <c r="L577" s="321"/>
      <c r="M577" s="321"/>
      <c r="N577" s="321"/>
      <c r="O577" s="321"/>
      <c r="P577" s="321"/>
    </row>
    <row r="578">
      <c r="A578" s="321"/>
      <c r="B578" s="321"/>
      <c r="C578" s="321"/>
      <c r="D578" s="321"/>
      <c r="E578" s="321"/>
      <c r="F578" s="321"/>
      <c r="G578" s="321"/>
      <c r="H578" s="367"/>
      <c r="I578" s="382"/>
      <c r="J578" s="367"/>
      <c r="K578" s="321"/>
      <c r="L578" s="321"/>
      <c r="M578" s="321"/>
      <c r="N578" s="321"/>
      <c r="O578" s="321"/>
      <c r="P578" s="321"/>
    </row>
    <row r="579">
      <c r="A579" s="321"/>
      <c r="B579" s="321"/>
      <c r="C579" s="321"/>
      <c r="D579" s="321"/>
      <c r="E579" s="321"/>
      <c r="F579" s="321"/>
      <c r="G579" s="321"/>
      <c r="H579" s="367"/>
      <c r="I579" s="382"/>
      <c r="J579" s="367"/>
      <c r="K579" s="321"/>
      <c r="L579" s="321"/>
      <c r="M579" s="321"/>
      <c r="N579" s="321"/>
      <c r="O579" s="321"/>
      <c r="P579" s="321"/>
    </row>
    <row r="580">
      <c r="A580" s="321"/>
      <c r="B580" s="321"/>
      <c r="C580" s="321"/>
      <c r="D580" s="321"/>
      <c r="E580" s="321"/>
      <c r="F580" s="321"/>
      <c r="G580" s="321"/>
      <c r="H580" s="367"/>
      <c r="I580" s="382"/>
      <c r="J580" s="367"/>
      <c r="K580" s="321"/>
      <c r="L580" s="321"/>
      <c r="M580" s="321"/>
      <c r="N580" s="321"/>
      <c r="O580" s="321"/>
      <c r="P580" s="321"/>
    </row>
    <row r="581">
      <c r="A581" s="321"/>
      <c r="B581" s="321"/>
      <c r="C581" s="321"/>
      <c r="D581" s="321"/>
      <c r="E581" s="321"/>
      <c r="F581" s="321"/>
      <c r="G581" s="321"/>
      <c r="H581" s="367"/>
      <c r="I581" s="382"/>
      <c r="J581" s="367"/>
      <c r="K581" s="321"/>
      <c r="L581" s="321"/>
      <c r="M581" s="321"/>
      <c r="N581" s="321"/>
      <c r="O581" s="321"/>
      <c r="P581" s="321"/>
    </row>
    <row r="582">
      <c r="A582" s="321"/>
      <c r="B582" s="321"/>
      <c r="C582" s="321"/>
      <c r="D582" s="321"/>
      <c r="E582" s="321"/>
      <c r="F582" s="321"/>
      <c r="G582" s="321"/>
      <c r="H582" s="367"/>
      <c r="I582" s="382"/>
      <c r="J582" s="367"/>
      <c r="K582" s="321"/>
      <c r="L582" s="321"/>
      <c r="M582" s="321"/>
      <c r="N582" s="321"/>
      <c r="O582" s="321"/>
      <c r="P582" s="321"/>
    </row>
    <row r="583">
      <c r="A583" s="321"/>
      <c r="B583" s="321"/>
      <c r="C583" s="321"/>
      <c r="D583" s="321"/>
      <c r="E583" s="321"/>
      <c r="F583" s="321"/>
      <c r="G583" s="321"/>
      <c r="H583" s="367"/>
      <c r="I583" s="382"/>
      <c r="J583" s="367"/>
      <c r="K583" s="321"/>
      <c r="L583" s="321"/>
      <c r="M583" s="321"/>
      <c r="N583" s="321"/>
      <c r="O583" s="321"/>
      <c r="P583" s="321"/>
    </row>
    <row r="584">
      <c r="A584" s="321"/>
      <c r="B584" s="321"/>
      <c r="C584" s="321"/>
      <c r="D584" s="321"/>
      <c r="E584" s="321"/>
      <c r="F584" s="321"/>
      <c r="G584" s="321"/>
      <c r="H584" s="367"/>
      <c r="I584" s="382"/>
      <c r="J584" s="367"/>
      <c r="K584" s="321"/>
      <c r="L584" s="321"/>
      <c r="M584" s="321"/>
      <c r="N584" s="321"/>
      <c r="O584" s="321"/>
      <c r="P584" s="321"/>
    </row>
    <row r="585">
      <c r="A585" s="321"/>
      <c r="B585" s="321"/>
      <c r="C585" s="321"/>
      <c r="D585" s="321"/>
      <c r="E585" s="321"/>
      <c r="F585" s="321"/>
      <c r="G585" s="321"/>
      <c r="H585" s="367"/>
      <c r="I585" s="382"/>
      <c r="J585" s="367"/>
      <c r="K585" s="321"/>
      <c r="L585" s="321"/>
      <c r="M585" s="321"/>
      <c r="N585" s="321"/>
      <c r="O585" s="321"/>
      <c r="P585" s="321"/>
    </row>
    <row r="586">
      <c r="A586" s="321"/>
      <c r="B586" s="321"/>
      <c r="C586" s="321"/>
      <c r="D586" s="321"/>
      <c r="E586" s="321"/>
      <c r="F586" s="321"/>
      <c r="G586" s="321"/>
      <c r="H586" s="367"/>
      <c r="I586" s="382"/>
      <c r="J586" s="367"/>
      <c r="K586" s="321"/>
      <c r="L586" s="321"/>
      <c r="M586" s="321"/>
      <c r="N586" s="321"/>
      <c r="O586" s="321"/>
      <c r="P586" s="321"/>
    </row>
    <row r="587">
      <c r="A587" s="321"/>
      <c r="B587" s="321"/>
      <c r="C587" s="321"/>
      <c r="D587" s="321"/>
      <c r="E587" s="321"/>
      <c r="F587" s="321"/>
      <c r="G587" s="321"/>
      <c r="H587" s="367"/>
      <c r="I587" s="382"/>
      <c r="J587" s="367"/>
      <c r="K587" s="321"/>
      <c r="L587" s="321"/>
      <c r="M587" s="321"/>
      <c r="N587" s="321"/>
      <c r="O587" s="321"/>
      <c r="P587" s="321"/>
    </row>
    <row r="588">
      <c r="A588" s="321"/>
      <c r="B588" s="321"/>
      <c r="C588" s="321"/>
      <c r="D588" s="321"/>
      <c r="E588" s="321"/>
      <c r="F588" s="321"/>
      <c r="G588" s="321"/>
      <c r="H588" s="367"/>
      <c r="I588" s="382"/>
      <c r="J588" s="367"/>
      <c r="K588" s="321"/>
      <c r="L588" s="321"/>
      <c r="M588" s="321"/>
      <c r="N588" s="321"/>
      <c r="O588" s="321"/>
      <c r="P588" s="321"/>
    </row>
    <row r="589">
      <c r="A589" s="321"/>
      <c r="B589" s="321"/>
      <c r="C589" s="321"/>
      <c r="D589" s="321"/>
      <c r="E589" s="321"/>
      <c r="F589" s="321"/>
      <c r="G589" s="321"/>
      <c r="H589" s="367"/>
      <c r="I589" s="382"/>
      <c r="J589" s="367"/>
      <c r="K589" s="321"/>
      <c r="L589" s="321"/>
      <c r="M589" s="321"/>
      <c r="N589" s="321"/>
      <c r="O589" s="321"/>
      <c r="P589" s="321"/>
    </row>
    <row r="590">
      <c r="A590" s="321"/>
      <c r="B590" s="321"/>
      <c r="C590" s="321"/>
      <c r="D590" s="321"/>
      <c r="E590" s="321"/>
      <c r="F590" s="321"/>
      <c r="G590" s="321"/>
      <c r="H590" s="367"/>
      <c r="I590" s="382"/>
      <c r="J590" s="367"/>
      <c r="K590" s="321"/>
      <c r="L590" s="321"/>
      <c r="M590" s="321"/>
      <c r="N590" s="321"/>
      <c r="O590" s="321"/>
      <c r="P590" s="321"/>
    </row>
    <row r="591">
      <c r="A591" s="321"/>
      <c r="B591" s="321"/>
      <c r="C591" s="321"/>
      <c r="D591" s="321"/>
      <c r="E591" s="321"/>
      <c r="F591" s="321"/>
      <c r="G591" s="321"/>
      <c r="H591" s="367"/>
      <c r="I591" s="382"/>
      <c r="J591" s="367"/>
      <c r="K591" s="321"/>
      <c r="L591" s="321"/>
      <c r="M591" s="321"/>
      <c r="N591" s="321"/>
      <c r="O591" s="321"/>
      <c r="P591" s="321"/>
    </row>
    <row r="592">
      <c r="A592" s="321"/>
      <c r="B592" s="321"/>
      <c r="C592" s="321"/>
      <c r="D592" s="321"/>
      <c r="E592" s="321"/>
      <c r="F592" s="321"/>
      <c r="G592" s="321"/>
      <c r="H592" s="367"/>
      <c r="I592" s="382"/>
      <c r="J592" s="367"/>
      <c r="K592" s="321"/>
      <c r="L592" s="321"/>
      <c r="M592" s="321"/>
      <c r="N592" s="321"/>
      <c r="O592" s="321"/>
      <c r="P592" s="321"/>
    </row>
    <row r="593">
      <c r="A593" s="321"/>
      <c r="B593" s="321"/>
      <c r="C593" s="321"/>
      <c r="D593" s="321"/>
      <c r="E593" s="321"/>
      <c r="F593" s="321"/>
      <c r="G593" s="321"/>
      <c r="H593" s="367"/>
      <c r="I593" s="382"/>
      <c r="J593" s="367"/>
      <c r="K593" s="321"/>
      <c r="L593" s="321"/>
      <c r="M593" s="321"/>
      <c r="N593" s="321"/>
      <c r="O593" s="321"/>
      <c r="P593" s="321"/>
    </row>
    <row r="594">
      <c r="A594" s="321"/>
      <c r="B594" s="321"/>
      <c r="C594" s="321"/>
      <c r="D594" s="321"/>
      <c r="E594" s="321"/>
      <c r="F594" s="321"/>
      <c r="G594" s="321"/>
      <c r="H594" s="367"/>
      <c r="I594" s="382"/>
      <c r="J594" s="367"/>
      <c r="K594" s="321"/>
      <c r="L594" s="321"/>
      <c r="M594" s="321"/>
      <c r="N594" s="321"/>
      <c r="O594" s="321"/>
      <c r="P594" s="321"/>
    </row>
    <row r="595">
      <c r="A595" s="321"/>
      <c r="B595" s="321"/>
      <c r="C595" s="321"/>
      <c r="D595" s="321"/>
      <c r="E595" s="321"/>
      <c r="F595" s="321"/>
      <c r="G595" s="321"/>
      <c r="H595" s="367"/>
      <c r="I595" s="382"/>
      <c r="J595" s="367"/>
      <c r="K595" s="321"/>
      <c r="L595" s="321"/>
      <c r="M595" s="321"/>
      <c r="N595" s="321"/>
      <c r="O595" s="321"/>
      <c r="P595" s="321"/>
    </row>
    <row r="596">
      <c r="A596" s="321"/>
      <c r="B596" s="321"/>
      <c r="C596" s="321"/>
      <c r="D596" s="321"/>
      <c r="E596" s="321"/>
      <c r="F596" s="321"/>
      <c r="G596" s="321"/>
      <c r="H596" s="367"/>
      <c r="I596" s="382"/>
      <c r="J596" s="367"/>
      <c r="K596" s="321"/>
      <c r="L596" s="321"/>
      <c r="M596" s="321"/>
      <c r="N596" s="321"/>
      <c r="O596" s="321"/>
      <c r="P596" s="321"/>
    </row>
    <row r="597">
      <c r="A597" s="321"/>
      <c r="B597" s="321"/>
      <c r="C597" s="321"/>
      <c r="D597" s="321"/>
      <c r="E597" s="321"/>
      <c r="F597" s="321"/>
      <c r="G597" s="321"/>
      <c r="H597" s="367"/>
      <c r="I597" s="382"/>
      <c r="J597" s="367"/>
      <c r="K597" s="321"/>
      <c r="L597" s="321"/>
      <c r="M597" s="321"/>
      <c r="N597" s="321"/>
      <c r="O597" s="321"/>
      <c r="P597" s="321"/>
    </row>
    <row r="598">
      <c r="A598" s="321"/>
      <c r="B598" s="321"/>
      <c r="C598" s="321"/>
      <c r="D598" s="321"/>
      <c r="E598" s="321"/>
      <c r="F598" s="321"/>
      <c r="G598" s="321"/>
      <c r="H598" s="367"/>
      <c r="I598" s="382"/>
      <c r="J598" s="367"/>
      <c r="K598" s="321"/>
      <c r="L598" s="321"/>
      <c r="M598" s="321"/>
      <c r="N598" s="321"/>
      <c r="O598" s="321"/>
      <c r="P598" s="321"/>
    </row>
    <row r="599">
      <c r="A599" s="321"/>
      <c r="B599" s="321"/>
      <c r="C599" s="321"/>
      <c r="D599" s="321"/>
      <c r="E599" s="321"/>
      <c r="F599" s="321"/>
      <c r="G599" s="321"/>
      <c r="H599" s="367"/>
      <c r="I599" s="382"/>
      <c r="J599" s="367"/>
      <c r="K599" s="321"/>
      <c r="L599" s="321"/>
      <c r="M599" s="321"/>
      <c r="N599" s="321"/>
      <c r="O599" s="321"/>
      <c r="P599" s="321"/>
    </row>
    <row r="600">
      <c r="A600" s="321"/>
      <c r="B600" s="321"/>
      <c r="C600" s="321"/>
      <c r="D600" s="321"/>
      <c r="E600" s="321"/>
      <c r="F600" s="321"/>
      <c r="G600" s="321"/>
      <c r="H600" s="367"/>
      <c r="I600" s="382"/>
      <c r="J600" s="367"/>
      <c r="K600" s="321"/>
      <c r="L600" s="321"/>
      <c r="M600" s="321"/>
      <c r="N600" s="321"/>
      <c r="O600" s="321"/>
      <c r="P600" s="321"/>
    </row>
    <row r="601">
      <c r="A601" s="321"/>
      <c r="B601" s="321"/>
      <c r="C601" s="321"/>
      <c r="D601" s="321"/>
      <c r="E601" s="321"/>
      <c r="F601" s="321"/>
      <c r="G601" s="321"/>
      <c r="H601" s="367"/>
      <c r="I601" s="382"/>
      <c r="J601" s="367"/>
      <c r="K601" s="321"/>
      <c r="L601" s="321"/>
      <c r="M601" s="321"/>
      <c r="N601" s="321"/>
      <c r="O601" s="321"/>
      <c r="P601" s="321"/>
    </row>
    <row r="602">
      <c r="A602" s="321"/>
      <c r="B602" s="321"/>
      <c r="C602" s="321"/>
      <c r="D602" s="321"/>
      <c r="E602" s="321"/>
      <c r="F602" s="321"/>
      <c r="G602" s="321"/>
      <c r="H602" s="367"/>
      <c r="I602" s="382"/>
      <c r="J602" s="367"/>
      <c r="K602" s="321"/>
      <c r="L602" s="321"/>
      <c r="M602" s="321"/>
      <c r="N602" s="321"/>
      <c r="O602" s="321"/>
      <c r="P602" s="321"/>
    </row>
    <row r="603">
      <c r="A603" s="321"/>
      <c r="B603" s="321"/>
      <c r="C603" s="321"/>
      <c r="D603" s="321"/>
      <c r="E603" s="321"/>
      <c r="F603" s="321"/>
      <c r="G603" s="321"/>
      <c r="H603" s="367"/>
      <c r="I603" s="382"/>
      <c r="J603" s="367"/>
      <c r="K603" s="321"/>
      <c r="L603" s="321"/>
      <c r="M603" s="321"/>
      <c r="N603" s="321"/>
      <c r="O603" s="321"/>
      <c r="P603" s="321"/>
    </row>
    <row r="604">
      <c r="A604" s="321"/>
      <c r="B604" s="321"/>
      <c r="C604" s="321"/>
      <c r="D604" s="321"/>
      <c r="E604" s="321"/>
      <c r="F604" s="321"/>
      <c r="G604" s="321"/>
      <c r="H604" s="367"/>
      <c r="I604" s="382"/>
      <c r="J604" s="367"/>
      <c r="K604" s="321"/>
      <c r="L604" s="321"/>
      <c r="M604" s="321"/>
      <c r="N604" s="321"/>
      <c r="O604" s="321"/>
      <c r="P604" s="321"/>
    </row>
    <row r="605">
      <c r="A605" s="321"/>
      <c r="B605" s="321"/>
      <c r="C605" s="321"/>
      <c r="D605" s="321"/>
      <c r="E605" s="321"/>
      <c r="F605" s="321"/>
      <c r="G605" s="321"/>
      <c r="H605" s="367"/>
      <c r="I605" s="382"/>
      <c r="J605" s="367"/>
      <c r="K605" s="321"/>
      <c r="L605" s="321"/>
      <c r="M605" s="321"/>
      <c r="N605" s="321"/>
      <c r="O605" s="321"/>
      <c r="P605" s="321"/>
    </row>
    <row r="606">
      <c r="A606" s="321"/>
      <c r="B606" s="321"/>
      <c r="C606" s="321"/>
      <c r="D606" s="321"/>
      <c r="E606" s="321"/>
      <c r="F606" s="321"/>
      <c r="G606" s="321"/>
      <c r="H606" s="367"/>
      <c r="I606" s="382"/>
      <c r="J606" s="367"/>
      <c r="K606" s="321"/>
      <c r="L606" s="321"/>
      <c r="M606" s="321"/>
      <c r="N606" s="321"/>
      <c r="O606" s="321"/>
      <c r="P606" s="321"/>
    </row>
    <row r="607">
      <c r="A607" s="321"/>
      <c r="B607" s="321"/>
      <c r="C607" s="321"/>
      <c r="D607" s="321"/>
      <c r="E607" s="321"/>
      <c r="F607" s="321"/>
      <c r="G607" s="321"/>
      <c r="H607" s="367"/>
      <c r="I607" s="382"/>
      <c r="J607" s="367"/>
      <c r="K607" s="321"/>
      <c r="L607" s="321"/>
      <c r="M607" s="321"/>
      <c r="N607" s="321"/>
      <c r="O607" s="321"/>
      <c r="P607" s="321"/>
    </row>
    <row r="608">
      <c r="A608" s="321"/>
      <c r="B608" s="321"/>
      <c r="C608" s="321"/>
      <c r="D608" s="321"/>
      <c r="E608" s="321"/>
      <c r="F608" s="321"/>
      <c r="G608" s="321"/>
      <c r="H608" s="367"/>
      <c r="I608" s="382"/>
      <c r="J608" s="367"/>
      <c r="K608" s="321"/>
      <c r="L608" s="321"/>
      <c r="M608" s="321"/>
      <c r="N608" s="321"/>
      <c r="O608" s="321"/>
      <c r="P608" s="321"/>
    </row>
    <row r="609">
      <c r="A609" s="321"/>
      <c r="B609" s="321"/>
      <c r="C609" s="321"/>
      <c r="D609" s="321"/>
      <c r="E609" s="321"/>
      <c r="F609" s="321"/>
      <c r="G609" s="321"/>
      <c r="H609" s="367"/>
      <c r="I609" s="382"/>
      <c r="J609" s="367"/>
      <c r="K609" s="321"/>
      <c r="L609" s="321"/>
      <c r="M609" s="321"/>
      <c r="N609" s="321"/>
      <c r="O609" s="321"/>
      <c r="P609" s="321"/>
    </row>
    <row r="610">
      <c r="A610" s="321"/>
      <c r="B610" s="321"/>
      <c r="C610" s="321"/>
      <c r="D610" s="321"/>
      <c r="E610" s="321"/>
      <c r="F610" s="321"/>
      <c r="G610" s="321"/>
      <c r="H610" s="367"/>
      <c r="I610" s="382"/>
      <c r="J610" s="367"/>
      <c r="K610" s="321"/>
      <c r="L610" s="321"/>
      <c r="M610" s="321"/>
      <c r="N610" s="321"/>
      <c r="O610" s="321"/>
      <c r="P610" s="321"/>
    </row>
    <row r="611">
      <c r="A611" s="321"/>
      <c r="B611" s="321"/>
      <c r="C611" s="321"/>
      <c r="D611" s="321"/>
      <c r="E611" s="321"/>
      <c r="F611" s="321"/>
      <c r="G611" s="321"/>
      <c r="H611" s="367"/>
      <c r="I611" s="382"/>
      <c r="J611" s="367"/>
      <c r="K611" s="321"/>
      <c r="L611" s="321"/>
      <c r="M611" s="321"/>
      <c r="N611" s="321"/>
      <c r="O611" s="321"/>
      <c r="P611" s="321"/>
    </row>
    <row r="612">
      <c r="A612" s="321"/>
      <c r="B612" s="321"/>
      <c r="C612" s="321"/>
      <c r="D612" s="321"/>
      <c r="E612" s="321"/>
      <c r="F612" s="321"/>
      <c r="G612" s="321"/>
      <c r="H612" s="367"/>
      <c r="I612" s="382"/>
      <c r="J612" s="367"/>
      <c r="K612" s="321"/>
      <c r="L612" s="321"/>
      <c r="M612" s="321"/>
      <c r="N612" s="321"/>
      <c r="O612" s="321"/>
      <c r="P612" s="321"/>
    </row>
    <row r="613">
      <c r="A613" s="321"/>
      <c r="B613" s="321"/>
      <c r="C613" s="321"/>
      <c r="D613" s="321"/>
      <c r="E613" s="321"/>
      <c r="F613" s="321"/>
      <c r="G613" s="321"/>
      <c r="H613" s="367"/>
      <c r="I613" s="382"/>
      <c r="J613" s="367"/>
      <c r="K613" s="321"/>
      <c r="L613" s="321"/>
      <c r="M613" s="321"/>
      <c r="N613" s="321"/>
      <c r="O613" s="321"/>
      <c r="P613" s="321"/>
    </row>
    <row r="614">
      <c r="A614" s="321"/>
      <c r="B614" s="321"/>
      <c r="C614" s="321"/>
      <c r="D614" s="321"/>
      <c r="E614" s="321"/>
      <c r="F614" s="321"/>
      <c r="G614" s="321"/>
      <c r="H614" s="367"/>
      <c r="I614" s="382"/>
      <c r="J614" s="367"/>
      <c r="K614" s="321"/>
      <c r="L614" s="321"/>
      <c r="M614" s="321"/>
      <c r="N614" s="321"/>
      <c r="O614" s="321"/>
      <c r="P614" s="321"/>
    </row>
    <row r="615">
      <c r="A615" s="321"/>
      <c r="B615" s="321"/>
      <c r="C615" s="321"/>
      <c r="D615" s="321"/>
      <c r="E615" s="321"/>
      <c r="F615" s="321"/>
      <c r="G615" s="321"/>
      <c r="H615" s="367"/>
      <c r="I615" s="382"/>
      <c r="J615" s="367"/>
      <c r="K615" s="321"/>
      <c r="L615" s="321"/>
      <c r="M615" s="321"/>
      <c r="N615" s="321"/>
      <c r="O615" s="321"/>
      <c r="P615" s="321"/>
    </row>
    <row r="616">
      <c r="A616" s="321"/>
      <c r="B616" s="321"/>
      <c r="C616" s="321"/>
      <c r="D616" s="321"/>
      <c r="E616" s="321"/>
      <c r="F616" s="321"/>
      <c r="G616" s="321"/>
      <c r="H616" s="367"/>
      <c r="I616" s="382"/>
      <c r="J616" s="367"/>
      <c r="K616" s="321"/>
      <c r="L616" s="321"/>
      <c r="M616" s="321"/>
      <c r="N616" s="321"/>
      <c r="O616" s="321"/>
      <c r="P616" s="321"/>
    </row>
    <row r="617">
      <c r="A617" s="321"/>
      <c r="B617" s="321"/>
      <c r="C617" s="321"/>
      <c r="D617" s="321"/>
      <c r="E617" s="321"/>
      <c r="F617" s="321"/>
      <c r="G617" s="321"/>
      <c r="H617" s="367"/>
      <c r="I617" s="382"/>
      <c r="J617" s="367"/>
      <c r="K617" s="321"/>
      <c r="L617" s="321"/>
      <c r="M617" s="321"/>
      <c r="N617" s="321"/>
      <c r="O617" s="321"/>
      <c r="P617" s="321"/>
    </row>
    <row r="618">
      <c r="A618" s="321"/>
      <c r="B618" s="321"/>
      <c r="C618" s="321"/>
      <c r="D618" s="321"/>
      <c r="E618" s="321"/>
      <c r="F618" s="321"/>
      <c r="G618" s="321"/>
      <c r="H618" s="367"/>
      <c r="I618" s="382"/>
      <c r="J618" s="367"/>
      <c r="K618" s="321"/>
      <c r="L618" s="321"/>
      <c r="M618" s="321"/>
      <c r="N618" s="321"/>
      <c r="O618" s="321"/>
      <c r="P618" s="321"/>
    </row>
    <row r="619">
      <c r="A619" s="321"/>
      <c r="B619" s="321"/>
      <c r="C619" s="321"/>
      <c r="D619" s="321"/>
      <c r="E619" s="321"/>
      <c r="F619" s="321"/>
      <c r="G619" s="321"/>
      <c r="H619" s="367"/>
      <c r="I619" s="382"/>
      <c r="J619" s="367"/>
      <c r="K619" s="321"/>
      <c r="L619" s="321"/>
      <c r="M619" s="321"/>
      <c r="N619" s="321"/>
      <c r="O619" s="321"/>
      <c r="P619" s="321"/>
    </row>
    <row r="620">
      <c r="A620" s="321"/>
      <c r="B620" s="321"/>
      <c r="C620" s="321"/>
      <c r="D620" s="321"/>
      <c r="E620" s="321"/>
      <c r="F620" s="321"/>
      <c r="G620" s="321"/>
      <c r="H620" s="367"/>
      <c r="I620" s="382"/>
      <c r="J620" s="367"/>
      <c r="K620" s="321"/>
      <c r="L620" s="321"/>
      <c r="M620" s="321"/>
      <c r="N620" s="321"/>
      <c r="O620" s="321"/>
      <c r="P620" s="321"/>
    </row>
    <row r="621">
      <c r="A621" s="321"/>
      <c r="B621" s="321"/>
      <c r="C621" s="321"/>
      <c r="D621" s="321"/>
      <c r="E621" s="321"/>
      <c r="F621" s="321"/>
      <c r="G621" s="321"/>
      <c r="H621" s="367"/>
      <c r="I621" s="382"/>
      <c r="J621" s="367"/>
      <c r="K621" s="321"/>
      <c r="L621" s="321"/>
      <c r="M621" s="321"/>
      <c r="N621" s="321"/>
      <c r="O621" s="321"/>
      <c r="P621" s="321"/>
    </row>
    <row r="622">
      <c r="A622" s="321"/>
      <c r="B622" s="321"/>
      <c r="C622" s="321"/>
      <c r="D622" s="321"/>
      <c r="E622" s="321"/>
      <c r="F622" s="321"/>
      <c r="G622" s="321"/>
      <c r="H622" s="367"/>
      <c r="I622" s="382"/>
      <c r="J622" s="367"/>
      <c r="K622" s="321"/>
      <c r="L622" s="321"/>
      <c r="M622" s="321"/>
      <c r="N622" s="321"/>
      <c r="O622" s="321"/>
      <c r="P622" s="321"/>
    </row>
    <row r="623">
      <c r="A623" s="321"/>
      <c r="B623" s="321"/>
      <c r="C623" s="321"/>
      <c r="D623" s="321"/>
      <c r="E623" s="321"/>
      <c r="F623" s="321"/>
      <c r="G623" s="321"/>
      <c r="H623" s="367"/>
      <c r="I623" s="382"/>
      <c r="J623" s="367"/>
      <c r="K623" s="321"/>
      <c r="L623" s="321"/>
      <c r="M623" s="321"/>
      <c r="N623" s="321"/>
      <c r="O623" s="321"/>
      <c r="P623" s="321"/>
    </row>
    <row r="624">
      <c r="A624" s="321"/>
      <c r="B624" s="321"/>
      <c r="C624" s="321"/>
      <c r="D624" s="321"/>
      <c r="E624" s="321"/>
      <c r="F624" s="321"/>
      <c r="G624" s="321"/>
      <c r="H624" s="367"/>
      <c r="I624" s="382"/>
      <c r="J624" s="367"/>
      <c r="K624" s="321"/>
      <c r="L624" s="321"/>
      <c r="M624" s="321"/>
      <c r="N624" s="321"/>
      <c r="O624" s="321"/>
      <c r="P624" s="321"/>
    </row>
    <row r="625">
      <c r="A625" s="321"/>
      <c r="B625" s="321"/>
      <c r="C625" s="321"/>
      <c r="D625" s="321"/>
      <c r="E625" s="321"/>
      <c r="F625" s="321"/>
      <c r="G625" s="321"/>
      <c r="H625" s="367"/>
      <c r="I625" s="382"/>
      <c r="J625" s="367"/>
      <c r="K625" s="321"/>
      <c r="L625" s="321"/>
      <c r="M625" s="321"/>
      <c r="N625" s="321"/>
      <c r="O625" s="321"/>
      <c r="P625" s="321"/>
    </row>
    <row r="626">
      <c r="A626" s="321"/>
      <c r="B626" s="321"/>
      <c r="C626" s="321"/>
      <c r="D626" s="321"/>
      <c r="E626" s="321"/>
      <c r="F626" s="321"/>
      <c r="G626" s="321"/>
      <c r="H626" s="367"/>
      <c r="I626" s="382"/>
      <c r="J626" s="367"/>
      <c r="K626" s="321"/>
      <c r="L626" s="321"/>
      <c r="M626" s="321"/>
      <c r="N626" s="321"/>
      <c r="O626" s="321"/>
      <c r="P626" s="321"/>
    </row>
    <row r="627">
      <c r="A627" s="321"/>
      <c r="B627" s="321"/>
      <c r="C627" s="321"/>
      <c r="D627" s="321"/>
      <c r="E627" s="321"/>
      <c r="F627" s="321"/>
      <c r="G627" s="321"/>
      <c r="H627" s="367"/>
      <c r="I627" s="382"/>
      <c r="J627" s="367"/>
      <c r="K627" s="321"/>
      <c r="L627" s="321"/>
      <c r="M627" s="321"/>
      <c r="N627" s="321"/>
      <c r="O627" s="321"/>
      <c r="P627" s="321"/>
    </row>
    <row r="628">
      <c r="A628" s="321"/>
      <c r="B628" s="321"/>
      <c r="C628" s="321"/>
      <c r="D628" s="321"/>
      <c r="E628" s="321"/>
      <c r="F628" s="321"/>
      <c r="G628" s="321"/>
      <c r="H628" s="367"/>
      <c r="I628" s="382"/>
      <c r="J628" s="367"/>
      <c r="K628" s="321"/>
      <c r="L628" s="321"/>
      <c r="M628" s="321"/>
      <c r="N628" s="321"/>
      <c r="O628" s="321"/>
      <c r="P628" s="321"/>
    </row>
    <row r="629">
      <c r="A629" s="321"/>
      <c r="B629" s="321"/>
      <c r="C629" s="321"/>
      <c r="D629" s="321"/>
      <c r="E629" s="321"/>
      <c r="F629" s="321"/>
      <c r="G629" s="321"/>
      <c r="H629" s="367"/>
      <c r="I629" s="382"/>
      <c r="J629" s="367"/>
      <c r="K629" s="321"/>
      <c r="L629" s="321"/>
      <c r="M629" s="321"/>
      <c r="N629" s="321"/>
      <c r="O629" s="321"/>
      <c r="P629" s="321"/>
    </row>
    <row r="630">
      <c r="A630" s="321"/>
      <c r="B630" s="321"/>
      <c r="C630" s="321"/>
      <c r="D630" s="321"/>
      <c r="E630" s="321"/>
      <c r="F630" s="321"/>
      <c r="G630" s="321"/>
      <c r="H630" s="367"/>
      <c r="I630" s="382"/>
      <c r="J630" s="367"/>
      <c r="K630" s="321"/>
      <c r="L630" s="321"/>
      <c r="M630" s="321"/>
      <c r="N630" s="321"/>
      <c r="O630" s="321"/>
      <c r="P630" s="321"/>
    </row>
    <row r="631">
      <c r="A631" s="321"/>
      <c r="B631" s="321"/>
      <c r="C631" s="321"/>
      <c r="D631" s="321"/>
      <c r="E631" s="321"/>
      <c r="F631" s="321"/>
      <c r="G631" s="321"/>
      <c r="H631" s="367"/>
      <c r="I631" s="382"/>
      <c r="J631" s="367"/>
      <c r="K631" s="321"/>
      <c r="L631" s="321"/>
      <c r="M631" s="321"/>
      <c r="N631" s="321"/>
      <c r="O631" s="321"/>
      <c r="P631" s="321"/>
    </row>
    <row r="632">
      <c r="A632" s="321"/>
      <c r="B632" s="321"/>
      <c r="C632" s="321"/>
      <c r="D632" s="321"/>
      <c r="E632" s="321"/>
      <c r="F632" s="321"/>
      <c r="G632" s="321"/>
      <c r="H632" s="367"/>
      <c r="I632" s="382"/>
      <c r="J632" s="367"/>
      <c r="K632" s="321"/>
      <c r="L632" s="321"/>
      <c r="M632" s="321"/>
      <c r="N632" s="321"/>
      <c r="O632" s="321"/>
      <c r="P632" s="321"/>
    </row>
    <row r="633">
      <c r="A633" s="321"/>
      <c r="B633" s="321"/>
      <c r="C633" s="321"/>
      <c r="D633" s="321"/>
      <c r="E633" s="321"/>
      <c r="F633" s="321"/>
      <c r="G633" s="321"/>
      <c r="H633" s="367"/>
      <c r="I633" s="382"/>
      <c r="J633" s="367"/>
      <c r="K633" s="321"/>
      <c r="L633" s="321"/>
      <c r="M633" s="321"/>
      <c r="N633" s="321"/>
      <c r="O633" s="321"/>
      <c r="P633" s="321"/>
    </row>
    <row r="634">
      <c r="A634" s="321"/>
      <c r="B634" s="321"/>
      <c r="C634" s="321"/>
      <c r="D634" s="321"/>
      <c r="E634" s="321"/>
      <c r="F634" s="321"/>
      <c r="G634" s="321"/>
      <c r="H634" s="367"/>
      <c r="I634" s="382"/>
      <c r="J634" s="367"/>
      <c r="K634" s="321"/>
      <c r="L634" s="321"/>
      <c r="M634" s="321"/>
      <c r="N634" s="321"/>
      <c r="O634" s="321"/>
      <c r="P634" s="321"/>
    </row>
    <row r="635">
      <c r="A635" s="321"/>
      <c r="B635" s="321"/>
      <c r="C635" s="321"/>
      <c r="D635" s="321"/>
      <c r="E635" s="321"/>
      <c r="F635" s="321"/>
      <c r="G635" s="321"/>
      <c r="H635" s="367"/>
      <c r="I635" s="382"/>
      <c r="J635" s="367"/>
      <c r="K635" s="321"/>
      <c r="L635" s="321"/>
      <c r="M635" s="321"/>
      <c r="N635" s="321"/>
      <c r="O635" s="321"/>
      <c r="P635" s="321"/>
    </row>
    <row r="636">
      <c r="A636" s="321"/>
      <c r="B636" s="321"/>
      <c r="C636" s="321"/>
      <c r="D636" s="321"/>
      <c r="E636" s="321"/>
      <c r="F636" s="321"/>
      <c r="G636" s="321"/>
      <c r="H636" s="367"/>
      <c r="I636" s="382"/>
      <c r="J636" s="367"/>
      <c r="K636" s="321"/>
      <c r="L636" s="321"/>
      <c r="M636" s="321"/>
      <c r="N636" s="321"/>
      <c r="O636" s="321"/>
      <c r="P636" s="321"/>
    </row>
    <row r="637">
      <c r="A637" s="321"/>
      <c r="B637" s="321"/>
      <c r="C637" s="321"/>
      <c r="D637" s="321"/>
      <c r="E637" s="321"/>
      <c r="F637" s="321"/>
      <c r="G637" s="321"/>
      <c r="H637" s="367"/>
      <c r="I637" s="382"/>
      <c r="J637" s="367"/>
      <c r="K637" s="321"/>
      <c r="L637" s="321"/>
      <c r="M637" s="321"/>
      <c r="N637" s="321"/>
      <c r="O637" s="321"/>
      <c r="P637" s="321"/>
    </row>
    <row r="638">
      <c r="A638" s="321"/>
      <c r="B638" s="321"/>
      <c r="C638" s="321"/>
      <c r="D638" s="321"/>
      <c r="E638" s="321"/>
      <c r="F638" s="321"/>
      <c r="G638" s="321"/>
      <c r="H638" s="367"/>
      <c r="I638" s="382"/>
      <c r="J638" s="367"/>
      <c r="K638" s="321"/>
      <c r="L638" s="321"/>
      <c r="M638" s="321"/>
      <c r="N638" s="321"/>
      <c r="O638" s="321"/>
      <c r="P638" s="321"/>
    </row>
    <row r="639">
      <c r="A639" s="321"/>
      <c r="B639" s="321"/>
      <c r="C639" s="321"/>
      <c r="D639" s="321"/>
      <c r="E639" s="321"/>
      <c r="F639" s="321"/>
      <c r="G639" s="321"/>
      <c r="H639" s="367"/>
      <c r="I639" s="382"/>
      <c r="J639" s="367"/>
      <c r="K639" s="321"/>
      <c r="L639" s="321"/>
      <c r="M639" s="321"/>
      <c r="N639" s="321"/>
      <c r="O639" s="321"/>
      <c r="P639" s="321"/>
    </row>
    <row r="640">
      <c r="A640" s="321"/>
      <c r="B640" s="321"/>
      <c r="C640" s="321"/>
      <c r="D640" s="321"/>
      <c r="E640" s="321"/>
      <c r="F640" s="321"/>
      <c r="G640" s="321"/>
      <c r="H640" s="367"/>
      <c r="I640" s="382"/>
      <c r="J640" s="367"/>
      <c r="K640" s="321"/>
      <c r="L640" s="321"/>
      <c r="M640" s="321"/>
      <c r="N640" s="321"/>
      <c r="O640" s="321"/>
      <c r="P640" s="321"/>
    </row>
    <row r="641">
      <c r="A641" s="321"/>
      <c r="B641" s="321"/>
      <c r="C641" s="321"/>
      <c r="D641" s="321"/>
      <c r="E641" s="321"/>
      <c r="F641" s="321"/>
      <c r="G641" s="321"/>
      <c r="H641" s="367"/>
      <c r="I641" s="382"/>
      <c r="J641" s="367"/>
      <c r="K641" s="321"/>
      <c r="L641" s="321"/>
      <c r="M641" s="321"/>
      <c r="N641" s="321"/>
      <c r="O641" s="321"/>
      <c r="P641" s="321"/>
    </row>
    <row r="642">
      <c r="A642" s="321"/>
      <c r="B642" s="321"/>
      <c r="C642" s="321"/>
      <c r="D642" s="321"/>
      <c r="E642" s="321"/>
      <c r="F642" s="321"/>
      <c r="G642" s="321"/>
      <c r="H642" s="367"/>
      <c r="I642" s="382"/>
      <c r="J642" s="367"/>
      <c r="K642" s="321"/>
      <c r="L642" s="321"/>
      <c r="M642" s="321"/>
      <c r="N642" s="321"/>
      <c r="O642" s="321"/>
      <c r="P642" s="321"/>
    </row>
    <row r="643">
      <c r="A643" s="321"/>
      <c r="B643" s="321"/>
      <c r="C643" s="321"/>
      <c r="D643" s="321"/>
      <c r="E643" s="321"/>
      <c r="F643" s="321"/>
      <c r="G643" s="321"/>
      <c r="H643" s="367"/>
      <c r="I643" s="382"/>
      <c r="J643" s="367"/>
      <c r="K643" s="321"/>
      <c r="L643" s="321"/>
      <c r="M643" s="321"/>
      <c r="N643" s="321"/>
      <c r="O643" s="321"/>
      <c r="P643" s="321"/>
    </row>
    <row r="644">
      <c r="A644" s="321"/>
      <c r="B644" s="321"/>
      <c r="C644" s="321"/>
      <c r="D644" s="321"/>
      <c r="E644" s="321"/>
      <c r="F644" s="321"/>
      <c r="G644" s="321"/>
      <c r="H644" s="367"/>
      <c r="I644" s="382"/>
      <c r="J644" s="367"/>
      <c r="K644" s="321"/>
      <c r="L644" s="321"/>
      <c r="M644" s="321"/>
      <c r="N644" s="321"/>
      <c r="O644" s="321"/>
      <c r="P644" s="321"/>
    </row>
    <row r="645">
      <c r="A645" s="321"/>
      <c r="B645" s="321"/>
      <c r="C645" s="321"/>
      <c r="D645" s="321"/>
      <c r="E645" s="321"/>
      <c r="F645" s="321"/>
      <c r="G645" s="321"/>
      <c r="H645" s="367"/>
      <c r="I645" s="382"/>
      <c r="J645" s="367"/>
      <c r="K645" s="321"/>
      <c r="L645" s="321"/>
      <c r="M645" s="321"/>
      <c r="N645" s="321"/>
      <c r="O645" s="321"/>
      <c r="P645" s="321"/>
    </row>
    <row r="646">
      <c r="A646" s="321"/>
      <c r="B646" s="321"/>
      <c r="C646" s="321"/>
      <c r="D646" s="321"/>
      <c r="E646" s="321"/>
      <c r="F646" s="321"/>
      <c r="G646" s="321"/>
      <c r="H646" s="367"/>
      <c r="I646" s="382"/>
      <c r="J646" s="367"/>
      <c r="K646" s="321"/>
      <c r="L646" s="321"/>
      <c r="M646" s="321"/>
      <c r="N646" s="321"/>
      <c r="O646" s="321"/>
      <c r="P646" s="321"/>
    </row>
    <row r="647">
      <c r="A647" s="321"/>
      <c r="B647" s="321"/>
      <c r="C647" s="321"/>
      <c r="D647" s="321"/>
      <c r="E647" s="321"/>
      <c r="F647" s="321"/>
      <c r="G647" s="321"/>
      <c r="H647" s="367"/>
      <c r="I647" s="382"/>
      <c r="J647" s="367"/>
      <c r="K647" s="321"/>
      <c r="L647" s="321"/>
      <c r="M647" s="321"/>
      <c r="N647" s="321"/>
      <c r="O647" s="321"/>
      <c r="P647" s="321"/>
    </row>
    <row r="648">
      <c r="A648" s="321"/>
      <c r="B648" s="321"/>
      <c r="C648" s="321"/>
      <c r="D648" s="321"/>
      <c r="E648" s="321"/>
      <c r="F648" s="321"/>
      <c r="G648" s="321"/>
      <c r="H648" s="367"/>
      <c r="I648" s="382"/>
      <c r="J648" s="367"/>
      <c r="K648" s="321"/>
      <c r="L648" s="321"/>
      <c r="M648" s="321"/>
      <c r="N648" s="321"/>
      <c r="O648" s="321"/>
      <c r="P648" s="321"/>
    </row>
    <row r="649">
      <c r="A649" s="321"/>
      <c r="B649" s="321"/>
      <c r="C649" s="321"/>
      <c r="D649" s="321"/>
      <c r="E649" s="321"/>
      <c r="F649" s="321"/>
      <c r="G649" s="321"/>
      <c r="H649" s="367"/>
      <c r="I649" s="382"/>
      <c r="J649" s="367"/>
      <c r="K649" s="321"/>
      <c r="L649" s="321"/>
      <c r="M649" s="321"/>
      <c r="N649" s="321"/>
      <c r="O649" s="321"/>
      <c r="P649" s="321"/>
    </row>
    <row r="650">
      <c r="A650" s="321"/>
      <c r="B650" s="321"/>
      <c r="C650" s="321"/>
      <c r="D650" s="321"/>
      <c r="E650" s="321"/>
      <c r="F650" s="321"/>
      <c r="G650" s="321"/>
      <c r="H650" s="367"/>
      <c r="I650" s="382"/>
      <c r="J650" s="367"/>
      <c r="K650" s="321"/>
      <c r="L650" s="321"/>
      <c r="M650" s="321"/>
      <c r="N650" s="321"/>
      <c r="O650" s="321"/>
      <c r="P650" s="321"/>
    </row>
    <row r="651">
      <c r="A651" s="321"/>
      <c r="B651" s="321"/>
      <c r="C651" s="321"/>
      <c r="D651" s="321"/>
      <c r="E651" s="321"/>
      <c r="F651" s="321"/>
      <c r="G651" s="321"/>
      <c r="H651" s="367"/>
      <c r="I651" s="382"/>
      <c r="J651" s="367"/>
      <c r="K651" s="321"/>
      <c r="L651" s="321"/>
      <c r="M651" s="321"/>
      <c r="N651" s="321"/>
      <c r="O651" s="321"/>
      <c r="P651" s="321"/>
    </row>
    <row r="652">
      <c r="A652" s="321"/>
      <c r="B652" s="321"/>
      <c r="C652" s="321"/>
      <c r="D652" s="321"/>
      <c r="E652" s="321"/>
      <c r="F652" s="321"/>
      <c r="G652" s="321"/>
      <c r="H652" s="367"/>
      <c r="I652" s="382"/>
      <c r="J652" s="367"/>
      <c r="K652" s="321"/>
      <c r="L652" s="321"/>
      <c r="M652" s="321"/>
      <c r="N652" s="321"/>
      <c r="O652" s="321"/>
      <c r="P652" s="321"/>
    </row>
    <row r="653">
      <c r="A653" s="321"/>
      <c r="B653" s="321"/>
      <c r="C653" s="321"/>
      <c r="D653" s="321"/>
      <c r="E653" s="321"/>
      <c r="F653" s="321"/>
      <c r="G653" s="321"/>
      <c r="H653" s="367"/>
      <c r="I653" s="382"/>
      <c r="J653" s="367"/>
      <c r="K653" s="321"/>
      <c r="L653" s="321"/>
      <c r="M653" s="321"/>
      <c r="N653" s="321"/>
      <c r="O653" s="321"/>
      <c r="P653" s="321"/>
    </row>
    <row r="654">
      <c r="A654" s="321"/>
      <c r="B654" s="321"/>
      <c r="C654" s="321"/>
      <c r="D654" s="321"/>
      <c r="E654" s="321"/>
      <c r="F654" s="321"/>
      <c r="G654" s="321"/>
      <c r="H654" s="367"/>
      <c r="I654" s="382"/>
      <c r="J654" s="367"/>
      <c r="K654" s="321"/>
      <c r="L654" s="321"/>
      <c r="M654" s="321"/>
      <c r="N654" s="321"/>
      <c r="O654" s="321"/>
      <c r="P654" s="321"/>
    </row>
    <row r="655">
      <c r="A655" s="321"/>
      <c r="B655" s="321"/>
      <c r="C655" s="321"/>
      <c r="D655" s="321"/>
      <c r="E655" s="321"/>
      <c r="F655" s="321"/>
      <c r="G655" s="321"/>
      <c r="H655" s="367"/>
      <c r="I655" s="382"/>
      <c r="J655" s="367"/>
      <c r="K655" s="321"/>
      <c r="L655" s="321"/>
      <c r="M655" s="321"/>
      <c r="N655" s="321"/>
      <c r="O655" s="321"/>
      <c r="P655" s="321"/>
    </row>
    <row r="656">
      <c r="A656" s="321"/>
      <c r="B656" s="321"/>
      <c r="C656" s="321"/>
      <c r="D656" s="321"/>
      <c r="E656" s="321"/>
      <c r="F656" s="321"/>
      <c r="G656" s="321"/>
      <c r="H656" s="367"/>
      <c r="I656" s="382"/>
      <c r="J656" s="367"/>
      <c r="K656" s="321"/>
      <c r="L656" s="321"/>
      <c r="M656" s="321"/>
      <c r="N656" s="321"/>
      <c r="O656" s="321"/>
      <c r="P656" s="321"/>
    </row>
    <row r="657">
      <c r="A657" s="321"/>
      <c r="B657" s="321"/>
      <c r="C657" s="321"/>
      <c r="D657" s="321"/>
      <c r="E657" s="321"/>
      <c r="F657" s="321"/>
      <c r="G657" s="321"/>
      <c r="H657" s="367"/>
      <c r="I657" s="382"/>
      <c r="J657" s="367"/>
      <c r="K657" s="321"/>
      <c r="L657" s="321"/>
      <c r="M657" s="321"/>
      <c r="N657" s="321"/>
      <c r="O657" s="321"/>
      <c r="P657" s="321"/>
    </row>
    <row r="658">
      <c r="A658" s="321"/>
      <c r="B658" s="321"/>
      <c r="C658" s="321"/>
      <c r="D658" s="321"/>
      <c r="E658" s="321"/>
      <c r="F658" s="321"/>
      <c r="G658" s="321"/>
      <c r="H658" s="367"/>
      <c r="I658" s="382"/>
      <c r="J658" s="367"/>
      <c r="K658" s="321"/>
      <c r="L658" s="321"/>
      <c r="M658" s="321"/>
      <c r="N658" s="321"/>
      <c r="O658" s="321"/>
      <c r="P658" s="321"/>
    </row>
    <row r="659">
      <c r="A659" s="321"/>
      <c r="B659" s="321"/>
      <c r="C659" s="321"/>
      <c r="D659" s="321"/>
      <c r="E659" s="321"/>
      <c r="F659" s="321"/>
      <c r="G659" s="321"/>
      <c r="H659" s="367"/>
      <c r="I659" s="382"/>
      <c r="J659" s="367"/>
      <c r="K659" s="321"/>
      <c r="L659" s="321"/>
      <c r="M659" s="321"/>
      <c r="N659" s="321"/>
      <c r="O659" s="321"/>
      <c r="P659" s="321"/>
    </row>
    <row r="660">
      <c r="A660" s="321"/>
      <c r="B660" s="321"/>
      <c r="C660" s="321"/>
      <c r="D660" s="321"/>
      <c r="E660" s="321"/>
      <c r="F660" s="321"/>
      <c r="G660" s="321"/>
      <c r="H660" s="367"/>
      <c r="I660" s="382"/>
      <c r="J660" s="367"/>
      <c r="K660" s="321"/>
      <c r="L660" s="321"/>
      <c r="M660" s="321"/>
      <c r="N660" s="321"/>
      <c r="O660" s="321"/>
      <c r="P660" s="321"/>
    </row>
    <row r="661">
      <c r="A661" s="321"/>
      <c r="B661" s="321"/>
      <c r="C661" s="321"/>
      <c r="D661" s="321"/>
      <c r="E661" s="321"/>
      <c r="F661" s="321"/>
      <c r="G661" s="321"/>
      <c r="H661" s="367"/>
      <c r="I661" s="382"/>
      <c r="J661" s="367"/>
      <c r="K661" s="321"/>
      <c r="L661" s="321"/>
      <c r="M661" s="321"/>
      <c r="N661" s="321"/>
      <c r="O661" s="321"/>
      <c r="P661" s="321"/>
    </row>
    <row r="662">
      <c r="A662" s="321"/>
      <c r="B662" s="321"/>
      <c r="C662" s="321"/>
      <c r="D662" s="321"/>
      <c r="E662" s="321"/>
      <c r="F662" s="321"/>
      <c r="G662" s="321"/>
      <c r="H662" s="367"/>
      <c r="I662" s="382"/>
      <c r="J662" s="367"/>
      <c r="K662" s="321"/>
      <c r="L662" s="321"/>
      <c r="M662" s="321"/>
      <c r="N662" s="321"/>
      <c r="O662" s="321"/>
      <c r="P662" s="321"/>
    </row>
    <row r="663">
      <c r="A663" s="321"/>
      <c r="B663" s="321"/>
      <c r="C663" s="321"/>
      <c r="D663" s="321"/>
      <c r="E663" s="321"/>
      <c r="F663" s="321"/>
      <c r="G663" s="321"/>
      <c r="H663" s="367"/>
      <c r="I663" s="382"/>
      <c r="J663" s="367"/>
      <c r="K663" s="321"/>
      <c r="L663" s="321"/>
      <c r="M663" s="321"/>
      <c r="N663" s="321"/>
      <c r="O663" s="321"/>
      <c r="P663" s="321"/>
    </row>
    <row r="664">
      <c r="A664" s="321"/>
      <c r="B664" s="321"/>
      <c r="C664" s="321"/>
      <c r="D664" s="321"/>
      <c r="E664" s="321"/>
      <c r="F664" s="321"/>
      <c r="G664" s="321"/>
      <c r="H664" s="367"/>
      <c r="I664" s="382"/>
      <c r="J664" s="367"/>
      <c r="K664" s="321"/>
      <c r="L664" s="321"/>
      <c r="M664" s="321"/>
      <c r="N664" s="321"/>
      <c r="O664" s="321"/>
      <c r="P664" s="321"/>
    </row>
    <row r="665">
      <c r="A665" s="321"/>
      <c r="B665" s="321"/>
      <c r="C665" s="321"/>
      <c r="D665" s="321"/>
      <c r="E665" s="321"/>
      <c r="F665" s="321"/>
      <c r="G665" s="321"/>
      <c r="H665" s="367"/>
      <c r="I665" s="382"/>
      <c r="J665" s="367"/>
      <c r="K665" s="321"/>
      <c r="L665" s="321"/>
      <c r="M665" s="321"/>
      <c r="N665" s="321"/>
      <c r="O665" s="321"/>
      <c r="P665" s="321"/>
    </row>
    <row r="666">
      <c r="A666" s="321"/>
      <c r="B666" s="321"/>
      <c r="C666" s="321"/>
      <c r="D666" s="321"/>
      <c r="E666" s="321"/>
      <c r="F666" s="321"/>
      <c r="G666" s="321"/>
      <c r="H666" s="367"/>
      <c r="I666" s="382"/>
      <c r="J666" s="367"/>
      <c r="K666" s="321"/>
      <c r="L666" s="321"/>
      <c r="M666" s="321"/>
      <c r="N666" s="321"/>
      <c r="O666" s="321"/>
      <c r="P666" s="321"/>
    </row>
    <row r="667">
      <c r="A667" s="321"/>
      <c r="B667" s="321"/>
      <c r="C667" s="321"/>
      <c r="D667" s="321"/>
      <c r="E667" s="321"/>
      <c r="F667" s="321"/>
      <c r="G667" s="321"/>
      <c r="H667" s="367"/>
      <c r="I667" s="382"/>
      <c r="J667" s="367"/>
      <c r="K667" s="321"/>
      <c r="L667" s="321"/>
      <c r="M667" s="321"/>
      <c r="N667" s="321"/>
      <c r="O667" s="321"/>
      <c r="P667" s="321"/>
    </row>
    <row r="668">
      <c r="A668" s="321"/>
      <c r="B668" s="321"/>
      <c r="C668" s="321"/>
      <c r="D668" s="321"/>
      <c r="E668" s="321"/>
      <c r="F668" s="321"/>
      <c r="G668" s="321"/>
      <c r="H668" s="367"/>
      <c r="I668" s="382"/>
      <c r="J668" s="367"/>
      <c r="K668" s="321"/>
      <c r="L668" s="321"/>
      <c r="M668" s="321"/>
      <c r="N668" s="321"/>
      <c r="O668" s="321"/>
      <c r="P668" s="321"/>
    </row>
    <row r="669">
      <c r="A669" s="321"/>
      <c r="B669" s="321"/>
      <c r="C669" s="321"/>
      <c r="D669" s="321"/>
      <c r="E669" s="321"/>
      <c r="F669" s="321"/>
      <c r="G669" s="321"/>
      <c r="H669" s="367"/>
      <c r="I669" s="382"/>
      <c r="J669" s="367"/>
      <c r="K669" s="321"/>
      <c r="L669" s="321"/>
      <c r="M669" s="321"/>
      <c r="N669" s="321"/>
      <c r="O669" s="321"/>
      <c r="P669" s="321"/>
    </row>
    <row r="670">
      <c r="A670" s="321"/>
      <c r="B670" s="321"/>
      <c r="C670" s="321"/>
      <c r="D670" s="321"/>
      <c r="E670" s="321"/>
      <c r="F670" s="321"/>
      <c r="G670" s="321"/>
      <c r="H670" s="367"/>
      <c r="I670" s="382"/>
      <c r="J670" s="367"/>
      <c r="K670" s="321"/>
      <c r="L670" s="321"/>
      <c r="M670" s="321"/>
      <c r="N670" s="321"/>
      <c r="O670" s="321"/>
      <c r="P670" s="321"/>
    </row>
    <row r="671">
      <c r="A671" s="321"/>
      <c r="B671" s="321"/>
      <c r="C671" s="321"/>
      <c r="D671" s="321"/>
      <c r="E671" s="321"/>
      <c r="F671" s="321"/>
      <c r="G671" s="321"/>
      <c r="H671" s="367"/>
      <c r="I671" s="382"/>
      <c r="J671" s="367"/>
      <c r="K671" s="321"/>
      <c r="L671" s="321"/>
      <c r="M671" s="321"/>
      <c r="N671" s="321"/>
      <c r="O671" s="321"/>
      <c r="P671" s="321"/>
    </row>
    <row r="672">
      <c r="A672" s="321"/>
      <c r="B672" s="321"/>
      <c r="C672" s="321"/>
      <c r="D672" s="321"/>
      <c r="E672" s="321"/>
      <c r="F672" s="321"/>
      <c r="G672" s="321"/>
      <c r="H672" s="367"/>
      <c r="I672" s="382"/>
      <c r="J672" s="367"/>
      <c r="K672" s="321"/>
      <c r="L672" s="321"/>
      <c r="M672" s="321"/>
      <c r="N672" s="321"/>
      <c r="O672" s="321"/>
      <c r="P672" s="321"/>
    </row>
    <row r="673">
      <c r="A673" s="321"/>
      <c r="B673" s="321"/>
      <c r="C673" s="321"/>
      <c r="D673" s="321"/>
      <c r="E673" s="321"/>
      <c r="F673" s="321"/>
      <c r="G673" s="321"/>
      <c r="H673" s="367"/>
      <c r="I673" s="382"/>
      <c r="J673" s="367"/>
      <c r="K673" s="321"/>
      <c r="L673" s="321"/>
      <c r="M673" s="321"/>
      <c r="N673" s="321"/>
      <c r="O673" s="321"/>
      <c r="P673" s="321"/>
    </row>
    <row r="674">
      <c r="A674" s="321"/>
      <c r="B674" s="321"/>
      <c r="C674" s="321"/>
      <c r="D674" s="321"/>
      <c r="E674" s="321"/>
      <c r="F674" s="321"/>
      <c r="G674" s="321"/>
      <c r="H674" s="367"/>
      <c r="I674" s="382"/>
      <c r="J674" s="367"/>
      <c r="K674" s="321"/>
      <c r="L674" s="321"/>
      <c r="M674" s="321"/>
      <c r="N674" s="321"/>
      <c r="O674" s="321"/>
      <c r="P674" s="321"/>
    </row>
    <row r="675">
      <c r="A675" s="321"/>
      <c r="B675" s="321"/>
      <c r="C675" s="321"/>
      <c r="D675" s="321"/>
      <c r="E675" s="321"/>
      <c r="F675" s="321"/>
      <c r="G675" s="321"/>
      <c r="H675" s="367"/>
      <c r="I675" s="382"/>
      <c r="J675" s="367"/>
      <c r="K675" s="321"/>
      <c r="L675" s="321"/>
      <c r="M675" s="321"/>
      <c r="N675" s="321"/>
      <c r="O675" s="321"/>
      <c r="P675" s="321"/>
    </row>
    <row r="676">
      <c r="A676" s="321"/>
      <c r="B676" s="321"/>
      <c r="C676" s="321"/>
      <c r="D676" s="321"/>
      <c r="E676" s="321"/>
      <c r="F676" s="321"/>
      <c r="G676" s="321"/>
      <c r="H676" s="367"/>
      <c r="I676" s="382"/>
      <c r="J676" s="367"/>
      <c r="K676" s="321"/>
      <c r="L676" s="321"/>
      <c r="M676" s="321"/>
      <c r="N676" s="321"/>
      <c r="O676" s="321"/>
      <c r="P676" s="321"/>
    </row>
    <row r="677">
      <c r="A677" s="321"/>
      <c r="B677" s="321"/>
      <c r="C677" s="321"/>
      <c r="D677" s="321"/>
      <c r="E677" s="321"/>
      <c r="F677" s="321"/>
      <c r="G677" s="321"/>
      <c r="H677" s="367"/>
      <c r="I677" s="382"/>
      <c r="J677" s="367"/>
      <c r="K677" s="321"/>
      <c r="L677" s="321"/>
      <c r="M677" s="321"/>
      <c r="N677" s="321"/>
      <c r="O677" s="321"/>
      <c r="P677" s="321"/>
    </row>
    <row r="678">
      <c r="A678" s="321"/>
      <c r="B678" s="321"/>
      <c r="C678" s="321"/>
      <c r="D678" s="321"/>
      <c r="E678" s="321"/>
      <c r="F678" s="321"/>
      <c r="G678" s="321"/>
      <c r="H678" s="367"/>
      <c r="I678" s="382"/>
      <c r="J678" s="367"/>
      <c r="K678" s="321"/>
      <c r="L678" s="321"/>
      <c r="M678" s="321"/>
      <c r="N678" s="321"/>
      <c r="O678" s="321"/>
      <c r="P678" s="321"/>
    </row>
    <row r="679">
      <c r="A679" s="321"/>
      <c r="B679" s="321"/>
      <c r="C679" s="321"/>
      <c r="D679" s="321"/>
      <c r="E679" s="321"/>
      <c r="F679" s="321"/>
      <c r="G679" s="321"/>
      <c r="H679" s="367"/>
      <c r="I679" s="382"/>
      <c r="J679" s="367"/>
      <c r="K679" s="321"/>
      <c r="L679" s="321"/>
      <c r="M679" s="321"/>
      <c r="N679" s="321"/>
      <c r="O679" s="321"/>
      <c r="P679" s="321"/>
    </row>
    <row r="680">
      <c r="A680" s="321"/>
      <c r="B680" s="321"/>
      <c r="C680" s="321"/>
      <c r="D680" s="321"/>
      <c r="E680" s="321"/>
      <c r="F680" s="321"/>
      <c r="G680" s="321"/>
      <c r="H680" s="367"/>
      <c r="I680" s="382"/>
      <c r="J680" s="367"/>
      <c r="K680" s="321"/>
      <c r="L680" s="321"/>
      <c r="M680" s="321"/>
      <c r="N680" s="321"/>
      <c r="O680" s="321"/>
      <c r="P680" s="321"/>
    </row>
    <row r="681">
      <c r="A681" s="321"/>
      <c r="B681" s="321"/>
      <c r="C681" s="321"/>
      <c r="D681" s="321"/>
      <c r="E681" s="321"/>
      <c r="F681" s="321"/>
      <c r="G681" s="321"/>
      <c r="H681" s="367"/>
      <c r="I681" s="382"/>
      <c r="J681" s="367"/>
      <c r="K681" s="321"/>
      <c r="L681" s="321"/>
      <c r="M681" s="321"/>
      <c r="N681" s="321"/>
      <c r="O681" s="321"/>
      <c r="P681" s="321"/>
    </row>
    <row r="682">
      <c r="A682" s="321"/>
      <c r="B682" s="321"/>
      <c r="C682" s="321"/>
      <c r="D682" s="321"/>
      <c r="E682" s="321"/>
      <c r="F682" s="321"/>
      <c r="G682" s="321"/>
      <c r="H682" s="367"/>
      <c r="I682" s="382"/>
      <c r="J682" s="367"/>
      <c r="K682" s="321"/>
      <c r="L682" s="321"/>
      <c r="M682" s="321"/>
      <c r="N682" s="321"/>
      <c r="O682" s="321"/>
      <c r="P682" s="321"/>
    </row>
    <row r="683">
      <c r="A683" s="321"/>
      <c r="B683" s="321"/>
      <c r="C683" s="321"/>
      <c r="D683" s="321"/>
      <c r="E683" s="321"/>
      <c r="F683" s="321"/>
      <c r="G683" s="321"/>
      <c r="H683" s="367"/>
      <c r="I683" s="382"/>
      <c r="J683" s="367"/>
      <c r="K683" s="321"/>
      <c r="L683" s="321"/>
      <c r="M683" s="321"/>
      <c r="N683" s="321"/>
      <c r="O683" s="321"/>
      <c r="P683" s="321"/>
    </row>
    <row r="684">
      <c r="A684" s="321"/>
      <c r="B684" s="321"/>
      <c r="C684" s="321"/>
      <c r="D684" s="321"/>
      <c r="E684" s="321"/>
      <c r="F684" s="321"/>
      <c r="G684" s="321"/>
      <c r="H684" s="367"/>
      <c r="I684" s="382"/>
      <c r="J684" s="367"/>
      <c r="K684" s="321"/>
      <c r="L684" s="321"/>
      <c r="M684" s="321"/>
      <c r="N684" s="321"/>
      <c r="O684" s="321"/>
      <c r="P684" s="321"/>
    </row>
    <row r="685">
      <c r="A685" s="321"/>
      <c r="B685" s="321"/>
      <c r="C685" s="321"/>
      <c r="D685" s="321"/>
      <c r="E685" s="321"/>
      <c r="F685" s="321"/>
      <c r="G685" s="321"/>
      <c r="H685" s="367"/>
      <c r="I685" s="382"/>
      <c r="J685" s="367"/>
      <c r="K685" s="321"/>
      <c r="L685" s="321"/>
      <c r="M685" s="321"/>
      <c r="N685" s="321"/>
      <c r="O685" s="321"/>
      <c r="P685" s="321"/>
    </row>
    <row r="686">
      <c r="A686" s="321"/>
      <c r="B686" s="321"/>
      <c r="C686" s="321"/>
      <c r="D686" s="321"/>
      <c r="E686" s="321"/>
      <c r="F686" s="321"/>
      <c r="G686" s="321"/>
      <c r="H686" s="367"/>
      <c r="I686" s="382"/>
      <c r="J686" s="367"/>
      <c r="K686" s="321"/>
      <c r="L686" s="321"/>
      <c r="M686" s="321"/>
      <c r="N686" s="321"/>
      <c r="O686" s="321"/>
      <c r="P686" s="321"/>
    </row>
    <row r="687">
      <c r="A687" s="321"/>
      <c r="B687" s="321"/>
      <c r="C687" s="321"/>
      <c r="D687" s="321"/>
      <c r="E687" s="321"/>
      <c r="F687" s="321"/>
      <c r="G687" s="321"/>
      <c r="H687" s="367"/>
      <c r="I687" s="382"/>
      <c r="J687" s="367"/>
      <c r="K687" s="321"/>
      <c r="L687" s="321"/>
      <c r="M687" s="321"/>
      <c r="N687" s="321"/>
      <c r="O687" s="321"/>
      <c r="P687" s="321"/>
    </row>
    <row r="688">
      <c r="A688" s="321"/>
      <c r="B688" s="321"/>
      <c r="C688" s="321"/>
      <c r="D688" s="321"/>
      <c r="E688" s="321"/>
      <c r="F688" s="321"/>
      <c r="G688" s="321"/>
      <c r="H688" s="367"/>
      <c r="I688" s="382"/>
      <c r="J688" s="367"/>
      <c r="K688" s="321"/>
      <c r="L688" s="321"/>
      <c r="M688" s="321"/>
      <c r="N688" s="321"/>
      <c r="O688" s="321"/>
      <c r="P688" s="321"/>
    </row>
    <row r="689">
      <c r="A689" s="321"/>
      <c r="B689" s="321"/>
      <c r="C689" s="321"/>
      <c r="D689" s="321"/>
      <c r="E689" s="321"/>
      <c r="F689" s="321"/>
      <c r="G689" s="321"/>
      <c r="H689" s="367"/>
      <c r="I689" s="382"/>
      <c r="J689" s="367"/>
      <c r="K689" s="321"/>
      <c r="L689" s="321"/>
      <c r="M689" s="321"/>
      <c r="N689" s="321"/>
      <c r="O689" s="321"/>
      <c r="P689" s="321"/>
    </row>
    <row r="690">
      <c r="A690" s="321"/>
      <c r="B690" s="321"/>
      <c r="C690" s="321"/>
      <c r="D690" s="321"/>
      <c r="E690" s="321"/>
      <c r="F690" s="321"/>
      <c r="G690" s="321"/>
      <c r="H690" s="367"/>
      <c r="I690" s="382"/>
      <c r="J690" s="367"/>
      <c r="K690" s="321"/>
      <c r="L690" s="321"/>
      <c r="M690" s="321"/>
      <c r="N690" s="321"/>
      <c r="O690" s="321"/>
      <c r="P690" s="321"/>
    </row>
    <row r="691">
      <c r="A691" s="321"/>
      <c r="B691" s="321"/>
      <c r="C691" s="321"/>
      <c r="D691" s="321"/>
      <c r="E691" s="321"/>
      <c r="F691" s="321"/>
      <c r="G691" s="321"/>
      <c r="H691" s="367"/>
      <c r="I691" s="382"/>
      <c r="J691" s="367"/>
      <c r="K691" s="321"/>
      <c r="L691" s="321"/>
      <c r="M691" s="321"/>
      <c r="N691" s="321"/>
      <c r="O691" s="321"/>
      <c r="P691" s="321"/>
    </row>
    <row r="692">
      <c r="A692" s="321"/>
      <c r="B692" s="321"/>
      <c r="C692" s="321"/>
      <c r="D692" s="321"/>
      <c r="E692" s="321"/>
      <c r="F692" s="321"/>
      <c r="G692" s="321"/>
      <c r="H692" s="367"/>
      <c r="I692" s="382"/>
      <c r="J692" s="367"/>
      <c r="K692" s="321"/>
      <c r="L692" s="321"/>
      <c r="M692" s="321"/>
      <c r="N692" s="321"/>
      <c r="O692" s="321"/>
      <c r="P692" s="321"/>
    </row>
    <row r="693">
      <c r="A693" s="321"/>
      <c r="B693" s="321"/>
      <c r="C693" s="321"/>
      <c r="D693" s="321"/>
      <c r="E693" s="321"/>
      <c r="F693" s="321"/>
      <c r="G693" s="321"/>
      <c r="H693" s="367"/>
      <c r="I693" s="382"/>
      <c r="J693" s="367"/>
      <c r="K693" s="321"/>
      <c r="L693" s="321"/>
      <c r="M693" s="321"/>
      <c r="N693" s="321"/>
      <c r="O693" s="321"/>
      <c r="P693" s="321"/>
    </row>
    <row r="694">
      <c r="A694" s="321"/>
      <c r="B694" s="321"/>
      <c r="C694" s="321"/>
      <c r="D694" s="321"/>
      <c r="E694" s="321"/>
      <c r="F694" s="321"/>
      <c r="G694" s="321"/>
      <c r="H694" s="367"/>
      <c r="I694" s="382"/>
      <c r="J694" s="367"/>
      <c r="K694" s="321"/>
      <c r="L694" s="321"/>
      <c r="M694" s="321"/>
      <c r="N694" s="321"/>
      <c r="O694" s="321"/>
      <c r="P694" s="321"/>
    </row>
    <row r="695">
      <c r="A695" s="321"/>
      <c r="B695" s="321"/>
      <c r="C695" s="321"/>
      <c r="D695" s="321"/>
      <c r="E695" s="321"/>
      <c r="F695" s="321"/>
      <c r="G695" s="321"/>
      <c r="H695" s="367"/>
      <c r="I695" s="382"/>
      <c r="J695" s="367"/>
      <c r="K695" s="321"/>
      <c r="L695" s="321"/>
      <c r="M695" s="321"/>
      <c r="N695" s="321"/>
      <c r="O695" s="321"/>
      <c r="P695" s="321"/>
    </row>
    <row r="696">
      <c r="A696" s="321"/>
      <c r="B696" s="321"/>
      <c r="C696" s="321"/>
      <c r="D696" s="321"/>
      <c r="E696" s="321"/>
      <c r="F696" s="321"/>
      <c r="G696" s="321"/>
      <c r="H696" s="367"/>
      <c r="I696" s="382"/>
      <c r="J696" s="367"/>
      <c r="K696" s="321"/>
      <c r="L696" s="321"/>
      <c r="M696" s="321"/>
      <c r="N696" s="321"/>
      <c r="O696" s="321"/>
      <c r="P696" s="321"/>
    </row>
    <row r="697">
      <c r="A697" s="321"/>
      <c r="B697" s="321"/>
      <c r="C697" s="321"/>
      <c r="D697" s="321"/>
      <c r="E697" s="321"/>
      <c r="F697" s="321"/>
      <c r="G697" s="321"/>
      <c r="H697" s="367"/>
      <c r="I697" s="382"/>
      <c r="J697" s="367"/>
      <c r="K697" s="321"/>
      <c r="L697" s="321"/>
      <c r="M697" s="321"/>
      <c r="N697" s="321"/>
      <c r="O697" s="321"/>
      <c r="P697" s="321"/>
    </row>
    <row r="698">
      <c r="A698" s="321"/>
      <c r="B698" s="321"/>
      <c r="C698" s="321"/>
      <c r="D698" s="321"/>
      <c r="E698" s="321"/>
      <c r="F698" s="321"/>
      <c r="G698" s="321"/>
      <c r="H698" s="367"/>
      <c r="I698" s="382"/>
      <c r="J698" s="367"/>
      <c r="K698" s="321"/>
      <c r="L698" s="321"/>
      <c r="M698" s="321"/>
      <c r="N698" s="321"/>
      <c r="O698" s="321"/>
      <c r="P698" s="321"/>
    </row>
    <row r="699">
      <c r="A699" s="321"/>
      <c r="B699" s="321"/>
      <c r="C699" s="321"/>
      <c r="D699" s="321"/>
      <c r="E699" s="321"/>
      <c r="F699" s="321"/>
      <c r="G699" s="321"/>
      <c r="H699" s="367"/>
      <c r="I699" s="382"/>
      <c r="J699" s="367"/>
      <c r="K699" s="321"/>
      <c r="L699" s="321"/>
      <c r="M699" s="321"/>
      <c r="N699" s="321"/>
      <c r="O699" s="321"/>
      <c r="P699" s="321"/>
    </row>
    <row r="700">
      <c r="A700" s="321"/>
      <c r="B700" s="321"/>
      <c r="C700" s="321"/>
      <c r="D700" s="321"/>
      <c r="E700" s="321"/>
      <c r="F700" s="321"/>
      <c r="G700" s="321"/>
      <c r="H700" s="367"/>
      <c r="I700" s="382"/>
      <c r="J700" s="367"/>
      <c r="K700" s="321"/>
      <c r="L700" s="321"/>
      <c r="M700" s="321"/>
      <c r="N700" s="321"/>
      <c r="O700" s="321"/>
      <c r="P700" s="321"/>
    </row>
    <row r="701">
      <c r="A701" s="321"/>
      <c r="B701" s="321"/>
      <c r="C701" s="321"/>
      <c r="D701" s="321"/>
      <c r="E701" s="321"/>
      <c r="F701" s="321"/>
      <c r="G701" s="321"/>
      <c r="H701" s="367"/>
      <c r="I701" s="382"/>
      <c r="J701" s="367"/>
      <c r="K701" s="321"/>
      <c r="L701" s="321"/>
      <c r="M701" s="321"/>
      <c r="N701" s="321"/>
      <c r="O701" s="321"/>
      <c r="P701" s="321"/>
    </row>
    <row r="702">
      <c r="A702" s="321"/>
      <c r="B702" s="321"/>
      <c r="C702" s="321"/>
      <c r="D702" s="321"/>
      <c r="E702" s="321"/>
      <c r="F702" s="321"/>
      <c r="G702" s="321"/>
      <c r="H702" s="367"/>
      <c r="I702" s="382"/>
      <c r="J702" s="367"/>
      <c r="K702" s="321"/>
      <c r="L702" s="321"/>
      <c r="M702" s="321"/>
      <c r="N702" s="321"/>
      <c r="O702" s="321"/>
      <c r="P702" s="321"/>
    </row>
    <row r="703">
      <c r="A703" s="321"/>
      <c r="B703" s="321"/>
      <c r="C703" s="321"/>
      <c r="D703" s="321"/>
      <c r="E703" s="321"/>
      <c r="F703" s="321"/>
      <c r="G703" s="321"/>
      <c r="H703" s="367"/>
      <c r="I703" s="382"/>
      <c r="J703" s="367"/>
      <c r="K703" s="321"/>
      <c r="L703" s="321"/>
      <c r="M703" s="321"/>
      <c r="N703" s="321"/>
      <c r="O703" s="321"/>
      <c r="P703" s="321"/>
    </row>
    <row r="704">
      <c r="A704" s="321"/>
      <c r="B704" s="321"/>
      <c r="C704" s="321"/>
      <c r="D704" s="321"/>
      <c r="E704" s="321"/>
      <c r="F704" s="321"/>
      <c r="G704" s="321"/>
      <c r="H704" s="367"/>
      <c r="I704" s="382"/>
      <c r="J704" s="367"/>
      <c r="K704" s="321"/>
      <c r="L704" s="321"/>
      <c r="M704" s="321"/>
      <c r="N704" s="321"/>
      <c r="O704" s="321"/>
      <c r="P704" s="321"/>
    </row>
    <row r="705">
      <c r="A705" s="321"/>
      <c r="B705" s="321"/>
      <c r="C705" s="321"/>
      <c r="D705" s="321"/>
      <c r="E705" s="321"/>
      <c r="F705" s="321"/>
      <c r="G705" s="321"/>
      <c r="H705" s="367"/>
      <c r="I705" s="382"/>
      <c r="J705" s="367"/>
      <c r="K705" s="321"/>
      <c r="L705" s="321"/>
      <c r="M705" s="321"/>
      <c r="N705" s="321"/>
      <c r="O705" s="321"/>
      <c r="P705" s="321"/>
    </row>
    <row r="706">
      <c r="A706" s="321"/>
      <c r="B706" s="321"/>
      <c r="C706" s="321"/>
      <c r="D706" s="321"/>
      <c r="E706" s="321"/>
      <c r="F706" s="321"/>
      <c r="G706" s="321"/>
      <c r="H706" s="367"/>
      <c r="I706" s="382"/>
      <c r="J706" s="367"/>
      <c r="K706" s="321"/>
      <c r="L706" s="321"/>
      <c r="M706" s="321"/>
      <c r="N706" s="321"/>
      <c r="O706" s="321"/>
      <c r="P706" s="321"/>
    </row>
    <row r="707">
      <c r="A707" s="321"/>
      <c r="B707" s="321"/>
      <c r="C707" s="321"/>
      <c r="D707" s="321"/>
      <c r="E707" s="321"/>
      <c r="F707" s="321"/>
      <c r="G707" s="321"/>
      <c r="H707" s="367"/>
      <c r="I707" s="382"/>
      <c r="J707" s="367"/>
      <c r="K707" s="321"/>
      <c r="L707" s="321"/>
      <c r="M707" s="321"/>
      <c r="N707" s="321"/>
      <c r="O707" s="321"/>
      <c r="P707" s="321"/>
    </row>
    <row r="708">
      <c r="A708" s="321"/>
      <c r="B708" s="321"/>
      <c r="C708" s="321"/>
      <c r="D708" s="321"/>
      <c r="E708" s="321"/>
      <c r="F708" s="321"/>
      <c r="G708" s="321"/>
      <c r="H708" s="367"/>
      <c r="I708" s="382"/>
      <c r="J708" s="367"/>
      <c r="K708" s="321"/>
      <c r="L708" s="321"/>
      <c r="M708" s="321"/>
      <c r="N708" s="321"/>
      <c r="O708" s="321"/>
      <c r="P708" s="321"/>
    </row>
    <row r="709">
      <c r="A709" s="321"/>
      <c r="B709" s="321"/>
      <c r="C709" s="321"/>
      <c r="D709" s="321"/>
      <c r="E709" s="321"/>
      <c r="F709" s="321"/>
      <c r="G709" s="321"/>
      <c r="H709" s="367"/>
      <c r="I709" s="382"/>
      <c r="J709" s="367"/>
      <c r="K709" s="321"/>
      <c r="L709" s="321"/>
      <c r="M709" s="321"/>
      <c r="N709" s="321"/>
      <c r="O709" s="321"/>
      <c r="P709" s="321"/>
    </row>
    <row r="710">
      <c r="A710" s="321"/>
      <c r="B710" s="321"/>
      <c r="C710" s="321"/>
      <c r="D710" s="321"/>
      <c r="E710" s="321"/>
      <c r="F710" s="321"/>
      <c r="G710" s="321"/>
      <c r="H710" s="367"/>
      <c r="I710" s="382"/>
      <c r="J710" s="367"/>
      <c r="K710" s="321"/>
      <c r="L710" s="321"/>
      <c r="M710" s="321"/>
      <c r="N710" s="321"/>
      <c r="O710" s="321"/>
      <c r="P710" s="321"/>
    </row>
    <row r="711">
      <c r="A711" s="321"/>
      <c r="B711" s="321"/>
      <c r="C711" s="321"/>
      <c r="D711" s="321"/>
      <c r="E711" s="321"/>
      <c r="F711" s="321"/>
      <c r="G711" s="321"/>
      <c r="H711" s="367"/>
      <c r="I711" s="382"/>
      <c r="J711" s="367"/>
      <c r="K711" s="321"/>
      <c r="L711" s="321"/>
      <c r="M711" s="321"/>
      <c r="N711" s="321"/>
      <c r="O711" s="321"/>
      <c r="P711" s="321"/>
    </row>
    <row r="712">
      <c r="A712" s="321"/>
      <c r="B712" s="321"/>
      <c r="C712" s="321"/>
      <c r="D712" s="321"/>
      <c r="E712" s="321"/>
      <c r="F712" s="321"/>
      <c r="G712" s="321"/>
      <c r="H712" s="367"/>
      <c r="I712" s="382"/>
      <c r="J712" s="367"/>
      <c r="K712" s="321"/>
      <c r="L712" s="321"/>
      <c r="M712" s="321"/>
      <c r="N712" s="321"/>
      <c r="O712" s="321"/>
      <c r="P712" s="321"/>
    </row>
    <row r="713">
      <c r="A713" s="321"/>
      <c r="B713" s="321"/>
      <c r="C713" s="321"/>
      <c r="D713" s="321"/>
      <c r="E713" s="321"/>
      <c r="F713" s="321"/>
      <c r="G713" s="321"/>
      <c r="H713" s="367"/>
      <c r="I713" s="382"/>
      <c r="J713" s="367"/>
      <c r="K713" s="321"/>
      <c r="L713" s="321"/>
      <c r="M713" s="321"/>
      <c r="N713" s="321"/>
      <c r="O713" s="321"/>
      <c r="P713" s="321"/>
    </row>
    <row r="714">
      <c r="A714" s="321"/>
      <c r="B714" s="321"/>
      <c r="C714" s="321"/>
      <c r="D714" s="321"/>
      <c r="E714" s="321"/>
      <c r="F714" s="321"/>
      <c r="G714" s="321"/>
      <c r="H714" s="367"/>
      <c r="I714" s="382"/>
      <c r="J714" s="367"/>
      <c r="K714" s="321"/>
      <c r="L714" s="321"/>
      <c r="M714" s="321"/>
      <c r="N714" s="321"/>
      <c r="O714" s="321"/>
      <c r="P714" s="321"/>
    </row>
    <row r="715">
      <c r="A715" s="321"/>
      <c r="B715" s="321"/>
      <c r="C715" s="321"/>
      <c r="D715" s="321"/>
      <c r="E715" s="321"/>
      <c r="F715" s="321"/>
      <c r="G715" s="321"/>
      <c r="H715" s="367"/>
      <c r="I715" s="382"/>
      <c r="J715" s="367"/>
      <c r="K715" s="321"/>
      <c r="L715" s="321"/>
      <c r="M715" s="321"/>
      <c r="N715" s="321"/>
      <c r="O715" s="321"/>
      <c r="P715" s="321"/>
    </row>
    <row r="716">
      <c r="A716" s="321"/>
      <c r="B716" s="321"/>
      <c r="C716" s="321"/>
      <c r="D716" s="321"/>
      <c r="E716" s="321"/>
      <c r="F716" s="321"/>
      <c r="G716" s="321"/>
      <c r="H716" s="367"/>
      <c r="I716" s="382"/>
      <c r="J716" s="367"/>
      <c r="K716" s="321"/>
      <c r="L716" s="321"/>
      <c r="M716" s="321"/>
      <c r="N716" s="321"/>
      <c r="O716" s="321"/>
      <c r="P716" s="321"/>
    </row>
    <row r="717">
      <c r="A717" s="321"/>
      <c r="B717" s="321"/>
      <c r="C717" s="321"/>
      <c r="D717" s="321"/>
      <c r="E717" s="321"/>
      <c r="F717" s="321"/>
      <c r="G717" s="321"/>
      <c r="H717" s="367"/>
      <c r="I717" s="382"/>
      <c r="J717" s="367"/>
      <c r="K717" s="321"/>
      <c r="L717" s="321"/>
      <c r="M717" s="321"/>
      <c r="N717" s="321"/>
      <c r="O717" s="321"/>
      <c r="P717" s="321"/>
    </row>
    <row r="718">
      <c r="A718" s="321"/>
      <c r="B718" s="321"/>
      <c r="C718" s="321"/>
      <c r="D718" s="321"/>
      <c r="E718" s="321"/>
      <c r="F718" s="321"/>
      <c r="G718" s="321"/>
      <c r="H718" s="367"/>
      <c r="I718" s="382"/>
      <c r="J718" s="367"/>
      <c r="K718" s="321"/>
      <c r="L718" s="321"/>
      <c r="M718" s="321"/>
      <c r="N718" s="321"/>
      <c r="O718" s="321"/>
      <c r="P718" s="321"/>
    </row>
    <row r="719">
      <c r="A719" s="321"/>
      <c r="B719" s="321"/>
      <c r="C719" s="321"/>
      <c r="D719" s="321"/>
      <c r="E719" s="321"/>
      <c r="F719" s="321"/>
      <c r="G719" s="321"/>
      <c r="H719" s="367"/>
      <c r="I719" s="382"/>
      <c r="J719" s="367"/>
      <c r="K719" s="321"/>
      <c r="L719" s="321"/>
      <c r="M719" s="321"/>
      <c r="N719" s="321"/>
      <c r="O719" s="321"/>
      <c r="P719" s="321"/>
    </row>
    <row r="720">
      <c r="A720" s="321"/>
      <c r="B720" s="321"/>
      <c r="C720" s="321"/>
      <c r="D720" s="321"/>
      <c r="E720" s="321"/>
      <c r="F720" s="321"/>
      <c r="G720" s="321"/>
      <c r="H720" s="367"/>
      <c r="I720" s="382"/>
      <c r="J720" s="367"/>
      <c r="K720" s="321"/>
      <c r="L720" s="321"/>
      <c r="M720" s="321"/>
      <c r="N720" s="321"/>
      <c r="O720" s="321"/>
      <c r="P720" s="321"/>
    </row>
    <row r="721">
      <c r="A721" s="321"/>
      <c r="B721" s="321"/>
      <c r="C721" s="321"/>
      <c r="D721" s="321"/>
      <c r="E721" s="321"/>
      <c r="F721" s="321"/>
      <c r="G721" s="321"/>
      <c r="H721" s="367"/>
      <c r="I721" s="382"/>
      <c r="J721" s="367"/>
      <c r="K721" s="321"/>
      <c r="L721" s="321"/>
      <c r="M721" s="321"/>
      <c r="N721" s="321"/>
      <c r="O721" s="321"/>
      <c r="P721" s="321"/>
    </row>
    <row r="722">
      <c r="A722" s="321"/>
      <c r="B722" s="321"/>
      <c r="C722" s="321"/>
      <c r="D722" s="321"/>
      <c r="E722" s="321"/>
      <c r="F722" s="321"/>
      <c r="G722" s="321"/>
      <c r="H722" s="367"/>
      <c r="I722" s="382"/>
      <c r="J722" s="367"/>
      <c r="K722" s="321"/>
      <c r="L722" s="321"/>
      <c r="M722" s="321"/>
      <c r="N722" s="321"/>
      <c r="O722" s="321"/>
      <c r="P722" s="321"/>
    </row>
    <row r="723">
      <c r="A723" s="321"/>
      <c r="B723" s="321"/>
      <c r="C723" s="321"/>
      <c r="D723" s="321"/>
      <c r="E723" s="321"/>
      <c r="F723" s="321"/>
      <c r="G723" s="321"/>
      <c r="H723" s="367"/>
      <c r="I723" s="382"/>
      <c r="J723" s="367"/>
      <c r="K723" s="321"/>
      <c r="L723" s="321"/>
      <c r="M723" s="321"/>
      <c r="N723" s="321"/>
      <c r="O723" s="321"/>
      <c r="P723" s="321"/>
    </row>
    <row r="724">
      <c r="A724" s="321"/>
      <c r="B724" s="321"/>
      <c r="C724" s="321"/>
      <c r="D724" s="321"/>
      <c r="E724" s="321"/>
      <c r="F724" s="321"/>
      <c r="G724" s="321"/>
      <c r="H724" s="367"/>
      <c r="I724" s="382"/>
      <c r="J724" s="367"/>
      <c r="K724" s="321"/>
      <c r="L724" s="321"/>
      <c r="M724" s="321"/>
      <c r="N724" s="321"/>
      <c r="O724" s="321"/>
      <c r="P724" s="321"/>
    </row>
    <row r="725">
      <c r="A725" s="321"/>
      <c r="B725" s="321"/>
      <c r="C725" s="321"/>
      <c r="D725" s="321"/>
      <c r="E725" s="321"/>
      <c r="F725" s="321"/>
      <c r="G725" s="321"/>
      <c r="H725" s="367"/>
      <c r="I725" s="382"/>
      <c r="J725" s="367"/>
      <c r="K725" s="321"/>
      <c r="L725" s="321"/>
      <c r="M725" s="321"/>
      <c r="N725" s="321"/>
      <c r="O725" s="321"/>
      <c r="P725" s="321"/>
    </row>
    <row r="726">
      <c r="A726" s="321"/>
      <c r="B726" s="321"/>
      <c r="C726" s="321"/>
      <c r="D726" s="321"/>
      <c r="E726" s="321"/>
      <c r="F726" s="321"/>
      <c r="G726" s="321"/>
      <c r="H726" s="367"/>
      <c r="I726" s="382"/>
      <c r="J726" s="367"/>
      <c r="K726" s="321"/>
      <c r="L726" s="321"/>
      <c r="M726" s="321"/>
      <c r="N726" s="321"/>
      <c r="O726" s="321"/>
      <c r="P726" s="321"/>
    </row>
    <row r="727">
      <c r="A727" s="321"/>
      <c r="B727" s="321"/>
      <c r="C727" s="321"/>
      <c r="D727" s="321"/>
      <c r="E727" s="321"/>
      <c r="F727" s="321"/>
      <c r="G727" s="321"/>
      <c r="H727" s="367"/>
      <c r="I727" s="382"/>
      <c r="J727" s="367"/>
      <c r="K727" s="321"/>
      <c r="L727" s="321"/>
      <c r="M727" s="321"/>
      <c r="N727" s="321"/>
      <c r="O727" s="321"/>
      <c r="P727" s="321"/>
    </row>
    <row r="728">
      <c r="A728" s="321"/>
      <c r="B728" s="321"/>
      <c r="C728" s="321"/>
      <c r="D728" s="321"/>
      <c r="E728" s="321"/>
      <c r="F728" s="321"/>
      <c r="G728" s="321"/>
      <c r="H728" s="367"/>
      <c r="I728" s="382"/>
      <c r="J728" s="367"/>
      <c r="K728" s="321"/>
      <c r="L728" s="321"/>
      <c r="M728" s="321"/>
      <c r="N728" s="321"/>
      <c r="O728" s="321"/>
      <c r="P728" s="321"/>
    </row>
    <row r="729">
      <c r="A729" s="321"/>
      <c r="B729" s="321"/>
      <c r="C729" s="321"/>
      <c r="D729" s="321"/>
      <c r="E729" s="321"/>
      <c r="F729" s="321"/>
      <c r="G729" s="321"/>
      <c r="H729" s="367"/>
      <c r="I729" s="382"/>
      <c r="J729" s="367"/>
      <c r="K729" s="321"/>
      <c r="L729" s="321"/>
      <c r="M729" s="321"/>
      <c r="N729" s="321"/>
      <c r="O729" s="321"/>
      <c r="P729" s="321"/>
    </row>
    <row r="730">
      <c r="A730" s="321"/>
      <c r="B730" s="321"/>
      <c r="C730" s="321"/>
      <c r="D730" s="321"/>
      <c r="E730" s="321"/>
      <c r="F730" s="321"/>
      <c r="G730" s="321"/>
      <c r="H730" s="367"/>
      <c r="I730" s="382"/>
      <c r="J730" s="367"/>
      <c r="K730" s="321"/>
      <c r="L730" s="321"/>
      <c r="M730" s="321"/>
      <c r="N730" s="321"/>
      <c r="O730" s="321"/>
      <c r="P730" s="321"/>
    </row>
    <row r="731">
      <c r="A731" s="321"/>
      <c r="B731" s="321"/>
      <c r="C731" s="321"/>
      <c r="D731" s="321"/>
      <c r="E731" s="321"/>
      <c r="F731" s="321"/>
      <c r="G731" s="321"/>
      <c r="H731" s="367"/>
      <c r="I731" s="382"/>
      <c r="J731" s="367"/>
      <c r="K731" s="321"/>
      <c r="L731" s="321"/>
      <c r="M731" s="321"/>
      <c r="N731" s="321"/>
      <c r="O731" s="321"/>
      <c r="P731" s="321"/>
    </row>
    <row r="732">
      <c r="A732" s="321"/>
      <c r="B732" s="321"/>
      <c r="C732" s="321"/>
      <c r="D732" s="321"/>
      <c r="E732" s="321"/>
      <c r="F732" s="321"/>
      <c r="G732" s="321"/>
      <c r="H732" s="367"/>
      <c r="I732" s="382"/>
      <c r="J732" s="367"/>
      <c r="K732" s="321"/>
      <c r="L732" s="321"/>
      <c r="M732" s="321"/>
      <c r="N732" s="321"/>
      <c r="O732" s="321"/>
      <c r="P732" s="321"/>
    </row>
    <row r="733">
      <c r="A733" s="321"/>
      <c r="B733" s="321"/>
      <c r="C733" s="321"/>
      <c r="D733" s="321"/>
      <c r="E733" s="321"/>
      <c r="F733" s="321"/>
      <c r="G733" s="321"/>
      <c r="H733" s="367"/>
      <c r="I733" s="382"/>
      <c r="J733" s="367"/>
      <c r="K733" s="321"/>
      <c r="L733" s="321"/>
      <c r="M733" s="321"/>
      <c r="N733" s="321"/>
      <c r="O733" s="321"/>
      <c r="P733" s="321"/>
    </row>
    <row r="734">
      <c r="A734" s="321"/>
      <c r="B734" s="321"/>
      <c r="C734" s="321"/>
      <c r="D734" s="321"/>
      <c r="E734" s="321"/>
      <c r="F734" s="321"/>
      <c r="G734" s="321"/>
      <c r="H734" s="367"/>
      <c r="I734" s="382"/>
      <c r="J734" s="367"/>
      <c r="K734" s="321"/>
      <c r="L734" s="321"/>
      <c r="M734" s="321"/>
      <c r="N734" s="321"/>
      <c r="O734" s="321"/>
      <c r="P734" s="321"/>
    </row>
    <row r="735">
      <c r="A735" s="321"/>
      <c r="B735" s="321"/>
      <c r="C735" s="321"/>
      <c r="D735" s="321"/>
      <c r="E735" s="321"/>
      <c r="F735" s="321"/>
      <c r="G735" s="321"/>
      <c r="H735" s="367"/>
      <c r="I735" s="382"/>
      <c r="J735" s="367"/>
      <c r="K735" s="321"/>
      <c r="L735" s="321"/>
      <c r="M735" s="321"/>
      <c r="N735" s="321"/>
      <c r="O735" s="321"/>
      <c r="P735" s="321"/>
    </row>
    <row r="736">
      <c r="A736" s="321"/>
      <c r="B736" s="321"/>
      <c r="C736" s="321"/>
      <c r="D736" s="321"/>
      <c r="E736" s="321"/>
      <c r="F736" s="321"/>
      <c r="G736" s="321"/>
      <c r="H736" s="367"/>
      <c r="I736" s="382"/>
      <c r="J736" s="367"/>
      <c r="K736" s="321"/>
      <c r="L736" s="321"/>
      <c r="M736" s="321"/>
      <c r="N736" s="321"/>
      <c r="O736" s="321"/>
      <c r="P736" s="321"/>
    </row>
    <row r="737">
      <c r="A737" s="321"/>
      <c r="B737" s="321"/>
      <c r="C737" s="321"/>
      <c r="D737" s="321"/>
      <c r="E737" s="321"/>
      <c r="F737" s="321"/>
      <c r="G737" s="321"/>
      <c r="H737" s="367"/>
      <c r="I737" s="382"/>
      <c r="J737" s="367"/>
      <c r="K737" s="321"/>
      <c r="L737" s="321"/>
      <c r="M737" s="321"/>
      <c r="N737" s="321"/>
      <c r="O737" s="321"/>
      <c r="P737" s="321"/>
    </row>
    <row r="738">
      <c r="A738" s="321"/>
      <c r="B738" s="321"/>
      <c r="C738" s="321"/>
      <c r="D738" s="321"/>
      <c r="E738" s="321"/>
      <c r="F738" s="321"/>
      <c r="G738" s="321"/>
      <c r="H738" s="367"/>
      <c r="I738" s="382"/>
      <c r="J738" s="367"/>
      <c r="K738" s="321"/>
      <c r="L738" s="321"/>
      <c r="M738" s="321"/>
      <c r="N738" s="321"/>
      <c r="O738" s="321"/>
      <c r="P738" s="321"/>
    </row>
    <row r="739">
      <c r="A739" s="321"/>
      <c r="B739" s="321"/>
      <c r="C739" s="321"/>
      <c r="D739" s="321"/>
      <c r="E739" s="321"/>
      <c r="F739" s="321"/>
      <c r="G739" s="321"/>
      <c r="H739" s="367"/>
      <c r="I739" s="382"/>
      <c r="J739" s="367"/>
      <c r="K739" s="321"/>
      <c r="L739" s="321"/>
      <c r="M739" s="321"/>
      <c r="N739" s="321"/>
      <c r="O739" s="321"/>
      <c r="P739" s="321"/>
    </row>
    <row r="740">
      <c r="A740" s="321"/>
      <c r="B740" s="321"/>
      <c r="C740" s="321"/>
      <c r="D740" s="321"/>
      <c r="E740" s="321"/>
      <c r="F740" s="321"/>
      <c r="G740" s="321"/>
      <c r="H740" s="367"/>
      <c r="I740" s="382"/>
      <c r="J740" s="367"/>
      <c r="K740" s="321"/>
      <c r="L740" s="321"/>
      <c r="M740" s="321"/>
      <c r="N740" s="321"/>
      <c r="O740" s="321"/>
      <c r="P740" s="321"/>
    </row>
    <row r="741">
      <c r="A741" s="321"/>
      <c r="B741" s="321"/>
      <c r="C741" s="321"/>
      <c r="D741" s="321"/>
      <c r="E741" s="321"/>
      <c r="F741" s="321"/>
      <c r="G741" s="321"/>
      <c r="H741" s="367"/>
      <c r="I741" s="382"/>
      <c r="J741" s="367"/>
      <c r="K741" s="321"/>
      <c r="L741" s="321"/>
      <c r="M741" s="321"/>
      <c r="N741" s="321"/>
      <c r="O741" s="321"/>
      <c r="P741" s="321"/>
    </row>
    <row r="742">
      <c r="A742" s="321"/>
      <c r="B742" s="321"/>
      <c r="C742" s="321"/>
      <c r="D742" s="321"/>
      <c r="E742" s="321"/>
      <c r="F742" s="321"/>
      <c r="G742" s="321"/>
      <c r="H742" s="367"/>
      <c r="I742" s="382"/>
      <c r="J742" s="367"/>
      <c r="K742" s="321"/>
      <c r="L742" s="321"/>
      <c r="M742" s="321"/>
      <c r="N742" s="321"/>
      <c r="O742" s="321"/>
      <c r="P742" s="321"/>
    </row>
    <row r="743">
      <c r="A743" s="321"/>
      <c r="B743" s="321"/>
      <c r="C743" s="321"/>
      <c r="D743" s="321"/>
      <c r="E743" s="321"/>
      <c r="F743" s="321"/>
      <c r="G743" s="321"/>
      <c r="H743" s="367"/>
      <c r="I743" s="382"/>
      <c r="J743" s="367"/>
      <c r="K743" s="321"/>
      <c r="L743" s="321"/>
      <c r="M743" s="321"/>
      <c r="N743" s="321"/>
      <c r="O743" s="321"/>
      <c r="P743" s="321"/>
    </row>
    <row r="744">
      <c r="A744" s="321"/>
      <c r="B744" s="321"/>
      <c r="C744" s="321"/>
      <c r="D744" s="321"/>
      <c r="E744" s="321"/>
      <c r="F744" s="321"/>
      <c r="G744" s="321"/>
      <c r="H744" s="367"/>
      <c r="I744" s="382"/>
      <c r="J744" s="367"/>
      <c r="K744" s="321"/>
      <c r="L744" s="321"/>
      <c r="M744" s="321"/>
      <c r="N744" s="321"/>
      <c r="O744" s="321"/>
      <c r="P744" s="321"/>
    </row>
    <row r="745">
      <c r="A745" s="321"/>
      <c r="B745" s="321"/>
      <c r="C745" s="321"/>
      <c r="D745" s="321"/>
      <c r="E745" s="321"/>
      <c r="F745" s="321"/>
      <c r="G745" s="321"/>
      <c r="H745" s="367"/>
      <c r="I745" s="382"/>
      <c r="J745" s="367"/>
      <c r="K745" s="321"/>
      <c r="L745" s="321"/>
      <c r="M745" s="321"/>
      <c r="N745" s="321"/>
      <c r="O745" s="321"/>
      <c r="P745" s="321"/>
    </row>
    <row r="746">
      <c r="A746" s="321"/>
      <c r="B746" s="321"/>
      <c r="C746" s="321"/>
      <c r="D746" s="321"/>
      <c r="E746" s="321"/>
      <c r="F746" s="321"/>
      <c r="G746" s="321"/>
      <c r="H746" s="367"/>
      <c r="I746" s="382"/>
      <c r="J746" s="367"/>
      <c r="K746" s="321"/>
      <c r="L746" s="321"/>
      <c r="M746" s="321"/>
      <c r="N746" s="321"/>
      <c r="O746" s="321"/>
      <c r="P746" s="321"/>
    </row>
    <row r="747">
      <c r="A747" s="321"/>
      <c r="B747" s="321"/>
      <c r="C747" s="321"/>
      <c r="D747" s="321"/>
      <c r="E747" s="321"/>
      <c r="F747" s="321"/>
      <c r="G747" s="321"/>
      <c r="H747" s="367"/>
      <c r="I747" s="382"/>
      <c r="J747" s="367"/>
      <c r="K747" s="321"/>
      <c r="L747" s="321"/>
      <c r="M747" s="321"/>
      <c r="N747" s="321"/>
      <c r="O747" s="321"/>
      <c r="P747" s="321"/>
    </row>
    <row r="748">
      <c r="A748" s="321"/>
      <c r="B748" s="321"/>
      <c r="C748" s="321"/>
      <c r="D748" s="321"/>
      <c r="E748" s="321"/>
      <c r="F748" s="321"/>
      <c r="G748" s="321"/>
      <c r="H748" s="367"/>
      <c r="I748" s="382"/>
      <c r="J748" s="367"/>
      <c r="K748" s="321"/>
      <c r="L748" s="321"/>
      <c r="M748" s="321"/>
      <c r="N748" s="321"/>
      <c r="O748" s="321"/>
      <c r="P748" s="321"/>
    </row>
    <row r="749">
      <c r="A749" s="321"/>
      <c r="B749" s="321"/>
      <c r="C749" s="321"/>
      <c r="D749" s="321"/>
      <c r="E749" s="321"/>
      <c r="F749" s="321"/>
      <c r="G749" s="321"/>
      <c r="H749" s="367"/>
      <c r="I749" s="382"/>
      <c r="J749" s="367"/>
      <c r="K749" s="321"/>
      <c r="L749" s="321"/>
      <c r="M749" s="321"/>
      <c r="N749" s="321"/>
      <c r="O749" s="321"/>
      <c r="P749" s="321"/>
    </row>
    <row r="750">
      <c r="A750" s="321"/>
      <c r="B750" s="321"/>
      <c r="C750" s="321"/>
      <c r="D750" s="321"/>
      <c r="E750" s="321"/>
      <c r="F750" s="321"/>
      <c r="G750" s="321"/>
      <c r="H750" s="367"/>
      <c r="I750" s="382"/>
      <c r="J750" s="367"/>
      <c r="K750" s="321"/>
      <c r="L750" s="321"/>
      <c r="M750" s="321"/>
      <c r="N750" s="321"/>
      <c r="O750" s="321"/>
      <c r="P750" s="321"/>
    </row>
    <row r="751">
      <c r="A751" s="321"/>
      <c r="B751" s="321"/>
      <c r="C751" s="321"/>
      <c r="D751" s="321"/>
      <c r="E751" s="321"/>
      <c r="F751" s="321"/>
      <c r="G751" s="321"/>
      <c r="H751" s="367"/>
      <c r="I751" s="382"/>
      <c r="J751" s="367"/>
      <c r="K751" s="321"/>
      <c r="L751" s="321"/>
      <c r="M751" s="321"/>
      <c r="N751" s="321"/>
      <c r="O751" s="321"/>
      <c r="P751" s="321"/>
    </row>
    <row r="752">
      <c r="A752" s="321"/>
      <c r="B752" s="321"/>
      <c r="C752" s="321"/>
      <c r="D752" s="321"/>
      <c r="E752" s="321"/>
      <c r="F752" s="321"/>
      <c r="G752" s="321"/>
      <c r="H752" s="367"/>
      <c r="I752" s="382"/>
      <c r="J752" s="367"/>
      <c r="K752" s="321"/>
      <c r="L752" s="321"/>
      <c r="M752" s="321"/>
      <c r="N752" s="321"/>
      <c r="O752" s="321"/>
      <c r="P752" s="321"/>
    </row>
    <row r="753">
      <c r="A753" s="321"/>
      <c r="B753" s="321"/>
      <c r="C753" s="321"/>
      <c r="D753" s="321"/>
      <c r="E753" s="321"/>
      <c r="F753" s="321"/>
      <c r="G753" s="321"/>
      <c r="H753" s="367"/>
      <c r="I753" s="382"/>
      <c r="J753" s="367"/>
      <c r="K753" s="321"/>
      <c r="L753" s="321"/>
      <c r="M753" s="321"/>
      <c r="N753" s="321"/>
      <c r="O753" s="321"/>
      <c r="P753" s="321"/>
    </row>
    <row r="754">
      <c r="A754" s="321"/>
      <c r="B754" s="321"/>
      <c r="C754" s="321"/>
      <c r="D754" s="321"/>
      <c r="E754" s="321"/>
      <c r="F754" s="321"/>
      <c r="G754" s="321"/>
      <c r="H754" s="367"/>
      <c r="I754" s="382"/>
      <c r="J754" s="367"/>
      <c r="K754" s="321"/>
      <c r="L754" s="321"/>
      <c r="M754" s="321"/>
      <c r="N754" s="321"/>
      <c r="O754" s="321"/>
      <c r="P754" s="321"/>
    </row>
    <row r="755">
      <c r="A755" s="321"/>
      <c r="B755" s="321"/>
      <c r="C755" s="321"/>
      <c r="D755" s="321"/>
      <c r="E755" s="321"/>
      <c r="F755" s="321"/>
      <c r="G755" s="321"/>
      <c r="H755" s="367"/>
      <c r="I755" s="382"/>
      <c r="J755" s="367"/>
      <c r="K755" s="321"/>
      <c r="L755" s="321"/>
      <c r="M755" s="321"/>
      <c r="N755" s="321"/>
      <c r="O755" s="321"/>
      <c r="P755" s="321"/>
    </row>
    <row r="756">
      <c r="A756" s="321"/>
      <c r="B756" s="321"/>
      <c r="C756" s="321"/>
      <c r="D756" s="321"/>
      <c r="E756" s="321"/>
      <c r="F756" s="321"/>
      <c r="G756" s="321"/>
      <c r="H756" s="367"/>
      <c r="I756" s="382"/>
      <c r="J756" s="367"/>
      <c r="K756" s="321"/>
      <c r="L756" s="321"/>
      <c r="M756" s="321"/>
      <c r="N756" s="321"/>
      <c r="O756" s="321"/>
      <c r="P756" s="321"/>
    </row>
    <row r="757">
      <c r="A757" s="321"/>
      <c r="B757" s="321"/>
      <c r="C757" s="321"/>
      <c r="D757" s="321"/>
      <c r="E757" s="321"/>
      <c r="F757" s="321"/>
      <c r="G757" s="321"/>
      <c r="H757" s="367"/>
      <c r="I757" s="382"/>
      <c r="J757" s="367"/>
      <c r="K757" s="321"/>
      <c r="L757" s="321"/>
      <c r="M757" s="321"/>
      <c r="N757" s="321"/>
      <c r="O757" s="321"/>
      <c r="P757" s="321"/>
    </row>
    <row r="758">
      <c r="A758" s="321"/>
      <c r="B758" s="321"/>
      <c r="C758" s="321"/>
      <c r="D758" s="321"/>
      <c r="E758" s="321"/>
      <c r="F758" s="321"/>
      <c r="G758" s="321"/>
      <c r="H758" s="367"/>
      <c r="I758" s="382"/>
      <c r="J758" s="367"/>
      <c r="K758" s="321"/>
      <c r="L758" s="321"/>
      <c r="M758" s="321"/>
      <c r="N758" s="321"/>
      <c r="O758" s="321"/>
      <c r="P758" s="321"/>
    </row>
    <row r="759">
      <c r="A759" s="321"/>
      <c r="B759" s="321"/>
      <c r="C759" s="321"/>
      <c r="D759" s="321"/>
      <c r="E759" s="321"/>
      <c r="F759" s="321"/>
      <c r="G759" s="321"/>
      <c r="H759" s="367"/>
      <c r="I759" s="382"/>
      <c r="J759" s="367"/>
      <c r="K759" s="321"/>
      <c r="L759" s="321"/>
      <c r="M759" s="321"/>
      <c r="N759" s="321"/>
      <c r="O759" s="321"/>
      <c r="P759" s="321"/>
    </row>
    <row r="760">
      <c r="A760" s="321"/>
      <c r="B760" s="321"/>
      <c r="C760" s="321"/>
      <c r="D760" s="321"/>
      <c r="E760" s="321"/>
      <c r="F760" s="321"/>
      <c r="G760" s="321"/>
      <c r="H760" s="367"/>
      <c r="I760" s="382"/>
      <c r="J760" s="367"/>
      <c r="K760" s="321"/>
      <c r="L760" s="321"/>
      <c r="M760" s="321"/>
      <c r="N760" s="321"/>
      <c r="O760" s="321"/>
      <c r="P760" s="321"/>
    </row>
    <row r="761">
      <c r="A761" s="321"/>
      <c r="B761" s="321"/>
      <c r="C761" s="321"/>
      <c r="D761" s="321"/>
      <c r="E761" s="321"/>
      <c r="F761" s="321"/>
      <c r="G761" s="321"/>
      <c r="H761" s="367"/>
      <c r="I761" s="382"/>
      <c r="J761" s="367"/>
      <c r="K761" s="321"/>
      <c r="L761" s="321"/>
      <c r="M761" s="321"/>
      <c r="N761" s="321"/>
      <c r="O761" s="321"/>
      <c r="P761" s="321"/>
    </row>
    <row r="762">
      <c r="A762" s="321"/>
      <c r="B762" s="321"/>
      <c r="C762" s="321"/>
      <c r="D762" s="321"/>
      <c r="E762" s="321"/>
      <c r="F762" s="321"/>
      <c r="G762" s="321"/>
      <c r="H762" s="367"/>
      <c r="I762" s="382"/>
      <c r="J762" s="367"/>
      <c r="K762" s="321"/>
      <c r="L762" s="321"/>
      <c r="M762" s="321"/>
      <c r="N762" s="321"/>
      <c r="O762" s="321"/>
      <c r="P762" s="321"/>
    </row>
    <row r="763">
      <c r="A763" s="321"/>
      <c r="B763" s="321"/>
      <c r="C763" s="321"/>
      <c r="D763" s="321"/>
      <c r="E763" s="321"/>
      <c r="F763" s="321"/>
      <c r="G763" s="321"/>
      <c r="H763" s="367"/>
      <c r="I763" s="382"/>
      <c r="J763" s="367"/>
      <c r="K763" s="321"/>
      <c r="L763" s="321"/>
      <c r="M763" s="321"/>
      <c r="N763" s="321"/>
      <c r="O763" s="321"/>
      <c r="P763" s="321"/>
    </row>
    <row r="764">
      <c r="A764" s="321"/>
      <c r="B764" s="321"/>
      <c r="C764" s="321"/>
      <c r="D764" s="321"/>
      <c r="E764" s="321"/>
      <c r="F764" s="321"/>
      <c r="G764" s="321"/>
      <c r="H764" s="367"/>
      <c r="I764" s="382"/>
      <c r="J764" s="367"/>
      <c r="K764" s="321"/>
      <c r="L764" s="321"/>
      <c r="M764" s="321"/>
      <c r="N764" s="321"/>
      <c r="O764" s="321"/>
      <c r="P764" s="321"/>
    </row>
    <row r="765">
      <c r="A765" s="321"/>
      <c r="B765" s="321"/>
      <c r="C765" s="321"/>
      <c r="D765" s="321"/>
      <c r="E765" s="321"/>
      <c r="F765" s="321"/>
      <c r="G765" s="321"/>
      <c r="H765" s="367"/>
      <c r="I765" s="382"/>
      <c r="J765" s="367"/>
      <c r="K765" s="321"/>
      <c r="L765" s="321"/>
      <c r="M765" s="321"/>
      <c r="N765" s="321"/>
      <c r="O765" s="321"/>
      <c r="P765" s="321"/>
    </row>
    <row r="766">
      <c r="A766" s="321"/>
      <c r="B766" s="321"/>
      <c r="C766" s="321"/>
      <c r="D766" s="321"/>
      <c r="E766" s="321"/>
      <c r="F766" s="321"/>
      <c r="G766" s="321"/>
      <c r="H766" s="367"/>
      <c r="I766" s="382"/>
      <c r="J766" s="367"/>
      <c r="K766" s="321"/>
      <c r="L766" s="321"/>
      <c r="M766" s="321"/>
      <c r="N766" s="321"/>
      <c r="O766" s="321"/>
      <c r="P766" s="321"/>
    </row>
    <row r="767">
      <c r="A767" s="321"/>
      <c r="B767" s="321"/>
      <c r="C767" s="321"/>
      <c r="D767" s="321"/>
      <c r="E767" s="321"/>
      <c r="F767" s="321"/>
      <c r="G767" s="321"/>
      <c r="H767" s="367"/>
      <c r="I767" s="382"/>
      <c r="J767" s="367"/>
      <c r="K767" s="321"/>
      <c r="L767" s="321"/>
      <c r="M767" s="321"/>
      <c r="N767" s="321"/>
      <c r="O767" s="321"/>
      <c r="P767" s="321"/>
    </row>
    <row r="768">
      <c r="A768" s="321"/>
      <c r="B768" s="321"/>
      <c r="C768" s="321"/>
      <c r="D768" s="321"/>
      <c r="E768" s="321"/>
      <c r="F768" s="321"/>
      <c r="G768" s="321"/>
      <c r="H768" s="367"/>
      <c r="I768" s="382"/>
      <c r="J768" s="367"/>
      <c r="K768" s="321"/>
      <c r="L768" s="321"/>
      <c r="M768" s="321"/>
      <c r="N768" s="321"/>
      <c r="O768" s="321"/>
      <c r="P768" s="321"/>
    </row>
    <row r="769">
      <c r="A769" s="321"/>
      <c r="B769" s="321"/>
      <c r="C769" s="321"/>
      <c r="D769" s="321"/>
      <c r="E769" s="321"/>
      <c r="F769" s="321"/>
      <c r="G769" s="321"/>
      <c r="H769" s="367"/>
      <c r="I769" s="382"/>
      <c r="J769" s="367"/>
      <c r="K769" s="321"/>
      <c r="L769" s="321"/>
      <c r="M769" s="321"/>
      <c r="N769" s="321"/>
      <c r="O769" s="321"/>
      <c r="P769" s="321"/>
    </row>
    <row r="770">
      <c r="A770" s="321"/>
      <c r="B770" s="321"/>
      <c r="C770" s="321"/>
      <c r="D770" s="321"/>
      <c r="E770" s="321"/>
      <c r="F770" s="321"/>
      <c r="G770" s="321"/>
      <c r="H770" s="367"/>
      <c r="I770" s="382"/>
      <c r="J770" s="367"/>
      <c r="K770" s="321"/>
      <c r="L770" s="321"/>
      <c r="M770" s="321"/>
      <c r="N770" s="321"/>
      <c r="O770" s="321"/>
      <c r="P770" s="321"/>
    </row>
    <row r="771">
      <c r="A771" s="321"/>
      <c r="B771" s="321"/>
      <c r="C771" s="321"/>
      <c r="D771" s="321"/>
      <c r="E771" s="321"/>
      <c r="F771" s="321"/>
      <c r="G771" s="321"/>
      <c r="H771" s="367"/>
      <c r="I771" s="382"/>
      <c r="J771" s="367"/>
      <c r="K771" s="321"/>
      <c r="L771" s="321"/>
      <c r="M771" s="321"/>
      <c r="N771" s="321"/>
      <c r="O771" s="321"/>
      <c r="P771" s="321"/>
    </row>
    <row r="772">
      <c r="A772" s="321"/>
      <c r="B772" s="321"/>
      <c r="C772" s="321"/>
      <c r="D772" s="321"/>
      <c r="E772" s="321"/>
      <c r="F772" s="321"/>
      <c r="G772" s="321"/>
      <c r="H772" s="367"/>
      <c r="I772" s="382"/>
      <c r="J772" s="367"/>
      <c r="K772" s="321"/>
      <c r="L772" s="321"/>
      <c r="M772" s="321"/>
      <c r="N772" s="321"/>
      <c r="O772" s="321"/>
      <c r="P772" s="321"/>
    </row>
    <row r="773">
      <c r="A773" s="321"/>
      <c r="B773" s="321"/>
      <c r="C773" s="321"/>
      <c r="D773" s="321"/>
      <c r="E773" s="321"/>
      <c r="F773" s="321"/>
      <c r="G773" s="321"/>
      <c r="H773" s="367"/>
      <c r="I773" s="382"/>
      <c r="J773" s="367"/>
      <c r="K773" s="321"/>
      <c r="L773" s="321"/>
      <c r="M773" s="321"/>
      <c r="N773" s="321"/>
      <c r="O773" s="321"/>
      <c r="P773" s="321"/>
    </row>
    <row r="774">
      <c r="A774" s="321"/>
      <c r="B774" s="321"/>
      <c r="C774" s="321"/>
      <c r="D774" s="321"/>
      <c r="E774" s="321"/>
      <c r="F774" s="321"/>
      <c r="G774" s="321"/>
      <c r="H774" s="367"/>
      <c r="I774" s="382"/>
      <c r="J774" s="367"/>
      <c r="K774" s="321"/>
      <c r="L774" s="321"/>
      <c r="M774" s="321"/>
      <c r="N774" s="321"/>
      <c r="O774" s="321"/>
      <c r="P774" s="321"/>
    </row>
    <row r="775">
      <c r="A775" s="321"/>
      <c r="B775" s="321"/>
      <c r="C775" s="321"/>
      <c r="D775" s="321"/>
      <c r="E775" s="321"/>
      <c r="F775" s="321"/>
      <c r="G775" s="321"/>
      <c r="H775" s="367"/>
      <c r="I775" s="382"/>
      <c r="J775" s="367"/>
      <c r="K775" s="321"/>
      <c r="L775" s="321"/>
      <c r="M775" s="321"/>
      <c r="N775" s="321"/>
      <c r="O775" s="321"/>
      <c r="P775" s="321"/>
    </row>
    <row r="776">
      <c r="A776" s="321"/>
      <c r="B776" s="321"/>
      <c r="C776" s="321"/>
      <c r="D776" s="321"/>
      <c r="E776" s="321"/>
      <c r="F776" s="321"/>
      <c r="G776" s="321"/>
      <c r="H776" s="367"/>
      <c r="I776" s="382"/>
      <c r="J776" s="367"/>
      <c r="K776" s="321"/>
      <c r="L776" s="321"/>
      <c r="M776" s="321"/>
      <c r="N776" s="321"/>
      <c r="O776" s="321"/>
      <c r="P776" s="321"/>
    </row>
    <row r="777">
      <c r="A777" s="321"/>
      <c r="B777" s="321"/>
      <c r="C777" s="321"/>
      <c r="D777" s="321"/>
      <c r="E777" s="321"/>
      <c r="F777" s="321"/>
      <c r="G777" s="321"/>
      <c r="H777" s="367"/>
      <c r="I777" s="382"/>
      <c r="J777" s="367"/>
      <c r="K777" s="321"/>
      <c r="L777" s="321"/>
      <c r="M777" s="321"/>
      <c r="N777" s="321"/>
      <c r="O777" s="321"/>
      <c r="P777" s="321"/>
    </row>
    <row r="778">
      <c r="A778" s="321"/>
      <c r="B778" s="321"/>
      <c r="C778" s="321"/>
      <c r="D778" s="321"/>
      <c r="E778" s="321"/>
      <c r="F778" s="321"/>
      <c r="G778" s="321"/>
      <c r="H778" s="367"/>
      <c r="I778" s="382"/>
      <c r="J778" s="367"/>
      <c r="K778" s="321"/>
      <c r="L778" s="321"/>
      <c r="M778" s="321"/>
      <c r="N778" s="321"/>
      <c r="O778" s="321"/>
      <c r="P778" s="321"/>
    </row>
    <row r="779">
      <c r="A779" s="321"/>
      <c r="B779" s="321"/>
      <c r="C779" s="321"/>
      <c r="D779" s="321"/>
      <c r="E779" s="321"/>
      <c r="F779" s="321"/>
      <c r="G779" s="321"/>
      <c r="H779" s="367"/>
      <c r="I779" s="382"/>
      <c r="J779" s="367"/>
      <c r="K779" s="321"/>
      <c r="L779" s="321"/>
      <c r="M779" s="321"/>
      <c r="N779" s="321"/>
      <c r="O779" s="321"/>
      <c r="P779" s="321"/>
    </row>
    <row r="780">
      <c r="A780" s="321"/>
      <c r="B780" s="321"/>
      <c r="C780" s="321"/>
      <c r="D780" s="321"/>
      <c r="E780" s="321"/>
      <c r="F780" s="321"/>
      <c r="G780" s="321"/>
      <c r="H780" s="367"/>
      <c r="I780" s="382"/>
      <c r="J780" s="367"/>
      <c r="K780" s="321"/>
      <c r="L780" s="321"/>
      <c r="M780" s="321"/>
      <c r="N780" s="321"/>
      <c r="O780" s="321"/>
      <c r="P780" s="321"/>
    </row>
    <row r="781">
      <c r="A781" s="321"/>
      <c r="B781" s="321"/>
      <c r="C781" s="321"/>
      <c r="D781" s="321"/>
      <c r="E781" s="321"/>
      <c r="F781" s="321"/>
      <c r="G781" s="321"/>
      <c r="H781" s="367"/>
      <c r="I781" s="382"/>
      <c r="J781" s="367"/>
      <c r="K781" s="321"/>
      <c r="L781" s="321"/>
      <c r="M781" s="321"/>
      <c r="N781" s="321"/>
      <c r="O781" s="321"/>
      <c r="P781" s="321"/>
    </row>
    <row r="782">
      <c r="A782" s="321"/>
      <c r="B782" s="321"/>
      <c r="C782" s="321"/>
      <c r="D782" s="321"/>
      <c r="E782" s="321"/>
      <c r="F782" s="321"/>
      <c r="G782" s="321"/>
      <c r="H782" s="367"/>
      <c r="I782" s="382"/>
      <c r="J782" s="367"/>
      <c r="K782" s="321"/>
      <c r="L782" s="321"/>
      <c r="M782" s="321"/>
      <c r="N782" s="321"/>
      <c r="O782" s="321"/>
      <c r="P782" s="321"/>
    </row>
    <row r="783">
      <c r="A783" s="321"/>
      <c r="B783" s="321"/>
      <c r="C783" s="321"/>
      <c r="D783" s="321"/>
      <c r="E783" s="321"/>
      <c r="F783" s="321"/>
      <c r="G783" s="321"/>
      <c r="H783" s="367"/>
      <c r="I783" s="382"/>
      <c r="J783" s="367"/>
      <c r="K783" s="321"/>
      <c r="L783" s="321"/>
      <c r="M783" s="321"/>
      <c r="N783" s="321"/>
      <c r="O783" s="321"/>
      <c r="P783" s="321"/>
    </row>
    <row r="784">
      <c r="A784" s="321"/>
      <c r="B784" s="321"/>
      <c r="C784" s="321"/>
      <c r="D784" s="321"/>
      <c r="E784" s="321"/>
      <c r="F784" s="321"/>
      <c r="G784" s="321"/>
      <c r="H784" s="367"/>
      <c r="I784" s="382"/>
      <c r="J784" s="367"/>
      <c r="K784" s="321"/>
      <c r="L784" s="321"/>
      <c r="M784" s="321"/>
      <c r="N784" s="321"/>
      <c r="O784" s="321"/>
      <c r="P784" s="321"/>
    </row>
    <row r="785">
      <c r="A785" s="321"/>
      <c r="B785" s="321"/>
      <c r="C785" s="321"/>
      <c r="D785" s="321"/>
      <c r="E785" s="321"/>
      <c r="F785" s="321"/>
      <c r="G785" s="321"/>
      <c r="H785" s="367"/>
      <c r="I785" s="382"/>
      <c r="J785" s="367"/>
      <c r="K785" s="321"/>
      <c r="L785" s="321"/>
      <c r="M785" s="321"/>
      <c r="N785" s="321"/>
      <c r="O785" s="321"/>
      <c r="P785" s="321"/>
    </row>
    <row r="786">
      <c r="A786" s="321"/>
      <c r="B786" s="321"/>
      <c r="C786" s="321"/>
      <c r="D786" s="321"/>
      <c r="E786" s="321"/>
      <c r="F786" s="321"/>
      <c r="G786" s="321"/>
      <c r="H786" s="367"/>
      <c r="I786" s="382"/>
      <c r="J786" s="367"/>
      <c r="K786" s="321"/>
      <c r="L786" s="321"/>
      <c r="M786" s="321"/>
      <c r="N786" s="321"/>
      <c r="O786" s="321"/>
      <c r="P786" s="321"/>
    </row>
    <row r="787">
      <c r="A787" s="321"/>
      <c r="B787" s="321"/>
      <c r="C787" s="321"/>
      <c r="D787" s="321"/>
      <c r="E787" s="321"/>
      <c r="F787" s="321"/>
      <c r="G787" s="321"/>
      <c r="H787" s="367"/>
      <c r="I787" s="382"/>
      <c r="J787" s="367"/>
      <c r="K787" s="321"/>
      <c r="L787" s="321"/>
      <c r="M787" s="321"/>
      <c r="N787" s="321"/>
      <c r="O787" s="321"/>
      <c r="P787" s="321"/>
    </row>
    <row r="788">
      <c r="A788" s="321"/>
      <c r="B788" s="321"/>
      <c r="C788" s="321"/>
      <c r="D788" s="321"/>
      <c r="E788" s="321"/>
      <c r="F788" s="321"/>
      <c r="G788" s="321"/>
      <c r="H788" s="367"/>
      <c r="I788" s="382"/>
      <c r="J788" s="367"/>
      <c r="K788" s="321"/>
      <c r="L788" s="321"/>
      <c r="M788" s="321"/>
      <c r="N788" s="321"/>
      <c r="O788" s="321"/>
      <c r="P788" s="321"/>
    </row>
    <row r="789">
      <c r="A789" s="321"/>
      <c r="B789" s="321"/>
      <c r="C789" s="321"/>
      <c r="D789" s="321"/>
      <c r="E789" s="321"/>
      <c r="F789" s="321"/>
      <c r="G789" s="321"/>
      <c r="H789" s="367"/>
      <c r="I789" s="382"/>
      <c r="J789" s="367"/>
      <c r="K789" s="321"/>
      <c r="L789" s="321"/>
      <c r="M789" s="321"/>
      <c r="N789" s="321"/>
      <c r="O789" s="321"/>
      <c r="P789" s="321"/>
    </row>
    <row r="790">
      <c r="A790" s="321"/>
      <c r="B790" s="321"/>
      <c r="C790" s="321"/>
      <c r="D790" s="321"/>
      <c r="E790" s="321"/>
      <c r="F790" s="321"/>
      <c r="G790" s="321"/>
      <c r="H790" s="367"/>
      <c r="I790" s="382"/>
      <c r="J790" s="367"/>
      <c r="K790" s="321"/>
      <c r="L790" s="321"/>
      <c r="M790" s="321"/>
      <c r="N790" s="321"/>
      <c r="O790" s="321"/>
      <c r="P790" s="321"/>
    </row>
    <row r="791">
      <c r="A791" s="321"/>
      <c r="B791" s="321"/>
      <c r="C791" s="321"/>
      <c r="D791" s="321"/>
      <c r="E791" s="321"/>
      <c r="F791" s="321"/>
      <c r="G791" s="321"/>
      <c r="H791" s="367"/>
      <c r="I791" s="382"/>
      <c r="J791" s="367"/>
      <c r="K791" s="321"/>
      <c r="L791" s="321"/>
      <c r="M791" s="321"/>
      <c r="N791" s="321"/>
      <c r="O791" s="321"/>
      <c r="P791" s="321"/>
    </row>
    <row r="792">
      <c r="A792" s="321"/>
      <c r="B792" s="321"/>
      <c r="C792" s="321"/>
      <c r="D792" s="321"/>
      <c r="E792" s="321"/>
      <c r="F792" s="321"/>
      <c r="G792" s="321"/>
      <c r="H792" s="367"/>
      <c r="I792" s="382"/>
      <c r="J792" s="367"/>
      <c r="K792" s="321"/>
      <c r="L792" s="321"/>
      <c r="M792" s="321"/>
      <c r="N792" s="321"/>
      <c r="O792" s="321"/>
      <c r="P792" s="321"/>
    </row>
    <row r="793">
      <c r="A793" s="321"/>
      <c r="B793" s="321"/>
      <c r="C793" s="321"/>
      <c r="D793" s="321"/>
      <c r="E793" s="321"/>
      <c r="F793" s="321"/>
      <c r="G793" s="321"/>
      <c r="H793" s="367"/>
      <c r="I793" s="382"/>
      <c r="J793" s="367"/>
      <c r="K793" s="321"/>
      <c r="L793" s="321"/>
      <c r="M793" s="321"/>
      <c r="N793" s="321"/>
      <c r="O793" s="321"/>
      <c r="P793" s="321"/>
    </row>
    <row r="794">
      <c r="A794" s="321"/>
      <c r="B794" s="321"/>
      <c r="C794" s="321"/>
      <c r="D794" s="321"/>
      <c r="E794" s="321"/>
      <c r="F794" s="321"/>
      <c r="G794" s="321"/>
      <c r="H794" s="367"/>
      <c r="I794" s="382"/>
      <c r="J794" s="367"/>
      <c r="K794" s="321"/>
      <c r="L794" s="321"/>
      <c r="M794" s="321"/>
      <c r="N794" s="321"/>
      <c r="O794" s="321"/>
      <c r="P794" s="321"/>
    </row>
    <row r="795">
      <c r="A795" s="321"/>
      <c r="B795" s="321"/>
      <c r="C795" s="321"/>
      <c r="D795" s="321"/>
      <c r="E795" s="321"/>
      <c r="F795" s="321"/>
      <c r="G795" s="321"/>
      <c r="H795" s="367"/>
      <c r="I795" s="382"/>
      <c r="J795" s="367"/>
      <c r="K795" s="321"/>
      <c r="L795" s="321"/>
      <c r="M795" s="321"/>
      <c r="N795" s="321"/>
      <c r="O795" s="321"/>
      <c r="P795" s="321"/>
    </row>
    <row r="796">
      <c r="A796" s="321"/>
      <c r="B796" s="321"/>
      <c r="C796" s="321"/>
      <c r="D796" s="321"/>
      <c r="E796" s="321"/>
      <c r="F796" s="321"/>
      <c r="G796" s="321"/>
      <c r="H796" s="367"/>
      <c r="I796" s="382"/>
      <c r="J796" s="367"/>
      <c r="K796" s="321"/>
      <c r="L796" s="321"/>
      <c r="M796" s="321"/>
      <c r="N796" s="321"/>
      <c r="O796" s="321"/>
      <c r="P796" s="321"/>
    </row>
    <row r="797">
      <c r="A797" s="321"/>
      <c r="B797" s="321"/>
      <c r="C797" s="321"/>
      <c r="D797" s="321"/>
      <c r="E797" s="321"/>
      <c r="F797" s="321"/>
      <c r="G797" s="321"/>
      <c r="H797" s="367"/>
      <c r="I797" s="382"/>
      <c r="J797" s="367"/>
      <c r="K797" s="321"/>
      <c r="L797" s="321"/>
      <c r="M797" s="321"/>
      <c r="N797" s="321"/>
      <c r="O797" s="321"/>
      <c r="P797" s="321"/>
    </row>
    <row r="798">
      <c r="A798" s="321"/>
      <c r="B798" s="321"/>
      <c r="C798" s="321"/>
      <c r="D798" s="321"/>
      <c r="E798" s="321"/>
      <c r="F798" s="321"/>
      <c r="G798" s="321"/>
      <c r="H798" s="367"/>
      <c r="I798" s="382"/>
      <c r="J798" s="367"/>
      <c r="K798" s="321"/>
      <c r="L798" s="321"/>
      <c r="M798" s="321"/>
      <c r="N798" s="321"/>
      <c r="O798" s="321"/>
      <c r="P798" s="321"/>
    </row>
    <row r="799">
      <c r="A799" s="321"/>
      <c r="B799" s="321"/>
      <c r="C799" s="321"/>
      <c r="D799" s="321"/>
      <c r="E799" s="321"/>
      <c r="F799" s="321"/>
      <c r="G799" s="321"/>
      <c r="H799" s="367"/>
      <c r="I799" s="382"/>
      <c r="J799" s="367"/>
      <c r="K799" s="321"/>
      <c r="L799" s="321"/>
      <c r="M799" s="321"/>
      <c r="N799" s="321"/>
      <c r="O799" s="321"/>
      <c r="P799" s="321"/>
    </row>
    <row r="800">
      <c r="A800" s="321"/>
      <c r="B800" s="321"/>
      <c r="C800" s="321"/>
      <c r="D800" s="321"/>
      <c r="E800" s="321"/>
      <c r="F800" s="321"/>
      <c r="G800" s="321"/>
      <c r="H800" s="367"/>
      <c r="I800" s="382"/>
      <c r="J800" s="367"/>
      <c r="K800" s="321"/>
      <c r="L800" s="321"/>
      <c r="M800" s="321"/>
      <c r="N800" s="321"/>
      <c r="O800" s="321"/>
      <c r="P800" s="321"/>
    </row>
    <row r="801">
      <c r="A801" s="321"/>
      <c r="B801" s="321"/>
      <c r="C801" s="321"/>
      <c r="D801" s="321"/>
      <c r="E801" s="321"/>
      <c r="F801" s="321"/>
      <c r="G801" s="321"/>
      <c r="H801" s="367"/>
      <c r="I801" s="382"/>
      <c r="J801" s="367"/>
      <c r="K801" s="321"/>
      <c r="L801" s="321"/>
      <c r="M801" s="321"/>
      <c r="N801" s="321"/>
      <c r="O801" s="321"/>
      <c r="P801" s="321"/>
    </row>
    <row r="802">
      <c r="A802" s="321"/>
      <c r="B802" s="321"/>
      <c r="C802" s="321"/>
      <c r="D802" s="321"/>
      <c r="E802" s="321"/>
      <c r="F802" s="321"/>
      <c r="G802" s="321"/>
      <c r="H802" s="367"/>
      <c r="I802" s="382"/>
      <c r="J802" s="367"/>
      <c r="K802" s="321"/>
      <c r="L802" s="321"/>
      <c r="M802" s="321"/>
      <c r="N802" s="321"/>
      <c r="O802" s="321"/>
      <c r="P802" s="321"/>
    </row>
    <row r="803">
      <c r="A803" s="321"/>
      <c r="B803" s="321"/>
      <c r="C803" s="321"/>
      <c r="D803" s="321"/>
      <c r="E803" s="321"/>
      <c r="F803" s="321"/>
      <c r="G803" s="321"/>
      <c r="H803" s="367"/>
      <c r="I803" s="382"/>
      <c r="J803" s="367"/>
      <c r="K803" s="321"/>
      <c r="L803" s="321"/>
      <c r="M803" s="321"/>
      <c r="N803" s="321"/>
      <c r="O803" s="321"/>
      <c r="P803" s="321"/>
    </row>
    <row r="804">
      <c r="A804" s="321"/>
      <c r="B804" s="321"/>
      <c r="C804" s="321"/>
      <c r="D804" s="321"/>
      <c r="E804" s="321"/>
      <c r="F804" s="321"/>
      <c r="G804" s="321"/>
      <c r="H804" s="367"/>
      <c r="I804" s="382"/>
      <c r="J804" s="367"/>
      <c r="K804" s="321"/>
      <c r="L804" s="321"/>
      <c r="M804" s="321"/>
      <c r="N804" s="321"/>
      <c r="O804" s="321"/>
      <c r="P804" s="321"/>
    </row>
    <row r="805">
      <c r="A805" s="321"/>
      <c r="B805" s="321"/>
      <c r="C805" s="321"/>
      <c r="D805" s="321"/>
      <c r="E805" s="321"/>
      <c r="F805" s="321"/>
      <c r="G805" s="321"/>
      <c r="H805" s="367"/>
      <c r="I805" s="382"/>
      <c r="J805" s="367"/>
      <c r="K805" s="321"/>
      <c r="L805" s="321"/>
      <c r="M805" s="321"/>
      <c r="N805" s="321"/>
      <c r="O805" s="321"/>
      <c r="P805" s="321"/>
    </row>
    <row r="806">
      <c r="A806" s="321"/>
      <c r="B806" s="321"/>
      <c r="C806" s="321"/>
      <c r="D806" s="321"/>
      <c r="E806" s="321"/>
      <c r="F806" s="321"/>
      <c r="G806" s="321"/>
      <c r="H806" s="367"/>
      <c r="I806" s="382"/>
      <c r="J806" s="367"/>
      <c r="K806" s="321"/>
      <c r="L806" s="321"/>
      <c r="M806" s="321"/>
      <c r="N806" s="321"/>
      <c r="O806" s="321"/>
      <c r="P806" s="321"/>
    </row>
    <row r="807">
      <c r="A807" s="321"/>
      <c r="B807" s="321"/>
      <c r="C807" s="321"/>
      <c r="D807" s="321"/>
      <c r="E807" s="321"/>
      <c r="F807" s="321"/>
      <c r="G807" s="321"/>
      <c r="H807" s="367"/>
      <c r="I807" s="382"/>
      <c r="J807" s="367"/>
      <c r="K807" s="321"/>
      <c r="L807" s="321"/>
      <c r="M807" s="321"/>
      <c r="N807" s="321"/>
      <c r="O807" s="321"/>
      <c r="P807" s="321"/>
    </row>
    <row r="808">
      <c r="A808" s="321"/>
      <c r="B808" s="321"/>
      <c r="C808" s="321"/>
      <c r="D808" s="321"/>
      <c r="E808" s="321"/>
      <c r="F808" s="321"/>
      <c r="G808" s="321"/>
      <c r="H808" s="367"/>
      <c r="I808" s="382"/>
      <c r="J808" s="367"/>
      <c r="K808" s="321"/>
      <c r="L808" s="321"/>
      <c r="M808" s="321"/>
      <c r="N808" s="321"/>
      <c r="O808" s="321"/>
      <c r="P808" s="321"/>
    </row>
    <row r="809">
      <c r="A809" s="321"/>
      <c r="B809" s="321"/>
      <c r="C809" s="321"/>
      <c r="D809" s="321"/>
      <c r="E809" s="321"/>
      <c r="F809" s="321"/>
      <c r="G809" s="321"/>
      <c r="H809" s="367"/>
      <c r="I809" s="382"/>
      <c r="J809" s="367"/>
      <c r="K809" s="321"/>
      <c r="L809" s="321"/>
      <c r="M809" s="321"/>
      <c r="N809" s="321"/>
      <c r="O809" s="321"/>
      <c r="P809" s="321"/>
    </row>
    <row r="810">
      <c r="A810" s="321"/>
      <c r="B810" s="321"/>
      <c r="C810" s="321"/>
      <c r="D810" s="321"/>
      <c r="E810" s="321"/>
      <c r="F810" s="321"/>
      <c r="G810" s="321"/>
      <c r="H810" s="367"/>
      <c r="I810" s="382"/>
      <c r="J810" s="367"/>
      <c r="K810" s="321"/>
      <c r="L810" s="321"/>
      <c r="M810" s="321"/>
      <c r="N810" s="321"/>
      <c r="O810" s="321"/>
      <c r="P810" s="321"/>
    </row>
    <row r="811">
      <c r="A811" s="321"/>
      <c r="B811" s="321"/>
      <c r="C811" s="321"/>
      <c r="D811" s="321"/>
      <c r="E811" s="321"/>
      <c r="F811" s="321"/>
      <c r="G811" s="321"/>
      <c r="H811" s="367"/>
      <c r="I811" s="382"/>
      <c r="J811" s="367"/>
      <c r="K811" s="321"/>
      <c r="L811" s="321"/>
      <c r="M811" s="321"/>
      <c r="N811" s="321"/>
      <c r="O811" s="321"/>
      <c r="P811" s="321"/>
    </row>
    <row r="812">
      <c r="A812" s="321"/>
      <c r="B812" s="321"/>
      <c r="C812" s="321"/>
      <c r="D812" s="321"/>
      <c r="E812" s="321"/>
      <c r="F812" s="321"/>
      <c r="G812" s="321"/>
      <c r="H812" s="367"/>
      <c r="I812" s="382"/>
      <c r="J812" s="367"/>
      <c r="K812" s="321"/>
      <c r="L812" s="321"/>
      <c r="M812" s="321"/>
      <c r="N812" s="321"/>
      <c r="O812" s="321"/>
      <c r="P812" s="321"/>
    </row>
    <row r="813">
      <c r="A813" s="321"/>
      <c r="B813" s="321"/>
      <c r="C813" s="321"/>
      <c r="D813" s="321"/>
      <c r="E813" s="321"/>
      <c r="F813" s="321"/>
      <c r="G813" s="321"/>
      <c r="H813" s="367"/>
      <c r="I813" s="382"/>
      <c r="J813" s="367"/>
      <c r="K813" s="321"/>
      <c r="L813" s="321"/>
      <c r="M813" s="321"/>
      <c r="N813" s="321"/>
      <c r="O813" s="321"/>
      <c r="P813" s="321"/>
    </row>
    <row r="814">
      <c r="A814" s="321"/>
      <c r="B814" s="321"/>
      <c r="C814" s="321"/>
      <c r="D814" s="321"/>
      <c r="E814" s="321"/>
      <c r="F814" s="321"/>
      <c r="G814" s="321"/>
      <c r="H814" s="367"/>
      <c r="I814" s="382"/>
      <c r="J814" s="367"/>
      <c r="K814" s="321"/>
      <c r="L814" s="321"/>
      <c r="M814" s="321"/>
      <c r="N814" s="321"/>
      <c r="O814" s="321"/>
      <c r="P814" s="321"/>
    </row>
    <row r="815">
      <c r="A815" s="321"/>
      <c r="B815" s="321"/>
      <c r="C815" s="321"/>
      <c r="D815" s="321"/>
      <c r="E815" s="321"/>
      <c r="F815" s="321"/>
      <c r="G815" s="321"/>
      <c r="H815" s="367"/>
      <c r="I815" s="382"/>
      <c r="J815" s="367"/>
      <c r="K815" s="321"/>
      <c r="L815" s="321"/>
      <c r="M815" s="321"/>
      <c r="N815" s="321"/>
      <c r="O815" s="321"/>
      <c r="P815" s="321"/>
    </row>
    <row r="816">
      <c r="A816" s="321"/>
      <c r="B816" s="321"/>
      <c r="C816" s="321"/>
      <c r="D816" s="321"/>
      <c r="E816" s="321"/>
      <c r="F816" s="321"/>
      <c r="G816" s="321"/>
      <c r="H816" s="367"/>
      <c r="I816" s="382"/>
      <c r="J816" s="367"/>
      <c r="K816" s="321"/>
      <c r="L816" s="321"/>
      <c r="M816" s="321"/>
      <c r="N816" s="321"/>
      <c r="O816" s="321"/>
      <c r="P816" s="321"/>
    </row>
    <row r="817">
      <c r="A817" s="321"/>
      <c r="B817" s="321"/>
      <c r="C817" s="321"/>
      <c r="D817" s="321"/>
      <c r="E817" s="321"/>
      <c r="F817" s="321"/>
      <c r="G817" s="321"/>
      <c r="H817" s="367"/>
      <c r="I817" s="382"/>
      <c r="J817" s="367"/>
      <c r="K817" s="321"/>
      <c r="L817" s="321"/>
      <c r="M817" s="321"/>
      <c r="N817" s="321"/>
      <c r="O817" s="321"/>
      <c r="P817" s="321"/>
    </row>
    <row r="818">
      <c r="A818" s="321"/>
      <c r="B818" s="321"/>
      <c r="C818" s="321"/>
      <c r="D818" s="321"/>
      <c r="E818" s="321"/>
      <c r="F818" s="321"/>
      <c r="G818" s="321"/>
      <c r="H818" s="367"/>
      <c r="I818" s="382"/>
      <c r="J818" s="367"/>
      <c r="K818" s="321"/>
      <c r="L818" s="321"/>
      <c r="M818" s="321"/>
      <c r="N818" s="321"/>
      <c r="O818" s="321"/>
      <c r="P818" s="321"/>
    </row>
    <row r="819">
      <c r="A819" s="321"/>
      <c r="B819" s="321"/>
      <c r="C819" s="321"/>
      <c r="D819" s="321"/>
      <c r="E819" s="321"/>
      <c r="F819" s="321"/>
      <c r="G819" s="321"/>
      <c r="H819" s="367"/>
      <c r="I819" s="382"/>
      <c r="J819" s="367"/>
      <c r="K819" s="321"/>
      <c r="L819" s="321"/>
      <c r="M819" s="321"/>
      <c r="N819" s="321"/>
      <c r="O819" s="321"/>
      <c r="P819" s="321"/>
    </row>
    <row r="820">
      <c r="A820" s="321"/>
      <c r="B820" s="321"/>
      <c r="C820" s="321"/>
      <c r="D820" s="321"/>
      <c r="E820" s="321"/>
      <c r="F820" s="321"/>
      <c r="G820" s="321"/>
      <c r="H820" s="367"/>
      <c r="I820" s="382"/>
      <c r="J820" s="367"/>
      <c r="K820" s="321"/>
      <c r="L820" s="321"/>
      <c r="M820" s="321"/>
      <c r="N820" s="321"/>
      <c r="O820" s="321"/>
      <c r="P820" s="321"/>
    </row>
    <row r="821">
      <c r="A821" s="321"/>
      <c r="B821" s="321"/>
      <c r="C821" s="321"/>
      <c r="D821" s="321"/>
      <c r="E821" s="321"/>
      <c r="F821" s="321"/>
      <c r="G821" s="321"/>
      <c r="H821" s="367"/>
      <c r="I821" s="382"/>
      <c r="J821" s="367"/>
      <c r="K821" s="321"/>
      <c r="L821" s="321"/>
      <c r="M821" s="321"/>
      <c r="N821" s="321"/>
      <c r="O821" s="321"/>
      <c r="P821" s="321"/>
    </row>
    <row r="822">
      <c r="A822" s="321"/>
      <c r="B822" s="321"/>
      <c r="C822" s="321"/>
      <c r="D822" s="321"/>
      <c r="E822" s="321"/>
      <c r="F822" s="321"/>
      <c r="G822" s="321"/>
      <c r="H822" s="367"/>
      <c r="I822" s="382"/>
      <c r="J822" s="367"/>
      <c r="K822" s="321"/>
      <c r="L822" s="321"/>
      <c r="M822" s="321"/>
      <c r="N822" s="321"/>
      <c r="O822" s="321"/>
      <c r="P822" s="321"/>
    </row>
    <row r="823">
      <c r="A823" s="321"/>
      <c r="B823" s="321"/>
      <c r="C823" s="321"/>
      <c r="D823" s="321"/>
      <c r="E823" s="321"/>
      <c r="F823" s="321"/>
      <c r="G823" s="321"/>
      <c r="H823" s="367"/>
      <c r="I823" s="382"/>
      <c r="J823" s="367"/>
      <c r="K823" s="321"/>
      <c r="L823" s="321"/>
      <c r="M823" s="321"/>
      <c r="N823" s="321"/>
      <c r="O823" s="321"/>
      <c r="P823" s="321"/>
    </row>
    <row r="824">
      <c r="A824" s="321"/>
      <c r="B824" s="321"/>
      <c r="C824" s="321"/>
      <c r="D824" s="321"/>
      <c r="E824" s="321"/>
      <c r="F824" s="321"/>
      <c r="G824" s="321"/>
      <c r="H824" s="367"/>
      <c r="I824" s="382"/>
      <c r="J824" s="367"/>
      <c r="K824" s="321"/>
      <c r="L824" s="321"/>
      <c r="M824" s="321"/>
      <c r="N824" s="321"/>
      <c r="O824" s="321"/>
      <c r="P824" s="321"/>
    </row>
    <row r="825">
      <c r="A825" s="321"/>
      <c r="B825" s="321"/>
      <c r="C825" s="321"/>
      <c r="D825" s="321"/>
      <c r="E825" s="321"/>
      <c r="F825" s="321"/>
      <c r="G825" s="321"/>
      <c r="H825" s="367"/>
      <c r="I825" s="382"/>
      <c r="J825" s="367"/>
      <c r="K825" s="321"/>
      <c r="L825" s="321"/>
      <c r="M825" s="321"/>
      <c r="N825" s="321"/>
      <c r="O825" s="321"/>
      <c r="P825" s="321"/>
    </row>
    <row r="826">
      <c r="A826" s="321"/>
      <c r="B826" s="321"/>
      <c r="C826" s="321"/>
      <c r="D826" s="321"/>
      <c r="E826" s="321"/>
      <c r="F826" s="321"/>
      <c r="G826" s="321"/>
      <c r="H826" s="367"/>
      <c r="I826" s="382"/>
      <c r="J826" s="367"/>
      <c r="K826" s="321"/>
      <c r="L826" s="321"/>
      <c r="M826" s="321"/>
      <c r="N826" s="321"/>
      <c r="O826" s="321"/>
      <c r="P826" s="321"/>
    </row>
    <row r="827">
      <c r="A827" s="321"/>
      <c r="B827" s="321"/>
      <c r="C827" s="321"/>
      <c r="D827" s="321"/>
      <c r="E827" s="321"/>
      <c r="F827" s="321"/>
      <c r="G827" s="321"/>
      <c r="H827" s="367"/>
      <c r="I827" s="382"/>
      <c r="J827" s="367"/>
      <c r="K827" s="321"/>
      <c r="L827" s="321"/>
      <c r="M827" s="321"/>
      <c r="N827" s="321"/>
      <c r="O827" s="321"/>
      <c r="P827" s="321"/>
    </row>
    <row r="828">
      <c r="A828" s="321"/>
      <c r="B828" s="321"/>
      <c r="C828" s="321"/>
      <c r="D828" s="321"/>
      <c r="E828" s="321"/>
      <c r="F828" s="321"/>
      <c r="G828" s="321"/>
      <c r="H828" s="367"/>
      <c r="I828" s="382"/>
      <c r="J828" s="367"/>
      <c r="K828" s="321"/>
      <c r="L828" s="321"/>
      <c r="M828" s="321"/>
      <c r="N828" s="321"/>
      <c r="O828" s="321"/>
      <c r="P828" s="321"/>
    </row>
    <row r="829">
      <c r="A829" s="321"/>
      <c r="B829" s="321"/>
      <c r="C829" s="321"/>
      <c r="D829" s="321"/>
      <c r="E829" s="321"/>
      <c r="F829" s="321"/>
      <c r="G829" s="321"/>
      <c r="H829" s="367"/>
      <c r="I829" s="382"/>
      <c r="J829" s="367"/>
      <c r="K829" s="321"/>
      <c r="L829" s="321"/>
      <c r="M829" s="321"/>
      <c r="N829" s="321"/>
      <c r="O829" s="321"/>
      <c r="P829" s="321"/>
    </row>
    <row r="830">
      <c r="A830" s="321"/>
      <c r="B830" s="321"/>
      <c r="C830" s="321"/>
      <c r="D830" s="321"/>
      <c r="E830" s="321"/>
      <c r="F830" s="321"/>
      <c r="G830" s="321"/>
      <c r="H830" s="367"/>
      <c r="I830" s="382"/>
      <c r="J830" s="367"/>
      <c r="K830" s="321"/>
      <c r="L830" s="321"/>
      <c r="M830" s="321"/>
      <c r="N830" s="321"/>
      <c r="O830" s="321"/>
      <c r="P830" s="321"/>
    </row>
    <row r="831">
      <c r="A831" s="321"/>
      <c r="B831" s="321"/>
      <c r="C831" s="321"/>
      <c r="D831" s="321"/>
      <c r="E831" s="321"/>
      <c r="F831" s="321"/>
      <c r="G831" s="321"/>
      <c r="H831" s="367"/>
      <c r="I831" s="382"/>
      <c r="J831" s="367"/>
      <c r="K831" s="321"/>
      <c r="L831" s="321"/>
      <c r="M831" s="321"/>
      <c r="N831" s="321"/>
      <c r="O831" s="321"/>
      <c r="P831" s="321"/>
    </row>
    <row r="832">
      <c r="A832" s="321"/>
      <c r="B832" s="321"/>
      <c r="C832" s="321"/>
      <c r="D832" s="321"/>
      <c r="E832" s="321"/>
      <c r="F832" s="321"/>
      <c r="G832" s="321"/>
      <c r="H832" s="367"/>
      <c r="I832" s="382"/>
      <c r="J832" s="367"/>
      <c r="K832" s="321"/>
      <c r="L832" s="321"/>
      <c r="M832" s="321"/>
      <c r="N832" s="321"/>
      <c r="O832" s="321"/>
      <c r="P832" s="321"/>
    </row>
    <row r="833">
      <c r="A833" s="321"/>
      <c r="B833" s="321"/>
      <c r="C833" s="321"/>
      <c r="D833" s="321"/>
      <c r="E833" s="321"/>
      <c r="F833" s="321"/>
      <c r="G833" s="321"/>
      <c r="H833" s="367"/>
      <c r="I833" s="382"/>
      <c r="J833" s="367"/>
      <c r="K833" s="321"/>
      <c r="L833" s="321"/>
      <c r="M833" s="321"/>
      <c r="N833" s="321"/>
      <c r="O833" s="321"/>
      <c r="P833" s="321"/>
    </row>
    <row r="834">
      <c r="A834" s="321"/>
      <c r="B834" s="321"/>
      <c r="C834" s="321"/>
      <c r="D834" s="321"/>
      <c r="E834" s="321"/>
      <c r="F834" s="321"/>
      <c r="G834" s="321"/>
      <c r="H834" s="367"/>
      <c r="I834" s="382"/>
      <c r="J834" s="367"/>
      <c r="K834" s="321"/>
      <c r="L834" s="321"/>
      <c r="M834" s="321"/>
      <c r="N834" s="321"/>
      <c r="O834" s="321"/>
      <c r="P834" s="321"/>
    </row>
    <row r="835">
      <c r="A835" s="321"/>
      <c r="B835" s="321"/>
      <c r="C835" s="321"/>
      <c r="D835" s="321"/>
      <c r="E835" s="321"/>
      <c r="F835" s="321"/>
      <c r="G835" s="321"/>
      <c r="H835" s="367"/>
      <c r="I835" s="382"/>
      <c r="J835" s="367"/>
      <c r="K835" s="321"/>
      <c r="L835" s="321"/>
      <c r="M835" s="321"/>
      <c r="N835" s="321"/>
      <c r="O835" s="321"/>
      <c r="P835" s="321"/>
    </row>
    <row r="836">
      <c r="A836" s="321"/>
      <c r="B836" s="321"/>
      <c r="C836" s="321"/>
      <c r="D836" s="321"/>
      <c r="E836" s="321"/>
      <c r="F836" s="321"/>
      <c r="G836" s="321"/>
      <c r="H836" s="367"/>
      <c r="I836" s="382"/>
      <c r="J836" s="367"/>
      <c r="K836" s="321"/>
      <c r="L836" s="321"/>
      <c r="M836" s="321"/>
      <c r="N836" s="321"/>
      <c r="O836" s="321"/>
      <c r="P836" s="321"/>
    </row>
    <row r="837">
      <c r="A837" s="321"/>
      <c r="B837" s="321"/>
      <c r="C837" s="321"/>
      <c r="D837" s="321"/>
      <c r="E837" s="321"/>
      <c r="F837" s="321"/>
      <c r="G837" s="321"/>
      <c r="H837" s="367"/>
      <c r="I837" s="382"/>
      <c r="J837" s="367"/>
      <c r="K837" s="321"/>
      <c r="L837" s="321"/>
      <c r="M837" s="321"/>
      <c r="N837" s="321"/>
      <c r="O837" s="321"/>
      <c r="P837" s="321"/>
    </row>
    <row r="838">
      <c r="A838" s="321"/>
      <c r="B838" s="321"/>
      <c r="C838" s="321"/>
      <c r="D838" s="321"/>
      <c r="E838" s="321"/>
      <c r="F838" s="321"/>
      <c r="G838" s="321"/>
      <c r="H838" s="367"/>
      <c r="I838" s="382"/>
      <c r="J838" s="367"/>
      <c r="K838" s="321"/>
      <c r="L838" s="321"/>
      <c r="M838" s="321"/>
      <c r="N838" s="321"/>
      <c r="O838" s="321"/>
      <c r="P838" s="321"/>
    </row>
    <row r="839">
      <c r="A839" s="321"/>
      <c r="B839" s="321"/>
      <c r="C839" s="321"/>
      <c r="D839" s="321"/>
      <c r="E839" s="321"/>
      <c r="F839" s="321"/>
      <c r="G839" s="321"/>
      <c r="H839" s="367"/>
      <c r="I839" s="382"/>
      <c r="J839" s="367"/>
      <c r="K839" s="321"/>
      <c r="L839" s="321"/>
      <c r="M839" s="321"/>
      <c r="N839" s="321"/>
      <c r="O839" s="321"/>
      <c r="P839" s="321"/>
    </row>
    <row r="840">
      <c r="A840" s="321"/>
      <c r="B840" s="321"/>
      <c r="C840" s="321"/>
      <c r="D840" s="321"/>
      <c r="E840" s="321"/>
      <c r="F840" s="321"/>
      <c r="G840" s="321"/>
      <c r="H840" s="367"/>
      <c r="I840" s="382"/>
      <c r="J840" s="367"/>
      <c r="K840" s="321"/>
      <c r="L840" s="321"/>
      <c r="M840" s="321"/>
      <c r="N840" s="321"/>
      <c r="O840" s="321"/>
      <c r="P840" s="321"/>
    </row>
    <row r="841">
      <c r="A841" s="321"/>
      <c r="B841" s="321"/>
      <c r="C841" s="321"/>
      <c r="D841" s="321"/>
      <c r="E841" s="321"/>
      <c r="F841" s="321"/>
      <c r="G841" s="321"/>
      <c r="H841" s="367"/>
      <c r="I841" s="382"/>
      <c r="J841" s="367"/>
      <c r="K841" s="321"/>
      <c r="L841" s="321"/>
      <c r="M841" s="321"/>
      <c r="N841" s="321"/>
      <c r="O841" s="321"/>
      <c r="P841" s="321"/>
    </row>
    <row r="842">
      <c r="A842" s="321"/>
      <c r="B842" s="321"/>
      <c r="C842" s="321"/>
      <c r="D842" s="321"/>
      <c r="E842" s="321"/>
      <c r="F842" s="321"/>
      <c r="G842" s="321"/>
      <c r="H842" s="367"/>
      <c r="I842" s="382"/>
      <c r="J842" s="367"/>
      <c r="K842" s="321"/>
      <c r="L842" s="321"/>
      <c r="M842" s="321"/>
      <c r="N842" s="321"/>
      <c r="O842" s="321"/>
      <c r="P842" s="321"/>
    </row>
    <row r="843">
      <c r="A843" s="321"/>
      <c r="B843" s="321"/>
      <c r="C843" s="321"/>
      <c r="D843" s="321"/>
      <c r="E843" s="321"/>
      <c r="F843" s="321"/>
      <c r="G843" s="321"/>
      <c r="H843" s="367"/>
      <c r="I843" s="382"/>
      <c r="J843" s="367"/>
      <c r="K843" s="321"/>
      <c r="L843" s="321"/>
      <c r="M843" s="321"/>
      <c r="N843" s="321"/>
      <c r="O843" s="321"/>
      <c r="P843" s="321"/>
    </row>
    <row r="844">
      <c r="A844" s="321"/>
      <c r="B844" s="321"/>
      <c r="C844" s="321"/>
      <c r="D844" s="321"/>
      <c r="E844" s="321"/>
      <c r="F844" s="321"/>
      <c r="G844" s="321"/>
      <c r="H844" s="367"/>
      <c r="I844" s="382"/>
      <c r="J844" s="367"/>
      <c r="K844" s="321"/>
      <c r="L844" s="321"/>
      <c r="M844" s="321"/>
      <c r="N844" s="321"/>
      <c r="O844" s="321"/>
      <c r="P844" s="321"/>
    </row>
    <row r="845">
      <c r="A845" s="321"/>
      <c r="B845" s="321"/>
      <c r="C845" s="321"/>
      <c r="D845" s="321"/>
      <c r="E845" s="321"/>
      <c r="F845" s="321"/>
      <c r="G845" s="321"/>
      <c r="H845" s="367"/>
      <c r="I845" s="382"/>
      <c r="J845" s="367"/>
      <c r="K845" s="321"/>
      <c r="L845" s="321"/>
      <c r="M845" s="321"/>
      <c r="N845" s="321"/>
      <c r="O845" s="321"/>
      <c r="P845" s="321"/>
    </row>
    <row r="846">
      <c r="A846" s="321"/>
      <c r="B846" s="321"/>
      <c r="C846" s="321"/>
      <c r="D846" s="321"/>
      <c r="E846" s="321"/>
      <c r="F846" s="321"/>
      <c r="G846" s="321"/>
      <c r="H846" s="367"/>
      <c r="I846" s="382"/>
      <c r="J846" s="367"/>
      <c r="K846" s="321"/>
      <c r="L846" s="321"/>
      <c r="M846" s="321"/>
      <c r="N846" s="321"/>
      <c r="O846" s="321"/>
      <c r="P846" s="321"/>
    </row>
    <row r="847">
      <c r="A847" s="321"/>
      <c r="B847" s="321"/>
      <c r="C847" s="321"/>
      <c r="D847" s="321"/>
      <c r="E847" s="321"/>
      <c r="F847" s="321"/>
      <c r="G847" s="321"/>
      <c r="H847" s="367"/>
      <c r="I847" s="382"/>
      <c r="J847" s="367"/>
      <c r="K847" s="321"/>
      <c r="L847" s="321"/>
      <c r="M847" s="321"/>
      <c r="N847" s="321"/>
      <c r="O847" s="321"/>
      <c r="P847" s="321"/>
    </row>
    <row r="848">
      <c r="A848" s="321"/>
      <c r="B848" s="321"/>
      <c r="C848" s="321"/>
      <c r="D848" s="321"/>
      <c r="E848" s="321"/>
      <c r="F848" s="321"/>
      <c r="G848" s="321"/>
      <c r="H848" s="367"/>
      <c r="I848" s="382"/>
      <c r="J848" s="367"/>
      <c r="K848" s="321"/>
      <c r="L848" s="321"/>
      <c r="M848" s="321"/>
      <c r="N848" s="321"/>
      <c r="O848" s="321"/>
      <c r="P848" s="321"/>
    </row>
    <row r="849">
      <c r="A849" s="321"/>
      <c r="B849" s="321"/>
      <c r="C849" s="321"/>
      <c r="D849" s="321"/>
      <c r="E849" s="321"/>
      <c r="F849" s="321"/>
      <c r="G849" s="321"/>
      <c r="H849" s="367"/>
      <c r="I849" s="382"/>
      <c r="J849" s="367"/>
      <c r="K849" s="321"/>
      <c r="L849" s="321"/>
      <c r="M849" s="321"/>
      <c r="N849" s="321"/>
      <c r="O849" s="321"/>
      <c r="P849" s="321"/>
    </row>
    <row r="850">
      <c r="A850" s="321"/>
      <c r="B850" s="321"/>
      <c r="C850" s="321"/>
      <c r="D850" s="321"/>
      <c r="E850" s="321"/>
      <c r="F850" s="321"/>
      <c r="G850" s="321"/>
      <c r="H850" s="367"/>
      <c r="I850" s="382"/>
      <c r="J850" s="367"/>
      <c r="K850" s="321"/>
      <c r="L850" s="321"/>
      <c r="M850" s="321"/>
      <c r="N850" s="321"/>
      <c r="O850" s="321"/>
      <c r="P850" s="321"/>
    </row>
    <row r="851">
      <c r="A851" s="321"/>
      <c r="B851" s="321"/>
      <c r="C851" s="321"/>
      <c r="D851" s="321"/>
      <c r="E851" s="321"/>
      <c r="F851" s="321"/>
      <c r="G851" s="321"/>
      <c r="H851" s="367"/>
      <c r="I851" s="382"/>
      <c r="J851" s="367"/>
      <c r="K851" s="321"/>
      <c r="L851" s="321"/>
      <c r="M851" s="321"/>
      <c r="N851" s="321"/>
      <c r="O851" s="321"/>
      <c r="P851" s="321"/>
    </row>
    <row r="852">
      <c r="A852" s="321"/>
      <c r="B852" s="321"/>
      <c r="C852" s="321"/>
      <c r="D852" s="321"/>
      <c r="E852" s="321"/>
      <c r="F852" s="321"/>
      <c r="G852" s="321"/>
      <c r="H852" s="367"/>
      <c r="I852" s="382"/>
      <c r="J852" s="367"/>
      <c r="K852" s="321"/>
      <c r="L852" s="321"/>
      <c r="M852" s="321"/>
      <c r="N852" s="321"/>
      <c r="O852" s="321"/>
      <c r="P852" s="321"/>
    </row>
    <row r="853">
      <c r="A853" s="321"/>
      <c r="B853" s="321"/>
      <c r="C853" s="321"/>
      <c r="D853" s="321"/>
      <c r="E853" s="321"/>
      <c r="F853" s="321"/>
      <c r="G853" s="321"/>
      <c r="H853" s="367"/>
      <c r="I853" s="382"/>
      <c r="J853" s="367"/>
      <c r="K853" s="321"/>
      <c r="L853" s="321"/>
      <c r="M853" s="321"/>
      <c r="N853" s="321"/>
      <c r="O853" s="321"/>
      <c r="P853" s="321"/>
    </row>
    <row r="854">
      <c r="A854" s="321"/>
      <c r="B854" s="321"/>
      <c r="C854" s="321"/>
      <c r="D854" s="321"/>
      <c r="E854" s="321"/>
      <c r="F854" s="321"/>
      <c r="G854" s="321"/>
      <c r="H854" s="367"/>
      <c r="I854" s="382"/>
      <c r="J854" s="367"/>
      <c r="K854" s="321"/>
      <c r="L854" s="321"/>
      <c r="M854" s="321"/>
      <c r="N854" s="321"/>
      <c r="O854" s="321"/>
      <c r="P854" s="321"/>
    </row>
    <row r="855">
      <c r="A855" s="321"/>
      <c r="B855" s="321"/>
      <c r="C855" s="321"/>
      <c r="D855" s="321"/>
      <c r="E855" s="321"/>
      <c r="F855" s="321"/>
      <c r="G855" s="321"/>
      <c r="H855" s="367"/>
      <c r="I855" s="382"/>
      <c r="J855" s="367"/>
      <c r="K855" s="321"/>
      <c r="L855" s="321"/>
      <c r="M855" s="321"/>
      <c r="N855" s="321"/>
      <c r="O855" s="321"/>
      <c r="P855" s="321"/>
    </row>
    <row r="856">
      <c r="A856" s="321"/>
      <c r="B856" s="321"/>
      <c r="C856" s="321"/>
      <c r="D856" s="321"/>
      <c r="E856" s="321"/>
      <c r="F856" s="321"/>
      <c r="G856" s="321"/>
      <c r="H856" s="367"/>
      <c r="I856" s="382"/>
      <c r="J856" s="367"/>
      <c r="K856" s="321"/>
      <c r="L856" s="321"/>
      <c r="M856" s="321"/>
      <c r="N856" s="321"/>
      <c r="O856" s="321"/>
      <c r="P856" s="321"/>
    </row>
    <row r="857">
      <c r="A857" s="321"/>
      <c r="B857" s="321"/>
      <c r="C857" s="321"/>
      <c r="D857" s="321"/>
      <c r="E857" s="321"/>
      <c r="F857" s="321"/>
      <c r="G857" s="321"/>
      <c r="H857" s="367"/>
      <c r="I857" s="382"/>
      <c r="J857" s="367"/>
      <c r="K857" s="321"/>
      <c r="L857" s="321"/>
      <c r="M857" s="321"/>
      <c r="N857" s="321"/>
      <c r="O857" s="321"/>
      <c r="P857" s="321"/>
    </row>
    <row r="858">
      <c r="A858" s="321"/>
      <c r="B858" s="321"/>
      <c r="C858" s="321"/>
      <c r="D858" s="321"/>
      <c r="E858" s="321"/>
      <c r="F858" s="321"/>
      <c r="G858" s="321"/>
      <c r="H858" s="367"/>
      <c r="I858" s="382"/>
      <c r="J858" s="367"/>
      <c r="K858" s="321"/>
      <c r="L858" s="321"/>
      <c r="M858" s="321"/>
      <c r="N858" s="321"/>
      <c r="O858" s="321"/>
      <c r="P858" s="321"/>
    </row>
    <row r="859">
      <c r="A859" s="321"/>
      <c r="B859" s="321"/>
      <c r="C859" s="321"/>
      <c r="D859" s="321"/>
      <c r="E859" s="321"/>
      <c r="F859" s="321"/>
      <c r="G859" s="321"/>
      <c r="H859" s="367"/>
      <c r="I859" s="382"/>
      <c r="J859" s="367"/>
      <c r="K859" s="321"/>
      <c r="L859" s="321"/>
      <c r="M859" s="321"/>
      <c r="N859" s="321"/>
      <c r="O859" s="321"/>
      <c r="P859" s="321"/>
    </row>
    <row r="860">
      <c r="A860" s="321"/>
      <c r="B860" s="321"/>
      <c r="C860" s="321"/>
      <c r="D860" s="321"/>
      <c r="E860" s="321"/>
      <c r="F860" s="321"/>
      <c r="G860" s="321"/>
      <c r="H860" s="367"/>
      <c r="I860" s="382"/>
      <c r="J860" s="367"/>
      <c r="K860" s="321"/>
      <c r="L860" s="321"/>
      <c r="M860" s="321"/>
      <c r="N860" s="321"/>
      <c r="O860" s="321"/>
      <c r="P860" s="321"/>
    </row>
    <row r="861">
      <c r="A861" s="321"/>
      <c r="B861" s="321"/>
      <c r="C861" s="321"/>
      <c r="D861" s="321"/>
      <c r="E861" s="321"/>
      <c r="F861" s="321"/>
      <c r="G861" s="321"/>
      <c r="H861" s="367"/>
      <c r="I861" s="382"/>
      <c r="J861" s="367"/>
      <c r="K861" s="321"/>
      <c r="L861" s="321"/>
      <c r="M861" s="321"/>
      <c r="N861" s="321"/>
      <c r="O861" s="321"/>
      <c r="P861" s="321"/>
    </row>
    <row r="862">
      <c r="A862" s="321"/>
      <c r="B862" s="321"/>
      <c r="C862" s="321"/>
      <c r="D862" s="321"/>
      <c r="E862" s="321"/>
      <c r="F862" s="321"/>
      <c r="G862" s="321"/>
      <c r="H862" s="367"/>
      <c r="I862" s="382"/>
      <c r="J862" s="367"/>
      <c r="K862" s="321"/>
      <c r="L862" s="321"/>
      <c r="M862" s="321"/>
      <c r="N862" s="321"/>
      <c r="O862" s="321"/>
      <c r="P862" s="321"/>
    </row>
    <row r="863">
      <c r="A863" s="321"/>
      <c r="B863" s="321"/>
      <c r="C863" s="321"/>
      <c r="D863" s="321"/>
      <c r="E863" s="321"/>
      <c r="F863" s="321"/>
      <c r="G863" s="321"/>
      <c r="H863" s="367"/>
      <c r="I863" s="382"/>
      <c r="J863" s="367"/>
      <c r="K863" s="321"/>
      <c r="L863" s="321"/>
      <c r="M863" s="321"/>
      <c r="N863" s="321"/>
      <c r="O863" s="321"/>
      <c r="P863" s="321"/>
    </row>
    <row r="864">
      <c r="A864" s="321"/>
      <c r="B864" s="321"/>
      <c r="C864" s="321"/>
      <c r="D864" s="321"/>
      <c r="E864" s="321"/>
      <c r="F864" s="321"/>
      <c r="G864" s="321"/>
      <c r="H864" s="367"/>
      <c r="I864" s="382"/>
      <c r="J864" s="367"/>
      <c r="K864" s="321"/>
      <c r="L864" s="321"/>
      <c r="M864" s="321"/>
      <c r="N864" s="321"/>
      <c r="O864" s="321"/>
      <c r="P864" s="321"/>
    </row>
    <row r="865">
      <c r="A865" s="321"/>
      <c r="B865" s="321"/>
      <c r="C865" s="321"/>
      <c r="D865" s="321"/>
      <c r="E865" s="321"/>
      <c r="F865" s="321"/>
      <c r="G865" s="321"/>
      <c r="H865" s="367"/>
      <c r="I865" s="382"/>
      <c r="J865" s="367"/>
      <c r="K865" s="321"/>
      <c r="L865" s="321"/>
      <c r="M865" s="321"/>
      <c r="N865" s="321"/>
      <c r="O865" s="321"/>
      <c r="P865" s="321"/>
    </row>
    <row r="866">
      <c r="A866" s="321"/>
      <c r="B866" s="321"/>
      <c r="C866" s="321"/>
      <c r="D866" s="321"/>
      <c r="E866" s="321"/>
      <c r="F866" s="321"/>
      <c r="G866" s="321"/>
      <c r="H866" s="367"/>
      <c r="I866" s="382"/>
      <c r="J866" s="367"/>
      <c r="K866" s="321"/>
      <c r="L866" s="321"/>
      <c r="M866" s="321"/>
      <c r="N866" s="321"/>
      <c r="O866" s="321"/>
      <c r="P866" s="321"/>
    </row>
    <row r="867">
      <c r="A867" s="321"/>
      <c r="B867" s="321"/>
      <c r="C867" s="321"/>
      <c r="D867" s="321"/>
      <c r="E867" s="321"/>
      <c r="F867" s="321"/>
      <c r="G867" s="321"/>
      <c r="H867" s="367"/>
      <c r="I867" s="382"/>
      <c r="J867" s="367"/>
      <c r="K867" s="321"/>
      <c r="L867" s="321"/>
      <c r="M867" s="321"/>
      <c r="N867" s="321"/>
      <c r="O867" s="321"/>
      <c r="P867" s="321"/>
    </row>
    <row r="868">
      <c r="A868" s="321"/>
      <c r="B868" s="321"/>
      <c r="C868" s="321"/>
      <c r="D868" s="321"/>
      <c r="E868" s="321"/>
      <c r="F868" s="321"/>
      <c r="G868" s="321"/>
      <c r="H868" s="367"/>
      <c r="I868" s="382"/>
      <c r="J868" s="367"/>
      <c r="K868" s="321"/>
      <c r="L868" s="321"/>
      <c r="M868" s="321"/>
      <c r="N868" s="321"/>
      <c r="O868" s="321"/>
      <c r="P868" s="321"/>
    </row>
    <row r="869">
      <c r="A869" s="321"/>
      <c r="B869" s="321"/>
      <c r="C869" s="321"/>
      <c r="D869" s="321"/>
      <c r="E869" s="321"/>
      <c r="F869" s="321"/>
      <c r="G869" s="321"/>
      <c r="H869" s="367"/>
      <c r="I869" s="382"/>
      <c r="J869" s="367"/>
      <c r="K869" s="321"/>
      <c r="L869" s="321"/>
      <c r="M869" s="321"/>
      <c r="N869" s="321"/>
      <c r="O869" s="321"/>
      <c r="P869" s="321"/>
    </row>
    <row r="870">
      <c r="A870" s="321"/>
      <c r="B870" s="321"/>
      <c r="C870" s="321"/>
      <c r="D870" s="321"/>
      <c r="E870" s="321"/>
      <c r="F870" s="321"/>
      <c r="G870" s="321"/>
      <c r="H870" s="367"/>
      <c r="I870" s="382"/>
      <c r="J870" s="367"/>
      <c r="K870" s="321"/>
      <c r="L870" s="321"/>
      <c r="M870" s="321"/>
      <c r="N870" s="321"/>
      <c r="O870" s="321"/>
      <c r="P870" s="321"/>
    </row>
    <row r="871">
      <c r="A871" s="321"/>
      <c r="B871" s="321"/>
      <c r="C871" s="321"/>
      <c r="D871" s="321"/>
      <c r="E871" s="321"/>
      <c r="F871" s="321"/>
      <c r="G871" s="321"/>
      <c r="H871" s="367"/>
      <c r="I871" s="382"/>
      <c r="J871" s="367"/>
      <c r="K871" s="321"/>
      <c r="L871" s="321"/>
      <c r="M871" s="321"/>
      <c r="N871" s="321"/>
      <c r="O871" s="321"/>
      <c r="P871" s="321"/>
    </row>
    <row r="872">
      <c r="A872" s="321"/>
      <c r="B872" s="321"/>
      <c r="C872" s="321"/>
      <c r="D872" s="321"/>
      <c r="E872" s="321"/>
      <c r="F872" s="321"/>
      <c r="G872" s="321"/>
      <c r="H872" s="367"/>
      <c r="I872" s="382"/>
      <c r="J872" s="367"/>
      <c r="K872" s="321"/>
      <c r="L872" s="321"/>
      <c r="M872" s="321"/>
      <c r="N872" s="321"/>
      <c r="O872" s="321"/>
      <c r="P872" s="321"/>
    </row>
    <row r="873">
      <c r="A873" s="321"/>
      <c r="B873" s="321"/>
      <c r="C873" s="321"/>
      <c r="D873" s="321"/>
      <c r="E873" s="321"/>
      <c r="F873" s="321"/>
      <c r="G873" s="321"/>
      <c r="H873" s="367"/>
      <c r="I873" s="382"/>
      <c r="J873" s="367"/>
      <c r="K873" s="321"/>
      <c r="L873" s="321"/>
      <c r="M873" s="321"/>
      <c r="N873" s="321"/>
      <c r="O873" s="321"/>
      <c r="P873" s="321"/>
    </row>
    <row r="874">
      <c r="A874" s="321"/>
      <c r="B874" s="321"/>
      <c r="C874" s="321"/>
      <c r="D874" s="321"/>
      <c r="E874" s="321"/>
      <c r="F874" s="321"/>
      <c r="G874" s="321"/>
      <c r="H874" s="367"/>
      <c r="I874" s="382"/>
      <c r="J874" s="367"/>
      <c r="K874" s="321"/>
      <c r="L874" s="321"/>
      <c r="M874" s="321"/>
      <c r="N874" s="321"/>
      <c r="O874" s="321"/>
      <c r="P874" s="321"/>
    </row>
    <row r="875">
      <c r="A875" s="321"/>
      <c r="B875" s="321"/>
      <c r="C875" s="321"/>
      <c r="D875" s="321"/>
      <c r="E875" s="321"/>
      <c r="F875" s="321"/>
      <c r="G875" s="321"/>
      <c r="H875" s="367"/>
      <c r="I875" s="382"/>
      <c r="J875" s="367"/>
      <c r="K875" s="321"/>
      <c r="L875" s="321"/>
      <c r="M875" s="321"/>
      <c r="N875" s="321"/>
      <c r="O875" s="321"/>
      <c r="P875" s="321"/>
    </row>
    <row r="876">
      <c r="A876" s="321"/>
      <c r="B876" s="321"/>
      <c r="C876" s="321"/>
      <c r="D876" s="321"/>
      <c r="E876" s="321"/>
      <c r="F876" s="321"/>
      <c r="G876" s="321"/>
      <c r="H876" s="367"/>
      <c r="I876" s="382"/>
      <c r="J876" s="367"/>
      <c r="K876" s="321"/>
      <c r="L876" s="321"/>
      <c r="M876" s="321"/>
      <c r="N876" s="321"/>
      <c r="O876" s="321"/>
      <c r="P876" s="321"/>
    </row>
    <row r="877">
      <c r="A877" s="321"/>
      <c r="B877" s="321"/>
      <c r="C877" s="321"/>
      <c r="D877" s="321"/>
      <c r="E877" s="321"/>
      <c r="F877" s="321"/>
      <c r="G877" s="321"/>
      <c r="H877" s="367"/>
      <c r="I877" s="382"/>
      <c r="J877" s="367"/>
      <c r="K877" s="321"/>
      <c r="L877" s="321"/>
      <c r="M877" s="321"/>
      <c r="N877" s="321"/>
      <c r="O877" s="321"/>
      <c r="P877" s="321"/>
    </row>
    <row r="878">
      <c r="A878" s="321"/>
      <c r="B878" s="321"/>
      <c r="C878" s="321"/>
      <c r="D878" s="321"/>
      <c r="E878" s="321"/>
      <c r="F878" s="321"/>
      <c r="G878" s="321"/>
      <c r="H878" s="367"/>
      <c r="I878" s="382"/>
      <c r="J878" s="367"/>
      <c r="K878" s="321"/>
      <c r="L878" s="321"/>
      <c r="M878" s="321"/>
      <c r="N878" s="321"/>
      <c r="O878" s="321"/>
      <c r="P878" s="321"/>
    </row>
    <row r="879">
      <c r="A879" s="321"/>
      <c r="B879" s="321"/>
      <c r="C879" s="321"/>
      <c r="D879" s="321"/>
      <c r="E879" s="321"/>
      <c r="F879" s="321"/>
      <c r="G879" s="321"/>
      <c r="H879" s="367"/>
      <c r="I879" s="382"/>
      <c r="J879" s="367"/>
      <c r="K879" s="321"/>
      <c r="L879" s="321"/>
      <c r="M879" s="321"/>
      <c r="N879" s="321"/>
      <c r="O879" s="321"/>
      <c r="P879" s="321"/>
    </row>
    <row r="880">
      <c r="A880" s="321"/>
      <c r="B880" s="321"/>
      <c r="C880" s="321"/>
      <c r="D880" s="321"/>
      <c r="E880" s="321"/>
      <c r="F880" s="321"/>
      <c r="G880" s="321"/>
      <c r="H880" s="367"/>
      <c r="I880" s="382"/>
      <c r="J880" s="367"/>
      <c r="K880" s="321"/>
      <c r="L880" s="321"/>
      <c r="M880" s="321"/>
      <c r="N880" s="321"/>
      <c r="O880" s="321"/>
      <c r="P880" s="321"/>
    </row>
    <row r="881">
      <c r="A881" s="321"/>
      <c r="B881" s="321"/>
      <c r="C881" s="321"/>
      <c r="D881" s="321"/>
      <c r="E881" s="321"/>
      <c r="F881" s="321"/>
      <c r="G881" s="321"/>
      <c r="H881" s="367"/>
      <c r="I881" s="382"/>
      <c r="J881" s="367"/>
      <c r="K881" s="321"/>
      <c r="L881" s="321"/>
      <c r="M881" s="321"/>
      <c r="N881" s="321"/>
      <c r="O881" s="321"/>
      <c r="P881" s="321"/>
    </row>
    <row r="882">
      <c r="A882" s="321"/>
      <c r="B882" s="321"/>
      <c r="C882" s="321"/>
      <c r="D882" s="321"/>
      <c r="E882" s="321"/>
      <c r="F882" s="321"/>
      <c r="G882" s="321"/>
      <c r="H882" s="367"/>
      <c r="I882" s="382"/>
      <c r="J882" s="367"/>
      <c r="K882" s="321"/>
      <c r="L882" s="321"/>
      <c r="M882" s="321"/>
      <c r="N882" s="321"/>
      <c r="O882" s="321"/>
      <c r="P882" s="321"/>
    </row>
    <row r="883">
      <c r="A883" s="321"/>
      <c r="B883" s="321"/>
      <c r="C883" s="321"/>
      <c r="D883" s="321"/>
      <c r="E883" s="321"/>
      <c r="F883" s="321"/>
      <c r="G883" s="321"/>
      <c r="H883" s="367"/>
      <c r="I883" s="382"/>
      <c r="J883" s="367"/>
      <c r="K883" s="321"/>
      <c r="L883" s="321"/>
      <c r="M883" s="321"/>
      <c r="N883" s="321"/>
      <c r="O883" s="321"/>
      <c r="P883" s="321"/>
    </row>
    <row r="884">
      <c r="A884" s="321"/>
      <c r="B884" s="321"/>
      <c r="C884" s="321"/>
      <c r="D884" s="321"/>
      <c r="E884" s="321"/>
      <c r="F884" s="321"/>
      <c r="G884" s="321"/>
      <c r="H884" s="367"/>
      <c r="I884" s="382"/>
      <c r="J884" s="367"/>
      <c r="K884" s="321"/>
      <c r="L884" s="321"/>
      <c r="M884" s="321"/>
      <c r="N884" s="321"/>
      <c r="O884" s="321"/>
      <c r="P884" s="321"/>
    </row>
    <row r="885">
      <c r="A885" s="321"/>
      <c r="B885" s="321"/>
      <c r="C885" s="321"/>
      <c r="D885" s="321"/>
      <c r="E885" s="321"/>
      <c r="F885" s="321"/>
      <c r="G885" s="321"/>
      <c r="H885" s="367"/>
      <c r="I885" s="382"/>
      <c r="J885" s="367"/>
      <c r="K885" s="321"/>
      <c r="L885" s="321"/>
      <c r="M885" s="321"/>
      <c r="N885" s="321"/>
      <c r="O885" s="321"/>
      <c r="P885" s="321"/>
    </row>
    <row r="886">
      <c r="A886" s="321"/>
      <c r="B886" s="321"/>
      <c r="C886" s="321"/>
      <c r="D886" s="321"/>
      <c r="E886" s="321"/>
      <c r="F886" s="321"/>
      <c r="G886" s="321"/>
      <c r="H886" s="367"/>
      <c r="I886" s="382"/>
      <c r="J886" s="367"/>
      <c r="K886" s="321"/>
      <c r="L886" s="321"/>
      <c r="M886" s="321"/>
      <c r="N886" s="321"/>
      <c r="O886" s="321"/>
      <c r="P886" s="321"/>
    </row>
    <row r="887">
      <c r="A887" s="321"/>
      <c r="B887" s="321"/>
      <c r="C887" s="321"/>
      <c r="D887" s="321"/>
      <c r="E887" s="321"/>
      <c r="F887" s="321"/>
      <c r="G887" s="321"/>
      <c r="H887" s="367"/>
      <c r="I887" s="382"/>
      <c r="J887" s="367"/>
      <c r="K887" s="321"/>
      <c r="L887" s="321"/>
      <c r="M887" s="321"/>
      <c r="N887" s="321"/>
      <c r="O887" s="321"/>
      <c r="P887" s="321"/>
    </row>
    <row r="888">
      <c r="A888" s="321"/>
      <c r="B888" s="321"/>
      <c r="C888" s="321"/>
      <c r="D888" s="321"/>
      <c r="E888" s="321"/>
      <c r="F888" s="321"/>
      <c r="G888" s="321"/>
      <c r="H888" s="367"/>
      <c r="I888" s="382"/>
      <c r="J888" s="367"/>
      <c r="K888" s="321"/>
      <c r="L888" s="321"/>
      <c r="M888" s="321"/>
      <c r="N888" s="321"/>
      <c r="O888" s="321"/>
      <c r="P888" s="321"/>
    </row>
    <row r="889">
      <c r="A889" s="321"/>
      <c r="B889" s="321"/>
      <c r="C889" s="321"/>
      <c r="D889" s="321"/>
      <c r="E889" s="321"/>
      <c r="F889" s="321"/>
      <c r="G889" s="321"/>
      <c r="H889" s="367"/>
      <c r="I889" s="382"/>
      <c r="J889" s="367"/>
      <c r="K889" s="321"/>
      <c r="L889" s="321"/>
      <c r="M889" s="321"/>
      <c r="N889" s="321"/>
      <c r="O889" s="321"/>
      <c r="P889" s="321"/>
    </row>
    <row r="890">
      <c r="A890" s="321"/>
      <c r="B890" s="321"/>
      <c r="C890" s="321"/>
      <c r="D890" s="321"/>
      <c r="E890" s="321"/>
      <c r="F890" s="321"/>
      <c r="G890" s="321"/>
      <c r="H890" s="367"/>
      <c r="I890" s="382"/>
      <c r="J890" s="367"/>
      <c r="K890" s="321"/>
      <c r="L890" s="321"/>
      <c r="M890" s="321"/>
      <c r="N890" s="321"/>
      <c r="O890" s="321"/>
      <c r="P890" s="321"/>
    </row>
    <row r="891">
      <c r="A891" s="321"/>
      <c r="B891" s="321"/>
      <c r="C891" s="321"/>
      <c r="D891" s="321"/>
      <c r="E891" s="321"/>
      <c r="F891" s="321"/>
      <c r="G891" s="321"/>
      <c r="H891" s="367"/>
      <c r="I891" s="382"/>
      <c r="J891" s="367"/>
      <c r="K891" s="321"/>
      <c r="L891" s="321"/>
      <c r="M891" s="321"/>
      <c r="N891" s="321"/>
      <c r="O891" s="321"/>
      <c r="P891" s="321"/>
    </row>
    <row r="892">
      <c r="A892" s="321"/>
      <c r="B892" s="321"/>
      <c r="C892" s="321"/>
      <c r="D892" s="321"/>
      <c r="E892" s="321"/>
      <c r="F892" s="321"/>
      <c r="G892" s="321"/>
      <c r="H892" s="367"/>
      <c r="I892" s="382"/>
      <c r="J892" s="367"/>
      <c r="K892" s="321"/>
      <c r="L892" s="321"/>
      <c r="M892" s="321"/>
      <c r="N892" s="321"/>
      <c r="O892" s="321"/>
      <c r="P892" s="321"/>
    </row>
    <row r="893">
      <c r="A893" s="321"/>
      <c r="B893" s="321"/>
      <c r="C893" s="321"/>
      <c r="D893" s="321"/>
      <c r="E893" s="321"/>
      <c r="F893" s="321"/>
      <c r="G893" s="321"/>
      <c r="H893" s="367"/>
      <c r="I893" s="382"/>
      <c r="J893" s="367"/>
      <c r="K893" s="321"/>
      <c r="L893" s="321"/>
      <c r="M893" s="321"/>
      <c r="N893" s="321"/>
      <c r="O893" s="321"/>
      <c r="P893" s="321"/>
    </row>
    <row r="894">
      <c r="A894" s="321"/>
      <c r="B894" s="321"/>
      <c r="C894" s="321"/>
      <c r="D894" s="321"/>
      <c r="E894" s="321"/>
      <c r="F894" s="321"/>
      <c r="G894" s="321"/>
      <c r="H894" s="367"/>
      <c r="I894" s="382"/>
      <c r="J894" s="367"/>
      <c r="K894" s="321"/>
      <c r="L894" s="321"/>
      <c r="M894" s="321"/>
      <c r="N894" s="321"/>
      <c r="O894" s="321"/>
      <c r="P894" s="321"/>
    </row>
    <row r="895">
      <c r="A895" s="321"/>
      <c r="B895" s="321"/>
      <c r="C895" s="321"/>
      <c r="D895" s="321"/>
      <c r="E895" s="321"/>
      <c r="F895" s="321"/>
      <c r="G895" s="321"/>
      <c r="H895" s="367"/>
      <c r="I895" s="382"/>
      <c r="J895" s="367"/>
      <c r="K895" s="321"/>
      <c r="L895" s="321"/>
      <c r="M895" s="321"/>
      <c r="N895" s="321"/>
      <c r="O895" s="321"/>
      <c r="P895" s="321"/>
    </row>
    <row r="896">
      <c r="A896" s="321"/>
      <c r="B896" s="321"/>
      <c r="C896" s="321"/>
      <c r="D896" s="321"/>
      <c r="E896" s="321"/>
      <c r="F896" s="321"/>
      <c r="G896" s="321"/>
      <c r="H896" s="367"/>
      <c r="I896" s="382"/>
      <c r="J896" s="367"/>
      <c r="K896" s="321"/>
      <c r="L896" s="321"/>
      <c r="M896" s="321"/>
      <c r="N896" s="321"/>
      <c r="O896" s="321"/>
      <c r="P896" s="321"/>
    </row>
    <row r="897">
      <c r="A897" s="321"/>
      <c r="B897" s="321"/>
      <c r="C897" s="321"/>
      <c r="D897" s="321"/>
      <c r="E897" s="321"/>
      <c r="F897" s="321"/>
      <c r="G897" s="321"/>
      <c r="H897" s="367"/>
      <c r="I897" s="382"/>
      <c r="J897" s="367"/>
      <c r="K897" s="321"/>
      <c r="L897" s="321"/>
      <c r="M897" s="321"/>
      <c r="N897" s="321"/>
      <c r="O897" s="321"/>
      <c r="P897" s="321"/>
    </row>
    <row r="898">
      <c r="A898" s="321"/>
      <c r="B898" s="321"/>
      <c r="C898" s="321"/>
      <c r="D898" s="321"/>
      <c r="E898" s="321"/>
      <c r="F898" s="321"/>
      <c r="G898" s="321"/>
      <c r="H898" s="367"/>
      <c r="I898" s="382"/>
      <c r="J898" s="367"/>
      <c r="K898" s="321"/>
      <c r="L898" s="321"/>
      <c r="M898" s="321"/>
      <c r="N898" s="321"/>
      <c r="O898" s="321"/>
      <c r="P898" s="321"/>
    </row>
    <row r="899">
      <c r="A899" s="321"/>
      <c r="B899" s="321"/>
      <c r="C899" s="321"/>
      <c r="D899" s="321"/>
      <c r="E899" s="321"/>
      <c r="F899" s="321"/>
      <c r="G899" s="321"/>
      <c r="H899" s="367"/>
      <c r="I899" s="382"/>
      <c r="J899" s="367"/>
      <c r="K899" s="321"/>
      <c r="L899" s="321"/>
      <c r="M899" s="321"/>
      <c r="N899" s="321"/>
      <c r="O899" s="321"/>
      <c r="P899" s="321"/>
    </row>
    <row r="900">
      <c r="A900" s="321"/>
      <c r="B900" s="321"/>
      <c r="C900" s="321"/>
      <c r="D900" s="321"/>
      <c r="E900" s="321"/>
      <c r="F900" s="321"/>
      <c r="G900" s="321"/>
      <c r="H900" s="367"/>
      <c r="I900" s="382"/>
      <c r="J900" s="367"/>
      <c r="K900" s="321"/>
      <c r="L900" s="321"/>
      <c r="M900" s="321"/>
      <c r="N900" s="321"/>
      <c r="O900" s="321"/>
      <c r="P900" s="321"/>
    </row>
    <row r="901">
      <c r="A901" s="321"/>
      <c r="B901" s="321"/>
      <c r="C901" s="321"/>
      <c r="D901" s="321"/>
      <c r="E901" s="321"/>
      <c r="F901" s="321"/>
      <c r="G901" s="321"/>
      <c r="H901" s="367"/>
      <c r="I901" s="382"/>
      <c r="J901" s="367"/>
      <c r="K901" s="321"/>
      <c r="L901" s="321"/>
      <c r="M901" s="321"/>
      <c r="N901" s="321"/>
      <c r="O901" s="321"/>
      <c r="P901" s="321"/>
    </row>
    <row r="902">
      <c r="A902" s="321"/>
      <c r="B902" s="321"/>
      <c r="C902" s="321"/>
      <c r="D902" s="321"/>
      <c r="E902" s="321"/>
      <c r="F902" s="321"/>
      <c r="G902" s="321"/>
      <c r="H902" s="367"/>
      <c r="I902" s="382"/>
      <c r="J902" s="367"/>
      <c r="K902" s="321"/>
      <c r="L902" s="321"/>
      <c r="M902" s="321"/>
      <c r="N902" s="321"/>
      <c r="O902" s="321"/>
      <c r="P902" s="321"/>
    </row>
    <row r="903">
      <c r="A903" s="321"/>
      <c r="B903" s="321"/>
      <c r="C903" s="321"/>
      <c r="D903" s="321"/>
      <c r="E903" s="321"/>
      <c r="F903" s="321"/>
      <c r="G903" s="321"/>
      <c r="H903" s="367"/>
      <c r="I903" s="382"/>
      <c r="J903" s="367"/>
      <c r="K903" s="321"/>
      <c r="L903" s="321"/>
      <c r="M903" s="321"/>
      <c r="N903" s="321"/>
      <c r="O903" s="321"/>
      <c r="P903" s="321"/>
    </row>
    <row r="904">
      <c r="A904" s="321"/>
      <c r="B904" s="321"/>
      <c r="C904" s="321"/>
      <c r="D904" s="321"/>
      <c r="E904" s="321"/>
      <c r="F904" s="321"/>
      <c r="G904" s="321"/>
      <c r="H904" s="367"/>
      <c r="I904" s="382"/>
      <c r="J904" s="367"/>
      <c r="K904" s="321"/>
      <c r="L904" s="321"/>
      <c r="M904" s="321"/>
      <c r="N904" s="321"/>
      <c r="O904" s="321"/>
      <c r="P904" s="321"/>
    </row>
    <row r="905">
      <c r="A905" s="321"/>
      <c r="B905" s="321"/>
      <c r="C905" s="321"/>
      <c r="D905" s="321"/>
      <c r="E905" s="321"/>
      <c r="F905" s="321"/>
      <c r="G905" s="321"/>
      <c r="H905" s="367"/>
      <c r="I905" s="382"/>
      <c r="J905" s="367"/>
      <c r="K905" s="321"/>
      <c r="L905" s="321"/>
      <c r="M905" s="321"/>
      <c r="N905" s="321"/>
      <c r="O905" s="321"/>
      <c r="P905" s="321"/>
    </row>
    <row r="906">
      <c r="A906" s="321"/>
      <c r="B906" s="321"/>
      <c r="C906" s="321"/>
      <c r="D906" s="321"/>
      <c r="E906" s="321"/>
      <c r="F906" s="321"/>
      <c r="G906" s="321"/>
      <c r="H906" s="367"/>
      <c r="I906" s="382"/>
      <c r="J906" s="367"/>
      <c r="K906" s="321"/>
      <c r="L906" s="321"/>
      <c r="M906" s="321"/>
      <c r="N906" s="321"/>
      <c r="O906" s="321"/>
      <c r="P906" s="321"/>
    </row>
    <row r="907">
      <c r="A907" s="321"/>
      <c r="B907" s="321"/>
      <c r="C907" s="321"/>
      <c r="D907" s="321"/>
      <c r="E907" s="321"/>
      <c r="F907" s="321"/>
      <c r="G907" s="321"/>
      <c r="H907" s="367"/>
      <c r="I907" s="382"/>
      <c r="J907" s="367"/>
      <c r="K907" s="321"/>
      <c r="L907" s="321"/>
      <c r="M907" s="321"/>
      <c r="N907" s="321"/>
      <c r="O907" s="321"/>
      <c r="P907" s="321"/>
    </row>
    <row r="908">
      <c r="A908" s="321"/>
      <c r="B908" s="321"/>
      <c r="C908" s="321"/>
      <c r="D908" s="321"/>
      <c r="E908" s="321"/>
      <c r="F908" s="321"/>
      <c r="G908" s="321"/>
      <c r="H908" s="367"/>
      <c r="I908" s="382"/>
      <c r="J908" s="367"/>
      <c r="K908" s="321"/>
      <c r="L908" s="321"/>
      <c r="M908" s="321"/>
      <c r="N908" s="321"/>
      <c r="O908" s="321"/>
      <c r="P908" s="321"/>
    </row>
    <row r="909">
      <c r="A909" s="321"/>
      <c r="B909" s="321"/>
      <c r="C909" s="321"/>
      <c r="D909" s="321"/>
      <c r="E909" s="321"/>
      <c r="F909" s="321"/>
      <c r="G909" s="321"/>
      <c r="H909" s="367"/>
      <c r="I909" s="382"/>
      <c r="J909" s="367"/>
      <c r="K909" s="321"/>
      <c r="L909" s="321"/>
      <c r="M909" s="321"/>
      <c r="N909" s="321"/>
      <c r="O909" s="321"/>
      <c r="P909" s="321"/>
    </row>
    <row r="910">
      <c r="A910" s="321"/>
      <c r="B910" s="321"/>
      <c r="C910" s="321"/>
      <c r="D910" s="321"/>
      <c r="E910" s="321"/>
      <c r="F910" s="321"/>
      <c r="G910" s="321"/>
      <c r="H910" s="367"/>
      <c r="I910" s="382"/>
      <c r="J910" s="367"/>
      <c r="K910" s="321"/>
      <c r="L910" s="321"/>
      <c r="M910" s="321"/>
      <c r="N910" s="321"/>
      <c r="O910" s="321"/>
      <c r="P910" s="321"/>
    </row>
    <row r="911">
      <c r="A911" s="321"/>
      <c r="B911" s="321"/>
      <c r="C911" s="321"/>
      <c r="D911" s="321"/>
      <c r="E911" s="321"/>
      <c r="F911" s="321"/>
      <c r="G911" s="321"/>
      <c r="H911" s="367"/>
      <c r="I911" s="382"/>
      <c r="J911" s="367"/>
      <c r="K911" s="321"/>
      <c r="L911" s="321"/>
      <c r="M911" s="321"/>
      <c r="N911" s="321"/>
      <c r="O911" s="321"/>
      <c r="P911" s="321"/>
    </row>
    <row r="912">
      <c r="A912" s="321"/>
      <c r="B912" s="321"/>
      <c r="C912" s="321"/>
      <c r="D912" s="321"/>
      <c r="E912" s="321"/>
      <c r="F912" s="321"/>
      <c r="G912" s="321"/>
      <c r="H912" s="367"/>
      <c r="I912" s="382"/>
      <c r="J912" s="367"/>
      <c r="K912" s="321"/>
      <c r="L912" s="321"/>
      <c r="M912" s="321"/>
      <c r="N912" s="321"/>
      <c r="O912" s="321"/>
      <c r="P912" s="321"/>
    </row>
    <row r="913">
      <c r="A913" s="321"/>
      <c r="B913" s="321"/>
      <c r="C913" s="321"/>
      <c r="D913" s="321"/>
      <c r="E913" s="321"/>
      <c r="F913" s="321"/>
      <c r="G913" s="321"/>
      <c r="H913" s="367"/>
      <c r="I913" s="382"/>
      <c r="J913" s="367"/>
      <c r="K913" s="321"/>
      <c r="L913" s="321"/>
      <c r="M913" s="321"/>
      <c r="N913" s="321"/>
      <c r="O913" s="321"/>
      <c r="P913" s="321"/>
    </row>
    <row r="914">
      <c r="A914" s="321"/>
      <c r="B914" s="321"/>
      <c r="C914" s="321"/>
      <c r="D914" s="321"/>
      <c r="E914" s="321"/>
      <c r="F914" s="321"/>
      <c r="G914" s="321"/>
      <c r="H914" s="367"/>
      <c r="I914" s="382"/>
      <c r="J914" s="367"/>
      <c r="K914" s="321"/>
      <c r="L914" s="321"/>
      <c r="M914" s="321"/>
      <c r="N914" s="321"/>
      <c r="O914" s="321"/>
      <c r="P914" s="321"/>
    </row>
    <row r="915">
      <c r="A915" s="321"/>
      <c r="B915" s="321"/>
      <c r="C915" s="321"/>
      <c r="D915" s="321"/>
      <c r="E915" s="321"/>
      <c r="F915" s="321"/>
      <c r="G915" s="321"/>
      <c r="H915" s="367"/>
      <c r="I915" s="382"/>
      <c r="J915" s="367"/>
      <c r="K915" s="321"/>
      <c r="L915" s="321"/>
      <c r="M915" s="321"/>
      <c r="N915" s="321"/>
      <c r="O915" s="321"/>
      <c r="P915" s="321"/>
    </row>
    <row r="916">
      <c r="A916" s="321"/>
      <c r="B916" s="321"/>
      <c r="C916" s="321"/>
      <c r="D916" s="321"/>
      <c r="E916" s="321"/>
      <c r="F916" s="321"/>
      <c r="G916" s="321"/>
      <c r="H916" s="367"/>
      <c r="I916" s="382"/>
      <c r="J916" s="367"/>
      <c r="K916" s="321"/>
      <c r="L916" s="321"/>
      <c r="M916" s="321"/>
      <c r="N916" s="321"/>
      <c r="O916" s="321"/>
      <c r="P916" s="321"/>
    </row>
    <row r="917">
      <c r="A917" s="321"/>
      <c r="B917" s="321"/>
      <c r="C917" s="321"/>
      <c r="D917" s="321"/>
      <c r="E917" s="321"/>
      <c r="F917" s="321"/>
      <c r="G917" s="321"/>
      <c r="H917" s="367"/>
      <c r="I917" s="382"/>
      <c r="J917" s="367"/>
      <c r="K917" s="321"/>
      <c r="L917" s="321"/>
      <c r="M917" s="321"/>
      <c r="N917" s="321"/>
      <c r="O917" s="321"/>
      <c r="P917" s="321"/>
    </row>
    <row r="918">
      <c r="A918" s="321"/>
      <c r="B918" s="321"/>
      <c r="C918" s="321"/>
      <c r="D918" s="321"/>
      <c r="E918" s="321"/>
      <c r="F918" s="321"/>
      <c r="G918" s="321"/>
      <c r="H918" s="367"/>
      <c r="I918" s="382"/>
      <c r="J918" s="367"/>
      <c r="K918" s="321"/>
      <c r="L918" s="321"/>
      <c r="M918" s="321"/>
      <c r="N918" s="321"/>
      <c r="O918" s="321"/>
      <c r="P918" s="321"/>
    </row>
    <row r="919">
      <c r="A919" s="321"/>
      <c r="B919" s="321"/>
      <c r="C919" s="321"/>
      <c r="D919" s="321"/>
      <c r="E919" s="321"/>
      <c r="F919" s="321"/>
      <c r="G919" s="321"/>
      <c r="H919" s="367"/>
      <c r="I919" s="382"/>
      <c r="J919" s="367"/>
      <c r="K919" s="321"/>
      <c r="L919" s="321"/>
      <c r="M919" s="321"/>
      <c r="N919" s="321"/>
      <c r="O919" s="321"/>
      <c r="P919" s="321"/>
    </row>
    <row r="920">
      <c r="A920" s="321"/>
      <c r="B920" s="321"/>
      <c r="C920" s="321"/>
      <c r="D920" s="321"/>
      <c r="E920" s="321"/>
      <c r="F920" s="321"/>
      <c r="G920" s="321"/>
      <c r="H920" s="367"/>
      <c r="I920" s="382"/>
      <c r="J920" s="367"/>
      <c r="K920" s="321"/>
      <c r="L920" s="321"/>
      <c r="M920" s="321"/>
      <c r="N920" s="321"/>
      <c r="O920" s="321"/>
      <c r="P920" s="321"/>
    </row>
    <row r="921">
      <c r="A921" s="321"/>
      <c r="B921" s="321"/>
      <c r="C921" s="321"/>
      <c r="D921" s="321"/>
      <c r="E921" s="321"/>
      <c r="F921" s="321"/>
      <c r="G921" s="321"/>
      <c r="H921" s="367"/>
      <c r="I921" s="382"/>
      <c r="J921" s="367"/>
      <c r="K921" s="321"/>
      <c r="L921" s="321"/>
      <c r="M921" s="321"/>
      <c r="N921" s="321"/>
      <c r="O921" s="321"/>
      <c r="P921" s="321"/>
    </row>
    <row r="922">
      <c r="A922" s="321"/>
      <c r="B922" s="321"/>
      <c r="C922" s="321"/>
      <c r="D922" s="321"/>
      <c r="E922" s="321"/>
      <c r="F922" s="321"/>
      <c r="G922" s="321"/>
      <c r="H922" s="367"/>
      <c r="I922" s="382"/>
      <c r="J922" s="367"/>
      <c r="K922" s="321"/>
      <c r="L922" s="321"/>
      <c r="M922" s="321"/>
      <c r="N922" s="321"/>
      <c r="O922" s="321"/>
      <c r="P922" s="321"/>
    </row>
    <row r="923">
      <c r="A923" s="321"/>
      <c r="B923" s="321"/>
      <c r="C923" s="321"/>
      <c r="D923" s="321"/>
      <c r="E923" s="321"/>
      <c r="F923" s="321"/>
      <c r="G923" s="321"/>
      <c r="H923" s="367"/>
      <c r="I923" s="382"/>
      <c r="J923" s="367"/>
      <c r="K923" s="321"/>
      <c r="L923" s="321"/>
      <c r="M923" s="321"/>
      <c r="N923" s="321"/>
      <c r="O923" s="321"/>
      <c r="P923" s="321"/>
    </row>
    <row r="924">
      <c r="A924" s="321"/>
      <c r="B924" s="321"/>
      <c r="C924" s="321"/>
      <c r="D924" s="321"/>
      <c r="E924" s="321"/>
      <c r="F924" s="321"/>
      <c r="G924" s="321"/>
      <c r="H924" s="367"/>
      <c r="I924" s="382"/>
      <c r="J924" s="367"/>
      <c r="K924" s="321"/>
      <c r="L924" s="321"/>
      <c r="M924" s="321"/>
      <c r="N924" s="321"/>
      <c r="O924" s="321"/>
      <c r="P924" s="321"/>
    </row>
    <row r="925">
      <c r="A925" s="321"/>
      <c r="B925" s="321"/>
      <c r="C925" s="321"/>
      <c r="D925" s="321"/>
      <c r="E925" s="321"/>
      <c r="F925" s="321"/>
      <c r="G925" s="321"/>
      <c r="H925" s="367"/>
      <c r="I925" s="382"/>
      <c r="J925" s="367"/>
      <c r="K925" s="321"/>
      <c r="L925" s="321"/>
      <c r="M925" s="321"/>
      <c r="N925" s="321"/>
      <c r="O925" s="321"/>
      <c r="P925" s="321"/>
    </row>
    <row r="926">
      <c r="A926" s="321"/>
      <c r="B926" s="321"/>
      <c r="C926" s="321"/>
      <c r="D926" s="321"/>
      <c r="E926" s="321"/>
      <c r="F926" s="321"/>
      <c r="G926" s="321"/>
      <c r="H926" s="367"/>
      <c r="I926" s="382"/>
      <c r="J926" s="367"/>
      <c r="K926" s="321"/>
      <c r="L926" s="321"/>
      <c r="M926" s="321"/>
      <c r="N926" s="321"/>
      <c r="O926" s="321"/>
      <c r="P926" s="321"/>
    </row>
    <row r="927">
      <c r="A927" s="321"/>
      <c r="B927" s="321"/>
      <c r="C927" s="321"/>
      <c r="D927" s="321"/>
      <c r="E927" s="321"/>
      <c r="F927" s="321"/>
      <c r="G927" s="321"/>
      <c r="H927" s="367"/>
      <c r="I927" s="382"/>
      <c r="J927" s="367"/>
      <c r="K927" s="321"/>
      <c r="L927" s="321"/>
      <c r="M927" s="321"/>
      <c r="N927" s="321"/>
      <c r="O927" s="321"/>
      <c r="P927" s="321"/>
    </row>
    <row r="928">
      <c r="A928" s="321"/>
      <c r="B928" s="321"/>
      <c r="C928" s="321"/>
      <c r="D928" s="321"/>
      <c r="E928" s="321"/>
      <c r="F928" s="321"/>
      <c r="G928" s="321"/>
      <c r="H928" s="367"/>
      <c r="I928" s="382"/>
      <c r="J928" s="367"/>
      <c r="K928" s="321"/>
      <c r="L928" s="321"/>
      <c r="M928" s="321"/>
      <c r="N928" s="321"/>
      <c r="O928" s="321"/>
      <c r="P928" s="321"/>
    </row>
    <row r="929">
      <c r="A929" s="321"/>
      <c r="B929" s="321"/>
      <c r="C929" s="321"/>
      <c r="D929" s="321"/>
      <c r="E929" s="321"/>
      <c r="F929" s="321"/>
      <c r="G929" s="321"/>
      <c r="H929" s="367"/>
      <c r="I929" s="382"/>
      <c r="J929" s="367"/>
      <c r="K929" s="321"/>
      <c r="L929" s="321"/>
      <c r="M929" s="321"/>
      <c r="N929" s="321"/>
      <c r="O929" s="321"/>
      <c r="P929" s="321"/>
    </row>
    <row r="930">
      <c r="A930" s="321"/>
      <c r="B930" s="321"/>
      <c r="C930" s="321"/>
      <c r="D930" s="321"/>
      <c r="E930" s="321"/>
      <c r="F930" s="321"/>
      <c r="G930" s="321"/>
      <c r="H930" s="367"/>
      <c r="I930" s="382"/>
      <c r="J930" s="367"/>
      <c r="K930" s="321"/>
      <c r="L930" s="321"/>
      <c r="M930" s="321"/>
      <c r="N930" s="321"/>
      <c r="O930" s="321"/>
      <c r="P930" s="321"/>
    </row>
    <row r="931">
      <c r="A931" s="321"/>
      <c r="B931" s="321"/>
      <c r="C931" s="321"/>
      <c r="D931" s="321"/>
      <c r="E931" s="321"/>
      <c r="F931" s="321"/>
      <c r="G931" s="321"/>
      <c r="H931" s="367"/>
      <c r="I931" s="382"/>
      <c r="J931" s="367"/>
      <c r="K931" s="321"/>
      <c r="L931" s="321"/>
      <c r="M931" s="321"/>
      <c r="N931" s="321"/>
      <c r="O931" s="321"/>
      <c r="P931" s="321"/>
    </row>
    <row r="932">
      <c r="A932" s="321"/>
      <c r="B932" s="321"/>
      <c r="C932" s="321"/>
      <c r="D932" s="321"/>
      <c r="E932" s="321"/>
      <c r="F932" s="321"/>
      <c r="G932" s="321"/>
      <c r="H932" s="367"/>
      <c r="I932" s="382"/>
      <c r="J932" s="367"/>
      <c r="K932" s="321"/>
      <c r="L932" s="321"/>
      <c r="M932" s="321"/>
      <c r="N932" s="321"/>
      <c r="O932" s="321"/>
      <c r="P932" s="321"/>
    </row>
    <row r="933">
      <c r="A933" s="321"/>
      <c r="B933" s="321"/>
      <c r="C933" s="321"/>
      <c r="D933" s="321"/>
      <c r="E933" s="321"/>
      <c r="F933" s="321"/>
      <c r="G933" s="321"/>
      <c r="H933" s="367"/>
      <c r="I933" s="382"/>
      <c r="J933" s="367"/>
      <c r="K933" s="321"/>
      <c r="L933" s="321"/>
      <c r="M933" s="321"/>
      <c r="N933" s="321"/>
      <c r="O933" s="321"/>
      <c r="P933" s="321"/>
    </row>
    <row r="934">
      <c r="A934" s="321"/>
      <c r="B934" s="321"/>
      <c r="C934" s="321"/>
      <c r="D934" s="321"/>
      <c r="E934" s="321"/>
      <c r="F934" s="321"/>
      <c r="G934" s="321"/>
      <c r="H934" s="367"/>
      <c r="I934" s="382"/>
      <c r="J934" s="367"/>
      <c r="K934" s="321"/>
      <c r="L934" s="321"/>
      <c r="M934" s="321"/>
      <c r="N934" s="321"/>
      <c r="O934" s="321"/>
      <c r="P934" s="321"/>
    </row>
    <row r="935">
      <c r="A935" s="321"/>
      <c r="B935" s="321"/>
      <c r="C935" s="321"/>
      <c r="D935" s="321"/>
      <c r="E935" s="321"/>
      <c r="F935" s="321"/>
      <c r="G935" s="321"/>
      <c r="H935" s="367"/>
      <c r="I935" s="382"/>
      <c r="J935" s="367"/>
      <c r="K935" s="321"/>
      <c r="L935" s="321"/>
      <c r="M935" s="321"/>
      <c r="N935" s="321"/>
      <c r="O935" s="321"/>
      <c r="P935" s="321"/>
    </row>
    <row r="936">
      <c r="A936" s="321"/>
      <c r="B936" s="321"/>
      <c r="C936" s="321"/>
      <c r="D936" s="321"/>
      <c r="E936" s="321"/>
      <c r="F936" s="321"/>
      <c r="G936" s="321"/>
      <c r="H936" s="367"/>
      <c r="I936" s="382"/>
      <c r="J936" s="367"/>
      <c r="K936" s="321"/>
      <c r="L936" s="321"/>
      <c r="M936" s="321"/>
      <c r="N936" s="321"/>
      <c r="O936" s="321"/>
      <c r="P936" s="321"/>
    </row>
    <row r="937">
      <c r="A937" s="321"/>
      <c r="B937" s="321"/>
      <c r="C937" s="321"/>
      <c r="D937" s="321"/>
      <c r="E937" s="321"/>
      <c r="F937" s="321"/>
      <c r="G937" s="321"/>
      <c r="H937" s="367"/>
      <c r="I937" s="382"/>
      <c r="J937" s="367"/>
      <c r="K937" s="321"/>
      <c r="L937" s="321"/>
      <c r="M937" s="321"/>
      <c r="N937" s="321"/>
      <c r="O937" s="321"/>
      <c r="P937" s="321"/>
    </row>
    <row r="938">
      <c r="A938" s="321"/>
      <c r="B938" s="321"/>
      <c r="C938" s="321"/>
      <c r="D938" s="321"/>
      <c r="E938" s="321"/>
      <c r="F938" s="321"/>
      <c r="G938" s="321"/>
      <c r="H938" s="367"/>
      <c r="I938" s="382"/>
      <c r="J938" s="367"/>
      <c r="K938" s="321"/>
      <c r="L938" s="321"/>
      <c r="M938" s="321"/>
      <c r="N938" s="321"/>
      <c r="O938" s="321"/>
      <c r="P938" s="321"/>
    </row>
    <row r="939">
      <c r="A939" s="321"/>
      <c r="B939" s="321"/>
      <c r="C939" s="321"/>
      <c r="D939" s="321"/>
      <c r="E939" s="321"/>
      <c r="F939" s="321"/>
      <c r="G939" s="321"/>
      <c r="H939" s="367"/>
      <c r="I939" s="382"/>
      <c r="J939" s="367"/>
      <c r="K939" s="321"/>
      <c r="L939" s="321"/>
      <c r="M939" s="321"/>
      <c r="N939" s="321"/>
      <c r="O939" s="321"/>
      <c r="P939" s="321"/>
    </row>
    <row r="940">
      <c r="A940" s="321"/>
      <c r="B940" s="321"/>
      <c r="C940" s="321"/>
      <c r="D940" s="321"/>
      <c r="E940" s="321"/>
      <c r="F940" s="321"/>
      <c r="G940" s="321"/>
      <c r="H940" s="367"/>
      <c r="I940" s="382"/>
      <c r="J940" s="367"/>
      <c r="K940" s="321"/>
      <c r="L940" s="321"/>
      <c r="M940" s="321"/>
      <c r="N940" s="321"/>
      <c r="O940" s="321"/>
      <c r="P940" s="321"/>
    </row>
    <row r="941">
      <c r="A941" s="321"/>
      <c r="B941" s="321"/>
      <c r="C941" s="321"/>
      <c r="D941" s="321"/>
      <c r="E941" s="321"/>
      <c r="F941" s="321"/>
      <c r="G941" s="321"/>
      <c r="H941" s="367"/>
      <c r="I941" s="382"/>
      <c r="J941" s="367"/>
      <c r="K941" s="321"/>
      <c r="L941" s="321"/>
      <c r="M941" s="321"/>
      <c r="N941" s="321"/>
      <c r="O941" s="321"/>
      <c r="P941" s="321"/>
    </row>
    <row r="942">
      <c r="A942" s="321"/>
      <c r="B942" s="321"/>
      <c r="C942" s="321"/>
      <c r="D942" s="321"/>
      <c r="E942" s="321"/>
      <c r="F942" s="321"/>
      <c r="G942" s="321"/>
      <c r="H942" s="367"/>
      <c r="I942" s="382"/>
      <c r="J942" s="367"/>
      <c r="K942" s="321"/>
      <c r="L942" s="321"/>
      <c r="M942" s="321"/>
      <c r="N942" s="321"/>
      <c r="O942" s="321"/>
      <c r="P942" s="321"/>
    </row>
    <row r="943">
      <c r="A943" s="321"/>
      <c r="B943" s="321"/>
      <c r="C943" s="321"/>
      <c r="D943" s="321"/>
      <c r="E943" s="321"/>
      <c r="F943" s="321"/>
      <c r="G943" s="321"/>
      <c r="H943" s="367"/>
      <c r="I943" s="382"/>
      <c r="J943" s="367"/>
      <c r="K943" s="321"/>
      <c r="L943" s="321"/>
      <c r="M943" s="321"/>
      <c r="N943" s="321"/>
      <c r="O943" s="321"/>
      <c r="P943" s="321"/>
    </row>
    <row r="944">
      <c r="A944" s="321"/>
      <c r="B944" s="321"/>
      <c r="C944" s="321"/>
      <c r="D944" s="321"/>
      <c r="E944" s="321"/>
      <c r="F944" s="321"/>
      <c r="G944" s="321"/>
      <c r="H944" s="367"/>
      <c r="I944" s="382"/>
      <c r="J944" s="367"/>
      <c r="K944" s="321"/>
      <c r="L944" s="321"/>
      <c r="M944" s="321"/>
      <c r="N944" s="321"/>
      <c r="O944" s="321"/>
      <c r="P944" s="321"/>
    </row>
    <row r="945">
      <c r="A945" s="321"/>
      <c r="B945" s="321"/>
      <c r="C945" s="321"/>
      <c r="D945" s="321"/>
      <c r="E945" s="321"/>
      <c r="F945" s="321"/>
      <c r="G945" s="321"/>
      <c r="H945" s="367"/>
      <c r="I945" s="382"/>
      <c r="J945" s="367"/>
      <c r="K945" s="321"/>
      <c r="L945" s="321"/>
      <c r="M945" s="321"/>
      <c r="N945" s="321"/>
      <c r="O945" s="321"/>
      <c r="P945" s="321"/>
    </row>
    <row r="946">
      <c r="A946" s="321"/>
      <c r="B946" s="321"/>
      <c r="C946" s="321"/>
      <c r="D946" s="321"/>
      <c r="E946" s="321"/>
      <c r="F946" s="321"/>
      <c r="G946" s="321"/>
      <c r="H946" s="367"/>
      <c r="I946" s="382"/>
      <c r="J946" s="367"/>
      <c r="K946" s="321"/>
      <c r="L946" s="321"/>
      <c r="M946" s="321"/>
      <c r="N946" s="321"/>
      <c r="O946" s="321"/>
      <c r="P946" s="321"/>
    </row>
    <row r="947">
      <c r="A947" s="321"/>
      <c r="B947" s="321"/>
      <c r="C947" s="321"/>
      <c r="D947" s="321"/>
      <c r="E947" s="321"/>
      <c r="F947" s="321"/>
      <c r="G947" s="321"/>
      <c r="H947" s="367"/>
      <c r="I947" s="382"/>
      <c r="J947" s="367"/>
      <c r="K947" s="321"/>
      <c r="L947" s="321"/>
      <c r="M947" s="321"/>
      <c r="N947" s="321"/>
      <c r="O947" s="321"/>
      <c r="P947" s="321"/>
    </row>
    <row r="948">
      <c r="A948" s="321"/>
      <c r="B948" s="321"/>
      <c r="C948" s="321"/>
      <c r="D948" s="321"/>
      <c r="E948" s="321"/>
      <c r="F948" s="321"/>
      <c r="G948" s="321"/>
      <c r="H948" s="367"/>
      <c r="I948" s="382"/>
      <c r="J948" s="367"/>
      <c r="K948" s="321"/>
      <c r="L948" s="321"/>
      <c r="M948" s="321"/>
      <c r="N948" s="321"/>
      <c r="O948" s="321"/>
      <c r="P948" s="321"/>
    </row>
    <row r="949">
      <c r="A949" s="321"/>
      <c r="B949" s="321"/>
      <c r="C949" s="321"/>
      <c r="D949" s="321"/>
      <c r="E949" s="321"/>
      <c r="F949" s="321"/>
      <c r="G949" s="321"/>
      <c r="H949" s="367"/>
      <c r="I949" s="382"/>
      <c r="J949" s="367"/>
      <c r="K949" s="321"/>
      <c r="L949" s="321"/>
      <c r="M949" s="321"/>
      <c r="N949" s="321"/>
      <c r="O949" s="321"/>
      <c r="P949" s="321"/>
    </row>
    <row r="950">
      <c r="A950" s="321"/>
      <c r="B950" s="321"/>
      <c r="C950" s="321"/>
      <c r="D950" s="321"/>
      <c r="E950" s="321"/>
      <c r="F950" s="321"/>
      <c r="G950" s="321"/>
      <c r="H950" s="367"/>
      <c r="I950" s="382"/>
      <c r="J950" s="367"/>
      <c r="K950" s="321"/>
      <c r="L950" s="321"/>
      <c r="M950" s="321"/>
      <c r="N950" s="321"/>
      <c r="O950" s="321"/>
      <c r="P950" s="321"/>
    </row>
    <row r="951">
      <c r="A951" s="321"/>
      <c r="B951" s="321"/>
      <c r="C951" s="321"/>
      <c r="D951" s="321"/>
      <c r="E951" s="321"/>
      <c r="F951" s="321"/>
      <c r="G951" s="321"/>
      <c r="H951" s="367"/>
      <c r="I951" s="382"/>
      <c r="J951" s="367"/>
      <c r="K951" s="321"/>
      <c r="L951" s="321"/>
      <c r="M951" s="321"/>
      <c r="N951" s="321"/>
      <c r="O951" s="321"/>
      <c r="P951" s="321"/>
    </row>
    <row r="952">
      <c r="A952" s="321"/>
      <c r="B952" s="321"/>
      <c r="C952" s="321"/>
      <c r="D952" s="321"/>
      <c r="E952" s="321"/>
      <c r="F952" s="321"/>
      <c r="G952" s="321"/>
      <c r="H952" s="367"/>
      <c r="I952" s="382"/>
      <c r="J952" s="367"/>
      <c r="K952" s="321"/>
      <c r="L952" s="321"/>
      <c r="M952" s="321"/>
      <c r="N952" s="321"/>
      <c r="O952" s="321"/>
      <c r="P952" s="321"/>
    </row>
    <row r="953">
      <c r="A953" s="321"/>
      <c r="B953" s="321"/>
      <c r="C953" s="321"/>
      <c r="D953" s="321"/>
      <c r="E953" s="321"/>
      <c r="F953" s="321"/>
      <c r="G953" s="321"/>
      <c r="H953" s="367"/>
      <c r="I953" s="382"/>
      <c r="J953" s="367"/>
      <c r="K953" s="321"/>
      <c r="L953" s="321"/>
      <c r="M953" s="321"/>
      <c r="N953" s="321"/>
      <c r="O953" s="321"/>
      <c r="P953" s="321"/>
    </row>
    <row r="954">
      <c r="A954" s="321"/>
      <c r="B954" s="321"/>
      <c r="C954" s="321"/>
      <c r="D954" s="321"/>
      <c r="E954" s="321"/>
      <c r="F954" s="321"/>
      <c r="G954" s="321"/>
      <c r="H954" s="367"/>
      <c r="I954" s="382"/>
      <c r="J954" s="367"/>
      <c r="K954" s="321"/>
      <c r="L954" s="321"/>
      <c r="M954" s="321"/>
      <c r="N954" s="321"/>
      <c r="O954" s="321"/>
      <c r="P954" s="321"/>
    </row>
    <row r="955">
      <c r="A955" s="321"/>
      <c r="B955" s="321"/>
      <c r="C955" s="321"/>
      <c r="D955" s="321"/>
      <c r="E955" s="321"/>
      <c r="F955" s="321"/>
      <c r="G955" s="321"/>
      <c r="H955" s="367"/>
      <c r="I955" s="382"/>
      <c r="J955" s="367"/>
      <c r="K955" s="321"/>
      <c r="L955" s="321"/>
      <c r="M955" s="321"/>
      <c r="N955" s="321"/>
      <c r="O955" s="321"/>
      <c r="P955" s="321"/>
    </row>
    <row r="956">
      <c r="A956" s="321"/>
      <c r="B956" s="321"/>
      <c r="C956" s="321"/>
      <c r="D956" s="321"/>
      <c r="E956" s="321"/>
      <c r="F956" s="321"/>
      <c r="G956" s="321"/>
      <c r="H956" s="367"/>
      <c r="I956" s="382"/>
      <c r="J956" s="367"/>
      <c r="K956" s="321"/>
      <c r="L956" s="321"/>
      <c r="M956" s="321"/>
      <c r="N956" s="321"/>
      <c r="O956" s="321"/>
      <c r="P956" s="321"/>
    </row>
    <row r="957">
      <c r="A957" s="321"/>
      <c r="B957" s="321"/>
      <c r="C957" s="321"/>
      <c r="D957" s="321"/>
      <c r="E957" s="321"/>
      <c r="F957" s="321"/>
      <c r="G957" s="321"/>
      <c r="H957" s="367"/>
      <c r="I957" s="382"/>
      <c r="J957" s="367"/>
      <c r="K957" s="321"/>
      <c r="L957" s="321"/>
      <c r="M957" s="321"/>
      <c r="N957" s="321"/>
      <c r="O957" s="321"/>
      <c r="P957" s="321"/>
    </row>
    <row r="958">
      <c r="A958" s="321"/>
      <c r="B958" s="321"/>
      <c r="C958" s="321"/>
      <c r="D958" s="321"/>
      <c r="E958" s="321"/>
      <c r="F958" s="321"/>
      <c r="G958" s="321"/>
      <c r="H958" s="367"/>
      <c r="I958" s="382"/>
      <c r="J958" s="367"/>
      <c r="K958" s="321"/>
      <c r="L958" s="321"/>
      <c r="M958" s="321"/>
      <c r="N958" s="321"/>
      <c r="O958" s="321"/>
      <c r="P958" s="321"/>
    </row>
    <row r="959">
      <c r="A959" s="321"/>
      <c r="B959" s="321"/>
      <c r="C959" s="321"/>
      <c r="D959" s="321"/>
      <c r="E959" s="321"/>
      <c r="F959" s="321"/>
      <c r="G959" s="321"/>
      <c r="H959" s="367"/>
      <c r="I959" s="382"/>
      <c r="J959" s="367"/>
      <c r="K959" s="321"/>
      <c r="L959" s="321"/>
      <c r="M959" s="321"/>
      <c r="N959" s="321"/>
      <c r="O959" s="321"/>
      <c r="P959" s="321"/>
    </row>
    <row r="960">
      <c r="A960" s="321"/>
      <c r="B960" s="321"/>
      <c r="C960" s="321"/>
      <c r="D960" s="321"/>
      <c r="E960" s="321"/>
      <c r="F960" s="321"/>
      <c r="G960" s="321"/>
      <c r="H960" s="367"/>
      <c r="I960" s="382"/>
      <c r="J960" s="367"/>
      <c r="K960" s="321"/>
      <c r="L960" s="321"/>
      <c r="M960" s="321"/>
      <c r="N960" s="321"/>
      <c r="O960" s="321"/>
      <c r="P960" s="321"/>
    </row>
    <row r="961">
      <c r="A961" s="321"/>
      <c r="B961" s="321"/>
      <c r="C961" s="321"/>
      <c r="D961" s="321"/>
      <c r="E961" s="321"/>
      <c r="F961" s="321"/>
      <c r="G961" s="321"/>
      <c r="H961" s="367"/>
      <c r="I961" s="382"/>
      <c r="J961" s="367"/>
      <c r="K961" s="321"/>
      <c r="L961" s="321"/>
      <c r="M961" s="321"/>
      <c r="N961" s="321"/>
      <c r="O961" s="321"/>
      <c r="P961" s="321"/>
    </row>
    <row r="962">
      <c r="A962" s="321"/>
      <c r="B962" s="321"/>
      <c r="C962" s="321"/>
      <c r="D962" s="321"/>
      <c r="E962" s="321"/>
      <c r="F962" s="321"/>
      <c r="G962" s="321"/>
      <c r="H962" s="367"/>
      <c r="I962" s="382"/>
      <c r="J962" s="367"/>
      <c r="K962" s="321"/>
      <c r="L962" s="321"/>
      <c r="M962" s="321"/>
      <c r="N962" s="321"/>
      <c r="O962" s="321"/>
      <c r="P962" s="321"/>
    </row>
    <row r="963">
      <c r="A963" s="321"/>
      <c r="B963" s="321"/>
      <c r="C963" s="321"/>
      <c r="D963" s="321"/>
      <c r="E963" s="321"/>
      <c r="F963" s="321"/>
      <c r="G963" s="321"/>
      <c r="H963" s="367"/>
      <c r="I963" s="382"/>
      <c r="J963" s="367"/>
      <c r="K963" s="321"/>
      <c r="L963" s="321"/>
      <c r="M963" s="321"/>
      <c r="N963" s="321"/>
      <c r="O963" s="321"/>
      <c r="P963" s="321"/>
    </row>
    <row r="964">
      <c r="A964" s="321"/>
      <c r="B964" s="321"/>
      <c r="C964" s="321"/>
      <c r="D964" s="321"/>
      <c r="E964" s="321"/>
      <c r="F964" s="321"/>
      <c r="G964" s="321"/>
      <c r="H964" s="367"/>
      <c r="I964" s="382"/>
      <c r="J964" s="367"/>
      <c r="K964" s="321"/>
      <c r="L964" s="321"/>
      <c r="M964" s="321"/>
      <c r="N964" s="321"/>
      <c r="O964" s="321"/>
      <c r="P964" s="321"/>
    </row>
    <row r="965">
      <c r="A965" s="321"/>
      <c r="B965" s="321"/>
      <c r="C965" s="321"/>
      <c r="D965" s="321"/>
      <c r="E965" s="321"/>
      <c r="F965" s="321"/>
      <c r="G965" s="321"/>
      <c r="H965" s="367"/>
      <c r="I965" s="382"/>
      <c r="J965" s="367"/>
      <c r="K965" s="321"/>
      <c r="L965" s="321"/>
      <c r="M965" s="321"/>
      <c r="N965" s="321"/>
      <c r="O965" s="321"/>
      <c r="P965" s="321"/>
    </row>
    <row r="966">
      <c r="A966" s="321"/>
      <c r="B966" s="321"/>
      <c r="C966" s="321"/>
      <c r="D966" s="321"/>
      <c r="E966" s="321"/>
      <c r="F966" s="321"/>
      <c r="G966" s="321"/>
      <c r="H966" s="367"/>
      <c r="I966" s="382"/>
      <c r="J966" s="367"/>
      <c r="K966" s="321"/>
      <c r="L966" s="321"/>
      <c r="M966" s="321"/>
      <c r="N966" s="321"/>
      <c r="O966" s="321"/>
      <c r="P966" s="321"/>
    </row>
    <row r="967">
      <c r="A967" s="321"/>
      <c r="B967" s="321"/>
      <c r="C967" s="321"/>
      <c r="D967" s="321"/>
      <c r="E967" s="321"/>
      <c r="F967" s="321"/>
      <c r="G967" s="321"/>
      <c r="H967" s="367"/>
      <c r="I967" s="382"/>
      <c r="J967" s="367"/>
      <c r="K967" s="321"/>
      <c r="L967" s="321"/>
      <c r="M967" s="321"/>
      <c r="N967" s="321"/>
      <c r="O967" s="321"/>
      <c r="P967" s="321"/>
    </row>
    <row r="968">
      <c r="A968" s="321"/>
      <c r="B968" s="321"/>
      <c r="C968" s="321"/>
      <c r="D968" s="321"/>
      <c r="E968" s="321"/>
      <c r="F968" s="321"/>
      <c r="G968" s="321"/>
      <c r="H968" s="367"/>
      <c r="I968" s="382"/>
      <c r="J968" s="367"/>
      <c r="K968" s="321"/>
      <c r="L968" s="321"/>
      <c r="M968" s="321"/>
      <c r="N968" s="321"/>
      <c r="O968" s="321"/>
      <c r="P968" s="321"/>
    </row>
    <row r="969">
      <c r="A969" s="321"/>
      <c r="B969" s="321"/>
      <c r="C969" s="321"/>
      <c r="D969" s="321"/>
      <c r="E969" s="321"/>
      <c r="F969" s="321"/>
      <c r="G969" s="321"/>
      <c r="H969" s="367"/>
      <c r="I969" s="382"/>
      <c r="J969" s="367"/>
      <c r="K969" s="321"/>
      <c r="L969" s="321"/>
      <c r="M969" s="321"/>
      <c r="N969" s="321"/>
      <c r="O969" s="321"/>
      <c r="P969" s="321"/>
    </row>
    <row r="970">
      <c r="A970" s="321"/>
      <c r="B970" s="321"/>
      <c r="C970" s="321"/>
      <c r="D970" s="321"/>
      <c r="E970" s="321"/>
      <c r="F970" s="321"/>
      <c r="G970" s="321"/>
      <c r="H970" s="367"/>
      <c r="I970" s="382"/>
      <c r="J970" s="367"/>
      <c r="K970" s="321"/>
      <c r="L970" s="321"/>
      <c r="M970" s="321"/>
      <c r="N970" s="321"/>
      <c r="O970" s="321"/>
      <c r="P970" s="321"/>
    </row>
    <row r="971">
      <c r="A971" s="321"/>
      <c r="B971" s="321"/>
      <c r="C971" s="321"/>
      <c r="D971" s="321"/>
      <c r="E971" s="321"/>
      <c r="F971" s="321"/>
      <c r="G971" s="321"/>
      <c r="H971" s="367"/>
      <c r="I971" s="382"/>
      <c r="J971" s="367"/>
      <c r="K971" s="321"/>
      <c r="L971" s="321"/>
      <c r="M971" s="321"/>
      <c r="N971" s="321"/>
      <c r="O971" s="321"/>
      <c r="P971" s="321"/>
    </row>
    <row r="972">
      <c r="A972" s="321"/>
      <c r="B972" s="321"/>
      <c r="C972" s="321"/>
      <c r="D972" s="321"/>
      <c r="E972" s="321"/>
      <c r="F972" s="321"/>
      <c r="G972" s="321"/>
      <c r="H972" s="367"/>
      <c r="I972" s="382"/>
      <c r="J972" s="367"/>
      <c r="K972" s="321"/>
      <c r="L972" s="321"/>
      <c r="M972" s="321"/>
      <c r="N972" s="321"/>
      <c r="O972" s="321"/>
      <c r="P972" s="321"/>
    </row>
    <row r="973">
      <c r="A973" s="321"/>
      <c r="B973" s="321"/>
      <c r="C973" s="321"/>
      <c r="D973" s="321"/>
      <c r="E973" s="321"/>
      <c r="F973" s="321"/>
      <c r="G973" s="321"/>
      <c r="H973" s="367"/>
      <c r="I973" s="382"/>
      <c r="J973" s="367"/>
      <c r="K973" s="321"/>
      <c r="L973" s="321"/>
      <c r="M973" s="321"/>
      <c r="N973" s="321"/>
      <c r="O973" s="321"/>
      <c r="P973" s="321"/>
    </row>
    <row r="974">
      <c r="A974" s="321"/>
      <c r="B974" s="321"/>
      <c r="C974" s="321"/>
      <c r="D974" s="321"/>
      <c r="E974" s="321"/>
      <c r="F974" s="321"/>
      <c r="G974" s="321"/>
      <c r="H974" s="367"/>
      <c r="I974" s="382"/>
      <c r="J974" s="367"/>
      <c r="K974" s="321"/>
      <c r="L974" s="321"/>
      <c r="M974" s="321"/>
      <c r="N974" s="321"/>
      <c r="O974" s="321"/>
      <c r="P974" s="321"/>
    </row>
    <row r="975">
      <c r="A975" s="321"/>
      <c r="B975" s="321"/>
      <c r="C975" s="321"/>
      <c r="D975" s="321"/>
      <c r="E975" s="321"/>
      <c r="F975" s="321"/>
      <c r="G975" s="321"/>
      <c r="H975" s="367"/>
      <c r="I975" s="382"/>
      <c r="J975" s="367"/>
      <c r="K975" s="321"/>
      <c r="L975" s="321"/>
      <c r="M975" s="321"/>
      <c r="N975" s="321"/>
      <c r="O975" s="321"/>
      <c r="P975" s="321"/>
    </row>
    <row r="976">
      <c r="A976" s="321"/>
      <c r="B976" s="321"/>
      <c r="C976" s="321"/>
      <c r="D976" s="321"/>
      <c r="E976" s="321"/>
      <c r="F976" s="321"/>
      <c r="G976" s="321"/>
      <c r="H976" s="367"/>
      <c r="I976" s="382"/>
      <c r="J976" s="367"/>
      <c r="K976" s="321"/>
      <c r="L976" s="321"/>
      <c r="M976" s="321"/>
      <c r="N976" s="321"/>
      <c r="O976" s="321"/>
      <c r="P976" s="321"/>
    </row>
    <row r="977">
      <c r="A977" s="321"/>
      <c r="B977" s="321"/>
      <c r="C977" s="321"/>
      <c r="D977" s="321"/>
      <c r="E977" s="321"/>
      <c r="F977" s="321"/>
      <c r="G977" s="321"/>
      <c r="H977" s="367"/>
      <c r="I977" s="382"/>
      <c r="J977" s="367"/>
      <c r="K977" s="321"/>
      <c r="L977" s="321"/>
      <c r="M977" s="321"/>
      <c r="N977" s="321"/>
      <c r="O977" s="321"/>
      <c r="P977" s="321"/>
    </row>
    <row r="978">
      <c r="A978" s="321"/>
      <c r="B978" s="321"/>
      <c r="C978" s="321"/>
      <c r="D978" s="321"/>
      <c r="E978" s="321"/>
      <c r="F978" s="321"/>
      <c r="G978" s="321"/>
      <c r="H978" s="367"/>
      <c r="I978" s="382"/>
      <c r="J978" s="367"/>
      <c r="K978" s="321"/>
      <c r="L978" s="321"/>
      <c r="M978" s="321"/>
      <c r="N978" s="321"/>
      <c r="O978" s="321"/>
      <c r="P978" s="321"/>
    </row>
    <row r="979">
      <c r="A979" s="321"/>
      <c r="B979" s="321"/>
      <c r="C979" s="321"/>
      <c r="D979" s="321"/>
      <c r="E979" s="321"/>
      <c r="F979" s="321"/>
      <c r="G979" s="321"/>
      <c r="H979" s="367"/>
      <c r="I979" s="382"/>
      <c r="J979" s="367"/>
      <c r="K979" s="321"/>
      <c r="L979" s="321"/>
      <c r="M979" s="321"/>
      <c r="N979" s="321"/>
      <c r="O979" s="321"/>
      <c r="P979" s="321"/>
    </row>
    <row r="980">
      <c r="A980" s="321"/>
      <c r="B980" s="321"/>
      <c r="C980" s="321"/>
      <c r="D980" s="321"/>
      <c r="E980" s="321"/>
      <c r="F980" s="321"/>
      <c r="G980" s="321"/>
      <c r="H980" s="367"/>
      <c r="I980" s="382"/>
      <c r="J980" s="367"/>
      <c r="K980" s="321"/>
      <c r="L980" s="321"/>
      <c r="M980" s="321"/>
      <c r="N980" s="321"/>
      <c r="O980" s="321"/>
      <c r="P980" s="321"/>
    </row>
    <row r="981">
      <c r="A981" s="321"/>
      <c r="B981" s="321"/>
      <c r="C981" s="321"/>
      <c r="D981" s="321"/>
      <c r="E981" s="321"/>
      <c r="F981" s="321"/>
      <c r="G981" s="321"/>
      <c r="H981" s="367"/>
      <c r="I981" s="382"/>
      <c r="J981" s="367"/>
      <c r="K981" s="321"/>
      <c r="L981" s="321"/>
      <c r="M981" s="321"/>
      <c r="N981" s="321"/>
      <c r="O981" s="321"/>
      <c r="P981" s="321"/>
    </row>
    <row r="982">
      <c r="A982" s="321"/>
      <c r="B982" s="321"/>
      <c r="C982" s="321"/>
      <c r="D982" s="321"/>
      <c r="E982" s="321"/>
      <c r="F982" s="321"/>
      <c r="G982" s="321"/>
      <c r="H982" s="367"/>
      <c r="I982" s="382"/>
      <c r="J982" s="367"/>
      <c r="K982" s="321"/>
      <c r="L982" s="321"/>
      <c r="M982" s="321"/>
      <c r="N982" s="321"/>
      <c r="O982" s="321"/>
      <c r="P982" s="321"/>
    </row>
    <row r="983">
      <c r="A983" s="321"/>
      <c r="B983" s="321"/>
      <c r="C983" s="321"/>
      <c r="D983" s="321"/>
      <c r="E983" s="321"/>
      <c r="F983" s="321"/>
      <c r="G983" s="321"/>
      <c r="H983" s="367"/>
      <c r="I983" s="382"/>
      <c r="J983" s="367"/>
      <c r="K983" s="321"/>
      <c r="L983" s="321"/>
      <c r="M983" s="321"/>
      <c r="N983" s="321"/>
      <c r="O983" s="321"/>
      <c r="P983" s="321"/>
    </row>
    <row r="984">
      <c r="A984" s="321"/>
      <c r="B984" s="321"/>
      <c r="C984" s="321"/>
      <c r="D984" s="321"/>
      <c r="E984" s="321"/>
      <c r="F984" s="321"/>
      <c r="G984" s="321"/>
      <c r="H984" s="367"/>
      <c r="I984" s="382"/>
      <c r="J984" s="367"/>
      <c r="K984" s="321"/>
      <c r="L984" s="321"/>
      <c r="M984" s="321"/>
      <c r="N984" s="321"/>
      <c r="O984" s="321"/>
      <c r="P984" s="321"/>
    </row>
    <row r="985">
      <c r="A985" s="321"/>
      <c r="B985" s="321"/>
      <c r="C985" s="321"/>
      <c r="D985" s="321"/>
      <c r="E985" s="321"/>
      <c r="F985" s="321"/>
      <c r="G985" s="321"/>
      <c r="H985" s="367"/>
      <c r="I985" s="382"/>
      <c r="J985" s="367"/>
      <c r="K985" s="321"/>
      <c r="L985" s="321"/>
      <c r="M985" s="321"/>
      <c r="N985" s="321"/>
      <c r="O985" s="321"/>
      <c r="P985" s="321"/>
    </row>
    <row r="986">
      <c r="A986" s="321"/>
      <c r="B986" s="321"/>
      <c r="C986" s="321"/>
      <c r="D986" s="321"/>
      <c r="E986" s="321"/>
      <c r="F986" s="321"/>
      <c r="G986" s="321"/>
      <c r="H986" s="367"/>
      <c r="I986" s="382"/>
      <c r="J986" s="367"/>
      <c r="K986" s="321"/>
      <c r="L986" s="321"/>
      <c r="M986" s="321"/>
      <c r="N986" s="321"/>
      <c r="O986" s="321"/>
      <c r="P986" s="321"/>
    </row>
    <row r="987">
      <c r="A987" s="321"/>
      <c r="B987" s="321"/>
      <c r="C987" s="321"/>
      <c r="D987" s="321"/>
      <c r="E987" s="321"/>
      <c r="F987" s="321"/>
      <c r="G987" s="321"/>
      <c r="H987" s="367"/>
      <c r="I987" s="382"/>
      <c r="J987" s="367"/>
      <c r="K987" s="321"/>
      <c r="L987" s="321"/>
      <c r="M987" s="321"/>
      <c r="N987" s="321"/>
      <c r="O987" s="321"/>
      <c r="P987" s="321"/>
    </row>
    <row r="988">
      <c r="A988" s="321"/>
      <c r="B988" s="321"/>
      <c r="C988" s="321"/>
      <c r="D988" s="321"/>
      <c r="E988" s="321"/>
      <c r="F988" s="321"/>
      <c r="G988" s="321"/>
      <c r="H988" s="367"/>
      <c r="I988" s="382"/>
      <c r="J988" s="367"/>
      <c r="K988" s="321"/>
      <c r="L988" s="321"/>
      <c r="M988" s="321"/>
      <c r="N988" s="321"/>
      <c r="O988" s="321"/>
      <c r="P988" s="321"/>
    </row>
    <row r="989">
      <c r="A989" s="321"/>
      <c r="B989" s="321"/>
      <c r="C989" s="321"/>
      <c r="D989" s="321"/>
      <c r="E989" s="321"/>
      <c r="F989" s="321"/>
      <c r="G989" s="321"/>
      <c r="H989" s="367"/>
      <c r="I989" s="382"/>
      <c r="J989" s="367"/>
      <c r="K989" s="321"/>
      <c r="L989" s="321"/>
      <c r="M989" s="321"/>
      <c r="N989" s="321"/>
      <c r="O989" s="321"/>
      <c r="P989" s="321"/>
    </row>
    <row r="990">
      <c r="A990" s="321"/>
      <c r="B990" s="321"/>
      <c r="C990" s="321"/>
      <c r="D990" s="321"/>
      <c r="E990" s="321"/>
      <c r="F990" s="321"/>
      <c r="G990" s="321"/>
      <c r="H990" s="367"/>
      <c r="I990" s="382"/>
      <c r="J990" s="367"/>
      <c r="K990" s="321"/>
      <c r="L990" s="321"/>
      <c r="M990" s="321"/>
      <c r="N990" s="321"/>
      <c r="O990" s="321"/>
      <c r="P990" s="321"/>
    </row>
    <row r="991">
      <c r="A991" s="321"/>
      <c r="B991" s="321"/>
      <c r="C991" s="321"/>
      <c r="D991" s="321"/>
      <c r="E991" s="321"/>
      <c r="F991" s="321"/>
      <c r="G991" s="321"/>
      <c r="H991" s="367"/>
      <c r="I991" s="382"/>
      <c r="J991" s="367"/>
      <c r="K991" s="321"/>
      <c r="L991" s="321"/>
      <c r="M991" s="321"/>
      <c r="N991" s="321"/>
      <c r="O991" s="321"/>
      <c r="P991" s="321"/>
    </row>
    <row r="992">
      <c r="A992" s="321"/>
      <c r="B992" s="321"/>
      <c r="C992" s="321"/>
      <c r="D992" s="321"/>
      <c r="E992" s="321"/>
      <c r="F992" s="321"/>
      <c r="G992" s="321"/>
      <c r="H992" s="367"/>
      <c r="I992" s="382"/>
      <c r="J992" s="367"/>
      <c r="K992" s="321"/>
      <c r="L992" s="321"/>
      <c r="M992" s="321"/>
      <c r="N992" s="321"/>
      <c r="O992" s="321"/>
      <c r="P992" s="321"/>
    </row>
    <row r="993">
      <c r="A993" s="321"/>
      <c r="B993" s="321"/>
      <c r="C993" s="321"/>
      <c r="D993" s="321"/>
      <c r="E993" s="321"/>
      <c r="F993" s="321"/>
      <c r="G993" s="321"/>
      <c r="H993" s="367"/>
      <c r="I993" s="382"/>
      <c r="J993" s="367"/>
      <c r="K993" s="321"/>
      <c r="L993" s="321"/>
      <c r="M993" s="321"/>
      <c r="N993" s="321"/>
      <c r="O993" s="321"/>
      <c r="P993" s="321"/>
    </row>
    <row r="994">
      <c r="A994" s="321"/>
      <c r="B994" s="321"/>
      <c r="C994" s="321"/>
      <c r="D994" s="321"/>
      <c r="E994" s="321"/>
      <c r="F994" s="321"/>
      <c r="G994" s="321"/>
      <c r="H994" s="367"/>
      <c r="I994" s="382"/>
      <c r="J994" s="367"/>
      <c r="K994" s="321"/>
      <c r="L994" s="321"/>
      <c r="M994" s="321"/>
      <c r="N994" s="321"/>
      <c r="O994" s="321"/>
      <c r="P994" s="321"/>
    </row>
    <row r="995">
      <c r="A995" s="321"/>
      <c r="B995" s="321"/>
      <c r="C995" s="321"/>
      <c r="D995" s="321"/>
      <c r="E995" s="321"/>
      <c r="F995" s="321"/>
      <c r="G995" s="321"/>
      <c r="H995" s="367"/>
      <c r="I995" s="382"/>
      <c r="J995" s="367"/>
      <c r="K995" s="321"/>
      <c r="L995" s="321"/>
      <c r="M995" s="321"/>
      <c r="N995" s="321"/>
      <c r="O995" s="321"/>
      <c r="P995" s="321"/>
    </row>
    <row r="996">
      <c r="A996" s="321"/>
      <c r="B996" s="321"/>
      <c r="C996" s="321"/>
      <c r="D996" s="321"/>
      <c r="E996" s="321"/>
      <c r="F996" s="321"/>
      <c r="G996" s="321"/>
      <c r="H996" s="367"/>
      <c r="I996" s="382"/>
      <c r="J996" s="367"/>
      <c r="K996" s="321"/>
      <c r="L996" s="321"/>
      <c r="M996" s="321"/>
      <c r="N996" s="321"/>
      <c r="O996" s="321"/>
      <c r="P996" s="321"/>
    </row>
    <row r="997">
      <c r="A997" s="321"/>
      <c r="B997" s="321"/>
      <c r="C997" s="321"/>
      <c r="D997" s="321"/>
      <c r="E997" s="321"/>
      <c r="F997" s="321"/>
      <c r="G997" s="321"/>
      <c r="H997" s="367"/>
      <c r="I997" s="382"/>
      <c r="J997" s="367"/>
      <c r="K997" s="321"/>
      <c r="L997" s="321"/>
      <c r="M997" s="321"/>
      <c r="N997" s="321"/>
      <c r="O997" s="321"/>
      <c r="P997" s="321"/>
    </row>
    <row r="998">
      <c r="A998" s="321"/>
      <c r="B998" s="321"/>
      <c r="C998" s="321"/>
      <c r="D998" s="321"/>
      <c r="E998" s="321"/>
      <c r="F998" s="321"/>
      <c r="G998" s="321"/>
      <c r="H998" s="367"/>
      <c r="I998" s="382"/>
      <c r="J998" s="367"/>
      <c r="K998" s="321"/>
      <c r="L998" s="321"/>
      <c r="M998" s="321"/>
      <c r="N998" s="321"/>
      <c r="O998" s="321"/>
      <c r="P998" s="321"/>
    </row>
    <row r="999">
      <c r="A999" s="321"/>
      <c r="B999" s="321"/>
      <c r="C999" s="321"/>
      <c r="D999" s="321"/>
      <c r="E999" s="321"/>
      <c r="F999" s="321"/>
      <c r="G999" s="321"/>
      <c r="H999" s="367"/>
      <c r="I999" s="382"/>
      <c r="J999" s="367"/>
      <c r="K999" s="321"/>
      <c r="L999" s="321"/>
      <c r="M999" s="321"/>
      <c r="N999" s="321"/>
      <c r="O999" s="321"/>
      <c r="P999" s="321"/>
    </row>
    <row r="1000">
      <c r="A1000" s="321"/>
      <c r="B1000" s="321"/>
      <c r="C1000" s="321"/>
      <c r="D1000" s="321"/>
      <c r="E1000" s="321"/>
      <c r="F1000" s="321"/>
      <c r="G1000" s="321"/>
      <c r="H1000" s="367"/>
      <c r="I1000" s="382"/>
      <c r="J1000" s="367"/>
      <c r="K1000" s="321"/>
      <c r="L1000" s="321"/>
      <c r="M1000" s="321"/>
      <c r="N1000" s="321"/>
      <c r="O1000" s="321"/>
      <c r="P1000" s="321"/>
    </row>
    <row r="1001">
      <c r="A1001" s="321"/>
      <c r="B1001" s="321"/>
      <c r="C1001" s="321"/>
      <c r="D1001" s="321"/>
      <c r="E1001" s="321"/>
      <c r="F1001" s="321"/>
      <c r="G1001" s="321"/>
      <c r="H1001" s="367"/>
      <c r="I1001" s="382"/>
      <c r="J1001" s="367"/>
      <c r="K1001" s="321"/>
      <c r="L1001" s="321"/>
      <c r="M1001" s="321"/>
      <c r="N1001" s="321"/>
      <c r="O1001" s="321"/>
      <c r="P1001" s="321"/>
    </row>
    <row r="1002">
      <c r="A1002" s="321"/>
      <c r="B1002" s="321"/>
      <c r="C1002" s="321"/>
      <c r="D1002" s="321"/>
      <c r="E1002" s="321"/>
      <c r="F1002" s="321"/>
      <c r="G1002" s="321"/>
      <c r="H1002" s="367"/>
      <c r="I1002" s="382"/>
      <c r="J1002" s="367"/>
      <c r="K1002" s="321"/>
      <c r="L1002" s="321"/>
      <c r="M1002" s="321"/>
      <c r="N1002" s="321"/>
      <c r="O1002" s="321"/>
      <c r="P1002" s="321"/>
    </row>
    <row r="1003">
      <c r="A1003" s="321"/>
      <c r="B1003" s="321"/>
      <c r="C1003" s="321"/>
      <c r="D1003" s="321"/>
      <c r="E1003" s="321"/>
      <c r="F1003" s="321"/>
      <c r="G1003" s="321"/>
      <c r="H1003" s="367"/>
      <c r="I1003" s="382"/>
      <c r="J1003" s="367"/>
      <c r="K1003" s="321"/>
      <c r="L1003" s="321"/>
      <c r="M1003" s="321"/>
      <c r="N1003" s="321"/>
      <c r="O1003" s="321"/>
      <c r="P1003" s="321"/>
    </row>
    <row r="1004">
      <c r="A1004" s="321"/>
      <c r="B1004" s="321"/>
      <c r="C1004" s="321"/>
      <c r="D1004" s="321"/>
      <c r="E1004" s="321"/>
      <c r="F1004" s="321"/>
      <c r="G1004" s="321"/>
      <c r="H1004" s="367"/>
      <c r="I1004" s="382"/>
      <c r="J1004" s="367"/>
      <c r="K1004" s="321"/>
      <c r="L1004" s="321"/>
      <c r="M1004" s="321"/>
      <c r="N1004" s="321"/>
      <c r="O1004" s="321"/>
      <c r="P1004" s="321"/>
    </row>
    <row r="1005">
      <c r="A1005" s="321"/>
      <c r="B1005" s="321"/>
      <c r="C1005" s="321"/>
      <c r="D1005" s="321"/>
      <c r="E1005" s="321"/>
      <c r="F1005" s="321"/>
      <c r="G1005" s="321"/>
      <c r="H1005" s="367"/>
      <c r="I1005" s="382"/>
      <c r="J1005" s="367"/>
      <c r="K1005" s="321"/>
      <c r="L1005" s="321"/>
      <c r="M1005" s="321"/>
      <c r="N1005" s="321"/>
      <c r="O1005" s="321"/>
      <c r="P1005" s="321"/>
    </row>
    <row r="1006">
      <c r="A1006" s="321"/>
      <c r="B1006" s="321"/>
      <c r="C1006" s="321"/>
      <c r="D1006" s="321"/>
      <c r="E1006" s="321"/>
      <c r="F1006" s="321"/>
      <c r="G1006" s="321"/>
      <c r="H1006" s="367"/>
      <c r="I1006" s="382"/>
      <c r="J1006" s="367"/>
      <c r="K1006" s="321"/>
      <c r="L1006" s="321"/>
      <c r="M1006" s="321"/>
      <c r="N1006" s="321"/>
      <c r="O1006" s="321"/>
      <c r="P1006" s="321"/>
    </row>
    <row r="1007">
      <c r="A1007" s="321"/>
      <c r="B1007" s="321"/>
      <c r="C1007" s="321"/>
      <c r="D1007" s="321"/>
      <c r="E1007" s="321"/>
      <c r="F1007" s="321"/>
      <c r="G1007" s="321"/>
      <c r="H1007" s="367"/>
      <c r="I1007" s="382"/>
      <c r="J1007" s="367"/>
      <c r="K1007" s="321"/>
      <c r="L1007" s="321"/>
      <c r="M1007" s="321"/>
      <c r="N1007" s="321"/>
      <c r="O1007" s="321"/>
      <c r="P1007" s="321"/>
    </row>
    <row r="1008">
      <c r="A1008" s="321"/>
      <c r="B1008" s="321"/>
      <c r="C1008" s="321"/>
      <c r="D1008" s="321"/>
      <c r="E1008" s="321"/>
      <c r="F1008" s="321"/>
      <c r="G1008" s="321"/>
      <c r="H1008" s="367"/>
      <c r="I1008" s="382"/>
      <c r="J1008" s="367"/>
      <c r="K1008" s="321"/>
      <c r="L1008" s="321"/>
      <c r="M1008" s="321"/>
      <c r="N1008" s="321"/>
      <c r="O1008" s="321"/>
      <c r="P1008" s="321"/>
    </row>
    <row r="1009">
      <c r="A1009" s="321"/>
      <c r="B1009" s="321"/>
      <c r="C1009" s="321"/>
      <c r="D1009" s="321"/>
      <c r="E1009" s="321"/>
      <c r="F1009" s="321"/>
      <c r="G1009" s="321"/>
      <c r="H1009" s="367"/>
      <c r="I1009" s="382"/>
      <c r="J1009" s="367"/>
      <c r="K1009" s="321"/>
      <c r="L1009" s="321"/>
      <c r="M1009" s="321"/>
      <c r="N1009" s="321"/>
      <c r="O1009" s="321"/>
      <c r="P1009" s="321"/>
    </row>
    <row r="1010">
      <c r="A1010" s="321"/>
      <c r="B1010" s="321"/>
      <c r="C1010" s="321"/>
      <c r="D1010" s="321"/>
      <c r="E1010" s="321"/>
      <c r="F1010" s="321"/>
      <c r="G1010" s="321"/>
      <c r="H1010" s="367"/>
      <c r="I1010" s="382"/>
      <c r="J1010" s="367"/>
      <c r="K1010" s="321"/>
      <c r="L1010" s="321"/>
      <c r="M1010" s="321"/>
      <c r="N1010" s="321"/>
      <c r="O1010" s="321"/>
      <c r="P1010" s="321"/>
    </row>
    <row r="1011">
      <c r="A1011" s="321"/>
      <c r="B1011" s="321"/>
      <c r="C1011" s="321"/>
      <c r="D1011" s="321"/>
      <c r="E1011" s="321"/>
      <c r="F1011" s="321"/>
      <c r="G1011" s="321"/>
      <c r="H1011" s="367"/>
      <c r="I1011" s="382"/>
      <c r="J1011" s="367"/>
      <c r="K1011" s="321"/>
      <c r="L1011" s="321"/>
      <c r="M1011" s="321"/>
      <c r="N1011" s="321"/>
      <c r="O1011" s="321"/>
      <c r="P1011" s="321"/>
    </row>
    <row r="1012">
      <c r="A1012" s="321"/>
      <c r="B1012" s="321"/>
      <c r="C1012" s="321"/>
      <c r="D1012" s="321"/>
      <c r="E1012" s="321"/>
      <c r="F1012" s="321"/>
      <c r="G1012" s="321"/>
      <c r="H1012" s="367"/>
      <c r="I1012" s="382"/>
      <c r="J1012" s="367"/>
      <c r="K1012" s="321"/>
      <c r="L1012" s="321"/>
      <c r="M1012" s="321"/>
      <c r="N1012" s="321"/>
      <c r="O1012" s="321"/>
      <c r="P1012" s="321"/>
    </row>
    <row r="1013">
      <c r="A1013" s="321"/>
      <c r="B1013" s="321"/>
      <c r="C1013" s="321"/>
      <c r="D1013" s="321"/>
      <c r="E1013" s="321"/>
      <c r="F1013" s="321"/>
      <c r="G1013" s="321"/>
      <c r="H1013" s="367"/>
      <c r="I1013" s="382"/>
      <c r="J1013" s="367"/>
      <c r="K1013" s="321"/>
      <c r="L1013" s="321"/>
      <c r="M1013" s="321"/>
      <c r="N1013" s="321"/>
      <c r="O1013" s="321"/>
      <c r="P1013" s="321"/>
    </row>
    <row r="1014">
      <c r="A1014" s="321"/>
      <c r="B1014" s="321"/>
      <c r="C1014" s="321"/>
      <c r="D1014" s="321"/>
      <c r="E1014" s="321"/>
      <c r="F1014" s="321"/>
      <c r="G1014" s="321"/>
      <c r="H1014" s="367"/>
      <c r="I1014" s="382"/>
      <c r="J1014" s="367"/>
      <c r="K1014" s="321"/>
      <c r="L1014" s="321"/>
      <c r="M1014" s="321"/>
      <c r="N1014" s="321"/>
      <c r="O1014" s="321"/>
      <c r="P1014" s="321"/>
    </row>
    <row r="1015">
      <c r="A1015" s="321"/>
      <c r="B1015" s="321"/>
      <c r="C1015" s="321"/>
      <c r="D1015" s="321"/>
      <c r="E1015" s="321"/>
      <c r="F1015" s="321"/>
      <c r="G1015" s="321"/>
      <c r="H1015" s="367"/>
      <c r="I1015" s="382"/>
      <c r="J1015" s="367"/>
      <c r="K1015" s="321"/>
      <c r="L1015" s="321"/>
      <c r="M1015" s="321"/>
      <c r="N1015" s="321"/>
      <c r="O1015" s="321"/>
      <c r="P1015" s="321"/>
    </row>
    <row r="1016">
      <c r="A1016" s="321"/>
      <c r="B1016" s="321"/>
      <c r="C1016" s="321"/>
      <c r="D1016" s="321"/>
      <c r="E1016" s="321"/>
      <c r="F1016" s="321"/>
      <c r="G1016" s="321"/>
      <c r="H1016" s="367"/>
      <c r="I1016" s="382"/>
      <c r="J1016" s="367"/>
      <c r="K1016" s="321"/>
      <c r="L1016" s="321"/>
      <c r="M1016" s="321"/>
      <c r="N1016" s="321"/>
      <c r="O1016" s="321"/>
      <c r="P1016" s="321"/>
    </row>
    <row r="1017">
      <c r="A1017" s="321"/>
      <c r="B1017" s="321"/>
      <c r="C1017" s="321"/>
      <c r="D1017" s="321"/>
      <c r="E1017" s="321"/>
      <c r="F1017" s="321"/>
      <c r="G1017" s="321"/>
      <c r="H1017" s="367"/>
      <c r="I1017" s="382"/>
      <c r="J1017" s="367"/>
      <c r="K1017" s="321"/>
      <c r="L1017" s="321"/>
      <c r="M1017" s="321"/>
      <c r="N1017" s="321"/>
      <c r="O1017" s="321"/>
      <c r="P1017" s="321"/>
    </row>
    <row r="1018">
      <c r="A1018" s="321"/>
      <c r="B1018" s="321"/>
      <c r="C1018" s="321"/>
      <c r="D1018" s="321"/>
      <c r="E1018" s="321"/>
      <c r="F1018" s="321"/>
      <c r="G1018" s="321"/>
      <c r="H1018" s="367"/>
      <c r="I1018" s="382"/>
      <c r="J1018" s="367"/>
      <c r="K1018" s="321"/>
      <c r="L1018" s="321"/>
      <c r="M1018" s="321"/>
      <c r="N1018" s="321"/>
      <c r="O1018" s="321"/>
      <c r="P1018" s="321"/>
    </row>
    <row r="1019">
      <c r="A1019" s="321"/>
      <c r="B1019" s="321"/>
      <c r="C1019" s="321"/>
      <c r="D1019" s="321"/>
      <c r="E1019" s="321"/>
      <c r="F1019" s="321"/>
      <c r="G1019" s="321"/>
      <c r="H1019" s="367"/>
      <c r="I1019" s="382"/>
      <c r="J1019" s="367"/>
      <c r="K1019" s="321"/>
      <c r="L1019" s="321"/>
      <c r="M1019" s="321"/>
      <c r="N1019" s="321"/>
      <c r="O1019" s="321"/>
      <c r="P1019" s="321"/>
    </row>
    <row r="1020">
      <c r="A1020" s="321"/>
      <c r="B1020" s="321"/>
      <c r="C1020" s="321"/>
      <c r="D1020" s="321"/>
      <c r="E1020" s="321"/>
      <c r="F1020" s="321"/>
      <c r="G1020" s="321"/>
      <c r="H1020" s="367"/>
      <c r="I1020" s="382"/>
      <c r="J1020" s="367"/>
      <c r="K1020" s="321"/>
      <c r="L1020" s="321"/>
      <c r="M1020" s="321"/>
      <c r="N1020" s="321"/>
      <c r="O1020" s="321"/>
      <c r="P1020" s="321"/>
    </row>
    <row r="1021">
      <c r="A1021" s="321"/>
      <c r="B1021" s="321"/>
      <c r="C1021" s="321"/>
      <c r="D1021" s="321"/>
      <c r="E1021" s="321"/>
      <c r="F1021" s="321"/>
      <c r="G1021" s="321"/>
      <c r="H1021" s="367"/>
      <c r="I1021" s="382"/>
      <c r="J1021" s="367"/>
      <c r="K1021" s="321"/>
      <c r="L1021" s="321"/>
      <c r="M1021" s="321"/>
      <c r="N1021" s="321"/>
      <c r="O1021" s="321"/>
      <c r="P1021" s="321"/>
    </row>
    <row r="1022">
      <c r="A1022" s="321"/>
      <c r="B1022" s="321"/>
      <c r="C1022" s="321"/>
      <c r="D1022" s="321"/>
      <c r="E1022" s="321"/>
      <c r="F1022" s="321"/>
      <c r="G1022" s="321"/>
      <c r="H1022" s="367"/>
      <c r="I1022" s="382"/>
      <c r="J1022" s="367"/>
      <c r="K1022" s="321"/>
      <c r="L1022" s="321"/>
      <c r="M1022" s="321"/>
      <c r="N1022" s="321"/>
      <c r="O1022" s="321"/>
      <c r="P1022" s="321"/>
    </row>
    <row r="1023">
      <c r="A1023" s="321"/>
      <c r="B1023" s="321"/>
      <c r="C1023" s="321"/>
      <c r="D1023" s="321"/>
      <c r="E1023" s="321"/>
      <c r="F1023" s="321"/>
      <c r="G1023" s="321"/>
      <c r="H1023" s="367"/>
      <c r="I1023" s="382"/>
      <c r="J1023" s="367"/>
      <c r="K1023" s="321"/>
      <c r="L1023" s="321"/>
      <c r="M1023" s="321"/>
      <c r="N1023" s="321"/>
      <c r="O1023" s="321"/>
      <c r="P1023" s="321"/>
    </row>
    <row r="1024">
      <c r="A1024" s="321"/>
      <c r="B1024" s="321"/>
      <c r="C1024" s="321"/>
      <c r="D1024" s="321"/>
      <c r="E1024" s="321"/>
      <c r="F1024" s="321"/>
      <c r="G1024" s="321"/>
      <c r="H1024" s="367"/>
      <c r="I1024" s="382"/>
      <c r="J1024" s="367"/>
      <c r="K1024" s="321"/>
      <c r="L1024" s="321"/>
      <c r="M1024" s="321"/>
      <c r="N1024" s="321"/>
      <c r="O1024" s="321"/>
      <c r="P1024" s="321"/>
    </row>
    <row r="1025">
      <c r="A1025" s="321"/>
      <c r="B1025" s="321"/>
      <c r="C1025" s="321"/>
      <c r="D1025" s="321"/>
      <c r="E1025" s="321"/>
      <c r="F1025" s="321"/>
      <c r="G1025" s="321"/>
      <c r="H1025" s="367"/>
      <c r="I1025" s="382"/>
      <c r="J1025" s="367"/>
      <c r="K1025" s="321"/>
      <c r="L1025" s="321"/>
      <c r="M1025" s="321"/>
      <c r="N1025" s="321"/>
      <c r="O1025" s="321"/>
      <c r="P1025" s="321"/>
    </row>
    <row r="1026">
      <c r="A1026" s="321"/>
      <c r="B1026" s="321"/>
      <c r="C1026" s="321"/>
      <c r="D1026" s="321"/>
      <c r="E1026" s="321"/>
      <c r="F1026" s="321"/>
      <c r="G1026" s="321"/>
      <c r="H1026" s="367"/>
      <c r="I1026" s="382"/>
      <c r="J1026" s="367"/>
      <c r="K1026" s="321"/>
      <c r="L1026" s="321"/>
      <c r="M1026" s="321"/>
      <c r="N1026" s="321"/>
      <c r="O1026" s="321"/>
      <c r="P1026" s="321"/>
    </row>
    <row r="1027">
      <c r="A1027" s="321"/>
      <c r="B1027" s="321"/>
      <c r="C1027" s="321"/>
      <c r="D1027" s="321"/>
      <c r="E1027" s="321"/>
      <c r="F1027" s="321"/>
      <c r="G1027" s="321"/>
      <c r="H1027" s="367"/>
      <c r="I1027" s="382"/>
      <c r="J1027" s="367"/>
      <c r="K1027" s="321"/>
      <c r="L1027" s="321"/>
      <c r="M1027" s="321"/>
      <c r="N1027" s="321"/>
      <c r="O1027" s="321"/>
      <c r="P1027" s="321"/>
    </row>
    <row r="1028">
      <c r="A1028" s="321"/>
      <c r="B1028" s="321"/>
      <c r="C1028" s="321"/>
      <c r="D1028" s="321"/>
      <c r="E1028" s="321"/>
      <c r="F1028" s="321"/>
      <c r="G1028" s="321"/>
      <c r="H1028" s="367"/>
      <c r="I1028" s="382"/>
      <c r="J1028" s="367"/>
      <c r="K1028" s="321"/>
      <c r="L1028" s="321"/>
      <c r="M1028" s="321"/>
      <c r="N1028" s="321"/>
      <c r="O1028" s="321"/>
      <c r="P1028" s="321"/>
    </row>
    <row r="1029">
      <c r="A1029" s="321"/>
      <c r="B1029" s="321"/>
      <c r="C1029" s="321"/>
      <c r="D1029" s="321"/>
      <c r="E1029" s="321"/>
      <c r="F1029" s="321"/>
      <c r="G1029" s="321"/>
      <c r="H1029" s="367"/>
      <c r="I1029" s="382"/>
      <c r="J1029" s="367"/>
      <c r="K1029" s="321"/>
      <c r="L1029" s="321"/>
      <c r="M1029" s="321"/>
      <c r="N1029" s="321"/>
      <c r="O1029" s="321"/>
      <c r="P1029" s="321"/>
    </row>
    <row r="1030">
      <c r="A1030" s="321"/>
      <c r="B1030" s="321"/>
      <c r="C1030" s="321"/>
      <c r="D1030" s="321"/>
      <c r="E1030" s="321"/>
      <c r="F1030" s="321"/>
      <c r="G1030" s="321"/>
      <c r="H1030" s="367"/>
      <c r="I1030" s="382"/>
      <c r="J1030" s="367"/>
      <c r="K1030" s="321"/>
      <c r="L1030" s="321"/>
      <c r="M1030" s="321"/>
      <c r="N1030" s="321"/>
      <c r="O1030" s="321"/>
      <c r="P1030" s="321"/>
    </row>
    <row r="1031">
      <c r="A1031" s="321"/>
      <c r="B1031" s="321"/>
      <c r="C1031" s="321"/>
      <c r="D1031" s="321"/>
      <c r="E1031" s="321"/>
      <c r="F1031" s="321"/>
      <c r="G1031" s="321"/>
      <c r="H1031" s="367"/>
      <c r="I1031" s="382"/>
      <c r="J1031" s="367"/>
      <c r="K1031" s="321"/>
      <c r="L1031" s="321"/>
      <c r="M1031" s="321"/>
      <c r="N1031" s="321"/>
      <c r="O1031" s="321"/>
      <c r="P1031" s="321"/>
    </row>
    <row r="1032">
      <c r="A1032" s="321"/>
      <c r="B1032" s="321"/>
      <c r="C1032" s="321"/>
      <c r="D1032" s="321"/>
      <c r="E1032" s="321"/>
      <c r="F1032" s="321"/>
      <c r="G1032" s="321"/>
      <c r="H1032" s="367"/>
      <c r="I1032" s="382"/>
      <c r="J1032" s="367"/>
      <c r="K1032" s="321"/>
      <c r="L1032" s="321"/>
      <c r="M1032" s="321"/>
      <c r="N1032" s="321"/>
      <c r="O1032" s="321"/>
      <c r="P1032" s="321"/>
    </row>
    <row r="1033">
      <c r="A1033" s="321"/>
      <c r="B1033" s="321"/>
      <c r="C1033" s="321"/>
      <c r="D1033" s="321"/>
      <c r="E1033" s="321"/>
      <c r="F1033" s="321"/>
      <c r="G1033" s="321"/>
      <c r="H1033" s="367"/>
      <c r="I1033" s="382"/>
      <c r="J1033" s="367"/>
      <c r="K1033" s="321"/>
      <c r="L1033" s="321"/>
      <c r="M1033" s="321"/>
      <c r="N1033" s="321"/>
      <c r="O1033" s="321"/>
      <c r="P1033" s="321"/>
    </row>
    <row r="1034">
      <c r="A1034" s="321"/>
      <c r="B1034" s="321"/>
      <c r="C1034" s="321"/>
      <c r="D1034" s="321"/>
      <c r="E1034" s="321"/>
      <c r="F1034" s="321"/>
      <c r="G1034" s="321"/>
      <c r="H1034" s="367"/>
      <c r="I1034" s="382"/>
      <c r="J1034" s="367"/>
      <c r="K1034" s="321"/>
      <c r="L1034" s="321"/>
      <c r="M1034" s="321"/>
      <c r="N1034" s="321"/>
      <c r="O1034" s="321"/>
      <c r="P1034" s="321"/>
    </row>
    <row r="1035">
      <c r="A1035" s="321"/>
      <c r="B1035" s="321"/>
      <c r="C1035" s="321"/>
      <c r="D1035" s="321"/>
      <c r="E1035" s="321"/>
      <c r="F1035" s="321"/>
      <c r="G1035" s="321"/>
      <c r="H1035" s="367"/>
      <c r="I1035" s="382"/>
      <c r="J1035" s="367"/>
      <c r="K1035" s="321"/>
      <c r="L1035" s="321"/>
      <c r="M1035" s="321"/>
      <c r="N1035" s="321"/>
      <c r="O1035" s="321"/>
      <c r="P1035" s="321"/>
    </row>
    <row r="1036">
      <c r="A1036" s="321"/>
      <c r="B1036" s="321"/>
      <c r="C1036" s="321"/>
      <c r="D1036" s="321"/>
      <c r="E1036" s="321"/>
      <c r="F1036" s="321"/>
      <c r="G1036" s="321"/>
      <c r="H1036" s="367"/>
      <c r="I1036" s="382"/>
      <c r="J1036" s="367"/>
      <c r="K1036" s="321"/>
      <c r="L1036" s="321"/>
      <c r="M1036" s="321"/>
      <c r="N1036" s="321"/>
      <c r="O1036" s="321"/>
      <c r="P1036" s="321"/>
    </row>
    <row r="1037">
      <c r="A1037" s="321"/>
      <c r="B1037" s="321"/>
      <c r="C1037" s="321"/>
      <c r="D1037" s="321"/>
      <c r="E1037" s="321"/>
      <c r="F1037" s="321"/>
      <c r="G1037" s="321"/>
      <c r="H1037" s="367"/>
      <c r="I1037" s="382"/>
      <c r="J1037" s="367"/>
      <c r="K1037" s="321"/>
      <c r="L1037" s="321"/>
      <c r="M1037" s="321"/>
      <c r="N1037" s="321"/>
      <c r="O1037" s="321"/>
      <c r="P1037" s="321"/>
    </row>
    <row r="1038">
      <c r="A1038" s="321"/>
      <c r="B1038" s="321"/>
      <c r="C1038" s="321"/>
      <c r="D1038" s="321"/>
      <c r="E1038" s="321"/>
      <c r="F1038" s="321"/>
      <c r="G1038" s="321"/>
      <c r="H1038" s="367"/>
      <c r="I1038" s="382"/>
      <c r="J1038" s="367"/>
      <c r="K1038" s="321"/>
      <c r="L1038" s="321"/>
      <c r="M1038" s="321"/>
      <c r="N1038" s="321"/>
      <c r="O1038" s="321"/>
      <c r="P1038" s="321"/>
    </row>
    <row r="1039">
      <c r="A1039" s="321"/>
      <c r="B1039" s="321"/>
      <c r="C1039" s="321"/>
      <c r="D1039" s="321"/>
      <c r="E1039" s="321"/>
      <c r="F1039" s="321"/>
      <c r="G1039" s="321"/>
      <c r="H1039" s="367"/>
      <c r="I1039" s="382"/>
      <c r="J1039" s="367"/>
      <c r="K1039" s="321"/>
      <c r="L1039" s="321"/>
      <c r="M1039" s="321"/>
      <c r="N1039" s="321"/>
      <c r="O1039" s="321"/>
      <c r="P1039" s="321"/>
    </row>
    <row r="1040">
      <c r="A1040" s="321"/>
      <c r="B1040" s="321"/>
      <c r="C1040" s="321"/>
      <c r="D1040" s="321"/>
      <c r="E1040" s="321"/>
      <c r="F1040" s="321"/>
      <c r="G1040" s="321"/>
      <c r="H1040" s="367"/>
      <c r="I1040" s="382"/>
      <c r="J1040" s="367"/>
      <c r="K1040" s="321"/>
      <c r="L1040" s="321"/>
      <c r="M1040" s="321"/>
      <c r="N1040" s="321"/>
      <c r="O1040" s="321"/>
      <c r="P1040" s="321"/>
    </row>
    <row r="1041">
      <c r="A1041" s="321"/>
      <c r="B1041" s="321"/>
      <c r="C1041" s="321"/>
      <c r="D1041" s="321"/>
      <c r="E1041" s="321"/>
      <c r="F1041" s="321"/>
      <c r="G1041" s="321"/>
      <c r="H1041" s="367"/>
      <c r="I1041" s="382"/>
      <c r="J1041" s="367"/>
      <c r="K1041" s="321"/>
      <c r="L1041" s="321"/>
      <c r="M1041" s="321"/>
      <c r="N1041" s="321"/>
      <c r="O1041" s="321"/>
      <c r="P1041" s="321"/>
    </row>
    <row r="1042">
      <c r="A1042" s="321"/>
      <c r="B1042" s="321"/>
      <c r="C1042" s="321"/>
      <c r="D1042" s="321"/>
      <c r="E1042" s="321"/>
      <c r="F1042" s="321"/>
      <c r="G1042" s="321"/>
      <c r="H1042" s="367"/>
      <c r="I1042" s="382"/>
      <c r="J1042" s="367"/>
      <c r="K1042" s="321"/>
      <c r="L1042" s="321"/>
      <c r="M1042" s="321"/>
      <c r="N1042" s="321"/>
      <c r="O1042" s="321"/>
      <c r="P1042" s="321"/>
    </row>
    <row r="1043">
      <c r="A1043" s="321"/>
      <c r="B1043" s="321"/>
      <c r="C1043" s="321"/>
      <c r="D1043" s="321"/>
      <c r="E1043" s="321"/>
      <c r="F1043" s="321"/>
      <c r="G1043" s="321"/>
      <c r="H1043" s="367"/>
      <c r="I1043" s="382"/>
      <c r="J1043" s="367"/>
      <c r="K1043" s="321"/>
      <c r="L1043" s="321"/>
      <c r="M1043" s="321"/>
      <c r="N1043" s="321"/>
      <c r="O1043" s="321"/>
      <c r="P1043" s="321"/>
    </row>
    <row r="1044">
      <c r="A1044" s="321"/>
      <c r="B1044" s="321"/>
      <c r="C1044" s="321"/>
      <c r="D1044" s="321"/>
      <c r="E1044" s="321"/>
      <c r="F1044" s="321"/>
      <c r="G1044" s="321"/>
      <c r="H1044" s="367"/>
      <c r="I1044" s="382"/>
      <c r="J1044" s="367"/>
      <c r="K1044" s="321"/>
      <c r="L1044" s="321"/>
      <c r="M1044" s="321"/>
      <c r="N1044" s="321"/>
      <c r="O1044" s="321"/>
      <c r="P1044" s="321"/>
    </row>
    <row r="1045">
      <c r="A1045" s="321"/>
      <c r="B1045" s="321"/>
      <c r="C1045" s="321"/>
      <c r="D1045" s="321"/>
      <c r="E1045" s="321"/>
      <c r="F1045" s="321"/>
      <c r="G1045" s="321"/>
      <c r="H1045" s="367"/>
      <c r="I1045" s="382"/>
      <c r="J1045" s="367"/>
      <c r="K1045" s="321"/>
      <c r="L1045" s="321"/>
      <c r="M1045" s="321"/>
      <c r="N1045" s="321"/>
      <c r="O1045" s="321"/>
      <c r="P1045" s="321"/>
    </row>
    <row r="1046">
      <c r="A1046" s="321"/>
      <c r="B1046" s="321"/>
      <c r="C1046" s="321"/>
      <c r="D1046" s="321"/>
      <c r="E1046" s="321"/>
      <c r="F1046" s="321"/>
      <c r="G1046" s="321"/>
      <c r="H1046" s="367"/>
      <c r="I1046" s="382"/>
      <c r="J1046" s="367"/>
      <c r="K1046" s="321"/>
      <c r="L1046" s="321"/>
      <c r="M1046" s="321"/>
      <c r="N1046" s="321"/>
      <c r="O1046" s="321"/>
      <c r="P1046" s="321"/>
    </row>
    <row r="1047">
      <c r="A1047" s="321"/>
      <c r="B1047" s="321"/>
      <c r="C1047" s="321"/>
      <c r="D1047" s="321"/>
      <c r="E1047" s="321"/>
      <c r="F1047" s="321"/>
      <c r="G1047" s="321"/>
      <c r="H1047" s="367"/>
      <c r="I1047" s="382"/>
      <c r="J1047" s="367"/>
      <c r="K1047" s="321"/>
      <c r="L1047" s="321"/>
      <c r="M1047" s="321"/>
      <c r="N1047" s="321"/>
      <c r="O1047" s="321"/>
      <c r="P1047" s="321"/>
    </row>
    <row r="1048">
      <c r="A1048" s="321"/>
      <c r="B1048" s="321"/>
      <c r="C1048" s="321"/>
      <c r="D1048" s="321"/>
      <c r="E1048" s="321"/>
      <c r="F1048" s="321"/>
      <c r="G1048" s="321"/>
      <c r="H1048" s="367"/>
      <c r="I1048" s="382"/>
      <c r="J1048" s="367"/>
      <c r="K1048" s="321"/>
      <c r="L1048" s="321"/>
      <c r="M1048" s="321"/>
      <c r="N1048" s="321"/>
      <c r="O1048" s="321"/>
      <c r="P1048" s="321"/>
    </row>
    <row r="1049">
      <c r="A1049" s="321"/>
      <c r="B1049" s="321"/>
      <c r="C1049" s="321"/>
      <c r="D1049" s="321"/>
      <c r="E1049" s="321"/>
      <c r="F1049" s="321"/>
      <c r="G1049" s="321"/>
      <c r="H1049" s="367"/>
      <c r="I1049" s="382"/>
      <c r="J1049" s="367"/>
      <c r="K1049" s="321"/>
      <c r="L1049" s="321"/>
      <c r="M1049" s="321"/>
      <c r="N1049" s="321"/>
      <c r="O1049" s="321"/>
      <c r="P1049" s="321"/>
    </row>
    <row r="1050">
      <c r="A1050" s="321"/>
      <c r="B1050" s="321"/>
      <c r="C1050" s="321"/>
      <c r="D1050" s="321"/>
      <c r="E1050" s="321"/>
      <c r="F1050" s="321"/>
      <c r="G1050" s="321"/>
      <c r="H1050" s="367"/>
      <c r="I1050" s="382"/>
      <c r="J1050" s="367"/>
      <c r="K1050" s="321"/>
      <c r="L1050" s="321"/>
      <c r="M1050" s="321"/>
      <c r="N1050" s="321"/>
      <c r="O1050" s="321"/>
      <c r="P1050" s="321"/>
    </row>
    <row r="1051">
      <c r="A1051" s="321"/>
      <c r="B1051" s="321"/>
      <c r="C1051" s="321"/>
      <c r="D1051" s="321"/>
      <c r="E1051" s="321"/>
      <c r="F1051" s="321"/>
      <c r="G1051" s="321"/>
      <c r="H1051" s="367"/>
      <c r="I1051" s="382"/>
      <c r="J1051" s="367"/>
      <c r="K1051" s="321"/>
      <c r="L1051" s="321"/>
      <c r="M1051" s="321"/>
      <c r="N1051" s="321"/>
      <c r="O1051" s="321"/>
      <c r="P1051" s="321"/>
    </row>
    <row r="1052">
      <c r="A1052" s="321"/>
      <c r="B1052" s="321"/>
      <c r="C1052" s="321"/>
      <c r="D1052" s="321"/>
      <c r="E1052" s="321"/>
      <c r="F1052" s="321"/>
      <c r="G1052" s="321"/>
      <c r="H1052" s="367"/>
      <c r="I1052" s="382"/>
      <c r="J1052" s="367"/>
      <c r="K1052" s="321"/>
      <c r="L1052" s="321"/>
      <c r="M1052" s="321"/>
      <c r="N1052" s="321"/>
      <c r="O1052" s="321"/>
      <c r="P1052" s="321"/>
    </row>
    <row r="1053">
      <c r="A1053" s="321"/>
      <c r="B1053" s="321"/>
      <c r="C1053" s="321"/>
      <c r="D1053" s="321"/>
      <c r="E1053" s="321"/>
      <c r="F1053" s="321"/>
      <c r="G1053" s="321"/>
      <c r="H1053" s="367"/>
      <c r="I1053" s="382"/>
      <c r="J1053" s="367"/>
      <c r="K1053" s="321"/>
      <c r="L1053" s="321"/>
      <c r="M1053" s="321"/>
      <c r="N1053" s="321"/>
      <c r="O1053" s="321"/>
      <c r="P1053" s="321"/>
    </row>
    <row r="1054">
      <c r="A1054" s="321"/>
      <c r="B1054" s="321"/>
      <c r="C1054" s="321"/>
      <c r="D1054" s="321"/>
      <c r="E1054" s="321"/>
      <c r="F1054" s="321"/>
      <c r="G1054" s="321"/>
      <c r="H1054" s="367"/>
      <c r="I1054" s="382"/>
      <c r="J1054" s="367"/>
      <c r="K1054" s="321"/>
      <c r="L1054" s="321"/>
      <c r="M1054" s="321"/>
      <c r="N1054" s="321"/>
      <c r="O1054" s="321"/>
      <c r="P1054" s="321"/>
    </row>
    <row r="1055">
      <c r="A1055" s="321"/>
      <c r="B1055" s="321"/>
      <c r="C1055" s="321"/>
      <c r="D1055" s="321"/>
      <c r="E1055" s="321"/>
      <c r="F1055" s="321"/>
      <c r="G1055" s="321"/>
      <c r="H1055" s="367"/>
      <c r="I1055" s="382"/>
      <c r="J1055" s="367"/>
      <c r="K1055" s="321"/>
      <c r="L1055" s="321"/>
      <c r="M1055" s="321"/>
      <c r="N1055" s="321"/>
      <c r="O1055" s="321"/>
      <c r="P1055" s="321"/>
    </row>
    <row r="1056">
      <c r="A1056" s="321"/>
      <c r="B1056" s="321"/>
      <c r="C1056" s="321"/>
      <c r="D1056" s="321"/>
      <c r="E1056" s="321"/>
      <c r="F1056" s="321"/>
      <c r="G1056" s="321"/>
      <c r="H1056" s="367"/>
      <c r="I1056" s="382"/>
      <c r="J1056" s="367"/>
      <c r="K1056" s="321"/>
      <c r="L1056" s="321"/>
      <c r="M1056" s="321"/>
      <c r="N1056" s="321"/>
      <c r="O1056" s="321"/>
      <c r="P1056" s="321"/>
    </row>
    <row r="1057">
      <c r="A1057" s="321"/>
      <c r="B1057" s="321"/>
      <c r="C1057" s="321"/>
      <c r="D1057" s="321"/>
      <c r="E1057" s="321"/>
      <c r="F1057" s="321"/>
      <c r="G1057" s="321"/>
      <c r="H1057" s="367"/>
      <c r="I1057" s="382"/>
      <c r="J1057" s="367"/>
      <c r="K1057" s="321"/>
      <c r="L1057" s="321"/>
      <c r="M1057" s="321"/>
      <c r="N1057" s="321"/>
      <c r="O1057" s="321"/>
      <c r="P1057" s="321"/>
    </row>
    <row r="1058">
      <c r="A1058" s="321"/>
      <c r="B1058" s="321"/>
      <c r="C1058" s="321"/>
      <c r="D1058" s="321"/>
      <c r="E1058" s="321"/>
      <c r="F1058" s="321"/>
      <c r="G1058" s="321"/>
      <c r="H1058" s="367"/>
      <c r="I1058" s="382"/>
      <c r="J1058" s="367"/>
      <c r="K1058" s="321"/>
      <c r="L1058" s="321"/>
      <c r="M1058" s="321"/>
      <c r="N1058" s="321"/>
      <c r="O1058" s="321"/>
      <c r="P1058" s="321"/>
    </row>
    <row r="1059">
      <c r="A1059" s="321"/>
      <c r="B1059" s="321"/>
      <c r="C1059" s="321"/>
      <c r="D1059" s="321"/>
      <c r="E1059" s="321"/>
      <c r="F1059" s="321"/>
      <c r="G1059" s="321"/>
      <c r="H1059" s="367"/>
      <c r="I1059" s="382"/>
      <c r="J1059" s="367"/>
      <c r="K1059" s="321"/>
      <c r="L1059" s="321"/>
      <c r="M1059" s="321"/>
      <c r="N1059" s="321"/>
      <c r="O1059" s="321"/>
      <c r="P1059" s="321"/>
    </row>
    <row r="1060">
      <c r="A1060" s="321"/>
      <c r="B1060" s="321"/>
      <c r="C1060" s="321"/>
      <c r="D1060" s="321"/>
      <c r="E1060" s="321"/>
      <c r="F1060" s="321"/>
      <c r="G1060" s="321"/>
      <c r="H1060" s="367"/>
      <c r="I1060" s="382"/>
      <c r="J1060" s="367"/>
      <c r="K1060" s="321"/>
      <c r="L1060" s="321"/>
      <c r="M1060" s="321"/>
      <c r="N1060" s="321"/>
      <c r="O1060" s="321"/>
      <c r="P1060" s="321"/>
    </row>
    <row r="1061">
      <c r="A1061" s="321"/>
      <c r="B1061" s="321"/>
      <c r="C1061" s="321"/>
      <c r="D1061" s="321"/>
      <c r="E1061" s="321"/>
      <c r="F1061" s="321"/>
      <c r="G1061" s="321"/>
      <c r="H1061" s="367"/>
      <c r="I1061" s="382"/>
      <c r="J1061" s="367"/>
      <c r="K1061" s="321"/>
      <c r="L1061" s="321"/>
      <c r="M1061" s="321"/>
      <c r="N1061" s="321"/>
      <c r="O1061" s="321"/>
      <c r="P1061" s="321"/>
    </row>
    <row r="1062">
      <c r="A1062" s="321"/>
      <c r="B1062" s="321"/>
      <c r="C1062" s="321"/>
      <c r="D1062" s="321"/>
      <c r="E1062" s="321"/>
      <c r="F1062" s="321"/>
      <c r="G1062" s="321"/>
      <c r="H1062" s="367"/>
      <c r="I1062" s="382"/>
      <c r="J1062" s="367"/>
      <c r="K1062" s="321"/>
      <c r="L1062" s="321"/>
      <c r="M1062" s="321"/>
      <c r="N1062" s="321"/>
      <c r="O1062" s="321"/>
      <c r="P1062" s="321"/>
    </row>
    <row r="1063">
      <c r="A1063" s="321"/>
      <c r="B1063" s="321"/>
      <c r="C1063" s="321"/>
      <c r="D1063" s="321"/>
      <c r="E1063" s="321"/>
      <c r="F1063" s="321"/>
      <c r="G1063" s="321"/>
      <c r="H1063" s="367"/>
      <c r="I1063" s="382"/>
      <c r="J1063" s="367"/>
      <c r="K1063" s="321"/>
      <c r="L1063" s="321"/>
      <c r="M1063" s="321"/>
      <c r="N1063" s="321"/>
      <c r="O1063" s="321"/>
      <c r="P1063" s="321"/>
    </row>
  </sheetData>
  <mergeCells count="1">
    <mergeCell ref="L39:O3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15.13"/>
    <col customWidth="1" min="2" max="2" width="27.38"/>
    <col customWidth="1" min="3" max="3" width="14.25"/>
    <col customWidth="1" min="4" max="4" width="14.63"/>
    <col customWidth="1" min="5" max="5" width="16.0"/>
    <col customWidth="1" min="6" max="6" width="15.5"/>
    <col customWidth="1" min="7" max="7" width="17.75"/>
    <col customWidth="1" min="8" max="8" width="22.0"/>
    <col customWidth="1" min="9" max="10" width="20.75"/>
    <col customWidth="1" min="11" max="13" width="12.13"/>
    <col customWidth="1" min="14" max="14" width="20.75"/>
    <col customWidth="1" min="15" max="15" width="32.25"/>
  </cols>
  <sheetData>
    <row r="1">
      <c r="A1" s="388" t="s">
        <v>15</v>
      </c>
      <c r="B1" s="388" t="s">
        <v>878</v>
      </c>
      <c r="C1" s="388" t="s">
        <v>879</v>
      </c>
      <c r="D1" s="388" t="s">
        <v>880</v>
      </c>
      <c r="E1" s="388" t="s">
        <v>881</v>
      </c>
      <c r="F1" s="388" t="s">
        <v>882</v>
      </c>
      <c r="G1" s="388" t="s">
        <v>883</v>
      </c>
      <c r="H1" s="388" t="s">
        <v>884</v>
      </c>
      <c r="I1" s="388" t="s">
        <v>885</v>
      </c>
      <c r="J1" s="388" t="s">
        <v>886</v>
      </c>
      <c r="K1" s="388" t="s">
        <v>887</v>
      </c>
      <c r="L1" s="388" t="s">
        <v>888</v>
      </c>
      <c r="M1" s="388" t="s">
        <v>889</v>
      </c>
      <c r="N1" s="388" t="s">
        <v>890</v>
      </c>
      <c r="O1" s="388" t="s">
        <v>56</v>
      </c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/>
    </row>
    <row r="2">
      <c r="A2" s="299" t="s">
        <v>891</v>
      </c>
      <c r="B2" s="299" t="s">
        <v>892</v>
      </c>
      <c r="C2" s="299" t="s">
        <v>893</v>
      </c>
      <c r="D2" s="299" t="s">
        <v>894</v>
      </c>
      <c r="E2" s="299" t="s">
        <v>895</v>
      </c>
      <c r="F2" s="299" t="s">
        <v>896</v>
      </c>
      <c r="G2" s="299" t="s">
        <v>897</v>
      </c>
      <c r="H2" s="390" t="s">
        <v>898</v>
      </c>
      <c r="I2" s="299" t="s">
        <v>899</v>
      </c>
      <c r="J2" s="299" t="s">
        <v>900</v>
      </c>
      <c r="K2" s="391">
        <v>42930.0</v>
      </c>
      <c r="M2" s="299" t="s">
        <v>901</v>
      </c>
      <c r="N2" s="299" t="s">
        <v>902</v>
      </c>
    </row>
    <row r="3">
      <c r="A3" s="299" t="s">
        <v>903</v>
      </c>
      <c r="E3" s="299" t="s">
        <v>904</v>
      </c>
      <c r="F3" s="299" t="s">
        <v>896</v>
      </c>
      <c r="G3" s="299" t="s">
        <v>897</v>
      </c>
      <c r="I3" s="299" t="s">
        <v>905</v>
      </c>
      <c r="K3" s="391">
        <v>42933.0</v>
      </c>
      <c r="M3" s="299" t="s">
        <v>906</v>
      </c>
    </row>
    <row r="4">
      <c r="A4" s="299" t="s">
        <v>907</v>
      </c>
      <c r="B4" s="299" t="s">
        <v>908</v>
      </c>
      <c r="C4" s="299" t="s">
        <v>909</v>
      </c>
      <c r="D4" s="299" t="s">
        <v>910</v>
      </c>
      <c r="E4" s="299" t="s">
        <v>904</v>
      </c>
      <c r="F4" s="299" t="s">
        <v>911</v>
      </c>
      <c r="G4" s="299" t="s">
        <v>897</v>
      </c>
      <c r="H4" s="390" t="s">
        <v>912</v>
      </c>
      <c r="I4" s="299" t="s">
        <v>913</v>
      </c>
      <c r="J4" s="392" t="s">
        <v>914</v>
      </c>
      <c r="K4" s="391">
        <v>42937.0</v>
      </c>
      <c r="L4" s="393">
        <v>42937.0</v>
      </c>
      <c r="M4" s="299" t="s">
        <v>915</v>
      </c>
      <c r="N4" s="299" t="s">
        <v>916</v>
      </c>
      <c r="O4" s="299" t="s">
        <v>917</v>
      </c>
    </row>
    <row r="5">
      <c r="A5" s="299" t="s">
        <v>918</v>
      </c>
      <c r="E5" s="299" t="s">
        <v>904</v>
      </c>
      <c r="F5" s="299" t="s">
        <v>896</v>
      </c>
      <c r="G5" s="299" t="s">
        <v>919</v>
      </c>
      <c r="I5" s="299" t="s">
        <v>920</v>
      </c>
      <c r="J5" s="299" t="s">
        <v>921</v>
      </c>
      <c r="K5" s="391">
        <v>42940.0</v>
      </c>
      <c r="L5" s="393">
        <v>42940.0</v>
      </c>
      <c r="M5" s="299" t="s">
        <v>922</v>
      </c>
      <c r="N5" s="299" t="s">
        <v>923</v>
      </c>
    </row>
    <row r="6">
      <c r="A6" s="299" t="s">
        <v>924</v>
      </c>
      <c r="E6" s="299" t="s">
        <v>904</v>
      </c>
      <c r="F6" s="299"/>
      <c r="G6" s="299" t="s">
        <v>897</v>
      </c>
      <c r="I6" s="299" t="s">
        <v>925</v>
      </c>
      <c r="K6" s="391">
        <v>42940.0</v>
      </c>
      <c r="M6" s="299" t="s">
        <v>926</v>
      </c>
    </row>
    <row r="7">
      <c r="A7" s="299" t="s">
        <v>927</v>
      </c>
      <c r="B7" s="299" t="s">
        <v>928</v>
      </c>
      <c r="C7" s="299" t="s">
        <v>929</v>
      </c>
      <c r="D7" s="299" t="s">
        <v>930</v>
      </c>
      <c r="E7" s="299" t="s">
        <v>931</v>
      </c>
      <c r="F7" s="299" t="s">
        <v>932</v>
      </c>
      <c r="G7" s="299" t="s">
        <v>919</v>
      </c>
      <c r="H7" s="390" t="s">
        <v>933</v>
      </c>
      <c r="I7" s="299" t="s">
        <v>934</v>
      </c>
      <c r="J7" s="299" t="s">
        <v>935</v>
      </c>
      <c r="K7" s="391">
        <v>42941.0</v>
      </c>
      <c r="L7" s="393">
        <v>42942.0</v>
      </c>
      <c r="M7" s="299" t="s">
        <v>936</v>
      </c>
      <c r="N7" s="299" t="s">
        <v>937</v>
      </c>
    </row>
    <row r="8">
      <c r="A8" s="299" t="s">
        <v>788</v>
      </c>
      <c r="B8" s="299" t="s">
        <v>867</v>
      </c>
      <c r="C8" s="299" t="s">
        <v>909</v>
      </c>
      <c r="D8" s="299" t="s">
        <v>938</v>
      </c>
      <c r="E8" s="299" t="s">
        <v>931</v>
      </c>
      <c r="F8" s="299" t="s">
        <v>939</v>
      </c>
      <c r="G8" s="299" t="s">
        <v>885</v>
      </c>
      <c r="H8" s="390" t="s">
        <v>940</v>
      </c>
      <c r="I8" s="299" t="s">
        <v>941</v>
      </c>
      <c r="J8" s="299" t="s">
        <v>942</v>
      </c>
      <c r="K8" s="391">
        <v>42942.0</v>
      </c>
      <c r="L8" s="393">
        <v>42942.0</v>
      </c>
      <c r="M8" s="299" t="s">
        <v>943</v>
      </c>
      <c r="N8" s="299" t="s">
        <v>944</v>
      </c>
    </row>
    <row r="9">
      <c r="A9" s="299" t="s">
        <v>945</v>
      </c>
      <c r="G9" s="299" t="s">
        <v>897</v>
      </c>
      <c r="I9" s="299" t="s">
        <v>946</v>
      </c>
      <c r="K9" s="391">
        <v>42943.0</v>
      </c>
      <c r="M9" s="299" t="s">
        <v>947</v>
      </c>
    </row>
    <row r="10">
      <c r="A10" s="299" t="s">
        <v>948</v>
      </c>
      <c r="B10" s="299" t="s">
        <v>949</v>
      </c>
      <c r="C10" s="299" t="s">
        <v>950</v>
      </c>
      <c r="D10" s="299" t="s">
        <v>951</v>
      </c>
      <c r="E10" s="299" t="s">
        <v>904</v>
      </c>
      <c r="F10" s="299" t="s">
        <v>896</v>
      </c>
      <c r="G10" s="299" t="s">
        <v>897</v>
      </c>
      <c r="H10" s="390" t="s">
        <v>952</v>
      </c>
      <c r="I10" s="299" t="s">
        <v>953</v>
      </c>
      <c r="J10" s="299" t="s">
        <v>954</v>
      </c>
      <c r="K10" s="391">
        <v>42944.0</v>
      </c>
      <c r="M10" s="299" t="s">
        <v>955</v>
      </c>
      <c r="N10" s="299" t="s">
        <v>902</v>
      </c>
    </row>
    <row r="11">
      <c r="A11" s="299" t="s">
        <v>956</v>
      </c>
      <c r="J11" s="299" t="s">
        <v>957</v>
      </c>
      <c r="K11" s="391">
        <v>42944.0</v>
      </c>
      <c r="M11" s="299" t="s">
        <v>958</v>
      </c>
    </row>
    <row r="12">
      <c r="A12" s="299" t="s">
        <v>959</v>
      </c>
      <c r="B12" s="299" t="s">
        <v>960</v>
      </c>
      <c r="C12" s="299" t="s">
        <v>961</v>
      </c>
      <c r="D12" s="299" t="s">
        <v>962</v>
      </c>
      <c r="E12" s="299" t="s">
        <v>904</v>
      </c>
      <c r="F12" s="299" t="s">
        <v>896</v>
      </c>
      <c r="G12" s="299" t="s">
        <v>897</v>
      </c>
      <c r="H12" s="390" t="s">
        <v>963</v>
      </c>
      <c r="I12" s="299" t="s">
        <v>964</v>
      </c>
      <c r="J12" s="299" t="s">
        <v>965</v>
      </c>
      <c r="K12" s="391">
        <v>42946.0</v>
      </c>
      <c r="M12" s="299" t="s">
        <v>966</v>
      </c>
      <c r="N12" s="299" t="s">
        <v>902</v>
      </c>
    </row>
    <row r="13">
      <c r="A13" s="299" t="s">
        <v>967</v>
      </c>
      <c r="B13" s="299" t="s">
        <v>968</v>
      </c>
      <c r="C13" s="299" t="s">
        <v>950</v>
      </c>
      <c r="D13" s="299" t="s">
        <v>910</v>
      </c>
      <c r="E13" s="299" t="s">
        <v>904</v>
      </c>
      <c r="F13" s="299" t="s">
        <v>969</v>
      </c>
      <c r="G13" s="299" t="s">
        <v>897</v>
      </c>
      <c r="J13" s="299"/>
      <c r="K13" s="391">
        <v>42948.0</v>
      </c>
    </row>
    <row r="14">
      <c r="A14" s="299" t="s">
        <v>970</v>
      </c>
      <c r="G14" s="299" t="s">
        <v>897</v>
      </c>
      <c r="J14" s="299"/>
      <c r="K14" s="391">
        <v>42949.0</v>
      </c>
    </row>
    <row r="15">
      <c r="A15" s="299" t="s">
        <v>971</v>
      </c>
      <c r="B15" s="299" t="s">
        <v>583</v>
      </c>
      <c r="C15" s="299" t="s">
        <v>910</v>
      </c>
      <c r="D15" s="299"/>
      <c r="E15" s="299" t="s">
        <v>931</v>
      </c>
      <c r="G15" s="299" t="s">
        <v>919</v>
      </c>
      <c r="H15" s="299"/>
      <c r="I15" s="299"/>
      <c r="K15" s="391">
        <v>42951.0</v>
      </c>
      <c r="M15" s="299" t="s">
        <v>972</v>
      </c>
      <c r="N15" s="299" t="s">
        <v>911</v>
      </c>
    </row>
    <row r="16">
      <c r="A16" s="299" t="s">
        <v>973</v>
      </c>
      <c r="B16" s="299" t="s">
        <v>974</v>
      </c>
      <c r="C16" s="299" t="s">
        <v>975</v>
      </c>
      <c r="D16" s="299" t="s">
        <v>976</v>
      </c>
      <c r="E16" s="299" t="s">
        <v>904</v>
      </c>
      <c r="G16" s="299" t="s">
        <v>897</v>
      </c>
      <c r="H16" s="390" t="s">
        <v>977</v>
      </c>
      <c r="I16" s="299" t="s">
        <v>978</v>
      </c>
      <c r="K16" s="391">
        <v>42952.0</v>
      </c>
      <c r="M16" s="299" t="s">
        <v>979</v>
      </c>
      <c r="N16" s="299"/>
    </row>
    <row r="17">
      <c r="A17" s="299" t="s">
        <v>980</v>
      </c>
      <c r="B17" s="299" t="s">
        <v>981</v>
      </c>
      <c r="C17" s="299" t="s">
        <v>982</v>
      </c>
      <c r="D17" s="299" t="s">
        <v>962</v>
      </c>
      <c r="E17" s="299" t="s">
        <v>904</v>
      </c>
      <c r="G17" s="299" t="s">
        <v>919</v>
      </c>
      <c r="I17" s="299" t="s">
        <v>983</v>
      </c>
      <c r="K17" s="391">
        <v>42954.0</v>
      </c>
      <c r="L17" s="393">
        <v>42954.0</v>
      </c>
      <c r="M17" s="299" t="s">
        <v>984</v>
      </c>
      <c r="N17" s="299"/>
    </row>
    <row r="18">
      <c r="A18" s="299" t="s">
        <v>985</v>
      </c>
      <c r="E18" s="299" t="s">
        <v>904</v>
      </c>
      <c r="G18" s="299" t="s">
        <v>919</v>
      </c>
      <c r="K18" s="391">
        <v>42957.0</v>
      </c>
      <c r="M18" s="299" t="s">
        <v>986</v>
      </c>
    </row>
    <row r="19">
      <c r="A19" s="299" t="s">
        <v>987</v>
      </c>
      <c r="E19" s="299" t="s">
        <v>904</v>
      </c>
      <c r="G19" s="299" t="s">
        <v>919</v>
      </c>
      <c r="K19" s="391">
        <v>42957.0</v>
      </c>
      <c r="M19" s="299" t="s">
        <v>988</v>
      </c>
    </row>
    <row r="20">
      <c r="A20" s="299" t="s">
        <v>989</v>
      </c>
      <c r="B20" s="299" t="s">
        <v>560</v>
      </c>
      <c r="C20" s="299" t="s">
        <v>990</v>
      </c>
      <c r="E20" s="299" t="s">
        <v>931</v>
      </c>
      <c r="G20" s="299" t="s">
        <v>919</v>
      </c>
      <c r="I20" s="299"/>
      <c r="K20" s="391">
        <v>42958.0</v>
      </c>
      <c r="L20" s="393">
        <v>42958.0</v>
      </c>
      <c r="M20" s="299" t="s">
        <v>991</v>
      </c>
      <c r="N20" s="299" t="s">
        <v>992</v>
      </c>
    </row>
    <row r="21">
      <c r="A21" s="299" t="s">
        <v>993</v>
      </c>
      <c r="E21" s="299" t="s">
        <v>931</v>
      </c>
      <c r="G21" s="299" t="s">
        <v>885</v>
      </c>
      <c r="I21" s="299"/>
      <c r="K21" s="391"/>
      <c r="M21" s="299" t="s">
        <v>994</v>
      </c>
      <c r="N21" s="299" t="s">
        <v>992</v>
      </c>
    </row>
    <row r="22">
      <c r="A22" s="299" t="s">
        <v>995</v>
      </c>
      <c r="E22" s="299" t="s">
        <v>904</v>
      </c>
      <c r="G22" s="299" t="s">
        <v>897</v>
      </c>
      <c r="I22" s="299" t="s">
        <v>996</v>
      </c>
      <c r="K22" s="391">
        <v>42961.0</v>
      </c>
      <c r="M22" s="299" t="s">
        <v>997</v>
      </c>
    </row>
    <row r="23">
      <c r="A23" s="299" t="s">
        <v>998</v>
      </c>
      <c r="B23" s="299" t="s">
        <v>999</v>
      </c>
      <c r="C23" s="299" t="s">
        <v>975</v>
      </c>
      <c r="E23" s="299" t="s">
        <v>904</v>
      </c>
      <c r="F23" s="299" t="s">
        <v>742</v>
      </c>
      <c r="G23" s="299" t="s">
        <v>897</v>
      </c>
      <c r="I23" s="299" t="s">
        <v>1000</v>
      </c>
      <c r="K23" s="391">
        <v>42965.0</v>
      </c>
      <c r="L23" s="393">
        <v>42965.0</v>
      </c>
      <c r="M23" s="299" t="s">
        <v>1001</v>
      </c>
      <c r="N23" s="299" t="s">
        <v>1002</v>
      </c>
      <c r="O23" s="299" t="s">
        <v>1003</v>
      </c>
    </row>
    <row r="24">
      <c r="A24" s="299" t="s">
        <v>1004</v>
      </c>
      <c r="B24" s="299" t="s">
        <v>583</v>
      </c>
      <c r="E24" s="299" t="s">
        <v>931</v>
      </c>
      <c r="G24" s="299" t="s">
        <v>897</v>
      </c>
      <c r="K24" s="391">
        <v>42970.0</v>
      </c>
      <c r="M24" s="299" t="s">
        <v>1005</v>
      </c>
    </row>
    <row r="25">
      <c r="A25" s="299" t="s">
        <v>1006</v>
      </c>
      <c r="E25" s="299" t="s">
        <v>904</v>
      </c>
      <c r="G25" s="299" t="s">
        <v>897</v>
      </c>
      <c r="I25" s="299" t="s">
        <v>1007</v>
      </c>
      <c r="K25" s="391">
        <v>42968.0</v>
      </c>
      <c r="M25" s="299" t="s">
        <v>1008</v>
      </c>
    </row>
    <row r="26">
      <c r="A26" s="299" t="s">
        <v>1009</v>
      </c>
      <c r="E26" s="299" t="s">
        <v>904</v>
      </c>
      <c r="G26" s="299" t="s">
        <v>897</v>
      </c>
      <c r="K26" s="391">
        <v>42966.0</v>
      </c>
      <c r="M26" s="299" t="s">
        <v>1010</v>
      </c>
    </row>
    <row r="27">
      <c r="A27" s="299" t="s">
        <v>1011</v>
      </c>
      <c r="E27" s="299" t="s">
        <v>904</v>
      </c>
      <c r="G27" s="299" t="s">
        <v>897</v>
      </c>
      <c r="I27" s="299" t="s">
        <v>1012</v>
      </c>
      <c r="K27" s="391">
        <v>42976.0</v>
      </c>
      <c r="M27" s="299" t="s">
        <v>1013</v>
      </c>
      <c r="O27" s="299" t="s">
        <v>1014</v>
      </c>
    </row>
    <row r="28">
      <c r="A28" s="299" t="s">
        <v>1015</v>
      </c>
      <c r="B28" s="299" t="s">
        <v>1016</v>
      </c>
      <c r="C28" s="299" t="s">
        <v>1017</v>
      </c>
      <c r="D28" s="299" t="s">
        <v>1018</v>
      </c>
      <c r="E28" s="299" t="s">
        <v>931</v>
      </c>
      <c r="G28" s="299" t="s">
        <v>919</v>
      </c>
      <c r="K28" s="391">
        <v>42979.0</v>
      </c>
      <c r="M28" s="299" t="s">
        <v>1019</v>
      </c>
    </row>
    <row r="29">
      <c r="A29" s="299" t="s">
        <v>1020</v>
      </c>
      <c r="B29" s="299" t="s">
        <v>1021</v>
      </c>
      <c r="E29" s="299" t="s">
        <v>931</v>
      </c>
      <c r="K29" s="391">
        <v>42981.0</v>
      </c>
    </row>
    <row r="30">
      <c r="A30" s="299" t="s">
        <v>1022</v>
      </c>
      <c r="E30" s="299" t="s">
        <v>904</v>
      </c>
      <c r="G30" s="299" t="s">
        <v>897</v>
      </c>
      <c r="K30" s="391">
        <v>42983.0</v>
      </c>
    </row>
    <row r="31">
      <c r="A31" s="299" t="s">
        <v>1023</v>
      </c>
      <c r="B31" s="299" t="s">
        <v>1024</v>
      </c>
      <c r="E31" s="299" t="s">
        <v>904</v>
      </c>
      <c r="G31" s="299" t="s">
        <v>897</v>
      </c>
      <c r="K31" s="391">
        <v>42978.0</v>
      </c>
      <c r="M31" s="393">
        <v>43004.0</v>
      </c>
    </row>
    <row r="32">
      <c r="A32" s="299" t="s">
        <v>1025</v>
      </c>
      <c r="B32" s="299" t="s">
        <v>1026</v>
      </c>
      <c r="D32" s="299" t="s">
        <v>1027</v>
      </c>
      <c r="E32" s="299" t="s">
        <v>904</v>
      </c>
      <c r="F32" s="299" t="s">
        <v>896</v>
      </c>
      <c r="G32" s="299" t="s">
        <v>897</v>
      </c>
      <c r="K32" s="391">
        <v>42986.0</v>
      </c>
      <c r="M32" s="299" t="s">
        <v>1028</v>
      </c>
      <c r="N32" s="299" t="s">
        <v>1029</v>
      </c>
      <c r="O32" s="299" t="s">
        <v>1030</v>
      </c>
    </row>
    <row r="33">
      <c r="A33" s="299" t="s">
        <v>1031</v>
      </c>
      <c r="B33" s="299" t="s">
        <v>1032</v>
      </c>
      <c r="D33" s="299" t="s">
        <v>1033</v>
      </c>
      <c r="E33" s="299" t="s">
        <v>904</v>
      </c>
      <c r="F33" s="299" t="s">
        <v>1034</v>
      </c>
      <c r="G33" s="299" t="s">
        <v>919</v>
      </c>
      <c r="K33" s="391">
        <v>42993.0</v>
      </c>
      <c r="L33" s="393">
        <v>42993.0</v>
      </c>
      <c r="M33" s="299" t="s">
        <v>1035</v>
      </c>
      <c r="N33" s="299" t="s">
        <v>1029</v>
      </c>
    </row>
    <row r="34">
      <c r="A34" s="299" t="s">
        <v>1036</v>
      </c>
      <c r="B34" s="299" t="s">
        <v>1037</v>
      </c>
      <c r="C34" s="299" t="s">
        <v>1038</v>
      </c>
      <c r="D34" s="299" t="s">
        <v>1039</v>
      </c>
      <c r="E34" s="299" t="s">
        <v>1040</v>
      </c>
      <c r="G34" s="299" t="s">
        <v>1041</v>
      </c>
      <c r="I34" s="299" t="s">
        <v>1042</v>
      </c>
      <c r="K34" s="391">
        <v>43006.0</v>
      </c>
      <c r="L34" s="393">
        <v>43007.0</v>
      </c>
      <c r="M34" s="299" t="s">
        <v>1043</v>
      </c>
      <c r="N34" s="299" t="s">
        <v>1029</v>
      </c>
    </row>
    <row r="35">
      <c r="A35" s="299" t="s">
        <v>1044</v>
      </c>
      <c r="B35" s="299" t="s">
        <v>1045</v>
      </c>
      <c r="C35" s="299" t="s">
        <v>1038</v>
      </c>
      <c r="E35" s="299" t="s">
        <v>1040</v>
      </c>
      <c r="G35" s="299" t="s">
        <v>1041</v>
      </c>
      <c r="I35" s="299" t="s">
        <v>1046</v>
      </c>
      <c r="K35" s="391">
        <v>43009.0</v>
      </c>
      <c r="M35" s="299" t="s">
        <v>1047</v>
      </c>
      <c r="N35" s="299" t="s">
        <v>1048</v>
      </c>
      <c r="O35" s="299" t="s">
        <v>1049</v>
      </c>
    </row>
    <row r="36">
      <c r="A36" s="299" t="s">
        <v>891</v>
      </c>
      <c r="G36" s="299" t="s">
        <v>1041</v>
      </c>
      <c r="K36" s="391"/>
    </row>
    <row r="37">
      <c r="A37" s="299" t="s">
        <v>1050</v>
      </c>
      <c r="B37" s="299" t="s">
        <v>951</v>
      </c>
      <c r="C37" s="299" t="s">
        <v>1051</v>
      </c>
      <c r="E37" s="299" t="s">
        <v>904</v>
      </c>
      <c r="F37" s="299" t="s">
        <v>1052</v>
      </c>
      <c r="G37" s="299" t="s">
        <v>1041</v>
      </c>
      <c r="K37" s="391">
        <v>43027.0</v>
      </c>
      <c r="M37" s="299" t="s">
        <v>1053</v>
      </c>
      <c r="N37" s="299" t="s">
        <v>911</v>
      </c>
    </row>
    <row r="38">
      <c r="A38" s="299" t="s">
        <v>1054</v>
      </c>
      <c r="B38" s="299" t="s">
        <v>1055</v>
      </c>
      <c r="G38" s="299" t="s">
        <v>1056</v>
      </c>
      <c r="I38" s="299" t="s">
        <v>1057</v>
      </c>
      <c r="K38" s="391">
        <v>43042.0</v>
      </c>
      <c r="M38" s="299" t="s">
        <v>1058</v>
      </c>
      <c r="N38" s="299" t="s">
        <v>911</v>
      </c>
    </row>
    <row r="39">
      <c r="A39" s="299" t="s">
        <v>1059</v>
      </c>
      <c r="B39" s="299" t="s">
        <v>1060</v>
      </c>
      <c r="C39" s="299" t="s">
        <v>1061</v>
      </c>
      <c r="E39" s="299" t="s">
        <v>904</v>
      </c>
      <c r="F39" s="299" t="s">
        <v>1062</v>
      </c>
      <c r="G39" s="299" t="s">
        <v>1041</v>
      </c>
      <c r="I39" s="299" t="s">
        <v>1063</v>
      </c>
      <c r="K39" s="391">
        <v>43053.0</v>
      </c>
      <c r="M39" s="299" t="s">
        <v>1064</v>
      </c>
      <c r="N39" s="299" t="s">
        <v>911</v>
      </c>
    </row>
    <row r="40">
      <c r="A40" s="299" t="s">
        <v>1065</v>
      </c>
      <c r="B40" s="299" t="s">
        <v>1066</v>
      </c>
      <c r="C40" s="299" t="s">
        <v>1067</v>
      </c>
      <c r="D40" s="299" t="s">
        <v>1068</v>
      </c>
      <c r="E40" s="299" t="s">
        <v>904</v>
      </c>
      <c r="F40" s="299" t="s">
        <v>1069</v>
      </c>
      <c r="G40" s="299" t="s">
        <v>1056</v>
      </c>
      <c r="I40" s="394" t="s">
        <v>1070</v>
      </c>
      <c r="K40" s="391">
        <v>43055.0</v>
      </c>
      <c r="M40" s="299" t="s">
        <v>1071</v>
      </c>
      <c r="N40" s="299" t="s">
        <v>911</v>
      </c>
    </row>
    <row r="41">
      <c r="A41" s="299" t="s">
        <v>1072</v>
      </c>
      <c r="K41" s="391">
        <v>43055.0</v>
      </c>
      <c r="M41" s="299" t="s">
        <v>1073</v>
      </c>
    </row>
    <row r="42">
      <c r="A42" s="299" t="s">
        <v>1074</v>
      </c>
      <c r="B42" s="299" t="s">
        <v>1075</v>
      </c>
      <c r="C42" s="299" t="s">
        <v>1076</v>
      </c>
      <c r="D42" s="299" t="s">
        <v>1077</v>
      </c>
      <c r="E42" s="299" t="s">
        <v>904</v>
      </c>
      <c r="G42" s="299" t="s">
        <v>1078</v>
      </c>
      <c r="H42" s="390" t="s">
        <v>1079</v>
      </c>
      <c r="I42" s="299" t="s">
        <v>1080</v>
      </c>
      <c r="J42" s="299" t="s">
        <v>1081</v>
      </c>
      <c r="K42" s="391">
        <v>43074.0</v>
      </c>
      <c r="M42" s="299" t="s">
        <v>1082</v>
      </c>
      <c r="N42" s="299" t="s">
        <v>911</v>
      </c>
    </row>
    <row r="43">
      <c r="A43" s="299" t="s">
        <v>1083</v>
      </c>
      <c r="B43" s="299" t="s">
        <v>1084</v>
      </c>
      <c r="C43" s="299" t="s">
        <v>1085</v>
      </c>
      <c r="E43" s="299" t="s">
        <v>904</v>
      </c>
      <c r="G43" s="299" t="s">
        <v>1078</v>
      </c>
      <c r="H43" s="390" t="s">
        <v>1086</v>
      </c>
      <c r="I43" s="299" t="s">
        <v>1087</v>
      </c>
      <c r="K43" s="391">
        <v>43077.0</v>
      </c>
      <c r="M43" s="299" t="s">
        <v>1088</v>
      </c>
    </row>
    <row r="44">
      <c r="A44" s="299" t="s">
        <v>1089</v>
      </c>
      <c r="B44" s="299" t="s">
        <v>1090</v>
      </c>
      <c r="E44" s="299" t="s">
        <v>904</v>
      </c>
      <c r="I44" s="299" t="s">
        <v>1091</v>
      </c>
      <c r="J44" s="373"/>
      <c r="K44" s="391">
        <v>43087.0</v>
      </c>
      <c r="M44" s="299" t="s">
        <v>1092</v>
      </c>
    </row>
    <row r="45">
      <c r="A45" s="299" t="s">
        <v>1093</v>
      </c>
      <c r="B45" s="299" t="s">
        <v>1094</v>
      </c>
      <c r="C45" s="299" t="s">
        <v>1095</v>
      </c>
      <c r="E45" s="299" t="s">
        <v>904</v>
      </c>
      <c r="G45" s="299" t="s">
        <v>1056</v>
      </c>
      <c r="I45" s="299" t="s">
        <v>1096</v>
      </c>
      <c r="K45" s="391">
        <v>43143.0</v>
      </c>
      <c r="M45" s="299" t="s">
        <v>1097</v>
      </c>
    </row>
    <row r="46">
      <c r="K46" s="391"/>
    </row>
    <row r="47">
      <c r="K47" s="391"/>
    </row>
    <row r="48">
      <c r="K48" s="391"/>
    </row>
    <row r="49">
      <c r="K49" s="391"/>
    </row>
    <row r="50">
      <c r="K50" s="391"/>
    </row>
    <row r="51">
      <c r="K51" s="391"/>
    </row>
    <row r="52">
      <c r="K52" s="391"/>
    </row>
    <row r="53">
      <c r="K53" s="391"/>
    </row>
    <row r="54">
      <c r="K54" s="391"/>
    </row>
    <row r="55">
      <c r="K55" s="391"/>
    </row>
    <row r="56">
      <c r="K56" s="391"/>
    </row>
    <row r="57">
      <c r="K57" s="391"/>
    </row>
    <row r="58">
      <c r="K58" s="391"/>
    </row>
    <row r="59">
      <c r="K59" s="391"/>
    </row>
    <row r="60">
      <c r="K60" s="391"/>
    </row>
    <row r="61">
      <c r="K61" s="391"/>
    </row>
    <row r="62">
      <c r="K62" s="391"/>
    </row>
    <row r="63">
      <c r="K63" s="391"/>
    </row>
    <row r="64">
      <c r="K64" s="391"/>
    </row>
    <row r="65">
      <c r="K65" s="391"/>
    </row>
    <row r="66">
      <c r="K66" s="391"/>
    </row>
    <row r="67">
      <c r="K67" s="391"/>
    </row>
    <row r="68">
      <c r="K68" s="391"/>
    </row>
    <row r="69">
      <c r="K69" s="391"/>
    </row>
    <row r="70">
      <c r="K70" s="391"/>
    </row>
    <row r="71">
      <c r="K71" s="391"/>
    </row>
    <row r="72">
      <c r="K72" s="391"/>
    </row>
    <row r="73">
      <c r="K73" s="391"/>
    </row>
    <row r="74">
      <c r="K74" s="391"/>
    </row>
    <row r="75">
      <c r="K75" s="391"/>
    </row>
    <row r="76">
      <c r="K76" s="391"/>
    </row>
    <row r="77">
      <c r="K77" s="391"/>
    </row>
    <row r="78">
      <c r="K78" s="391"/>
    </row>
    <row r="79">
      <c r="K79" s="391"/>
    </row>
    <row r="80">
      <c r="K80" s="391"/>
    </row>
    <row r="81">
      <c r="K81" s="391"/>
    </row>
    <row r="82">
      <c r="K82" s="391"/>
    </row>
    <row r="83">
      <c r="K83" s="391"/>
    </row>
    <row r="84">
      <c r="K84" s="391"/>
    </row>
    <row r="85">
      <c r="K85" s="391"/>
    </row>
    <row r="86">
      <c r="K86" s="391"/>
    </row>
    <row r="87">
      <c r="K87" s="391"/>
    </row>
    <row r="88">
      <c r="K88" s="391"/>
    </row>
    <row r="89">
      <c r="K89" s="391"/>
    </row>
    <row r="90">
      <c r="K90" s="391"/>
    </row>
    <row r="91">
      <c r="K91" s="391"/>
    </row>
    <row r="92">
      <c r="K92" s="391"/>
    </row>
    <row r="93">
      <c r="K93" s="391"/>
    </row>
    <row r="94">
      <c r="K94" s="391"/>
    </row>
    <row r="95">
      <c r="K95" s="391"/>
    </row>
    <row r="96">
      <c r="K96" s="391"/>
    </row>
    <row r="97">
      <c r="K97" s="391"/>
    </row>
    <row r="98">
      <c r="K98" s="391"/>
    </row>
    <row r="99">
      <c r="K99" s="391"/>
    </row>
    <row r="100">
      <c r="K100" s="391"/>
    </row>
    <row r="101">
      <c r="K101" s="391"/>
    </row>
    <row r="102">
      <c r="K102" s="391"/>
    </row>
    <row r="103">
      <c r="K103" s="391"/>
    </row>
    <row r="104">
      <c r="K104" s="391"/>
    </row>
    <row r="105">
      <c r="K105" s="391"/>
    </row>
    <row r="106">
      <c r="K106" s="391"/>
    </row>
    <row r="107">
      <c r="K107" s="391"/>
    </row>
    <row r="108">
      <c r="K108" s="391"/>
    </row>
    <row r="109">
      <c r="K109" s="391"/>
    </row>
    <row r="110">
      <c r="K110" s="391"/>
    </row>
    <row r="111">
      <c r="K111" s="391"/>
    </row>
    <row r="112">
      <c r="K112" s="391"/>
    </row>
    <row r="113">
      <c r="K113" s="391"/>
    </row>
    <row r="114">
      <c r="K114" s="391"/>
    </row>
    <row r="115">
      <c r="K115" s="391"/>
    </row>
    <row r="116">
      <c r="K116" s="391"/>
    </row>
    <row r="117">
      <c r="K117" s="391"/>
    </row>
    <row r="118">
      <c r="K118" s="391"/>
    </row>
    <row r="119">
      <c r="K119" s="391"/>
    </row>
    <row r="120">
      <c r="K120" s="391"/>
    </row>
    <row r="121">
      <c r="K121" s="391"/>
    </row>
    <row r="122">
      <c r="K122" s="391"/>
    </row>
    <row r="123">
      <c r="K123" s="391"/>
    </row>
    <row r="124">
      <c r="K124" s="391"/>
    </row>
    <row r="125">
      <c r="K125" s="391"/>
    </row>
    <row r="126">
      <c r="K126" s="391"/>
    </row>
    <row r="127">
      <c r="K127" s="391"/>
    </row>
    <row r="128">
      <c r="K128" s="391"/>
    </row>
    <row r="129">
      <c r="K129" s="391"/>
    </row>
    <row r="130">
      <c r="K130" s="391"/>
    </row>
    <row r="131">
      <c r="K131" s="391"/>
    </row>
    <row r="132">
      <c r="K132" s="391"/>
    </row>
    <row r="133">
      <c r="K133" s="391"/>
    </row>
    <row r="134">
      <c r="K134" s="391"/>
    </row>
    <row r="135">
      <c r="K135" s="391"/>
    </row>
    <row r="136">
      <c r="K136" s="391"/>
    </row>
    <row r="137">
      <c r="K137" s="391"/>
    </row>
    <row r="138">
      <c r="K138" s="391"/>
    </row>
    <row r="139">
      <c r="K139" s="391"/>
    </row>
    <row r="140">
      <c r="K140" s="391"/>
    </row>
    <row r="141">
      <c r="K141" s="391"/>
    </row>
    <row r="142">
      <c r="K142" s="391"/>
    </row>
    <row r="143">
      <c r="K143" s="391"/>
    </row>
    <row r="144">
      <c r="K144" s="391"/>
    </row>
    <row r="145">
      <c r="K145" s="391"/>
    </row>
    <row r="146">
      <c r="K146" s="391"/>
    </row>
    <row r="147">
      <c r="K147" s="391"/>
    </row>
    <row r="148">
      <c r="K148" s="391"/>
    </row>
    <row r="149">
      <c r="K149" s="391"/>
    </row>
    <row r="150">
      <c r="K150" s="391"/>
    </row>
    <row r="151">
      <c r="K151" s="391"/>
    </row>
    <row r="152">
      <c r="K152" s="391"/>
    </row>
    <row r="153">
      <c r="K153" s="391"/>
    </row>
    <row r="154">
      <c r="K154" s="391"/>
    </row>
    <row r="155">
      <c r="K155" s="391"/>
    </row>
    <row r="156">
      <c r="K156" s="391"/>
    </row>
    <row r="157">
      <c r="K157" s="391"/>
    </row>
    <row r="158">
      <c r="K158" s="391"/>
    </row>
    <row r="159">
      <c r="K159" s="391"/>
    </row>
    <row r="160">
      <c r="K160" s="391"/>
    </row>
    <row r="161">
      <c r="K161" s="391"/>
    </row>
    <row r="162">
      <c r="K162" s="391"/>
    </row>
    <row r="163">
      <c r="K163" s="391"/>
    </row>
    <row r="164">
      <c r="K164" s="391"/>
    </row>
    <row r="165">
      <c r="K165" s="391"/>
    </row>
    <row r="166">
      <c r="K166" s="391"/>
    </row>
    <row r="167">
      <c r="K167" s="391"/>
    </row>
    <row r="168">
      <c r="K168" s="391"/>
    </row>
    <row r="169">
      <c r="K169" s="391"/>
    </row>
    <row r="170">
      <c r="K170" s="391"/>
    </row>
    <row r="171">
      <c r="K171" s="391"/>
    </row>
    <row r="172">
      <c r="K172" s="391"/>
    </row>
    <row r="173">
      <c r="K173" s="391"/>
    </row>
    <row r="174">
      <c r="K174" s="391"/>
    </row>
    <row r="175">
      <c r="K175" s="391"/>
    </row>
    <row r="176">
      <c r="K176" s="391"/>
    </row>
    <row r="177">
      <c r="K177" s="391"/>
    </row>
    <row r="178">
      <c r="K178" s="391"/>
    </row>
    <row r="179">
      <c r="K179" s="391"/>
    </row>
    <row r="180">
      <c r="K180" s="391"/>
    </row>
    <row r="181">
      <c r="K181" s="391"/>
    </row>
    <row r="182">
      <c r="K182" s="391"/>
    </row>
    <row r="183">
      <c r="K183" s="391"/>
    </row>
    <row r="184">
      <c r="K184" s="391"/>
    </row>
    <row r="185">
      <c r="K185" s="391"/>
    </row>
    <row r="186">
      <c r="K186" s="391"/>
    </row>
    <row r="187">
      <c r="K187" s="391"/>
    </row>
    <row r="188">
      <c r="K188" s="391"/>
    </row>
    <row r="189">
      <c r="K189" s="391"/>
    </row>
    <row r="190">
      <c r="K190" s="391"/>
    </row>
    <row r="191">
      <c r="K191" s="391"/>
    </row>
    <row r="192">
      <c r="K192" s="391"/>
    </row>
    <row r="193">
      <c r="K193" s="391"/>
    </row>
    <row r="194">
      <c r="K194" s="391"/>
    </row>
    <row r="195">
      <c r="K195" s="391"/>
    </row>
    <row r="196">
      <c r="K196" s="391"/>
    </row>
    <row r="197">
      <c r="K197" s="391"/>
    </row>
    <row r="198">
      <c r="K198" s="391"/>
    </row>
    <row r="199">
      <c r="K199" s="391"/>
    </row>
    <row r="200">
      <c r="K200" s="391"/>
    </row>
    <row r="201">
      <c r="K201" s="391"/>
    </row>
    <row r="202">
      <c r="K202" s="391"/>
    </row>
    <row r="203">
      <c r="K203" s="391"/>
    </row>
    <row r="204">
      <c r="K204" s="391"/>
    </row>
    <row r="205">
      <c r="K205" s="391"/>
    </row>
    <row r="206">
      <c r="K206" s="391"/>
    </row>
    <row r="207">
      <c r="K207" s="391"/>
    </row>
    <row r="208">
      <c r="K208" s="391"/>
    </row>
    <row r="209">
      <c r="K209" s="391"/>
    </row>
    <row r="210">
      <c r="K210" s="391"/>
    </row>
    <row r="211">
      <c r="K211" s="391"/>
    </row>
    <row r="212">
      <c r="K212" s="391"/>
    </row>
    <row r="213">
      <c r="K213" s="391"/>
    </row>
    <row r="214">
      <c r="K214" s="391"/>
    </row>
    <row r="215">
      <c r="K215" s="391"/>
    </row>
    <row r="216">
      <c r="K216" s="391"/>
    </row>
    <row r="217">
      <c r="K217" s="391"/>
    </row>
    <row r="218">
      <c r="K218" s="391"/>
    </row>
    <row r="219">
      <c r="K219" s="391"/>
    </row>
    <row r="220">
      <c r="K220" s="391"/>
    </row>
    <row r="221">
      <c r="K221" s="391"/>
    </row>
    <row r="222">
      <c r="K222" s="391"/>
    </row>
    <row r="223">
      <c r="K223" s="391"/>
    </row>
    <row r="224">
      <c r="K224" s="391"/>
    </row>
    <row r="225">
      <c r="K225" s="391"/>
    </row>
    <row r="226">
      <c r="K226" s="391"/>
    </row>
    <row r="227">
      <c r="K227" s="391"/>
    </row>
    <row r="228">
      <c r="K228" s="391"/>
    </row>
    <row r="229">
      <c r="K229" s="391"/>
    </row>
    <row r="230">
      <c r="K230" s="391"/>
    </row>
    <row r="231">
      <c r="K231" s="391"/>
    </row>
    <row r="232">
      <c r="K232" s="391"/>
    </row>
    <row r="233">
      <c r="K233" s="391"/>
    </row>
    <row r="234">
      <c r="K234" s="391"/>
    </row>
    <row r="235">
      <c r="K235" s="391"/>
    </row>
    <row r="236">
      <c r="K236" s="391"/>
    </row>
    <row r="237">
      <c r="K237" s="391"/>
    </row>
    <row r="238">
      <c r="K238" s="391"/>
    </row>
    <row r="239">
      <c r="K239" s="391"/>
    </row>
    <row r="240">
      <c r="K240" s="391"/>
    </row>
    <row r="241">
      <c r="K241" s="391"/>
    </row>
    <row r="242">
      <c r="K242" s="391"/>
    </row>
    <row r="243">
      <c r="K243" s="391"/>
    </row>
    <row r="244">
      <c r="K244" s="391"/>
    </row>
    <row r="245">
      <c r="K245" s="391"/>
    </row>
    <row r="246">
      <c r="K246" s="391"/>
    </row>
    <row r="247">
      <c r="K247" s="391"/>
    </row>
    <row r="248">
      <c r="K248" s="391"/>
    </row>
    <row r="249">
      <c r="K249" s="391"/>
    </row>
    <row r="250">
      <c r="K250" s="391"/>
    </row>
    <row r="251">
      <c r="K251" s="391"/>
    </row>
    <row r="252">
      <c r="K252" s="391"/>
    </row>
    <row r="253">
      <c r="K253" s="391"/>
    </row>
    <row r="254">
      <c r="K254" s="391"/>
    </row>
    <row r="255">
      <c r="K255" s="391"/>
    </row>
    <row r="256">
      <c r="K256" s="391"/>
    </row>
    <row r="257">
      <c r="K257" s="391"/>
    </row>
    <row r="258">
      <c r="K258" s="391"/>
    </row>
    <row r="259">
      <c r="K259" s="391"/>
    </row>
    <row r="260">
      <c r="K260" s="391"/>
    </row>
    <row r="261">
      <c r="K261" s="391"/>
    </row>
    <row r="262">
      <c r="K262" s="391"/>
    </row>
    <row r="263">
      <c r="K263" s="391"/>
    </row>
    <row r="264">
      <c r="K264" s="391"/>
    </row>
    <row r="265">
      <c r="K265" s="391"/>
    </row>
    <row r="266">
      <c r="K266" s="391"/>
    </row>
    <row r="267">
      <c r="K267" s="391"/>
    </row>
    <row r="268">
      <c r="K268" s="391"/>
    </row>
    <row r="269">
      <c r="K269" s="391"/>
    </row>
    <row r="270">
      <c r="K270" s="391"/>
    </row>
    <row r="271">
      <c r="K271" s="391"/>
    </row>
    <row r="272">
      <c r="K272" s="391"/>
    </row>
    <row r="273">
      <c r="K273" s="391"/>
    </row>
    <row r="274">
      <c r="K274" s="391"/>
    </row>
    <row r="275">
      <c r="K275" s="391"/>
    </row>
    <row r="276">
      <c r="K276" s="391"/>
    </row>
    <row r="277">
      <c r="K277" s="391"/>
    </row>
    <row r="278">
      <c r="K278" s="391"/>
    </row>
    <row r="279">
      <c r="K279" s="391"/>
    </row>
    <row r="280">
      <c r="K280" s="391"/>
    </row>
    <row r="281">
      <c r="K281" s="391"/>
    </row>
    <row r="282">
      <c r="K282" s="391"/>
    </row>
    <row r="283">
      <c r="K283" s="391"/>
    </row>
    <row r="284">
      <c r="K284" s="391"/>
    </row>
    <row r="285">
      <c r="K285" s="391"/>
    </row>
    <row r="286">
      <c r="K286" s="391"/>
    </row>
    <row r="287">
      <c r="K287" s="391"/>
    </row>
    <row r="288">
      <c r="K288" s="391"/>
    </row>
    <row r="289">
      <c r="K289" s="391"/>
    </row>
    <row r="290">
      <c r="K290" s="391"/>
    </row>
    <row r="291">
      <c r="K291" s="391"/>
    </row>
    <row r="292">
      <c r="K292" s="391"/>
    </row>
    <row r="293">
      <c r="K293" s="391"/>
    </row>
    <row r="294">
      <c r="K294" s="391"/>
    </row>
    <row r="295">
      <c r="K295" s="391"/>
    </row>
    <row r="296">
      <c r="K296" s="391"/>
    </row>
    <row r="297">
      <c r="K297" s="391"/>
    </row>
    <row r="298">
      <c r="K298" s="391"/>
    </row>
    <row r="299">
      <c r="K299" s="391"/>
    </row>
    <row r="300">
      <c r="K300" s="391"/>
    </row>
    <row r="301">
      <c r="K301" s="391"/>
    </row>
    <row r="302">
      <c r="K302" s="391"/>
    </row>
    <row r="303">
      <c r="K303" s="391"/>
    </row>
    <row r="304">
      <c r="K304" s="391"/>
    </row>
    <row r="305">
      <c r="K305" s="391"/>
    </row>
    <row r="306">
      <c r="K306" s="391"/>
    </row>
    <row r="307">
      <c r="K307" s="391"/>
    </row>
    <row r="308">
      <c r="K308" s="391"/>
    </row>
    <row r="309">
      <c r="K309" s="391"/>
    </row>
    <row r="310">
      <c r="K310" s="391"/>
    </row>
    <row r="311">
      <c r="K311" s="391"/>
    </row>
    <row r="312">
      <c r="K312" s="391"/>
    </row>
    <row r="313">
      <c r="K313" s="391"/>
    </row>
    <row r="314">
      <c r="K314" s="391"/>
    </row>
    <row r="315">
      <c r="K315" s="391"/>
    </row>
    <row r="316">
      <c r="K316" s="391"/>
    </row>
    <row r="317">
      <c r="K317" s="391"/>
    </row>
    <row r="318">
      <c r="K318" s="391"/>
    </row>
    <row r="319">
      <c r="K319" s="391"/>
    </row>
    <row r="320">
      <c r="K320" s="391"/>
    </row>
    <row r="321">
      <c r="K321" s="391"/>
    </row>
    <row r="322">
      <c r="K322" s="391"/>
    </row>
    <row r="323">
      <c r="K323" s="391"/>
    </row>
    <row r="324">
      <c r="K324" s="391"/>
    </row>
    <row r="325">
      <c r="K325" s="391"/>
    </row>
    <row r="326">
      <c r="K326" s="391"/>
    </row>
    <row r="327">
      <c r="K327" s="391"/>
    </row>
    <row r="328">
      <c r="K328" s="391"/>
    </row>
    <row r="329">
      <c r="K329" s="391"/>
    </row>
    <row r="330">
      <c r="K330" s="391"/>
    </row>
    <row r="331">
      <c r="K331" s="391"/>
    </row>
    <row r="332">
      <c r="K332" s="391"/>
    </row>
    <row r="333">
      <c r="K333" s="391"/>
    </row>
    <row r="334">
      <c r="K334" s="391"/>
    </row>
    <row r="335">
      <c r="K335" s="391"/>
    </row>
    <row r="336">
      <c r="K336" s="391"/>
    </row>
    <row r="337">
      <c r="K337" s="391"/>
    </row>
    <row r="338">
      <c r="K338" s="391"/>
    </row>
    <row r="339">
      <c r="K339" s="391"/>
    </row>
    <row r="340">
      <c r="K340" s="391"/>
    </row>
    <row r="341">
      <c r="K341" s="391"/>
    </row>
    <row r="342">
      <c r="K342" s="391"/>
    </row>
    <row r="343">
      <c r="K343" s="391"/>
    </row>
    <row r="344">
      <c r="K344" s="391"/>
    </row>
    <row r="345">
      <c r="K345" s="391"/>
    </row>
    <row r="346">
      <c r="K346" s="391"/>
    </row>
    <row r="347">
      <c r="K347" s="391"/>
    </row>
    <row r="348">
      <c r="K348" s="391"/>
    </row>
    <row r="349">
      <c r="K349" s="391"/>
    </row>
    <row r="350">
      <c r="K350" s="391"/>
    </row>
    <row r="351">
      <c r="K351" s="391"/>
    </row>
    <row r="352">
      <c r="K352" s="391"/>
    </row>
    <row r="353">
      <c r="K353" s="391"/>
    </row>
    <row r="354">
      <c r="K354" s="391"/>
    </row>
    <row r="355">
      <c r="K355" s="391"/>
    </row>
    <row r="356">
      <c r="K356" s="391"/>
    </row>
    <row r="357">
      <c r="K357" s="391"/>
    </row>
    <row r="358">
      <c r="K358" s="391"/>
    </row>
    <row r="359">
      <c r="K359" s="391"/>
    </row>
    <row r="360">
      <c r="K360" s="391"/>
    </row>
    <row r="361">
      <c r="K361" s="391"/>
    </row>
    <row r="362">
      <c r="K362" s="391"/>
    </row>
    <row r="363">
      <c r="K363" s="391"/>
    </row>
    <row r="364">
      <c r="K364" s="391"/>
    </row>
    <row r="365">
      <c r="K365" s="391"/>
    </row>
    <row r="366">
      <c r="K366" s="391"/>
    </row>
    <row r="367">
      <c r="K367" s="391"/>
    </row>
    <row r="368">
      <c r="K368" s="391"/>
    </row>
    <row r="369">
      <c r="K369" s="391"/>
    </row>
    <row r="370">
      <c r="K370" s="391"/>
    </row>
    <row r="371">
      <c r="K371" s="391"/>
    </row>
    <row r="372">
      <c r="K372" s="391"/>
    </row>
    <row r="373">
      <c r="K373" s="391"/>
    </row>
    <row r="374">
      <c r="K374" s="391"/>
    </row>
    <row r="375">
      <c r="K375" s="391"/>
    </row>
    <row r="376">
      <c r="K376" s="391"/>
    </row>
    <row r="377">
      <c r="K377" s="391"/>
    </row>
    <row r="378">
      <c r="K378" s="391"/>
    </row>
    <row r="379">
      <c r="K379" s="391"/>
    </row>
    <row r="380">
      <c r="K380" s="391"/>
    </row>
    <row r="381">
      <c r="K381" s="391"/>
    </row>
    <row r="382">
      <c r="K382" s="391"/>
    </row>
    <row r="383">
      <c r="K383" s="391"/>
    </row>
    <row r="384">
      <c r="K384" s="391"/>
    </row>
    <row r="385">
      <c r="K385" s="391"/>
    </row>
    <row r="386">
      <c r="K386" s="391"/>
    </row>
    <row r="387">
      <c r="K387" s="391"/>
    </row>
    <row r="388">
      <c r="K388" s="391"/>
    </row>
    <row r="389">
      <c r="K389" s="391"/>
    </row>
    <row r="390">
      <c r="K390" s="391"/>
    </row>
    <row r="391">
      <c r="K391" s="391"/>
    </row>
    <row r="392">
      <c r="K392" s="391"/>
    </row>
    <row r="393">
      <c r="K393" s="391"/>
    </row>
    <row r="394">
      <c r="K394" s="391"/>
    </row>
    <row r="395">
      <c r="K395" s="391"/>
    </row>
    <row r="396">
      <c r="K396" s="391"/>
    </row>
    <row r="397">
      <c r="K397" s="391"/>
    </row>
    <row r="398">
      <c r="K398" s="391"/>
    </row>
    <row r="399">
      <c r="K399" s="391"/>
    </row>
    <row r="400">
      <c r="K400" s="391"/>
    </row>
    <row r="401">
      <c r="K401" s="391"/>
    </row>
    <row r="402">
      <c r="K402" s="391"/>
    </row>
    <row r="403">
      <c r="K403" s="391"/>
    </row>
    <row r="404">
      <c r="K404" s="391"/>
    </row>
    <row r="405">
      <c r="K405" s="391"/>
    </row>
    <row r="406">
      <c r="K406" s="391"/>
    </row>
    <row r="407">
      <c r="K407" s="391"/>
    </row>
    <row r="408">
      <c r="K408" s="391"/>
    </row>
    <row r="409">
      <c r="K409" s="391"/>
    </row>
    <row r="410">
      <c r="K410" s="391"/>
    </row>
    <row r="411">
      <c r="K411" s="391"/>
    </row>
    <row r="412">
      <c r="K412" s="391"/>
    </row>
    <row r="413">
      <c r="K413" s="391"/>
    </row>
    <row r="414">
      <c r="K414" s="391"/>
    </row>
    <row r="415">
      <c r="K415" s="391"/>
    </row>
    <row r="416">
      <c r="K416" s="391"/>
    </row>
    <row r="417">
      <c r="K417" s="391"/>
    </row>
    <row r="418">
      <c r="K418" s="391"/>
    </row>
    <row r="419">
      <c r="K419" s="391"/>
    </row>
    <row r="420">
      <c r="K420" s="391"/>
    </row>
    <row r="421">
      <c r="K421" s="391"/>
    </row>
    <row r="422">
      <c r="K422" s="391"/>
    </row>
    <row r="423">
      <c r="K423" s="391"/>
    </row>
    <row r="424">
      <c r="K424" s="391"/>
    </row>
    <row r="425">
      <c r="K425" s="391"/>
    </row>
    <row r="426">
      <c r="K426" s="391"/>
    </row>
    <row r="427">
      <c r="K427" s="391"/>
    </row>
    <row r="428">
      <c r="K428" s="391"/>
    </row>
    <row r="429">
      <c r="K429" s="391"/>
    </row>
    <row r="430">
      <c r="K430" s="391"/>
    </row>
    <row r="431">
      <c r="K431" s="391"/>
    </row>
    <row r="432">
      <c r="K432" s="391"/>
    </row>
    <row r="433">
      <c r="K433" s="391"/>
    </row>
    <row r="434">
      <c r="K434" s="391"/>
    </row>
    <row r="435">
      <c r="K435" s="391"/>
    </row>
    <row r="436">
      <c r="K436" s="391"/>
    </row>
    <row r="437">
      <c r="K437" s="391"/>
    </row>
    <row r="438">
      <c r="K438" s="391"/>
    </row>
    <row r="439">
      <c r="K439" s="391"/>
    </row>
    <row r="440">
      <c r="K440" s="391"/>
    </row>
    <row r="441">
      <c r="K441" s="391"/>
    </row>
    <row r="442">
      <c r="K442" s="391"/>
    </row>
    <row r="443">
      <c r="K443" s="391"/>
    </row>
    <row r="444">
      <c r="K444" s="391"/>
    </row>
    <row r="445">
      <c r="K445" s="391"/>
    </row>
    <row r="446">
      <c r="K446" s="391"/>
    </row>
    <row r="447">
      <c r="K447" s="391"/>
    </row>
    <row r="448">
      <c r="K448" s="391"/>
    </row>
    <row r="449">
      <c r="K449" s="391"/>
    </row>
    <row r="450">
      <c r="K450" s="391"/>
    </row>
    <row r="451">
      <c r="K451" s="391"/>
    </row>
    <row r="452">
      <c r="K452" s="391"/>
    </row>
    <row r="453">
      <c r="K453" s="391"/>
    </row>
    <row r="454">
      <c r="K454" s="391"/>
    </row>
    <row r="455">
      <c r="K455" s="391"/>
    </row>
    <row r="456">
      <c r="K456" s="391"/>
    </row>
    <row r="457">
      <c r="K457" s="391"/>
    </row>
    <row r="458">
      <c r="K458" s="391"/>
    </row>
    <row r="459">
      <c r="K459" s="391"/>
    </row>
    <row r="460">
      <c r="K460" s="391"/>
    </row>
    <row r="461">
      <c r="K461" s="391"/>
    </row>
    <row r="462">
      <c r="K462" s="391"/>
    </row>
    <row r="463">
      <c r="K463" s="391"/>
    </row>
    <row r="464">
      <c r="K464" s="391"/>
    </row>
    <row r="465">
      <c r="K465" s="391"/>
    </row>
    <row r="466">
      <c r="K466" s="391"/>
    </row>
    <row r="467">
      <c r="K467" s="391"/>
    </row>
    <row r="468">
      <c r="K468" s="391"/>
    </row>
    <row r="469">
      <c r="K469" s="391"/>
    </row>
    <row r="470">
      <c r="K470" s="391"/>
    </row>
    <row r="471">
      <c r="K471" s="391"/>
    </row>
    <row r="472">
      <c r="K472" s="391"/>
    </row>
    <row r="473">
      <c r="K473" s="391"/>
    </row>
    <row r="474">
      <c r="K474" s="391"/>
    </row>
    <row r="475">
      <c r="K475" s="391"/>
    </row>
    <row r="476">
      <c r="K476" s="391"/>
    </row>
    <row r="477">
      <c r="K477" s="391"/>
    </row>
    <row r="478">
      <c r="K478" s="391"/>
    </row>
    <row r="479">
      <c r="K479" s="391"/>
    </row>
    <row r="480">
      <c r="K480" s="391"/>
    </row>
    <row r="481">
      <c r="K481" s="391"/>
    </row>
    <row r="482">
      <c r="K482" s="391"/>
    </row>
    <row r="483">
      <c r="K483" s="391"/>
    </row>
    <row r="484">
      <c r="K484" s="391"/>
    </row>
    <row r="485">
      <c r="K485" s="391"/>
    </row>
    <row r="486">
      <c r="K486" s="391"/>
    </row>
    <row r="487">
      <c r="K487" s="391"/>
    </row>
    <row r="488">
      <c r="K488" s="391"/>
    </row>
    <row r="489">
      <c r="K489" s="391"/>
    </row>
    <row r="490">
      <c r="K490" s="391"/>
    </row>
    <row r="491">
      <c r="K491" s="391"/>
    </row>
    <row r="492">
      <c r="K492" s="391"/>
    </row>
    <row r="493">
      <c r="K493" s="391"/>
    </row>
    <row r="494">
      <c r="K494" s="391"/>
    </row>
    <row r="495">
      <c r="K495" s="391"/>
    </row>
    <row r="496">
      <c r="K496" s="391"/>
    </row>
    <row r="497">
      <c r="K497" s="391"/>
    </row>
    <row r="498">
      <c r="K498" s="391"/>
    </row>
    <row r="499">
      <c r="K499" s="391"/>
    </row>
    <row r="500">
      <c r="K500" s="391"/>
    </row>
    <row r="501">
      <c r="K501" s="391"/>
    </row>
    <row r="502">
      <c r="K502" s="391"/>
    </row>
    <row r="503">
      <c r="K503" s="391"/>
    </row>
    <row r="504">
      <c r="K504" s="391"/>
    </row>
    <row r="505">
      <c r="K505" s="391"/>
    </row>
    <row r="506">
      <c r="K506" s="391"/>
    </row>
    <row r="507">
      <c r="K507" s="391"/>
    </row>
    <row r="508">
      <c r="K508" s="391"/>
    </row>
    <row r="509">
      <c r="K509" s="391"/>
    </row>
    <row r="510">
      <c r="K510" s="391"/>
    </row>
    <row r="511">
      <c r="K511" s="391"/>
    </row>
    <row r="512">
      <c r="K512" s="391"/>
    </row>
    <row r="513">
      <c r="K513" s="391"/>
    </row>
    <row r="514">
      <c r="K514" s="391"/>
    </row>
    <row r="515">
      <c r="K515" s="391"/>
    </row>
    <row r="516">
      <c r="K516" s="391"/>
    </row>
    <row r="517">
      <c r="K517" s="391"/>
    </row>
    <row r="518">
      <c r="K518" s="391"/>
    </row>
    <row r="519">
      <c r="K519" s="391"/>
    </row>
    <row r="520">
      <c r="K520" s="391"/>
    </row>
    <row r="521">
      <c r="K521" s="391"/>
    </row>
    <row r="522">
      <c r="K522" s="391"/>
    </row>
    <row r="523">
      <c r="K523" s="391"/>
    </row>
    <row r="524">
      <c r="K524" s="391"/>
    </row>
    <row r="525">
      <c r="K525" s="391"/>
    </row>
    <row r="526">
      <c r="K526" s="391"/>
    </row>
    <row r="527">
      <c r="K527" s="391"/>
    </row>
    <row r="528">
      <c r="K528" s="391"/>
    </row>
    <row r="529">
      <c r="K529" s="391"/>
    </row>
    <row r="530">
      <c r="K530" s="391"/>
    </row>
    <row r="531">
      <c r="K531" s="391"/>
    </row>
    <row r="532">
      <c r="K532" s="391"/>
    </row>
    <row r="533">
      <c r="K533" s="391"/>
    </row>
    <row r="534">
      <c r="K534" s="391"/>
    </row>
    <row r="535">
      <c r="K535" s="391"/>
    </row>
    <row r="536">
      <c r="K536" s="391"/>
    </row>
    <row r="537">
      <c r="K537" s="391"/>
    </row>
    <row r="538">
      <c r="K538" s="391"/>
    </row>
    <row r="539">
      <c r="K539" s="391"/>
    </row>
    <row r="540">
      <c r="K540" s="391"/>
    </row>
    <row r="541">
      <c r="K541" s="391"/>
    </row>
    <row r="542">
      <c r="K542" s="391"/>
    </row>
    <row r="543">
      <c r="K543" s="391"/>
    </row>
    <row r="544">
      <c r="K544" s="391"/>
    </row>
    <row r="545">
      <c r="K545" s="391"/>
    </row>
    <row r="546">
      <c r="K546" s="391"/>
    </row>
    <row r="547">
      <c r="K547" s="391"/>
    </row>
    <row r="548">
      <c r="K548" s="391"/>
    </row>
    <row r="549">
      <c r="K549" s="391"/>
    </row>
    <row r="550">
      <c r="K550" s="391"/>
    </row>
    <row r="551">
      <c r="K551" s="391"/>
    </row>
    <row r="552">
      <c r="K552" s="391"/>
    </row>
    <row r="553">
      <c r="K553" s="391"/>
    </row>
    <row r="554">
      <c r="K554" s="391"/>
    </row>
    <row r="555">
      <c r="K555" s="391"/>
    </row>
    <row r="556">
      <c r="K556" s="391"/>
    </row>
    <row r="557">
      <c r="K557" s="391"/>
    </row>
    <row r="558">
      <c r="K558" s="391"/>
    </row>
    <row r="559">
      <c r="K559" s="391"/>
    </row>
    <row r="560">
      <c r="K560" s="391"/>
    </row>
    <row r="561">
      <c r="K561" s="391"/>
    </row>
    <row r="562">
      <c r="K562" s="391"/>
    </row>
    <row r="563">
      <c r="K563" s="391"/>
    </row>
    <row r="564">
      <c r="K564" s="391"/>
    </row>
    <row r="565">
      <c r="K565" s="391"/>
    </row>
    <row r="566">
      <c r="K566" s="391"/>
    </row>
    <row r="567">
      <c r="K567" s="391"/>
    </row>
    <row r="568">
      <c r="K568" s="391"/>
    </row>
    <row r="569">
      <c r="K569" s="391"/>
    </row>
    <row r="570">
      <c r="K570" s="391"/>
    </row>
    <row r="571">
      <c r="K571" s="391"/>
    </row>
    <row r="572">
      <c r="K572" s="391"/>
    </row>
    <row r="573">
      <c r="K573" s="391"/>
    </row>
    <row r="574">
      <c r="K574" s="391"/>
    </row>
    <row r="575">
      <c r="K575" s="391"/>
    </row>
    <row r="576">
      <c r="K576" s="391"/>
    </row>
    <row r="577">
      <c r="K577" s="391"/>
    </row>
    <row r="578">
      <c r="K578" s="391"/>
    </row>
    <row r="579">
      <c r="K579" s="391"/>
    </row>
    <row r="580">
      <c r="K580" s="391"/>
    </row>
    <row r="581">
      <c r="K581" s="391"/>
    </row>
    <row r="582">
      <c r="K582" s="391"/>
    </row>
    <row r="583">
      <c r="K583" s="391"/>
    </row>
    <row r="584">
      <c r="K584" s="391"/>
    </row>
    <row r="585">
      <c r="K585" s="391"/>
    </row>
    <row r="586">
      <c r="K586" s="391"/>
    </row>
    <row r="587">
      <c r="K587" s="391"/>
    </row>
    <row r="588">
      <c r="K588" s="391"/>
    </row>
    <row r="589">
      <c r="K589" s="391"/>
    </row>
    <row r="590">
      <c r="K590" s="391"/>
    </row>
    <row r="591">
      <c r="K591" s="391"/>
    </row>
    <row r="592">
      <c r="K592" s="391"/>
    </row>
    <row r="593">
      <c r="K593" s="391"/>
    </row>
    <row r="594">
      <c r="K594" s="391"/>
    </row>
    <row r="595">
      <c r="K595" s="391"/>
    </row>
    <row r="596">
      <c r="K596" s="391"/>
    </row>
    <row r="597">
      <c r="K597" s="391"/>
    </row>
    <row r="598">
      <c r="K598" s="391"/>
    </row>
    <row r="599">
      <c r="K599" s="391"/>
    </row>
    <row r="600">
      <c r="K600" s="391"/>
    </row>
    <row r="601">
      <c r="K601" s="391"/>
    </row>
    <row r="602">
      <c r="K602" s="391"/>
    </row>
    <row r="603">
      <c r="K603" s="391"/>
    </row>
    <row r="604">
      <c r="K604" s="391"/>
    </row>
    <row r="605">
      <c r="K605" s="391"/>
    </row>
    <row r="606">
      <c r="K606" s="391"/>
    </row>
    <row r="607">
      <c r="K607" s="391"/>
    </row>
    <row r="608">
      <c r="K608" s="391"/>
    </row>
    <row r="609">
      <c r="K609" s="391"/>
    </row>
    <row r="610">
      <c r="K610" s="391"/>
    </row>
    <row r="611">
      <c r="K611" s="391"/>
    </row>
    <row r="612">
      <c r="K612" s="391"/>
    </row>
    <row r="613">
      <c r="K613" s="391"/>
    </row>
    <row r="614">
      <c r="K614" s="391"/>
    </row>
    <row r="615">
      <c r="K615" s="391"/>
    </row>
    <row r="616">
      <c r="K616" s="391"/>
    </row>
    <row r="617">
      <c r="K617" s="391"/>
    </row>
    <row r="618">
      <c r="K618" s="391"/>
    </row>
    <row r="619">
      <c r="K619" s="391"/>
    </row>
    <row r="620">
      <c r="K620" s="391"/>
    </row>
    <row r="621">
      <c r="K621" s="391"/>
    </row>
    <row r="622">
      <c r="K622" s="391"/>
    </row>
    <row r="623">
      <c r="K623" s="391"/>
    </row>
    <row r="624">
      <c r="K624" s="391"/>
    </row>
    <row r="625">
      <c r="K625" s="391"/>
    </row>
    <row r="626">
      <c r="K626" s="391"/>
    </row>
    <row r="627">
      <c r="K627" s="391"/>
    </row>
    <row r="628">
      <c r="K628" s="391"/>
    </row>
    <row r="629">
      <c r="K629" s="391"/>
    </row>
    <row r="630">
      <c r="K630" s="391"/>
    </row>
    <row r="631">
      <c r="K631" s="391"/>
    </row>
    <row r="632">
      <c r="K632" s="391"/>
    </row>
    <row r="633">
      <c r="K633" s="391"/>
    </row>
    <row r="634">
      <c r="K634" s="391"/>
    </row>
    <row r="635">
      <c r="K635" s="391"/>
    </row>
    <row r="636">
      <c r="K636" s="391"/>
    </row>
    <row r="637">
      <c r="K637" s="391"/>
    </row>
    <row r="638">
      <c r="K638" s="391"/>
    </row>
    <row r="639">
      <c r="K639" s="391"/>
    </row>
    <row r="640">
      <c r="K640" s="391"/>
    </row>
    <row r="641">
      <c r="K641" s="391"/>
    </row>
    <row r="642">
      <c r="K642" s="391"/>
    </row>
    <row r="643">
      <c r="K643" s="391"/>
    </row>
    <row r="644">
      <c r="K644" s="391"/>
    </row>
    <row r="645">
      <c r="K645" s="391"/>
    </row>
    <row r="646">
      <c r="K646" s="391"/>
    </row>
    <row r="647">
      <c r="K647" s="391"/>
    </row>
    <row r="648">
      <c r="K648" s="391"/>
    </row>
    <row r="649">
      <c r="K649" s="391"/>
    </row>
    <row r="650">
      <c r="K650" s="391"/>
    </row>
    <row r="651">
      <c r="K651" s="391"/>
    </row>
    <row r="652">
      <c r="K652" s="391"/>
    </row>
    <row r="653">
      <c r="K653" s="391"/>
    </row>
    <row r="654">
      <c r="K654" s="391"/>
    </row>
    <row r="655">
      <c r="K655" s="391"/>
    </row>
    <row r="656">
      <c r="K656" s="391"/>
    </row>
    <row r="657">
      <c r="K657" s="391"/>
    </row>
    <row r="658">
      <c r="K658" s="391"/>
    </row>
    <row r="659">
      <c r="K659" s="391"/>
    </row>
    <row r="660">
      <c r="K660" s="391"/>
    </row>
    <row r="661">
      <c r="K661" s="391"/>
    </row>
    <row r="662">
      <c r="K662" s="391"/>
    </row>
    <row r="663">
      <c r="K663" s="391"/>
    </row>
    <row r="664">
      <c r="K664" s="391"/>
    </row>
    <row r="665">
      <c r="K665" s="391"/>
    </row>
    <row r="666">
      <c r="K666" s="391"/>
    </row>
    <row r="667">
      <c r="K667" s="391"/>
    </row>
    <row r="668">
      <c r="K668" s="391"/>
    </row>
    <row r="669">
      <c r="K669" s="391"/>
    </row>
    <row r="670">
      <c r="K670" s="391"/>
    </row>
    <row r="671">
      <c r="K671" s="391"/>
    </row>
    <row r="672">
      <c r="K672" s="391"/>
    </row>
    <row r="673">
      <c r="K673" s="391"/>
    </row>
    <row r="674">
      <c r="K674" s="391"/>
    </row>
    <row r="675">
      <c r="K675" s="391"/>
    </row>
    <row r="676">
      <c r="K676" s="391"/>
    </row>
    <row r="677">
      <c r="K677" s="391"/>
    </row>
    <row r="678">
      <c r="K678" s="391"/>
    </row>
    <row r="679">
      <c r="K679" s="391"/>
    </row>
    <row r="680">
      <c r="K680" s="391"/>
    </row>
    <row r="681">
      <c r="K681" s="391"/>
    </row>
    <row r="682">
      <c r="K682" s="391"/>
    </row>
    <row r="683">
      <c r="K683" s="391"/>
    </row>
    <row r="684">
      <c r="K684" s="391"/>
    </row>
    <row r="685">
      <c r="K685" s="391"/>
    </row>
    <row r="686">
      <c r="K686" s="391"/>
    </row>
    <row r="687">
      <c r="K687" s="391"/>
    </row>
    <row r="688">
      <c r="K688" s="391"/>
    </row>
    <row r="689">
      <c r="K689" s="391"/>
    </row>
    <row r="690">
      <c r="K690" s="391"/>
    </row>
    <row r="691">
      <c r="K691" s="391"/>
    </row>
    <row r="692">
      <c r="K692" s="391"/>
    </row>
    <row r="693">
      <c r="K693" s="391"/>
    </row>
    <row r="694">
      <c r="K694" s="391"/>
    </row>
    <row r="695">
      <c r="K695" s="391"/>
    </row>
    <row r="696">
      <c r="K696" s="391"/>
    </row>
    <row r="697">
      <c r="K697" s="391"/>
    </row>
    <row r="698">
      <c r="K698" s="391"/>
    </row>
    <row r="699">
      <c r="K699" s="391"/>
    </row>
    <row r="700">
      <c r="K700" s="391"/>
    </row>
    <row r="701">
      <c r="K701" s="391"/>
    </row>
    <row r="702">
      <c r="K702" s="391"/>
    </row>
    <row r="703">
      <c r="K703" s="391"/>
    </row>
    <row r="704">
      <c r="K704" s="391"/>
    </row>
    <row r="705">
      <c r="K705" s="391"/>
    </row>
    <row r="706">
      <c r="K706" s="391"/>
    </row>
    <row r="707">
      <c r="K707" s="391"/>
    </row>
    <row r="708">
      <c r="K708" s="391"/>
    </row>
    <row r="709">
      <c r="K709" s="391"/>
    </row>
    <row r="710">
      <c r="K710" s="391"/>
    </row>
    <row r="711">
      <c r="K711" s="391"/>
    </row>
    <row r="712">
      <c r="K712" s="391"/>
    </row>
    <row r="713">
      <c r="K713" s="391"/>
    </row>
    <row r="714">
      <c r="K714" s="391"/>
    </row>
    <row r="715">
      <c r="K715" s="391"/>
    </row>
    <row r="716">
      <c r="K716" s="391"/>
    </row>
    <row r="717">
      <c r="K717" s="391"/>
    </row>
    <row r="718">
      <c r="K718" s="391"/>
    </row>
    <row r="719">
      <c r="K719" s="391"/>
    </row>
    <row r="720">
      <c r="K720" s="391"/>
    </row>
    <row r="721">
      <c r="K721" s="391"/>
    </row>
    <row r="722">
      <c r="K722" s="391"/>
    </row>
    <row r="723">
      <c r="K723" s="391"/>
    </row>
    <row r="724">
      <c r="K724" s="391"/>
    </row>
    <row r="725">
      <c r="K725" s="391"/>
    </row>
    <row r="726">
      <c r="K726" s="391"/>
    </row>
    <row r="727">
      <c r="K727" s="391"/>
    </row>
    <row r="728">
      <c r="K728" s="391"/>
    </row>
    <row r="729">
      <c r="K729" s="391"/>
    </row>
    <row r="730">
      <c r="K730" s="391"/>
    </row>
    <row r="731">
      <c r="K731" s="391"/>
    </row>
    <row r="732">
      <c r="K732" s="391"/>
    </row>
    <row r="733">
      <c r="K733" s="391"/>
    </row>
    <row r="734">
      <c r="K734" s="391"/>
    </row>
    <row r="735">
      <c r="K735" s="391"/>
    </row>
    <row r="736">
      <c r="K736" s="391"/>
    </row>
    <row r="737">
      <c r="K737" s="391"/>
    </row>
    <row r="738">
      <c r="K738" s="391"/>
    </row>
    <row r="739">
      <c r="K739" s="391"/>
    </row>
    <row r="740">
      <c r="K740" s="391"/>
    </row>
    <row r="741">
      <c r="K741" s="391"/>
    </row>
    <row r="742">
      <c r="K742" s="391"/>
    </row>
    <row r="743">
      <c r="K743" s="391"/>
    </row>
    <row r="744">
      <c r="K744" s="391"/>
    </row>
    <row r="745">
      <c r="K745" s="391"/>
    </row>
    <row r="746">
      <c r="K746" s="391"/>
    </row>
    <row r="747">
      <c r="K747" s="391"/>
    </row>
    <row r="748">
      <c r="K748" s="391"/>
    </row>
    <row r="749">
      <c r="K749" s="391"/>
    </row>
    <row r="750">
      <c r="K750" s="391"/>
    </row>
    <row r="751">
      <c r="K751" s="391"/>
    </row>
    <row r="752">
      <c r="K752" s="391"/>
    </row>
    <row r="753">
      <c r="K753" s="391"/>
    </row>
    <row r="754">
      <c r="K754" s="391"/>
    </row>
    <row r="755">
      <c r="K755" s="391"/>
    </row>
    <row r="756">
      <c r="K756" s="391"/>
    </row>
    <row r="757">
      <c r="K757" s="391"/>
    </row>
    <row r="758">
      <c r="K758" s="391"/>
    </row>
    <row r="759">
      <c r="K759" s="391"/>
    </row>
    <row r="760">
      <c r="K760" s="391"/>
    </row>
    <row r="761">
      <c r="K761" s="391"/>
    </row>
    <row r="762">
      <c r="K762" s="391"/>
    </row>
    <row r="763">
      <c r="K763" s="391"/>
    </row>
    <row r="764">
      <c r="K764" s="391"/>
    </row>
    <row r="765">
      <c r="K765" s="391"/>
    </row>
    <row r="766">
      <c r="K766" s="391"/>
    </row>
    <row r="767">
      <c r="K767" s="391"/>
    </row>
    <row r="768">
      <c r="K768" s="391"/>
    </row>
    <row r="769">
      <c r="K769" s="391"/>
    </row>
    <row r="770">
      <c r="K770" s="391"/>
    </row>
    <row r="771">
      <c r="K771" s="391"/>
    </row>
    <row r="772">
      <c r="K772" s="391"/>
    </row>
    <row r="773">
      <c r="K773" s="391"/>
    </row>
    <row r="774">
      <c r="K774" s="391"/>
    </row>
    <row r="775">
      <c r="K775" s="391"/>
    </row>
    <row r="776">
      <c r="K776" s="391"/>
    </row>
    <row r="777">
      <c r="K777" s="391"/>
    </row>
    <row r="778">
      <c r="K778" s="391"/>
    </row>
    <row r="779">
      <c r="K779" s="391"/>
    </row>
    <row r="780">
      <c r="K780" s="391"/>
    </row>
    <row r="781">
      <c r="K781" s="391"/>
    </row>
    <row r="782">
      <c r="K782" s="391"/>
    </row>
    <row r="783">
      <c r="K783" s="391"/>
    </row>
    <row r="784">
      <c r="K784" s="391"/>
    </row>
    <row r="785">
      <c r="K785" s="391"/>
    </row>
    <row r="786">
      <c r="K786" s="391"/>
    </row>
    <row r="787">
      <c r="K787" s="391"/>
    </row>
    <row r="788">
      <c r="K788" s="391"/>
    </row>
    <row r="789">
      <c r="K789" s="391"/>
    </row>
    <row r="790">
      <c r="K790" s="391"/>
    </row>
    <row r="791">
      <c r="K791" s="391"/>
    </row>
    <row r="792">
      <c r="K792" s="391"/>
    </row>
    <row r="793">
      <c r="K793" s="391"/>
    </row>
    <row r="794">
      <c r="K794" s="391"/>
    </row>
    <row r="795">
      <c r="K795" s="391"/>
    </row>
    <row r="796">
      <c r="K796" s="391"/>
    </row>
    <row r="797">
      <c r="K797" s="391"/>
    </row>
    <row r="798">
      <c r="K798" s="391"/>
    </row>
    <row r="799">
      <c r="K799" s="391"/>
    </row>
    <row r="800">
      <c r="K800" s="391"/>
    </row>
    <row r="801">
      <c r="K801" s="391"/>
    </row>
    <row r="802">
      <c r="K802" s="391"/>
    </row>
    <row r="803">
      <c r="K803" s="391"/>
    </row>
    <row r="804">
      <c r="K804" s="391"/>
    </row>
    <row r="805">
      <c r="K805" s="391"/>
    </row>
    <row r="806">
      <c r="K806" s="391"/>
    </row>
    <row r="807">
      <c r="K807" s="391"/>
    </row>
    <row r="808">
      <c r="K808" s="391"/>
    </row>
    <row r="809">
      <c r="K809" s="391"/>
    </row>
    <row r="810">
      <c r="K810" s="391"/>
    </row>
    <row r="811">
      <c r="K811" s="391"/>
    </row>
    <row r="812">
      <c r="K812" s="391"/>
    </row>
    <row r="813">
      <c r="K813" s="391"/>
    </row>
    <row r="814">
      <c r="K814" s="391"/>
    </row>
    <row r="815">
      <c r="K815" s="391"/>
    </row>
    <row r="816">
      <c r="K816" s="391"/>
    </row>
    <row r="817">
      <c r="K817" s="391"/>
    </row>
    <row r="818">
      <c r="K818" s="391"/>
    </row>
    <row r="819">
      <c r="K819" s="391"/>
    </row>
    <row r="820">
      <c r="K820" s="391"/>
    </row>
    <row r="821">
      <c r="K821" s="391"/>
    </row>
    <row r="822">
      <c r="K822" s="391"/>
    </row>
    <row r="823">
      <c r="K823" s="391"/>
    </row>
    <row r="824">
      <c r="K824" s="391"/>
    </row>
    <row r="825">
      <c r="K825" s="391"/>
    </row>
    <row r="826">
      <c r="K826" s="391"/>
    </row>
    <row r="827">
      <c r="K827" s="391"/>
    </row>
    <row r="828">
      <c r="K828" s="391"/>
    </row>
    <row r="829">
      <c r="K829" s="391"/>
    </row>
    <row r="830">
      <c r="K830" s="391"/>
    </row>
    <row r="831">
      <c r="K831" s="391"/>
    </row>
    <row r="832">
      <c r="K832" s="391"/>
    </row>
    <row r="833">
      <c r="K833" s="391"/>
    </row>
    <row r="834">
      <c r="K834" s="391"/>
    </row>
    <row r="835">
      <c r="K835" s="391"/>
    </row>
    <row r="836">
      <c r="K836" s="391"/>
    </row>
    <row r="837">
      <c r="K837" s="391"/>
    </row>
    <row r="838">
      <c r="K838" s="391"/>
    </row>
    <row r="839">
      <c r="K839" s="391"/>
    </row>
    <row r="840">
      <c r="K840" s="391"/>
    </row>
    <row r="841">
      <c r="K841" s="391"/>
    </row>
    <row r="842">
      <c r="K842" s="391"/>
    </row>
    <row r="843">
      <c r="K843" s="391"/>
    </row>
    <row r="844">
      <c r="K844" s="391"/>
    </row>
    <row r="845">
      <c r="K845" s="391"/>
    </row>
    <row r="846">
      <c r="K846" s="391"/>
    </row>
    <row r="847">
      <c r="K847" s="391"/>
    </row>
    <row r="848">
      <c r="K848" s="391"/>
    </row>
    <row r="849">
      <c r="K849" s="391"/>
    </row>
    <row r="850">
      <c r="K850" s="391"/>
    </row>
    <row r="851">
      <c r="K851" s="391"/>
    </row>
    <row r="852">
      <c r="K852" s="391"/>
    </row>
    <row r="853">
      <c r="K853" s="391"/>
    </row>
    <row r="854">
      <c r="K854" s="391"/>
    </row>
    <row r="855">
      <c r="K855" s="391"/>
    </row>
    <row r="856">
      <c r="K856" s="391"/>
    </row>
    <row r="857">
      <c r="K857" s="391"/>
    </row>
    <row r="858">
      <c r="K858" s="391"/>
    </row>
    <row r="859">
      <c r="K859" s="391"/>
    </row>
    <row r="860">
      <c r="K860" s="391"/>
    </row>
    <row r="861">
      <c r="K861" s="391"/>
    </row>
    <row r="862">
      <c r="K862" s="391"/>
    </row>
    <row r="863">
      <c r="K863" s="391"/>
    </row>
    <row r="864">
      <c r="K864" s="391"/>
    </row>
    <row r="865">
      <c r="K865" s="391"/>
    </row>
    <row r="866">
      <c r="K866" s="391"/>
    </row>
    <row r="867">
      <c r="K867" s="391"/>
    </row>
    <row r="868">
      <c r="K868" s="391"/>
    </row>
    <row r="869">
      <c r="K869" s="391"/>
    </row>
    <row r="870">
      <c r="K870" s="391"/>
    </row>
    <row r="871">
      <c r="K871" s="391"/>
    </row>
    <row r="872">
      <c r="K872" s="391"/>
    </row>
    <row r="873">
      <c r="K873" s="391"/>
    </row>
    <row r="874">
      <c r="K874" s="391"/>
    </row>
    <row r="875">
      <c r="K875" s="391"/>
    </row>
    <row r="876">
      <c r="K876" s="391"/>
    </row>
    <row r="877">
      <c r="K877" s="391"/>
    </row>
    <row r="878">
      <c r="K878" s="391"/>
    </row>
    <row r="879">
      <c r="K879" s="391"/>
    </row>
    <row r="880">
      <c r="K880" s="391"/>
    </row>
    <row r="881">
      <c r="K881" s="391"/>
    </row>
    <row r="882">
      <c r="K882" s="391"/>
    </row>
    <row r="883">
      <c r="K883" s="391"/>
    </row>
    <row r="884">
      <c r="K884" s="391"/>
    </row>
    <row r="885">
      <c r="K885" s="391"/>
    </row>
    <row r="886">
      <c r="K886" s="391"/>
    </row>
    <row r="887">
      <c r="K887" s="391"/>
    </row>
    <row r="888">
      <c r="K888" s="391"/>
    </row>
    <row r="889">
      <c r="K889" s="391"/>
    </row>
    <row r="890">
      <c r="K890" s="391"/>
    </row>
    <row r="891">
      <c r="K891" s="391"/>
    </row>
    <row r="892">
      <c r="K892" s="391"/>
    </row>
    <row r="893">
      <c r="K893" s="391"/>
    </row>
    <row r="894">
      <c r="K894" s="391"/>
    </row>
    <row r="895">
      <c r="K895" s="391"/>
    </row>
    <row r="896">
      <c r="K896" s="391"/>
    </row>
    <row r="897">
      <c r="K897" s="391"/>
    </row>
    <row r="898">
      <c r="K898" s="391"/>
    </row>
    <row r="899">
      <c r="K899" s="391"/>
    </row>
    <row r="900">
      <c r="K900" s="391"/>
    </row>
    <row r="901">
      <c r="K901" s="391"/>
    </row>
    <row r="902">
      <c r="K902" s="391"/>
    </row>
    <row r="903">
      <c r="K903" s="391"/>
    </row>
    <row r="904">
      <c r="K904" s="391"/>
    </row>
    <row r="905">
      <c r="K905" s="391"/>
    </row>
    <row r="906">
      <c r="K906" s="391"/>
    </row>
    <row r="907">
      <c r="K907" s="391"/>
    </row>
    <row r="908">
      <c r="K908" s="391"/>
    </row>
    <row r="909">
      <c r="K909" s="391"/>
    </row>
    <row r="910">
      <c r="K910" s="391"/>
    </row>
    <row r="911">
      <c r="K911" s="391"/>
    </row>
    <row r="912">
      <c r="K912" s="391"/>
    </row>
    <row r="913">
      <c r="K913" s="391"/>
    </row>
    <row r="914">
      <c r="K914" s="391"/>
    </row>
    <row r="915">
      <c r="K915" s="391"/>
    </row>
    <row r="916">
      <c r="K916" s="391"/>
    </row>
    <row r="917">
      <c r="K917" s="391"/>
    </row>
    <row r="918">
      <c r="K918" s="391"/>
    </row>
    <row r="919">
      <c r="K919" s="391"/>
    </row>
    <row r="920">
      <c r="K920" s="391"/>
    </row>
    <row r="921">
      <c r="K921" s="391"/>
    </row>
    <row r="922">
      <c r="K922" s="391"/>
    </row>
    <row r="923">
      <c r="K923" s="391"/>
    </row>
    <row r="924">
      <c r="K924" s="391"/>
    </row>
    <row r="925">
      <c r="K925" s="391"/>
    </row>
    <row r="926">
      <c r="K926" s="391"/>
    </row>
    <row r="927">
      <c r="K927" s="391"/>
    </row>
    <row r="928">
      <c r="K928" s="391"/>
    </row>
    <row r="929">
      <c r="K929" s="391"/>
    </row>
    <row r="930">
      <c r="K930" s="391"/>
    </row>
    <row r="931">
      <c r="K931" s="391"/>
    </row>
    <row r="932">
      <c r="K932" s="391"/>
    </row>
    <row r="933">
      <c r="K933" s="391"/>
    </row>
    <row r="934">
      <c r="K934" s="391"/>
    </row>
    <row r="935">
      <c r="K935" s="391"/>
    </row>
    <row r="936">
      <c r="K936" s="391"/>
    </row>
    <row r="937">
      <c r="K937" s="391"/>
    </row>
    <row r="938">
      <c r="K938" s="391"/>
    </row>
    <row r="939">
      <c r="K939" s="391"/>
    </row>
    <row r="940">
      <c r="K940" s="391"/>
    </row>
    <row r="941">
      <c r="K941" s="391"/>
    </row>
    <row r="942">
      <c r="K942" s="391"/>
    </row>
    <row r="943">
      <c r="K943" s="391"/>
    </row>
    <row r="944">
      <c r="K944" s="391"/>
    </row>
    <row r="945">
      <c r="K945" s="391"/>
    </row>
    <row r="946">
      <c r="K946" s="391"/>
    </row>
    <row r="947">
      <c r="K947" s="391"/>
    </row>
    <row r="948">
      <c r="K948" s="391"/>
    </row>
    <row r="949">
      <c r="K949" s="391"/>
    </row>
    <row r="950">
      <c r="K950" s="391"/>
    </row>
    <row r="951">
      <c r="K951" s="391"/>
    </row>
    <row r="952">
      <c r="K952" s="391"/>
    </row>
    <row r="953">
      <c r="K953" s="391"/>
    </row>
    <row r="954">
      <c r="K954" s="391"/>
    </row>
    <row r="955">
      <c r="K955" s="391"/>
    </row>
    <row r="956">
      <c r="K956" s="391"/>
    </row>
    <row r="957">
      <c r="K957" s="391"/>
    </row>
    <row r="958">
      <c r="K958" s="391"/>
    </row>
    <row r="959">
      <c r="K959" s="391"/>
    </row>
    <row r="960">
      <c r="K960" s="391"/>
    </row>
    <row r="961">
      <c r="K961" s="391"/>
    </row>
    <row r="962">
      <c r="K962" s="391"/>
    </row>
    <row r="963">
      <c r="K963" s="391"/>
    </row>
    <row r="964">
      <c r="K964" s="391"/>
    </row>
    <row r="965">
      <c r="K965" s="391"/>
    </row>
    <row r="966">
      <c r="K966" s="391"/>
    </row>
    <row r="967">
      <c r="K967" s="391"/>
    </row>
    <row r="968">
      <c r="K968" s="391"/>
    </row>
    <row r="969">
      <c r="K969" s="391"/>
    </row>
    <row r="970">
      <c r="K970" s="391"/>
    </row>
    <row r="971">
      <c r="K971" s="391"/>
    </row>
    <row r="972">
      <c r="K972" s="391"/>
    </row>
    <row r="973">
      <c r="K973" s="391"/>
    </row>
    <row r="974">
      <c r="K974" s="391"/>
    </row>
    <row r="975">
      <c r="K975" s="391"/>
    </row>
    <row r="976">
      <c r="K976" s="391"/>
    </row>
    <row r="977">
      <c r="K977" s="391"/>
    </row>
    <row r="978">
      <c r="K978" s="391"/>
    </row>
    <row r="979">
      <c r="K979" s="391"/>
    </row>
    <row r="980">
      <c r="K980" s="391"/>
    </row>
    <row r="981">
      <c r="K981" s="391"/>
    </row>
    <row r="982">
      <c r="K982" s="391"/>
    </row>
    <row r="983">
      <c r="K983" s="391"/>
    </row>
    <row r="984">
      <c r="K984" s="391"/>
    </row>
    <row r="985">
      <c r="K985" s="391"/>
    </row>
    <row r="986">
      <c r="K986" s="391"/>
    </row>
    <row r="987">
      <c r="K987" s="391"/>
    </row>
    <row r="988">
      <c r="K988" s="391"/>
    </row>
    <row r="989">
      <c r="K989" s="391"/>
    </row>
    <row r="990">
      <c r="K990" s="391"/>
    </row>
    <row r="991">
      <c r="K991" s="391"/>
    </row>
    <row r="992">
      <c r="K992" s="391"/>
    </row>
    <row r="993">
      <c r="K993" s="391"/>
    </row>
    <row r="994">
      <c r="K994" s="391"/>
    </row>
    <row r="995">
      <c r="K995" s="391"/>
    </row>
    <row r="996">
      <c r="K996" s="391"/>
    </row>
    <row r="997">
      <c r="K997" s="391"/>
    </row>
    <row r="998">
      <c r="K998" s="391"/>
    </row>
    <row r="999">
      <c r="K999" s="391"/>
    </row>
    <row r="1000">
      <c r="K1000" s="391"/>
    </row>
    <row r="1001">
      <c r="K1001" s="391"/>
    </row>
    <row r="1002">
      <c r="K1002" s="391"/>
    </row>
    <row r="1003">
      <c r="K1003" s="391"/>
    </row>
  </sheetData>
  <autoFilter ref="$A$1:$O$1003"/>
  <hyperlinks>
    <hyperlink r:id="rId1" ref="H2"/>
    <hyperlink r:id="rId2" ref="H4"/>
    <hyperlink r:id="rId3" ref="H7"/>
    <hyperlink r:id="rId4" ref="H8"/>
    <hyperlink r:id="rId5" ref="H10"/>
    <hyperlink r:id="rId6" ref="H12"/>
    <hyperlink r:id="rId7" ref="H16"/>
    <hyperlink r:id="rId8" ref="H42"/>
    <hyperlink r:id="rId9" ref="H43"/>
  </hyperlinks>
  <drawing r:id="rId1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2.75"/>
  <cols>
    <col customWidth="1" min="1" max="1" width="19.75"/>
    <col customWidth="1" min="2" max="2" width="16.63"/>
    <col customWidth="1" min="3" max="3" width="8.38"/>
    <col customWidth="1" min="4" max="4" width="10.88"/>
    <col customWidth="1" min="5" max="5" width="9.38"/>
    <col customWidth="1" min="6" max="6" width="11.38"/>
    <col customWidth="1" min="7" max="7" width="13.75"/>
    <col customWidth="1" min="8" max="8" width="10.38"/>
    <col customWidth="1" min="9" max="9" width="9.63"/>
    <col customWidth="1" min="10" max="10" width="10.88"/>
    <col customWidth="1" min="11" max="11" width="10.5"/>
    <col customWidth="1" min="12" max="12" width="10.0"/>
    <col customWidth="1" min="13" max="13" width="9.75"/>
    <col customWidth="1" min="14" max="14" width="9.25"/>
    <col customWidth="1" min="15" max="15" width="10.38"/>
    <col customWidth="1" min="16" max="16" width="9.5"/>
  </cols>
  <sheetData>
    <row r="1">
      <c r="A1" s="395" t="s">
        <v>1098</v>
      </c>
      <c r="C1" s="321"/>
      <c r="D1" s="396" t="s">
        <v>1099</v>
      </c>
      <c r="E1" s="397">
        <f>MAX('94KM Baron'!Q:Q)</f>
        <v>6194.3</v>
      </c>
      <c r="F1" s="321"/>
      <c r="G1" s="354" t="s">
        <v>20</v>
      </c>
      <c r="H1" s="321"/>
      <c r="I1" s="398"/>
      <c r="J1" s="321"/>
      <c r="K1" s="321"/>
      <c r="L1" s="321"/>
      <c r="M1" s="321"/>
      <c r="N1" s="321"/>
      <c r="O1" s="321"/>
      <c r="P1" s="321"/>
    </row>
    <row r="2">
      <c r="A2" s="377" t="s">
        <v>1100</v>
      </c>
      <c r="C2" s="396" t="s">
        <v>1101</v>
      </c>
      <c r="D2" s="399">
        <v>5908.1</v>
      </c>
      <c r="E2" s="396" t="s">
        <v>1102</v>
      </c>
      <c r="F2" s="400">
        <f>D2-E1</f>
        <v>-286.2</v>
      </c>
      <c r="G2" s="354" t="s">
        <v>20</v>
      </c>
      <c r="H2" s="321"/>
      <c r="I2" s="398"/>
      <c r="J2" s="321"/>
      <c r="K2" s="321"/>
      <c r="L2" s="321"/>
      <c r="M2" s="321"/>
      <c r="N2" s="321"/>
      <c r="O2" s="321"/>
      <c r="P2" s="321"/>
    </row>
    <row r="3">
      <c r="A3" s="377"/>
      <c r="C3" s="396" t="s">
        <v>1101</v>
      </c>
      <c r="D3" s="399">
        <v>5908.1</v>
      </c>
      <c r="E3" s="396" t="s">
        <v>1102</v>
      </c>
      <c r="F3" s="400">
        <f>D3-E1</f>
        <v>-286.2</v>
      </c>
      <c r="G3" s="354" t="s">
        <v>20</v>
      </c>
      <c r="H3" s="321"/>
      <c r="I3" s="398"/>
      <c r="J3" s="321"/>
      <c r="K3" s="321"/>
      <c r="L3" s="321"/>
      <c r="M3" s="321"/>
      <c r="N3" s="321"/>
      <c r="O3" s="321"/>
      <c r="P3" s="321"/>
    </row>
    <row r="4">
      <c r="A4" s="321"/>
      <c r="C4" s="401"/>
      <c r="D4" s="321"/>
      <c r="E4" s="401"/>
      <c r="F4" s="321"/>
      <c r="G4" s="321"/>
      <c r="H4" s="321"/>
      <c r="I4" s="398"/>
      <c r="J4" s="321"/>
      <c r="K4" s="321"/>
      <c r="L4" s="321"/>
      <c r="M4" s="321"/>
      <c r="N4" s="321"/>
      <c r="O4" s="321"/>
      <c r="P4" s="321"/>
    </row>
    <row r="5">
      <c r="A5" s="377" t="s">
        <v>1103</v>
      </c>
      <c r="C5" s="396" t="s">
        <v>1104</v>
      </c>
      <c r="D5" s="402">
        <v>43763.0</v>
      </c>
      <c r="E5" s="396" t="s">
        <v>1102</v>
      </c>
      <c r="F5" s="403">
        <f t="shared" ref="F5:F6" si="1">D5-TODAY()</f>
        <v>-2154</v>
      </c>
      <c r="G5" s="354" t="s">
        <v>25</v>
      </c>
      <c r="H5" s="321"/>
      <c r="I5" s="398"/>
      <c r="J5" s="321"/>
      <c r="K5" s="321"/>
      <c r="L5" s="321"/>
      <c r="M5" s="321"/>
      <c r="N5" s="321"/>
      <c r="O5" s="321"/>
      <c r="P5" s="321"/>
    </row>
    <row r="6">
      <c r="A6" s="321"/>
      <c r="B6" s="321"/>
      <c r="C6" s="396" t="s">
        <v>1104</v>
      </c>
      <c r="D6" s="402">
        <v>43763.0</v>
      </c>
      <c r="E6" s="396" t="s">
        <v>1102</v>
      </c>
      <c r="F6" s="403">
        <f t="shared" si="1"/>
        <v>-2154</v>
      </c>
      <c r="G6" s="354" t="s">
        <v>25</v>
      </c>
      <c r="H6" s="321"/>
      <c r="I6" s="398"/>
      <c r="J6" s="321"/>
      <c r="K6" s="321"/>
      <c r="L6" s="321"/>
      <c r="M6" s="321"/>
      <c r="N6" s="321"/>
      <c r="O6" s="321"/>
      <c r="P6" s="321"/>
    </row>
    <row r="7">
      <c r="A7" s="321"/>
      <c r="B7" s="321"/>
      <c r="C7" s="401"/>
      <c r="D7" s="404"/>
      <c r="E7" s="401"/>
      <c r="F7" s="403"/>
      <c r="G7" s="321"/>
      <c r="H7" s="321"/>
      <c r="I7" s="398"/>
      <c r="J7" s="321"/>
      <c r="K7" s="321"/>
      <c r="L7" s="321"/>
      <c r="M7" s="321"/>
      <c r="N7" s="321"/>
      <c r="O7" s="321"/>
      <c r="P7" s="321"/>
    </row>
    <row r="8">
      <c r="A8" s="405"/>
      <c r="B8" s="405"/>
      <c r="C8" s="405"/>
      <c r="D8" s="405"/>
      <c r="E8" s="405"/>
      <c r="F8" s="405"/>
      <c r="G8" s="405"/>
      <c r="H8" s="405"/>
      <c r="I8" s="406"/>
      <c r="J8" s="405"/>
      <c r="K8" s="405"/>
      <c r="L8" s="405"/>
      <c r="M8" s="405"/>
      <c r="N8" s="405"/>
      <c r="O8" s="405"/>
      <c r="P8" s="405"/>
    </row>
    <row r="9" hidden="1">
      <c r="A9" s="407" t="s">
        <v>1105</v>
      </c>
      <c r="C9" s="321"/>
      <c r="D9" s="396" t="s">
        <v>1099</v>
      </c>
      <c r="E9" s="397">
        <f>MAX('242ML CJ'!R:R)</f>
        <v>3462.1</v>
      </c>
      <c r="F9" s="321"/>
      <c r="G9" s="354" t="s">
        <v>20</v>
      </c>
      <c r="H9" s="321"/>
      <c r="I9" s="398"/>
      <c r="J9" s="321"/>
      <c r="K9" s="321"/>
      <c r="L9" s="321"/>
      <c r="M9" s="321"/>
      <c r="N9" s="321"/>
      <c r="O9" s="321"/>
      <c r="P9" s="321"/>
    </row>
    <row r="10" hidden="1">
      <c r="A10" s="377" t="s">
        <v>1106</v>
      </c>
      <c r="C10" s="396" t="s">
        <v>1101</v>
      </c>
      <c r="D10" s="408">
        <v>5621.4</v>
      </c>
      <c r="E10" s="396" t="s">
        <v>1102</v>
      </c>
      <c r="F10" s="400">
        <f>D10-E9</f>
        <v>2159.3</v>
      </c>
      <c r="G10" s="354" t="s">
        <v>20</v>
      </c>
      <c r="H10" s="321"/>
      <c r="I10" s="398"/>
      <c r="J10" s="321"/>
      <c r="K10" s="321"/>
      <c r="L10" s="321"/>
      <c r="M10" s="321"/>
      <c r="N10" s="321"/>
      <c r="O10" s="321"/>
      <c r="P10" s="321"/>
    </row>
    <row r="11" hidden="1">
      <c r="A11" s="377"/>
      <c r="C11" s="396" t="s">
        <v>1101</v>
      </c>
      <c r="D11" s="408">
        <v>5621.4</v>
      </c>
      <c r="E11" s="396" t="s">
        <v>1102</v>
      </c>
      <c r="F11" s="400">
        <f>D11-E9</f>
        <v>2159.3</v>
      </c>
      <c r="G11" s="354" t="s">
        <v>20</v>
      </c>
      <c r="H11" s="321"/>
      <c r="I11" s="398"/>
      <c r="J11" s="321"/>
      <c r="K11" s="321"/>
      <c r="L11" s="321"/>
      <c r="M11" s="321"/>
      <c r="N11" s="321"/>
      <c r="O11" s="321"/>
      <c r="P11" s="321"/>
    </row>
    <row r="12" hidden="1">
      <c r="A12" s="377"/>
      <c r="C12" s="409" t="s">
        <v>1101</v>
      </c>
      <c r="D12" s="408">
        <v>5621.4</v>
      </c>
      <c r="E12" s="409" t="s">
        <v>1102</v>
      </c>
      <c r="F12" s="400">
        <f>D12-E9</f>
        <v>2159.3</v>
      </c>
      <c r="G12" s="354" t="s">
        <v>20</v>
      </c>
      <c r="H12" s="321"/>
      <c r="I12" s="398"/>
      <c r="J12" s="321"/>
      <c r="K12" s="321"/>
      <c r="L12" s="321"/>
      <c r="M12" s="321"/>
      <c r="N12" s="321"/>
      <c r="O12" s="321"/>
      <c r="P12" s="321"/>
    </row>
    <row r="13" hidden="1">
      <c r="A13" s="377" t="s">
        <v>1107</v>
      </c>
      <c r="C13" s="396" t="s">
        <v>1104</v>
      </c>
      <c r="D13" s="410">
        <v>43800.0</v>
      </c>
      <c r="E13" s="396" t="s">
        <v>1102</v>
      </c>
      <c r="F13" s="403">
        <f t="shared" ref="F13:F14" si="2">D13-TODAY()</f>
        <v>-2117</v>
      </c>
      <c r="G13" s="354" t="s">
        <v>25</v>
      </c>
      <c r="H13" s="321"/>
      <c r="I13" s="398"/>
      <c r="J13" s="321"/>
      <c r="K13" s="321"/>
      <c r="L13" s="321"/>
      <c r="M13" s="321"/>
      <c r="N13" s="321"/>
      <c r="O13" s="321"/>
      <c r="P13" s="321"/>
    </row>
    <row r="14" hidden="1">
      <c r="A14" s="377"/>
      <c r="C14" s="396" t="s">
        <v>1104</v>
      </c>
      <c r="D14" s="410">
        <v>43800.0</v>
      </c>
      <c r="E14" s="396" t="s">
        <v>1102</v>
      </c>
      <c r="F14" s="403">
        <f t="shared" si="2"/>
        <v>-2117</v>
      </c>
      <c r="G14" s="354" t="s">
        <v>25</v>
      </c>
      <c r="H14" s="321"/>
      <c r="I14" s="398"/>
      <c r="J14" s="321"/>
      <c r="K14" s="321"/>
      <c r="L14" s="321"/>
      <c r="M14" s="321"/>
      <c r="N14" s="321"/>
      <c r="O14" s="321"/>
      <c r="P14" s="321"/>
    </row>
    <row r="15" hidden="1">
      <c r="A15" s="411"/>
      <c r="B15" s="411"/>
      <c r="C15" s="411"/>
      <c r="D15" s="411"/>
      <c r="E15" s="411"/>
      <c r="F15" s="411"/>
      <c r="G15" s="411"/>
      <c r="H15" s="411"/>
      <c r="I15" s="411"/>
      <c r="J15" s="411"/>
      <c r="K15" s="411"/>
      <c r="L15" s="411"/>
      <c r="M15" s="411"/>
      <c r="N15" s="411"/>
      <c r="O15" s="411"/>
      <c r="P15" s="411"/>
    </row>
    <row r="16" hidden="1">
      <c r="A16" s="412" t="s">
        <v>1108</v>
      </c>
      <c r="C16" s="321"/>
      <c r="D16" s="396" t="s">
        <v>1109</v>
      </c>
      <c r="E16" s="397" t="str">
        <f>MAX(Citation!AM:AM)</f>
        <v>#REF!</v>
      </c>
      <c r="F16" s="321"/>
      <c r="G16" s="321"/>
      <c r="H16" s="396" t="s">
        <v>1110</v>
      </c>
      <c r="I16" s="354">
        <v>0.0</v>
      </c>
      <c r="J16" s="321"/>
      <c r="K16" s="321"/>
      <c r="L16" s="321"/>
      <c r="M16" s="321"/>
      <c r="N16" s="321"/>
      <c r="O16" s="321"/>
      <c r="P16" s="321"/>
    </row>
    <row r="17" hidden="1">
      <c r="A17" s="321"/>
      <c r="B17" s="413"/>
      <c r="C17" s="414" t="s">
        <v>1101</v>
      </c>
      <c r="D17" s="415">
        <v>9938.0</v>
      </c>
      <c r="E17" s="414" t="s">
        <v>1102</v>
      </c>
      <c r="F17" s="400" t="str">
        <f t="shared" ref="F17:F21" si="3">D17-E$16</f>
        <v>#REF!</v>
      </c>
      <c r="G17" s="416" t="s">
        <v>20</v>
      </c>
      <c r="H17" s="321"/>
      <c r="I17" s="321"/>
      <c r="J17" s="321"/>
      <c r="K17" s="321"/>
      <c r="L17" s="321"/>
      <c r="M17" s="321"/>
      <c r="N17" s="321"/>
      <c r="O17" s="321"/>
      <c r="P17" s="321"/>
    </row>
    <row r="18" hidden="1">
      <c r="A18" s="321"/>
      <c r="C18" s="414" t="s">
        <v>1101</v>
      </c>
      <c r="D18" s="415">
        <v>9938.0</v>
      </c>
      <c r="E18" s="414" t="s">
        <v>1102</v>
      </c>
      <c r="F18" s="400" t="str">
        <f t="shared" si="3"/>
        <v>#REF!</v>
      </c>
      <c r="G18" s="417" t="s">
        <v>20</v>
      </c>
      <c r="H18" s="321"/>
      <c r="I18" s="321"/>
      <c r="J18" s="321"/>
      <c r="K18" s="321"/>
      <c r="L18" s="321"/>
      <c r="M18" s="321"/>
      <c r="N18" s="321"/>
      <c r="O18" s="321"/>
      <c r="P18" s="321"/>
    </row>
    <row r="19" hidden="1">
      <c r="A19" s="354" t="s">
        <v>1111</v>
      </c>
      <c r="C19" s="414" t="s">
        <v>1101</v>
      </c>
      <c r="D19" s="415">
        <v>9937.5</v>
      </c>
      <c r="E19" s="414" t="s">
        <v>1102</v>
      </c>
      <c r="F19" s="400" t="str">
        <f t="shared" si="3"/>
        <v>#REF!</v>
      </c>
      <c r="G19" s="417" t="s">
        <v>20</v>
      </c>
      <c r="H19" s="321"/>
      <c r="I19" s="321"/>
      <c r="J19" s="321"/>
      <c r="K19" s="321"/>
      <c r="L19" s="321"/>
      <c r="M19" s="321"/>
      <c r="N19" s="321"/>
      <c r="O19" s="321"/>
      <c r="P19" s="321"/>
    </row>
    <row r="20" hidden="1">
      <c r="A20" s="354" t="s">
        <v>1112</v>
      </c>
      <c r="C20" s="414" t="s">
        <v>1101</v>
      </c>
      <c r="D20" s="415">
        <v>10000.0</v>
      </c>
      <c r="E20" s="418"/>
      <c r="F20" s="400" t="str">
        <f t="shared" si="3"/>
        <v>#REF!</v>
      </c>
      <c r="G20" s="417" t="s">
        <v>20</v>
      </c>
      <c r="H20" s="321"/>
      <c r="I20" s="321"/>
      <c r="J20" s="321"/>
      <c r="K20" s="321"/>
      <c r="L20" s="321"/>
      <c r="M20" s="321"/>
      <c r="N20" s="321"/>
      <c r="O20" s="321"/>
      <c r="P20" s="321"/>
    </row>
    <row r="21" hidden="1">
      <c r="A21" s="354" t="s">
        <v>1113</v>
      </c>
      <c r="C21" s="414" t="s">
        <v>1101</v>
      </c>
      <c r="D21" s="415">
        <v>10437.0</v>
      </c>
      <c r="E21" s="418"/>
      <c r="F21" s="400" t="str">
        <f t="shared" si="3"/>
        <v>#REF!</v>
      </c>
      <c r="G21" s="417" t="s">
        <v>20</v>
      </c>
      <c r="H21" s="321"/>
      <c r="I21" s="321"/>
      <c r="J21" s="321"/>
      <c r="K21" s="321"/>
      <c r="L21" s="321"/>
      <c r="M21" s="321"/>
      <c r="N21" s="321"/>
      <c r="O21" s="321"/>
      <c r="P21" s="321"/>
    </row>
    <row r="22" hidden="1">
      <c r="A22" s="321"/>
      <c r="B22" s="413"/>
      <c r="C22" s="418"/>
      <c r="D22" s="413"/>
      <c r="E22" s="418"/>
      <c r="F22" s="419"/>
      <c r="G22" s="420"/>
      <c r="H22" s="321"/>
      <c r="I22" s="321"/>
      <c r="J22" s="321"/>
      <c r="K22" s="321"/>
      <c r="L22" s="321"/>
      <c r="M22" s="321"/>
      <c r="N22" s="321"/>
      <c r="O22" s="321"/>
      <c r="P22" s="321"/>
    </row>
    <row r="23" hidden="1">
      <c r="A23" s="354" t="s">
        <v>1114</v>
      </c>
      <c r="C23" s="414" t="s">
        <v>1104</v>
      </c>
      <c r="D23" s="402">
        <v>41882.0</v>
      </c>
      <c r="E23" s="414" t="s">
        <v>1102</v>
      </c>
      <c r="F23" s="403">
        <f t="shared" ref="F23:F26" si="4">D23-TODAY()</f>
        <v>-4035</v>
      </c>
      <c r="G23" s="417" t="s">
        <v>25</v>
      </c>
      <c r="H23" s="321"/>
      <c r="I23" s="321"/>
      <c r="J23" s="321"/>
      <c r="K23" s="321"/>
      <c r="L23" s="321"/>
      <c r="M23" s="321"/>
      <c r="N23" s="321"/>
      <c r="O23" s="321"/>
      <c r="P23" s="321"/>
    </row>
    <row r="24" hidden="1">
      <c r="A24" s="321"/>
      <c r="C24" s="414" t="s">
        <v>1104</v>
      </c>
      <c r="D24" s="402">
        <v>41882.0</v>
      </c>
      <c r="E24" s="414" t="s">
        <v>1102</v>
      </c>
      <c r="F24" s="403">
        <f t="shared" si="4"/>
        <v>-4035</v>
      </c>
      <c r="G24" s="417" t="s">
        <v>25</v>
      </c>
      <c r="H24" s="321"/>
      <c r="I24" s="321"/>
      <c r="J24" s="321"/>
      <c r="K24" s="321"/>
      <c r="L24" s="321"/>
      <c r="M24" s="321"/>
      <c r="N24" s="321"/>
      <c r="O24" s="321"/>
      <c r="P24" s="321"/>
    </row>
    <row r="25" hidden="1">
      <c r="A25" s="321"/>
      <c r="C25" s="414" t="s">
        <v>1104</v>
      </c>
      <c r="D25" s="402">
        <v>41882.0</v>
      </c>
      <c r="E25" s="414" t="s">
        <v>1102</v>
      </c>
      <c r="F25" s="403">
        <f t="shared" si="4"/>
        <v>-4035</v>
      </c>
      <c r="G25" s="417" t="s">
        <v>25</v>
      </c>
      <c r="H25" s="321"/>
      <c r="I25" s="321"/>
      <c r="J25" s="321"/>
      <c r="K25" s="321"/>
      <c r="L25" s="321"/>
      <c r="M25" s="321"/>
      <c r="N25" s="321"/>
      <c r="O25" s="321"/>
      <c r="P25" s="321"/>
    </row>
    <row r="26" hidden="1">
      <c r="A26" s="321"/>
      <c r="B26" s="413"/>
      <c r="C26" s="414" t="s">
        <v>1104</v>
      </c>
      <c r="D26" s="402">
        <v>41882.0</v>
      </c>
      <c r="E26" s="414" t="s">
        <v>1102</v>
      </c>
      <c r="F26" s="403">
        <f t="shared" si="4"/>
        <v>-4035</v>
      </c>
      <c r="G26" s="417" t="s">
        <v>25</v>
      </c>
      <c r="H26" s="321"/>
      <c r="I26" s="321"/>
      <c r="J26" s="321"/>
      <c r="K26" s="321"/>
      <c r="L26" s="321"/>
      <c r="M26" s="321"/>
      <c r="N26" s="321"/>
      <c r="O26" s="321"/>
      <c r="P26" s="321"/>
    </row>
    <row r="27" hidden="1">
      <c r="A27" s="321"/>
      <c r="B27" s="321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</row>
    <row r="28" hidden="1">
      <c r="A28" s="321"/>
      <c r="B28" s="321"/>
      <c r="C28" s="321"/>
      <c r="D28" s="414" t="s">
        <v>1115</v>
      </c>
      <c r="E28" s="421" t="str">
        <f>MAX(Citation!AF:AF)</f>
        <v>#REF!</v>
      </c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</row>
    <row r="29" hidden="1">
      <c r="A29" s="354" t="s">
        <v>1116</v>
      </c>
      <c r="C29" s="414" t="s">
        <v>1101</v>
      </c>
      <c r="D29" s="422">
        <v>9570.0</v>
      </c>
      <c r="E29" s="414" t="s">
        <v>1102</v>
      </c>
      <c r="F29" s="403" t="str">
        <f>D29-E$28</f>
        <v>#REF!</v>
      </c>
      <c r="G29" s="417" t="s">
        <v>1117</v>
      </c>
      <c r="H29" s="321"/>
      <c r="I29" s="321"/>
      <c r="J29" s="321"/>
      <c r="K29" s="321"/>
      <c r="L29" s="321"/>
      <c r="M29" s="321"/>
      <c r="N29" s="321"/>
      <c r="O29" s="321"/>
      <c r="P29" s="321"/>
    </row>
    <row r="30" hidden="1">
      <c r="A30" s="321"/>
      <c r="B30" s="321"/>
      <c r="C30" s="418"/>
      <c r="D30" s="423"/>
      <c r="E30" s="418"/>
      <c r="F30" s="403"/>
      <c r="G30" s="398"/>
      <c r="H30" s="321"/>
      <c r="I30" s="321"/>
      <c r="J30" s="321"/>
      <c r="K30" s="321"/>
      <c r="L30" s="321"/>
      <c r="M30" s="321"/>
      <c r="N30" s="321"/>
      <c r="O30" s="321"/>
      <c r="P30" s="321"/>
    </row>
    <row r="31" hidden="1">
      <c r="A31" s="321"/>
      <c r="B31" s="321"/>
      <c r="C31" s="321"/>
      <c r="D31" s="321"/>
      <c r="E31" s="418"/>
      <c r="F31" s="403"/>
      <c r="G31" s="398"/>
      <c r="H31" s="321"/>
      <c r="I31" s="321"/>
      <c r="J31" s="321"/>
      <c r="K31" s="321"/>
      <c r="L31" s="321"/>
      <c r="M31" s="321"/>
      <c r="N31" s="321"/>
      <c r="O31" s="321"/>
      <c r="P31" s="321"/>
    </row>
    <row r="32" ht="13.5" hidden="1" customHeight="1">
      <c r="A32" s="424"/>
      <c r="B32" s="424"/>
      <c r="C32" s="425" t="s">
        <v>1118</v>
      </c>
      <c r="D32" s="426"/>
      <c r="E32" s="427">
        <v>8547.0</v>
      </c>
      <c r="F32" s="424"/>
      <c r="G32" s="424"/>
      <c r="H32" s="424"/>
      <c r="I32" s="424"/>
      <c r="J32" s="424"/>
      <c r="K32" s="424"/>
      <c r="L32" s="424"/>
      <c r="M32" s="424"/>
      <c r="N32" s="424"/>
      <c r="O32" s="424"/>
      <c r="P32" s="321"/>
    </row>
    <row r="33" ht="13.5" hidden="1" customHeight="1">
      <c r="A33" s="428"/>
      <c r="B33" s="429"/>
      <c r="C33" s="430" t="s">
        <v>1119</v>
      </c>
      <c r="D33" s="431" t="s">
        <v>1120</v>
      </c>
      <c r="E33" s="432" t="s">
        <v>1121</v>
      </c>
      <c r="F33" s="433"/>
      <c r="G33" s="432" t="s">
        <v>1122</v>
      </c>
      <c r="H33" s="433"/>
      <c r="I33" s="432" t="s">
        <v>842</v>
      </c>
      <c r="J33" s="431" t="s">
        <v>1120</v>
      </c>
      <c r="K33" s="434" t="s">
        <v>1123</v>
      </c>
      <c r="L33" s="431" t="s">
        <v>1120</v>
      </c>
      <c r="M33" s="435"/>
      <c r="N33" s="436"/>
      <c r="O33" s="437" t="s">
        <v>1120</v>
      </c>
      <c r="P33" s="337"/>
    </row>
    <row r="34" hidden="1">
      <c r="A34" s="438"/>
      <c r="B34" s="439"/>
      <c r="C34" s="440" t="s">
        <v>1124</v>
      </c>
      <c r="D34" s="441" t="s">
        <v>1125</v>
      </c>
      <c r="E34" s="442"/>
      <c r="F34" s="443"/>
      <c r="G34" s="442"/>
      <c r="H34" s="443"/>
      <c r="I34" s="444" t="s">
        <v>1126</v>
      </c>
      <c r="J34" s="441" t="s">
        <v>1125</v>
      </c>
      <c r="K34" s="445" t="s">
        <v>1127</v>
      </c>
      <c r="L34" s="441" t="s">
        <v>1125</v>
      </c>
      <c r="M34" s="446" t="s">
        <v>1128</v>
      </c>
      <c r="N34" s="446" t="s">
        <v>1129</v>
      </c>
      <c r="O34" s="447" t="s">
        <v>1125</v>
      </c>
      <c r="P34" s="337"/>
    </row>
    <row r="35" ht="13.5" hidden="1" customHeight="1">
      <c r="A35" s="448"/>
      <c r="B35" s="449" t="s">
        <v>1130</v>
      </c>
      <c r="C35" s="450">
        <v>42400.0</v>
      </c>
      <c r="D35" s="451">
        <f>C35-TODAY()</f>
        <v>-3517</v>
      </c>
      <c r="E35" s="452">
        <v>42454.0</v>
      </c>
      <c r="F35" s="451">
        <f>E35-TODAY()</f>
        <v>-3463</v>
      </c>
      <c r="G35" s="452">
        <v>42819.0</v>
      </c>
      <c r="H35" s="451">
        <f>G35-TODAY()</f>
        <v>-3098</v>
      </c>
      <c r="I35" s="453">
        <v>42460.0</v>
      </c>
      <c r="J35" s="451">
        <f>I35-TODAY()</f>
        <v>-3457</v>
      </c>
      <c r="K35" s="453">
        <v>42277.0</v>
      </c>
      <c r="L35" s="451">
        <f>K35-TODAY()</f>
        <v>-3640</v>
      </c>
      <c r="M35" s="454">
        <v>1.59891988E8</v>
      </c>
      <c r="N35" s="455">
        <v>43529.0</v>
      </c>
      <c r="O35" s="456">
        <f>N35-TODAY()</f>
        <v>-2388</v>
      </c>
      <c r="P35" s="337"/>
    </row>
    <row r="36" ht="13.5" hidden="1" customHeight="1">
      <c r="A36" s="457"/>
      <c r="B36" s="449" t="s">
        <v>1130</v>
      </c>
      <c r="C36" s="458"/>
      <c r="D36" s="451"/>
      <c r="E36" s="459"/>
      <c r="F36" s="451"/>
      <c r="G36" s="460"/>
      <c r="H36" s="451"/>
      <c r="I36" s="461"/>
      <c r="J36" s="451"/>
      <c r="K36" s="453"/>
      <c r="L36" s="451"/>
      <c r="M36" s="462"/>
      <c r="N36" s="463"/>
      <c r="O36" s="456"/>
      <c r="P36" s="337"/>
    </row>
    <row r="37" ht="13.5" hidden="1" customHeight="1">
      <c r="A37" s="435"/>
      <c r="B37" s="464" t="s">
        <v>75</v>
      </c>
      <c r="C37" s="465">
        <v>42460.0</v>
      </c>
      <c r="D37" s="466">
        <f t="shared" ref="D37:D40" si="5">C37-TODAY()</f>
        <v>-3457</v>
      </c>
      <c r="E37" s="467">
        <v>42428.0</v>
      </c>
      <c r="F37" s="451">
        <f t="shared" ref="F37:F40" si="6">E37-TODAY()</f>
        <v>-3489</v>
      </c>
      <c r="G37" s="468"/>
      <c r="H37" s="324"/>
      <c r="I37" s="453">
        <v>42460.0</v>
      </c>
      <c r="J37" s="451">
        <f t="shared" ref="J37:J39" si="7">I37-TODAY()</f>
        <v>-3457</v>
      </c>
      <c r="K37" s="453">
        <v>42460.0</v>
      </c>
      <c r="L37" s="451">
        <f t="shared" ref="L37:L39" si="8">K37-TODAY()</f>
        <v>-3457</v>
      </c>
      <c r="M37" s="469" t="s">
        <v>1131</v>
      </c>
      <c r="N37" s="470">
        <v>42140.0</v>
      </c>
      <c r="O37" s="471">
        <f>N37-TODAY()</f>
        <v>-3777</v>
      </c>
      <c r="P37" s="337"/>
    </row>
    <row r="38" ht="13.5" hidden="1" customHeight="1">
      <c r="A38" s="435"/>
      <c r="B38" s="464" t="s">
        <v>1132</v>
      </c>
      <c r="C38" s="465">
        <v>42460.0</v>
      </c>
      <c r="D38" s="466">
        <f t="shared" si="5"/>
        <v>-3457</v>
      </c>
      <c r="E38" s="467">
        <v>42551.0</v>
      </c>
      <c r="F38" s="451">
        <f t="shared" si="6"/>
        <v>-3366</v>
      </c>
      <c r="G38" s="468"/>
      <c r="H38" s="324"/>
      <c r="I38" s="453">
        <v>42551.0</v>
      </c>
      <c r="J38" s="451">
        <f t="shared" si="7"/>
        <v>-3366</v>
      </c>
      <c r="K38" s="472">
        <v>42369.0</v>
      </c>
      <c r="L38" s="451">
        <f t="shared" si="8"/>
        <v>-3548</v>
      </c>
      <c r="M38" s="473"/>
      <c r="N38" s="474"/>
      <c r="O38" s="475">
        <v>645.0</v>
      </c>
      <c r="P38" s="337"/>
    </row>
    <row r="39" ht="13.5" hidden="1" customHeight="1">
      <c r="A39" s="435"/>
      <c r="B39" s="464" t="s">
        <v>1133</v>
      </c>
      <c r="C39" s="465">
        <v>42400.0</v>
      </c>
      <c r="D39" s="466">
        <f t="shared" si="5"/>
        <v>-3517</v>
      </c>
      <c r="E39" s="467">
        <v>42454.0</v>
      </c>
      <c r="F39" s="451">
        <f t="shared" si="6"/>
        <v>-3463</v>
      </c>
      <c r="G39" s="468"/>
      <c r="H39" s="324"/>
      <c r="I39" s="453">
        <v>42454.0</v>
      </c>
      <c r="J39" s="451">
        <f t="shared" si="7"/>
        <v>-3463</v>
      </c>
      <c r="K39" s="472">
        <v>42277.0</v>
      </c>
      <c r="L39" s="451">
        <f t="shared" si="8"/>
        <v>-3640</v>
      </c>
      <c r="M39" s="473"/>
      <c r="N39" s="474"/>
      <c r="O39" s="475">
        <v>645.0</v>
      </c>
      <c r="P39" s="337"/>
    </row>
    <row r="40" ht="13.5" hidden="1" customHeight="1">
      <c r="A40" s="476" t="s">
        <v>1134</v>
      </c>
      <c r="B40" s="477" t="s">
        <v>1135</v>
      </c>
      <c r="C40" s="478"/>
      <c r="D40" s="466">
        <f t="shared" si="5"/>
        <v>-45917</v>
      </c>
      <c r="E40" s="479">
        <v>42454.0</v>
      </c>
      <c r="F40" s="451">
        <f t="shared" si="6"/>
        <v>-3463</v>
      </c>
      <c r="G40" s="480" t="s">
        <v>1136</v>
      </c>
      <c r="H40" s="324"/>
      <c r="I40" s="481"/>
      <c r="J40" s="451"/>
      <c r="K40" s="482"/>
      <c r="L40" s="451"/>
      <c r="M40" s="483"/>
      <c r="N40" s="484"/>
      <c r="O40" s="485"/>
      <c r="P40" s="337"/>
    </row>
    <row r="41" ht="13.5" hidden="1" customHeight="1">
      <c r="A41" s="321"/>
      <c r="B41" s="321"/>
      <c r="C41" s="321"/>
      <c r="D41" s="321"/>
      <c r="E41" s="321"/>
      <c r="F41" s="321"/>
      <c r="G41" s="321"/>
      <c r="H41" s="321"/>
      <c r="I41" s="321"/>
      <c r="J41" s="321"/>
      <c r="K41" s="321"/>
      <c r="L41" s="321"/>
      <c r="M41" s="321"/>
      <c r="N41" s="321"/>
      <c r="O41" s="321"/>
      <c r="P41" s="321"/>
    </row>
    <row r="42" ht="13.5" customHeight="1">
      <c r="A42" s="321"/>
      <c r="B42" s="423"/>
      <c r="C42" s="423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</row>
    <row r="43" ht="13.5" customHeight="1">
      <c r="A43" s="486" t="s">
        <v>102</v>
      </c>
      <c r="B43" s="487" t="s">
        <v>1137</v>
      </c>
      <c r="C43" s="487" t="s">
        <v>1138</v>
      </c>
      <c r="F43" s="377" t="s">
        <v>1139</v>
      </c>
      <c r="G43" s="377">
        <v>3222248.0</v>
      </c>
      <c r="H43" s="321"/>
      <c r="I43" s="486" t="s">
        <v>199</v>
      </c>
      <c r="J43" s="377" t="s">
        <v>1140</v>
      </c>
      <c r="K43" s="488">
        <v>44957.0</v>
      </c>
      <c r="L43" s="489">
        <f>K43-TODAY()</f>
        <v>-960</v>
      </c>
      <c r="M43" s="321"/>
      <c r="N43" s="321"/>
      <c r="O43" s="321"/>
      <c r="P43" s="321"/>
    </row>
    <row r="44" ht="13.5" customHeight="1">
      <c r="A44" s="377" t="s">
        <v>1141</v>
      </c>
      <c r="B44" s="490">
        <v>44188.0</v>
      </c>
      <c r="C44" s="491">
        <v>44377.0</v>
      </c>
      <c r="D44" s="489">
        <f t="shared" ref="D44:D54" si="9">C44-TODAY()</f>
        <v>-1540</v>
      </c>
      <c r="E44" s="297" t="s">
        <v>1142</v>
      </c>
      <c r="G44" s="297" t="s">
        <v>1143</v>
      </c>
      <c r="H44" s="321"/>
      <c r="L44" s="321"/>
      <c r="M44" s="321"/>
      <c r="N44" s="321"/>
      <c r="O44" s="321"/>
      <c r="P44" s="321"/>
    </row>
    <row r="45" ht="13.5" customHeight="1">
      <c r="A45" s="377" t="s">
        <v>1144</v>
      </c>
      <c r="B45" s="492">
        <v>44104.0</v>
      </c>
      <c r="C45" s="493">
        <v>44469.0</v>
      </c>
      <c r="D45" s="489">
        <f t="shared" si="9"/>
        <v>-1448</v>
      </c>
      <c r="E45" s="321"/>
      <c r="F45" s="377"/>
      <c r="G45" s="494"/>
      <c r="H45" s="321"/>
      <c r="I45" s="321"/>
      <c r="J45" s="321"/>
      <c r="K45" s="321"/>
      <c r="L45" s="321"/>
      <c r="M45" s="321"/>
      <c r="N45" s="321"/>
      <c r="O45" s="321"/>
      <c r="P45" s="321"/>
    </row>
    <row r="46" ht="13.5" customHeight="1">
      <c r="A46" s="377" t="s">
        <v>1145</v>
      </c>
      <c r="B46" s="492">
        <v>43831.0</v>
      </c>
      <c r="C46" s="493">
        <v>44227.0</v>
      </c>
      <c r="D46" s="489">
        <f t="shared" si="9"/>
        <v>-1690</v>
      </c>
      <c r="E46" s="308"/>
      <c r="F46" s="377"/>
      <c r="G46" s="308"/>
      <c r="H46" s="308"/>
      <c r="I46" s="308"/>
      <c r="J46" s="308"/>
      <c r="K46" s="308"/>
      <c r="L46" s="308"/>
      <c r="M46" s="308"/>
      <c r="N46" s="308"/>
      <c r="O46" s="308"/>
      <c r="P46" s="308"/>
    </row>
    <row r="47" ht="13.5" customHeight="1">
      <c r="A47" s="377" t="s">
        <v>1146</v>
      </c>
      <c r="B47" s="495" t="s">
        <v>1147</v>
      </c>
      <c r="C47" s="493">
        <v>44469.0</v>
      </c>
      <c r="D47" s="489">
        <f t="shared" si="9"/>
        <v>-1448</v>
      </c>
      <c r="E47" s="299" t="s">
        <v>1148</v>
      </c>
      <c r="H47" s="308"/>
      <c r="I47" s="377" t="s">
        <v>1149</v>
      </c>
      <c r="J47" s="308"/>
      <c r="K47" s="308"/>
      <c r="L47" s="308"/>
      <c r="M47" s="308"/>
      <c r="N47" s="308"/>
      <c r="O47" s="308"/>
      <c r="P47" s="308"/>
    </row>
    <row r="48" ht="13.5" customHeight="1">
      <c r="A48" s="377" t="s">
        <v>1150</v>
      </c>
      <c r="B48" s="495" t="s">
        <v>1151</v>
      </c>
      <c r="C48" s="493">
        <v>44227.0</v>
      </c>
      <c r="D48" s="489">
        <f t="shared" si="9"/>
        <v>-1690</v>
      </c>
      <c r="E48" s="299" t="s">
        <v>1152</v>
      </c>
      <c r="G48" s="308"/>
      <c r="H48" s="308"/>
      <c r="I48" s="308"/>
      <c r="J48" s="308"/>
      <c r="K48" s="308"/>
      <c r="L48" s="308"/>
      <c r="M48" s="308"/>
      <c r="N48" s="308"/>
      <c r="O48" s="308"/>
      <c r="P48" s="308"/>
    </row>
    <row r="49" ht="13.5" customHeight="1">
      <c r="A49" s="299" t="s">
        <v>1153</v>
      </c>
      <c r="B49" s="495" t="s">
        <v>1147</v>
      </c>
      <c r="C49" s="496">
        <v>44469.0</v>
      </c>
      <c r="D49" s="489">
        <f t="shared" si="9"/>
        <v>-1448</v>
      </c>
      <c r="E49" s="299" t="s">
        <v>1148</v>
      </c>
      <c r="G49" s="321"/>
      <c r="H49" s="497"/>
      <c r="I49" s="321"/>
      <c r="J49" s="321"/>
      <c r="K49" s="321"/>
      <c r="L49" s="321"/>
      <c r="M49" s="321"/>
      <c r="N49" s="321"/>
      <c r="O49" s="321"/>
      <c r="P49" s="321"/>
    </row>
    <row r="50" ht="13.5" customHeight="1">
      <c r="A50" s="377" t="s">
        <v>1154</v>
      </c>
      <c r="B50" s="498"/>
      <c r="C50" s="493">
        <v>47485.0</v>
      </c>
      <c r="D50" s="489">
        <f t="shared" si="9"/>
        <v>1568</v>
      </c>
      <c r="G50" s="321"/>
      <c r="H50" s="497">
        <v>1.59891988E8</v>
      </c>
      <c r="I50" s="321"/>
      <c r="J50" s="321"/>
      <c r="K50" s="321"/>
      <c r="L50" s="321"/>
      <c r="M50" s="321"/>
      <c r="N50" s="321"/>
      <c r="O50" s="321"/>
      <c r="P50" s="321"/>
    </row>
    <row r="51" ht="13.5" customHeight="1">
      <c r="A51" s="499" t="s">
        <v>1155</v>
      </c>
      <c r="B51" s="500">
        <v>43818.0</v>
      </c>
      <c r="C51" s="501">
        <v>44561.0</v>
      </c>
      <c r="D51" s="489">
        <f t="shared" si="9"/>
        <v>-1356</v>
      </c>
      <c r="E51" s="321"/>
      <c r="F51" s="321"/>
      <c r="G51" s="321"/>
      <c r="H51" s="321"/>
      <c r="I51" s="321"/>
      <c r="J51" s="321"/>
      <c r="K51" s="321"/>
      <c r="L51" s="321"/>
      <c r="M51" s="321"/>
      <c r="N51" s="321"/>
      <c r="O51" s="321"/>
      <c r="P51" s="321"/>
    </row>
    <row r="52" ht="13.5" customHeight="1">
      <c r="A52" s="502" t="s">
        <v>1156</v>
      </c>
      <c r="B52" s="503">
        <v>43818.0</v>
      </c>
      <c r="C52" s="504">
        <v>44561.0</v>
      </c>
      <c r="D52" s="489">
        <f t="shared" si="9"/>
        <v>-1356</v>
      </c>
      <c r="F52" s="321"/>
      <c r="G52" s="321"/>
      <c r="H52" s="321"/>
      <c r="I52" s="321"/>
      <c r="J52" s="321"/>
      <c r="K52" s="321"/>
      <c r="L52" s="321"/>
      <c r="M52" s="321"/>
      <c r="N52" s="321"/>
      <c r="O52" s="321"/>
      <c r="P52" s="321"/>
    </row>
    <row r="53" ht="13.5" hidden="1" customHeight="1">
      <c r="A53" s="377" t="s">
        <v>1157</v>
      </c>
      <c r="B53" s="498"/>
      <c r="C53" s="505">
        <v>42600.0</v>
      </c>
      <c r="D53" s="489">
        <f t="shared" si="9"/>
        <v>-3317</v>
      </c>
      <c r="E53" s="321"/>
      <c r="F53" s="321"/>
      <c r="G53" s="321"/>
      <c r="H53" s="321"/>
      <c r="I53" s="321"/>
      <c r="J53" s="321"/>
      <c r="K53" s="321"/>
      <c r="L53" s="321"/>
      <c r="M53" s="321"/>
      <c r="N53" s="321"/>
      <c r="O53" s="321"/>
      <c r="P53" s="321"/>
    </row>
    <row r="54" ht="13.5" customHeight="1">
      <c r="A54" s="299" t="s">
        <v>1158</v>
      </c>
      <c r="B54" s="506">
        <v>44166.0</v>
      </c>
      <c r="C54" s="504">
        <v>44926.0</v>
      </c>
      <c r="D54" s="489">
        <f t="shared" si="9"/>
        <v>-991</v>
      </c>
      <c r="E54" s="321"/>
      <c r="F54" s="321"/>
      <c r="G54" s="321"/>
      <c r="H54" s="321"/>
      <c r="I54" s="321"/>
      <c r="J54" s="321"/>
      <c r="K54" s="321"/>
      <c r="L54" s="321"/>
      <c r="M54" s="321"/>
      <c r="N54" s="321"/>
      <c r="O54" s="321"/>
      <c r="P54" s="321"/>
    </row>
    <row r="55" ht="13.5" customHeight="1">
      <c r="B55" s="498"/>
      <c r="C55" s="498"/>
      <c r="E55" s="321"/>
      <c r="F55" s="321"/>
      <c r="G55" s="321"/>
      <c r="H55" s="321"/>
      <c r="I55" s="321"/>
      <c r="J55" s="321"/>
      <c r="K55" s="321"/>
      <c r="L55" s="321"/>
      <c r="M55" s="321"/>
      <c r="N55" s="321"/>
      <c r="O55" s="321"/>
      <c r="P55" s="321"/>
    </row>
    <row r="56" ht="13.5" customHeight="1">
      <c r="A56" s="321"/>
      <c r="B56" s="498"/>
      <c r="C56" s="423"/>
      <c r="D56" s="321"/>
      <c r="E56" s="321"/>
      <c r="F56" s="321"/>
      <c r="G56" s="321"/>
      <c r="H56" s="321"/>
      <c r="I56" s="321"/>
      <c r="J56" s="321"/>
      <c r="K56" s="321"/>
      <c r="L56" s="321"/>
      <c r="M56" s="321"/>
      <c r="N56" s="321"/>
      <c r="O56" s="321"/>
      <c r="P56" s="321"/>
    </row>
    <row r="57" ht="13.5" customHeight="1">
      <c r="A57" s="449" t="s">
        <v>75</v>
      </c>
      <c r="B57" s="487" t="s">
        <v>1137</v>
      </c>
      <c r="C57" s="507" t="s">
        <v>1138</v>
      </c>
      <c r="D57" s="321"/>
      <c r="E57" s="321"/>
      <c r="F57" s="321"/>
      <c r="G57" s="321"/>
      <c r="H57" s="321"/>
      <c r="I57" s="321"/>
      <c r="J57" s="321"/>
      <c r="K57" s="321"/>
      <c r="L57" s="321"/>
      <c r="M57" s="321"/>
      <c r="N57" s="321"/>
      <c r="O57" s="321"/>
      <c r="P57" s="321"/>
    </row>
    <row r="58" ht="13.5" customHeight="1">
      <c r="A58" s="377" t="s">
        <v>1159</v>
      </c>
      <c r="B58" s="490">
        <v>44113.0</v>
      </c>
      <c r="C58" s="493">
        <v>44316.0</v>
      </c>
      <c r="D58" s="489">
        <f t="shared" ref="D58:D63" si="10">C58-TODAY()</f>
        <v>-1601</v>
      </c>
      <c r="E58" s="508"/>
      <c r="F58" s="509"/>
      <c r="G58" s="509"/>
      <c r="H58" s="509"/>
      <c r="I58" s="321"/>
      <c r="J58" s="321"/>
      <c r="K58" s="321"/>
      <c r="L58" s="321"/>
      <c r="M58" s="321"/>
      <c r="N58" s="321"/>
      <c r="O58" s="321"/>
      <c r="P58" s="321"/>
    </row>
    <row r="59" ht="13.5" customHeight="1">
      <c r="A59" s="377" t="s">
        <v>1144</v>
      </c>
      <c r="B59" s="506">
        <v>43993.0</v>
      </c>
      <c r="C59" s="493">
        <v>44377.0</v>
      </c>
      <c r="D59" s="489">
        <f t="shared" si="10"/>
        <v>-1540</v>
      </c>
      <c r="E59" s="321"/>
      <c r="F59" s="321"/>
      <c r="G59" s="321"/>
      <c r="H59" s="321"/>
      <c r="I59" s="321">
        <f>3000*1.05</f>
        <v>3150</v>
      </c>
      <c r="J59" s="321"/>
      <c r="K59" s="321"/>
      <c r="L59" s="321"/>
      <c r="M59" s="321"/>
      <c r="N59" s="321"/>
      <c r="O59" s="321"/>
      <c r="P59" s="321"/>
    </row>
    <row r="60" ht="13.5" customHeight="1">
      <c r="A60" s="377" t="s">
        <v>1146</v>
      </c>
      <c r="B60" s="506">
        <v>43993.0</v>
      </c>
      <c r="C60" s="493">
        <v>44377.0</v>
      </c>
      <c r="D60" s="489">
        <f t="shared" si="10"/>
        <v>-1540</v>
      </c>
      <c r="E60" s="321"/>
      <c r="F60" s="321"/>
      <c r="G60" s="321"/>
      <c r="H60" s="321"/>
      <c r="I60" s="321"/>
      <c r="J60" s="321"/>
      <c r="K60" s="321"/>
      <c r="L60" s="321"/>
      <c r="M60" s="321"/>
      <c r="N60" s="321"/>
      <c r="O60" s="321"/>
      <c r="P60" s="321"/>
    </row>
    <row r="61" ht="13.5" customHeight="1">
      <c r="A61" s="377" t="s">
        <v>1160</v>
      </c>
      <c r="B61" s="506">
        <v>43993.0</v>
      </c>
      <c r="C61" s="493">
        <v>44377.0</v>
      </c>
      <c r="D61" s="489">
        <f t="shared" si="10"/>
        <v>-1540</v>
      </c>
      <c r="E61" s="321"/>
      <c r="F61" s="321"/>
      <c r="G61" s="321"/>
      <c r="H61" s="321"/>
      <c r="I61" s="321"/>
      <c r="J61" s="321"/>
      <c r="K61" s="321"/>
      <c r="L61" s="321"/>
      <c r="M61" s="321"/>
      <c r="N61" s="321"/>
      <c r="O61" s="321"/>
      <c r="P61" s="321"/>
    </row>
    <row r="62" ht="13.5" customHeight="1">
      <c r="A62" s="377" t="s">
        <v>1150</v>
      </c>
      <c r="B62" s="506">
        <v>44100.0</v>
      </c>
      <c r="C62" s="493">
        <v>44286.0</v>
      </c>
      <c r="D62" s="489">
        <f t="shared" si="10"/>
        <v>-1631</v>
      </c>
      <c r="E62" s="321"/>
      <c r="F62" s="321"/>
      <c r="G62" s="321"/>
      <c r="H62" s="321"/>
      <c r="I62" s="321"/>
      <c r="J62" s="321"/>
      <c r="K62" s="321"/>
      <c r="L62" s="321"/>
      <c r="M62" s="321"/>
      <c r="N62" s="321"/>
      <c r="O62" s="321"/>
      <c r="P62" s="321"/>
    </row>
    <row r="63" ht="13.5" customHeight="1">
      <c r="A63" s="377" t="s">
        <v>1145</v>
      </c>
      <c r="B63" s="506">
        <v>44100.0</v>
      </c>
      <c r="C63" s="493">
        <v>44469.0</v>
      </c>
      <c r="D63" s="489">
        <f t="shared" si="10"/>
        <v>-1448</v>
      </c>
      <c r="E63" s="312" t="s">
        <v>1148</v>
      </c>
      <c r="H63" s="308"/>
      <c r="I63" s="308"/>
      <c r="J63" s="308"/>
      <c r="K63" s="308"/>
      <c r="L63" s="308"/>
      <c r="M63" s="308"/>
      <c r="N63" s="308"/>
      <c r="O63" s="308"/>
      <c r="P63" s="308"/>
    </row>
    <row r="64" ht="13.5" hidden="1" customHeight="1">
      <c r="A64" s="510" t="s">
        <v>1161</v>
      </c>
      <c r="B64" s="498"/>
      <c r="C64" s="511"/>
      <c r="D64" s="308"/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8"/>
      <c r="P64" s="308"/>
    </row>
    <row r="65" ht="13.5" hidden="1" customHeight="1">
      <c r="A65" s="512" t="s">
        <v>1119</v>
      </c>
      <c r="B65" s="498"/>
      <c r="C65" s="501">
        <v>43404.0</v>
      </c>
      <c r="D65" s="513">
        <f t="shared" ref="D65:D68" si="11">C65-TODAY()</f>
        <v>-2513</v>
      </c>
      <c r="E65" s="308"/>
      <c r="F65" s="308"/>
      <c r="G65" s="308"/>
      <c r="H65" s="308"/>
      <c r="I65" s="308"/>
      <c r="J65" s="308"/>
      <c r="K65" s="308"/>
      <c r="L65" s="308"/>
      <c r="M65" s="308"/>
      <c r="N65" s="308"/>
      <c r="O65" s="308"/>
      <c r="P65" s="308"/>
    </row>
    <row r="66" ht="13.5" hidden="1" customHeight="1">
      <c r="A66" s="514" t="s">
        <v>1144</v>
      </c>
      <c r="B66" s="498"/>
      <c r="C66" s="501">
        <v>42912.0</v>
      </c>
      <c r="D66" s="513">
        <f t="shared" si="11"/>
        <v>-3005</v>
      </c>
      <c r="E66" s="308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</row>
    <row r="67" ht="13.5" hidden="1" customHeight="1">
      <c r="A67" s="514" t="s">
        <v>1162</v>
      </c>
      <c r="B67" s="498"/>
      <c r="C67" s="501">
        <v>42916.0</v>
      </c>
      <c r="D67" s="513">
        <f t="shared" si="11"/>
        <v>-3001</v>
      </c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</row>
    <row r="68" ht="13.5" hidden="1" customHeight="1">
      <c r="A68" s="514" t="s">
        <v>1150</v>
      </c>
      <c r="B68" s="498"/>
      <c r="C68" s="501">
        <v>42916.0</v>
      </c>
      <c r="D68" s="515">
        <f t="shared" si="11"/>
        <v>-3001</v>
      </c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8"/>
      <c r="P68" s="308"/>
    </row>
    <row r="69" ht="13.5" hidden="1" customHeight="1">
      <c r="A69" s="516"/>
      <c r="B69" s="498"/>
      <c r="C69" s="511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</row>
    <row r="70" ht="13.5" hidden="1" customHeight="1">
      <c r="A70" s="516" t="s">
        <v>1163</v>
      </c>
      <c r="B70" s="498"/>
      <c r="C70" s="511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</row>
    <row r="71" ht="13.5" hidden="1" customHeight="1">
      <c r="A71" s="512" t="s">
        <v>1119</v>
      </c>
      <c r="B71" s="498"/>
      <c r="C71" s="517">
        <v>42794.0</v>
      </c>
      <c r="D71" s="513">
        <f t="shared" ref="D71:D74" si="12">C71-TODAY()</f>
        <v>-3123</v>
      </c>
      <c r="E71" s="308"/>
      <c r="F71" s="308"/>
      <c r="G71" s="308"/>
      <c r="H71" s="308"/>
      <c r="I71" s="308"/>
      <c r="J71" s="308"/>
      <c r="K71" s="308"/>
      <c r="L71" s="308"/>
      <c r="M71" s="308"/>
      <c r="N71" s="308"/>
      <c r="O71" s="308"/>
      <c r="P71" s="308"/>
    </row>
    <row r="72" ht="13.5" hidden="1" customHeight="1">
      <c r="A72" s="514" t="s">
        <v>1144</v>
      </c>
      <c r="B72" s="498"/>
      <c r="C72" s="517">
        <v>42766.0</v>
      </c>
      <c r="D72" s="513">
        <f t="shared" si="12"/>
        <v>-3151</v>
      </c>
      <c r="E72" s="308"/>
      <c r="F72" s="308"/>
      <c r="G72" s="308"/>
      <c r="H72" s="308"/>
      <c r="I72" s="308"/>
      <c r="J72" s="308"/>
      <c r="K72" s="308"/>
      <c r="L72" s="308"/>
      <c r="M72" s="308"/>
      <c r="N72" s="308"/>
      <c r="O72" s="308"/>
      <c r="P72" s="308"/>
    </row>
    <row r="73" ht="13.5" hidden="1" customHeight="1">
      <c r="A73" s="514" t="s">
        <v>1162</v>
      </c>
      <c r="B73" s="498"/>
      <c r="C73" s="517">
        <v>42766.0</v>
      </c>
      <c r="D73" s="513">
        <f t="shared" si="12"/>
        <v>-3151</v>
      </c>
      <c r="E73" s="308"/>
      <c r="F73" s="513"/>
      <c r="G73" s="308"/>
      <c r="H73" s="308"/>
      <c r="I73" s="308"/>
      <c r="J73" s="308"/>
      <c r="K73" s="308"/>
      <c r="L73" s="308"/>
      <c r="M73" s="308"/>
      <c r="N73" s="308"/>
      <c r="O73" s="308"/>
      <c r="P73" s="308"/>
    </row>
    <row r="74" ht="13.5" hidden="1" customHeight="1">
      <c r="A74" s="514" t="s">
        <v>1150</v>
      </c>
      <c r="B74" s="498"/>
      <c r="C74" s="501">
        <v>42855.0</v>
      </c>
      <c r="D74" s="515">
        <f t="shared" si="12"/>
        <v>-3062</v>
      </c>
      <c r="E74" s="308"/>
      <c r="F74" s="308"/>
      <c r="G74" s="308"/>
      <c r="H74" s="308"/>
      <c r="I74" s="308"/>
      <c r="J74" s="308"/>
      <c r="K74" s="308"/>
      <c r="L74" s="308"/>
      <c r="M74" s="308"/>
      <c r="N74" s="308"/>
      <c r="O74" s="308"/>
      <c r="P74" s="308"/>
    </row>
    <row r="75" ht="13.5" hidden="1" customHeight="1">
      <c r="A75" s="516"/>
      <c r="B75" s="498"/>
      <c r="C75" s="511"/>
      <c r="D75" s="308"/>
      <c r="E75" s="308"/>
      <c r="F75" s="308"/>
      <c r="G75" s="308"/>
      <c r="H75" s="308"/>
      <c r="I75" s="308"/>
      <c r="J75" s="308"/>
      <c r="K75" s="308"/>
      <c r="L75" s="308"/>
      <c r="M75" s="308"/>
      <c r="N75" s="308"/>
      <c r="O75" s="308"/>
      <c r="P75" s="308"/>
    </row>
    <row r="76" ht="13.5" customHeight="1">
      <c r="A76" s="518"/>
      <c r="B76" s="519"/>
      <c r="C76" s="520"/>
      <c r="D76" s="489"/>
      <c r="E76" s="308"/>
      <c r="F76" s="308"/>
      <c r="G76" s="308"/>
      <c r="H76" s="308"/>
      <c r="I76" s="308"/>
      <c r="J76" s="308"/>
      <c r="K76" s="308"/>
      <c r="L76" s="308"/>
      <c r="M76" s="308"/>
      <c r="N76" s="308"/>
      <c r="O76" s="308"/>
      <c r="P76" s="308"/>
    </row>
    <row r="77" ht="13.5" customHeight="1">
      <c r="A77" s="521"/>
      <c r="B77" s="498"/>
      <c r="C77" s="511"/>
      <c r="D77" s="308"/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</row>
    <row r="78" ht="13.5" customHeight="1">
      <c r="A78" s="449" t="s">
        <v>1164</v>
      </c>
      <c r="B78" s="498"/>
      <c r="C78" s="522"/>
      <c r="D78" s="321"/>
      <c r="E78" s="321"/>
      <c r="F78" s="321"/>
      <c r="G78" s="321"/>
      <c r="H78" s="321"/>
      <c r="I78" s="321"/>
      <c r="J78" s="321"/>
      <c r="K78" s="321"/>
      <c r="L78" s="321"/>
      <c r="M78" s="321"/>
      <c r="N78" s="321"/>
      <c r="O78" s="321"/>
      <c r="P78" s="321"/>
    </row>
    <row r="79" ht="13.5" hidden="1" customHeight="1">
      <c r="A79" s="377" t="s">
        <v>1119</v>
      </c>
      <c r="B79" s="498"/>
      <c r="C79" s="493">
        <v>42947.0</v>
      </c>
      <c r="D79" s="489">
        <f t="shared" ref="D79:D84" si="13">C79-TODAY()</f>
        <v>-2970</v>
      </c>
      <c r="E79" s="321"/>
      <c r="F79" s="321"/>
      <c r="G79" s="321"/>
      <c r="H79" s="321"/>
      <c r="I79" s="321"/>
      <c r="J79" s="321"/>
      <c r="K79" s="321"/>
      <c r="L79" s="321"/>
      <c r="M79" s="321"/>
      <c r="N79" s="321"/>
      <c r="O79" s="321"/>
      <c r="P79" s="321"/>
    </row>
    <row r="80" ht="13.5" hidden="1" customHeight="1">
      <c r="A80" s="377" t="s">
        <v>1144</v>
      </c>
      <c r="B80" s="498"/>
      <c r="C80" s="493">
        <v>42674.0</v>
      </c>
      <c r="D80" s="489">
        <f t="shared" si="13"/>
        <v>-3243</v>
      </c>
      <c r="E80" s="321"/>
      <c r="F80" s="321"/>
      <c r="G80" s="321"/>
      <c r="H80" s="321"/>
      <c r="I80" s="321"/>
      <c r="J80" s="321"/>
      <c r="K80" s="321"/>
      <c r="L80" s="321"/>
      <c r="M80" s="321"/>
      <c r="N80" s="321"/>
      <c r="O80" s="321"/>
      <c r="P80" s="321"/>
    </row>
    <row r="81" ht="13.5" hidden="1" customHeight="1">
      <c r="A81" s="377" t="s">
        <v>1162</v>
      </c>
      <c r="B81" s="498"/>
      <c r="C81" s="523">
        <v>42643.0</v>
      </c>
      <c r="D81" s="489">
        <f t="shared" si="13"/>
        <v>-3274</v>
      </c>
      <c r="E81" s="321"/>
      <c r="F81" s="321"/>
      <c r="G81" s="321"/>
      <c r="H81" s="321"/>
      <c r="I81" s="321"/>
      <c r="J81" s="321"/>
      <c r="K81" s="321"/>
      <c r="L81" s="321"/>
      <c r="M81" s="321"/>
      <c r="N81" s="321"/>
      <c r="O81" s="321"/>
      <c r="P81" s="321"/>
    </row>
    <row r="82" ht="13.5" hidden="1" customHeight="1">
      <c r="A82" s="377" t="s">
        <v>1150</v>
      </c>
      <c r="B82" s="498"/>
      <c r="C82" s="493">
        <v>42643.0</v>
      </c>
      <c r="D82" s="489">
        <f t="shared" si="13"/>
        <v>-3274</v>
      </c>
      <c r="E82" s="321"/>
      <c r="F82" s="321"/>
      <c r="G82" s="321"/>
      <c r="H82" s="321"/>
      <c r="I82" s="321"/>
      <c r="J82" s="321"/>
      <c r="K82" s="321"/>
      <c r="L82" s="321"/>
      <c r="M82" s="321"/>
      <c r="N82" s="321"/>
      <c r="O82" s="321"/>
      <c r="P82" s="321"/>
    </row>
    <row r="83" ht="13.5" hidden="1" customHeight="1">
      <c r="A83" s="377" t="s">
        <v>1154</v>
      </c>
      <c r="B83" s="498"/>
      <c r="C83" s="524">
        <v>43833.0</v>
      </c>
      <c r="D83" s="525">
        <f t="shared" si="13"/>
        <v>-2084</v>
      </c>
      <c r="E83" s="526" t="s">
        <v>1165</v>
      </c>
      <c r="F83" s="321"/>
      <c r="G83" s="321"/>
      <c r="H83" s="321"/>
      <c r="I83" s="321"/>
      <c r="J83" s="321"/>
      <c r="K83" s="321"/>
      <c r="L83" s="321"/>
      <c r="M83" s="321"/>
      <c r="N83" s="321"/>
      <c r="O83" s="321"/>
      <c r="P83" s="321"/>
    </row>
    <row r="84" ht="13.5" hidden="1" customHeight="1">
      <c r="A84" s="527" t="s">
        <v>1157</v>
      </c>
      <c r="B84" s="498"/>
      <c r="C84" s="524">
        <v>42600.0</v>
      </c>
      <c r="D84" s="525">
        <f t="shared" si="13"/>
        <v>-3317</v>
      </c>
      <c r="E84" s="321"/>
      <c r="F84" s="321"/>
      <c r="G84" s="321"/>
      <c r="H84" s="321"/>
      <c r="I84" s="321"/>
      <c r="J84" s="321"/>
      <c r="K84" s="321"/>
      <c r="L84" s="321"/>
      <c r="M84" s="321"/>
      <c r="N84" s="321"/>
      <c r="O84" s="321"/>
      <c r="P84" s="321"/>
    </row>
    <row r="85" ht="13.5" customHeight="1">
      <c r="A85" s="321"/>
      <c r="B85" s="498"/>
      <c r="C85" s="522"/>
      <c r="D85" s="321"/>
      <c r="E85" s="321"/>
      <c r="F85" s="321"/>
      <c r="G85" s="321"/>
      <c r="H85" s="321"/>
      <c r="I85" s="321"/>
      <c r="J85" s="321"/>
      <c r="K85" s="321"/>
      <c r="L85" s="321"/>
      <c r="M85" s="321"/>
      <c r="N85" s="321"/>
      <c r="O85" s="321"/>
      <c r="P85" s="321"/>
    </row>
    <row r="86" ht="13.5" hidden="1" customHeight="1">
      <c r="A86" s="449" t="s">
        <v>1133</v>
      </c>
      <c r="B86" s="498"/>
      <c r="C86" s="522"/>
      <c r="D86" s="321"/>
      <c r="E86" s="321"/>
      <c r="F86" s="321"/>
      <c r="G86" s="321"/>
      <c r="H86" s="321"/>
      <c r="I86" s="321"/>
      <c r="J86" s="321"/>
      <c r="K86" s="321"/>
      <c r="L86" s="321"/>
      <c r="M86" s="321"/>
      <c r="N86" s="321"/>
      <c r="O86" s="321"/>
      <c r="P86" s="321"/>
    </row>
    <row r="87" ht="13.5" hidden="1" customHeight="1">
      <c r="A87" s="377" t="s">
        <v>1119</v>
      </c>
      <c r="B87" s="498"/>
      <c r="C87" s="493">
        <v>42400.0</v>
      </c>
      <c r="D87" s="489">
        <f t="shared" ref="D87:D90" si="14">C87-TODAY()</f>
        <v>-3517</v>
      </c>
      <c r="E87" s="321"/>
      <c r="F87" s="321"/>
      <c r="G87" s="321"/>
      <c r="H87" s="321"/>
      <c r="I87" s="321"/>
      <c r="J87" s="321"/>
      <c r="K87" s="321"/>
      <c r="L87" s="321"/>
      <c r="M87" s="321"/>
      <c r="N87" s="321"/>
      <c r="O87" s="321"/>
      <c r="P87" s="321"/>
    </row>
    <row r="88" ht="13.5" hidden="1" customHeight="1">
      <c r="A88" s="377" t="s">
        <v>1144</v>
      </c>
      <c r="B88" s="498"/>
      <c r="C88" s="528">
        <v>42454.0</v>
      </c>
      <c r="D88" s="489">
        <f t="shared" si="14"/>
        <v>-3463</v>
      </c>
      <c r="E88" s="321"/>
      <c r="F88" s="321"/>
      <c r="G88" s="321"/>
      <c r="H88" s="321"/>
      <c r="I88" s="321"/>
      <c r="J88" s="321"/>
      <c r="K88" s="321"/>
      <c r="L88" s="321"/>
      <c r="M88" s="321"/>
      <c r="N88" s="321"/>
      <c r="O88" s="321"/>
      <c r="P88" s="321"/>
    </row>
    <row r="89" ht="13.5" hidden="1" customHeight="1">
      <c r="A89" s="377" t="s">
        <v>1162</v>
      </c>
      <c r="B89" s="498"/>
      <c r="C89" s="493">
        <v>42454.0</v>
      </c>
      <c r="D89" s="489">
        <f t="shared" si="14"/>
        <v>-3463</v>
      </c>
      <c r="E89" s="321"/>
      <c r="F89" s="321"/>
      <c r="G89" s="321"/>
      <c r="H89" s="321"/>
      <c r="I89" s="321"/>
      <c r="J89" s="321"/>
      <c r="K89" s="321"/>
      <c r="L89" s="321"/>
      <c r="M89" s="321"/>
      <c r="N89" s="321"/>
      <c r="O89" s="321"/>
      <c r="P89" s="321"/>
    </row>
    <row r="90" ht="13.5" hidden="1" customHeight="1">
      <c r="A90" s="377" t="s">
        <v>1150</v>
      </c>
      <c r="B90" s="498"/>
      <c r="C90" s="493">
        <v>42277.0</v>
      </c>
      <c r="D90" s="489">
        <f t="shared" si="14"/>
        <v>-3640</v>
      </c>
      <c r="E90" s="321"/>
      <c r="F90" s="321"/>
      <c r="G90" s="321"/>
      <c r="H90" s="321"/>
      <c r="I90" s="321"/>
      <c r="J90" s="321"/>
      <c r="K90" s="321"/>
      <c r="L90" s="321"/>
      <c r="M90" s="321"/>
      <c r="N90" s="321"/>
      <c r="O90" s="321"/>
      <c r="P90" s="321"/>
    </row>
    <row r="91" ht="13.5" hidden="1" customHeight="1">
      <c r="A91" s="321"/>
      <c r="B91" s="498"/>
      <c r="C91" s="522"/>
      <c r="D91" s="321"/>
      <c r="E91" s="321"/>
      <c r="F91" s="321"/>
      <c r="G91" s="321"/>
      <c r="H91" s="321"/>
      <c r="I91" s="321"/>
      <c r="J91" s="321"/>
      <c r="K91" s="321"/>
      <c r="L91" s="321"/>
      <c r="M91" s="321"/>
      <c r="N91" s="321"/>
      <c r="O91" s="321"/>
      <c r="P91" s="321"/>
    </row>
    <row r="92" ht="13.5" customHeight="1">
      <c r="A92" s="449" t="s">
        <v>94</v>
      </c>
      <c r="B92" s="487" t="s">
        <v>1137</v>
      </c>
      <c r="C92" s="529" t="s">
        <v>1138</v>
      </c>
      <c r="D92" s="321"/>
      <c r="E92" s="321"/>
      <c r="F92" s="321"/>
      <c r="G92" s="321"/>
      <c r="H92" s="321"/>
      <c r="I92" s="321"/>
      <c r="J92" s="321"/>
      <c r="K92" s="321"/>
      <c r="L92" s="321"/>
      <c r="M92" s="321"/>
      <c r="N92" s="321"/>
      <c r="O92" s="321"/>
      <c r="P92" s="321"/>
    </row>
    <row r="93" ht="13.5" customHeight="1">
      <c r="A93" s="377" t="s">
        <v>1159</v>
      </c>
      <c r="B93" s="506">
        <v>44119.0</v>
      </c>
      <c r="C93" s="491">
        <v>44316.0</v>
      </c>
      <c r="D93" s="489">
        <f t="shared" ref="D93:D98" si="15">C93-TODAY()</f>
        <v>-1601</v>
      </c>
      <c r="E93" s="377" t="s">
        <v>1166</v>
      </c>
      <c r="H93" s="377" t="s">
        <v>1139</v>
      </c>
      <c r="I93" s="377">
        <v>3187605.0</v>
      </c>
      <c r="J93" s="321"/>
      <c r="K93" s="321"/>
      <c r="L93" s="321"/>
      <c r="M93" s="321"/>
      <c r="N93" s="321"/>
      <c r="O93" s="321"/>
      <c r="P93" s="321"/>
    </row>
    <row r="94" ht="13.5" customHeight="1">
      <c r="A94" s="377" t="s">
        <v>1144</v>
      </c>
      <c r="B94" s="506">
        <v>44166.0</v>
      </c>
      <c r="C94" s="493">
        <v>44561.0</v>
      </c>
      <c r="D94" s="489">
        <f t="shared" si="15"/>
        <v>-1356</v>
      </c>
      <c r="E94" s="377" t="s">
        <v>1167</v>
      </c>
      <c r="H94" s="377" t="s">
        <v>1168</v>
      </c>
      <c r="I94" s="385">
        <v>43794.0</v>
      </c>
      <c r="J94" s="321"/>
      <c r="K94" s="321"/>
      <c r="L94" s="321"/>
      <c r="M94" s="321"/>
      <c r="N94" s="321"/>
      <c r="O94" s="321"/>
      <c r="P94" s="321"/>
    </row>
    <row r="95" ht="13.5" customHeight="1">
      <c r="A95" s="377" t="s">
        <v>1169</v>
      </c>
      <c r="B95" s="506">
        <v>43859.0</v>
      </c>
      <c r="C95" s="493">
        <v>44227.0</v>
      </c>
      <c r="D95" s="489">
        <f t="shared" si="15"/>
        <v>-1690</v>
      </c>
      <c r="E95" s="321"/>
      <c r="H95" s="377"/>
      <c r="I95" s="530"/>
      <c r="J95" s="321"/>
      <c r="K95" s="321"/>
      <c r="L95" s="321"/>
      <c r="M95" s="321"/>
      <c r="N95" s="321"/>
      <c r="O95" s="321"/>
      <c r="P95" s="321"/>
    </row>
    <row r="96" ht="13.5" customHeight="1">
      <c r="A96" s="377" t="s">
        <v>1146</v>
      </c>
      <c r="B96" s="490">
        <v>44070.0</v>
      </c>
      <c r="C96" s="493">
        <v>44439.0</v>
      </c>
      <c r="D96" s="489">
        <f t="shared" si="15"/>
        <v>-1478</v>
      </c>
      <c r="E96" s="377" t="s">
        <v>1170</v>
      </c>
      <c r="H96" s="377" t="s">
        <v>1149</v>
      </c>
      <c r="I96" s="530">
        <v>18409.0</v>
      </c>
      <c r="J96" s="321"/>
      <c r="K96" s="321"/>
      <c r="L96" s="321"/>
      <c r="M96" s="321"/>
      <c r="N96" s="321"/>
      <c r="O96" s="321"/>
      <c r="P96" s="321"/>
    </row>
    <row r="97" ht="13.5" customHeight="1">
      <c r="A97" s="377" t="s">
        <v>1160</v>
      </c>
      <c r="B97" s="490">
        <v>44070.0</v>
      </c>
      <c r="C97" s="493">
        <v>44439.0</v>
      </c>
      <c r="D97" s="489">
        <f t="shared" si="15"/>
        <v>-1478</v>
      </c>
      <c r="E97" s="377" t="s">
        <v>1170</v>
      </c>
      <c r="H97" s="377"/>
      <c r="I97" s="530"/>
      <c r="J97" s="321"/>
      <c r="K97" s="321"/>
      <c r="L97" s="321"/>
      <c r="M97" s="321"/>
      <c r="N97" s="321"/>
      <c r="O97" s="321"/>
      <c r="P97" s="321"/>
    </row>
    <row r="98" ht="13.5" customHeight="1">
      <c r="A98" s="377" t="s">
        <v>1150</v>
      </c>
      <c r="B98" s="490">
        <v>44070.0</v>
      </c>
      <c r="C98" s="493">
        <v>44227.0</v>
      </c>
      <c r="D98" s="489">
        <f t="shared" si="15"/>
        <v>-1690</v>
      </c>
      <c r="E98" s="377" t="s">
        <v>1171</v>
      </c>
      <c r="H98" s="321"/>
      <c r="I98" s="321"/>
      <c r="J98" s="321"/>
      <c r="K98" s="321"/>
      <c r="L98" s="321"/>
      <c r="M98" s="321"/>
      <c r="N98" s="321"/>
      <c r="O98" s="321"/>
      <c r="P98" s="321"/>
    </row>
    <row r="99" ht="13.5" customHeight="1">
      <c r="A99" s="377" t="s">
        <v>1154</v>
      </c>
      <c r="B99" s="498"/>
      <c r="C99" s="531" t="s">
        <v>1172</v>
      </c>
      <c r="D99" s="377" t="s">
        <v>1172</v>
      </c>
      <c r="E99" s="321"/>
      <c r="F99" s="321"/>
      <c r="G99" s="321"/>
      <c r="H99" s="321"/>
      <c r="I99" s="321"/>
      <c r="J99" s="321"/>
      <c r="K99" s="321"/>
      <c r="L99" s="321"/>
      <c r="M99" s="321"/>
      <c r="N99" s="321"/>
      <c r="O99" s="321"/>
      <c r="P99" s="321"/>
    </row>
    <row r="100" ht="13.5" customHeight="1">
      <c r="A100" s="377" t="s">
        <v>0</v>
      </c>
      <c r="B100" s="498"/>
      <c r="C100" s="522"/>
      <c r="D100" s="321"/>
      <c r="E100" s="321"/>
      <c r="F100" s="321"/>
      <c r="G100" s="321"/>
      <c r="H100" s="321"/>
      <c r="I100" s="321"/>
      <c r="J100" s="321"/>
      <c r="K100" s="321"/>
      <c r="L100" s="321"/>
      <c r="M100" s="321"/>
      <c r="N100" s="321"/>
      <c r="O100" s="321"/>
      <c r="P100" s="321"/>
    </row>
    <row r="101" ht="13.5" customHeight="1">
      <c r="A101" s="449" t="s">
        <v>1173</v>
      </c>
      <c r="B101" s="487" t="s">
        <v>1137</v>
      </c>
      <c r="C101" s="529" t="s">
        <v>1138</v>
      </c>
      <c r="D101" s="321"/>
      <c r="E101" s="321"/>
      <c r="F101" s="321"/>
      <c r="G101" s="321"/>
      <c r="H101" s="321"/>
      <c r="I101" s="321"/>
      <c r="J101" s="321"/>
      <c r="K101" s="321"/>
      <c r="L101" s="321"/>
      <c r="M101" s="321"/>
      <c r="N101" s="321"/>
      <c r="O101" s="321"/>
      <c r="P101" s="321"/>
    </row>
    <row r="102" ht="13.5" customHeight="1">
      <c r="A102" s="377" t="s">
        <v>1174</v>
      </c>
      <c r="B102" s="519">
        <v>43955.0</v>
      </c>
      <c r="C102" s="493">
        <v>44347.0</v>
      </c>
      <c r="D102" s="489">
        <f t="shared" ref="D102:D106" si="16">C102-TODAY()</f>
        <v>-1570</v>
      </c>
      <c r="E102" s="321"/>
      <c r="F102" s="321"/>
      <c r="G102" s="321"/>
      <c r="H102" s="321"/>
      <c r="I102" s="321"/>
      <c r="J102" s="321"/>
      <c r="K102" s="321"/>
      <c r="L102" s="321"/>
      <c r="M102" s="321"/>
      <c r="N102" s="321"/>
      <c r="O102" s="321"/>
      <c r="P102" s="321"/>
    </row>
    <row r="103" ht="13.5" customHeight="1">
      <c r="A103" s="377" t="s">
        <v>1144</v>
      </c>
      <c r="B103" s="506">
        <v>44104.0</v>
      </c>
      <c r="C103" s="493">
        <v>44469.0</v>
      </c>
      <c r="D103" s="489">
        <f t="shared" si="16"/>
        <v>-1448</v>
      </c>
      <c r="E103" s="321"/>
      <c r="F103" s="321"/>
      <c r="G103" s="321"/>
      <c r="H103" s="321"/>
      <c r="I103" s="321"/>
      <c r="J103" s="321"/>
      <c r="K103" s="321"/>
      <c r="L103" s="321"/>
      <c r="M103" s="321"/>
      <c r="N103" s="321"/>
      <c r="O103" s="321"/>
      <c r="P103" s="321"/>
    </row>
    <row r="104" ht="13.5" customHeight="1">
      <c r="A104" s="377" t="s">
        <v>1146</v>
      </c>
      <c r="B104" s="506">
        <v>44104.0</v>
      </c>
      <c r="C104" s="493">
        <v>44469.0</v>
      </c>
      <c r="D104" s="489">
        <f t="shared" si="16"/>
        <v>-1448</v>
      </c>
      <c r="E104" s="321"/>
      <c r="F104" s="321"/>
      <c r="G104" s="321"/>
      <c r="H104" s="321"/>
      <c r="I104" s="321"/>
      <c r="J104" s="321"/>
      <c r="K104" s="321"/>
      <c r="L104" s="321"/>
      <c r="M104" s="321"/>
      <c r="N104" s="321"/>
      <c r="O104" s="321"/>
      <c r="P104" s="321"/>
    </row>
    <row r="105" ht="13.5" customHeight="1">
      <c r="A105" s="377" t="s">
        <v>1160</v>
      </c>
      <c r="B105" s="506">
        <v>44104.0</v>
      </c>
      <c r="C105" s="493">
        <v>44469.0</v>
      </c>
      <c r="D105" s="489">
        <f t="shared" si="16"/>
        <v>-1448</v>
      </c>
      <c r="E105" s="321"/>
      <c r="F105" s="321"/>
      <c r="G105" s="321"/>
      <c r="H105" s="321"/>
      <c r="I105" s="321"/>
      <c r="J105" s="321"/>
      <c r="K105" s="321"/>
      <c r="L105" s="321"/>
      <c r="M105" s="321"/>
      <c r="N105" s="321"/>
      <c r="O105" s="321"/>
      <c r="P105" s="321"/>
    </row>
    <row r="106" ht="13.5" customHeight="1">
      <c r="A106" s="377" t="s">
        <v>1150</v>
      </c>
      <c r="B106" s="490">
        <v>44104.0</v>
      </c>
      <c r="C106" s="493">
        <v>44286.0</v>
      </c>
      <c r="D106" s="489">
        <f t="shared" si="16"/>
        <v>-1631</v>
      </c>
      <c r="E106" s="321"/>
      <c r="F106" s="321"/>
      <c r="G106" s="321"/>
      <c r="H106" s="321"/>
      <c r="I106" s="321"/>
      <c r="J106" s="321"/>
      <c r="K106" s="321"/>
      <c r="L106" s="321"/>
      <c r="M106" s="321"/>
      <c r="N106" s="321"/>
      <c r="O106" s="321"/>
      <c r="P106" s="321"/>
    </row>
    <row r="107" ht="13.5" customHeight="1">
      <c r="A107" s="321"/>
      <c r="B107" s="423"/>
      <c r="C107" s="423"/>
      <c r="D107" s="321"/>
      <c r="E107" s="321"/>
      <c r="F107" s="321"/>
      <c r="G107" s="321"/>
      <c r="H107" s="321"/>
      <c r="I107" s="321"/>
      <c r="J107" s="321"/>
      <c r="K107" s="321"/>
      <c r="L107" s="321"/>
      <c r="M107" s="321"/>
      <c r="N107" s="321"/>
      <c r="O107" s="321"/>
      <c r="P107" s="321"/>
    </row>
    <row r="108" ht="13.5" customHeight="1">
      <c r="A108" s="321"/>
      <c r="B108" s="321"/>
      <c r="C108" s="321"/>
      <c r="D108" s="321"/>
      <c r="E108" s="321"/>
      <c r="F108" s="321"/>
      <c r="G108" s="321"/>
      <c r="H108" s="321"/>
      <c r="I108" s="321"/>
      <c r="J108" s="321"/>
      <c r="K108" s="321"/>
      <c r="L108" s="321"/>
      <c r="M108" s="321"/>
      <c r="N108" s="321"/>
      <c r="O108" s="321"/>
      <c r="P108" s="321"/>
    </row>
    <row r="109" ht="13.5" customHeight="1">
      <c r="A109" s="321"/>
      <c r="B109" s="321"/>
      <c r="C109" s="321"/>
      <c r="D109" s="321"/>
      <c r="E109" s="321"/>
      <c r="F109" s="321"/>
      <c r="G109" s="321"/>
      <c r="H109" s="321"/>
      <c r="I109" s="321"/>
      <c r="J109" s="321"/>
      <c r="K109" s="321"/>
      <c r="L109" s="321"/>
      <c r="M109" s="321"/>
      <c r="N109" s="321"/>
      <c r="O109" s="321"/>
      <c r="P109" s="321"/>
    </row>
    <row r="110" ht="13.5" customHeight="1">
      <c r="A110" s="321"/>
      <c r="B110" s="321"/>
      <c r="C110" s="321"/>
      <c r="D110" s="321"/>
      <c r="E110" s="321"/>
      <c r="F110" s="321"/>
      <c r="G110" s="321"/>
      <c r="H110" s="321"/>
      <c r="I110" s="321"/>
      <c r="J110" s="321"/>
      <c r="K110" s="321"/>
      <c r="L110" s="321"/>
      <c r="M110" s="321"/>
      <c r="N110" s="321"/>
      <c r="O110" s="321"/>
      <c r="P110" s="321"/>
    </row>
    <row r="111" ht="13.5" customHeight="1">
      <c r="A111" s="321"/>
      <c r="B111" s="321"/>
      <c r="C111" s="321"/>
      <c r="D111" s="321"/>
      <c r="E111" s="321"/>
      <c r="F111" s="321"/>
      <c r="G111" s="321"/>
      <c r="H111" s="321"/>
      <c r="I111" s="321"/>
      <c r="J111" s="321"/>
      <c r="K111" s="321"/>
      <c r="L111" s="321"/>
      <c r="M111" s="321"/>
      <c r="N111" s="321"/>
      <c r="O111" s="321"/>
      <c r="P111" s="321"/>
    </row>
    <row r="112" ht="13.5" customHeight="1">
      <c r="A112" s="321"/>
      <c r="B112" s="321"/>
      <c r="C112" s="321"/>
      <c r="D112" s="321"/>
      <c r="E112" s="321"/>
      <c r="F112" s="321"/>
      <c r="G112" s="321"/>
      <c r="H112" s="321"/>
      <c r="I112" s="321"/>
      <c r="J112" s="321"/>
      <c r="K112" s="321"/>
      <c r="L112" s="321"/>
      <c r="M112" s="321"/>
      <c r="N112" s="321"/>
      <c r="O112" s="321"/>
      <c r="P112" s="321"/>
    </row>
    <row r="113" ht="13.5" customHeight="1">
      <c r="A113" s="321"/>
      <c r="B113" s="321"/>
      <c r="C113" s="321"/>
      <c r="D113" s="321"/>
      <c r="E113" s="321"/>
      <c r="F113" s="321"/>
      <c r="G113" s="321"/>
      <c r="H113" s="321"/>
      <c r="I113" s="321"/>
      <c r="J113" s="321"/>
      <c r="K113" s="321"/>
      <c r="L113" s="321"/>
      <c r="M113" s="321"/>
      <c r="N113" s="321"/>
      <c r="O113" s="321"/>
      <c r="P113" s="321"/>
    </row>
    <row r="114" ht="13.5" customHeight="1">
      <c r="A114" s="321"/>
      <c r="B114" s="321"/>
      <c r="C114" s="321"/>
      <c r="D114" s="321"/>
      <c r="E114" s="321"/>
      <c r="F114" s="321"/>
      <c r="G114" s="321"/>
      <c r="H114" s="321"/>
      <c r="I114" s="321"/>
      <c r="J114" s="321"/>
      <c r="K114" s="321"/>
      <c r="L114" s="321"/>
      <c r="M114" s="321"/>
      <c r="N114" s="321"/>
      <c r="O114" s="321"/>
      <c r="P114" s="321"/>
    </row>
    <row r="115" ht="13.5" customHeight="1">
      <c r="A115" s="321"/>
      <c r="B115" s="321"/>
      <c r="C115" s="321"/>
      <c r="D115" s="321"/>
      <c r="E115" s="321"/>
      <c r="F115" s="321"/>
      <c r="G115" s="321"/>
      <c r="H115" s="321"/>
      <c r="I115" s="321"/>
      <c r="J115" s="321"/>
      <c r="K115" s="321"/>
      <c r="L115" s="321"/>
      <c r="M115" s="321"/>
      <c r="N115" s="321"/>
      <c r="O115" s="321"/>
      <c r="P115" s="321"/>
    </row>
    <row r="116" ht="13.5" customHeight="1">
      <c r="A116" s="321"/>
      <c r="B116" s="321"/>
      <c r="C116" s="321"/>
      <c r="D116" s="321"/>
      <c r="E116" s="321"/>
      <c r="F116" s="321"/>
      <c r="G116" s="321"/>
      <c r="H116" s="321"/>
      <c r="I116" s="321"/>
      <c r="J116" s="321"/>
      <c r="K116" s="321"/>
      <c r="L116" s="321"/>
      <c r="M116" s="321"/>
      <c r="N116" s="321"/>
      <c r="O116" s="321"/>
      <c r="P116" s="321"/>
    </row>
    <row r="117" ht="13.5" customHeight="1">
      <c r="A117" s="321"/>
      <c r="B117" s="321"/>
      <c r="C117" s="321"/>
      <c r="D117" s="321"/>
      <c r="E117" s="321"/>
      <c r="F117" s="321"/>
      <c r="G117" s="321"/>
      <c r="H117" s="321"/>
      <c r="I117" s="321"/>
      <c r="J117" s="321"/>
      <c r="K117" s="321"/>
      <c r="L117" s="321"/>
      <c r="M117" s="321"/>
      <c r="N117" s="321"/>
      <c r="O117" s="321"/>
      <c r="P117" s="321"/>
    </row>
    <row r="118" ht="13.5" customHeight="1">
      <c r="A118" s="321"/>
      <c r="B118" s="321"/>
      <c r="C118" s="321"/>
      <c r="D118" s="321"/>
      <c r="E118" s="321"/>
      <c r="F118" s="321"/>
      <c r="G118" s="321"/>
      <c r="H118" s="321"/>
      <c r="I118" s="321"/>
      <c r="J118" s="321"/>
      <c r="K118" s="321"/>
      <c r="L118" s="321"/>
      <c r="M118" s="321"/>
      <c r="N118" s="321"/>
      <c r="O118" s="321"/>
      <c r="P118" s="321"/>
    </row>
    <row r="119" ht="13.5" customHeight="1">
      <c r="A119" s="321"/>
      <c r="B119" s="321"/>
      <c r="C119" s="321"/>
      <c r="D119" s="321"/>
      <c r="E119" s="321"/>
      <c r="F119" s="321"/>
      <c r="G119" s="321"/>
      <c r="H119" s="321"/>
      <c r="I119" s="321"/>
      <c r="J119" s="321"/>
      <c r="K119" s="321"/>
      <c r="L119" s="321"/>
      <c r="M119" s="321"/>
      <c r="N119" s="321"/>
      <c r="O119" s="321"/>
      <c r="P119" s="321"/>
    </row>
    <row r="120" ht="13.5" customHeight="1">
      <c r="A120" s="321"/>
      <c r="B120" s="321"/>
      <c r="C120" s="321"/>
      <c r="D120" s="321"/>
      <c r="E120" s="321"/>
      <c r="F120" s="321"/>
      <c r="G120" s="321"/>
      <c r="H120" s="321"/>
      <c r="I120" s="321"/>
      <c r="J120" s="321"/>
      <c r="K120" s="321"/>
      <c r="L120" s="321"/>
      <c r="M120" s="321"/>
      <c r="N120" s="321"/>
      <c r="O120" s="321"/>
      <c r="P120" s="321"/>
    </row>
    <row r="121" ht="13.5" customHeight="1">
      <c r="A121" s="321"/>
      <c r="B121" s="321"/>
      <c r="C121" s="321"/>
      <c r="D121" s="321"/>
      <c r="E121" s="321"/>
      <c r="F121" s="321"/>
      <c r="G121" s="321"/>
      <c r="H121" s="321"/>
      <c r="I121" s="321"/>
      <c r="J121" s="321"/>
      <c r="K121" s="321"/>
      <c r="L121" s="321"/>
      <c r="M121" s="321"/>
      <c r="N121" s="321"/>
      <c r="O121" s="321"/>
      <c r="P121" s="321"/>
    </row>
    <row r="122" ht="13.5" customHeight="1">
      <c r="A122" s="321"/>
      <c r="B122" s="321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1"/>
      <c r="P122" s="321"/>
    </row>
    <row r="123" ht="13.5" customHeight="1">
      <c r="A123" s="321"/>
      <c r="B123" s="321"/>
      <c r="C123" s="321"/>
      <c r="D123" s="321"/>
      <c r="E123" s="321"/>
      <c r="F123" s="321"/>
      <c r="G123" s="321"/>
      <c r="H123" s="321"/>
      <c r="I123" s="321"/>
      <c r="J123" s="321"/>
      <c r="K123" s="321"/>
      <c r="L123" s="321"/>
      <c r="M123" s="321"/>
      <c r="N123" s="321"/>
      <c r="O123" s="321"/>
      <c r="P123" s="321"/>
    </row>
    <row r="124" ht="13.5" customHeight="1">
      <c r="A124" s="321"/>
      <c r="B124" s="321"/>
      <c r="C124" s="321"/>
      <c r="D124" s="321"/>
      <c r="E124" s="321"/>
      <c r="F124" s="321"/>
      <c r="G124" s="321"/>
      <c r="H124" s="321"/>
      <c r="I124" s="321"/>
      <c r="J124" s="321"/>
      <c r="K124" s="321"/>
      <c r="L124" s="321"/>
      <c r="M124" s="321"/>
      <c r="N124" s="321"/>
      <c r="O124" s="321"/>
      <c r="P124" s="321"/>
    </row>
    <row r="125" ht="13.5" customHeight="1">
      <c r="A125" s="321"/>
      <c r="B125" s="321"/>
      <c r="C125" s="321"/>
      <c r="D125" s="321"/>
      <c r="E125" s="321"/>
      <c r="F125" s="321"/>
      <c r="G125" s="321"/>
      <c r="H125" s="321"/>
      <c r="I125" s="321"/>
      <c r="J125" s="321"/>
      <c r="K125" s="321"/>
      <c r="L125" s="321"/>
      <c r="M125" s="321"/>
      <c r="N125" s="321"/>
      <c r="O125" s="321"/>
      <c r="P125" s="321"/>
    </row>
    <row r="126" ht="13.5" customHeight="1">
      <c r="A126" s="321"/>
      <c r="B126" s="321"/>
      <c r="C126" s="321"/>
      <c r="D126" s="321"/>
      <c r="E126" s="321"/>
      <c r="F126" s="321"/>
      <c r="G126" s="321"/>
      <c r="H126" s="321"/>
      <c r="I126" s="321"/>
      <c r="J126" s="321"/>
      <c r="K126" s="321"/>
      <c r="L126" s="321"/>
      <c r="M126" s="321"/>
      <c r="N126" s="321"/>
      <c r="O126" s="321"/>
      <c r="P126" s="321"/>
    </row>
    <row r="127" ht="13.5" customHeight="1">
      <c r="A127" s="321"/>
      <c r="B127" s="321"/>
      <c r="C127" s="321"/>
      <c r="D127" s="321"/>
      <c r="E127" s="321"/>
      <c r="F127" s="321"/>
      <c r="G127" s="321"/>
      <c r="H127" s="321"/>
      <c r="I127" s="321"/>
      <c r="J127" s="321"/>
      <c r="K127" s="321"/>
      <c r="L127" s="321"/>
      <c r="M127" s="321"/>
      <c r="N127" s="321"/>
      <c r="O127" s="321"/>
      <c r="P127" s="321"/>
    </row>
    <row r="128" ht="13.5" customHeight="1">
      <c r="A128" s="321"/>
      <c r="B128" s="321"/>
      <c r="C128" s="321"/>
      <c r="D128" s="321"/>
      <c r="E128" s="321"/>
      <c r="F128" s="321"/>
      <c r="G128" s="321"/>
      <c r="H128" s="321"/>
      <c r="I128" s="321"/>
      <c r="J128" s="321"/>
      <c r="K128" s="321"/>
      <c r="L128" s="321"/>
      <c r="M128" s="321"/>
      <c r="N128" s="321"/>
      <c r="O128" s="321"/>
      <c r="P128" s="321"/>
    </row>
    <row r="129" ht="13.5" customHeight="1">
      <c r="A129" s="321"/>
      <c r="B129" s="321"/>
      <c r="C129" s="321"/>
      <c r="D129" s="321"/>
      <c r="E129" s="321"/>
      <c r="F129" s="321"/>
      <c r="G129" s="321"/>
      <c r="H129" s="321"/>
      <c r="I129" s="321"/>
      <c r="J129" s="321"/>
      <c r="K129" s="321"/>
      <c r="L129" s="321"/>
      <c r="M129" s="321"/>
      <c r="N129" s="321"/>
      <c r="O129" s="321"/>
      <c r="P129" s="321"/>
    </row>
    <row r="130" ht="13.5" customHeight="1">
      <c r="A130" s="321"/>
      <c r="B130" s="321"/>
      <c r="C130" s="321"/>
      <c r="D130" s="321"/>
      <c r="E130" s="321"/>
      <c r="F130" s="321"/>
      <c r="G130" s="321"/>
      <c r="H130" s="321"/>
      <c r="I130" s="321"/>
      <c r="J130" s="321"/>
      <c r="K130" s="321"/>
      <c r="L130" s="321"/>
      <c r="M130" s="321"/>
      <c r="N130" s="321"/>
      <c r="O130" s="321"/>
      <c r="P130" s="321"/>
    </row>
    <row r="131" ht="13.5" customHeight="1">
      <c r="A131" s="321"/>
      <c r="B131" s="321"/>
      <c r="C131" s="321"/>
      <c r="D131" s="321"/>
      <c r="E131" s="321"/>
      <c r="F131" s="321"/>
      <c r="G131" s="321"/>
      <c r="H131" s="321"/>
      <c r="I131" s="321"/>
      <c r="J131" s="321"/>
      <c r="K131" s="321"/>
      <c r="L131" s="321"/>
      <c r="M131" s="321"/>
      <c r="N131" s="321"/>
      <c r="O131" s="321"/>
      <c r="P131" s="321"/>
    </row>
    <row r="132" ht="13.5" customHeight="1">
      <c r="A132" s="321"/>
      <c r="B132" s="321"/>
      <c r="C132" s="321"/>
      <c r="D132" s="321"/>
      <c r="E132" s="321"/>
      <c r="F132" s="321"/>
      <c r="G132" s="321"/>
      <c r="H132" s="321"/>
      <c r="I132" s="321"/>
      <c r="J132" s="321"/>
      <c r="K132" s="321"/>
      <c r="L132" s="321"/>
      <c r="M132" s="321"/>
      <c r="N132" s="321"/>
      <c r="O132" s="321"/>
      <c r="P132" s="321"/>
    </row>
    <row r="133" ht="13.5" customHeight="1">
      <c r="A133" s="321"/>
      <c r="B133" s="321"/>
      <c r="C133" s="321"/>
      <c r="D133" s="321"/>
      <c r="E133" s="321"/>
      <c r="F133" s="321"/>
      <c r="G133" s="321"/>
      <c r="H133" s="321"/>
      <c r="I133" s="321"/>
      <c r="J133" s="321"/>
      <c r="K133" s="321"/>
      <c r="L133" s="321"/>
      <c r="M133" s="321"/>
      <c r="N133" s="321"/>
      <c r="O133" s="321"/>
      <c r="P133" s="321"/>
    </row>
    <row r="134" ht="13.5" customHeight="1">
      <c r="A134" s="321"/>
      <c r="B134" s="321"/>
      <c r="C134" s="321"/>
      <c r="D134" s="321"/>
      <c r="E134" s="321"/>
      <c r="F134" s="321"/>
      <c r="G134" s="321"/>
      <c r="H134" s="321"/>
      <c r="I134" s="321"/>
      <c r="J134" s="321"/>
      <c r="K134" s="321"/>
      <c r="L134" s="321"/>
      <c r="M134" s="321"/>
      <c r="N134" s="321"/>
      <c r="O134" s="321"/>
      <c r="P134" s="321"/>
    </row>
    <row r="135" ht="13.5" customHeight="1">
      <c r="A135" s="321"/>
      <c r="B135" s="321"/>
      <c r="C135" s="321"/>
      <c r="D135" s="321"/>
      <c r="E135" s="321"/>
      <c r="F135" s="321"/>
      <c r="G135" s="321"/>
      <c r="H135" s="321"/>
      <c r="I135" s="321"/>
      <c r="J135" s="321"/>
      <c r="K135" s="321"/>
      <c r="L135" s="321"/>
      <c r="M135" s="321"/>
      <c r="N135" s="321"/>
      <c r="O135" s="321"/>
      <c r="P135" s="321"/>
    </row>
    <row r="136" ht="13.5" customHeight="1">
      <c r="A136" s="321"/>
      <c r="B136" s="321"/>
      <c r="C136" s="321"/>
      <c r="D136" s="321"/>
      <c r="E136" s="321"/>
      <c r="F136" s="321"/>
      <c r="G136" s="321"/>
      <c r="H136" s="321"/>
      <c r="I136" s="321"/>
      <c r="J136" s="321"/>
      <c r="K136" s="321"/>
      <c r="L136" s="321"/>
      <c r="M136" s="321"/>
      <c r="N136" s="321"/>
      <c r="O136" s="321"/>
      <c r="P136" s="321"/>
    </row>
    <row r="137" ht="13.5" customHeight="1">
      <c r="A137" s="321"/>
      <c r="B137" s="321"/>
      <c r="C137" s="321"/>
      <c r="D137" s="321"/>
      <c r="E137" s="321"/>
      <c r="F137" s="321"/>
      <c r="G137" s="321"/>
      <c r="H137" s="321"/>
      <c r="I137" s="321"/>
      <c r="J137" s="321"/>
      <c r="K137" s="321"/>
      <c r="L137" s="321"/>
      <c r="M137" s="321"/>
      <c r="N137" s="321"/>
      <c r="O137" s="321"/>
      <c r="P137" s="321"/>
    </row>
    <row r="138" ht="13.5" customHeight="1">
      <c r="A138" s="321"/>
      <c r="B138" s="321"/>
      <c r="C138" s="321"/>
      <c r="D138" s="321"/>
      <c r="E138" s="321"/>
      <c r="F138" s="321"/>
      <c r="G138" s="321"/>
      <c r="H138" s="321"/>
      <c r="I138" s="321"/>
      <c r="J138" s="321"/>
      <c r="K138" s="321"/>
      <c r="L138" s="321"/>
      <c r="M138" s="321"/>
      <c r="N138" s="321"/>
      <c r="O138" s="321"/>
      <c r="P138" s="321"/>
    </row>
    <row r="139" ht="13.5" customHeight="1">
      <c r="A139" s="321"/>
      <c r="B139" s="321"/>
      <c r="C139" s="321"/>
      <c r="D139" s="321"/>
      <c r="E139" s="321"/>
      <c r="F139" s="321"/>
      <c r="G139" s="321"/>
      <c r="H139" s="321"/>
      <c r="I139" s="321"/>
      <c r="J139" s="321"/>
      <c r="K139" s="321"/>
      <c r="L139" s="321"/>
      <c r="M139" s="321"/>
      <c r="N139" s="321"/>
      <c r="O139" s="321"/>
      <c r="P139" s="321"/>
    </row>
    <row r="140" ht="13.5" customHeight="1">
      <c r="A140" s="321"/>
      <c r="B140" s="321"/>
      <c r="C140" s="321"/>
      <c r="D140" s="321"/>
      <c r="E140" s="321"/>
      <c r="F140" s="321"/>
      <c r="G140" s="321"/>
      <c r="H140" s="321"/>
      <c r="I140" s="321"/>
      <c r="J140" s="321"/>
      <c r="K140" s="321"/>
      <c r="L140" s="321"/>
      <c r="M140" s="321"/>
      <c r="N140" s="321"/>
      <c r="O140" s="321"/>
      <c r="P140" s="321"/>
    </row>
    <row r="141" ht="13.5" customHeight="1">
      <c r="A141" s="321"/>
      <c r="B141" s="321"/>
      <c r="C141" s="321"/>
      <c r="D141" s="321"/>
      <c r="E141" s="321"/>
      <c r="F141" s="321"/>
      <c r="G141" s="321"/>
      <c r="H141" s="321"/>
      <c r="I141" s="321"/>
      <c r="J141" s="321"/>
      <c r="K141" s="321"/>
      <c r="L141" s="321"/>
      <c r="M141" s="321"/>
      <c r="N141" s="321"/>
      <c r="O141" s="321"/>
      <c r="P141" s="321"/>
    </row>
    <row r="142" ht="13.5" customHeight="1">
      <c r="A142" s="321"/>
      <c r="B142" s="321"/>
      <c r="C142" s="321"/>
      <c r="D142" s="321"/>
      <c r="E142" s="321"/>
      <c r="F142" s="321"/>
      <c r="G142" s="321"/>
      <c r="H142" s="321"/>
      <c r="I142" s="321"/>
      <c r="J142" s="321"/>
      <c r="K142" s="321"/>
      <c r="L142" s="321"/>
      <c r="M142" s="321"/>
      <c r="N142" s="321"/>
      <c r="O142" s="321"/>
      <c r="P142" s="321"/>
    </row>
    <row r="143" ht="13.5" customHeight="1">
      <c r="A143" s="321"/>
      <c r="B143" s="321"/>
      <c r="C143" s="321"/>
      <c r="D143" s="321"/>
      <c r="E143" s="321"/>
      <c r="F143" s="321"/>
      <c r="G143" s="321"/>
      <c r="H143" s="321"/>
      <c r="I143" s="321"/>
      <c r="J143" s="321"/>
      <c r="K143" s="321"/>
      <c r="L143" s="321"/>
      <c r="M143" s="321"/>
      <c r="N143" s="321"/>
      <c r="O143" s="321"/>
      <c r="P143" s="321"/>
    </row>
    <row r="144" ht="13.5" customHeight="1">
      <c r="A144" s="321"/>
      <c r="B144" s="321"/>
      <c r="C144" s="321"/>
      <c r="D144" s="321"/>
      <c r="E144" s="321"/>
      <c r="F144" s="321"/>
      <c r="G144" s="321"/>
      <c r="H144" s="321"/>
      <c r="I144" s="321"/>
      <c r="J144" s="321"/>
      <c r="K144" s="321"/>
      <c r="L144" s="321"/>
      <c r="M144" s="321"/>
      <c r="N144" s="321"/>
      <c r="O144" s="321"/>
      <c r="P144" s="321"/>
    </row>
    <row r="145" ht="13.5" customHeight="1">
      <c r="A145" s="321"/>
      <c r="B145" s="321"/>
      <c r="C145" s="321"/>
      <c r="D145" s="321"/>
      <c r="E145" s="321"/>
      <c r="F145" s="321"/>
      <c r="G145" s="321"/>
      <c r="H145" s="321"/>
      <c r="I145" s="321"/>
      <c r="J145" s="321"/>
      <c r="K145" s="321"/>
      <c r="L145" s="321"/>
      <c r="M145" s="321"/>
      <c r="N145" s="321"/>
      <c r="O145" s="321"/>
      <c r="P145" s="321"/>
    </row>
    <row r="146" ht="13.5" customHeight="1">
      <c r="A146" s="321"/>
      <c r="B146" s="321"/>
      <c r="C146" s="321"/>
      <c r="D146" s="321"/>
      <c r="E146" s="321"/>
      <c r="F146" s="321"/>
      <c r="G146" s="321"/>
      <c r="H146" s="321"/>
      <c r="I146" s="321"/>
      <c r="J146" s="321"/>
      <c r="K146" s="321"/>
      <c r="L146" s="321"/>
      <c r="M146" s="321"/>
      <c r="N146" s="321"/>
      <c r="O146" s="321"/>
      <c r="P146" s="321"/>
    </row>
    <row r="147" ht="13.5" customHeight="1">
      <c r="A147" s="321"/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</row>
    <row r="148" ht="13.5" customHeight="1">
      <c r="A148" s="321"/>
      <c r="B148" s="321"/>
      <c r="C148" s="321"/>
      <c r="D148" s="321"/>
      <c r="E148" s="321"/>
      <c r="F148" s="321"/>
      <c r="G148" s="321"/>
      <c r="H148" s="321"/>
      <c r="I148" s="321"/>
      <c r="J148" s="321"/>
      <c r="K148" s="321"/>
      <c r="L148" s="321"/>
      <c r="M148" s="321"/>
      <c r="N148" s="321"/>
      <c r="O148" s="321"/>
      <c r="P148" s="321"/>
    </row>
    <row r="149" ht="13.5" customHeight="1">
      <c r="A149" s="321"/>
      <c r="B149" s="321"/>
      <c r="C149" s="321"/>
      <c r="D149" s="321"/>
      <c r="E149" s="321"/>
      <c r="F149" s="321"/>
      <c r="G149" s="321"/>
      <c r="H149" s="321"/>
      <c r="I149" s="321"/>
      <c r="J149" s="321"/>
      <c r="K149" s="321"/>
      <c r="L149" s="321"/>
      <c r="M149" s="321"/>
      <c r="N149" s="321"/>
      <c r="O149" s="321"/>
      <c r="P149" s="321"/>
    </row>
    <row r="150" ht="13.5" customHeight="1">
      <c r="A150" s="321"/>
      <c r="B150" s="321"/>
      <c r="C150" s="321"/>
      <c r="D150" s="321"/>
      <c r="E150" s="321"/>
      <c r="F150" s="321"/>
      <c r="G150" s="321"/>
      <c r="H150" s="321"/>
      <c r="I150" s="321"/>
      <c r="J150" s="321"/>
      <c r="K150" s="321"/>
      <c r="L150" s="321"/>
      <c r="M150" s="321"/>
      <c r="N150" s="321"/>
      <c r="O150" s="321"/>
      <c r="P150" s="321"/>
    </row>
    <row r="151" ht="13.5" customHeight="1">
      <c r="A151" s="321"/>
      <c r="B151" s="321"/>
      <c r="C151" s="321"/>
      <c r="D151" s="321"/>
      <c r="E151" s="321"/>
      <c r="F151" s="321"/>
      <c r="G151" s="321"/>
      <c r="H151" s="321"/>
      <c r="I151" s="321"/>
      <c r="J151" s="321"/>
      <c r="K151" s="321"/>
      <c r="L151" s="321"/>
      <c r="M151" s="321"/>
      <c r="N151" s="321"/>
      <c r="O151" s="321"/>
      <c r="P151" s="321"/>
    </row>
    <row r="152" ht="13.5" customHeight="1">
      <c r="A152" s="321"/>
      <c r="B152" s="321"/>
      <c r="C152" s="321"/>
      <c r="D152" s="321"/>
      <c r="E152" s="321"/>
      <c r="F152" s="321"/>
      <c r="G152" s="321"/>
      <c r="H152" s="321"/>
      <c r="I152" s="321"/>
      <c r="J152" s="321"/>
      <c r="K152" s="321"/>
      <c r="L152" s="321"/>
      <c r="M152" s="321"/>
      <c r="N152" s="321"/>
      <c r="O152" s="321"/>
      <c r="P152" s="321"/>
    </row>
    <row r="153" ht="13.5" customHeight="1">
      <c r="A153" s="321"/>
      <c r="B153" s="321"/>
      <c r="C153" s="321"/>
      <c r="D153" s="321"/>
      <c r="E153" s="321"/>
      <c r="F153" s="321"/>
      <c r="G153" s="321"/>
      <c r="H153" s="321"/>
      <c r="I153" s="321"/>
      <c r="J153" s="321"/>
      <c r="K153" s="321"/>
      <c r="L153" s="321"/>
      <c r="M153" s="321"/>
      <c r="N153" s="321"/>
      <c r="O153" s="321"/>
      <c r="P153" s="321"/>
    </row>
    <row r="154" ht="13.5" customHeight="1">
      <c r="A154" s="321"/>
      <c r="B154" s="321"/>
      <c r="C154" s="321"/>
      <c r="D154" s="321"/>
      <c r="E154" s="321"/>
      <c r="F154" s="321"/>
      <c r="G154" s="321"/>
      <c r="H154" s="321"/>
      <c r="I154" s="321"/>
      <c r="J154" s="321"/>
      <c r="K154" s="321"/>
      <c r="L154" s="321"/>
      <c r="M154" s="321"/>
      <c r="N154" s="321"/>
      <c r="O154" s="321"/>
      <c r="P154" s="321"/>
    </row>
    <row r="155" ht="13.5" customHeight="1">
      <c r="A155" s="321"/>
      <c r="B155" s="321"/>
      <c r="C155" s="321"/>
      <c r="D155" s="321"/>
      <c r="E155" s="321"/>
      <c r="F155" s="321"/>
      <c r="G155" s="321"/>
      <c r="H155" s="321"/>
      <c r="I155" s="321"/>
      <c r="J155" s="321"/>
      <c r="K155" s="321"/>
      <c r="L155" s="321"/>
      <c r="M155" s="321"/>
      <c r="N155" s="321"/>
      <c r="O155" s="321"/>
      <c r="P155" s="321"/>
    </row>
    <row r="156" ht="13.5" customHeight="1">
      <c r="A156" s="321"/>
      <c r="B156" s="321"/>
      <c r="C156" s="321"/>
      <c r="D156" s="321"/>
      <c r="E156" s="321"/>
      <c r="F156" s="321"/>
      <c r="G156" s="321"/>
      <c r="H156" s="321"/>
      <c r="I156" s="321"/>
      <c r="J156" s="321"/>
      <c r="K156" s="321"/>
      <c r="L156" s="321"/>
      <c r="M156" s="321"/>
      <c r="N156" s="321"/>
      <c r="O156" s="321"/>
      <c r="P156" s="321"/>
    </row>
    <row r="157" ht="13.5" customHeight="1">
      <c r="A157" s="321"/>
      <c r="B157" s="321"/>
      <c r="C157" s="321"/>
      <c r="D157" s="321"/>
      <c r="E157" s="321"/>
      <c r="F157" s="321"/>
      <c r="G157" s="321"/>
      <c r="H157" s="321"/>
      <c r="I157" s="321"/>
      <c r="J157" s="321"/>
      <c r="K157" s="321"/>
      <c r="L157" s="321"/>
      <c r="M157" s="321"/>
      <c r="N157" s="321"/>
      <c r="O157" s="321"/>
      <c r="P157" s="321"/>
    </row>
    <row r="158" ht="13.5" customHeight="1">
      <c r="A158" s="321"/>
      <c r="B158" s="321"/>
      <c r="C158" s="321"/>
      <c r="D158" s="321"/>
      <c r="E158" s="321"/>
      <c r="F158" s="321"/>
      <c r="G158" s="321"/>
      <c r="H158" s="321"/>
      <c r="I158" s="321"/>
      <c r="J158" s="321"/>
      <c r="K158" s="321"/>
      <c r="L158" s="321"/>
      <c r="M158" s="321"/>
      <c r="N158" s="321"/>
      <c r="O158" s="321"/>
      <c r="P158" s="321"/>
    </row>
    <row r="159" ht="13.5" customHeight="1">
      <c r="A159" s="321"/>
      <c r="B159" s="321"/>
      <c r="C159" s="321"/>
      <c r="D159" s="321"/>
      <c r="E159" s="321"/>
      <c r="F159" s="321"/>
      <c r="G159" s="321"/>
      <c r="H159" s="321"/>
      <c r="I159" s="321"/>
      <c r="J159" s="321"/>
      <c r="K159" s="321"/>
      <c r="L159" s="321"/>
      <c r="M159" s="321"/>
      <c r="N159" s="321"/>
      <c r="O159" s="321"/>
      <c r="P159" s="321"/>
    </row>
    <row r="160" ht="13.5" customHeight="1">
      <c r="A160" s="321"/>
      <c r="B160" s="321"/>
      <c r="C160" s="321"/>
      <c r="D160" s="321"/>
      <c r="E160" s="321"/>
      <c r="F160" s="321"/>
      <c r="G160" s="321"/>
      <c r="H160" s="321"/>
      <c r="I160" s="321"/>
      <c r="J160" s="321"/>
      <c r="K160" s="321"/>
      <c r="L160" s="321"/>
      <c r="M160" s="321"/>
      <c r="N160" s="321"/>
      <c r="O160" s="321"/>
      <c r="P160" s="321"/>
    </row>
    <row r="161" ht="13.5" customHeight="1">
      <c r="A161" s="321"/>
      <c r="B161" s="321"/>
      <c r="C161" s="321"/>
      <c r="D161" s="321"/>
      <c r="E161" s="321"/>
      <c r="F161" s="321"/>
      <c r="G161" s="321"/>
      <c r="H161" s="321"/>
      <c r="I161" s="321"/>
      <c r="J161" s="321"/>
      <c r="K161" s="321"/>
      <c r="L161" s="321"/>
      <c r="M161" s="321"/>
      <c r="N161" s="321"/>
      <c r="O161" s="321"/>
      <c r="P161" s="321"/>
    </row>
    <row r="162" ht="13.5" customHeight="1">
      <c r="A162" s="321"/>
      <c r="B162" s="321"/>
      <c r="C162" s="321"/>
      <c r="D162" s="321"/>
      <c r="E162" s="321"/>
      <c r="F162" s="321"/>
      <c r="G162" s="321"/>
      <c r="H162" s="321"/>
      <c r="I162" s="321"/>
      <c r="J162" s="321"/>
      <c r="K162" s="321"/>
      <c r="L162" s="321"/>
      <c r="M162" s="321"/>
      <c r="N162" s="321"/>
      <c r="O162" s="321"/>
      <c r="P162" s="321"/>
    </row>
    <row r="163" ht="13.5" customHeight="1">
      <c r="A163" s="321"/>
      <c r="B163" s="321"/>
      <c r="C163" s="321"/>
      <c r="D163" s="321"/>
      <c r="E163" s="321"/>
      <c r="F163" s="321"/>
      <c r="G163" s="321"/>
      <c r="H163" s="321"/>
      <c r="I163" s="321"/>
      <c r="J163" s="321"/>
      <c r="K163" s="321"/>
      <c r="L163" s="321"/>
      <c r="M163" s="321"/>
      <c r="N163" s="321"/>
      <c r="O163" s="321"/>
      <c r="P163" s="321"/>
    </row>
    <row r="164" ht="13.5" customHeight="1">
      <c r="A164" s="321"/>
      <c r="B164" s="321"/>
      <c r="C164" s="321"/>
      <c r="D164" s="321"/>
      <c r="E164" s="321"/>
      <c r="F164" s="321"/>
      <c r="G164" s="321"/>
      <c r="H164" s="321"/>
      <c r="I164" s="321"/>
      <c r="J164" s="321"/>
      <c r="K164" s="321"/>
      <c r="L164" s="321"/>
      <c r="M164" s="321"/>
      <c r="N164" s="321"/>
      <c r="O164" s="321"/>
      <c r="P164" s="321"/>
    </row>
    <row r="165" ht="13.5" customHeight="1">
      <c r="A165" s="321"/>
      <c r="B165" s="321"/>
      <c r="C165" s="321"/>
      <c r="D165" s="321"/>
      <c r="E165" s="321"/>
      <c r="F165" s="321"/>
      <c r="G165" s="321"/>
      <c r="H165" s="321"/>
      <c r="I165" s="321"/>
      <c r="J165" s="321"/>
      <c r="K165" s="321"/>
      <c r="L165" s="321"/>
      <c r="M165" s="321"/>
      <c r="N165" s="321"/>
      <c r="O165" s="321"/>
      <c r="P165" s="321"/>
    </row>
    <row r="166" ht="13.5" customHeight="1">
      <c r="A166" s="321"/>
      <c r="B166" s="321"/>
      <c r="C166" s="321"/>
      <c r="D166" s="321"/>
      <c r="E166" s="321"/>
      <c r="F166" s="321"/>
      <c r="G166" s="321"/>
      <c r="H166" s="321"/>
      <c r="I166" s="321"/>
      <c r="J166" s="321"/>
      <c r="K166" s="321"/>
      <c r="L166" s="321"/>
      <c r="M166" s="321"/>
      <c r="N166" s="321"/>
      <c r="O166" s="321"/>
      <c r="P166" s="321"/>
    </row>
    <row r="167" ht="13.5" customHeight="1">
      <c r="A167" s="321"/>
      <c r="B167" s="321"/>
      <c r="C167" s="321"/>
      <c r="D167" s="321"/>
      <c r="E167" s="321"/>
      <c r="F167" s="321"/>
      <c r="G167" s="321"/>
      <c r="H167" s="321"/>
      <c r="I167" s="321"/>
      <c r="J167" s="321"/>
      <c r="K167" s="321"/>
      <c r="L167" s="321"/>
      <c r="M167" s="321"/>
      <c r="N167" s="321"/>
      <c r="O167" s="321"/>
      <c r="P167" s="321"/>
    </row>
    <row r="168" ht="13.5" customHeight="1">
      <c r="A168" s="321"/>
      <c r="B168" s="321"/>
      <c r="C168" s="321"/>
      <c r="D168" s="321"/>
      <c r="E168" s="321"/>
      <c r="F168" s="321"/>
      <c r="G168" s="321"/>
      <c r="H168" s="321"/>
      <c r="I168" s="321"/>
      <c r="J168" s="321"/>
      <c r="K168" s="321"/>
      <c r="L168" s="321"/>
      <c r="M168" s="321"/>
      <c r="N168" s="321"/>
      <c r="O168" s="321"/>
      <c r="P168" s="321"/>
    </row>
    <row r="169" ht="13.5" customHeight="1">
      <c r="A169" s="321"/>
      <c r="B169" s="321"/>
      <c r="C169" s="321"/>
      <c r="D169" s="321"/>
      <c r="E169" s="321"/>
      <c r="F169" s="321"/>
      <c r="G169" s="321"/>
      <c r="H169" s="321"/>
      <c r="I169" s="321"/>
      <c r="J169" s="321"/>
      <c r="K169" s="321"/>
      <c r="L169" s="321"/>
      <c r="M169" s="321"/>
      <c r="N169" s="321"/>
      <c r="O169" s="321"/>
      <c r="P169" s="321"/>
    </row>
    <row r="170" ht="13.5" customHeight="1">
      <c r="A170" s="321"/>
      <c r="B170" s="321"/>
      <c r="C170" s="321"/>
      <c r="D170" s="321"/>
      <c r="E170" s="321"/>
      <c r="F170" s="321"/>
      <c r="G170" s="321"/>
      <c r="H170" s="321"/>
      <c r="I170" s="321"/>
      <c r="J170" s="321"/>
      <c r="K170" s="321"/>
      <c r="L170" s="321"/>
      <c r="M170" s="321"/>
      <c r="N170" s="321"/>
      <c r="O170" s="321"/>
      <c r="P170" s="321"/>
    </row>
  </sheetData>
  <mergeCells count="30">
    <mergeCell ref="A1:B1"/>
    <mergeCell ref="A2:B2"/>
    <mergeCell ref="A3:B3"/>
    <mergeCell ref="A4:B4"/>
    <mergeCell ref="A5:B5"/>
    <mergeCell ref="A9:B9"/>
    <mergeCell ref="A10:B10"/>
    <mergeCell ref="A11:B11"/>
    <mergeCell ref="A12:B12"/>
    <mergeCell ref="A13:B13"/>
    <mergeCell ref="A14:B14"/>
    <mergeCell ref="A16:B16"/>
    <mergeCell ref="A18:B18"/>
    <mergeCell ref="A19:B19"/>
    <mergeCell ref="A20:B20"/>
    <mergeCell ref="A21:B21"/>
    <mergeCell ref="A23:B23"/>
    <mergeCell ref="A24:B24"/>
    <mergeCell ref="A25:B25"/>
    <mergeCell ref="A29:B29"/>
    <mergeCell ref="G33:H33"/>
    <mergeCell ref="E97:G97"/>
    <mergeCell ref="E98:G98"/>
    <mergeCell ref="E33:F33"/>
    <mergeCell ref="E47:G47"/>
    <mergeCell ref="E48:F48"/>
    <mergeCell ref="E49:F49"/>
    <mergeCell ref="E63:G63"/>
    <mergeCell ref="E93:G93"/>
    <mergeCell ref="E96:G96"/>
  </mergeCells>
  <conditionalFormatting sqref="F23:F26">
    <cfRule type="cellIs" dxfId="5" priority="1" operator="lessThan">
      <formula>0</formula>
    </cfRule>
  </conditionalFormatting>
  <conditionalFormatting sqref="F29:F30">
    <cfRule type="cellIs" dxfId="5" priority="2" operator="lessThan">
      <formula>0</formula>
    </cfRule>
  </conditionalFormatting>
  <conditionalFormatting sqref="L35:L40 D46:D49 D53 D61:D63 D76 D82 D90 D95:D98 D105:D106">
    <cfRule type="cellIs" dxfId="5" priority="3" operator="lessThan">
      <formula>-30</formula>
    </cfRule>
  </conditionalFormatting>
  <conditionalFormatting sqref="D35:D40 D58 D66 D72 D79 D87 D102">
    <cfRule type="cellIs" dxfId="5" priority="4" operator="lessThan">
      <formula>30</formula>
    </cfRule>
  </conditionalFormatting>
  <conditionalFormatting sqref="F35:F40 L43 D44:D45 D50 D59 D67 D73 F73 D76 D80 D88 D93:D98 D103">
    <cfRule type="cellIs" dxfId="5" priority="5" operator="lessThan">
      <formula>30</formula>
    </cfRule>
  </conditionalFormatting>
  <conditionalFormatting sqref="H35 D51:D52 D54">
    <cfRule type="cellIs" dxfId="5" priority="6" operator="lessThan">
      <formula>30</formula>
    </cfRule>
  </conditionalFormatting>
  <conditionalFormatting sqref="I35:I36 C46:C47 C63 C81 C95:C97">
    <cfRule type="cellIs" dxfId="5" priority="7" operator="lessThan">
      <formula>30</formula>
    </cfRule>
  </conditionalFormatting>
  <conditionalFormatting sqref="K35:K36 C48 C53 C82 C97:C98">
    <cfRule type="cellIs" dxfId="5" priority="8" operator="lessThan">
      <formula>30</formula>
    </cfRule>
  </conditionalFormatting>
  <conditionalFormatting sqref="F23:F26">
    <cfRule type="cellIs" dxfId="6" priority="9" operator="lessThan">
      <formula>5</formula>
    </cfRule>
  </conditionalFormatting>
  <conditionalFormatting sqref="F29:F30">
    <cfRule type="cellIs" dxfId="6" priority="10" operator="lessThan">
      <formula>5</formula>
    </cfRule>
  </conditionalFormatting>
  <conditionalFormatting sqref="J35:J40 D46:D47 D49 D51:D54 D60:D61 D63 D68 D74 D76 D81 D89 D95:D97 D104:D105">
    <cfRule type="cellIs" dxfId="7" priority="11" operator="lessThan">
      <formula>60</formula>
    </cfRule>
  </conditionalFormatting>
  <conditionalFormatting sqref="L35:L40 D46:D49 D53 D61:D63 D76 D82 D90 D95:D98 D105:D106">
    <cfRule type="cellIs" dxfId="7" priority="12" operator="lessThan">
      <formula>60</formula>
    </cfRule>
  </conditionalFormatting>
  <conditionalFormatting sqref="O35:O40 D49:D50">
    <cfRule type="cellIs" dxfId="7" priority="13" operator="lessThan">
      <formula>60</formula>
    </cfRule>
  </conditionalFormatting>
  <conditionalFormatting sqref="D35:D40 D58 D66 D72 D79 D87 D102">
    <cfRule type="cellIs" dxfId="6" priority="14" operator="lessThan">
      <formula>60</formula>
    </cfRule>
  </conditionalFormatting>
  <conditionalFormatting sqref="F35:F40 L43 D44:D45 D50 D59 D67 D73 F73 D76 D80 D88 D93:D98 D103">
    <cfRule type="cellIs" dxfId="6" priority="15" operator="lessThan">
      <formula>60</formula>
    </cfRule>
  </conditionalFormatting>
  <conditionalFormatting sqref="H35 D51:D52 D54">
    <cfRule type="cellIs" dxfId="6" priority="16" operator="lessThan">
      <formula>60</formula>
    </cfRule>
  </conditionalFormatting>
  <conditionalFormatting sqref="I35:I36 C46:C47 C63 C81 C95:C97">
    <cfRule type="cellIs" dxfId="6" priority="17" operator="lessThan">
      <formula>60</formula>
    </cfRule>
  </conditionalFormatting>
  <conditionalFormatting sqref="K35:K36 C48 C53 C82 C97:C98">
    <cfRule type="cellIs" dxfId="6" priority="18" operator="lessThan">
      <formula>60</formula>
    </cfRule>
  </conditionalFormatting>
  <conditionalFormatting sqref="J35:J40 D46:D47 D49 D51:D54 D60:D61 D63 D68 D74 D76 D81 D89 D95:D97 D104:D105">
    <cfRule type="cellIs" dxfId="8" priority="19" operator="lessThan">
      <formula>90</formula>
    </cfRule>
  </conditionalFormatting>
  <conditionalFormatting sqref="L35:L40 D46:D49 D53 D61:D63 D76 D82 D90 D95:D98 D105:D106">
    <cfRule type="cellIs" dxfId="8" priority="20" operator="lessThan">
      <formula>90</formula>
    </cfRule>
  </conditionalFormatting>
  <conditionalFormatting sqref="O35:O40 D49:D50">
    <cfRule type="cellIs" dxfId="8" priority="21" operator="lessThan">
      <formula>90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2.75"/>
  <cols>
    <col customWidth="1" min="4" max="4" width="9.0"/>
  </cols>
  <sheetData>
    <row r="1">
      <c r="A1" s="532"/>
      <c r="B1" s="532"/>
      <c r="C1" s="532"/>
      <c r="D1" s="533"/>
      <c r="E1" s="533"/>
      <c r="F1" s="533"/>
      <c r="G1" s="533"/>
      <c r="J1" s="533"/>
      <c r="K1" s="534"/>
      <c r="L1" s="533"/>
      <c r="M1" s="533"/>
      <c r="N1" s="533"/>
      <c r="O1" s="533"/>
      <c r="P1" s="533"/>
      <c r="Q1" s="533"/>
      <c r="R1" s="533"/>
      <c r="S1" s="533"/>
      <c r="T1" s="533"/>
      <c r="U1" s="533"/>
      <c r="V1" s="533"/>
      <c r="W1" s="533"/>
      <c r="X1" s="533"/>
      <c r="Y1" s="533"/>
      <c r="Z1" s="533"/>
      <c r="AA1" s="533"/>
    </row>
    <row r="2" ht="23.25" customHeight="1">
      <c r="A2" s="316"/>
      <c r="B2" s="535"/>
      <c r="D2" s="316"/>
      <c r="E2" s="536" t="s">
        <v>1</v>
      </c>
      <c r="F2" s="536" t="s">
        <v>29</v>
      </c>
      <c r="G2" s="536" t="s">
        <v>32</v>
      </c>
      <c r="H2" s="299" t="s">
        <v>1175</v>
      </c>
      <c r="K2" s="280"/>
    </row>
    <row r="3">
      <c r="A3" s="299" t="s">
        <v>1176</v>
      </c>
      <c r="B3" s="537" t="s">
        <v>479</v>
      </c>
      <c r="C3" s="538"/>
      <c r="E3" t="str">
        <f t="shared" ref="E3:F3" si="1">A3</f>
        <v>95KM</v>
      </c>
      <c r="F3" t="str">
        <f t="shared" si="1"/>
        <v>Grand Total</v>
      </c>
      <c r="G3">
        <f t="shared" ref="G3:G25" si="2">IF(B3="Grand Total",0,C3)</f>
        <v>0</v>
      </c>
      <c r="K3" s="280"/>
    </row>
    <row r="4">
      <c r="A4" s="299" t="s">
        <v>1176</v>
      </c>
      <c r="B4" s="537"/>
      <c r="C4" s="538"/>
      <c r="E4" t="str">
        <f t="shared" ref="E4:E10" si="3">A4</f>
        <v>95KM</v>
      </c>
      <c r="F4" t="str">
        <f t="shared" ref="F4:F25" si="4">IF(B4="Grand Total",0,B4)</f>
        <v/>
      </c>
      <c r="G4" s="280" t="str">
        <f t="shared" si="2"/>
        <v/>
      </c>
      <c r="K4" s="280"/>
    </row>
    <row r="5">
      <c r="A5" s="299" t="s">
        <v>1176</v>
      </c>
      <c r="B5" s="537"/>
      <c r="C5" s="538"/>
      <c r="E5" t="str">
        <f t="shared" si="3"/>
        <v>95KM</v>
      </c>
      <c r="F5" t="str">
        <f t="shared" si="4"/>
        <v/>
      </c>
      <c r="G5" s="280" t="str">
        <f t="shared" si="2"/>
        <v/>
      </c>
      <c r="K5" s="280"/>
    </row>
    <row r="6">
      <c r="A6" s="299" t="s">
        <v>1176</v>
      </c>
      <c r="B6" s="537"/>
      <c r="C6" s="538"/>
      <c r="E6" t="str">
        <f t="shared" si="3"/>
        <v>95KM</v>
      </c>
      <c r="F6" t="str">
        <f t="shared" si="4"/>
        <v/>
      </c>
      <c r="G6" s="280" t="str">
        <f t="shared" si="2"/>
        <v/>
      </c>
      <c r="K6" s="280"/>
    </row>
    <row r="7">
      <c r="A7" s="299" t="s">
        <v>1176</v>
      </c>
      <c r="B7" s="537"/>
      <c r="C7" s="538"/>
      <c r="E7" t="str">
        <f t="shared" si="3"/>
        <v>95KM</v>
      </c>
      <c r="F7" t="str">
        <f t="shared" si="4"/>
        <v/>
      </c>
      <c r="G7" s="280" t="str">
        <f t="shared" si="2"/>
        <v/>
      </c>
      <c r="K7" s="280"/>
    </row>
    <row r="8">
      <c r="A8" s="299" t="s">
        <v>1176</v>
      </c>
      <c r="B8" s="537"/>
      <c r="C8" s="538"/>
      <c r="E8" t="str">
        <f t="shared" si="3"/>
        <v>95KM</v>
      </c>
      <c r="F8" t="str">
        <f t="shared" si="4"/>
        <v/>
      </c>
      <c r="G8" s="280" t="str">
        <f t="shared" si="2"/>
        <v/>
      </c>
      <c r="K8" s="280"/>
    </row>
    <row r="9">
      <c r="A9" s="299" t="s">
        <v>1176</v>
      </c>
      <c r="B9" s="539" t="s">
        <v>479</v>
      </c>
      <c r="C9" s="538"/>
      <c r="E9" t="str">
        <f t="shared" si="3"/>
        <v>95KM</v>
      </c>
      <c r="F9">
        <f t="shared" si="4"/>
        <v>0</v>
      </c>
      <c r="G9">
        <f t="shared" si="2"/>
        <v>0</v>
      </c>
      <c r="K9" s="280"/>
    </row>
    <row r="10">
      <c r="A10" s="299" t="s">
        <v>1176</v>
      </c>
      <c r="B10" s="540"/>
      <c r="C10" s="541"/>
      <c r="E10" t="str">
        <f t="shared" si="3"/>
        <v>95KM</v>
      </c>
      <c r="F10" t="str">
        <f t="shared" si="4"/>
        <v/>
      </c>
      <c r="G10" s="280" t="str">
        <f t="shared" si="2"/>
        <v/>
      </c>
      <c r="K10" s="280"/>
    </row>
    <row r="11">
      <c r="A11" s="299" t="s">
        <v>18</v>
      </c>
      <c r="B11" s="542"/>
      <c r="E11" s="299" t="s">
        <v>18</v>
      </c>
      <c r="F11" t="str">
        <f t="shared" si="4"/>
        <v/>
      </c>
      <c r="G11" t="str">
        <f t="shared" si="2"/>
        <v/>
      </c>
    </row>
    <row r="12">
      <c r="A12" s="299" t="s">
        <v>18</v>
      </c>
      <c r="B12" s="540"/>
      <c r="C12" s="541">
        <v>0.0</v>
      </c>
      <c r="E12" s="299" t="s">
        <v>18</v>
      </c>
      <c r="F12" t="str">
        <f t="shared" si="4"/>
        <v/>
      </c>
      <c r="G12" s="280">
        <f t="shared" si="2"/>
        <v>0</v>
      </c>
    </row>
    <row r="13">
      <c r="A13" s="299" t="s">
        <v>18</v>
      </c>
      <c r="B13" s="540" t="s">
        <v>78</v>
      </c>
      <c r="C13" s="541">
        <v>400.0</v>
      </c>
      <c r="E13" s="299" t="s">
        <v>18</v>
      </c>
      <c r="F13" t="str">
        <f t="shared" si="4"/>
        <v>Adam Riddell</v>
      </c>
      <c r="G13" s="280">
        <f t="shared" si="2"/>
        <v>400</v>
      </c>
    </row>
    <row r="14">
      <c r="A14" s="299" t="s">
        <v>18</v>
      </c>
      <c r="B14" s="540" t="s">
        <v>75</v>
      </c>
      <c r="C14" s="541">
        <v>2800.0</v>
      </c>
      <c r="E14" s="299" t="s">
        <v>18</v>
      </c>
      <c r="F14" t="str">
        <f t="shared" si="4"/>
        <v>David Carr</v>
      </c>
      <c r="G14" s="280">
        <f t="shared" si="2"/>
        <v>2800</v>
      </c>
    </row>
    <row r="15">
      <c r="A15" s="299" t="s">
        <v>18</v>
      </c>
      <c r="B15" s="540" t="s">
        <v>83</v>
      </c>
      <c r="C15" s="541">
        <v>425.0</v>
      </c>
      <c r="E15" s="299" t="s">
        <v>18</v>
      </c>
      <c r="F15" t="str">
        <f t="shared" si="4"/>
        <v>Robert Carpenter</v>
      </c>
      <c r="G15" s="280">
        <f t="shared" si="2"/>
        <v>425</v>
      </c>
    </row>
    <row r="16">
      <c r="A16" s="299" t="s">
        <v>18</v>
      </c>
      <c r="B16" s="540" t="s">
        <v>94</v>
      </c>
      <c r="C16" s="541">
        <v>400.0</v>
      </c>
      <c r="E16" s="299" t="s">
        <v>18</v>
      </c>
      <c r="F16" t="str">
        <f t="shared" si="4"/>
        <v>Steve Watkins</v>
      </c>
      <c r="G16" s="280">
        <f t="shared" si="2"/>
        <v>400</v>
      </c>
    </row>
    <row r="17">
      <c r="A17" s="299" t="s">
        <v>18</v>
      </c>
      <c r="B17" s="540" t="s">
        <v>479</v>
      </c>
      <c r="C17" s="541">
        <v>4025.0</v>
      </c>
      <c r="E17" s="299" t="s">
        <v>18</v>
      </c>
      <c r="F17">
        <f t="shared" si="4"/>
        <v>0</v>
      </c>
      <c r="G17">
        <f t="shared" si="2"/>
        <v>0</v>
      </c>
    </row>
    <row r="18">
      <c r="A18" s="299" t="s">
        <v>18</v>
      </c>
      <c r="C18" s="280"/>
      <c r="E18" s="299" t="s">
        <v>18</v>
      </c>
      <c r="F18" t="str">
        <f t="shared" si="4"/>
        <v/>
      </c>
      <c r="G18" s="280" t="str">
        <f t="shared" si="2"/>
        <v/>
      </c>
    </row>
    <row r="19">
      <c r="A19" s="299" t="s">
        <v>18</v>
      </c>
      <c r="C19" s="280"/>
      <c r="E19" s="299" t="s">
        <v>18</v>
      </c>
      <c r="F19" t="str">
        <f t="shared" si="4"/>
        <v/>
      </c>
      <c r="G19" s="280" t="str">
        <f t="shared" si="2"/>
        <v/>
      </c>
      <c r="M19" s="242"/>
      <c r="N19" s="242"/>
      <c r="O19" s="242"/>
    </row>
    <row r="20">
      <c r="A20" s="299" t="s">
        <v>18</v>
      </c>
      <c r="E20" s="299" t="s">
        <v>18</v>
      </c>
      <c r="F20" t="str">
        <f t="shared" si="4"/>
        <v/>
      </c>
      <c r="G20" t="str">
        <f t="shared" si="2"/>
        <v/>
      </c>
      <c r="M20" s="543"/>
      <c r="N20" s="543"/>
      <c r="O20" s="242"/>
    </row>
    <row r="21">
      <c r="A21" s="299" t="s">
        <v>18</v>
      </c>
      <c r="E21" s="299" t="s">
        <v>18</v>
      </c>
      <c r="F21" t="str">
        <f t="shared" si="4"/>
        <v/>
      </c>
      <c r="G21" t="str">
        <f t="shared" si="2"/>
        <v/>
      </c>
      <c r="M21" s="256"/>
      <c r="O21" s="242"/>
    </row>
    <row r="22">
      <c r="A22" s="299" t="s">
        <v>18</v>
      </c>
      <c r="E22" s="299" t="s">
        <v>18</v>
      </c>
      <c r="F22" t="str">
        <f t="shared" si="4"/>
        <v/>
      </c>
      <c r="G22" t="str">
        <f t="shared" si="2"/>
        <v/>
      </c>
      <c r="M22" s="242"/>
      <c r="N22" s="242"/>
      <c r="O22" s="242"/>
    </row>
    <row r="23">
      <c r="A23" s="299" t="s">
        <v>18</v>
      </c>
      <c r="E23" s="299" t="s">
        <v>18</v>
      </c>
      <c r="F23" t="str">
        <f t="shared" si="4"/>
        <v/>
      </c>
      <c r="G23" t="str">
        <f t="shared" si="2"/>
        <v/>
      </c>
      <c r="M23" s="544"/>
      <c r="N23" s="242"/>
      <c r="O23" s="242"/>
    </row>
    <row r="24">
      <c r="A24" s="299" t="s">
        <v>18</v>
      </c>
      <c r="E24" s="299" t="s">
        <v>18</v>
      </c>
      <c r="F24" t="str">
        <f t="shared" si="4"/>
        <v/>
      </c>
      <c r="G24" t="str">
        <f t="shared" si="2"/>
        <v/>
      </c>
      <c r="M24" s="544"/>
      <c r="N24" s="242"/>
      <c r="O24" s="242"/>
    </row>
    <row r="25">
      <c r="A25" s="299" t="s">
        <v>18</v>
      </c>
      <c r="E25" s="299" t="s">
        <v>18</v>
      </c>
      <c r="F25" t="str">
        <f t="shared" si="4"/>
        <v/>
      </c>
      <c r="G25" t="str">
        <f t="shared" si="2"/>
        <v/>
      </c>
      <c r="M25" s="544"/>
      <c r="N25" s="242"/>
      <c r="O25" s="242"/>
    </row>
    <row r="26">
      <c r="M26" s="544"/>
      <c r="N26" s="242"/>
      <c r="O26" s="242"/>
    </row>
    <row r="27">
      <c r="M27" s="242"/>
      <c r="N27" s="242"/>
      <c r="O27" s="242"/>
    </row>
    <row r="28">
      <c r="A28" s="319" t="s">
        <v>1177</v>
      </c>
      <c r="M28" s="545"/>
      <c r="N28" s="546"/>
      <c r="O28" s="242"/>
    </row>
    <row r="29">
      <c r="M29" s="544"/>
      <c r="N29" s="242"/>
      <c r="O29" s="242"/>
    </row>
    <row r="30">
      <c r="A30" s="319" t="s">
        <v>1176</v>
      </c>
      <c r="B30" s="535"/>
      <c r="D30" s="537"/>
      <c r="E30" s="537"/>
      <c r="M30" s="242"/>
      <c r="N30" s="242"/>
      <c r="O30" s="242"/>
    </row>
    <row r="31">
      <c r="A31" s="299"/>
      <c r="B31" s="537"/>
      <c r="C31" s="538" t="s">
        <v>1178</v>
      </c>
      <c r="D31" s="537" t="s">
        <v>1179</v>
      </c>
      <c r="E31" s="537" t="s">
        <v>1180</v>
      </c>
      <c r="M31" s="544"/>
      <c r="N31" s="242"/>
      <c r="O31" s="242"/>
    </row>
    <row r="32">
      <c r="A32" s="299"/>
      <c r="B32" s="537" t="s">
        <v>75</v>
      </c>
      <c r="C32" s="538">
        <v>23.7</v>
      </c>
      <c r="D32" s="537">
        <v>0.0</v>
      </c>
      <c r="E32" s="547">
        <v>23.7</v>
      </c>
      <c r="M32" s="242"/>
      <c r="N32" s="242"/>
      <c r="O32" s="242"/>
    </row>
    <row r="33">
      <c r="A33" s="299"/>
      <c r="B33" s="537" t="s">
        <v>102</v>
      </c>
      <c r="C33" s="538">
        <v>44.099999999999994</v>
      </c>
      <c r="D33" s="537">
        <v>0.0</v>
      </c>
      <c r="E33" s="547">
        <v>44.099999999999994</v>
      </c>
      <c r="M33" s="242"/>
      <c r="N33" s="242"/>
      <c r="O33" s="242"/>
    </row>
    <row r="34">
      <c r="B34" s="537" t="s">
        <v>94</v>
      </c>
      <c r="C34" s="538">
        <v>89.39999999999998</v>
      </c>
      <c r="D34" s="537">
        <v>0.0</v>
      </c>
      <c r="E34" s="547">
        <v>89.39999999999998</v>
      </c>
      <c r="M34" s="242"/>
      <c r="N34" s="242"/>
      <c r="O34" s="242"/>
    </row>
    <row r="35">
      <c r="B35" s="537" t="s">
        <v>479</v>
      </c>
      <c r="C35" s="538">
        <v>157.19999999999996</v>
      </c>
      <c r="D35" s="537">
        <v>0.0</v>
      </c>
      <c r="E35" s="547">
        <v>157.19999999999996</v>
      </c>
      <c r="M35" s="242"/>
      <c r="N35" s="242"/>
      <c r="O35" s="242"/>
    </row>
    <row r="36">
      <c r="B36" s="537"/>
      <c r="C36" s="538"/>
      <c r="D36" s="537"/>
      <c r="E36" s="537"/>
    </row>
    <row r="37">
      <c r="B37" s="539" t="s">
        <v>479</v>
      </c>
      <c r="C37" s="538"/>
      <c r="D37" s="537"/>
      <c r="E37" s="537"/>
    </row>
    <row r="38">
      <c r="B38" s="540"/>
      <c r="C38" s="541"/>
      <c r="D38" s="540"/>
      <c r="E38" s="540"/>
    </row>
    <row r="39">
      <c r="A39" s="319" t="s">
        <v>1181</v>
      </c>
      <c r="B39" s="542"/>
      <c r="D39" s="540"/>
      <c r="E39" s="540"/>
    </row>
    <row r="40">
      <c r="B40" s="540"/>
      <c r="C40" s="541" t="s">
        <v>1178</v>
      </c>
      <c r="D40" s="540" t="s">
        <v>1179</v>
      </c>
      <c r="E40" s="540" t="s">
        <v>1180</v>
      </c>
    </row>
    <row r="41">
      <c r="B41" s="540" t="s">
        <v>78</v>
      </c>
      <c r="C41" s="541">
        <v>6.199999999999999</v>
      </c>
      <c r="D41" s="540">
        <v>0.0</v>
      </c>
      <c r="E41" s="548">
        <v>6.199999999999999</v>
      </c>
    </row>
    <row r="42">
      <c r="B42" s="540" t="s">
        <v>102</v>
      </c>
      <c r="C42" s="541">
        <v>4.9</v>
      </c>
      <c r="D42" s="540">
        <v>0.0</v>
      </c>
      <c r="E42" s="548">
        <v>4.9</v>
      </c>
    </row>
    <row r="43">
      <c r="B43" s="540" t="s">
        <v>94</v>
      </c>
      <c r="C43" s="541">
        <v>8.3</v>
      </c>
      <c r="D43" s="540">
        <v>0.0</v>
      </c>
      <c r="E43" s="548">
        <v>8.3</v>
      </c>
    </row>
    <row r="44">
      <c r="B44" s="540" t="s">
        <v>479</v>
      </c>
      <c r="C44" s="541">
        <v>19.399999999999995</v>
      </c>
      <c r="D44" s="540">
        <v>0.0</v>
      </c>
      <c r="E44" s="548">
        <v>19.399999999999995</v>
      </c>
    </row>
    <row r="45">
      <c r="B45" s="540"/>
      <c r="C45" s="541"/>
      <c r="D45" s="540"/>
      <c r="E45" s="540"/>
    </row>
    <row r="46">
      <c r="C46" s="280"/>
    </row>
    <row r="47">
      <c r="C47" s="280"/>
      <c r="D47" s="316" t="s">
        <v>62</v>
      </c>
      <c r="E47" s="549">
        <f>E35+E45</f>
        <v>157.2</v>
      </c>
    </row>
    <row r="48">
      <c r="C48" s="280"/>
    </row>
    <row r="49">
      <c r="C49" s="280"/>
    </row>
    <row r="50">
      <c r="C50" s="280"/>
    </row>
    <row r="51">
      <c r="C51" s="280"/>
    </row>
    <row r="52">
      <c r="C52" s="280"/>
    </row>
    <row r="53">
      <c r="C53" s="280"/>
    </row>
    <row r="54">
      <c r="C54" s="280"/>
    </row>
    <row r="55">
      <c r="C55" s="280"/>
    </row>
    <row r="56">
      <c r="C56" s="280"/>
    </row>
    <row r="57">
      <c r="C57" s="280"/>
    </row>
    <row r="58">
      <c r="C58" s="280"/>
    </row>
    <row r="59">
      <c r="C59" s="280"/>
    </row>
    <row r="60">
      <c r="C60" s="280"/>
    </row>
    <row r="61">
      <c r="C61" s="280"/>
    </row>
    <row r="62">
      <c r="C62" s="280"/>
    </row>
    <row r="63">
      <c r="C63" s="280"/>
    </row>
    <row r="64">
      <c r="C64" s="280"/>
    </row>
    <row r="65">
      <c r="C65" s="280"/>
    </row>
    <row r="66">
      <c r="C66" s="280"/>
    </row>
    <row r="67">
      <c r="C67" s="280"/>
    </row>
    <row r="68">
      <c r="C68" s="280"/>
    </row>
    <row r="69">
      <c r="C69" s="280"/>
    </row>
    <row r="70">
      <c r="C70" s="280"/>
    </row>
    <row r="71">
      <c r="C71" s="280"/>
    </row>
    <row r="72">
      <c r="C72" s="280"/>
    </row>
    <row r="73">
      <c r="C73" s="280"/>
    </row>
    <row r="74">
      <c r="C74" s="280"/>
    </row>
    <row r="75">
      <c r="C75" s="280"/>
    </row>
    <row r="76">
      <c r="C76" s="280"/>
    </row>
    <row r="77">
      <c r="C77" s="280"/>
    </row>
    <row r="78">
      <c r="C78" s="280"/>
    </row>
    <row r="79">
      <c r="C79" s="280"/>
    </row>
    <row r="80">
      <c r="C80" s="280"/>
    </row>
    <row r="81">
      <c r="C81" s="280"/>
    </row>
    <row r="82">
      <c r="C82" s="280"/>
    </row>
    <row r="83">
      <c r="C83" s="280"/>
    </row>
    <row r="84">
      <c r="C84" s="280"/>
    </row>
    <row r="85">
      <c r="C85" s="280"/>
    </row>
    <row r="86">
      <c r="C86" s="280"/>
    </row>
    <row r="87">
      <c r="C87" s="280"/>
    </row>
    <row r="88">
      <c r="C88" s="280"/>
    </row>
    <row r="89">
      <c r="C89" s="280"/>
    </row>
    <row r="90">
      <c r="C90" s="280"/>
    </row>
    <row r="91">
      <c r="C91" s="280"/>
    </row>
    <row r="92">
      <c r="C92" s="280"/>
    </row>
    <row r="93">
      <c r="C93" s="280"/>
    </row>
    <row r="94">
      <c r="C94" s="280"/>
    </row>
    <row r="95">
      <c r="C95" s="280"/>
    </row>
    <row r="96">
      <c r="C96" s="280"/>
    </row>
    <row r="97">
      <c r="C97" s="280"/>
    </row>
    <row r="98">
      <c r="C98" s="280"/>
    </row>
    <row r="99">
      <c r="C99" s="280"/>
    </row>
    <row r="100">
      <c r="C100" s="280"/>
    </row>
    <row r="101">
      <c r="C101" s="280"/>
    </row>
    <row r="102">
      <c r="C102" s="280"/>
    </row>
    <row r="103">
      <c r="C103" s="280"/>
    </row>
    <row r="104">
      <c r="C104" s="280"/>
    </row>
    <row r="105">
      <c r="C105" s="280"/>
    </row>
    <row r="106">
      <c r="C106" s="280"/>
    </row>
    <row r="107">
      <c r="C107" s="280"/>
    </row>
    <row r="108">
      <c r="C108" s="280"/>
    </row>
    <row r="109">
      <c r="C109" s="280"/>
    </row>
    <row r="110">
      <c r="C110" s="280"/>
    </row>
    <row r="111">
      <c r="C111" s="280"/>
    </row>
    <row r="112">
      <c r="C112" s="280"/>
    </row>
    <row r="113">
      <c r="C113" s="280"/>
    </row>
    <row r="114">
      <c r="C114" s="280"/>
    </row>
    <row r="115">
      <c r="C115" s="280"/>
    </row>
    <row r="116">
      <c r="C116" s="280"/>
    </row>
    <row r="117">
      <c r="C117" s="280"/>
    </row>
    <row r="118">
      <c r="C118" s="280"/>
    </row>
    <row r="119">
      <c r="C119" s="280"/>
    </row>
    <row r="120">
      <c r="C120" s="280"/>
    </row>
    <row r="121">
      <c r="C121" s="280"/>
    </row>
    <row r="122">
      <c r="C122" s="280"/>
    </row>
    <row r="123">
      <c r="C123" s="280"/>
    </row>
    <row r="124">
      <c r="C124" s="280"/>
    </row>
    <row r="125">
      <c r="C125" s="280"/>
    </row>
    <row r="126">
      <c r="C126" s="280"/>
    </row>
    <row r="127">
      <c r="C127" s="280"/>
    </row>
    <row r="128">
      <c r="C128" s="280"/>
    </row>
    <row r="129">
      <c r="C129" s="280"/>
    </row>
    <row r="130">
      <c r="C130" s="280"/>
    </row>
    <row r="131">
      <c r="C131" s="280"/>
    </row>
    <row r="132">
      <c r="C132" s="280"/>
    </row>
    <row r="133">
      <c r="C133" s="280"/>
    </row>
    <row r="134">
      <c r="C134" s="280"/>
    </row>
    <row r="135">
      <c r="C135" s="280"/>
    </row>
    <row r="136">
      <c r="C136" s="280"/>
    </row>
    <row r="137">
      <c r="C137" s="280"/>
    </row>
    <row r="138">
      <c r="C138" s="280"/>
    </row>
    <row r="139">
      <c r="C139" s="280"/>
    </row>
    <row r="140">
      <c r="C140" s="280"/>
    </row>
    <row r="141">
      <c r="C141" s="280"/>
    </row>
    <row r="142">
      <c r="C142" s="280"/>
    </row>
    <row r="143">
      <c r="C143" s="280"/>
    </row>
    <row r="144">
      <c r="C144" s="280"/>
    </row>
    <row r="145">
      <c r="C145" s="280"/>
    </row>
    <row r="146">
      <c r="C146" s="280"/>
    </row>
    <row r="147">
      <c r="C147" s="280"/>
    </row>
    <row r="148">
      <c r="C148" s="280"/>
    </row>
    <row r="149">
      <c r="C149" s="280"/>
    </row>
    <row r="150">
      <c r="C150" s="280"/>
    </row>
    <row r="151">
      <c r="C151" s="280"/>
    </row>
    <row r="152">
      <c r="C152" s="280"/>
    </row>
    <row r="153">
      <c r="C153" s="280"/>
    </row>
    <row r="154">
      <c r="C154" s="280"/>
    </row>
    <row r="155">
      <c r="C155" s="280"/>
    </row>
    <row r="156">
      <c r="C156" s="280"/>
    </row>
    <row r="157">
      <c r="C157" s="280"/>
    </row>
    <row r="158">
      <c r="C158" s="280"/>
    </row>
    <row r="159">
      <c r="C159" s="280"/>
    </row>
    <row r="160">
      <c r="C160" s="280"/>
    </row>
    <row r="161">
      <c r="C161" s="280"/>
    </row>
    <row r="162">
      <c r="C162" s="280"/>
    </row>
    <row r="163">
      <c r="C163" s="280"/>
    </row>
    <row r="164">
      <c r="C164" s="280"/>
    </row>
    <row r="165">
      <c r="C165" s="280"/>
    </row>
    <row r="166">
      <c r="C166" s="280"/>
    </row>
    <row r="167">
      <c r="C167" s="280"/>
    </row>
    <row r="168">
      <c r="C168" s="280"/>
    </row>
    <row r="169">
      <c r="C169" s="280"/>
    </row>
    <row r="170">
      <c r="C170" s="280"/>
    </row>
    <row r="171">
      <c r="C171" s="280"/>
    </row>
    <row r="172">
      <c r="C172" s="280"/>
    </row>
    <row r="173">
      <c r="C173" s="280"/>
    </row>
    <row r="174">
      <c r="C174" s="280"/>
    </row>
    <row r="175">
      <c r="C175" s="280"/>
    </row>
    <row r="176">
      <c r="C176" s="280"/>
    </row>
    <row r="177">
      <c r="C177" s="280"/>
    </row>
    <row r="178">
      <c r="C178" s="280"/>
    </row>
    <row r="179">
      <c r="C179" s="280"/>
    </row>
    <row r="180">
      <c r="C180" s="280"/>
    </row>
    <row r="181">
      <c r="C181" s="280"/>
    </row>
    <row r="182">
      <c r="C182" s="280"/>
    </row>
    <row r="183">
      <c r="C183" s="280"/>
    </row>
    <row r="184">
      <c r="C184" s="280"/>
    </row>
    <row r="185">
      <c r="C185" s="280"/>
    </row>
    <row r="186">
      <c r="C186" s="280"/>
    </row>
    <row r="187">
      <c r="C187" s="280"/>
    </row>
    <row r="188">
      <c r="C188" s="280"/>
    </row>
    <row r="189">
      <c r="C189" s="280"/>
    </row>
    <row r="190">
      <c r="C190" s="280"/>
    </row>
    <row r="191">
      <c r="C191" s="280"/>
    </row>
    <row r="192">
      <c r="C192" s="280"/>
    </row>
    <row r="193">
      <c r="C193" s="280"/>
    </row>
    <row r="194">
      <c r="C194" s="280"/>
    </row>
    <row r="195">
      <c r="C195" s="280"/>
    </row>
    <row r="196">
      <c r="C196" s="280"/>
    </row>
    <row r="197">
      <c r="C197" s="280"/>
    </row>
    <row r="198">
      <c r="C198" s="280"/>
    </row>
    <row r="199">
      <c r="C199" s="280"/>
    </row>
    <row r="200">
      <c r="C200" s="280"/>
    </row>
    <row r="201">
      <c r="C201" s="280"/>
    </row>
    <row r="202">
      <c r="C202" s="280"/>
    </row>
    <row r="203">
      <c r="C203" s="280"/>
    </row>
    <row r="204">
      <c r="C204" s="280"/>
    </row>
    <row r="205">
      <c r="C205" s="280"/>
    </row>
    <row r="206">
      <c r="C206" s="280"/>
    </row>
    <row r="207">
      <c r="C207" s="280"/>
    </row>
    <row r="208">
      <c r="C208" s="280"/>
    </row>
    <row r="209">
      <c r="C209" s="280"/>
    </row>
    <row r="210">
      <c r="C210" s="280"/>
    </row>
    <row r="211">
      <c r="C211" s="280"/>
    </row>
    <row r="212">
      <c r="C212" s="280"/>
    </row>
    <row r="213">
      <c r="C213" s="280"/>
    </row>
    <row r="214">
      <c r="C214" s="280"/>
    </row>
    <row r="215">
      <c r="C215" s="280"/>
    </row>
    <row r="216">
      <c r="C216" s="280"/>
    </row>
    <row r="217">
      <c r="C217" s="280"/>
    </row>
    <row r="218">
      <c r="C218" s="280"/>
    </row>
    <row r="219">
      <c r="C219" s="280"/>
    </row>
    <row r="220">
      <c r="C220" s="280"/>
    </row>
    <row r="221">
      <c r="C221" s="280"/>
    </row>
    <row r="222">
      <c r="C222" s="280"/>
    </row>
    <row r="223">
      <c r="C223" s="280"/>
    </row>
    <row r="224">
      <c r="C224" s="280"/>
    </row>
    <row r="225">
      <c r="C225" s="280"/>
    </row>
    <row r="226">
      <c r="C226" s="280"/>
    </row>
    <row r="227">
      <c r="C227" s="280"/>
    </row>
    <row r="228">
      <c r="C228" s="280"/>
    </row>
    <row r="229">
      <c r="C229" s="280"/>
    </row>
    <row r="230">
      <c r="C230" s="280"/>
    </row>
    <row r="231">
      <c r="C231" s="280"/>
    </row>
    <row r="232">
      <c r="C232" s="280"/>
    </row>
    <row r="233">
      <c r="C233" s="280"/>
    </row>
    <row r="234">
      <c r="C234" s="280"/>
    </row>
    <row r="235">
      <c r="C235" s="280"/>
    </row>
    <row r="236">
      <c r="C236" s="280"/>
    </row>
    <row r="237">
      <c r="C237" s="280"/>
    </row>
    <row r="238">
      <c r="C238" s="280"/>
    </row>
    <row r="239">
      <c r="C239" s="280"/>
    </row>
    <row r="240">
      <c r="C240" s="280"/>
    </row>
    <row r="241">
      <c r="C241" s="280"/>
    </row>
    <row r="242">
      <c r="C242" s="280"/>
    </row>
    <row r="243">
      <c r="C243" s="280"/>
    </row>
    <row r="244">
      <c r="C244" s="280"/>
    </row>
    <row r="245">
      <c r="C245" s="280"/>
    </row>
    <row r="246">
      <c r="C246" s="280"/>
    </row>
    <row r="247">
      <c r="C247" s="280"/>
    </row>
    <row r="248">
      <c r="C248" s="280"/>
    </row>
    <row r="249">
      <c r="C249" s="280"/>
    </row>
    <row r="250">
      <c r="C250" s="280"/>
    </row>
    <row r="251">
      <c r="C251" s="280"/>
    </row>
    <row r="252">
      <c r="C252" s="280"/>
    </row>
    <row r="253">
      <c r="C253" s="280"/>
    </row>
    <row r="254">
      <c r="C254" s="280"/>
    </row>
    <row r="255">
      <c r="C255" s="280"/>
    </row>
    <row r="256">
      <c r="C256" s="280"/>
    </row>
    <row r="257">
      <c r="C257" s="280"/>
    </row>
    <row r="258">
      <c r="C258" s="280"/>
    </row>
    <row r="259">
      <c r="C259" s="280"/>
    </row>
    <row r="260">
      <c r="C260" s="280"/>
    </row>
    <row r="261">
      <c r="C261" s="280"/>
    </row>
    <row r="262">
      <c r="C262" s="280"/>
    </row>
    <row r="263">
      <c r="C263" s="280"/>
    </row>
    <row r="264">
      <c r="C264" s="280"/>
    </row>
    <row r="265">
      <c r="C265" s="280"/>
    </row>
    <row r="266">
      <c r="C266" s="280"/>
    </row>
    <row r="267">
      <c r="C267" s="280"/>
    </row>
    <row r="268">
      <c r="C268" s="280"/>
    </row>
    <row r="269">
      <c r="C269" s="280"/>
    </row>
    <row r="270">
      <c r="C270" s="280"/>
    </row>
    <row r="271">
      <c r="C271" s="280"/>
    </row>
    <row r="272">
      <c r="C272" s="280"/>
    </row>
    <row r="273">
      <c r="C273" s="280"/>
    </row>
    <row r="274">
      <c r="C274" s="280"/>
    </row>
    <row r="275">
      <c r="C275" s="280"/>
    </row>
    <row r="276">
      <c r="C276" s="280"/>
    </row>
    <row r="277">
      <c r="C277" s="280"/>
    </row>
    <row r="278">
      <c r="C278" s="280"/>
    </row>
    <row r="279">
      <c r="C279" s="280"/>
    </row>
    <row r="280">
      <c r="C280" s="280"/>
    </row>
    <row r="281">
      <c r="C281" s="280"/>
    </row>
    <row r="282">
      <c r="C282" s="280"/>
    </row>
    <row r="283">
      <c r="C283" s="280"/>
    </row>
    <row r="284">
      <c r="C284" s="280"/>
    </row>
    <row r="285">
      <c r="C285" s="280"/>
    </row>
    <row r="286">
      <c r="C286" s="280"/>
    </row>
    <row r="287">
      <c r="C287" s="280"/>
    </row>
    <row r="288">
      <c r="C288" s="280"/>
    </row>
    <row r="289">
      <c r="C289" s="280"/>
    </row>
    <row r="290">
      <c r="C290" s="280"/>
    </row>
    <row r="291">
      <c r="C291" s="280"/>
    </row>
    <row r="292">
      <c r="C292" s="280"/>
    </row>
    <row r="293">
      <c r="C293" s="280"/>
    </row>
    <row r="294">
      <c r="C294" s="280"/>
    </row>
    <row r="295">
      <c r="C295" s="280"/>
    </row>
    <row r="296">
      <c r="C296" s="280"/>
    </row>
    <row r="297">
      <c r="C297" s="280"/>
    </row>
    <row r="298">
      <c r="C298" s="280"/>
    </row>
    <row r="299">
      <c r="C299" s="280"/>
    </row>
    <row r="300">
      <c r="C300" s="280"/>
    </row>
    <row r="301">
      <c r="C301" s="280"/>
    </row>
    <row r="302">
      <c r="C302" s="280"/>
    </row>
    <row r="303">
      <c r="C303" s="280"/>
    </row>
    <row r="304">
      <c r="C304" s="280"/>
    </row>
    <row r="305">
      <c r="C305" s="280"/>
    </row>
    <row r="306">
      <c r="C306" s="280"/>
    </row>
    <row r="307">
      <c r="C307" s="280"/>
    </row>
    <row r="308">
      <c r="C308" s="280"/>
    </row>
    <row r="309">
      <c r="C309" s="280"/>
    </row>
    <row r="310">
      <c r="C310" s="280"/>
    </row>
    <row r="311">
      <c r="C311" s="280"/>
    </row>
    <row r="312">
      <c r="C312" s="280"/>
    </row>
    <row r="313">
      <c r="C313" s="280"/>
    </row>
    <row r="314">
      <c r="C314" s="280"/>
    </row>
    <row r="315">
      <c r="C315" s="280"/>
    </row>
    <row r="316">
      <c r="C316" s="280"/>
    </row>
    <row r="317">
      <c r="C317" s="280"/>
    </row>
    <row r="318">
      <c r="C318" s="280"/>
    </row>
    <row r="319">
      <c r="C319" s="280"/>
    </row>
    <row r="320">
      <c r="C320" s="280"/>
    </row>
    <row r="321">
      <c r="C321" s="280"/>
    </row>
    <row r="322">
      <c r="C322" s="280"/>
    </row>
    <row r="323">
      <c r="C323" s="280"/>
    </row>
    <row r="324">
      <c r="C324" s="280"/>
    </row>
    <row r="325">
      <c r="C325" s="280"/>
    </row>
    <row r="326">
      <c r="C326" s="280"/>
    </row>
    <row r="327">
      <c r="C327" s="280"/>
    </row>
    <row r="328">
      <c r="C328" s="280"/>
    </row>
    <row r="329">
      <c r="C329" s="280"/>
    </row>
    <row r="330">
      <c r="C330" s="280"/>
    </row>
    <row r="331">
      <c r="C331" s="280"/>
    </row>
    <row r="332">
      <c r="C332" s="280"/>
    </row>
    <row r="333">
      <c r="C333" s="280"/>
    </row>
    <row r="334">
      <c r="C334" s="280"/>
    </row>
    <row r="335">
      <c r="C335" s="280"/>
    </row>
    <row r="336">
      <c r="C336" s="280"/>
    </row>
    <row r="337">
      <c r="C337" s="280"/>
    </row>
    <row r="338">
      <c r="C338" s="280"/>
    </row>
    <row r="339">
      <c r="C339" s="280"/>
    </row>
    <row r="340">
      <c r="C340" s="280"/>
    </row>
    <row r="341">
      <c r="C341" s="280"/>
    </row>
    <row r="342">
      <c r="C342" s="280"/>
    </row>
    <row r="343">
      <c r="C343" s="280"/>
    </row>
    <row r="344">
      <c r="C344" s="280"/>
    </row>
    <row r="345">
      <c r="C345" s="280"/>
    </row>
    <row r="346">
      <c r="C346" s="280"/>
    </row>
    <row r="347">
      <c r="C347" s="280"/>
    </row>
    <row r="348">
      <c r="C348" s="280"/>
    </row>
    <row r="349">
      <c r="C349" s="280"/>
    </row>
    <row r="350">
      <c r="C350" s="280"/>
    </row>
    <row r="351">
      <c r="C351" s="280"/>
    </row>
    <row r="352">
      <c r="C352" s="280"/>
    </row>
    <row r="353">
      <c r="C353" s="280"/>
    </row>
    <row r="354">
      <c r="C354" s="280"/>
    </row>
    <row r="355">
      <c r="C355" s="280"/>
    </row>
    <row r="356">
      <c r="C356" s="280"/>
    </row>
    <row r="357">
      <c r="C357" s="280"/>
    </row>
    <row r="358">
      <c r="C358" s="280"/>
    </row>
    <row r="359">
      <c r="C359" s="280"/>
    </row>
    <row r="360">
      <c r="C360" s="280"/>
    </row>
    <row r="361">
      <c r="C361" s="280"/>
    </row>
    <row r="362">
      <c r="C362" s="280"/>
    </row>
    <row r="363">
      <c r="C363" s="280"/>
    </row>
    <row r="364">
      <c r="C364" s="280"/>
    </row>
    <row r="365">
      <c r="C365" s="280"/>
    </row>
    <row r="366">
      <c r="C366" s="280"/>
    </row>
    <row r="367">
      <c r="C367" s="280"/>
    </row>
    <row r="368">
      <c r="C368" s="280"/>
    </row>
    <row r="369">
      <c r="C369" s="280"/>
    </row>
    <row r="370">
      <c r="C370" s="280"/>
    </row>
    <row r="371">
      <c r="C371" s="280"/>
    </row>
    <row r="372">
      <c r="C372" s="280"/>
    </row>
    <row r="373">
      <c r="C373" s="280"/>
    </row>
    <row r="374">
      <c r="C374" s="280"/>
    </row>
    <row r="375">
      <c r="C375" s="280"/>
    </row>
    <row r="376">
      <c r="C376" s="280"/>
    </row>
    <row r="377">
      <c r="C377" s="280"/>
    </row>
    <row r="378">
      <c r="C378" s="280"/>
    </row>
    <row r="379">
      <c r="C379" s="280"/>
    </row>
    <row r="380">
      <c r="C380" s="280"/>
    </row>
    <row r="381">
      <c r="C381" s="280"/>
    </row>
    <row r="382">
      <c r="C382" s="280"/>
    </row>
    <row r="383">
      <c r="C383" s="280"/>
    </row>
    <row r="384">
      <c r="C384" s="280"/>
    </row>
    <row r="385">
      <c r="C385" s="280"/>
    </row>
    <row r="386">
      <c r="C386" s="280"/>
    </row>
    <row r="387">
      <c r="C387" s="280"/>
    </row>
    <row r="388">
      <c r="C388" s="280"/>
    </row>
    <row r="389">
      <c r="C389" s="280"/>
    </row>
    <row r="390">
      <c r="C390" s="280"/>
    </row>
    <row r="391">
      <c r="C391" s="280"/>
    </row>
    <row r="392">
      <c r="C392" s="280"/>
    </row>
    <row r="393">
      <c r="C393" s="280"/>
    </row>
    <row r="394">
      <c r="C394" s="280"/>
    </row>
    <row r="395">
      <c r="C395" s="280"/>
    </row>
    <row r="396">
      <c r="C396" s="280"/>
    </row>
    <row r="397">
      <c r="C397" s="280"/>
    </row>
    <row r="398">
      <c r="C398" s="280"/>
    </row>
    <row r="399">
      <c r="C399" s="280"/>
    </row>
    <row r="400">
      <c r="C400" s="280"/>
    </row>
    <row r="401">
      <c r="C401" s="280"/>
    </row>
    <row r="402">
      <c r="C402" s="280"/>
    </row>
    <row r="403">
      <c r="C403" s="280"/>
    </row>
    <row r="404">
      <c r="C404" s="280"/>
    </row>
    <row r="405">
      <c r="C405" s="280"/>
    </row>
    <row r="406">
      <c r="C406" s="280"/>
    </row>
    <row r="407">
      <c r="C407" s="280"/>
    </row>
    <row r="408">
      <c r="C408" s="280"/>
    </row>
    <row r="409">
      <c r="C409" s="280"/>
    </row>
    <row r="410">
      <c r="C410" s="280"/>
    </row>
    <row r="411">
      <c r="C411" s="280"/>
    </row>
    <row r="412">
      <c r="C412" s="280"/>
    </row>
    <row r="413">
      <c r="C413" s="280"/>
    </row>
    <row r="414">
      <c r="C414" s="280"/>
    </row>
    <row r="415">
      <c r="C415" s="280"/>
    </row>
    <row r="416">
      <c r="C416" s="280"/>
    </row>
    <row r="417">
      <c r="C417" s="280"/>
    </row>
    <row r="418">
      <c r="C418" s="280"/>
    </row>
    <row r="419">
      <c r="C419" s="280"/>
    </row>
    <row r="420">
      <c r="C420" s="280"/>
    </row>
    <row r="421">
      <c r="C421" s="280"/>
    </row>
    <row r="422">
      <c r="C422" s="280"/>
    </row>
    <row r="423">
      <c r="C423" s="280"/>
    </row>
    <row r="424">
      <c r="C424" s="280"/>
    </row>
    <row r="425">
      <c r="C425" s="280"/>
    </row>
    <row r="426">
      <c r="C426" s="280"/>
    </row>
    <row r="427">
      <c r="C427" s="280"/>
    </row>
    <row r="428">
      <c r="C428" s="280"/>
    </row>
    <row r="429">
      <c r="C429" s="280"/>
    </row>
    <row r="430">
      <c r="C430" s="280"/>
    </row>
    <row r="431">
      <c r="C431" s="280"/>
    </row>
    <row r="432">
      <c r="C432" s="280"/>
    </row>
    <row r="433">
      <c r="C433" s="280"/>
    </row>
    <row r="434">
      <c r="C434" s="280"/>
    </row>
    <row r="435">
      <c r="C435" s="280"/>
    </row>
    <row r="436">
      <c r="C436" s="280"/>
    </row>
    <row r="437">
      <c r="C437" s="280"/>
    </row>
    <row r="438">
      <c r="C438" s="280"/>
    </row>
    <row r="439">
      <c r="C439" s="280"/>
    </row>
    <row r="440">
      <c r="C440" s="280"/>
    </row>
    <row r="441">
      <c r="C441" s="280"/>
    </row>
    <row r="442">
      <c r="C442" s="280"/>
    </row>
    <row r="443">
      <c r="C443" s="280"/>
    </row>
    <row r="444">
      <c r="C444" s="280"/>
    </row>
    <row r="445">
      <c r="C445" s="280"/>
    </row>
    <row r="446">
      <c r="C446" s="280"/>
    </row>
    <row r="447">
      <c r="C447" s="280"/>
    </row>
    <row r="448">
      <c r="C448" s="280"/>
    </row>
    <row r="449">
      <c r="C449" s="280"/>
    </row>
    <row r="450">
      <c r="C450" s="280"/>
    </row>
    <row r="451">
      <c r="C451" s="280"/>
    </row>
    <row r="452">
      <c r="C452" s="280"/>
    </row>
    <row r="453">
      <c r="C453" s="280"/>
    </row>
    <row r="454">
      <c r="C454" s="280"/>
    </row>
    <row r="455">
      <c r="C455" s="280"/>
    </row>
    <row r="456">
      <c r="C456" s="280"/>
    </row>
    <row r="457">
      <c r="C457" s="280"/>
    </row>
    <row r="458">
      <c r="C458" s="280"/>
    </row>
    <row r="459">
      <c r="C459" s="280"/>
    </row>
    <row r="460">
      <c r="C460" s="280"/>
    </row>
    <row r="461">
      <c r="C461" s="280"/>
    </row>
    <row r="462">
      <c r="C462" s="280"/>
    </row>
    <row r="463">
      <c r="C463" s="280"/>
    </row>
    <row r="464">
      <c r="C464" s="280"/>
    </row>
    <row r="465">
      <c r="C465" s="280"/>
    </row>
    <row r="466">
      <c r="C466" s="280"/>
    </row>
    <row r="467">
      <c r="C467" s="280"/>
    </row>
    <row r="468">
      <c r="C468" s="280"/>
    </row>
    <row r="469">
      <c r="C469" s="280"/>
    </row>
    <row r="470">
      <c r="C470" s="280"/>
    </row>
    <row r="471">
      <c r="C471" s="280"/>
    </row>
    <row r="472">
      <c r="C472" s="280"/>
    </row>
    <row r="473">
      <c r="C473" s="280"/>
    </row>
    <row r="474">
      <c r="C474" s="280"/>
    </row>
    <row r="475">
      <c r="C475" s="280"/>
    </row>
    <row r="476">
      <c r="C476" s="280"/>
    </row>
    <row r="477">
      <c r="C477" s="280"/>
    </row>
    <row r="478">
      <c r="C478" s="280"/>
    </row>
    <row r="479">
      <c r="C479" s="280"/>
    </row>
    <row r="480">
      <c r="C480" s="280"/>
    </row>
    <row r="481">
      <c r="C481" s="280"/>
    </row>
    <row r="482">
      <c r="C482" s="280"/>
    </row>
    <row r="483">
      <c r="C483" s="280"/>
    </row>
    <row r="484">
      <c r="C484" s="280"/>
    </row>
    <row r="485">
      <c r="C485" s="280"/>
    </row>
    <row r="486">
      <c r="C486" s="280"/>
    </row>
    <row r="487">
      <c r="C487" s="280"/>
    </row>
    <row r="488">
      <c r="C488" s="280"/>
    </row>
    <row r="489">
      <c r="C489" s="280"/>
    </row>
    <row r="490">
      <c r="C490" s="280"/>
    </row>
    <row r="491">
      <c r="C491" s="280"/>
    </row>
    <row r="492">
      <c r="C492" s="280"/>
    </row>
    <row r="493">
      <c r="C493" s="280"/>
    </row>
    <row r="494">
      <c r="C494" s="280"/>
    </row>
    <row r="495">
      <c r="C495" s="280"/>
    </row>
    <row r="496">
      <c r="C496" s="280"/>
    </row>
    <row r="497">
      <c r="C497" s="280"/>
    </row>
    <row r="498">
      <c r="C498" s="280"/>
    </row>
    <row r="499">
      <c r="C499" s="280"/>
    </row>
    <row r="500">
      <c r="C500" s="280"/>
    </row>
    <row r="501">
      <c r="C501" s="280"/>
    </row>
    <row r="502">
      <c r="C502" s="280"/>
    </row>
    <row r="503">
      <c r="C503" s="280"/>
    </row>
    <row r="504">
      <c r="C504" s="280"/>
    </row>
    <row r="505">
      <c r="C505" s="280"/>
    </row>
    <row r="506">
      <c r="C506" s="280"/>
    </row>
    <row r="507">
      <c r="C507" s="280"/>
    </row>
    <row r="508">
      <c r="C508" s="280"/>
    </row>
    <row r="509">
      <c r="C509" s="280"/>
    </row>
    <row r="510">
      <c r="C510" s="280"/>
    </row>
    <row r="511">
      <c r="C511" s="280"/>
    </row>
    <row r="512">
      <c r="C512" s="280"/>
    </row>
    <row r="513">
      <c r="C513" s="280"/>
    </row>
    <row r="514">
      <c r="C514" s="280"/>
    </row>
    <row r="515">
      <c r="C515" s="280"/>
    </row>
    <row r="516">
      <c r="C516" s="280"/>
    </row>
    <row r="517">
      <c r="C517" s="280"/>
    </row>
    <row r="518">
      <c r="C518" s="280"/>
    </row>
    <row r="519">
      <c r="C519" s="280"/>
    </row>
    <row r="520">
      <c r="C520" s="280"/>
    </row>
    <row r="521">
      <c r="C521" s="280"/>
    </row>
    <row r="522">
      <c r="C522" s="280"/>
    </row>
    <row r="523">
      <c r="C523" s="280"/>
    </row>
    <row r="524">
      <c r="C524" s="280"/>
    </row>
    <row r="525">
      <c r="C525" s="280"/>
    </row>
    <row r="526">
      <c r="C526" s="280"/>
    </row>
    <row r="527">
      <c r="C527" s="280"/>
    </row>
    <row r="528">
      <c r="C528" s="280"/>
    </row>
    <row r="529">
      <c r="C529" s="280"/>
    </row>
    <row r="530">
      <c r="C530" s="280"/>
    </row>
    <row r="531">
      <c r="C531" s="280"/>
    </row>
    <row r="532">
      <c r="C532" s="280"/>
    </row>
    <row r="533">
      <c r="C533" s="280"/>
    </row>
    <row r="534">
      <c r="C534" s="280"/>
    </row>
    <row r="535">
      <c r="C535" s="280"/>
    </row>
    <row r="536">
      <c r="C536" s="280"/>
    </row>
    <row r="537">
      <c r="C537" s="280"/>
    </row>
    <row r="538">
      <c r="C538" s="280"/>
    </row>
    <row r="539">
      <c r="C539" s="280"/>
    </row>
    <row r="540">
      <c r="C540" s="280"/>
    </row>
    <row r="541">
      <c r="C541" s="280"/>
    </row>
    <row r="542">
      <c r="C542" s="280"/>
    </row>
    <row r="543">
      <c r="C543" s="280"/>
    </row>
    <row r="544">
      <c r="C544" s="280"/>
    </row>
    <row r="545">
      <c r="C545" s="280"/>
    </row>
    <row r="546">
      <c r="C546" s="280"/>
    </row>
    <row r="547">
      <c r="C547" s="280"/>
    </row>
    <row r="548">
      <c r="C548" s="280"/>
    </row>
    <row r="549">
      <c r="C549" s="280"/>
    </row>
    <row r="550">
      <c r="C550" s="280"/>
    </row>
    <row r="551">
      <c r="C551" s="280"/>
    </row>
    <row r="552">
      <c r="C552" s="280"/>
    </row>
    <row r="553">
      <c r="C553" s="280"/>
    </row>
    <row r="554">
      <c r="C554" s="280"/>
    </row>
    <row r="555">
      <c r="C555" s="280"/>
    </row>
    <row r="556">
      <c r="C556" s="280"/>
    </row>
    <row r="557">
      <c r="C557" s="280"/>
    </row>
    <row r="558">
      <c r="C558" s="280"/>
    </row>
    <row r="559">
      <c r="C559" s="280"/>
    </row>
    <row r="560">
      <c r="C560" s="280"/>
    </row>
    <row r="561">
      <c r="C561" s="280"/>
    </row>
    <row r="562">
      <c r="C562" s="280"/>
    </row>
    <row r="563">
      <c r="C563" s="280"/>
    </row>
    <row r="564">
      <c r="C564" s="280"/>
    </row>
    <row r="565">
      <c r="C565" s="280"/>
    </row>
    <row r="566">
      <c r="C566" s="280"/>
    </row>
    <row r="567">
      <c r="C567" s="280"/>
    </row>
    <row r="568">
      <c r="C568" s="280"/>
    </row>
    <row r="569">
      <c r="C569" s="280"/>
    </row>
    <row r="570">
      <c r="C570" s="280"/>
    </row>
    <row r="571">
      <c r="C571" s="280"/>
    </row>
    <row r="572">
      <c r="C572" s="280"/>
    </row>
    <row r="573">
      <c r="C573" s="280"/>
    </row>
    <row r="574">
      <c r="C574" s="280"/>
    </row>
    <row r="575">
      <c r="C575" s="280"/>
    </row>
    <row r="576">
      <c r="C576" s="280"/>
    </row>
    <row r="577">
      <c r="C577" s="280"/>
    </row>
    <row r="578">
      <c r="C578" s="280"/>
    </row>
    <row r="579">
      <c r="C579" s="280"/>
    </row>
    <row r="580">
      <c r="C580" s="280"/>
    </row>
    <row r="581">
      <c r="C581" s="280"/>
    </row>
    <row r="582">
      <c r="C582" s="280"/>
    </row>
    <row r="583">
      <c r="C583" s="280"/>
    </row>
    <row r="584">
      <c r="C584" s="280"/>
    </row>
    <row r="585">
      <c r="C585" s="280"/>
    </row>
    <row r="586">
      <c r="C586" s="280"/>
    </row>
    <row r="587">
      <c r="C587" s="280"/>
    </row>
    <row r="588">
      <c r="C588" s="280"/>
    </row>
    <row r="589">
      <c r="C589" s="280"/>
    </row>
    <row r="590">
      <c r="C590" s="280"/>
    </row>
    <row r="591">
      <c r="C591" s="280"/>
    </row>
    <row r="592">
      <c r="C592" s="280"/>
    </row>
    <row r="593">
      <c r="C593" s="280"/>
    </row>
    <row r="594">
      <c r="C594" s="280"/>
    </row>
    <row r="595">
      <c r="C595" s="280"/>
    </row>
    <row r="596">
      <c r="C596" s="280"/>
    </row>
    <row r="597">
      <c r="C597" s="280"/>
    </row>
    <row r="598">
      <c r="C598" s="280"/>
    </row>
    <row r="599">
      <c r="C599" s="280"/>
    </row>
    <row r="600">
      <c r="C600" s="280"/>
    </row>
    <row r="601">
      <c r="C601" s="280"/>
    </row>
    <row r="602">
      <c r="C602" s="280"/>
    </row>
    <row r="603">
      <c r="C603" s="280"/>
    </row>
    <row r="604">
      <c r="C604" s="280"/>
    </row>
    <row r="605">
      <c r="C605" s="280"/>
    </row>
    <row r="606">
      <c r="C606" s="280"/>
    </row>
    <row r="607">
      <c r="C607" s="280"/>
    </row>
    <row r="608">
      <c r="C608" s="280"/>
    </row>
    <row r="609">
      <c r="C609" s="280"/>
    </row>
    <row r="610">
      <c r="C610" s="280"/>
    </row>
    <row r="611">
      <c r="C611" s="280"/>
    </row>
    <row r="612">
      <c r="C612" s="280"/>
    </row>
    <row r="613">
      <c r="C613" s="280"/>
    </row>
    <row r="614">
      <c r="C614" s="280"/>
    </row>
    <row r="615">
      <c r="C615" s="280"/>
    </row>
    <row r="616">
      <c r="C616" s="280"/>
    </row>
    <row r="617">
      <c r="C617" s="280"/>
    </row>
    <row r="618">
      <c r="C618" s="280"/>
    </row>
    <row r="619">
      <c r="C619" s="280"/>
    </row>
    <row r="620">
      <c r="C620" s="280"/>
    </row>
    <row r="621">
      <c r="C621" s="280"/>
    </row>
    <row r="622">
      <c r="C622" s="280"/>
    </row>
    <row r="623">
      <c r="C623" s="280"/>
    </row>
    <row r="624">
      <c r="C624" s="280"/>
    </row>
    <row r="625">
      <c r="C625" s="280"/>
    </row>
    <row r="626">
      <c r="C626" s="280"/>
    </row>
    <row r="627">
      <c r="C627" s="280"/>
    </row>
    <row r="628">
      <c r="C628" s="280"/>
    </row>
    <row r="629">
      <c r="C629" s="280"/>
    </row>
    <row r="630">
      <c r="C630" s="280"/>
    </row>
    <row r="631">
      <c r="C631" s="280"/>
    </row>
    <row r="632">
      <c r="C632" s="280"/>
    </row>
    <row r="633">
      <c r="C633" s="280"/>
    </row>
    <row r="634">
      <c r="C634" s="280"/>
    </row>
    <row r="635">
      <c r="C635" s="280"/>
    </row>
    <row r="636">
      <c r="C636" s="280"/>
    </row>
    <row r="637">
      <c r="C637" s="280"/>
    </row>
    <row r="638">
      <c r="C638" s="280"/>
    </row>
    <row r="639">
      <c r="C639" s="280"/>
    </row>
    <row r="640">
      <c r="C640" s="280"/>
    </row>
    <row r="641">
      <c r="C641" s="280"/>
    </row>
    <row r="642">
      <c r="C642" s="280"/>
    </row>
    <row r="643">
      <c r="C643" s="280"/>
    </row>
    <row r="644">
      <c r="C644" s="280"/>
    </row>
    <row r="645">
      <c r="C645" s="280"/>
    </row>
    <row r="646">
      <c r="C646" s="280"/>
    </row>
    <row r="647">
      <c r="C647" s="280"/>
    </row>
    <row r="648">
      <c r="C648" s="280"/>
    </row>
    <row r="649">
      <c r="C649" s="280"/>
    </row>
    <row r="650">
      <c r="C650" s="280"/>
    </row>
    <row r="651">
      <c r="C651" s="280"/>
    </row>
    <row r="652">
      <c r="C652" s="280"/>
    </row>
    <row r="653">
      <c r="C653" s="280"/>
    </row>
    <row r="654">
      <c r="C654" s="280"/>
    </row>
    <row r="655">
      <c r="C655" s="280"/>
    </row>
    <row r="656">
      <c r="C656" s="280"/>
    </row>
    <row r="657">
      <c r="C657" s="280"/>
    </row>
    <row r="658">
      <c r="C658" s="280"/>
    </row>
    <row r="659">
      <c r="C659" s="280"/>
    </row>
    <row r="660">
      <c r="C660" s="280"/>
    </row>
    <row r="661">
      <c r="C661" s="280"/>
    </row>
    <row r="662">
      <c r="C662" s="280"/>
    </row>
    <row r="663">
      <c r="C663" s="280"/>
    </row>
    <row r="664">
      <c r="C664" s="280"/>
    </row>
    <row r="665">
      <c r="C665" s="280"/>
    </row>
    <row r="666">
      <c r="C666" s="280"/>
    </row>
    <row r="667">
      <c r="C667" s="280"/>
    </row>
    <row r="668">
      <c r="C668" s="280"/>
    </row>
    <row r="669">
      <c r="C669" s="280"/>
    </row>
    <row r="670">
      <c r="C670" s="280"/>
    </row>
    <row r="671">
      <c r="C671" s="280"/>
    </row>
    <row r="672">
      <c r="C672" s="280"/>
    </row>
    <row r="673">
      <c r="C673" s="280"/>
    </row>
    <row r="674">
      <c r="C674" s="280"/>
    </row>
    <row r="675">
      <c r="C675" s="280"/>
    </row>
    <row r="676">
      <c r="C676" s="280"/>
    </row>
    <row r="677">
      <c r="C677" s="280"/>
    </row>
    <row r="678">
      <c r="C678" s="280"/>
    </row>
    <row r="679">
      <c r="C679" s="280"/>
    </row>
    <row r="680">
      <c r="C680" s="280"/>
    </row>
    <row r="681">
      <c r="C681" s="280"/>
    </row>
    <row r="682">
      <c r="C682" s="280"/>
    </row>
    <row r="683">
      <c r="C683" s="280"/>
    </row>
    <row r="684">
      <c r="C684" s="280"/>
    </row>
    <row r="685">
      <c r="C685" s="280"/>
    </row>
    <row r="686">
      <c r="C686" s="280"/>
    </row>
    <row r="687">
      <c r="C687" s="280"/>
    </row>
    <row r="688">
      <c r="C688" s="280"/>
    </row>
    <row r="689">
      <c r="C689" s="280"/>
    </row>
    <row r="690">
      <c r="C690" s="280"/>
    </row>
    <row r="691">
      <c r="C691" s="280"/>
    </row>
    <row r="692">
      <c r="C692" s="280"/>
    </row>
    <row r="693">
      <c r="C693" s="280"/>
    </row>
    <row r="694">
      <c r="C694" s="280"/>
    </row>
    <row r="695">
      <c r="C695" s="280"/>
    </row>
    <row r="696">
      <c r="C696" s="280"/>
    </row>
    <row r="697">
      <c r="C697" s="280"/>
    </row>
    <row r="698">
      <c r="C698" s="280"/>
    </row>
    <row r="699">
      <c r="C699" s="280"/>
    </row>
    <row r="700">
      <c r="C700" s="280"/>
    </row>
    <row r="701">
      <c r="C701" s="280"/>
    </row>
    <row r="702">
      <c r="C702" s="280"/>
    </row>
    <row r="703">
      <c r="C703" s="280"/>
    </row>
    <row r="704">
      <c r="C704" s="280"/>
    </row>
    <row r="705">
      <c r="C705" s="280"/>
    </row>
    <row r="706">
      <c r="C706" s="280"/>
    </row>
    <row r="707">
      <c r="C707" s="280"/>
    </row>
    <row r="708">
      <c r="C708" s="280"/>
    </row>
    <row r="709">
      <c r="C709" s="280"/>
    </row>
    <row r="710">
      <c r="C710" s="280"/>
    </row>
    <row r="711">
      <c r="C711" s="280"/>
    </row>
    <row r="712">
      <c r="C712" s="280"/>
    </row>
    <row r="713">
      <c r="C713" s="280"/>
    </row>
    <row r="714">
      <c r="C714" s="280"/>
    </row>
    <row r="715">
      <c r="C715" s="280"/>
    </row>
    <row r="716">
      <c r="C716" s="280"/>
    </row>
    <row r="717">
      <c r="C717" s="280"/>
    </row>
    <row r="718">
      <c r="C718" s="280"/>
    </row>
    <row r="719">
      <c r="C719" s="280"/>
    </row>
    <row r="720">
      <c r="C720" s="280"/>
    </row>
    <row r="721">
      <c r="C721" s="280"/>
    </row>
    <row r="722">
      <c r="C722" s="280"/>
    </row>
    <row r="723">
      <c r="C723" s="280"/>
    </row>
    <row r="724">
      <c r="C724" s="280"/>
    </row>
    <row r="725">
      <c r="C725" s="280"/>
    </row>
    <row r="726">
      <c r="C726" s="280"/>
    </row>
    <row r="727">
      <c r="C727" s="280"/>
    </row>
    <row r="728">
      <c r="C728" s="280"/>
    </row>
    <row r="729">
      <c r="C729" s="280"/>
    </row>
    <row r="730">
      <c r="C730" s="280"/>
    </row>
    <row r="731">
      <c r="C731" s="280"/>
    </row>
    <row r="732">
      <c r="C732" s="280"/>
    </row>
    <row r="733">
      <c r="C733" s="280"/>
    </row>
    <row r="734">
      <c r="C734" s="280"/>
    </row>
    <row r="735">
      <c r="C735" s="280"/>
    </row>
    <row r="736">
      <c r="C736" s="280"/>
    </row>
    <row r="737">
      <c r="C737" s="280"/>
    </row>
    <row r="738">
      <c r="C738" s="280"/>
    </row>
    <row r="739">
      <c r="C739" s="280"/>
    </row>
    <row r="740">
      <c r="C740" s="280"/>
    </row>
    <row r="741">
      <c r="C741" s="280"/>
    </row>
    <row r="742">
      <c r="C742" s="280"/>
    </row>
    <row r="743">
      <c r="C743" s="280"/>
    </row>
    <row r="744">
      <c r="C744" s="280"/>
    </row>
    <row r="745">
      <c r="C745" s="280"/>
    </row>
    <row r="746">
      <c r="C746" s="280"/>
    </row>
    <row r="747">
      <c r="C747" s="280"/>
    </row>
    <row r="748">
      <c r="C748" s="280"/>
    </row>
    <row r="749">
      <c r="C749" s="280"/>
    </row>
    <row r="750">
      <c r="C750" s="280"/>
    </row>
    <row r="751">
      <c r="C751" s="280"/>
    </row>
    <row r="752">
      <c r="C752" s="280"/>
    </row>
    <row r="753">
      <c r="C753" s="280"/>
    </row>
    <row r="754">
      <c r="C754" s="280"/>
    </row>
    <row r="755">
      <c r="C755" s="280"/>
    </row>
    <row r="756">
      <c r="C756" s="280"/>
    </row>
    <row r="757">
      <c r="C757" s="280"/>
    </row>
    <row r="758">
      <c r="C758" s="280"/>
    </row>
    <row r="759">
      <c r="C759" s="280"/>
    </row>
    <row r="760">
      <c r="C760" s="280"/>
    </row>
    <row r="761">
      <c r="C761" s="280"/>
    </row>
    <row r="762">
      <c r="C762" s="280"/>
    </row>
    <row r="763">
      <c r="C763" s="280"/>
    </row>
    <row r="764">
      <c r="C764" s="280"/>
    </row>
    <row r="765">
      <c r="C765" s="280"/>
    </row>
    <row r="766">
      <c r="C766" s="280"/>
    </row>
    <row r="767">
      <c r="C767" s="280"/>
    </row>
    <row r="768">
      <c r="C768" s="280"/>
    </row>
    <row r="769">
      <c r="C769" s="280"/>
    </row>
    <row r="770">
      <c r="C770" s="280"/>
    </row>
    <row r="771">
      <c r="C771" s="280"/>
    </row>
    <row r="772">
      <c r="C772" s="280"/>
    </row>
    <row r="773">
      <c r="C773" s="280"/>
    </row>
    <row r="774">
      <c r="C774" s="280"/>
    </row>
    <row r="775">
      <c r="C775" s="280"/>
    </row>
    <row r="776">
      <c r="C776" s="280"/>
    </row>
    <row r="777">
      <c r="C777" s="280"/>
    </row>
    <row r="778">
      <c r="C778" s="280"/>
    </row>
    <row r="779">
      <c r="C779" s="280"/>
    </row>
    <row r="780">
      <c r="C780" s="280"/>
    </row>
    <row r="781">
      <c r="C781" s="280"/>
    </row>
    <row r="782">
      <c r="C782" s="280"/>
    </row>
    <row r="783">
      <c r="C783" s="280"/>
    </row>
    <row r="784">
      <c r="C784" s="280"/>
    </row>
    <row r="785">
      <c r="C785" s="280"/>
    </row>
    <row r="786">
      <c r="C786" s="280"/>
    </row>
    <row r="787">
      <c r="C787" s="280"/>
    </row>
    <row r="788">
      <c r="C788" s="280"/>
    </row>
    <row r="789">
      <c r="C789" s="280"/>
    </row>
    <row r="790">
      <c r="C790" s="280"/>
    </row>
    <row r="791">
      <c r="C791" s="280"/>
    </row>
    <row r="792">
      <c r="C792" s="280"/>
    </row>
    <row r="793">
      <c r="C793" s="280"/>
    </row>
    <row r="794">
      <c r="C794" s="280"/>
    </row>
    <row r="795">
      <c r="C795" s="280"/>
    </row>
    <row r="796">
      <c r="C796" s="280"/>
    </row>
    <row r="797">
      <c r="C797" s="280"/>
    </row>
    <row r="798">
      <c r="C798" s="280"/>
    </row>
    <row r="799">
      <c r="C799" s="280"/>
    </row>
    <row r="800">
      <c r="C800" s="280"/>
    </row>
    <row r="801">
      <c r="C801" s="280"/>
    </row>
    <row r="802">
      <c r="C802" s="280"/>
    </row>
    <row r="803">
      <c r="C803" s="280"/>
    </row>
    <row r="804">
      <c r="C804" s="280"/>
    </row>
    <row r="805">
      <c r="C805" s="280"/>
    </row>
    <row r="806">
      <c r="C806" s="280"/>
    </row>
    <row r="807">
      <c r="C807" s="280"/>
    </row>
    <row r="808">
      <c r="C808" s="280"/>
    </row>
    <row r="809">
      <c r="C809" s="280"/>
    </row>
    <row r="810">
      <c r="C810" s="280"/>
    </row>
    <row r="811">
      <c r="C811" s="280"/>
    </row>
    <row r="812">
      <c r="C812" s="280"/>
    </row>
    <row r="813">
      <c r="C813" s="280"/>
    </row>
    <row r="814">
      <c r="C814" s="280"/>
    </row>
    <row r="815">
      <c r="C815" s="280"/>
    </row>
    <row r="816">
      <c r="C816" s="280"/>
    </row>
    <row r="817">
      <c r="C817" s="280"/>
    </row>
    <row r="818">
      <c r="C818" s="280"/>
    </row>
    <row r="819">
      <c r="C819" s="280"/>
    </row>
    <row r="820">
      <c r="C820" s="280"/>
    </row>
    <row r="821">
      <c r="C821" s="280"/>
    </row>
    <row r="822">
      <c r="C822" s="280"/>
    </row>
    <row r="823">
      <c r="C823" s="280"/>
    </row>
    <row r="824">
      <c r="C824" s="280"/>
    </row>
    <row r="825">
      <c r="C825" s="280"/>
    </row>
    <row r="826">
      <c r="C826" s="280"/>
    </row>
    <row r="827">
      <c r="C827" s="280"/>
    </row>
    <row r="828">
      <c r="C828" s="280"/>
    </row>
    <row r="829">
      <c r="C829" s="280"/>
    </row>
    <row r="830">
      <c r="C830" s="280"/>
    </row>
    <row r="831">
      <c r="C831" s="280"/>
    </row>
    <row r="832">
      <c r="C832" s="280"/>
    </row>
    <row r="833">
      <c r="C833" s="280"/>
    </row>
    <row r="834">
      <c r="C834" s="280"/>
    </row>
    <row r="835">
      <c r="C835" s="280"/>
    </row>
    <row r="836">
      <c r="C836" s="280"/>
    </row>
    <row r="837">
      <c r="C837" s="280"/>
    </row>
    <row r="838">
      <c r="C838" s="280"/>
    </row>
    <row r="839">
      <c r="C839" s="280"/>
    </row>
    <row r="840">
      <c r="C840" s="280"/>
    </row>
    <row r="841">
      <c r="C841" s="280"/>
    </row>
    <row r="842">
      <c r="C842" s="280"/>
    </row>
    <row r="843">
      <c r="C843" s="280"/>
    </row>
    <row r="844">
      <c r="C844" s="280"/>
    </row>
    <row r="845">
      <c r="C845" s="280"/>
    </row>
    <row r="846">
      <c r="C846" s="280"/>
    </row>
    <row r="847">
      <c r="C847" s="280"/>
    </row>
    <row r="848">
      <c r="C848" s="280"/>
    </row>
    <row r="849">
      <c r="C849" s="280"/>
    </row>
    <row r="850">
      <c r="C850" s="280"/>
    </row>
    <row r="851">
      <c r="C851" s="280"/>
    </row>
    <row r="852">
      <c r="C852" s="280"/>
    </row>
    <row r="853">
      <c r="C853" s="280"/>
    </row>
    <row r="854">
      <c r="C854" s="280"/>
    </row>
    <row r="855">
      <c r="C855" s="280"/>
    </row>
    <row r="856">
      <c r="C856" s="280"/>
    </row>
    <row r="857">
      <c r="C857" s="280"/>
    </row>
    <row r="858">
      <c r="C858" s="280"/>
    </row>
    <row r="859">
      <c r="C859" s="280"/>
    </row>
    <row r="860">
      <c r="C860" s="280"/>
    </row>
    <row r="861">
      <c r="C861" s="280"/>
    </row>
    <row r="862">
      <c r="C862" s="280"/>
    </row>
    <row r="863">
      <c r="C863" s="280"/>
    </row>
    <row r="864">
      <c r="C864" s="280"/>
    </row>
    <row r="865">
      <c r="C865" s="280"/>
    </row>
    <row r="866">
      <c r="C866" s="280"/>
    </row>
    <row r="867">
      <c r="C867" s="280"/>
    </row>
    <row r="868">
      <c r="C868" s="280"/>
    </row>
    <row r="869">
      <c r="C869" s="280"/>
    </row>
    <row r="870">
      <c r="C870" s="280"/>
    </row>
    <row r="871">
      <c r="C871" s="280"/>
    </row>
    <row r="872">
      <c r="C872" s="280"/>
    </row>
    <row r="873">
      <c r="C873" s="280"/>
    </row>
    <row r="874">
      <c r="C874" s="280"/>
    </row>
    <row r="875">
      <c r="C875" s="280"/>
    </row>
    <row r="876">
      <c r="C876" s="280"/>
    </row>
    <row r="877">
      <c r="C877" s="280"/>
    </row>
    <row r="878">
      <c r="C878" s="280"/>
    </row>
    <row r="879">
      <c r="C879" s="280"/>
    </row>
    <row r="880">
      <c r="C880" s="280"/>
    </row>
    <row r="881">
      <c r="C881" s="280"/>
    </row>
    <row r="882">
      <c r="C882" s="280"/>
    </row>
    <row r="883">
      <c r="C883" s="280"/>
    </row>
    <row r="884">
      <c r="C884" s="280"/>
    </row>
    <row r="885">
      <c r="C885" s="280"/>
    </row>
    <row r="886">
      <c r="C886" s="280"/>
    </row>
    <row r="887">
      <c r="C887" s="280"/>
    </row>
    <row r="888">
      <c r="C888" s="280"/>
    </row>
    <row r="889">
      <c r="C889" s="280"/>
    </row>
    <row r="890">
      <c r="C890" s="280"/>
    </row>
    <row r="891">
      <c r="C891" s="280"/>
    </row>
    <row r="892">
      <c r="C892" s="280"/>
    </row>
    <row r="893">
      <c r="C893" s="280"/>
    </row>
    <row r="894">
      <c r="C894" s="280"/>
    </row>
    <row r="895">
      <c r="C895" s="280"/>
    </row>
    <row r="896">
      <c r="C896" s="280"/>
    </row>
    <row r="897">
      <c r="C897" s="280"/>
    </row>
    <row r="898">
      <c r="C898" s="280"/>
    </row>
    <row r="899">
      <c r="C899" s="280"/>
    </row>
    <row r="900">
      <c r="C900" s="280"/>
    </row>
    <row r="901">
      <c r="C901" s="280"/>
    </row>
    <row r="902">
      <c r="C902" s="280"/>
    </row>
    <row r="903">
      <c r="C903" s="280"/>
    </row>
    <row r="904">
      <c r="C904" s="280"/>
    </row>
    <row r="905">
      <c r="C905" s="280"/>
    </row>
    <row r="906">
      <c r="C906" s="280"/>
    </row>
    <row r="907">
      <c r="C907" s="280"/>
    </row>
    <row r="908">
      <c r="C908" s="280"/>
    </row>
    <row r="909">
      <c r="C909" s="280"/>
    </row>
    <row r="910">
      <c r="C910" s="280"/>
    </row>
    <row r="911">
      <c r="C911" s="280"/>
    </row>
    <row r="912">
      <c r="C912" s="280"/>
    </row>
    <row r="913">
      <c r="C913" s="280"/>
    </row>
    <row r="914">
      <c r="C914" s="280"/>
    </row>
    <row r="915">
      <c r="C915" s="280"/>
    </row>
    <row r="916">
      <c r="C916" s="280"/>
    </row>
    <row r="917">
      <c r="C917" s="280"/>
    </row>
    <row r="918">
      <c r="C918" s="280"/>
    </row>
    <row r="919">
      <c r="C919" s="280"/>
    </row>
    <row r="920">
      <c r="C920" s="280"/>
    </row>
    <row r="921">
      <c r="C921" s="280"/>
    </row>
    <row r="922">
      <c r="C922" s="280"/>
    </row>
    <row r="923">
      <c r="C923" s="280"/>
    </row>
    <row r="924">
      <c r="C924" s="280"/>
    </row>
    <row r="925">
      <c r="C925" s="280"/>
    </row>
    <row r="926">
      <c r="C926" s="280"/>
    </row>
    <row r="927">
      <c r="C927" s="280"/>
    </row>
    <row r="928">
      <c r="C928" s="280"/>
    </row>
    <row r="929">
      <c r="C929" s="280"/>
    </row>
    <row r="930">
      <c r="C930" s="280"/>
    </row>
    <row r="931">
      <c r="C931" s="280"/>
    </row>
    <row r="932">
      <c r="C932" s="280"/>
    </row>
    <row r="933">
      <c r="C933" s="280"/>
    </row>
    <row r="934">
      <c r="C934" s="280"/>
    </row>
    <row r="935">
      <c r="C935" s="280"/>
    </row>
    <row r="936">
      <c r="C936" s="280"/>
    </row>
    <row r="937">
      <c r="C937" s="280"/>
    </row>
    <row r="938">
      <c r="C938" s="280"/>
    </row>
    <row r="939">
      <c r="C939" s="280"/>
    </row>
    <row r="940">
      <c r="C940" s="280"/>
    </row>
    <row r="941">
      <c r="C941" s="280"/>
    </row>
    <row r="942">
      <c r="C942" s="280"/>
    </row>
    <row r="943">
      <c r="C943" s="280"/>
    </row>
    <row r="944">
      <c r="C944" s="280"/>
    </row>
    <row r="945">
      <c r="C945" s="280"/>
    </row>
    <row r="946">
      <c r="C946" s="280"/>
    </row>
    <row r="947">
      <c r="C947" s="280"/>
    </row>
    <row r="948">
      <c r="C948" s="280"/>
    </row>
    <row r="949">
      <c r="C949" s="280"/>
    </row>
    <row r="950">
      <c r="C950" s="280"/>
    </row>
    <row r="951">
      <c r="C951" s="280"/>
    </row>
    <row r="952">
      <c r="C952" s="280"/>
    </row>
    <row r="953">
      <c r="C953" s="280"/>
    </row>
    <row r="954">
      <c r="C954" s="280"/>
    </row>
    <row r="955">
      <c r="C955" s="280"/>
    </row>
    <row r="956">
      <c r="C956" s="280"/>
    </row>
    <row r="957">
      <c r="C957" s="280"/>
    </row>
    <row r="958">
      <c r="C958" s="280"/>
    </row>
    <row r="959">
      <c r="C959" s="280"/>
    </row>
    <row r="960">
      <c r="C960" s="280"/>
    </row>
    <row r="961">
      <c r="C961" s="280"/>
    </row>
    <row r="962">
      <c r="C962" s="280"/>
    </row>
    <row r="963">
      <c r="C963" s="280"/>
    </row>
    <row r="964">
      <c r="C964" s="280"/>
    </row>
    <row r="965">
      <c r="C965" s="280"/>
    </row>
    <row r="966">
      <c r="C966" s="280"/>
    </row>
    <row r="967">
      <c r="C967" s="280"/>
    </row>
    <row r="968">
      <c r="C968" s="280"/>
    </row>
    <row r="969">
      <c r="C969" s="280"/>
    </row>
    <row r="970">
      <c r="C970" s="280"/>
    </row>
    <row r="971">
      <c r="C971" s="280"/>
    </row>
    <row r="972">
      <c r="C972" s="280"/>
    </row>
    <row r="973">
      <c r="C973" s="280"/>
    </row>
    <row r="974">
      <c r="C974" s="280"/>
    </row>
    <row r="975">
      <c r="C975" s="280"/>
    </row>
    <row r="976">
      <c r="C976" s="280"/>
    </row>
    <row r="977">
      <c r="C977" s="280"/>
    </row>
    <row r="978">
      <c r="C978" s="280"/>
    </row>
    <row r="979">
      <c r="C979" s="280"/>
    </row>
    <row r="980">
      <c r="C980" s="280"/>
    </row>
    <row r="981">
      <c r="C981" s="280"/>
    </row>
    <row r="982">
      <c r="C982" s="280"/>
    </row>
    <row r="983">
      <c r="C983" s="280"/>
    </row>
    <row r="984">
      <c r="C984" s="280"/>
    </row>
    <row r="985">
      <c r="C985" s="280"/>
    </row>
    <row r="986">
      <c r="C986" s="280"/>
    </row>
    <row r="987">
      <c r="C987" s="280"/>
    </row>
    <row r="988">
      <c r="C988" s="280"/>
    </row>
    <row r="989">
      <c r="C989" s="280"/>
    </row>
    <row r="990">
      <c r="C990" s="280"/>
    </row>
    <row r="991">
      <c r="C991" s="280"/>
    </row>
    <row r="992">
      <c r="C992" s="280"/>
    </row>
    <row r="993">
      <c r="C993" s="280"/>
    </row>
    <row r="994">
      <c r="C994" s="280"/>
    </row>
    <row r="995">
      <c r="C995" s="280"/>
    </row>
    <row r="996">
      <c r="C996" s="280"/>
    </row>
    <row r="997">
      <c r="C997" s="280"/>
    </row>
    <row r="998">
      <c r="C998" s="280"/>
    </row>
  </sheetData>
  <mergeCells count="6">
    <mergeCell ref="B2:C2"/>
    <mergeCell ref="H2:J2"/>
    <mergeCell ref="B11:C11"/>
    <mergeCell ref="M21:N21"/>
    <mergeCell ref="B30:C30"/>
    <mergeCell ref="B39:C3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>
    <row r="1">
      <c r="A1" s="297" t="s">
        <v>1182</v>
      </c>
      <c r="B1" s="31"/>
      <c r="C1" s="31"/>
      <c r="D1" s="31"/>
      <c r="E1" s="31"/>
      <c r="F1" s="31"/>
      <c r="G1" s="31"/>
    </row>
    <row r="2">
      <c r="A2" s="31"/>
      <c r="B2" s="31"/>
      <c r="C2" s="31"/>
      <c r="D2" s="31"/>
      <c r="E2" s="31"/>
      <c r="F2" s="31"/>
      <c r="G2" s="31"/>
    </row>
    <row r="3">
      <c r="A3" s="297" t="s">
        <v>1183</v>
      </c>
      <c r="B3" s="31"/>
      <c r="C3" s="31"/>
      <c r="D3" s="31"/>
      <c r="E3" s="31"/>
      <c r="F3" s="31"/>
      <c r="G3" s="31"/>
    </row>
    <row r="4">
      <c r="A4" s="31"/>
      <c r="B4" s="31"/>
      <c r="C4" s="31"/>
      <c r="D4" s="31"/>
      <c r="E4" s="31"/>
      <c r="F4" s="31"/>
      <c r="G4" s="31"/>
    </row>
    <row r="5">
      <c r="A5" s="297" t="s">
        <v>1184</v>
      </c>
      <c r="B5" s="31"/>
      <c r="C5" s="31"/>
      <c r="D5" s="31"/>
      <c r="E5" s="31"/>
      <c r="F5" s="31"/>
      <c r="G5" s="31"/>
    </row>
    <row r="6">
      <c r="A6" s="297" t="s">
        <v>1185</v>
      </c>
      <c r="B6" s="31"/>
      <c r="C6" s="31"/>
      <c r="D6" s="31"/>
      <c r="E6" s="31"/>
      <c r="F6" s="31"/>
      <c r="G6" s="31"/>
    </row>
    <row r="7">
      <c r="A7" s="297" t="s">
        <v>1186</v>
      </c>
      <c r="B7" s="31"/>
      <c r="C7" s="31"/>
      <c r="D7" s="31"/>
      <c r="E7" s="31"/>
      <c r="F7" s="31"/>
      <c r="G7" s="31"/>
    </row>
    <row r="8">
      <c r="A8" s="297" t="s">
        <v>1187</v>
      </c>
      <c r="B8" s="31"/>
      <c r="C8" s="31"/>
      <c r="D8" s="31"/>
      <c r="E8" s="31"/>
      <c r="F8" s="31"/>
      <c r="G8" s="31"/>
    </row>
    <row r="9">
      <c r="A9" s="31"/>
      <c r="B9" s="31"/>
      <c r="C9" s="31"/>
      <c r="D9" s="31"/>
      <c r="E9" s="31"/>
      <c r="F9" s="31"/>
      <c r="G9" s="31"/>
    </row>
    <row r="10">
      <c r="A10" s="297" t="s">
        <v>1188</v>
      </c>
      <c r="B10" s="31"/>
      <c r="C10" s="31"/>
      <c r="D10" s="31"/>
      <c r="E10" s="31"/>
      <c r="F10" s="31"/>
      <c r="G10" s="31"/>
    </row>
    <row r="11">
      <c r="B11" s="31"/>
      <c r="C11" s="31"/>
      <c r="D11" s="31"/>
      <c r="E11" s="31"/>
      <c r="F11" s="31"/>
      <c r="G11" s="31"/>
    </row>
    <row r="12">
      <c r="A12" s="297" t="s">
        <v>1189</v>
      </c>
      <c r="B12" s="31"/>
      <c r="C12" s="31"/>
      <c r="D12" s="31"/>
      <c r="E12" s="31"/>
      <c r="F12" s="31"/>
      <c r="G12" s="31"/>
    </row>
    <row r="13">
      <c r="A13" s="31"/>
      <c r="B13" s="31"/>
      <c r="C13" s="31"/>
      <c r="D13" s="31"/>
      <c r="E13" s="31"/>
      <c r="F13" s="31"/>
      <c r="G13" s="31"/>
    </row>
    <row r="14">
      <c r="A14" s="297" t="s">
        <v>1190</v>
      </c>
      <c r="B14" s="31"/>
      <c r="C14" s="31"/>
      <c r="D14" s="31"/>
      <c r="E14" s="31"/>
      <c r="F14" s="31"/>
      <c r="G14" s="31"/>
    </row>
    <row r="15">
      <c r="A15" s="297" t="s">
        <v>1191</v>
      </c>
      <c r="B15" s="31"/>
      <c r="C15" s="31"/>
      <c r="D15" s="31"/>
      <c r="E15" s="31"/>
      <c r="F15" s="31"/>
      <c r="G15" s="31"/>
    </row>
    <row r="16">
      <c r="A16" s="31"/>
      <c r="B16" s="31"/>
      <c r="C16" s="31"/>
      <c r="D16" s="31"/>
      <c r="E16" s="31"/>
      <c r="F16" s="31"/>
      <c r="G16" s="31"/>
    </row>
    <row r="17">
      <c r="A17" s="297" t="s">
        <v>1192</v>
      </c>
      <c r="B17" s="31"/>
      <c r="C17" s="31"/>
      <c r="D17" s="31"/>
      <c r="E17" s="31"/>
      <c r="F17" s="31"/>
      <c r="G17" s="31"/>
    </row>
    <row r="18">
      <c r="A18" s="31"/>
      <c r="B18" s="31"/>
      <c r="C18" s="31"/>
      <c r="D18" s="31"/>
      <c r="E18" s="31"/>
      <c r="F18" s="31"/>
      <c r="G18" s="31"/>
    </row>
    <row r="19">
      <c r="A19" s="550" t="s">
        <v>1193</v>
      </c>
      <c r="B19" s="31"/>
      <c r="C19" s="31"/>
      <c r="D19" s="31"/>
      <c r="E19" s="31"/>
      <c r="F19" s="31"/>
      <c r="G19" s="31"/>
    </row>
    <row r="20">
      <c r="A20" s="31"/>
      <c r="B20" s="31"/>
      <c r="C20" s="31"/>
      <c r="D20" s="31"/>
      <c r="E20" s="31"/>
      <c r="F20" s="31"/>
      <c r="G20" s="31"/>
    </row>
    <row r="21">
      <c r="A21" s="31"/>
      <c r="B21" s="31"/>
      <c r="C21" s="31"/>
      <c r="D21" s="31"/>
      <c r="E21" s="31"/>
      <c r="F21" s="31"/>
      <c r="G21" s="31"/>
    </row>
    <row r="22">
      <c r="A22" s="31"/>
      <c r="B22" s="31"/>
      <c r="C22" s="31"/>
      <c r="D22" s="31"/>
      <c r="E22" s="31"/>
      <c r="F22" s="31"/>
      <c r="G22" s="31"/>
    </row>
    <row r="23">
      <c r="A23" s="31"/>
      <c r="B23" s="31"/>
      <c r="C23" s="31"/>
      <c r="D23" s="31"/>
      <c r="E23" s="31"/>
      <c r="F23" s="31"/>
      <c r="G23" s="31"/>
    </row>
    <row r="24">
      <c r="A24" s="550" t="s">
        <v>1194</v>
      </c>
      <c r="B24" s="31"/>
      <c r="C24" s="31"/>
      <c r="D24" s="31"/>
      <c r="E24" s="31"/>
      <c r="F24" s="31"/>
      <c r="G24" s="31"/>
    </row>
    <row r="25">
      <c r="A25" s="299" t="s">
        <v>56</v>
      </c>
      <c r="B25" s="297" t="s">
        <v>1195</v>
      </c>
      <c r="C25" s="31"/>
      <c r="D25" s="31"/>
      <c r="E25" s="31"/>
      <c r="F25" s="31"/>
      <c r="G25" s="297" t="s">
        <v>1196</v>
      </c>
    </row>
    <row r="26">
      <c r="A26" s="299" t="s">
        <v>56</v>
      </c>
      <c r="B26" s="297" t="s">
        <v>1197</v>
      </c>
      <c r="C26" s="31"/>
      <c r="D26" s="31"/>
      <c r="E26" s="31"/>
      <c r="F26" s="31"/>
      <c r="G26" s="551" t="s">
        <v>1198</v>
      </c>
    </row>
    <row r="27">
      <c r="A27" s="393">
        <v>42646.0</v>
      </c>
      <c r="B27" s="297" t="s">
        <v>1199</v>
      </c>
      <c r="C27" s="31"/>
      <c r="D27" s="31"/>
      <c r="E27" s="31"/>
      <c r="F27" s="31"/>
      <c r="G27" s="31"/>
    </row>
    <row r="28">
      <c r="A28" s="393">
        <v>42646.0</v>
      </c>
      <c r="B28" s="297" t="s">
        <v>1200</v>
      </c>
      <c r="C28" s="31"/>
      <c r="D28" s="31"/>
      <c r="E28" s="31"/>
      <c r="F28" s="31"/>
      <c r="G28" s="31"/>
    </row>
    <row r="29">
      <c r="A29" s="393">
        <v>42646.0</v>
      </c>
      <c r="B29" s="297" t="s">
        <v>1201</v>
      </c>
      <c r="C29" s="31"/>
      <c r="D29" s="31"/>
      <c r="E29" s="31"/>
      <c r="F29" s="31"/>
      <c r="G29" s="31"/>
    </row>
    <row r="30">
      <c r="B30" s="297" t="s">
        <v>1202</v>
      </c>
      <c r="C30" s="31"/>
      <c r="D30" s="31"/>
      <c r="E30" s="31"/>
      <c r="F30" s="31"/>
      <c r="G30" s="31"/>
    </row>
    <row r="31">
      <c r="A31" s="552">
        <v>42782.0</v>
      </c>
      <c r="B31" s="297" t="s">
        <v>1203</v>
      </c>
      <c r="C31" s="31"/>
      <c r="D31" s="31"/>
      <c r="E31" s="31"/>
      <c r="F31" s="31"/>
      <c r="G31" s="31"/>
    </row>
    <row r="32">
      <c r="A32" s="552">
        <v>42782.0</v>
      </c>
      <c r="B32" s="297" t="s">
        <v>1204</v>
      </c>
      <c r="C32" s="31"/>
      <c r="D32" s="31"/>
      <c r="E32" s="31"/>
      <c r="F32" s="31"/>
      <c r="G32" s="31"/>
    </row>
    <row r="33">
      <c r="A33" s="31"/>
      <c r="B33" s="31"/>
      <c r="C33" s="31"/>
      <c r="D33" s="31"/>
      <c r="E33" s="31"/>
      <c r="F33" s="31"/>
      <c r="G33" s="31"/>
    </row>
    <row r="34">
      <c r="A34" s="31"/>
      <c r="B34" s="31"/>
      <c r="C34" s="31"/>
      <c r="D34" s="31"/>
      <c r="E34" s="31"/>
      <c r="F34" s="31"/>
      <c r="G34" s="31"/>
    </row>
    <row r="35">
      <c r="A35" s="31"/>
      <c r="B35" s="31"/>
      <c r="C35" s="31"/>
      <c r="D35" s="31"/>
      <c r="E35" s="31"/>
      <c r="F35" s="31"/>
      <c r="G35" s="31"/>
    </row>
    <row r="36">
      <c r="A36" s="31"/>
      <c r="B36" s="31"/>
      <c r="C36" s="31"/>
      <c r="D36" s="31"/>
      <c r="E36" s="31"/>
      <c r="F36" s="31"/>
      <c r="G36" s="31"/>
    </row>
    <row r="37">
      <c r="A37" s="31"/>
      <c r="B37" s="31"/>
      <c r="C37" s="31"/>
      <c r="D37" s="31"/>
      <c r="E37" s="31"/>
      <c r="F37" s="31"/>
      <c r="G37" s="31"/>
    </row>
    <row r="38">
      <c r="A38" s="31"/>
      <c r="B38" s="31"/>
      <c r="C38" s="31"/>
      <c r="D38" s="31"/>
      <c r="E38" s="31"/>
      <c r="F38" s="31"/>
      <c r="G38" s="31"/>
    </row>
    <row r="39">
      <c r="A39" s="31"/>
      <c r="B39" s="31"/>
      <c r="C39" s="31"/>
      <c r="D39" s="31"/>
      <c r="E39" s="31"/>
      <c r="F39" s="31"/>
      <c r="G39" s="31"/>
    </row>
    <row r="40">
      <c r="A40" s="31"/>
      <c r="B40" s="31"/>
      <c r="C40" s="31"/>
      <c r="D40" s="31"/>
      <c r="E40" s="31"/>
      <c r="F40" s="31"/>
      <c r="G40" s="31"/>
    </row>
    <row r="41">
      <c r="A41" s="31"/>
      <c r="B41" s="31"/>
      <c r="C41" s="31"/>
      <c r="D41" s="31"/>
      <c r="E41" s="31"/>
      <c r="F41" s="31"/>
      <c r="G41" s="31"/>
    </row>
    <row r="42">
      <c r="A42" s="31"/>
      <c r="B42" s="31"/>
      <c r="C42" s="31"/>
      <c r="D42" s="31"/>
      <c r="E42" s="31"/>
      <c r="F42" s="31"/>
      <c r="G42" s="31"/>
    </row>
    <row r="43">
      <c r="A43" s="31"/>
      <c r="B43" s="31"/>
      <c r="C43" s="31"/>
      <c r="D43" s="31"/>
      <c r="E43" s="31"/>
      <c r="F43" s="31"/>
      <c r="G43" s="31"/>
    </row>
    <row r="44">
      <c r="A44" s="31"/>
      <c r="B44" s="31"/>
      <c r="C44" s="31"/>
      <c r="D44" s="31"/>
      <c r="E44" s="31"/>
      <c r="F44" s="31"/>
      <c r="G44" s="31"/>
    </row>
    <row r="45">
      <c r="A45" s="31"/>
      <c r="B45" s="31"/>
      <c r="C45" s="31"/>
      <c r="D45" s="31"/>
      <c r="E45" s="31"/>
      <c r="F45" s="31"/>
      <c r="G45" s="31"/>
    </row>
    <row r="46">
      <c r="A46" s="31"/>
      <c r="B46" s="31"/>
      <c r="C46" s="31"/>
      <c r="D46" s="31"/>
      <c r="E46" s="31"/>
      <c r="F46" s="31"/>
      <c r="G46" s="31"/>
    </row>
    <row r="47">
      <c r="A47" s="31"/>
      <c r="B47" s="31"/>
      <c r="C47" s="31"/>
      <c r="D47" s="31"/>
      <c r="E47" s="31"/>
      <c r="F47" s="31"/>
      <c r="G47" s="31"/>
    </row>
    <row r="48">
      <c r="A48" s="31"/>
      <c r="B48" s="31"/>
      <c r="C48" s="31"/>
      <c r="D48" s="31"/>
      <c r="E48" s="31"/>
      <c r="F48" s="31"/>
      <c r="G48" s="31"/>
    </row>
    <row r="49">
      <c r="A49" s="31"/>
      <c r="B49" s="31"/>
      <c r="C49" s="31"/>
      <c r="D49" s="31"/>
      <c r="E49" s="31"/>
      <c r="F49" s="31"/>
      <c r="G49" s="31"/>
    </row>
    <row r="50">
      <c r="A50" s="31"/>
      <c r="B50" s="31"/>
      <c r="C50" s="31"/>
      <c r="D50" s="31"/>
      <c r="E50" s="31"/>
      <c r="F50" s="31"/>
      <c r="G50" s="31"/>
    </row>
    <row r="51">
      <c r="A51" s="31"/>
      <c r="B51" s="31"/>
      <c r="C51" s="31"/>
      <c r="D51" s="31"/>
      <c r="E51" s="31"/>
      <c r="F51" s="31"/>
      <c r="G51" s="31"/>
    </row>
    <row r="52">
      <c r="A52" s="31"/>
      <c r="B52" s="31"/>
      <c r="C52" s="31"/>
      <c r="D52" s="31"/>
      <c r="E52" s="31"/>
      <c r="F52" s="31"/>
      <c r="G52" s="31"/>
    </row>
    <row r="53">
      <c r="A53" s="31"/>
      <c r="B53" s="31"/>
      <c r="C53" s="31"/>
      <c r="D53" s="31"/>
      <c r="E53" s="31"/>
      <c r="F53" s="31"/>
      <c r="G53" s="31"/>
    </row>
    <row r="54">
      <c r="A54" s="31"/>
      <c r="B54" s="31"/>
      <c r="C54" s="31"/>
      <c r="D54" s="31"/>
      <c r="E54" s="31"/>
      <c r="F54" s="31"/>
      <c r="G54" s="31"/>
    </row>
    <row r="55">
      <c r="A55" s="31"/>
      <c r="B55" s="31"/>
      <c r="C55" s="31"/>
      <c r="D55" s="31"/>
      <c r="E55" s="31"/>
      <c r="F55" s="31"/>
      <c r="G55" s="31"/>
    </row>
    <row r="56">
      <c r="A56" s="31"/>
      <c r="B56" s="31"/>
      <c r="C56" s="31"/>
      <c r="D56" s="31"/>
      <c r="E56" s="31"/>
      <c r="F56" s="31"/>
      <c r="G56" s="31"/>
    </row>
    <row r="57">
      <c r="A57" s="31"/>
      <c r="B57" s="31"/>
      <c r="C57" s="31"/>
      <c r="D57" s="31"/>
      <c r="E57" s="31"/>
      <c r="F57" s="31"/>
      <c r="G57" s="31"/>
    </row>
    <row r="58">
      <c r="A58" s="31"/>
      <c r="B58" s="31"/>
      <c r="C58" s="31"/>
      <c r="D58" s="31"/>
      <c r="E58" s="31"/>
      <c r="F58" s="31"/>
      <c r="G58" s="31"/>
    </row>
    <row r="59">
      <c r="A59" s="31"/>
      <c r="B59" s="31"/>
      <c r="C59" s="31"/>
      <c r="D59" s="31"/>
      <c r="E59" s="31"/>
      <c r="F59" s="31"/>
      <c r="G59" s="31"/>
    </row>
    <row r="60">
      <c r="A60" s="31"/>
      <c r="B60" s="31"/>
      <c r="C60" s="31"/>
      <c r="D60" s="31"/>
      <c r="E60" s="31"/>
      <c r="F60" s="31"/>
      <c r="G60" s="31"/>
    </row>
    <row r="61">
      <c r="A61" s="31"/>
      <c r="B61" s="31"/>
      <c r="C61" s="31"/>
      <c r="D61" s="31"/>
      <c r="E61" s="31"/>
      <c r="F61" s="31"/>
      <c r="G61" s="31"/>
    </row>
    <row r="62">
      <c r="A62" s="31"/>
      <c r="B62" s="31"/>
      <c r="C62" s="31"/>
      <c r="D62" s="31"/>
      <c r="E62" s="31"/>
      <c r="F62" s="31"/>
      <c r="G62" s="31"/>
    </row>
    <row r="63">
      <c r="A63" s="31"/>
      <c r="B63" s="31"/>
      <c r="C63" s="31"/>
      <c r="D63" s="31"/>
      <c r="E63" s="31"/>
      <c r="F63" s="31"/>
      <c r="G63" s="31"/>
    </row>
    <row r="64">
      <c r="A64" s="31"/>
      <c r="B64" s="31"/>
      <c r="C64" s="31"/>
      <c r="D64" s="31"/>
      <c r="E64" s="31"/>
      <c r="F64" s="31"/>
      <c r="G64" s="31"/>
    </row>
    <row r="65">
      <c r="A65" s="31"/>
      <c r="B65" s="31"/>
      <c r="C65" s="31"/>
      <c r="D65" s="31"/>
      <c r="E65" s="31"/>
      <c r="F65" s="31"/>
      <c r="G65" s="31"/>
    </row>
    <row r="66">
      <c r="A66" s="31"/>
      <c r="B66" s="31"/>
      <c r="C66" s="31"/>
      <c r="D66" s="31"/>
      <c r="E66" s="31"/>
      <c r="F66" s="31"/>
      <c r="G66" s="31"/>
    </row>
    <row r="67">
      <c r="A67" s="31"/>
      <c r="B67" s="31"/>
      <c r="C67" s="31"/>
      <c r="D67" s="31"/>
      <c r="E67" s="31"/>
      <c r="F67" s="31"/>
      <c r="G67" s="31"/>
    </row>
    <row r="68">
      <c r="A68" s="31"/>
      <c r="B68" s="31"/>
      <c r="C68" s="31"/>
      <c r="D68" s="31"/>
      <c r="E68" s="31"/>
      <c r="F68" s="31"/>
      <c r="G68" s="31"/>
    </row>
    <row r="69">
      <c r="A69" s="31"/>
      <c r="B69" s="31"/>
      <c r="C69" s="31"/>
      <c r="D69" s="31"/>
      <c r="E69" s="31"/>
      <c r="F69" s="31"/>
      <c r="G69" s="31"/>
    </row>
    <row r="70">
      <c r="A70" s="31"/>
      <c r="B70" s="31"/>
      <c r="C70" s="31"/>
      <c r="D70" s="31"/>
      <c r="E70" s="31"/>
      <c r="F70" s="31"/>
      <c r="G70" s="31"/>
    </row>
    <row r="71">
      <c r="A71" s="31"/>
      <c r="B71" s="31"/>
      <c r="C71" s="31"/>
      <c r="D71" s="31"/>
      <c r="E71" s="31"/>
      <c r="F71" s="31"/>
      <c r="G71" s="31"/>
    </row>
    <row r="72">
      <c r="A72" s="31"/>
      <c r="B72" s="31"/>
      <c r="C72" s="31"/>
      <c r="D72" s="31"/>
      <c r="E72" s="31"/>
      <c r="F72" s="31"/>
      <c r="G72" s="31"/>
    </row>
    <row r="73">
      <c r="A73" s="31"/>
      <c r="B73" s="31"/>
      <c r="C73" s="31"/>
      <c r="D73" s="31"/>
      <c r="E73" s="31"/>
      <c r="F73" s="31"/>
      <c r="G73" s="31"/>
    </row>
    <row r="74">
      <c r="A74" s="31"/>
      <c r="B74" s="31"/>
      <c r="C74" s="31"/>
      <c r="D74" s="31"/>
      <c r="E74" s="31"/>
      <c r="F74" s="31"/>
      <c r="G74" s="31"/>
    </row>
    <row r="75">
      <c r="A75" s="31"/>
      <c r="B75" s="31"/>
      <c r="C75" s="31"/>
      <c r="D75" s="31"/>
      <c r="E75" s="31"/>
      <c r="F75" s="31"/>
      <c r="G75" s="31"/>
    </row>
    <row r="76">
      <c r="A76" s="31"/>
      <c r="B76" s="31"/>
      <c r="C76" s="31"/>
      <c r="D76" s="31"/>
      <c r="E76" s="31"/>
      <c r="F76" s="31"/>
      <c r="G76" s="31"/>
    </row>
    <row r="77">
      <c r="A77" s="31"/>
      <c r="B77" s="31"/>
      <c r="C77" s="31"/>
      <c r="D77" s="31"/>
      <c r="E77" s="31"/>
      <c r="F77" s="31"/>
      <c r="G77" s="31"/>
    </row>
    <row r="78">
      <c r="A78" s="31"/>
      <c r="B78" s="31"/>
      <c r="C78" s="31"/>
      <c r="D78" s="31"/>
      <c r="E78" s="31"/>
      <c r="F78" s="31"/>
      <c r="G78" s="31"/>
    </row>
    <row r="79">
      <c r="A79" s="31"/>
      <c r="B79" s="31"/>
      <c r="C79" s="31"/>
      <c r="D79" s="31"/>
      <c r="E79" s="31"/>
      <c r="F79" s="31"/>
      <c r="G79" s="31"/>
    </row>
    <row r="80">
      <c r="A80" s="31"/>
      <c r="B80" s="31"/>
      <c r="C80" s="31"/>
      <c r="D80" s="31"/>
      <c r="E80" s="31"/>
      <c r="F80" s="31"/>
      <c r="G80" s="31"/>
    </row>
    <row r="81">
      <c r="A81" s="31"/>
      <c r="B81" s="31"/>
      <c r="C81" s="31"/>
      <c r="D81" s="31"/>
      <c r="E81" s="31"/>
      <c r="F81" s="31"/>
      <c r="G81" s="31"/>
    </row>
    <row r="82">
      <c r="A82" s="31"/>
      <c r="B82" s="31"/>
      <c r="C82" s="31"/>
      <c r="D82" s="31"/>
      <c r="E82" s="31"/>
      <c r="F82" s="31"/>
      <c r="G82" s="31"/>
    </row>
    <row r="83">
      <c r="A83" s="31"/>
      <c r="B83" s="31"/>
      <c r="C83" s="31"/>
      <c r="D83" s="31"/>
      <c r="E83" s="31"/>
      <c r="F83" s="31"/>
      <c r="G83" s="31"/>
    </row>
    <row r="84">
      <c r="A84" s="31"/>
      <c r="B84" s="31"/>
      <c r="C84" s="31"/>
      <c r="D84" s="31"/>
      <c r="E84" s="31"/>
      <c r="F84" s="31"/>
      <c r="G84" s="31"/>
    </row>
    <row r="85">
      <c r="A85" s="31"/>
      <c r="B85" s="31"/>
      <c r="C85" s="31"/>
      <c r="D85" s="31"/>
      <c r="E85" s="31"/>
      <c r="F85" s="31"/>
      <c r="G85" s="31"/>
    </row>
    <row r="86">
      <c r="A86" s="31"/>
      <c r="B86" s="31"/>
      <c r="C86" s="31"/>
      <c r="D86" s="31"/>
      <c r="E86" s="31"/>
      <c r="F86" s="31"/>
      <c r="G86" s="31"/>
    </row>
    <row r="87">
      <c r="A87" s="31"/>
      <c r="B87" s="31"/>
      <c r="C87" s="31"/>
      <c r="D87" s="31"/>
      <c r="E87" s="31"/>
      <c r="F87" s="31"/>
      <c r="G87" s="31"/>
    </row>
    <row r="88">
      <c r="A88" s="31"/>
      <c r="B88" s="31"/>
      <c r="C88" s="31"/>
      <c r="D88" s="31"/>
      <c r="E88" s="31"/>
      <c r="F88" s="31"/>
      <c r="G88" s="31"/>
    </row>
    <row r="89">
      <c r="A89" s="31"/>
      <c r="B89" s="31"/>
      <c r="C89" s="31"/>
      <c r="D89" s="31"/>
      <c r="E89" s="31"/>
      <c r="F89" s="31"/>
      <c r="G89" s="31"/>
    </row>
    <row r="90">
      <c r="A90" s="31"/>
      <c r="B90" s="31"/>
      <c r="C90" s="31"/>
      <c r="D90" s="31"/>
      <c r="E90" s="31"/>
      <c r="F90" s="31"/>
      <c r="G90" s="31"/>
    </row>
    <row r="91">
      <c r="A91" s="31"/>
      <c r="B91" s="31"/>
      <c r="C91" s="31"/>
      <c r="D91" s="31"/>
      <c r="E91" s="31"/>
      <c r="F91" s="31"/>
      <c r="G91" s="31"/>
    </row>
    <row r="92">
      <c r="A92" s="31"/>
      <c r="B92" s="31"/>
      <c r="C92" s="31"/>
      <c r="D92" s="31"/>
      <c r="E92" s="31"/>
      <c r="F92" s="31"/>
      <c r="G92" s="31"/>
    </row>
    <row r="93">
      <c r="A93" s="31"/>
      <c r="B93" s="31"/>
      <c r="C93" s="31"/>
      <c r="D93" s="31"/>
      <c r="E93" s="31"/>
      <c r="F93" s="31"/>
      <c r="G93" s="31"/>
    </row>
    <row r="94">
      <c r="A94" s="31"/>
      <c r="B94" s="31"/>
      <c r="C94" s="31"/>
      <c r="D94" s="31"/>
      <c r="E94" s="31"/>
      <c r="F94" s="31"/>
      <c r="G94" s="31"/>
    </row>
    <row r="95">
      <c r="A95" s="31"/>
      <c r="B95" s="31"/>
      <c r="C95" s="31"/>
      <c r="D95" s="31"/>
      <c r="E95" s="31"/>
      <c r="F95" s="31"/>
      <c r="G95" s="31"/>
    </row>
    <row r="96">
      <c r="A96" s="31"/>
      <c r="B96" s="31"/>
      <c r="C96" s="31"/>
      <c r="D96" s="31"/>
      <c r="E96" s="31"/>
      <c r="F96" s="31"/>
      <c r="G96" s="31"/>
    </row>
    <row r="97">
      <c r="A97" s="31"/>
      <c r="B97" s="31"/>
      <c r="C97" s="31"/>
      <c r="D97" s="31"/>
      <c r="E97" s="31"/>
      <c r="F97" s="31"/>
      <c r="G97" s="31"/>
    </row>
    <row r="98">
      <c r="A98" s="31"/>
      <c r="B98" s="31"/>
      <c r="C98" s="31"/>
      <c r="D98" s="31"/>
      <c r="E98" s="31"/>
      <c r="F98" s="31"/>
      <c r="G98" s="31"/>
    </row>
    <row r="99">
      <c r="A99" s="31"/>
      <c r="B99" s="31"/>
      <c r="C99" s="31"/>
      <c r="D99" s="31"/>
      <c r="E99" s="31"/>
      <c r="F99" s="31"/>
      <c r="G99" s="31"/>
    </row>
    <row r="100">
      <c r="A100" s="31"/>
      <c r="B100" s="31"/>
      <c r="C100" s="31"/>
      <c r="D100" s="31"/>
      <c r="E100" s="31"/>
      <c r="F100" s="31"/>
      <c r="G100" s="31"/>
    </row>
    <row r="101">
      <c r="A101" s="31"/>
      <c r="B101" s="31"/>
      <c r="C101" s="31"/>
      <c r="D101" s="31"/>
      <c r="E101" s="31"/>
      <c r="F101" s="31"/>
      <c r="G101" s="31"/>
    </row>
    <row r="102">
      <c r="A102" s="31"/>
      <c r="B102" s="31"/>
      <c r="C102" s="31"/>
      <c r="D102" s="31"/>
      <c r="E102" s="31"/>
      <c r="F102" s="31"/>
      <c r="G102" s="31"/>
    </row>
    <row r="103">
      <c r="A103" s="31"/>
      <c r="B103" s="31"/>
      <c r="C103" s="31"/>
      <c r="D103" s="31"/>
      <c r="E103" s="31"/>
      <c r="F103" s="31"/>
      <c r="G103" s="31"/>
    </row>
    <row r="104">
      <c r="A104" s="31"/>
      <c r="B104" s="31"/>
      <c r="C104" s="31"/>
      <c r="D104" s="31"/>
      <c r="E104" s="31"/>
      <c r="F104" s="31"/>
      <c r="G104" s="31"/>
    </row>
    <row r="105">
      <c r="A105" s="31"/>
      <c r="B105" s="31"/>
      <c r="C105" s="31"/>
      <c r="D105" s="31"/>
      <c r="E105" s="31"/>
      <c r="F105" s="31"/>
      <c r="G105" s="31"/>
    </row>
    <row r="106">
      <c r="A106" s="31"/>
      <c r="B106" s="31"/>
      <c r="C106" s="31"/>
      <c r="D106" s="31"/>
      <c r="E106" s="31"/>
      <c r="F106" s="31"/>
      <c r="G106" s="31"/>
    </row>
    <row r="107">
      <c r="A107" s="31"/>
      <c r="B107" s="31"/>
      <c r="C107" s="31"/>
      <c r="D107" s="31"/>
      <c r="E107" s="31"/>
      <c r="F107" s="31"/>
      <c r="G107" s="31"/>
    </row>
    <row r="108">
      <c r="A108" s="31"/>
      <c r="B108" s="31"/>
      <c r="C108" s="31"/>
      <c r="D108" s="31"/>
      <c r="E108" s="31"/>
      <c r="F108" s="31"/>
      <c r="G108" s="31"/>
    </row>
    <row r="109">
      <c r="A109" s="31"/>
      <c r="B109" s="31"/>
      <c r="C109" s="31"/>
      <c r="D109" s="31"/>
      <c r="E109" s="31"/>
      <c r="F109" s="31"/>
      <c r="G109" s="31"/>
    </row>
    <row r="110">
      <c r="A110" s="31"/>
      <c r="B110" s="31"/>
      <c r="C110" s="31"/>
      <c r="D110" s="31"/>
      <c r="E110" s="31"/>
      <c r="F110" s="31"/>
      <c r="G110" s="31"/>
    </row>
    <row r="111">
      <c r="A111" s="31"/>
      <c r="B111" s="31"/>
      <c r="C111" s="31"/>
      <c r="D111" s="31"/>
      <c r="E111" s="31"/>
      <c r="F111" s="31"/>
      <c r="G111" s="31"/>
    </row>
    <row r="112">
      <c r="A112" s="31"/>
      <c r="B112" s="31"/>
      <c r="C112" s="31"/>
      <c r="D112" s="31"/>
      <c r="E112" s="31"/>
      <c r="F112" s="31"/>
      <c r="G112" s="31"/>
    </row>
    <row r="113">
      <c r="A113" s="31"/>
      <c r="B113" s="31"/>
      <c r="C113" s="31"/>
      <c r="D113" s="31"/>
      <c r="E113" s="31"/>
      <c r="F113" s="31"/>
      <c r="G113" s="31"/>
    </row>
    <row r="114">
      <c r="A114" s="31"/>
      <c r="B114" s="31"/>
      <c r="C114" s="31"/>
      <c r="D114" s="31"/>
      <c r="E114" s="31"/>
      <c r="F114" s="31"/>
      <c r="G114" s="31"/>
    </row>
    <row r="115">
      <c r="A115" s="31"/>
      <c r="B115" s="31"/>
      <c r="C115" s="31"/>
      <c r="D115" s="31"/>
      <c r="E115" s="31"/>
      <c r="F115" s="31"/>
      <c r="G115" s="31"/>
    </row>
    <row r="116">
      <c r="A116" s="31"/>
      <c r="B116" s="31"/>
      <c r="C116" s="31"/>
      <c r="D116" s="31"/>
      <c r="E116" s="31"/>
      <c r="F116" s="31"/>
      <c r="G116" s="31"/>
    </row>
    <row r="117">
      <c r="A117" s="31"/>
      <c r="B117" s="31"/>
      <c r="C117" s="31"/>
      <c r="D117" s="31"/>
      <c r="E117" s="31"/>
      <c r="F117" s="31"/>
      <c r="G117" s="31"/>
    </row>
    <row r="118">
      <c r="A118" s="31"/>
      <c r="B118" s="31"/>
      <c r="C118" s="31"/>
      <c r="D118" s="31"/>
      <c r="E118" s="31"/>
      <c r="F118" s="31"/>
      <c r="G118" s="31"/>
    </row>
    <row r="119">
      <c r="A119" s="31"/>
      <c r="B119" s="31"/>
      <c r="C119" s="31"/>
      <c r="D119" s="31"/>
      <c r="E119" s="31"/>
      <c r="F119" s="31"/>
      <c r="G119" s="31"/>
    </row>
    <row r="120">
      <c r="A120" s="31"/>
      <c r="B120" s="31"/>
      <c r="C120" s="31"/>
      <c r="D120" s="31"/>
      <c r="E120" s="31"/>
      <c r="F120" s="31"/>
      <c r="G120" s="31"/>
    </row>
    <row r="121">
      <c r="A121" s="31"/>
      <c r="B121" s="31"/>
      <c r="C121" s="31"/>
      <c r="D121" s="31"/>
      <c r="E121" s="31"/>
      <c r="F121" s="31"/>
      <c r="G121" s="31"/>
    </row>
    <row r="122">
      <c r="A122" s="31"/>
      <c r="B122" s="31"/>
      <c r="C122" s="31"/>
      <c r="D122" s="31"/>
      <c r="E122" s="31"/>
      <c r="F122" s="31"/>
      <c r="G122" s="31"/>
    </row>
    <row r="123">
      <c r="A123" s="31"/>
      <c r="B123" s="31"/>
      <c r="C123" s="31"/>
      <c r="D123" s="31"/>
      <c r="E123" s="31"/>
      <c r="F123" s="31"/>
      <c r="G123" s="31"/>
    </row>
    <row r="124">
      <c r="A124" s="31"/>
      <c r="B124" s="31"/>
      <c r="C124" s="31"/>
      <c r="D124" s="31"/>
      <c r="E124" s="31"/>
      <c r="F124" s="31"/>
      <c r="G124" s="31"/>
    </row>
    <row r="125">
      <c r="A125" s="31"/>
      <c r="B125" s="31"/>
      <c r="C125" s="31"/>
      <c r="D125" s="31"/>
      <c r="E125" s="31"/>
      <c r="F125" s="31"/>
      <c r="G125" s="31"/>
    </row>
    <row r="126">
      <c r="A126" s="31"/>
      <c r="B126" s="31"/>
      <c r="C126" s="31"/>
      <c r="D126" s="31"/>
      <c r="E126" s="31"/>
      <c r="F126" s="31"/>
      <c r="G126" s="31"/>
    </row>
    <row r="127">
      <c r="A127" s="31"/>
      <c r="B127" s="31"/>
      <c r="C127" s="31"/>
      <c r="D127" s="31"/>
      <c r="E127" s="31"/>
      <c r="F127" s="31"/>
      <c r="G127" s="31"/>
    </row>
    <row r="128">
      <c r="A128" s="31"/>
      <c r="B128" s="31"/>
      <c r="C128" s="31"/>
      <c r="D128" s="31"/>
      <c r="E128" s="31"/>
      <c r="F128" s="31"/>
      <c r="G128" s="31"/>
    </row>
    <row r="129">
      <c r="A129" s="31"/>
      <c r="B129" s="31"/>
      <c r="C129" s="31"/>
      <c r="D129" s="31"/>
      <c r="E129" s="31"/>
      <c r="F129" s="31"/>
      <c r="G129" s="31"/>
    </row>
    <row r="130">
      <c r="A130" s="31"/>
      <c r="B130" s="31"/>
      <c r="C130" s="31"/>
      <c r="D130" s="31"/>
      <c r="E130" s="31"/>
      <c r="F130" s="31"/>
      <c r="G130" s="31"/>
    </row>
    <row r="131">
      <c r="A131" s="31"/>
      <c r="B131" s="31"/>
      <c r="C131" s="31"/>
      <c r="D131" s="31"/>
      <c r="E131" s="31"/>
      <c r="F131" s="31"/>
      <c r="G131" s="31"/>
    </row>
    <row r="132">
      <c r="A132" s="31"/>
      <c r="B132" s="31"/>
      <c r="C132" s="31"/>
      <c r="D132" s="31"/>
      <c r="E132" s="31"/>
      <c r="F132" s="31"/>
      <c r="G132" s="31"/>
    </row>
    <row r="133">
      <c r="A133" s="31"/>
      <c r="B133" s="31"/>
      <c r="C133" s="31"/>
      <c r="D133" s="31"/>
      <c r="E133" s="31"/>
      <c r="F133" s="31"/>
      <c r="G133" s="31"/>
    </row>
    <row r="134">
      <c r="A134" s="31"/>
      <c r="B134" s="31"/>
      <c r="C134" s="31"/>
      <c r="D134" s="31"/>
      <c r="E134" s="31"/>
      <c r="F134" s="31"/>
      <c r="G134" s="31"/>
    </row>
    <row r="135">
      <c r="A135" s="31"/>
      <c r="B135" s="31"/>
      <c r="C135" s="31"/>
      <c r="D135" s="31"/>
      <c r="E135" s="31"/>
      <c r="F135" s="31"/>
      <c r="G135" s="31"/>
    </row>
    <row r="136">
      <c r="A136" s="31"/>
      <c r="B136" s="31"/>
      <c r="C136" s="31"/>
      <c r="D136" s="31"/>
      <c r="E136" s="31"/>
      <c r="F136" s="31"/>
      <c r="G136" s="31"/>
    </row>
    <row r="137">
      <c r="A137" s="31"/>
      <c r="B137" s="31"/>
      <c r="C137" s="31"/>
      <c r="D137" s="31"/>
      <c r="E137" s="31"/>
      <c r="F137" s="31"/>
      <c r="G137" s="31"/>
    </row>
    <row r="138">
      <c r="A138" s="31"/>
      <c r="B138" s="31"/>
      <c r="C138" s="31"/>
      <c r="D138" s="31"/>
      <c r="E138" s="31"/>
      <c r="F138" s="31"/>
      <c r="G138" s="31"/>
    </row>
    <row r="139">
      <c r="A139" s="31"/>
      <c r="B139" s="31"/>
      <c r="C139" s="31"/>
      <c r="D139" s="31"/>
      <c r="E139" s="31"/>
      <c r="F139" s="31"/>
      <c r="G139" s="31"/>
    </row>
    <row r="140">
      <c r="A140" s="31"/>
      <c r="B140" s="31"/>
      <c r="C140" s="31"/>
      <c r="D140" s="31"/>
      <c r="E140" s="31"/>
      <c r="F140" s="31"/>
      <c r="G140" s="31"/>
    </row>
    <row r="141">
      <c r="A141" s="31"/>
      <c r="B141" s="31"/>
      <c r="C141" s="31"/>
      <c r="D141" s="31"/>
      <c r="E141" s="31"/>
      <c r="F141" s="31"/>
      <c r="G141" s="31"/>
    </row>
    <row r="142">
      <c r="A142" s="31"/>
      <c r="B142" s="31"/>
      <c r="C142" s="31"/>
      <c r="D142" s="31"/>
      <c r="E142" s="31"/>
      <c r="F142" s="31"/>
      <c r="G142" s="31"/>
    </row>
    <row r="143">
      <c r="A143" s="31"/>
      <c r="B143" s="31"/>
      <c r="C143" s="31"/>
      <c r="D143" s="31"/>
      <c r="E143" s="31"/>
      <c r="F143" s="31"/>
      <c r="G143" s="31"/>
    </row>
    <row r="144">
      <c r="A144" s="31"/>
      <c r="B144" s="31"/>
      <c r="C144" s="31"/>
      <c r="D144" s="31"/>
      <c r="E144" s="31"/>
      <c r="F144" s="31"/>
      <c r="G144" s="31"/>
    </row>
    <row r="145">
      <c r="A145" s="31"/>
      <c r="B145" s="31"/>
      <c r="C145" s="31"/>
      <c r="D145" s="31"/>
      <c r="E145" s="31"/>
      <c r="F145" s="31"/>
      <c r="G145" s="31"/>
    </row>
    <row r="146">
      <c r="A146" s="31"/>
      <c r="B146" s="31"/>
      <c r="C146" s="31"/>
      <c r="D146" s="31"/>
      <c r="E146" s="31"/>
      <c r="F146" s="31"/>
      <c r="G146" s="31"/>
    </row>
    <row r="147">
      <c r="A147" s="31"/>
      <c r="B147" s="31"/>
      <c r="C147" s="31"/>
      <c r="D147" s="31"/>
      <c r="E147" s="31"/>
      <c r="F147" s="31"/>
      <c r="G147" s="31"/>
    </row>
    <row r="148">
      <c r="A148" s="31"/>
      <c r="B148" s="31"/>
      <c r="C148" s="31"/>
      <c r="D148" s="31"/>
      <c r="E148" s="31"/>
      <c r="F148" s="31"/>
      <c r="G148" s="31"/>
    </row>
    <row r="149">
      <c r="A149" s="31"/>
      <c r="B149" s="31"/>
      <c r="C149" s="31"/>
      <c r="D149" s="31"/>
      <c r="E149" s="31"/>
      <c r="F149" s="31"/>
      <c r="G149" s="31"/>
    </row>
    <row r="150">
      <c r="A150" s="31"/>
      <c r="B150" s="31"/>
      <c r="C150" s="31"/>
      <c r="D150" s="31"/>
      <c r="E150" s="31"/>
      <c r="F150" s="31"/>
      <c r="G150" s="31"/>
    </row>
    <row r="151">
      <c r="A151" s="31"/>
      <c r="B151" s="31"/>
      <c r="C151" s="31"/>
      <c r="D151" s="31"/>
      <c r="E151" s="31"/>
      <c r="F151" s="31"/>
      <c r="G151" s="31"/>
    </row>
    <row r="152">
      <c r="A152" s="31"/>
      <c r="B152" s="31"/>
      <c r="C152" s="31"/>
      <c r="D152" s="31"/>
      <c r="E152" s="31"/>
      <c r="F152" s="31"/>
      <c r="G152" s="31"/>
    </row>
    <row r="153">
      <c r="A153" s="31"/>
      <c r="B153" s="31"/>
      <c r="C153" s="31"/>
      <c r="D153" s="31"/>
      <c r="E153" s="31"/>
      <c r="F153" s="31"/>
      <c r="G153" s="31"/>
    </row>
    <row r="154">
      <c r="A154" s="31"/>
      <c r="B154" s="31"/>
      <c r="C154" s="31"/>
      <c r="D154" s="31"/>
      <c r="E154" s="31"/>
      <c r="F154" s="31"/>
      <c r="G154" s="31"/>
    </row>
    <row r="155">
      <c r="A155" s="31"/>
      <c r="B155" s="31"/>
      <c r="C155" s="31"/>
      <c r="D155" s="31"/>
      <c r="E155" s="31"/>
      <c r="F155" s="31"/>
      <c r="G155" s="31"/>
    </row>
    <row r="156">
      <c r="A156" s="31"/>
      <c r="B156" s="31"/>
      <c r="C156" s="31"/>
      <c r="D156" s="31"/>
      <c r="E156" s="31"/>
      <c r="F156" s="31"/>
      <c r="G156" s="31"/>
    </row>
    <row r="157">
      <c r="A157" s="31"/>
      <c r="B157" s="31"/>
      <c r="C157" s="31"/>
      <c r="D157" s="31"/>
      <c r="E157" s="31"/>
      <c r="F157" s="31"/>
      <c r="G157" s="31"/>
    </row>
    <row r="158">
      <c r="A158" s="31"/>
      <c r="B158" s="31"/>
      <c r="C158" s="31"/>
      <c r="D158" s="31"/>
      <c r="E158" s="31"/>
      <c r="F158" s="31"/>
      <c r="G158" s="31"/>
    </row>
    <row r="159">
      <c r="A159" s="31"/>
      <c r="B159" s="31"/>
      <c r="C159" s="31"/>
      <c r="D159" s="31"/>
      <c r="E159" s="31"/>
      <c r="F159" s="31"/>
      <c r="G159" s="31"/>
    </row>
    <row r="160">
      <c r="A160" s="31"/>
      <c r="B160" s="31"/>
      <c r="C160" s="31"/>
      <c r="D160" s="31"/>
      <c r="E160" s="31"/>
      <c r="F160" s="31"/>
      <c r="G160" s="31"/>
    </row>
    <row r="161">
      <c r="A161" s="31"/>
      <c r="B161" s="31"/>
      <c r="C161" s="31"/>
      <c r="D161" s="31"/>
      <c r="E161" s="31"/>
      <c r="F161" s="31"/>
      <c r="G161" s="31"/>
    </row>
    <row r="162">
      <c r="A162" s="31"/>
      <c r="B162" s="31"/>
      <c r="C162" s="31"/>
      <c r="D162" s="31"/>
      <c r="E162" s="31"/>
      <c r="F162" s="31"/>
      <c r="G162" s="31"/>
    </row>
    <row r="163">
      <c r="A163" s="31"/>
      <c r="B163" s="31"/>
      <c r="C163" s="31"/>
      <c r="D163" s="31"/>
      <c r="E163" s="31"/>
      <c r="F163" s="31"/>
      <c r="G163" s="31"/>
    </row>
    <row r="164">
      <c r="A164" s="31"/>
      <c r="B164" s="31"/>
      <c r="C164" s="31"/>
      <c r="D164" s="31"/>
      <c r="E164" s="31"/>
      <c r="F164" s="31"/>
      <c r="G164" s="31"/>
    </row>
    <row r="165">
      <c r="A165" s="31"/>
      <c r="B165" s="31"/>
      <c r="C165" s="31"/>
      <c r="D165" s="31"/>
      <c r="E165" s="31"/>
      <c r="F165" s="31"/>
      <c r="G165" s="31"/>
    </row>
    <row r="166">
      <c r="A166" s="31"/>
      <c r="B166" s="31"/>
      <c r="C166" s="31"/>
      <c r="D166" s="31"/>
      <c r="E166" s="31"/>
      <c r="F166" s="31"/>
      <c r="G166" s="31"/>
    </row>
    <row r="167">
      <c r="A167" s="31"/>
      <c r="B167" s="31"/>
      <c r="C167" s="31"/>
      <c r="D167" s="31"/>
      <c r="E167" s="31"/>
      <c r="F167" s="31"/>
      <c r="G167" s="31"/>
    </row>
    <row r="168">
      <c r="A168" s="31"/>
      <c r="B168" s="31"/>
      <c r="C168" s="31"/>
      <c r="D168" s="31"/>
      <c r="E168" s="31"/>
      <c r="F168" s="31"/>
      <c r="G168" s="31"/>
    </row>
    <row r="169">
      <c r="A169" s="31"/>
      <c r="B169" s="31"/>
      <c r="C169" s="31"/>
      <c r="D169" s="31"/>
      <c r="E169" s="31"/>
      <c r="F169" s="31"/>
      <c r="G169" s="31"/>
    </row>
    <row r="170">
      <c r="A170" s="31"/>
      <c r="B170" s="31"/>
      <c r="C170" s="31"/>
      <c r="D170" s="31"/>
      <c r="E170" s="31"/>
      <c r="F170" s="31"/>
      <c r="G170" s="31"/>
    </row>
    <row r="171">
      <c r="A171" s="31"/>
      <c r="B171" s="31"/>
      <c r="C171" s="31"/>
      <c r="D171" s="31"/>
      <c r="E171" s="31"/>
      <c r="F171" s="31"/>
      <c r="G171" s="31"/>
    </row>
    <row r="172">
      <c r="A172" s="31"/>
      <c r="B172" s="31"/>
      <c r="C172" s="31"/>
      <c r="D172" s="31"/>
      <c r="E172" s="31"/>
      <c r="F172" s="31"/>
      <c r="G172" s="31"/>
    </row>
    <row r="173">
      <c r="A173" s="31"/>
      <c r="B173" s="31"/>
      <c r="C173" s="31"/>
      <c r="D173" s="31"/>
      <c r="E173" s="31"/>
      <c r="F173" s="31"/>
      <c r="G173" s="31"/>
    </row>
    <row r="174">
      <c r="A174" s="31"/>
      <c r="B174" s="31"/>
      <c r="C174" s="31"/>
      <c r="D174" s="31"/>
      <c r="E174" s="31"/>
      <c r="F174" s="31"/>
      <c r="G174" s="31"/>
    </row>
    <row r="175">
      <c r="A175" s="31"/>
      <c r="B175" s="31"/>
      <c r="C175" s="31"/>
      <c r="D175" s="31"/>
      <c r="E175" s="31"/>
      <c r="F175" s="31"/>
      <c r="G175" s="31"/>
    </row>
    <row r="176">
      <c r="A176" s="31"/>
      <c r="B176" s="31"/>
      <c r="C176" s="31"/>
      <c r="D176" s="31"/>
      <c r="E176" s="31"/>
      <c r="F176" s="31"/>
      <c r="G176" s="31"/>
    </row>
    <row r="177">
      <c r="A177" s="31"/>
      <c r="B177" s="31"/>
      <c r="C177" s="31"/>
      <c r="D177" s="31"/>
      <c r="E177" s="31"/>
      <c r="F177" s="31"/>
      <c r="G177" s="31"/>
    </row>
    <row r="178">
      <c r="A178" s="31"/>
      <c r="B178" s="31"/>
      <c r="C178" s="31"/>
      <c r="D178" s="31"/>
      <c r="E178" s="31"/>
      <c r="F178" s="31"/>
      <c r="G178" s="31"/>
    </row>
    <row r="179">
      <c r="A179" s="31"/>
      <c r="B179" s="31"/>
      <c r="C179" s="31"/>
      <c r="D179" s="31"/>
      <c r="E179" s="31"/>
      <c r="F179" s="31"/>
      <c r="G179" s="31"/>
    </row>
    <row r="180">
      <c r="A180" s="31"/>
      <c r="B180" s="31"/>
      <c r="C180" s="31"/>
      <c r="D180" s="31"/>
      <c r="E180" s="31"/>
      <c r="F180" s="31"/>
      <c r="G180" s="31"/>
    </row>
    <row r="181">
      <c r="A181" s="31"/>
      <c r="B181" s="31"/>
      <c r="C181" s="31"/>
      <c r="D181" s="31"/>
      <c r="E181" s="31"/>
      <c r="F181" s="31"/>
      <c r="G181" s="31"/>
    </row>
    <row r="182">
      <c r="A182" s="31"/>
      <c r="B182" s="31"/>
      <c r="C182" s="31"/>
      <c r="D182" s="31"/>
      <c r="E182" s="31"/>
      <c r="F182" s="31"/>
      <c r="G182" s="31"/>
    </row>
    <row r="183">
      <c r="A183" s="31"/>
      <c r="B183" s="31"/>
      <c r="C183" s="31"/>
      <c r="D183" s="31"/>
      <c r="E183" s="31"/>
      <c r="F183" s="31"/>
      <c r="G183" s="31"/>
    </row>
    <row r="184">
      <c r="A184" s="31"/>
      <c r="B184" s="31"/>
      <c r="C184" s="31"/>
      <c r="D184" s="31"/>
      <c r="E184" s="31"/>
      <c r="F184" s="31"/>
      <c r="G184" s="31"/>
    </row>
    <row r="185">
      <c r="A185" s="31"/>
      <c r="B185" s="31"/>
      <c r="C185" s="31"/>
      <c r="D185" s="31"/>
      <c r="E185" s="31"/>
      <c r="F185" s="31"/>
      <c r="G185" s="31"/>
    </row>
    <row r="186">
      <c r="A186" s="31"/>
      <c r="B186" s="31"/>
      <c r="C186" s="31"/>
      <c r="D186" s="31"/>
      <c r="E186" s="31"/>
      <c r="F186" s="31"/>
      <c r="G186" s="31"/>
    </row>
    <row r="187">
      <c r="A187" s="31"/>
      <c r="B187" s="31"/>
      <c r="C187" s="31"/>
      <c r="D187" s="31"/>
      <c r="E187" s="31"/>
      <c r="F187" s="31"/>
      <c r="G187" s="31"/>
    </row>
    <row r="188">
      <c r="A188" s="31"/>
      <c r="B188" s="31"/>
      <c r="C188" s="31"/>
      <c r="D188" s="31"/>
      <c r="E188" s="31"/>
      <c r="F188" s="31"/>
      <c r="G188" s="31"/>
    </row>
    <row r="189">
      <c r="A189" s="31"/>
      <c r="B189" s="31"/>
      <c r="C189" s="31"/>
      <c r="D189" s="31"/>
      <c r="E189" s="31"/>
      <c r="F189" s="31"/>
      <c r="G189" s="31"/>
    </row>
    <row r="190">
      <c r="A190" s="31"/>
      <c r="B190" s="31"/>
      <c r="C190" s="31"/>
      <c r="D190" s="31"/>
      <c r="E190" s="31"/>
      <c r="F190" s="31"/>
      <c r="G190" s="31"/>
    </row>
    <row r="191">
      <c r="A191" s="31"/>
      <c r="B191" s="31"/>
      <c r="C191" s="31"/>
      <c r="D191" s="31"/>
      <c r="E191" s="31"/>
      <c r="F191" s="31"/>
      <c r="G191" s="31"/>
    </row>
    <row r="192">
      <c r="A192" s="31"/>
      <c r="B192" s="31"/>
      <c r="C192" s="31"/>
      <c r="D192" s="31"/>
      <c r="E192" s="31"/>
      <c r="F192" s="31"/>
      <c r="G192" s="31"/>
    </row>
    <row r="193">
      <c r="A193" s="31"/>
      <c r="B193" s="31"/>
      <c r="C193" s="31"/>
      <c r="D193" s="31"/>
      <c r="E193" s="31"/>
      <c r="F193" s="31"/>
      <c r="G193" s="31"/>
    </row>
    <row r="194">
      <c r="A194" s="31"/>
      <c r="B194" s="31"/>
      <c r="C194" s="31"/>
      <c r="D194" s="31"/>
      <c r="E194" s="31"/>
      <c r="F194" s="31"/>
      <c r="G194" s="31"/>
    </row>
    <row r="195">
      <c r="A195" s="31"/>
      <c r="B195" s="31"/>
      <c r="C195" s="31"/>
      <c r="D195" s="31"/>
      <c r="E195" s="31"/>
      <c r="F195" s="31"/>
      <c r="G195" s="31"/>
    </row>
    <row r="196">
      <c r="A196" s="31"/>
      <c r="B196" s="31"/>
      <c r="C196" s="31"/>
      <c r="D196" s="31"/>
      <c r="E196" s="31"/>
      <c r="F196" s="31"/>
      <c r="G196" s="31"/>
    </row>
    <row r="197">
      <c r="A197" s="31"/>
      <c r="B197" s="31"/>
      <c r="C197" s="31"/>
      <c r="D197" s="31"/>
      <c r="E197" s="31"/>
      <c r="F197" s="31"/>
      <c r="G197" s="31"/>
    </row>
    <row r="198">
      <c r="A198" s="31"/>
      <c r="B198" s="31"/>
      <c r="C198" s="31"/>
      <c r="D198" s="31"/>
      <c r="E198" s="31"/>
      <c r="F198" s="31"/>
      <c r="G198" s="31"/>
    </row>
    <row r="199">
      <c r="A199" s="31"/>
      <c r="B199" s="31"/>
      <c r="C199" s="31"/>
      <c r="D199" s="31"/>
      <c r="E199" s="31"/>
      <c r="F199" s="31"/>
      <c r="G199" s="31"/>
    </row>
    <row r="200">
      <c r="A200" s="31"/>
      <c r="B200" s="31"/>
      <c r="C200" s="31"/>
      <c r="D200" s="31"/>
      <c r="E200" s="31"/>
      <c r="F200" s="31"/>
      <c r="G200" s="31"/>
    </row>
    <row r="201">
      <c r="A201" s="31"/>
      <c r="B201" s="31"/>
      <c r="C201" s="31"/>
      <c r="D201" s="31"/>
      <c r="E201" s="31"/>
      <c r="F201" s="31"/>
      <c r="G201" s="31"/>
    </row>
    <row r="202">
      <c r="A202" s="31"/>
      <c r="B202" s="31"/>
      <c r="C202" s="31"/>
      <c r="D202" s="31"/>
      <c r="E202" s="31"/>
      <c r="F202" s="31"/>
      <c r="G202" s="31"/>
    </row>
    <row r="203">
      <c r="A203" s="31"/>
      <c r="B203" s="31"/>
      <c r="C203" s="31"/>
      <c r="D203" s="31"/>
      <c r="E203" s="31"/>
      <c r="F203" s="31"/>
      <c r="G203" s="31"/>
    </row>
    <row r="204">
      <c r="A204" s="31"/>
      <c r="B204" s="31"/>
      <c r="C204" s="31"/>
      <c r="D204" s="31"/>
      <c r="E204" s="31"/>
      <c r="F204" s="31"/>
      <c r="G204" s="31"/>
    </row>
    <row r="205">
      <c r="A205" s="31"/>
      <c r="B205" s="31"/>
      <c r="C205" s="31"/>
      <c r="D205" s="31"/>
      <c r="E205" s="31"/>
      <c r="F205" s="31"/>
      <c r="G205" s="31"/>
    </row>
    <row r="206">
      <c r="A206" s="31"/>
      <c r="B206" s="31"/>
      <c r="C206" s="31"/>
      <c r="D206" s="31"/>
      <c r="E206" s="31"/>
      <c r="F206" s="31"/>
      <c r="G206" s="31"/>
    </row>
    <row r="207">
      <c r="A207" s="31"/>
      <c r="B207" s="31"/>
      <c r="C207" s="31"/>
      <c r="D207" s="31"/>
      <c r="E207" s="31"/>
      <c r="F207" s="31"/>
      <c r="G207" s="31"/>
    </row>
    <row r="208">
      <c r="A208" s="31"/>
      <c r="B208" s="31"/>
      <c r="C208" s="31"/>
      <c r="D208" s="31"/>
      <c r="E208" s="31"/>
      <c r="F208" s="31"/>
      <c r="G208" s="31"/>
    </row>
    <row r="209">
      <c r="A209" s="31"/>
      <c r="B209" s="31"/>
      <c r="C209" s="31"/>
      <c r="D209" s="31"/>
      <c r="E209" s="31"/>
      <c r="F209" s="31"/>
      <c r="G209" s="31"/>
    </row>
    <row r="210">
      <c r="A210" s="31"/>
      <c r="B210" s="31"/>
      <c r="C210" s="31"/>
      <c r="D210" s="31"/>
      <c r="E210" s="31"/>
      <c r="F210" s="31"/>
      <c r="G210" s="31"/>
    </row>
    <row r="211">
      <c r="A211" s="31"/>
      <c r="B211" s="31"/>
      <c r="C211" s="31"/>
      <c r="D211" s="31"/>
      <c r="E211" s="31"/>
      <c r="F211" s="31"/>
      <c r="G211" s="31"/>
    </row>
    <row r="212">
      <c r="A212" s="31"/>
      <c r="B212" s="31"/>
      <c r="C212" s="31"/>
      <c r="D212" s="31"/>
      <c r="E212" s="31"/>
      <c r="F212" s="31"/>
      <c r="G212" s="31"/>
    </row>
    <row r="213">
      <c r="A213" s="31"/>
      <c r="B213" s="31"/>
      <c r="C213" s="31"/>
      <c r="D213" s="31"/>
      <c r="E213" s="31"/>
      <c r="F213" s="31"/>
      <c r="G213" s="31"/>
    </row>
    <row r="214">
      <c r="A214" s="31"/>
      <c r="B214" s="31"/>
      <c r="C214" s="31"/>
      <c r="D214" s="31"/>
      <c r="E214" s="31"/>
      <c r="F214" s="31"/>
      <c r="G214" s="31"/>
    </row>
    <row r="215">
      <c r="A215" s="31"/>
      <c r="B215" s="31"/>
      <c r="C215" s="31"/>
      <c r="D215" s="31"/>
      <c r="E215" s="31"/>
      <c r="F215" s="31"/>
      <c r="G215" s="31"/>
    </row>
    <row r="216">
      <c r="A216" s="31"/>
      <c r="B216" s="31"/>
      <c r="C216" s="31"/>
      <c r="D216" s="31"/>
      <c r="E216" s="31"/>
      <c r="F216" s="31"/>
      <c r="G216" s="31"/>
    </row>
    <row r="217">
      <c r="A217" s="31"/>
      <c r="B217" s="31"/>
      <c r="C217" s="31"/>
      <c r="D217" s="31"/>
      <c r="E217" s="31"/>
      <c r="F217" s="31"/>
      <c r="G217" s="31"/>
    </row>
    <row r="218">
      <c r="A218" s="31"/>
      <c r="B218" s="31"/>
      <c r="C218" s="31"/>
      <c r="D218" s="31"/>
      <c r="E218" s="31"/>
      <c r="F218" s="31"/>
      <c r="G218" s="31"/>
    </row>
    <row r="219">
      <c r="A219" s="31"/>
      <c r="B219" s="31"/>
      <c r="C219" s="31"/>
      <c r="D219" s="31"/>
      <c r="E219" s="31"/>
      <c r="F219" s="31"/>
      <c r="G219" s="31"/>
    </row>
    <row r="220">
      <c r="A220" s="31"/>
      <c r="B220" s="31"/>
      <c r="C220" s="31"/>
      <c r="D220" s="31"/>
      <c r="E220" s="31"/>
      <c r="F220" s="31"/>
      <c r="G220" s="31"/>
    </row>
    <row r="221">
      <c r="A221" s="31"/>
      <c r="B221" s="31"/>
      <c r="C221" s="31"/>
      <c r="D221" s="31"/>
      <c r="E221" s="31"/>
      <c r="F221" s="31"/>
      <c r="G221" s="31"/>
    </row>
    <row r="222">
      <c r="A222" s="31"/>
      <c r="B222" s="31"/>
      <c r="C222" s="31"/>
      <c r="D222" s="31"/>
      <c r="E222" s="31"/>
      <c r="F222" s="31"/>
      <c r="G222" s="31"/>
    </row>
    <row r="223">
      <c r="A223" s="31"/>
      <c r="B223" s="31"/>
      <c r="C223" s="31"/>
      <c r="D223" s="31"/>
      <c r="E223" s="31"/>
      <c r="F223" s="31"/>
      <c r="G223" s="31"/>
    </row>
    <row r="224">
      <c r="A224" s="31"/>
      <c r="B224" s="31"/>
      <c r="C224" s="31"/>
      <c r="D224" s="31"/>
      <c r="E224" s="31"/>
      <c r="F224" s="31"/>
      <c r="G224" s="31"/>
    </row>
    <row r="225">
      <c r="A225" s="31"/>
      <c r="B225" s="31"/>
      <c r="C225" s="31"/>
      <c r="D225" s="31"/>
      <c r="E225" s="31"/>
      <c r="F225" s="31"/>
      <c r="G225" s="31"/>
    </row>
    <row r="226">
      <c r="A226" s="31"/>
      <c r="B226" s="31"/>
      <c r="C226" s="31"/>
      <c r="D226" s="31"/>
      <c r="E226" s="31"/>
      <c r="F226" s="31"/>
      <c r="G226" s="31"/>
    </row>
    <row r="227">
      <c r="A227" s="31"/>
      <c r="B227" s="31"/>
      <c r="C227" s="31"/>
      <c r="D227" s="31"/>
      <c r="E227" s="31"/>
      <c r="F227" s="31"/>
      <c r="G227" s="31"/>
    </row>
    <row r="228">
      <c r="A228" s="31"/>
      <c r="B228" s="31"/>
      <c r="C228" s="31"/>
      <c r="D228" s="31"/>
      <c r="E228" s="31"/>
      <c r="F228" s="31"/>
      <c r="G228" s="31"/>
    </row>
    <row r="229">
      <c r="A229" s="31"/>
      <c r="B229" s="31"/>
      <c r="C229" s="31"/>
      <c r="D229" s="31"/>
      <c r="E229" s="31"/>
      <c r="F229" s="31"/>
      <c r="G229" s="31"/>
    </row>
    <row r="230">
      <c r="A230" s="31"/>
      <c r="B230" s="31"/>
      <c r="C230" s="31"/>
      <c r="D230" s="31"/>
      <c r="E230" s="31"/>
      <c r="F230" s="31"/>
      <c r="G230" s="31"/>
    </row>
    <row r="231">
      <c r="A231" s="31"/>
      <c r="B231" s="31"/>
      <c r="C231" s="31"/>
      <c r="D231" s="31"/>
      <c r="E231" s="31"/>
      <c r="F231" s="31"/>
      <c r="G231" s="31"/>
    </row>
    <row r="232">
      <c r="A232" s="31"/>
      <c r="B232" s="31"/>
      <c r="C232" s="31"/>
      <c r="D232" s="31"/>
      <c r="E232" s="31"/>
      <c r="F232" s="31"/>
      <c r="G232" s="31"/>
    </row>
    <row r="233">
      <c r="A233" s="31"/>
      <c r="B233" s="31"/>
      <c r="C233" s="31"/>
      <c r="D233" s="31"/>
      <c r="E233" s="31"/>
      <c r="F233" s="31"/>
      <c r="G233" s="31"/>
    </row>
    <row r="234">
      <c r="A234" s="31"/>
      <c r="B234" s="31"/>
      <c r="C234" s="31"/>
      <c r="D234" s="31"/>
      <c r="E234" s="31"/>
      <c r="F234" s="31"/>
      <c r="G234" s="31"/>
    </row>
    <row r="235">
      <c r="A235" s="31"/>
      <c r="B235" s="31"/>
      <c r="C235" s="31"/>
      <c r="D235" s="31"/>
      <c r="E235" s="31"/>
      <c r="F235" s="31"/>
      <c r="G235" s="31"/>
    </row>
    <row r="236">
      <c r="A236" s="31"/>
      <c r="B236" s="31"/>
      <c r="C236" s="31"/>
      <c r="D236" s="31"/>
      <c r="E236" s="31"/>
      <c r="F236" s="31"/>
      <c r="G236" s="31"/>
    </row>
    <row r="237">
      <c r="A237" s="31"/>
      <c r="B237" s="31"/>
      <c r="C237" s="31"/>
      <c r="D237" s="31"/>
      <c r="E237" s="31"/>
      <c r="F237" s="31"/>
      <c r="G237" s="31"/>
    </row>
    <row r="238">
      <c r="A238" s="31"/>
      <c r="B238" s="31"/>
      <c r="C238" s="31"/>
      <c r="D238" s="31"/>
      <c r="E238" s="31"/>
      <c r="F238" s="31"/>
      <c r="G238" s="31"/>
    </row>
    <row r="239">
      <c r="A239" s="31"/>
      <c r="B239" s="31"/>
      <c r="C239" s="31"/>
      <c r="D239" s="31"/>
      <c r="E239" s="31"/>
      <c r="F239" s="31"/>
      <c r="G239" s="31"/>
    </row>
    <row r="240">
      <c r="A240" s="31"/>
      <c r="B240" s="31"/>
      <c r="C240" s="31"/>
      <c r="D240" s="31"/>
      <c r="E240" s="31"/>
      <c r="F240" s="31"/>
      <c r="G240" s="31"/>
    </row>
    <row r="241">
      <c r="A241" s="31"/>
      <c r="B241" s="31"/>
      <c r="C241" s="31"/>
      <c r="D241" s="31"/>
      <c r="E241" s="31"/>
      <c r="F241" s="31"/>
      <c r="G241" s="31"/>
    </row>
    <row r="242">
      <c r="A242" s="31"/>
      <c r="B242" s="31"/>
      <c r="C242" s="31"/>
      <c r="D242" s="31"/>
      <c r="E242" s="31"/>
      <c r="F242" s="31"/>
      <c r="G242" s="31"/>
    </row>
    <row r="243">
      <c r="A243" s="31"/>
      <c r="B243" s="31"/>
      <c r="C243" s="31"/>
      <c r="D243" s="31"/>
      <c r="E243" s="31"/>
      <c r="F243" s="31"/>
      <c r="G243" s="31"/>
    </row>
    <row r="244">
      <c r="A244" s="31"/>
      <c r="B244" s="31"/>
      <c r="C244" s="31"/>
      <c r="D244" s="31"/>
      <c r="E244" s="31"/>
      <c r="F244" s="31"/>
      <c r="G244" s="31"/>
    </row>
    <row r="245">
      <c r="A245" s="31"/>
      <c r="B245" s="31"/>
      <c r="C245" s="31"/>
      <c r="D245" s="31"/>
      <c r="E245" s="31"/>
      <c r="F245" s="31"/>
      <c r="G245" s="31"/>
    </row>
    <row r="246">
      <c r="A246" s="31"/>
      <c r="B246" s="31"/>
      <c r="C246" s="31"/>
      <c r="D246" s="31"/>
      <c r="E246" s="31"/>
      <c r="F246" s="31"/>
      <c r="G246" s="31"/>
    </row>
    <row r="247">
      <c r="A247" s="31"/>
      <c r="B247" s="31"/>
      <c r="C247" s="31"/>
      <c r="D247" s="31"/>
      <c r="E247" s="31"/>
      <c r="F247" s="31"/>
      <c r="G247" s="31"/>
    </row>
    <row r="248">
      <c r="A248" s="31"/>
      <c r="B248" s="31"/>
      <c r="C248" s="31"/>
      <c r="D248" s="31"/>
      <c r="E248" s="31"/>
      <c r="F248" s="31"/>
      <c r="G248" s="31"/>
    </row>
    <row r="249">
      <c r="A249" s="31"/>
      <c r="B249" s="31"/>
      <c r="C249" s="31"/>
      <c r="D249" s="31"/>
      <c r="E249" s="31"/>
      <c r="F249" s="31"/>
      <c r="G249" s="31"/>
    </row>
    <row r="250">
      <c r="A250" s="31"/>
      <c r="B250" s="31"/>
      <c r="C250" s="31"/>
      <c r="D250" s="31"/>
      <c r="E250" s="31"/>
      <c r="F250" s="31"/>
      <c r="G250" s="31"/>
    </row>
    <row r="251">
      <c r="A251" s="31"/>
      <c r="B251" s="31"/>
      <c r="C251" s="31"/>
      <c r="D251" s="31"/>
      <c r="E251" s="31"/>
      <c r="F251" s="31"/>
      <c r="G251" s="31"/>
    </row>
    <row r="252">
      <c r="A252" s="31"/>
      <c r="B252" s="31"/>
      <c r="C252" s="31"/>
      <c r="D252" s="31"/>
      <c r="E252" s="31"/>
      <c r="F252" s="31"/>
      <c r="G252" s="31"/>
    </row>
    <row r="253">
      <c r="A253" s="31"/>
      <c r="B253" s="31"/>
      <c r="C253" s="31"/>
      <c r="D253" s="31"/>
      <c r="E253" s="31"/>
      <c r="F253" s="31"/>
      <c r="G253" s="31"/>
    </row>
    <row r="254">
      <c r="A254" s="31"/>
      <c r="B254" s="31"/>
      <c r="C254" s="31"/>
      <c r="D254" s="31"/>
      <c r="E254" s="31"/>
      <c r="F254" s="31"/>
      <c r="G254" s="31"/>
    </row>
    <row r="255">
      <c r="A255" s="31"/>
      <c r="B255" s="31"/>
      <c r="C255" s="31"/>
      <c r="D255" s="31"/>
      <c r="E255" s="31"/>
      <c r="F255" s="31"/>
      <c r="G255" s="31"/>
    </row>
    <row r="256">
      <c r="A256" s="31"/>
      <c r="B256" s="31"/>
      <c r="C256" s="31"/>
      <c r="D256" s="31"/>
      <c r="E256" s="31"/>
      <c r="F256" s="31"/>
      <c r="G256" s="31"/>
    </row>
    <row r="257">
      <c r="A257" s="31"/>
      <c r="B257" s="31"/>
      <c r="C257" s="31"/>
      <c r="D257" s="31"/>
      <c r="E257" s="31"/>
      <c r="F257" s="31"/>
      <c r="G257" s="31"/>
    </row>
    <row r="258">
      <c r="A258" s="31"/>
      <c r="B258" s="31"/>
      <c r="C258" s="31"/>
      <c r="D258" s="31"/>
      <c r="E258" s="31"/>
      <c r="F258" s="31"/>
      <c r="G258" s="31"/>
    </row>
    <row r="259">
      <c r="A259" s="31"/>
      <c r="B259" s="31"/>
      <c r="C259" s="31"/>
      <c r="D259" s="31"/>
      <c r="E259" s="31"/>
      <c r="F259" s="31"/>
      <c r="G259" s="31"/>
    </row>
    <row r="260">
      <c r="A260" s="31"/>
      <c r="B260" s="31"/>
      <c r="C260" s="31"/>
      <c r="D260" s="31"/>
      <c r="E260" s="31"/>
      <c r="F260" s="31"/>
      <c r="G260" s="31"/>
    </row>
    <row r="261">
      <c r="A261" s="31"/>
      <c r="B261" s="31"/>
      <c r="C261" s="31"/>
      <c r="D261" s="31"/>
      <c r="E261" s="31"/>
      <c r="F261" s="31"/>
      <c r="G261" s="31"/>
    </row>
    <row r="262">
      <c r="A262" s="31"/>
      <c r="B262" s="31"/>
      <c r="C262" s="31"/>
      <c r="D262" s="31"/>
      <c r="E262" s="31"/>
      <c r="F262" s="31"/>
      <c r="G262" s="31"/>
    </row>
    <row r="263">
      <c r="A263" s="31"/>
      <c r="B263" s="31"/>
      <c r="C263" s="31"/>
      <c r="D263" s="31"/>
      <c r="E263" s="31"/>
      <c r="F263" s="31"/>
      <c r="G263" s="31"/>
    </row>
    <row r="264">
      <c r="A264" s="31"/>
      <c r="B264" s="31"/>
      <c r="C264" s="31"/>
      <c r="D264" s="31"/>
      <c r="E264" s="31"/>
      <c r="F264" s="31"/>
      <c r="G264" s="31"/>
    </row>
    <row r="265">
      <c r="A265" s="31"/>
      <c r="B265" s="31"/>
      <c r="C265" s="31"/>
      <c r="D265" s="31"/>
      <c r="E265" s="31"/>
      <c r="F265" s="31"/>
      <c r="G265" s="31"/>
    </row>
    <row r="266">
      <c r="A266" s="31"/>
      <c r="B266" s="31"/>
      <c r="C266" s="31"/>
      <c r="D266" s="31"/>
      <c r="E266" s="31"/>
      <c r="F266" s="31"/>
      <c r="G266" s="31"/>
    </row>
    <row r="267">
      <c r="A267" s="31"/>
      <c r="B267" s="31"/>
      <c r="C267" s="31"/>
      <c r="D267" s="31"/>
      <c r="E267" s="31"/>
      <c r="F267" s="31"/>
      <c r="G267" s="31"/>
    </row>
    <row r="268">
      <c r="A268" s="31"/>
      <c r="B268" s="31"/>
      <c r="C268" s="31"/>
      <c r="D268" s="31"/>
      <c r="E268" s="31"/>
      <c r="F268" s="31"/>
      <c r="G268" s="31"/>
    </row>
    <row r="269">
      <c r="A269" s="31"/>
      <c r="B269" s="31"/>
      <c r="C269" s="31"/>
      <c r="D269" s="31"/>
      <c r="E269" s="31"/>
      <c r="F269" s="31"/>
      <c r="G269" s="31"/>
    </row>
    <row r="270">
      <c r="A270" s="31"/>
      <c r="B270" s="31"/>
      <c r="C270" s="31"/>
      <c r="D270" s="31"/>
      <c r="E270" s="31"/>
      <c r="F270" s="31"/>
      <c r="G270" s="31"/>
    </row>
    <row r="271">
      <c r="A271" s="31"/>
      <c r="B271" s="31"/>
      <c r="C271" s="31"/>
      <c r="D271" s="31"/>
      <c r="E271" s="31"/>
      <c r="F271" s="31"/>
      <c r="G271" s="31"/>
    </row>
    <row r="272">
      <c r="A272" s="31"/>
      <c r="B272" s="31"/>
      <c r="C272" s="31"/>
      <c r="D272" s="31"/>
      <c r="E272" s="31"/>
      <c r="F272" s="31"/>
      <c r="G272" s="31"/>
    </row>
    <row r="273">
      <c r="A273" s="31"/>
      <c r="B273" s="31"/>
      <c r="C273" s="31"/>
      <c r="D273" s="31"/>
      <c r="E273" s="31"/>
      <c r="F273" s="31"/>
      <c r="G273" s="31"/>
    </row>
    <row r="274">
      <c r="A274" s="31"/>
      <c r="B274" s="31"/>
      <c r="C274" s="31"/>
      <c r="D274" s="31"/>
      <c r="E274" s="31"/>
      <c r="F274" s="31"/>
      <c r="G274" s="31"/>
    </row>
    <row r="275">
      <c r="A275" s="31"/>
      <c r="B275" s="31"/>
      <c r="C275" s="31"/>
      <c r="D275" s="31"/>
      <c r="E275" s="31"/>
      <c r="F275" s="31"/>
      <c r="G275" s="31"/>
    </row>
    <row r="276">
      <c r="A276" s="31"/>
      <c r="B276" s="31"/>
      <c r="C276" s="31"/>
      <c r="D276" s="31"/>
      <c r="E276" s="31"/>
      <c r="F276" s="31"/>
      <c r="G276" s="31"/>
    </row>
    <row r="277">
      <c r="A277" s="31"/>
      <c r="B277" s="31"/>
      <c r="C277" s="31"/>
      <c r="D277" s="31"/>
      <c r="E277" s="31"/>
      <c r="F277" s="31"/>
      <c r="G277" s="31"/>
    </row>
    <row r="278">
      <c r="A278" s="31"/>
      <c r="B278" s="31"/>
      <c r="C278" s="31"/>
      <c r="D278" s="31"/>
      <c r="E278" s="31"/>
      <c r="F278" s="31"/>
      <c r="G278" s="31"/>
    </row>
    <row r="279">
      <c r="A279" s="31"/>
      <c r="B279" s="31"/>
      <c r="C279" s="31"/>
      <c r="D279" s="31"/>
      <c r="E279" s="31"/>
      <c r="F279" s="31"/>
      <c r="G279" s="31"/>
    </row>
    <row r="280">
      <c r="A280" s="31"/>
      <c r="B280" s="31"/>
      <c r="C280" s="31"/>
      <c r="D280" s="31"/>
      <c r="E280" s="31"/>
      <c r="F280" s="31"/>
      <c r="G280" s="31"/>
    </row>
    <row r="281">
      <c r="A281" s="31"/>
      <c r="B281" s="31"/>
      <c r="C281" s="31"/>
      <c r="D281" s="31"/>
      <c r="E281" s="31"/>
      <c r="F281" s="31"/>
      <c r="G281" s="31"/>
    </row>
    <row r="282">
      <c r="A282" s="31"/>
      <c r="B282" s="31"/>
      <c r="C282" s="31"/>
      <c r="D282" s="31"/>
      <c r="E282" s="31"/>
      <c r="F282" s="31"/>
      <c r="G282" s="31"/>
    </row>
    <row r="283">
      <c r="A283" s="31"/>
      <c r="B283" s="31"/>
      <c r="C283" s="31"/>
      <c r="D283" s="31"/>
      <c r="E283" s="31"/>
      <c r="F283" s="31"/>
      <c r="G283" s="31"/>
    </row>
    <row r="284">
      <c r="A284" s="31"/>
      <c r="B284" s="31"/>
      <c r="C284" s="31"/>
      <c r="D284" s="31"/>
      <c r="E284" s="31"/>
      <c r="F284" s="31"/>
      <c r="G284" s="31"/>
    </row>
    <row r="285">
      <c r="A285" s="31"/>
      <c r="B285" s="31"/>
      <c r="C285" s="31"/>
      <c r="D285" s="31"/>
      <c r="E285" s="31"/>
      <c r="F285" s="31"/>
      <c r="G285" s="31"/>
    </row>
    <row r="286">
      <c r="A286" s="31"/>
      <c r="B286" s="31"/>
      <c r="C286" s="31"/>
      <c r="D286" s="31"/>
      <c r="E286" s="31"/>
      <c r="F286" s="31"/>
      <c r="G286" s="31"/>
    </row>
    <row r="287">
      <c r="A287" s="31"/>
      <c r="B287" s="31"/>
      <c r="C287" s="31"/>
      <c r="D287" s="31"/>
      <c r="E287" s="31"/>
      <c r="F287" s="31"/>
      <c r="G287" s="31"/>
    </row>
    <row r="288">
      <c r="A288" s="31"/>
      <c r="B288" s="31"/>
      <c r="C288" s="31"/>
      <c r="D288" s="31"/>
      <c r="E288" s="31"/>
      <c r="F288" s="31"/>
      <c r="G288" s="31"/>
    </row>
    <row r="289">
      <c r="A289" s="31"/>
      <c r="B289" s="31"/>
      <c r="C289" s="31"/>
      <c r="D289" s="31"/>
      <c r="E289" s="31"/>
      <c r="F289" s="31"/>
      <c r="G289" s="31"/>
    </row>
    <row r="290">
      <c r="A290" s="31"/>
      <c r="B290" s="31"/>
      <c r="C290" s="31"/>
      <c r="D290" s="31"/>
      <c r="E290" s="31"/>
      <c r="F290" s="31"/>
      <c r="G290" s="31"/>
    </row>
    <row r="291">
      <c r="A291" s="31"/>
      <c r="B291" s="31"/>
      <c r="C291" s="31"/>
      <c r="D291" s="31"/>
      <c r="E291" s="31"/>
      <c r="F291" s="31"/>
      <c r="G291" s="31"/>
    </row>
    <row r="292">
      <c r="A292" s="31"/>
      <c r="B292" s="31"/>
      <c r="C292" s="31"/>
      <c r="D292" s="31"/>
      <c r="E292" s="31"/>
      <c r="F292" s="31"/>
      <c r="G292" s="31"/>
    </row>
    <row r="293">
      <c r="A293" s="31"/>
      <c r="B293" s="31"/>
      <c r="C293" s="31"/>
      <c r="D293" s="31"/>
      <c r="E293" s="31"/>
      <c r="F293" s="31"/>
      <c r="G293" s="31"/>
    </row>
    <row r="294">
      <c r="A294" s="31"/>
      <c r="B294" s="31"/>
      <c r="C294" s="31"/>
      <c r="D294" s="31"/>
      <c r="E294" s="31"/>
      <c r="F294" s="31"/>
      <c r="G294" s="31"/>
    </row>
    <row r="295">
      <c r="A295" s="31"/>
      <c r="B295" s="31"/>
      <c r="C295" s="31"/>
      <c r="D295" s="31"/>
      <c r="E295" s="31"/>
      <c r="F295" s="31"/>
      <c r="G295" s="31"/>
    </row>
    <row r="296">
      <c r="A296" s="31"/>
      <c r="B296" s="31"/>
      <c r="C296" s="31"/>
      <c r="D296" s="31"/>
      <c r="E296" s="31"/>
      <c r="F296" s="31"/>
      <c r="G296" s="31"/>
    </row>
    <row r="297">
      <c r="A297" s="31"/>
      <c r="B297" s="31"/>
      <c r="C297" s="31"/>
      <c r="D297" s="31"/>
      <c r="E297" s="31"/>
      <c r="F297" s="31"/>
      <c r="G297" s="31"/>
    </row>
    <row r="298">
      <c r="A298" s="31"/>
      <c r="B298" s="31"/>
      <c r="C298" s="31"/>
      <c r="D298" s="31"/>
      <c r="E298" s="31"/>
      <c r="F298" s="31"/>
      <c r="G298" s="31"/>
    </row>
    <row r="299">
      <c r="A299" s="31"/>
      <c r="B299" s="31"/>
      <c r="C299" s="31"/>
      <c r="D299" s="31"/>
      <c r="E299" s="31"/>
      <c r="F299" s="31"/>
      <c r="G299" s="31"/>
    </row>
    <row r="300">
      <c r="A300" s="31"/>
      <c r="B300" s="31"/>
      <c r="C300" s="31"/>
      <c r="D300" s="31"/>
      <c r="E300" s="31"/>
      <c r="F300" s="31"/>
      <c r="G300" s="31"/>
    </row>
    <row r="301">
      <c r="A301" s="31"/>
      <c r="B301" s="31"/>
      <c r="C301" s="31"/>
      <c r="D301" s="31"/>
      <c r="E301" s="31"/>
      <c r="F301" s="31"/>
      <c r="G301" s="31"/>
    </row>
    <row r="302">
      <c r="A302" s="31"/>
      <c r="B302" s="31"/>
      <c r="C302" s="31"/>
      <c r="D302" s="31"/>
      <c r="E302" s="31"/>
      <c r="F302" s="31"/>
      <c r="G302" s="31"/>
    </row>
    <row r="303">
      <c r="A303" s="31"/>
      <c r="B303" s="31"/>
      <c r="C303" s="31"/>
      <c r="D303" s="31"/>
      <c r="E303" s="31"/>
      <c r="F303" s="31"/>
      <c r="G303" s="31"/>
    </row>
    <row r="304">
      <c r="A304" s="31"/>
      <c r="B304" s="31"/>
      <c r="C304" s="31"/>
      <c r="D304" s="31"/>
      <c r="E304" s="31"/>
      <c r="F304" s="31"/>
      <c r="G304" s="31"/>
    </row>
    <row r="305">
      <c r="A305" s="31"/>
      <c r="B305" s="31"/>
      <c r="C305" s="31"/>
      <c r="D305" s="31"/>
      <c r="E305" s="31"/>
      <c r="F305" s="31"/>
      <c r="G305" s="31"/>
    </row>
    <row r="306">
      <c r="A306" s="31"/>
      <c r="B306" s="31"/>
      <c r="C306" s="31"/>
      <c r="D306" s="31"/>
      <c r="E306" s="31"/>
      <c r="F306" s="31"/>
      <c r="G306" s="31"/>
    </row>
    <row r="307">
      <c r="A307" s="31"/>
      <c r="B307" s="31"/>
      <c r="C307" s="31"/>
      <c r="D307" s="31"/>
      <c r="E307" s="31"/>
      <c r="F307" s="31"/>
      <c r="G307" s="31"/>
    </row>
    <row r="308">
      <c r="A308" s="31"/>
      <c r="B308" s="31"/>
      <c r="C308" s="31"/>
      <c r="D308" s="31"/>
      <c r="E308" s="31"/>
      <c r="F308" s="31"/>
      <c r="G308" s="31"/>
    </row>
    <row r="309">
      <c r="A309" s="31"/>
      <c r="B309" s="31"/>
      <c r="C309" s="31"/>
      <c r="D309" s="31"/>
      <c r="E309" s="31"/>
      <c r="F309" s="31"/>
      <c r="G309" s="31"/>
    </row>
    <row r="310">
      <c r="A310" s="31"/>
      <c r="B310" s="31"/>
      <c r="C310" s="31"/>
      <c r="D310" s="31"/>
      <c r="E310" s="31"/>
      <c r="F310" s="31"/>
      <c r="G310" s="31"/>
    </row>
    <row r="311">
      <c r="A311" s="31"/>
      <c r="B311" s="31"/>
      <c r="C311" s="31"/>
      <c r="D311" s="31"/>
      <c r="E311" s="31"/>
      <c r="F311" s="31"/>
      <c r="G311" s="31"/>
    </row>
    <row r="312">
      <c r="A312" s="31"/>
      <c r="B312" s="31"/>
      <c r="C312" s="31"/>
      <c r="D312" s="31"/>
      <c r="E312" s="31"/>
      <c r="F312" s="31"/>
      <c r="G312" s="31"/>
    </row>
    <row r="313">
      <c r="A313" s="31"/>
      <c r="B313" s="31"/>
      <c r="C313" s="31"/>
      <c r="D313" s="31"/>
      <c r="E313" s="31"/>
      <c r="F313" s="31"/>
      <c r="G313" s="31"/>
    </row>
    <row r="314">
      <c r="A314" s="31"/>
      <c r="B314" s="31"/>
      <c r="C314" s="31"/>
      <c r="D314" s="31"/>
      <c r="E314" s="31"/>
      <c r="F314" s="31"/>
      <c r="G314" s="31"/>
    </row>
    <row r="315">
      <c r="A315" s="31"/>
      <c r="B315" s="31"/>
      <c r="C315" s="31"/>
      <c r="D315" s="31"/>
      <c r="E315" s="31"/>
      <c r="F315" s="31"/>
      <c r="G315" s="31"/>
    </row>
    <row r="316">
      <c r="A316" s="31"/>
      <c r="B316" s="31"/>
      <c r="C316" s="31"/>
      <c r="D316" s="31"/>
      <c r="E316" s="31"/>
      <c r="F316" s="31"/>
      <c r="G316" s="31"/>
    </row>
    <row r="317">
      <c r="A317" s="31"/>
      <c r="B317" s="31"/>
      <c r="C317" s="31"/>
      <c r="D317" s="31"/>
      <c r="E317" s="31"/>
      <c r="F317" s="31"/>
      <c r="G317" s="31"/>
    </row>
    <row r="318">
      <c r="A318" s="31"/>
      <c r="B318" s="31"/>
      <c r="C318" s="31"/>
      <c r="D318" s="31"/>
      <c r="E318" s="31"/>
      <c r="F318" s="31"/>
      <c r="G318" s="31"/>
    </row>
    <row r="319">
      <c r="A319" s="31"/>
      <c r="B319" s="31"/>
      <c r="C319" s="31"/>
      <c r="D319" s="31"/>
      <c r="E319" s="31"/>
      <c r="F319" s="31"/>
      <c r="G319" s="31"/>
    </row>
    <row r="320">
      <c r="A320" s="31"/>
      <c r="B320" s="31"/>
      <c r="C320" s="31"/>
      <c r="D320" s="31"/>
      <c r="E320" s="31"/>
      <c r="F320" s="31"/>
      <c r="G320" s="31"/>
    </row>
    <row r="321">
      <c r="A321" s="31"/>
      <c r="B321" s="31"/>
      <c r="C321" s="31"/>
      <c r="D321" s="31"/>
      <c r="E321" s="31"/>
      <c r="F321" s="31"/>
      <c r="G321" s="31"/>
    </row>
    <row r="322">
      <c r="A322" s="31"/>
      <c r="B322" s="31"/>
      <c r="C322" s="31"/>
      <c r="D322" s="31"/>
      <c r="E322" s="31"/>
      <c r="F322" s="31"/>
      <c r="G322" s="31"/>
    </row>
    <row r="323">
      <c r="A323" s="31"/>
      <c r="B323" s="31"/>
      <c r="C323" s="31"/>
      <c r="D323" s="31"/>
      <c r="E323" s="31"/>
      <c r="F323" s="31"/>
      <c r="G323" s="31"/>
    </row>
    <row r="324">
      <c r="A324" s="31"/>
      <c r="B324" s="31"/>
      <c r="C324" s="31"/>
      <c r="D324" s="31"/>
      <c r="E324" s="31"/>
      <c r="F324" s="31"/>
      <c r="G324" s="31"/>
    </row>
    <row r="325">
      <c r="A325" s="31"/>
      <c r="B325" s="31"/>
      <c r="C325" s="31"/>
      <c r="D325" s="31"/>
      <c r="E325" s="31"/>
      <c r="F325" s="31"/>
      <c r="G325" s="31"/>
    </row>
    <row r="326">
      <c r="A326" s="31"/>
      <c r="B326" s="31"/>
      <c r="C326" s="31"/>
      <c r="D326" s="31"/>
      <c r="E326" s="31"/>
      <c r="F326" s="31"/>
      <c r="G326" s="31"/>
    </row>
    <row r="327">
      <c r="A327" s="31"/>
      <c r="B327" s="31"/>
      <c r="C327" s="31"/>
      <c r="D327" s="31"/>
      <c r="E327" s="31"/>
      <c r="F327" s="31"/>
      <c r="G327" s="31"/>
    </row>
    <row r="328">
      <c r="A328" s="31"/>
      <c r="B328" s="31"/>
      <c r="C328" s="31"/>
      <c r="D328" s="31"/>
      <c r="E328" s="31"/>
      <c r="F328" s="31"/>
      <c r="G328" s="31"/>
    </row>
    <row r="329">
      <c r="A329" s="31"/>
      <c r="B329" s="31"/>
      <c r="C329" s="31"/>
      <c r="D329" s="31"/>
      <c r="E329" s="31"/>
      <c r="F329" s="31"/>
      <c r="G329" s="31"/>
    </row>
    <row r="330">
      <c r="A330" s="31"/>
      <c r="B330" s="31"/>
      <c r="C330" s="31"/>
      <c r="D330" s="31"/>
      <c r="E330" s="31"/>
      <c r="F330" s="31"/>
      <c r="G330" s="31"/>
    </row>
    <row r="331">
      <c r="A331" s="31"/>
      <c r="B331" s="31"/>
      <c r="C331" s="31"/>
      <c r="D331" s="31"/>
      <c r="E331" s="31"/>
      <c r="F331" s="31"/>
      <c r="G331" s="31"/>
    </row>
    <row r="332">
      <c r="A332" s="31"/>
      <c r="B332" s="31"/>
      <c r="C332" s="31"/>
      <c r="D332" s="31"/>
      <c r="E332" s="31"/>
      <c r="F332" s="31"/>
      <c r="G332" s="31"/>
    </row>
    <row r="333">
      <c r="A333" s="31"/>
      <c r="B333" s="31"/>
      <c r="C333" s="31"/>
      <c r="D333" s="31"/>
      <c r="E333" s="31"/>
      <c r="F333" s="31"/>
      <c r="G333" s="31"/>
    </row>
    <row r="334">
      <c r="A334" s="31"/>
      <c r="B334" s="31"/>
      <c r="C334" s="31"/>
      <c r="D334" s="31"/>
      <c r="E334" s="31"/>
      <c r="F334" s="31"/>
      <c r="G334" s="31"/>
    </row>
    <row r="335">
      <c r="A335" s="31"/>
      <c r="B335" s="31"/>
      <c r="C335" s="31"/>
      <c r="D335" s="31"/>
      <c r="E335" s="31"/>
      <c r="F335" s="31"/>
      <c r="G335" s="31"/>
    </row>
    <row r="336">
      <c r="A336" s="31"/>
      <c r="B336" s="31"/>
      <c r="C336" s="31"/>
      <c r="D336" s="31"/>
      <c r="E336" s="31"/>
      <c r="F336" s="31"/>
      <c r="G336" s="31"/>
    </row>
    <row r="337">
      <c r="A337" s="31"/>
      <c r="B337" s="31"/>
      <c r="C337" s="31"/>
      <c r="D337" s="31"/>
      <c r="E337" s="31"/>
      <c r="F337" s="31"/>
      <c r="G337" s="31"/>
    </row>
    <row r="338">
      <c r="A338" s="31"/>
      <c r="B338" s="31"/>
      <c r="C338" s="31"/>
      <c r="D338" s="31"/>
      <c r="E338" s="31"/>
      <c r="F338" s="31"/>
      <c r="G338" s="31"/>
    </row>
    <row r="339">
      <c r="A339" s="31"/>
      <c r="B339" s="31"/>
      <c r="C339" s="31"/>
      <c r="D339" s="31"/>
      <c r="E339" s="31"/>
      <c r="F339" s="31"/>
      <c r="G339" s="31"/>
    </row>
    <row r="340">
      <c r="A340" s="31"/>
      <c r="B340" s="31"/>
      <c r="C340" s="31"/>
      <c r="D340" s="31"/>
      <c r="E340" s="31"/>
      <c r="F340" s="31"/>
      <c r="G340" s="31"/>
    </row>
    <row r="341">
      <c r="A341" s="31"/>
      <c r="B341" s="31"/>
      <c r="C341" s="31"/>
      <c r="D341" s="31"/>
      <c r="E341" s="31"/>
      <c r="F341" s="31"/>
      <c r="G341" s="31"/>
    </row>
    <row r="342">
      <c r="A342" s="31"/>
      <c r="B342" s="31"/>
      <c r="C342" s="31"/>
      <c r="D342" s="31"/>
      <c r="E342" s="31"/>
      <c r="F342" s="31"/>
      <c r="G342" s="31"/>
    </row>
    <row r="343">
      <c r="A343" s="31"/>
      <c r="B343" s="31"/>
      <c r="C343" s="31"/>
      <c r="D343" s="31"/>
      <c r="E343" s="31"/>
      <c r="F343" s="31"/>
      <c r="G343" s="31"/>
    </row>
    <row r="344">
      <c r="A344" s="31"/>
      <c r="B344" s="31"/>
      <c r="C344" s="31"/>
      <c r="D344" s="31"/>
      <c r="E344" s="31"/>
      <c r="F344" s="31"/>
      <c r="G344" s="31"/>
    </row>
    <row r="345">
      <c r="A345" s="31"/>
      <c r="B345" s="31"/>
      <c r="C345" s="31"/>
      <c r="D345" s="31"/>
      <c r="E345" s="31"/>
      <c r="F345" s="31"/>
      <c r="G345" s="31"/>
    </row>
    <row r="346">
      <c r="A346" s="31"/>
      <c r="B346" s="31"/>
      <c r="C346" s="31"/>
      <c r="D346" s="31"/>
      <c r="E346" s="31"/>
      <c r="F346" s="31"/>
      <c r="G346" s="31"/>
    </row>
    <row r="347">
      <c r="A347" s="31"/>
      <c r="B347" s="31"/>
      <c r="C347" s="31"/>
      <c r="D347" s="31"/>
      <c r="E347" s="31"/>
      <c r="F347" s="31"/>
      <c r="G347" s="31"/>
    </row>
    <row r="348">
      <c r="A348" s="31"/>
      <c r="B348" s="31"/>
      <c r="C348" s="31"/>
      <c r="D348" s="31"/>
      <c r="E348" s="31"/>
      <c r="F348" s="31"/>
      <c r="G348" s="31"/>
    </row>
    <row r="349">
      <c r="A349" s="31"/>
      <c r="B349" s="31"/>
      <c r="C349" s="31"/>
      <c r="D349" s="31"/>
      <c r="E349" s="31"/>
      <c r="F349" s="31"/>
      <c r="G349" s="31"/>
    </row>
    <row r="350">
      <c r="A350" s="31"/>
      <c r="B350" s="31"/>
      <c r="C350" s="31"/>
      <c r="D350" s="31"/>
      <c r="E350" s="31"/>
      <c r="F350" s="31"/>
      <c r="G350" s="31"/>
    </row>
    <row r="351">
      <c r="A351" s="31"/>
      <c r="B351" s="31"/>
      <c r="C351" s="31"/>
      <c r="D351" s="31"/>
      <c r="E351" s="31"/>
      <c r="F351" s="31"/>
      <c r="G351" s="31"/>
    </row>
    <row r="352">
      <c r="A352" s="31"/>
      <c r="B352" s="31"/>
      <c r="C352" s="31"/>
      <c r="D352" s="31"/>
      <c r="E352" s="31"/>
      <c r="F352" s="31"/>
      <c r="G352" s="31"/>
    </row>
    <row r="353">
      <c r="A353" s="31"/>
      <c r="B353" s="31"/>
      <c r="C353" s="31"/>
      <c r="D353" s="31"/>
      <c r="E353" s="31"/>
      <c r="F353" s="31"/>
      <c r="G353" s="31"/>
    </row>
    <row r="354">
      <c r="A354" s="31"/>
      <c r="B354" s="31"/>
      <c r="C354" s="31"/>
      <c r="D354" s="31"/>
      <c r="E354" s="31"/>
      <c r="F354" s="31"/>
      <c r="G354" s="31"/>
    </row>
    <row r="355">
      <c r="A355" s="31"/>
      <c r="B355" s="31"/>
      <c r="C355" s="31"/>
      <c r="D355" s="31"/>
      <c r="E355" s="31"/>
      <c r="F355" s="31"/>
      <c r="G355" s="31"/>
    </row>
    <row r="356">
      <c r="A356" s="31"/>
      <c r="B356" s="31"/>
      <c r="C356" s="31"/>
      <c r="D356" s="31"/>
      <c r="E356" s="31"/>
      <c r="F356" s="31"/>
      <c r="G356" s="31"/>
    </row>
    <row r="357">
      <c r="A357" s="31"/>
      <c r="B357" s="31"/>
      <c r="C357" s="31"/>
      <c r="D357" s="31"/>
      <c r="E357" s="31"/>
      <c r="F357" s="31"/>
      <c r="G357" s="31"/>
    </row>
    <row r="358">
      <c r="A358" s="31"/>
      <c r="B358" s="31"/>
      <c r="C358" s="31"/>
      <c r="D358" s="31"/>
      <c r="E358" s="31"/>
      <c r="F358" s="31"/>
      <c r="G358" s="31"/>
    </row>
    <row r="359">
      <c r="A359" s="31"/>
      <c r="B359" s="31"/>
      <c r="C359" s="31"/>
      <c r="D359" s="31"/>
      <c r="E359" s="31"/>
      <c r="F359" s="31"/>
      <c r="G359" s="31"/>
    </row>
    <row r="360">
      <c r="A360" s="31"/>
      <c r="B360" s="31"/>
      <c r="C360" s="31"/>
      <c r="D360" s="31"/>
      <c r="E360" s="31"/>
      <c r="F360" s="31"/>
      <c r="G360" s="31"/>
    </row>
    <row r="361">
      <c r="A361" s="31"/>
      <c r="B361" s="31"/>
      <c r="C361" s="31"/>
      <c r="D361" s="31"/>
      <c r="E361" s="31"/>
      <c r="F361" s="31"/>
      <c r="G361" s="31"/>
    </row>
    <row r="362">
      <c r="A362" s="31"/>
      <c r="B362" s="31"/>
      <c r="C362" s="31"/>
      <c r="D362" s="31"/>
      <c r="E362" s="31"/>
      <c r="F362" s="31"/>
      <c r="G362" s="31"/>
    </row>
    <row r="363">
      <c r="A363" s="31"/>
      <c r="B363" s="31"/>
      <c r="C363" s="31"/>
      <c r="D363" s="31"/>
      <c r="E363" s="31"/>
      <c r="F363" s="31"/>
      <c r="G363" s="31"/>
    </row>
    <row r="364">
      <c r="A364" s="31"/>
      <c r="B364" s="31"/>
      <c r="C364" s="31"/>
      <c r="D364" s="31"/>
      <c r="E364" s="31"/>
      <c r="F364" s="31"/>
      <c r="G364" s="31"/>
    </row>
    <row r="365">
      <c r="A365" s="31"/>
      <c r="B365" s="31"/>
      <c r="C365" s="31"/>
      <c r="D365" s="31"/>
      <c r="E365" s="31"/>
      <c r="F365" s="31"/>
      <c r="G365" s="31"/>
    </row>
    <row r="366">
      <c r="A366" s="31"/>
      <c r="B366" s="31"/>
      <c r="C366" s="31"/>
      <c r="D366" s="31"/>
      <c r="E366" s="31"/>
      <c r="F366" s="31"/>
      <c r="G366" s="31"/>
    </row>
    <row r="367">
      <c r="A367" s="31"/>
      <c r="B367" s="31"/>
      <c r="C367" s="31"/>
      <c r="D367" s="31"/>
      <c r="E367" s="31"/>
      <c r="F367" s="31"/>
      <c r="G367" s="31"/>
    </row>
    <row r="368">
      <c r="A368" s="31"/>
      <c r="B368" s="31"/>
      <c r="C368" s="31"/>
      <c r="D368" s="31"/>
      <c r="E368" s="31"/>
      <c r="F368" s="31"/>
      <c r="G368" s="31"/>
    </row>
    <row r="369">
      <c r="A369" s="31"/>
      <c r="B369" s="31"/>
      <c r="C369" s="31"/>
      <c r="D369" s="31"/>
      <c r="E369" s="31"/>
      <c r="F369" s="31"/>
      <c r="G369" s="31"/>
    </row>
    <row r="370">
      <c r="A370" s="31"/>
      <c r="B370" s="31"/>
      <c r="C370" s="31"/>
      <c r="D370" s="31"/>
      <c r="E370" s="31"/>
      <c r="F370" s="31"/>
      <c r="G370" s="31"/>
    </row>
    <row r="371">
      <c r="A371" s="31"/>
      <c r="B371" s="31"/>
      <c r="C371" s="31"/>
      <c r="D371" s="31"/>
      <c r="E371" s="31"/>
      <c r="F371" s="31"/>
      <c r="G371" s="31"/>
    </row>
    <row r="372">
      <c r="A372" s="31"/>
      <c r="B372" s="31"/>
      <c r="C372" s="31"/>
      <c r="D372" s="31"/>
      <c r="E372" s="31"/>
      <c r="F372" s="31"/>
      <c r="G372" s="31"/>
    </row>
    <row r="373">
      <c r="A373" s="31"/>
      <c r="B373" s="31"/>
      <c r="C373" s="31"/>
      <c r="D373" s="31"/>
      <c r="E373" s="31"/>
      <c r="F373" s="31"/>
      <c r="G373" s="31"/>
    </row>
    <row r="374">
      <c r="A374" s="31"/>
      <c r="B374" s="31"/>
      <c r="C374" s="31"/>
      <c r="D374" s="31"/>
      <c r="E374" s="31"/>
      <c r="F374" s="31"/>
      <c r="G374" s="31"/>
    </row>
    <row r="375">
      <c r="A375" s="31"/>
      <c r="B375" s="31"/>
      <c r="C375" s="31"/>
      <c r="D375" s="31"/>
      <c r="E375" s="31"/>
      <c r="F375" s="31"/>
      <c r="G375" s="31"/>
    </row>
    <row r="376">
      <c r="A376" s="31"/>
      <c r="B376" s="31"/>
      <c r="C376" s="31"/>
      <c r="D376" s="31"/>
      <c r="E376" s="31"/>
      <c r="F376" s="31"/>
      <c r="G376" s="31"/>
    </row>
    <row r="377">
      <c r="A377" s="31"/>
      <c r="B377" s="31"/>
      <c r="C377" s="31"/>
      <c r="D377" s="31"/>
      <c r="E377" s="31"/>
      <c r="F377" s="31"/>
      <c r="G377" s="31"/>
    </row>
    <row r="378">
      <c r="A378" s="31"/>
      <c r="B378" s="31"/>
      <c r="C378" s="31"/>
      <c r="D378" s="31"/>
      <c r="E378" s="31"/>
      <c r="F378" s="31"/>
      <c r="G378" s="31"/>
    </row>
    <row r="379">
      <c r="A379" s="31"/>
      <c r="B379" s="31"/>
      <c r="C379" s="31"/>
      <c r="D379" s="31"/>
      <c r="E379" s="31"/>
      <c r="F379" s="31"/>
      <c r="G379" s="31"/>
    </row>
    <row r="380">
      <c r="A380" s="31"/>
      <c r="B380" s="31"/>
      <c r="C380" s="31"/>
      <c r="D380" s="31"/>
      <c r="E380" s="31"/>
      <c r="F380" s="31"/>
      <c r="G380" s="31"/>
    </row>
    <row r="381">
      <c r="A381" s="31"/>
      <c r="B381" s="31"/>
      <c r="C381" s="31"/>
      <c r="D381" s="31"/>
      <c r="E381" s="31"/>
      <c r="F381" s="31"/>
      <c r="G381" s="31"/>
    </row>
    <row r="382">
      <c r="A382" s="31"/>
      <c r="B382" s="31"/>
      <c r="C382" s="31"/>
      <c r="D382" s="31"/>
      <c r="E382" s="31"/>
      <c r="F382" s="31"/>
      <c r="G382" s="31"/>
    </row>
    <row r="383">
      <c r="A383" s="31"/>
      <c r="B383" s="31"/>
      <c r="C383" s="31"/>
      <c r="D383" s="31"/>
      <c r="E383" s="31"/>
      <c r="F383" s="31"/>
      <c r="G383" s="31"/>
    </row>
    <row r="384">
      <c r="A384" s="31"/>
      <c r="B384" s="31"/>
      <c r="C384" s="31"/>
      <c r="D384" s="31"/>
      <c r="E384" s="31"/>
      <c r="F384" s="31"/>
      <c r="G384" s="31"/>
    </row>
    <row r="385">
      <c r="A385" s="31"/>
      <c r="B385" s="31"/>
      <c r="C385" s="31"/>
      <c r="D385" s="31"/>
      <c r="E385" s="31"/>
      <c r="F385" s="31"/>
      <c r="G385" s="31"/>
    </row>
    <row r="386">
      <c r="A386" s="31"/>
      <c r="B386" s="31"/>
      <c r="C386" s="31"/>
      <c r="D386" s="31"/>
      <c r="E386" s="31"/>
      <c r="F386" s="31"/>
      <c r="G386" s="31"/>
    </row>
    <row r="387">
      <c r="A387" s="31"/>
      <c r="B387" s="31"/>
      <c r="C387" s="31"/>
      <c r="D387" s="31"/>
      <c r="E387" s="31"/>
      <c r="F387" s="31"/>
      <c r="G387" s="31"/>
    </row>
    <row r="388">
      <c r="A388" s="31"/>
      <c r="B388" s="31"/>
      <c r="C388" s="31"/>
      <c r="D388" s="31"/>
      <c r="E388" s="31"/>
      <c r="F388" s="31"/>
      <c r="G388" s="31"/>
    </row>
    <row r="389">
      <c r="A389" s="31"/>
      <c r="B389" s="31"/>
      <c r="C389" s="31"/>
      <c r="D389" s="31"/>
      <c r="E389" s="31"/>
      <c r="F389" s="31"/>
      <c r="G389" s="31"/>
    </row>
    <row r="390">
      <c r="A390" s="31"/>
      <c r="B390" s="31"/>
      <c r="C390" s="31"/>
      <c r="D390" s="31"/>
      <c r="E390" s="31"/>
      <c r="F390" s="31"/>
      <c r="G390" s="31"/>
    </row>
    <row r="391">
      <c r="A391" s="31"/>
      <c r="B391" s="31"/>
      <c r="C391" s="31"/>
      <c r="D391" s="31"/>
      <c r="E391" s="31"/>
      <c r="F391" s="31"/>
      <c r="G391" s="31"/>
    </row>
    <row r="392">
      <c r="A392" s="31"/>
      <c r="B392" s="31"/>
      <c r="C392" s="31"/>
      <c r="D392" s="31"/>
      <c r="E392" s="31"/>
      <c r="F392" s="31"/>
      <c r="G392" s="31"/>
    </row>
    <row r="393">
      <c r="A393" s="31"/>
      <c r="B393" s="31"/>
      <c r="C393" s="31"/>
      <c r="D393" s="31"/>
      <c r="E393" s="31"/>
      <c r="F393" s="31"/>
      <c r="G393" s="31"/>
    </row>
    <row r="394">
      <c r="A394" s="31"/>
      <c r="B394" s="31"/>
      <c r="C394" s="31"/>
      <c r="D394" s="31"/>
      <c r="E394" s="31"/>
      <c r="F394" s="31"/>
      <c r="G394" s="31"/>
    </row>
    <row r="395">
      <c r="A395" s="31"/>
      <c r="B395" s="31"/>
      <c r="C395" s="31"/>
      <c r="D395" s="31"/>
      <c r="E395" s="31"/>
      <c r="F395" s="31"/>
      <c r="G395" s="31"/>
    </row>
    <row r="396">
      <c r="A396" s="31"/>
      <c r="B396" s="31"/>
      <c r="C396" s="31"/>
      <c r="D396" s="31"/>
      <c r="E396" s="31"/>
      <c r="F396" s="31"/>
      <c r="G396" s="31"/>
    </row>
    <row r="397">
      <c r="A397" s="31"/>
      <c r="B397" s="31"/>
      <c r="C397" s="31"/>
      <c r="D397" s="31"/>
      <c r="E397" s="31"/>
      <c r="F397" s="31"/>
      <c r="G397" s="31"/>
    </row>
    <row r="398">
      <c r="A398" s="31"/>
      <c r="B398" s="31"/>
      <c r="C398" s="31"/>
      <c r="D398" s="31"/>
      <c r="E398" s="31"/>
      <c r="F398" s="31"/>
      <c r="G398" s="31"/>
    </row>
    <row r="399">
      <c r="A399" s="31"/>
      <c r="B399" s="31"/>
      <c r="C399" s="31"/>
      <c r="D399" s="31"/>
      <c r="E399" s="31"/>
      <c r="F399" s="31"/>
      <c r="G399" s="31"/>
    </row>
    <row r="400">
      <c r="A400" s="31"/>
      <c r="B400" s="31"/>
      <c r="C400" s="31"/>
      <c r="D400" s="31"/>
      <c r="E400" s="31"/>
      <c r="F400" s="31"/>
      <c r="G400" s="31"/>
    </row>
    <row r="401">
      <c r="A401" s="31"/>
      <c r="B401" s="31"/>
      <c r="C401" s="31"/>
      <c r="D401" s="31"/>
      <c r="E401" s="31"/>
      <c r="F401" s="31"/>
      <c r="G401" s="31"/>
    </row>
    <row r="402">
      <c r="A402" s="31"/>
      <c r="B402" s="31"/>
      <c r="C402" s="31"/>
      <c r="D402" s="31"/>
      <c r="E402" s="31"/>
      <c r="F402" s="31"/>
      <c r="G402" s="31"/>
    </row>
    <row r="403">
      <c r="A403" s="31"/>
      <c r="B403" s="31"/>
      <c r="C403" s="31"/>
      <c r="D403" s="31"/>
      <c r="E403" s="31"/>
      <c r="F403" s="31"/>
      <c r="G403" s="31"/>
    </row>
    <row r="404">
      <c r="A404" s="31"/>
      <c r="B404" s="31"/>
      <c r="C404" s="31"/>
      <c r="D404" s="31"/>
      <c r="E404" s="31"/>
      <c r="F404" s="31"/>
      <c r="G404" s="31"/>
    </row>
    <row r="405">
      <c r="A405" s="31"/>
      <c r="B405" s="31"/>
      <c r="C405" s="31"/>
      <c r="D405" s="31"/>
      <c r="E405" s="31"/>
      <c r="F405" s="31"/>
      <c r="G405" s="31"/>
    </row>
    <row r="406">
      <c r="A406" s="31"/>
      <c r="B406" s="31"/>
      <c r="C406" s="31"/>
      <c r="D406" s="31"/>
      <c r="E406" s="31"/>
      <c r="F406" s="31"/>
      <c r="G406" s="31"/>
    </row>
    <row r="407">
      <c r="A407" s="31"/>
      <c r="B407" s="31"/>
      <c r="C407" s="31"/>
      <c r="D407" s="31"/>
      <c r="E407" s="31"/>
      <c r="F407" s="31"/>
      <c r="G407" s="31"/>
    </row>
    <row r="408">
      <c r="A408" s="31"/>
      <c r="B408" s="31"/>
      <c r="C408" s="31"/>
      <c r="D408" s="31"/>
      <c r="E408" s="31"/>
      <c r="F408" s="31"/>
      <c r="G408" s="31"/>
    </row>
    <row r="409">
      <c r="A409" s="31"/>
      <c r="B409" s="31"/>
      <c r="C409" s="31"/>
      <c r="D409" s="31"/>
      <c r="E409" s="31"/>
      <c r="F409" s="31"/>
      <c r="G409" s="31"/>
    </row>
    <row r="410">
      <c r="A410" s="31"/>
      <c r="B410" s="31"/>
      <c r="C410" s="31"/>
      <c r="D410" s="31"/>
      <c r="E410" s="31"/>
      <c r="F410" s="31"/>
      <c r="G410" s="31"/>
    </row>
    <row r="411">
      <c r="A411" s="31"/>
      <c r="B411" s="31"/>
      <c r="C411" s="31"/>
      <c r="D411" s="31"/>
      <c r="E411" s="31"/>
      <c r="F411" s="31"/>
      <c r="G411" s="31"/>
    </row>
    <row r="412">
      <c r="A412" s="31"/>
      <c r="B412" s="31"/>
      <c r="C412" s="31"/>
      <c r="D412" s="31"/>
      <c r="E412" s="31"/>
      <c r="F412" s="31"/>
      <c r="G412" s="31"/>
    </row>
    <row r="413">
      <c r="A413" s="31"/>
      <c r="B413" s="31"/>
      <c r="C413" s="31"/>
      <c r="D413" s="31"/>
      <c r="E413" s="31"/>
      <c r="F413" s="31"/>
      <c r="G413" s="31"/>
    </row>
    <row r="414">
      <c r="A414" s="31"/>
      <c r="B414" s="31"/>
      <c r="C414" s="31"/>
      <c r="D414" s="31"/>
      <c r="E414" s="31"/>
      <c r="F414" s="31"/>
      <c r="G414" s="31"/>
    </row>
    <row r="415">
      <c r="A415" s="31"/>
      <c r="B415" s="31"/>
      <c r="C415" s="31"/>
      <c r="D415" s="31"/>
      <c r="E415" s="31"/>
      <c r="F415" s="31"/>
      <c r="G415" s="31"/>
    </row>
    <row r="416">
      <c r="A416" s="31"/>
      <c r="B416" s="31"/>
      <c r="C416" s="31"/>
      <c r="D416" s="31"/>
      <c r="E416" s="31"/>
      <c r="F416" s="31"/>
      <c r="G416" s="31"/>
    </row>
    <row r="417">
      <c r="A417" s="31"/>
      <c r="B417" s="31"/>
      <c r="C417" s="31"/>
      <c r="D417" s="31"/>
      <c r="E417" s="31"/>
      <c r="F417" s="31"/>
      <c r="G417" s="31"/>
    </row>
    <row r="418">
      <c r="A418" s="31"/>
      <c r="B418" s="31"/>
      <c r="C418" s="31"/>
      <c r="D418" s="31"/>
      <c r="E418" s="31"/>
      <c r="F418" s="31"/>
      <c r="G418" s="31"/>
    </row>
    <row r="419">
      <c r="A419" s="31"/>
      <c r="B419" s="31"/>
      <c r="C419" s="31"/>
      <c r="D419" s="31"/>
      <c r="E419" s="31"/>
      <c r="F419" s="31"/>
      <c r="G419" s="31"/>
    </row>
    <row r="420">
      <c r="A420" s="31"/>
      <c r="B420" s="31"/>
      <c r="C420" s="31"/>
      <c r="D420" s="31"/>
      <c r="E420" s="31"/>
      <c r="F420" s="31"/>
      <c r="G420" s="31"/>
    </row>
    <row r="421">
      <c r="A421" s="31"/>
      <c r="B421" s="31"/>
      <c r="C421" s="31"/>
      <c r="D421" s="31"/>
      <c r="E421" s="31"/>
      <c r="F421" s="31"/>
      <c r="G421" s="31"/>
    </row>
    <row r="422">
      <c r="A422" s="31"/>
      <c r="B422" s="31"/>
      <c r="C422" s="31"/>
      <c r="D422" s="31"/>
      <c r="E422" s="31"/>
      <c r="F422" s="31"/>
      <c r="G422" s="31"/>
    </row>
    <row r="423">
      <c r="A423" s="31"/>
      <c r="B423" s="31"/>
      <c r="C423" s="31"/>
      <c r="D423" s="31"/>
      <c r="E423" s="31"/>
      <c r="F423" s="31"/>
      <c r="G423" s="31"/>
    </row>
    <row r="424">
      <c r="A424" s="31"/>
      <c r="B424" s="31"/>
      <c r="C424" s="31"/>
      <c r="D424" s="31"/>
      <c r="E424" s="31"/>
      <c r="F424" s="31"/>
      <c r="G424" s="31"/>
    </row>
    <row r="425">
      <c r="A425" s="31"/>
      <c r="B425" s="31"/>
      <c r="C425" s="31"/>
      <c r="D425" s="31"/>
      <c r="E425" s="31"/>
      <c r="F425" s="31"/>
      <c r="G425" s="31"/>
    </row>
    <row r="426">
      <c r="A426" s="31"/>
      <c r="B426" s="31"/>
      <c r="C426" s="31"/>
      <c r="D426" s="31"/>
      <c r="E426" s="31"/>
      <c r="F426" s="31"/>
      <c r="G426" s="31"/>
    </row>
    <row r="427">
      <c r="A427" s="31"/>
      <c r="B427" s="31"/>
      <c r="C427" s="31"/>
      <c r="D427" s="31"/>
      <c r="E427" s="31"/>
      <c r="F427" s="31"/>
      <c r="G427" s="31"/>
    </row>
    <row r="428">
      <c r="A428" s="31"/>
      <c r="B428" s="31"/>
      <c r="C428" s="31"/>
      <c r="D428" s="31"/>
      <c r="E428" s="31"/>
      <c r="F428" s="31"/>
      <c r="G428" s="31"/>
    </row>
    <row r="429">
      <c r="A429" s="31"/>
      <c r="B429" s="31"/>
      <c r="C429" s="31"/>
      <c r="D429" s="31"/>
      <c r="E429" s="31"/>
      <c r="F429" s="31"/>
      <c r="G429" s="31"/>
    </row>
    <row r="430">
      <c r="A430" s="31"/>
      <c r="B430" s="31"/>
      <c r="C430" s="31"/>
      <c r="D430" s="31"/>
      <c r="E430" s="31"/>
      <c r="F430" s="31"/>
      <c r="G430" s="31"/>
    </row>
    <row r="431">
      <c r="A431" s="31"/>
      <c r="B431" s="31"/>
      <c r="C431" s="31"/>
      <c r="D431" s="31"/>
      <c r="E431" s="31"/>
      <c r="F431" s="31"/>
      <c r="G431" s="31"/>
    </row>
    <row r="432">
      <c r="A432" s="31"/>
      <c r="B432" s="31"/>
      <c r="C432" s="31"/>
      <c r="D432" s="31"/>
      <c r="E432" s="31"/>
      <c r="F432" s="31"/>
      <c r="G432" s="31"/>
    </row>
    <row r="433">
      <c r="A433" s="31"/>
      <c r="B433" s="31"/>
      <c r="C433" s="31"/>
      <c r="D433" s="31"/>
      <c r="E433" s="31"/>
      <c r="F433" s="31"/>
      <c r="G433" s="31"/>
    </row>
    <row r="434">
      <c r="A434" s="31"/>
      <c r="B434" s="31"/>
      <c r="C434" s="31"/>
      <c r="D434" s="31"/>
      <c r="E434" s="31"/>
      <c r="F434" s="31"/>
      <c r="G434" s="31"/>
    </row>
    <row r="435">
      <c r="A435" s="31"/>
      <c r="B435" s="31"/>
      <c r="C435" s="31"/>
      <c r="D435" s="31"/>
      <c r="E435" s="31"/>
      <c r="F435" s="31"/>
      <c r="G435" s="31"/>
    </row>
    <row r="436">
      <c r="A436" s="31"/>
      <c r="B436" s="31"/>
      <c r="C436" s="31"/>
      <c r="D436" s="31"/>
      <c r="E436" s="31"/>
      <c r="F436" s="31"/>
      <c r="G436" s="31"/>
    </row>
    <row r="437">
      <c r="A437" s="31"/>
      <c r="B437" s="31"/>
      <c r="C437" s="31"/>
      <c r="D437" s="31"/>
      <c r="E437" s="31"/>
      <c r="F437" s="31"/>
      <c r="G437" s="31"/>
    </row>
    <row r="438">
      <c r="A438" s="31"/>
      <c r="B438" s="31"/>
      <c r="C438" s="31"/>
      <c r="D438" s="31"/>
      <c r="E438" s="31"/>
      <c r="F438" s="31"/>
      <c r="G438" s="31"/>
    </row>
    <row r="439">
      <c r="A439" s="31"/>
      <c r="B439" s="31"/>
      <c r="C439" s="31"/>
      <c r="D439" s="31"/>
      <c r="E439" s="31"/>
      <c r="F439" s="31"/>
      <c r="G439" s="31"/>
    </row>
    <row r="440">
      <c r="A440" s="31"/>
      <c r="B440" s="31"/>
      <c r="C440" s="31"/>
      <c r="D440" s="31"/>
      <c r="E440" s="31"/>
      <c r="F440" s="31"/>
      <c r="G440" s="31"/>
    </row>
    <row r="441">
      <c r="A441" s="31"/>
      <c r="B441" s="31"/>
      <c r="C441" s="31"/>
      <c r="D441" s="31"/>
      <c r="E441" s="31"/>
      <c r="F441" s="31"/>
      <c r="G441" s="31"/>
    </row>
    <row r="442">
      <c r="A442" s="31"/>
      <c r="B442" s="31"/>
      <c r="C442" s="31"/>
      <c r="D442" s="31"/>
      <c r="E442" s="31"/>
      <c r="F442" s="31"/>
      <c r="G442" s="31"/>
    </row>
    <row r="443">
      <c r="A443" s="31"/>
      <c r="B443" s="31"/>
      <c r="C443" s="31"/>
      <c r="D443" s="31"/>
      <c r="E443" s="31"/>
      <c r="F443" s="31"/>
      <c r="G443" s="31"/>
    </row>
    <row r="444">
      <c r="A444" s="31"/>
      <c r="B444" s="31"/>
      <c r="C444" s="31"/>
      <c r="D444" s="31"/>
      <c r="E444" s="31"/>
      <c r="F444" s="31"/>
      <c r="G444" s="31"/>
    </row>
    <row r="445">
      <c r="A445" s="31"/>
      <c r="B445" s="31"/>
      <c r="C445" s="31"/>
      <c r="D445" s="31"/>
      <c r="E445" s="31"/>
      <c r="F445" s="31"/>
      <c r="G445" s="31"/>
    </row>
    <row r="446">
      <c r="A446" s="31"/>
      <c r="B446" s="31"/>
      <c r="C446" s="31"/>
      <c r="D446" s="31"/>
      <c r="E446" s="31"/>
      <c r="F446" s="31"/>
      <c r="G446" s="31"/>
    </row>
    <row r="447">
      <c r="A447" s="31"/>
      <c r="B447" s="31"/>
      <c r="C447" s="31"/>
      <c r="D447" s="31"/>
      <c r="E447" s="31"/>
      <c r="F447" s="31"/>
      <c r="G447" s="31"/>
    </row>
    <row r="448">
      <c r="A448" s="31"/>
      <c r="B448" s="31"/>
      <c r="C448" s="31"/>
      <c r="D448" s="31"/>
      <c r="E448" s="31"/>
      <c r="F448" s="31"/>
      <c r="G448" s="31"/>
    </row>
    <row r="449">
      <c r="A449" s="31"/>
      <c r="B449" s="31"/>
      <c r="C449" s="31"/>
      <c r="D449" s="31"/>
      <c r="E449" s="31"/>
      <c r="F449" s="31"/>
      <c r="G449" s="31"/>
    </row>
    <row r="450">
      <c r="A450" s="31"/>
      <c r="B450" s="31"/>
      <c r="C450" s="31"/>
      <c r="D450" s="31"/>
      <c r="E450" s="31"/>
      <c r="F450" s="31"/>
      <c r="G450" s="31"/>
    </row>
    <row r="451">
      <c r="A451" s="31"/>
      <c r="B451" s="31"/>
      <c r="C451" s="31"/>
      <c r="D451" s="31"/>
      <c r="E451" s="31"/>
      <c r="F451" s="31"/>
      <c r="G451" s="31"/>
    </row>
    <row r="452">
      <c r="A452" s="31"/>
      <c r="B452" s="31"/>
      <c r="C452" s="31"/>
      <c r="D452" s="31"/>
      <c r="E452" s="31"/>
      <c r="F452" s="31"/>
      <c r="G452" s="31"/>
    </row>
    <row r="453">
      <c r="A453" s="31"/>
      <c r="B453" s="31"/>
      <c r="C453" s="31"/>
      <c r="D453" s="31"/>
      <c r="E453" s="31"/>
      <c r="F453" s="31"/>
      <c r="G453" s="31"/>
    </row>
    <row r="454">
      <c r="A454" s="31"/>
      <c r="B454" s="31"/>
      <c r="C454" s="31"/>
      <c r="D454" s="31"/>
      <c r="E454" s="31"/>
      <c r="F454" s="31"/>
      <c r="G454" s="31"/>
    </row>
    <row r="455">
      <c r="A455" s="31"/>
      <c r="B455" s="31"/>
      <c r="C455" s="31"/>
      <c r="D455" s="31"/>
      <c r="E455" s="31"/>
      <c r="F455" s="31"/>
      <c r="G455" s="31"/>
    </row>
    <row r="456">
      <c r="A456" s="31"/>
      <c r="B456" s="31"/>
      <c r="C456" s="31"/>
      <c r="D456" s="31"/>
      <c r="E456" s="31"/>
      <c r="F456" s="31"/>
      <c r="G456" s="31"/>
    </row>
    <row r="457">
      <c r="A457" s="31"/>
      <c r="B457" s="31"/>
      <c r="C457" s="31"/>
      <c r="D457" s="31"/>
      <c r="E457" s="31"/>
      <c r="F457" s="31"/>
      <c r="G457" s="31"/>
    </row>
    <row r="458">
      <c r="A458" s="31"/>
      <c r="B458" s="31"/>
      <c r="C458" s="31"/>
      <c r="D458" s="31"/>
      <c r="E458" s="31"/>
      <c r="F458" s="31"/>
      <c r="G458" s="31"/>
    </row>
    <row r="459">
      <c r="A459" s="31"/>
      <c r="B459" s="31"/>
      <c r="C459" s="31"/>
      <c r="D459" s="31"/>
      <c r="E459" s="31"/>
      <c r="F459" s="31"/>
      <c r="G459" s="31"/>
    </row>
    <row r="460">
      <c r="A460" s="31"/>
      <c r="B460" s="31"/>
      <c r="C460" s="31"/>
      <c r="D460" s="31"/>
      <c r="E460" s="31"/>
      <c r="F460" s="31"/>
      <c r="G460" s="31"/>
    </row>
    <row r="461">
      <c r="A461" s="31"/>
      <c r="B461" s="31"/>
      <c r="C461" s="31"/>
      <c r="D461" s="31"/>
      <c r="E461" s="31"/>
      <c r="F461" s="31"/>
      <c r="G461" s="31"/>
    </row>
    <row r="462">
      <c r="A462" s="31"/>
      <c r="B462" s="31"/>
      <c r="C462" s="31"/>
      <c r="D462" s="31"/>
      <c r="E462" s="31"/>
      <c r="F462" s="31"/>
      <c r="G462" s="31"/>
    </row>
    <row r="463">
      <c r="A463" s="31"/>
      <c r="B463" s="31"/>
      <c r="C463" s="31"/>
      <c r="D463" s="31"/>
      <c r="E463" s="31"/>
      <c r="F463" s="31"/>
      <c r="G463" s="31"/>
    </row>
    <row r="464">
      <c r="A464" s="31"/>
      <c r="B464" s="31"/>
      <c r="C464" s="31"/>
      <c r="D464" s="31"/>
      <c r="E464" s="31"/>
      <c r="F464" s="31"/>
      <c r="G464" s="31"/>
    </row>
    <row r="465">
      <c r="A465" s="31"/>
      <c r="B465" s="31"/>
      <c r="C465" s="31"/>
      <c r="D465" s="31"/>
      <c r="E465" s="31"/>
      <c r="F465" s="31"/>
      <c r="G465" s="31"/>
    </row>
    <row r="466">
      <c r="A466" s="31"/>
      <c r="B466" s="31"/>
      <c r="C466" s="31"/>
      <c r="D466" s="31"/>
      <c r="E466" s="31"/>
      <c r="F466" s="31"/>
      <c r="G466" s="31"/>
    </row>
    <row r="467">
      <c r="A467" s="31"/>
      <c r="B467" s="31"/>
      <c r="C467" s="31"/>
      <c r="D467" s="31"/>
      <c r="E467" s="31"/>
      <c r="F467" s="31"/>
      <c r="G467" s="31"/>
    </row>
    <row r="468">
      <c r="A468" s="31"/>
      <c r="B468" s="31"/>
      <c r="C468" s="31"/>
      <c r="D468" s="31"/>
      <c r="E468" s="31"/>
      <c r="F468" s="31"/>
      <c r="G468" s="31"/>
    </row>
    <row r="469">
      <c r="A469" s="31"/>
      <c r="B469" s="31"/>
      <c r="C469" s="31"/>
      <c r="D469" s="31"/>
      <c r="E469" s="31"/>
      <c r="F469" s="31"/>
      <c r="G469" s="31"/>
    </row>
    <row r="470">
      <c r="A470" s="31"/>
      <c r="B470" s="31"/>
      <c r="C470" s="31"/>
      <c r="D470" s="31"/>
      <c r="E470" s="31"/>
      <c r="F470" s="31"/>
      <c r="G470" s="31"/>
    </row>
    <row r="471">
      <c r="A471" s="31"/>
      <c r="B471" s="31"/>
      <c r="C471" s="31"/>
      <c r="D471" s="31"/>
      <c r="E471" s="31"/>
      <c r="F471" s="31"/>
      <c r="G471" s="31"/>
    </row>
    <row r="472">
      <c r="A472" s="31"/>
      <c r="B472" s="31"/>
      <c r="C472" s="31"/>
      <c r="D472" s="31"/>
      <c r="E472" s="31"/>
      <c r="F472" s="31"/>
      <c r="G472" s="31"/>
    </row>
    <row r="473">
      <c r="A473" s="31"/>
      <c r="B473" s="31"/>
      <c r="C473" s="31"/>
      <c r="D473" s="31"/>
      <c r="E473" s="31"/>
      <c r="F473" s="31"/>
      <c r="G473" s="31"/>
    </row>
    <row r="474">
      <c r="A474" s="31"/>
      <c r="B474" s="31"/>
      <c r="C474" s="31"/>
      <c r="D474" s="31"/>
      <c r="E474" s="31"/>
      <c r="F474" s="31"/>
      <c r="G474" s="31"/>
    </row>
    <row r="475">
      <c r="A475" s="31"/>
      <c r="B475" s="31"/>
      <c r="C475" s="31"/>
      <c r="D475" s="31"/>
      <c r="E475" s="31"/>
      <c r="F475" s="31"/>
      <c r="G475" s="31"/>
    </row>
    <row r="476">
      <c r="A476" s="31"/>
      <c r="B476" s="31"/>
      <c r="C476" s="31"/>
      <c r="D476" s="31"/>
      <c r="E476" s="31"/>
      <c r="F476" s="31"/>
      <c r="G476" s="31"/>
    </row>
    <row r="477">
      <c r="A477" s="31"/>
      <c r="B477" s="31"/>
      <c r="C477" s="31"/>
      <c r="D477" s="31"/>
      <c r="E477" s="31"/>
      <c r="F477" s="31"/>
      <c r="G477" s="31"/>
    </row>
    <row r="478">
      <c r="A478" s="31"/>
      <c r="B478" s="31"/>
      <c r="C478" s="31"/>
      <c r="D478" s="31"/>
      <c r="E478" s="31"/>
      <c r="F478" s="31"/>
      <c r="G478" s="31"/>
    </row>
    <row r="479">
      <c r="A479" s="31"/>
      <c r="B479" s="31"/>
      <c r="C479" s="31"/>
      <c r="D479" s="31"/>
      <c r="E479" s="31"/>
      <c r="F479" s="31"/>
      <c r="G479" s="31"/>
    </row>
    <row r="480">
      <c r="A480" s="31"/>
      <c r="B480" s="31"/>
      <c r="C480" s="31"/>
      <c r="D480" s="31"/>
      <c r="E480" s="31"/>
      <c r="F480" s="31"/>
      <c r="G480" s="31"/>
    </row>
    <row r="481">
      <c r="A481" s="31"/>
      <c r="B481" s="31"/>
      <c r="C481" s="31"/>
      <c r="D481" s="31"/>
      <c r="E481" s="31"/>
      <c r="F481" s="31"/>
      <c r="G481" s="31"/>
    </row>
    <row r="482">
      <c r="A482" s="31"/>
      <c r="B482" s="31"/>
      <c r="C482" s="31"/>
      <c r="D482" s="31"/>
      <c r="E482" s="31"/>
      <c r="F482" s="31"/>
      <c r="G482" s="31"/>
    </row>
    <row r="483">
      <c r="A483" s="31"/>
      <c r="B483" s="31"/>
      <c r="C483" s="31"/>
      <c r="D483" s="31"/>
      <c r="E483" s="31"/>
      <c r="F483" s="31"/>
      <c r="G483" s="31"/>
    </row>
    <row r="484">
      <c r="A484" s="31"/>
      <c r="B484" s="31"/>
      <c r="C484" s="31"/>
      <c r="D484" s="31"/>
      <c r="E484" s="31"/>
      <c r="F484" s="31"/>
      <c r="G484" s="31"/>
    </row>
    <row r="485">
      <c r="A485" s="31"/>
      <c r="B485" s="31"/>
      <c r="C485" s="31"/>
      <c r="D485" s="31"/>
      <c r="E485" s="31"/>
      <c r="F485" s="31"/>
      <c r="G485" s="31"/>
    </row>
    <row r="486">
      <c r="A486" s="31"/>
      <c r="B486" s="31"/>
      <c r="C486" s="31"/>
      <c r="D486" s="31"/>
      <c r="E486" s="31"/>
      <c r="F486" s="31"/>
      <c r="G486" s="31"/>
    </row>
    <row r="487">
      <c r="A487" s="31"/>
      <c r="B487" s="31"/>
      <c r="C487" s="31"/>
      <c r="D487" s="31"/>
      <c r="E487" s="31"/>
      <c r="F487" s="31"/>
      <c r="G487" s="31"/>
    </row>
    <row r="488">
      <c r="A488" s="31"/>
      <c r="B488" s="31"/>
      <c r="C488" s="31"/>
      <c r="D488" s="31"/>
      <c r="E488" s="31"/>
      <c r="F488" s="31"/>
      <c r="G488" s="31"/>
    </row>
    <row r="489">
      <c r="A489" s="31"/>
      <c r="B489" s="31"/>
      <c r="C489" s="31"/>
      <c r="D489" s="31"/>
      <c r="E489" s="31"/>
      <c r="F489" s="31"/>
      <c r="G489" s="31"/>
    </row>
    <row r="490">
      <c r="A490" s="31"/>
      <c r="B490" s="31"/>
      <c r="C490" s="31"/>
      <c r="D490" s="31"/>
      <c r="E490" s="31"/>
      <c r="F490" s="31"/>
      <c r="G490" s="31"/>
    </row>
    <row r="491">
      <c r="A491" s="31"/>
      <c r="B491" s="31"/>
      <c r="C491" s="31"/>
      <c r="D491" s="31"/>
      <c r="E491" s="31"/>
      <c r="F491" s="31"/>
      <c r="G491" s="31"/>
    </row>
    <row r="492">
      <c r="A492" s="31"/>
      <c r="B492" s="31"/>
      <c r="C492" s="31"/>
      <c r="D492" s="31"/>
      <c r="E492" s="31"/>
      <c r="F492" s="31"/>
      <c r="G492" s="31"/>
    </row>
    <row r="493">
      <c r="A493" s="31"/>
      <c r="B493" s="31"/>
      <c r="C493" s="31"/>
      <c r="D493" s="31"/>
      <c r="E493" s="31"/>
      <c r="F493" s="31"/>
      <c r="G493" s="31"/>
    </row>
    <row r="494">
      <c r="A494" s="31"/>
      <c r="B494" s="31"/>
      <c r="C494" s="31"/>
      <c r="D494" s="31"/>
      <c r="E494" s="31"/>
      <c r="F494" s="31"/>
      <c r="G494" s="31"/>
    </row>
    <row r="495">
      <c r="A495" s="31"/>
      <c r="B495" s="31"/>
      <c r="C495" s="31"/>
      <c r="D495" s="31"/>
      <c r="E495" s="31"/>
      <c r="F495" s="31"/>
      <c r="G495" s="31"/>
    </row>
    <row r="496">
      <c r="A496" s="31"/>
      <c r="B496" s="31"/>
      <c r="C496" s="31"/>
      <c r="D496" s="31"/>
      <c r="E496" s="31"/>
      <c r="F496" s="31"/>
      <c r="G496" s="31"/>
    </row>
    <row r="497">
      <c r="A497" s="31"/>
      <c r="B497" s="31"/>
      <c r="C497" s="31"/>
      <c r="D497" s="31"/>
      <c r="E497" s="31"/>
      <c r="F497" s="31"/>
      <c r="G497" s="31"/>
    </row>
    <row r="498">
      <c r="A498" s="31"/>
      <c r="B498" s="31"/>
      <c r="C498" s="31"/>
      <c r="D498" s="31"/>
      <c r="E498" s="31"/>
      <c r="F498" s="31"/>
      <c r="G498" s="31"/>
    </row>
    <row r="499">
      <c r="A499" s="31"/>
      <c r="B499" s="31"/>
      <c r="C499" s="31"/>
      <c r="D499" s="31"/>
      <c r="E499" s="31"/>
      <c r="F499" s="31"/>
      <c r="G499" s="31"/>
    </row>
    <row r="500">
      <c r="A500" s="31"/>
      <c r="B500" s="31"/>
      <c r="C500" s="31"/>
      <c r="D500" s="31"/>
      <c r="E500" s="31"/>
      <c r="F500" s="31"/>
      <c r="G500" s="31"/>
    </row>
    <row r="501">
      <c r="A501" s="31"/>
      <c r="B501" s="31"/>
      <c r="C501" s="31"/>
      <c r="D501" s="31"/>
      <c r="E501" s="31"/>
      <c r="F501" s="31"/>
      <c r="G501" s="31"/>
    </row>
    <row r="502">
      <c r="A502" s="31"/>
      <c r="B502" s="31"/>
      <c r="C502" s="31"/>
      <c r="D502" s="31"/>
      <c r="E502" s="31"/>
      <c r="F502" s="31"/>
      <c r="G502" s="31"/>
    </row>
    <row r="503">
      <c r="A503" s="31"/>
      <c r="B503" s="31"/>
      <c r="C503" s="31"/>
      <c r="D503" s="31"/>
      <c r="E503" s="31"/>
      <c r="F503" s="31"/>
      <c r="G503" s="31"/>
    </row>
    <row r="504">
      <c r="A504" s="31"/>
      <c r="B504" s="31"/>
      <c r="C504" s="31"/>
      <c r="D504" s="31"/>
      <c r="E504" s="31"/>
      <c r="F504" s="31"/>
      <c r="G504" s="31"/>
    </row>
    <row r="505">
      <c r="A505" s="31"/>
      <c r="B505" s="31"/>
      <c r="C505" s="31"/>
      <c r="D505" s="31"/>
      <c r="E505" s="31"/>
      <c r="F505" s="31"/>
      <c r="G505" s="31"/>
    </row>
    <row r="506">
      <c r="A506" s="31"/>
      <c r="B506" s="31"/>
      <c r="C506" s="31"/>
      <c r="D506" s="31"/>
      <c r="E506" s="31"/>
      <c r="F506" s="31"/>
      <c r="G506" s="31"/>
    </row>
    <row r="507">
      <c r="A507" s="31"/>
      <c r="B507" s="31"/>
      <c r="C507" s="31"/>
      <c r="D507" s="31"/>
      <c r="E507" s="31"/>
      <c r="F507" s="31"/>
      <c r="G507" s="31"/>
    </row>
    <row r="508">
      <c r="A508" s="31"/>
      <c r="B508" s="31"/>
      <c r="C508" s="31"/>
      <c r="D508" s="31"/>
      <c r="E508" s="31"/>
      <c r="F508" s="31"/>
      <c r="G508" s="31"/>
    </row>
    <row r="509">
      <c r="A509" s="31"/>
      <c r="B509" s="31"/>
      <c r="C509" s="31"/>
      <c r="D509" s="31"/>
      <c r="E509" s="31"/>
      <c r="F509" s="31"/>
      <c r="G509" s="31"/>
    </row>
    <row r="510">
      <c r="A510" s="31"/>
      <c r="B510" s="31"/>
      <c r="C510" s="31"/>
      <c r="D510" s="31"/>
      <c r="E510" s="31"/>
      <c r="F510" s="31"/>
      <c r="G510" s="31"/>
    </row>
    <row r="511">
      <c r="A511" s="31"/>
      <c r="B511" s="31"/>
      <c r="C511" s="31"/>
      <c r="D511" s="31"/>
      <c r="E511" s="31"/>
      <c r="F511" s="31"/>
      <c r="G511" s="31"/>
    </row>
    <row r="512">
      <c r="A512" s="31"/>
      <c r="B512" s="31"/>
      <c r="C512" s="31"/>
      <c r="D512" s="31"/>
      <c r="E512" s="31"/>
      <c r="F512" s="31"/>
      <c r="G512" s="31"/>
    </row>
    <row r="513">
      <c r="A513" s="31"/>
      <c r="B513" s="31"/>
      <c r="C513" s="31"/>
      <c r="D513" s="31"/>
      <c r="E513" s="31"/>
      <c r="F513" s="31"/>
      <c r="G513" s="31"/>
    </row>
    <row r="514">
      <c r="A514" s="31"/>
      <c r="B514" s="31"/>
      <c r="C514" s="31"/>
      <c r="D514" s="31"/>
      <c r="E514" s="31"/>
      <c r="F514" s="31"/>
      <c r="G514" s="31"/>
    </row>
    <row r="515">
      <c r="A515" s="31"/>
      <c r="B515" s="31"/>
      <c r="C515" s="31"/>
      <c r="D515" s="31"/>
      <c r="E515" s="31"/>
      <c r="F515" s="31"/>
      <c r="G515" s="31"/>
    </row>
    <row r="516">
      <c r="A516" s="31"/>
      <c r="B516" s="31"/>
      <c r="C516" s="31"/>
      <c r="D516" s="31"/>
      <c r="E516" s="31"/>
      <c r="F516" s="31"/>
      <c r="G516" s="31"/>
    </row>
    <row r="517">
      <c r="A517" s="31"/>
      <c r="B517" s="31"/>
      <c r="C517" s="31"/>
      <c r="D517" s="31"/>
      <c r="E517" s="31"/>
      <c r="F517" s="31"/>
      <c r="G517" s="31"/>
    </row>
    <row r="518">
      <c r="A518" s="31"/>
      <c r="B518" s="31"/>
      <c r="C518" s="31"/>
      <c r="D518" s="31"/>
      <c r="E518" s="31"/>
      <c r="F518" s="31"/>
      <c r="G518" s="31"/>
    </row>
    <row r="519">
      <c r="A519" s="31"/>
      <c r="B519" s="31"/>
      <c r="C519" s="31"/>
      <c r="D519" s="31"/>
      <c r="E519" s="31"/>
      <c r="F519" s="31"/>
      <c r="G519" s="31"/>
    </row>
    <row r="520">
      <c r="A520" s="31"/>
      <c r="B520" s="31"/>
      <c r="C520" s="31"/>
      <c r="D520" s="31"/>
      <c r="E520" s="31"/>
      <c r="F520" s="31"/>
      <c r="G520" s="31"/>
    </row>
    <row r="521">
      <c r="A521" s="31"/>
      <c r="B521" s="31"/>
      <c r="C521" s="31"/>
      <c r="D521" s="31"/>
      <c r="E521" s="31"/>
      <c r="F521" s="31"/>
      <c r="G521" s="31"/>
    </row>
    <row r="522">
      <c r="A522" s="31"/>
      <c r="B522" s="31"/>
      <c r="C522" s="31"/>
      <c r="D522" s="31"/>
      <c r="E522" s="31"/>
      <c r="F522" s="31"/>
      <c r="G522" s="31"/>
    </row>
    <row r="523">
      <c r="A523" s="31"/>
      <c r="B523" s="31"/>
      <c r="C523" s="31"/>
      <c r="D523" s="31"/>
      <c r="E523" s="31"/>
      <c r="F523" s="31"/>
      <c r="G523" s="31"/>
    </row>
    <row r="524">
      <c r="A524" s="31"/>
      <c r="B524" s="31"/>
      <c r="C524" s="31"/>
      <c r="D524" s="31"/>
      <c r="E524" s="31"/>
      <c r="F524" s="31"/>
      <c r="G524" s="31"/>
    </row>
    <row r="525">
      <c r="A525" s="31"/>
      <c r="B525" s="31"/>
      <c r="C525" s="31"/>
      <c r="D525" s="31"/>
      <c r="E525" s="31"/>
      <c r="F525" s="31"/>
      <c r="G525" s="31"/>
    </row>
    <row r="526">
      <c r="A526" s="31"/>
      <c r="B526" s="31"/>
      <c r="C526" s="31"/>
      <c r="D526" s="31"/>
      <c r="E526" s="31"/>
      <c r="F526" s="31"/>
      <c r="G526" s="31"/>
    </row>
    <row r="527">
      <c r="A527" s="31"/>
      <c r="B527" s="31"/>
      <c r="C527" s="31"/>
      <c r="D527" s="31"/>
      <c r="E527" s="31"/>
      <c r="F527" s="31"/>
      <c r="G527" s="31"/>
    </row>
    <row r="528">
      <c r="A528" s="31"/>
      <c r="B528" s="31"/>
      <c r="C528" s="31"/>
      <c r="D528" s="31"/>
      <c r="E528" s="31"/>
      <c r="F528" s="31"/>
      <c r="G528" s="31"/>
    </row>
    <row r="529">
      <c r="A529" s="31"/>
      <c r="B529" s="31"/>
      <c r="C529" s="31"/>
      <c r="D529" s="31"/>
      <c r="E529" s="31"/>
      <c r="F529" s="31"/>
      <c r="G529" s="31"/>
    </row>
    <row r="530">
      <c r="A530" s="31"/>
      <c r="B530" s="31"/>
      <c r="C530" s="31"/>
      <c r="D530" s="31"/>
      <c r="E530" s="31"/>
      <c r="F530" s="31"/>
      <c r="G530" s="31"/>
    </row>
    <row r="531">
      <c r="A531" s="31"/>
      <c r="B531" s="31"/>
      <c r="C531" s="31"/>
      <c r="D531" s="31"/>
      <c r="E531" s="31"/>
      <c r="F531" s="31"/>
      <c r="G531" s="31"/>
    </row>
    <row r="532">
      <c r="A532" s="31"/>
      <c r="B532" s="31"/>
      <c r="C532" s="31"/>
      <c r="D532" s="31"/>
      <c r="E532" s="31"/>
      <c r="F532" s="31"/>
      <c r="G532" s="31"/>
    </row>
    <row r="533">
      <c r="A533" s="31"/>
      <c r="B533" s="31"/>
      <c r="C533" s="31"/>
      <c r="D533" s="31"/>
      <c r="E533" s="31"/>
      <c r="F533" s="31"/>
      <c r="G533" s="31"/>
    </row>
    <row r="534">
      <c r="A534" s="31"/>
      <c r="B534" s="31"/>
      <c r="C534" s="31"/>
      <c r="D534" s="31"/>
      <c r="E534" s="31"/>
      <c r="F534" s="31"/>
      <c r="G534" s="31"/>
    </row>
    <row r="535">
      <c r="A535" s="31"/>
      <c r="B535" s="31"/>
      <c r="C535" s="31"/>
      <c r="D535" s="31"/>
      <c r="E535" s="31"/>
      <c r="F535" s="31"/>
      <c r="G535" s="31"/>
    </row>
    <row r="536">
      <c r="A536" s="31"/>
      <c r="B536" s="31"/>
      <c r="C536" s="31"/>
      <c r="D536" s="31"/>
      <c r="E536" s="31"/>
      <c r="F536" s="31"/>
      <c r="G536" s="31"/>
    </row>
    <row r="537">
      <c r="A537" s="31"/>
      <c r="B537" s="31"/>
      <c r="C537" s="31"/>
      <c r="D537" s="31"/>
      <c r="E537" s="31"/>
      <c r="F537" s="31"/>
      <c r="G537" s="31"/>
    </row>
    <row r="538">
      <c r="A538" s="31"/>
      <c r="B538" s="31"/>
      <c r="C538" s="31"/>
      <c r="D538" s="31"/>
      <c r="E538" s="31"/>
      <c r="F538" s="31"/>
      <c r="G538" s="31"/>
    </row>
    <row r="539">
      <c r="A539" s="31"/>
      <c r="B539" s="31"/>
      <c r="C539" s="31"/>
      <c r="D539" s="31"/>
      <c r="E539" s="31"/>
      <c r="F539" s="31"/>
      <c r="G539" s="31"/>
    </row>
    <row r="540">
      <c r="A540" s="31"/>
      <c r="B540" s="31"/>
      <c r="C540" s="31"/>
      <c r="D540" s="31"/>
      <c r="E540" s="31"/>
      <c r="F540" s="31"/>
      <c r="G540" s="31"/>
    </row>
    <row r="541">
      <c r="A541" s="31"/>
      <c r="B541" s="31"/>
      <c r="C541" s="31"/>
      <c r="D541" s="31"/>
      <c r="E541" s="31"/>
      <c r="F541" s="31"/>
      <c r="G541" s="31"/>
    </row>
    <row r="542">
      <c r="A542" s="31"/>
      <c r="B542" s="31"/>
      <c r="C542" s="31"/>
      <c r="D542" s="31"/>
      <c r="E542" s="31"/>
      <c r="F542" s="31"/>
      <c r="G542" s="31"/>
    </row>
    <row r="543">
      <c r="A543" s="31"/>
      <c r="B543" s="31"/>
      <c r="C543" s="31"/>
      <c r="D543" s="31"/>
      <c r="E543" s="31"/>
      <c r="F543" s="31"/>
      <c r="G543" s="31"/>
    </row>
    <row r="544">
      <c r="A544" s="31"/>
      <c r="B544" s="31"/>
      <c r="C544" s="31"/>
      <c r="D544" s="31"/>
      <c r="E544" s="31"/>
      <c r="F544" s="31"/>
      <c r="G544" s="31"/>
    </row>
    <row r="545">
      <c r="A545" s="31"/>
      <c r="B545" s="31"/>
      <c r="C545" s="31"/>
      <c r="D545" s="31"/>
      <c r="E545" s="31"/>
      <c r="F545" s="31"/>
      <c r="G545" s="31"/>
    </row>
    <row r="546">
      <c r="A546" s="31"/>
      <c r="B546" s="31"/>
      <c r="C546" s="31"/>
      <c r="D546" s="31"/>
      <c r="E546" s="31"/>
      <c r="F546" s="31"/>
      <c r="G546" s="31"/>
    </row>
    <row r="547">
      <c r="A547" s="31"/>
      <c r="B547" s="31"/>
      <c r="C547" s="31"/>
      <c r="D547" s="31"/>
      <c r="E547" s="31"/>
      <c r="F547" s="31"/>
      <c r="G547" s="31"/>
    </row>
    <row r="548">
      <c r="A548" s="31"/>
      <c r="B548" s="31"/>
      <c r="C548" s="31"/>
      <c r="D548" s="31"/>
      <c r="E548" s="31"/>
      <c r="F548" s="31"/>
      <c r="G548" s="31"/>
    </row>
    <row r="549">
      <c r="A549" s="31"/>
      <c r="B549" s="31"/>
      <c r="C549" s="31"/>
      <c r="D549" s="31"/>
      <c r="E549" s="31"/>
      <c r="F549" s="31"/>
      <c r="G549" s="31"/>
    </row>
    <row r="550">
      <c r="A550" s="31"/>
      <c r="B550" s="31"/>
      <c r="C550" s="31"/>
      <c r="D550" s="31"/>
      <c r="E550" s="31"/>
      <c r="F550" s="31"/>
      <c r="G550" s="31"/>
    </row>
    <row r="551">
      <c r="A551" s="31"/>
      <c r="B551" s="31"/>
      <c r="C551" s="31"/>
      <c r="D551" s="31"/>
      <c r="E551" s="31"/>
      <c r="F551" s="31"/>
      <c r="G551" s="31"/>
    </row>
    <row r="552">
      <c r="A552" s="31"/>
      <c r="B552" s="31"/>
      <c r="C552" s="31"/>
      <c r="D552" s="31"/>
      <c r="E552" s="31"/>
      <c r="F552" s="31"/>
      <c r="G552" s="31"/>
    </row>
    <row r="553">
      <c r="A553" s="31"/>
      <c r="B553" s="31"/>
      <c r="C553" s="31"/>
      <c r="D553" s="31"/>
      <c r="E553" s="31"/>
      <c r="F553" s="31"/>
      <c r="G553" s="31"/>
    </row>
    <row r="554">
      <c r="A554" s="31"/>
      <c r="B554" s="31"/>
      <c r="C554" s="31"/>
      <c r="D554" s="31"/>
      <c r="E554" s="31"/>
      <c r="F554" s="31"/>
      <c r="G554" s="31"/>
    </row>
    <row r="555">
      <c r="A555" s="31"/>
      <c r="B555" s="31"/>
      <c r="C555" s="31"/>
      <c r="D555" s="31"/>
      <c r="E555" s="31"/>
      <c r="F555" s="31"/>
      <c r="G555" s="31"/>
    </row>
    <row r="556">
      <c r="A556" s="31"/>
      <c r="B556" s="31"/>
      <c r="C556" s="31"/>
      <c r="D556" s="31"/>
      <c r="E556" s="31"/>
      <c r="F556" s="31"/>
      <c r="G556" s="31"/>
    </row>
    <row r="557">
      <c r="A557" s="31"/>
      <c r="B557" s="31"/>
      <c r="C557" s="31"/>
      <c r="D557" s="31"/>
      <c r="E557" s="31"/>
      <c r="F557" s="31"/>
      <c r="G557" s="31"/>
    </row>
    <row r="558">
      <c r="A558" s="31"/>
      <c r="B558" s="31"/>
      <c r="C558" s="31"/>
      <c r="D558" s="31"/>
      <c r="E558" s="31"/>
      <c r="F558" s="31"/>
      <c r="G558" s="31"/>
    </row>
    <row r="559">
      <c r="A559" s="31"/>
      <c r="B559" s="31"/>
      <c r="C559" s="31"/>
      <c r="D559" s="31"/>
      <c r="E559" s="31"/>
      <c r="F559" s="31"/>
      <c r="G559" s="31"/>
    </row>
    <row r="560">
      <c r="A560" s="31"/>
      <c r="B560" s="31"/>
      <c r="C560" s="31"/>
      <c r="D560" s="31"/>
      <c r="E560" s="31"/>
      <c r="F560" s="31"/>
      <c r="G560" s="31"/>
    </row>
    <row r="561">
      <c r="A561" s="31"/>
      <c r="B561" s="31"/>
      <c r="C561" s="31"/>
      <c r="D561" s="31"/>
      <c r="E561" s="31"/>
      <c r="F561" s="31"/>
      <c r="G561" s="31"/>
    </row>
    <row r="562">
      <c r="A562" s="31"/>
      <c r="B562" s="31"/>
      <c r="C562" s="31"/>
      <c r="D562" s="31"/>
      <c r="E562" s="31"/>
      <c r="F562" s="31"/>
      <c r="G562" s="31"/>
    </row>
    <row r="563">
      <c r="A563" s="31"/>
      <c r="B563" s="31"/>
      <c r="C563" s="31"/>
      <c r="D563" s="31"/>
      <c r="E563" s="31"/>
      <c r="F563" s="31"/>
      <c r="G563" s="31"/>
    </row>
    <row r="564">
      <c r="A564" s="31"/>
      <c r="B564" s="31"/>
      <c r="C564" s="31"/>
      <c r="D564" s="31"/>
      <c r="E564" s="31"/>
      <c r="F564" s="31"/>
      <c r="G564" s="31"/>
    </row>
    <row r="565">
      <c r="A565" s="31"/>
      <c r="B565" s="31"/>
      <c r="C565" s="31"/>
      <c r="D565" s="31"/>
      <c r="E565" s="31"/>
      <c r="F565" s="31"/>
      <c r="G565" s="31"/>
    </row>
    <row r="566">
      <c r="A566" s="31"/>
      <c r="B566" s="31"/>
      <c r="C566" s="31"/>
      <c r="D566" s="31"/>
      <c r="E566" s="31"/>
      <c r="F566" s="31"/>
      <c r="G566" s="31"/>
    </row>
    <row r="567">
      <c r="A567" s="31"/>
      <c r="B567" s="31"/>
      <c r="C567" s="31"/>
      <c r="D567" s="31"/>
      <c r="E567" s="31"/>
      <c r="F567" s="31"/>
      <c r="G567" s="31"/>
    </row>
    <row r="568">
      <c r="A568" s="31"/>
      <c r="B568" s="31"/>
      <c r="C568" s="31"/>
      <c r="D568" s="31"/>
      <c r="E568" s="31"/>
      <c r="F568" s="31"/>
      <c r="G568" s="31"/>
    </row>
    <row r="569">
      <c r="A569" s="31"/>
      <c r="B569" s="31"/>
      <c r="C569" s="31"/>
      <c r="D569" s="31"/>
      <c r="E569" s="31"/>
      <c r="F569" s="31"/>
      <c r="G569" s="31"/>
    </row>
    <row r="570">
      <c r="A570" s="31"/>
      <c r="B570" s="31"/>
      <c r="C570" s="31"/>
      <c r="D570" s="31"/>
      <c r="E570" s="31"/>
      <c r="F570" s="31"/>
      <c r="G570" s="31"/>
    </row>
    <row r="571">
      <c r="A571" s="31"/>
      <c r="B571" s="31"/>
      <c r="C571" s="31"/>
      <c r="D571" s="31"/>
      <c r="E571" s="31"/>
      <c r="F571" s="31"/>
      <c r="G571" s="31"/>
    </row>
    <row r="572">
      <c r="A572" s="31"/>
      <c r="B572" s="31"/>
      <c r="C572" s="31"/>
      <c r="D572" s="31"/>
      <c r="E572" s="31"/>
      <c r="F572" s="31"/>
      <c r="G572" s="31"/>
    </row>
    <row r="573">
      <c r="A573" s="31"/>
      <c r="B573" s="31"/>
      <c r="C573" s="31"/>
      <c r="D573" s="31"/>
      <c r="E573" s="31"/>
      <c r="F573" s="31"/>
      <c r="G573" s="31"/>
    </row>
    <row r="574">
      <c r="A574" s="31"/>
      <c r="B574" s="31"/>
      <c r="C574" s="31"/>
      <c r="D574" s="31"/>
      <c r="E574" s="31"/>
      <c r="F574" s="31"/>
      <c r="G574" s="31"/>
    </row>
    <row r="575">
      <c r="A575" s="31"/>
      <c r="B575" s="31"/>
      <c r="C575" s="31"/>
      <c r="D575" s="31"/>
      <c r="E575" s="31"/>
      <c r="F575" s="31"/>
      <c r="G575" s="31"/>
    </row>
    <row r="576">
      <c r="A576" s="31"/>
      <c r="B576" s="31"/>
      <c r="C576" s="31"/>
      <c r="D576" s="31"/>
      <c r="E576" s="31"/>
      <c r="F576" s="31"/>
      <c r="G576" s="31"/>
    </row>
    <row r="577">
      <c r="A577" s="31"/>
      <c r="B577" s="31"/>
      <c r="C577" s="31"/>
      <c r="D577" s="31"/>
      <c r="E577" s="31"/>
      <c r="F577" s="31"/>
      <c r="G577" s="31"/>
    </row>
    <row r="578">
      <c r="A578" s="31"/>
      <c r="B578" s="31"/>
      <c r="C578" s="31"/>
      <c r="D578" s="31"/>
      <c r="E578" s="31"/>
      <c r="F578" s="31"/>
      <c r="G578" s="31"/>
    </row>
    <row r="579">
      <c r="A579" s="31"/>
      <c r="B579" s="31"/>
      <c r="C579" s="31"/>
      <c r="D579" s="31"/>
      <c r="E579" s="31"/>
      <c r="F579" s="31"/>
      <c r="G579" s="31"/>
    </row>
    <row r="580">
      <c r="A580" s="31"/>
      <c r="B580" s="31"/>
      <c r="C580" s="31"/>
      <c r="D580" s="31"/>
      <c r="E580" s="31"/>
      <c r="F580" s="31"/>
      <c r="G580" s="31"/>
    </row>
    <row r="581">
      <c r="A581" s="31"/>
      <c r="B581" s="31"/>
      <c r="C581" s="31"/>
      <c r="D581" s="31"/>
      <c r="E581" s="31"/>
      <c r="F581" s="31"/>
      <c r="G581" s="31"/>
    </row>
    <row r="582">
      <c r="A582" s="31"/>
      <c r="B582" s="31"/>
      <c r="C582" s="31"/>
      <c r="D582" s="31"/>
      <c r="E582" s="31"/>
      <c r="F582" s="31"/>
      <c r="G582" s="31"/>
    </row>
    <row r="583">
      <c r="A583" s="31"/>
      <c r="B583" s="31"/>
      <c r="C583" s="31"/>
      <c r="D583" s="31"/>
      <c r="E583" s="31"/>
      <c r="F583" s="31"/>
      <c r="G583" s="31"/>
    </row>
    <row r="584">
      <c r="A584" s="31"/>
      <c r="B584" s="31"/>
      <c r="C584" s="31"/>
      <c r="D584" s="31"/>
      <c r="E584" s="31"/>
      <c r="F584" s="31"/>
      <c r="G584" s="31"/>
    </row>
    <row r="585">
      <c r="A585" s="31"/>
      <c r="B585" s="31"/>
      <c r="C585" s="31"/>
      <c r="D585" s="31"/>
      <c r="E585" s="31"/>
      <c r="F585" s="31"/>
      <c r="G585" s="31"/>
    </row>
    <row r="586">
      <c r="A586" s="31"/>
      <c r="B586" s="31"/>
      <c r="C586" s="31"/>
      <c r="D586" s="31"/>
      <c r="E586" s="31"/>
      <c r="F586" s="31"/>
      <c r="G586" s="31"/>
    </row>
    <row r="587">
      <c r="A587" s="31"/>
      <c r="B587" s="31"/>
      <c r="C587" s="31"/>
      <c r="D587" s="31"/>
      <c r="E587" s="31"/>
      <c r="F587" s="31"/>
      <c r="G587" s="31"/>
    </row>
    <row r="588">
      <c r="A588" s="31"/>
      <c r="B588" s="31"/>
      <c r="C588" s="31"/>
      <c r="D588" s="31"/>
      <c r="E588" s="31"/>
      <c r="F588" s="31"/>
      <c r="G588" s="31"/>
    </row>
    <row r="589">
      <c r="A589" s="31"/>
      <c r="B589" s="31"/>
      <c r="C589" s="31"/>
      <c r="D589" s="31"/>
      <c r="E589" s="31"/>
      <c r="F589" s="31"/>
      <c r="G589" s="31"/>
    </row>
    <row r="590">
      <c r="A590" s="31"/>
      <c r="B590" s="31"/>
      <c r="C590" s="31"/>
      <c r="D590" s="31"/>
      <c r="E590" s="31"/>
      <c r="F590" s="31"/>
      <c r="G590" s="31"/>
    </row>
    <row r="591">
      <c r="A591" s="31"/>
      <c r="B591" s="31"/>
      <c r="C591" s="31"/>
      <c r="D591" s="31"/>
      <c r="E591" s="31"/>
      <c r="F591" s="31"/>
      <c r="G591" s="31"/>
    </row>
    <row r="592">
      <c r="A592" s="31"/>
      <c r="B592" s="31"/>
      <c r="C592" s="31"/>
      <c r="D592" s="31"/>
      <c r="E592" s="31"/>
      <c r="F592" s="31"/>
      <c r="G592" s="31"/>
    </row>
    <row r="593">
      <c r="A593" s="31"/>
      <c r="B593" s="31"/>
      <c r="C593" s="31"/>
      <c r="D593" s="31"/>
      <c r="E593" s="31"/>
      <c r="F593" s="31"/>
      <c r="G593" s="31"/>
    </row>
    <row r="594">
      <c r="A594" s="31"/>
      <c r="B594" s="31"/>
      <c r="C594" s="31"/>
      <c r="D594" s="31"/>
      <c r="E594" s="31"/>
      <c r="F594" s="31"/>
      <c r="G594" s="31"/>
    </row>
    <row r="595">
      <c r="A595" s="31"/>
      <c r="B595" s="31"/>
      <c r="C595" s="31"/>
      <c r="D595" s="31"/>
      <c r="E595" s="31"/>
      <c r="F595" s="31"/>
      <c r="G595" s="31"/>
    </row>
    <row r="596">
      <c r="A596" s="31"/>
      <c r="B596" s="31"/>
      <c r="C596" s="31"/>
      <c r="D596" s="31"/>
      <c r="E596" s="31"/>
      <c r="F596" s="31"/>
      <c r="G596" s="31"/>
    </row>
    <row r="597">
      <c r="A597" s="31"/>
      <c r="B597" s="31"/>
      <c r="C597" s="31"/>
      <c r="D597" s="31"/>
      <c r="E597" s="31"/>
      <c r="F597" s="31"/>
      <c r="G597" s="31"/>
    </row>
    <row r="598">
      <c r="A598" s="31"/>
      <c r="B598" s="31"/>
      <c r="C598" s="31"/>
      <c r="D598" s="31"/>
      <c r="E598" s="31"/>
      <c r="F598" s="31"/>
      <c r="G598" s="31"/>
    </row>
    <row r="599">
      <c r="A599" s="31"/>
      <c r="B599" s="31"/>
      <c r="C599" s="31"/>
      <c r="D599" s="31"/>
      <c r="E599" s="31"/>
      <c r="F599" s="31"/>
      <c r="G599" s="31"/>
    </row>
    <row r="600">
      <c r="A600" s="31"/>
      <c r="B600" s="31"/>
      <c r="C600" s="31"/>
      <c r="D600" s="31"/>
      <c r="E600" s="31"/>
      <c r="F600" s="31"/>
      <c r="G600" s="31"/>
    </row>
    <row r="601">
      <c r="A601" s="31"/>
      <c r="B601" s="31"/>
      <c r="C601" s="31"/>
      <c r="D601" s="31"/>
      <c r="E601" s="31"/>
      <c r="F601" s="31"/>
      <c r="G601" s="31"/>
    </row>
    <row r="602">
      <c r="A602" s="31"/>
      <c r="B602" s="31"/>
      <c r="C602" s="31"/>
      <c r="D602" s="31"/>
      <c r="E602" s="31"/>
      <c r="F602" s="31"/>
      <c r="G602" s="31"/>
    </row>
    <row r="603">
      <c r="A603" s="31"/>
      <c r="B603" s="31"/>
      <c r="C603" s="31"/>
      <c r="D603" s="31"/>
      <c r="E603" s="31"/>
      <c r="F603" s="31"/>
      <c r="G603" s="31"/>
    </row>
    <row r="604">
      <c r="A604" s="31"/>
      <c r="B604" s="31"/>
      <c r="C604" s="31"/>
      <c r="D604" s="31"/>
      <c r="E604" s="31"/>
      <c r="F604" s="31"/>
      <c r="G604" s="31"/>
    </row>
    <row r="605">
      <c r="A605" s="31"/>
      <c r="B605" s="31"/>
      <c r="C605" s="31"/>
      <c r="D605" s="31"/>
      <c r="E605" s="31"/>
      <c r="F605" s="31"/>
      <c r="G605" s="31"/>
    </row>
    <row r="606">
      <c r="A606" s="31"/>
      <c r="B606" s="31"/>
      <c r="C606" s="31"/>
      <c r="D606" s="31"/>
      <c r="E606" s="31"/>
      <c r="F606" s="31"/>
      <c r="G606" s="31"/>
    </row>
    <row r="607">
      <c r="A607" s="31"/>
      <c r="B607" s="31"/>
      <c r="C607" s="31"/>
      <c r="D607" s="31"/>
      <c r="E607" s="31"/>
      <c r="F607" s="31"/>
      <c r="G607" s="31"/>
    </row>
    <row r="608">
      <c r="A608" s="31"/>
      <c r="B608" s="31"/>
      <c r="C608" s="31"/>
      <c r="D608" s="31"/>
      <c r="E608" s="31"/>
      <c r="F608" s="31"/>
      <c r="G608" s="31"/>
    </row>
    <row r="609">
      <c r="A609" s="31"/>
      <c r="B609" s="31"/>
      <c r="C609" s="31"/>
      <c r="D609" s="31"/>
      <c r="E609" s="31"/>
      <c r="F609" s="31"/>
      <c r="G609" s="31"/>
    </row>
    <row r="610">
      <c r="A610" s="31"/>
      <c r="B610" s="31"/>
      <c r="C610" s="31"/>
      <c r="D610" s="31"/>
      <c r="E610" s="31"/>
      <c r="F610" s="31"/>
      <c r="G610" s="31"/>
    </row>
    <row r="611">
      <c r="A611" s="31"/>
      <c r="B611" s="31"/>
      <c r="C611" s="31"/>
      <c r="D611" s="31"/>
      <c r="E611" s="31"/>
      <c r="F611" s="31"/>
      <c r="G611" s="31"/>
    </row>
    <row r="612">
      <c r="A612" s="31"/>
      <c r="B612" s="31"/>
      <c r="C612" s="31"/>
      <c r="D612" s="31"/>
      <c r="E612" s="31"/>
      <c r="F612" s="31"/>
      <c r="G612" s="31"/>
    </row>
    <row r="613">
      <c r="A613" s="31"/>
      <c r="B613" s="31"/>
      <c r="C613" s="31"/>
      <c r="D613" s="31"/>
      <c r="E613" s="31"/>
      <c r="F613" s="31"/>
      <c r="G613" s="31"/>
    </row>
    <row r="614">
      <c r="A614" s="31"/>
      <c r="B614" s="31"/>
      <c r="C614" s="31"/>
      <c r="D614" s="31"/>
      <c r="E614" s="31"/>
      <c r="F614" s="31"/>
      <c r="G614" s="31"/>
    </row>
    <row r="615">
      <c r="A615" s="31"/>
      <c r="B615" s="31"/>
      <c r="C615" s="31"/>
      <c r="D615" s="31"/>
      <c r="E615" s="31"/>
      <c r="F615" s="31"/>
      <c r="G615" s="31"/>
    </row>
    <row r="616">
      <c r="A616" s="31"/>
      <c r="B616" s="31"/>
      <c r="C616" s="31"/>
      <c r="D616" s="31"/>
      <c r="E616" s="31"/>
      <c r="F616" s="31"/>
      <c r="G616" s="31"/>
    </row>
    <row r="617">
      <c r="A617" s="31"/>
      <c r="B617" s="31"/>
      <c r="C617" s="31"/>
      <c r="D617" s="31"/>
      <c r="E617" s="31"/>
      <c r="F617" s="31"/>
      <c r="G617" s="31"/>
    </row>
    <row r="618">
      <c r="A618" s="31"/>
      <c r="B618" s="31"/>
      <c r="C618" s="31"/>
      <c r="D618" s="31"/>
      <c r="E618" s="31"/>
      <c r="F618" s="31"/>
      <c r="G618" s="31"/>
    </row>
    <row r="619">
      <c r="A619" s="31"/>
      <c r="B619" s="31"/>
      <c r="C619" s="31"/>
      <c r="D619" s="31"/>
      <c r="E619" s="31"/>
      <c r="F619" s="31"/>
      <c r="G619" s="31"/>
    </row>
    <row r="620">
      <c r="A620" s="31"/>
      <c r="B620" s="31"/>
      <c r="C620" s="31"/>
      <c r="D620" s="31"/>
      <c r="E620" s="31"/>
      <c r="F620" s="31"/>
      <c r="G620" s="31"/>
    </row>
    <row r="621">
      <c r="A621" s="31"/>
      <c r="B621" s="31"/>
      <c r="C621" s="31"/>
      <c r="D621" s="31"/>
      <c r="E621" s="31"/>
      <c r="F621" s="31"/>
      <c r="G621" s="31"/>
    </row>
    <row r="622">
      <c r="A622" s="31"/>
      <c r="B622" s="31"/>
      <c r="C622" s="31"/>
      <c r="D622" s="31"/>
      <c r="E622" s="31"/>
      <c r="F622" s="31"/>
      <c r="G622" s="31"/>
    </row>
    <row r="623">
      <c r="A623" s="31"/>
      <c r="B623" s="31"/>
      <c r="C623" s="31"/>
      <c r="D623" s="31"/>
      <c r="E623" s="31"/>
      <c r="F623" s="31"/>
      <c r="G623" s="31"/>
    </row>
    <row r="624">
      <c r="A624" s="31"/>
      <c r="B624" s="31"/>
      <c r="C624" s="31"/>
      <c r="D624" s="31"/>
      <c r="E624" s="31"/>
      <c r="F624" s="31"/>
      <c r="G624" s="31"/>
    </row>
    <row r="625">
      <c r="A625" s="31"/>
      <c r="B625" s="31"/>
      <c r="C625" s="31"/>
      <c r="D625" s="31"/>
      <c r="E625" s="31"/>
      <c r="F625" s="31"/>
      <c r="G625" s="31"/>
    </row>
    <row r="626">
      <c r="A626" s="31"/>
      <c r="B626" s="31"/>
      <c r="C626" s="31"/>
      <c r="D626" s="31"/>
      <c r="E626" s="31"/>
      <c r="F626" s="31"/>
      <c r="G626" s="31"/>
    </row>
    <row r="627">
      <c r="A627" s="31"/>
      <c r="B627" s="31"/>
      <c r="C627" s="31"/>
      <c r="D627" s="31"/>
      <c r="E627" s="31"/>
      <c r="F627" s="31"/>
      <c r="G627" s="31"/>
    </row>
    <row r="628">
      <c r="A628" s="31"/>
      <c r="B628" s="31"/>
      <c r="C628" s="31"/>
      <c r="D628" s="31"/>
      <c r="E628" s="31"/>
      <c r="F628" s="31"/>
      <c r="G628" s="31"/>
    </row>
    <row r="629">
      <c r="A629" s="31"/>
      <c r="B629" s="31"/>
      <c r="C629" s="31"/>
      <c r="D629" s="31"/>
      <c r="E629" s="31"/>
      <c r="F629" s="31"/>
      <c r="G629" s="31"/>
    </row>
    <row r="630">
      <c r="A630" s="31"/>
      <c r="B630" s="31"/>
      <c r="C630" s="31"/>
      <c r="D630" s="31"/>
      <c r="E630" s="31"/>
      <c r="F630" s="31"/>
      <c r="G630" s="31"/>
    </row>
    <row r="631">
      <c r="A631" s="31"/>
      <c r="B631" s="31"/>
      <c r="C631" s="31"/>
      <c r="D631" s="31"/>
      <c r="E631" s="31"/>
      <c r="F631" s="31"/>
      <c r="G631" s="31"/>
    </row>
    <row r="632">
      <c r="A632" s="31"/>
      <c r="B632" s="31"/>
      <c r="C632" s="31"/>
      <c r="D632" s="31"/>
      <c r="E632" s="31"/>
      <c r="F632" s="31"/>
      <c r="G632" s="31"/>
    </row>
    <row r="633">
      <c r="A633" s="31"/>
      <c r="B633" s="31"/>
      <c r="C633" s="31"/>
      <c r="D633" s="31"/>
      <c r="E633" s="31"/>
      <c r="F633" s="31"/>
      <c r="G633" s="31"/>
    </row>
    <row r="634">
      <c r="A634" s="31"/>
      <c r="B634" s="31"/>
      <c r="C634" s="31"/>
      <c r="D634" s="31"/>
      <c r="E634" s="31"/>
      <c r="F634" s="31"/>
      <c r="G634" s="31"/>
    </row>
    <row r="635">
      <c r="A635" s="31"/>
      <c r="B635" s="31"/>
      <c r="C635" s="31"/>
      <c r="D635" s="31"/>
      <c r="E635" s="31"/>
      <c r="F635" s="31"/>
      <c r="G635" s="31"/>
    </row>
    <row r="636">
      <c r="A636" s="31"/>
      <c r="B636" s="31"/>
      <c r="C636" s="31"/>
      <c r="D636" s="31"/>
      <c r="E636" s="31"/>
      <c r="F636" s="31"/>
      <c r="G636" s="31"/>
    </row>
    <row r="637">
      <c r="A637" s="31"/>
      <c r="B637" s="31"/>
      <c r="C637" s="31"/>
      <c r="D637" s="31"/>
      <c r="E637" s="31"/>
      <c r="F637" s="31"/>
      <c r="G637" s="31"/>
    </row>
    <row r="638">
      <c r="A638" s="31"/>
      <c r="B638" s="31"/>
      <c r="C638" s="31"/>
      <c r="D638" s="31"/>
      <c r="E638" s="31"/>
      <c r="F638" s="31"/>
      <c r="G638" s="31"/>
    </row>
    <row r="639">
      <c r="A639" s="31"/>
      <c r="B639" s="31"/>
      <c r="C639" s="31"/>
      <c r="D639" s="31"/>
      <c r="E639" s="31"/>
      <c r="F639" s="31"/>
      <c r="G639" s="31"/>
    </row>
    <row r="640">
      <c r="A640" s="31"/>
      <c r="B640" s="31"/>
      <c r="C640" s="31"/>
      <c r="D640" s="31"/>
      <c r="E640" s="31"/>
      <c r="F640" s="31"/>
      <c r="G640" s="31"/>
    </row>
    <row r="641">
      <c r="A641" s="31"/>
      <c r="B641" s="31"/>
      <c r="C641" s="31"/>
      <c r="D641" s="31"/>
      <c r="E641" s="31"/>
      <c r="F641" s="31"/>
      <c r="G641" s="31"/>
    </row>
    <row r="642">
      <c r="A642" s="31"/>
      <c r="B642" s="31"/>
      <c r="C642" s="31"/>
      <c r="D642" s="31"/>
      <c r="E642" s="31"/>
      <c r="F642" s="31"/>
      <c r="G642" s="31"/>
    </row>
    <row r="643">
      <c r="A643" s="31"/>
      <c r="B643" s="31"/>
      <c r="C643" s="31"/>
      <c r="D643" s="31"/>
      <c r="E643" s="31"/>
      <c r="F643" s="31"/>
      <c r="G643" s="31"/>
    </row>
    <row r="644">
      <c r="A644" s="31"/>
      <c r="B644" s="31"/>
      <c r="C644" s="31"/>
      <c r="D644" s="31"/>
      <c r="E644" s="31"/>
      <c r="F644" s="31"/>
      <c r="G644" s="31"/>
    </row>
    <row r="645">
      <c r="A645" s="31"/>
      <c r="B645" s="31"/>
      <c r="C645" s="31"/>
      <c r="D645" s="31"/>
      <c r="E645" s="31"/>
      <c r="F645" s="31"/>
      <c r="G645" s="31"/>
    </row>
    <row r="646">
      <c r="A646" s="31"/>
      <c r="B646" s="31"/>
      <c r="C646" s="31"/>
      <c r="D646" s="31"/>
      <c r="E646" s="31"/>
      <c r="F646" s="31"/>
      <c r="G646" s="31"/>
    </row>
    <row r="647">
      <c r="A647" s="31"/>
      <c r="B647" s="31"/>
      <c r="C647" s="31"/>
      <c r="D647" s="31"/>
      <c r="E647" s="31"/>
      <c r="F647" s="31"/>
      <c r="G647" s="31"/>
    </row>
    <row r="648">
      <c r="A648" s="31"/>
      <c r="B648" s="31"/>
      <c r="C648" s="31"/>
      <c r="D648" s="31"/>
      <c r="E648" s="31"/>
      <c r="F648" s="31"/>
      <c r="G648" s="31"/>
    </row>
    <row r="649">
      <c r="A649" s="31"/>
      <c r="B649" s="31"/>
      <c r="C649" s="31"/>
      <c r="D649" s="31"/>
      <c r="E649" s="31"/>
      <c r="F649" s="31"/>
      <c r="G649" s="31"/>
    </row>
    <row r="650">
      <c r="A650" s="31"/>
      <c r="B650" s="31"/>
      <c r="C650" s="31"/>
      <c r="D650" s="31"/>
      <c r="E650" s="31"/>
      <c r="F650" s="31"/>
      <c r="G650" s="31"/>
    </row>
    <row r="651">
      <c r="A651" s="31"/>
      <c r="B651" s="31"/>
      <c r="C651" s="31"/>
      <c r="D651" s="31"/>
      <c r="E651" s="31"/>
      <c r="F651" s="31"/>
      <c r="G651" s="31"/>
    </row>
    <row r="652">
      <c r="A652" s="31"/>
      <c r="B652" s="31"/>
      <c r="C652" s="31"/>
      <c r="D652" s="31"/>
      <c r="E652" s="31"/>
      <c r="F652" s="31"/>
      <c r="G652" s="31"/>
    </row>
    <row r="653">
      <c r="A653" s="31"/>
      <c r="B653" s="31"/>
      <c r="C653" s="31"/>
      <c r="D653" s="31"/>
      <c r="E653" s="31"/>
      <c r="F653" s="31"/>
      <c r="G653" s="31"/>
    </row>
    <row r="654">
      <c r="A654" s="31"/>
      <c r="B654" s="31"/>
      <c r="C654" s="31"/>
      <c r="D654" s="31"/>
      <c r="E654" s="31"/>
      <c r="F654" s="31"/>
      <c r="G654" s="31"/>
    </row>
    <row r="655">
      <c r="A655" s="31"/>
      <c r="B655" s="31"/>
      <c r="C655" s="31"/>
      <c r="D655" s="31"/>
      <c r="E655" s="31"/>
      <c r="F655" s="31"/>
      <c r="G655" s="31"/>
    </row>
    <row r="656">
      <c r="A656" s="31"/>
      <c r="B656" s="31"/>
      <c r="C656" s="31"/>
      <c r="D656" s="31"/>
      <c r="E656" s="31"/>
      <c r="F656" s="31"/>
      <c r="G656" s="31"/>
    </row>
    <row r="657">
      <c r="A657" s="31"/>
      <c r="B657" s="31"/>
      <c r="C657" s="31"/>
      <c r="D657" s="31"/>
      <c r="E657" s="31"/>
      <c r="F657" s="31"/>
      <c r="G657" s="31"/>
    </row>
    <row r="658">
      <c r="A658" s="31"/>
      <c r="B658" s="31"/>
      <c r="C658" s="31"/>
      <c r="D658" s="31"/>
      <c r="E658" s="31"/>
      <c r="F658" s="31"/>
      <c r="G658" s="31"/>
    </row>
    <row r="659">
      <c r="A659" s="31"/>
      <c r="B659" s="31"/>
      <c r="C659" s="31"/>
      <c r="D659" s="31"/>
      <c r="E659" s="31"/>
      <c r="F659" s="31"/>
      <c r="G659" s="31"/>
    </row>
    <row r="660">
      <c r="A660" s="31"/>
      <c r="B660" s="31"/>
      <c r="C660" s="31"/>
      <c r="D660" s="31"/>
      <c r="E660" s="31"/>
      <c r="F660" s="31"/>
      <c r="G660" s="31"/>
    </row>
    <row r="661">
      <c r="A661" s="31"/>
      <c r="B661" s="31"/>
      <c r="C661" s="31"/>
      <c r="D661" s="31"/>
      <c r="E661" s="31"/>
      <c r="F661" s="31"/>
      <c r="G661" s="31"/>
    </row>
    <row r="662">
      <c r="A662" s="31"/>
      <c r="B662" s="31"/>
      <c r="C662" s="31"/>
      <c r="D662" s="31"/>
      <c r="E662" s="31"/>
      <c r="F662" s="31"/>
      <c r="G662" s="31"/>
    </row>
    <row r="663">
      <c r="A663" s="31"/>
      <c r="B663" s="31"/>
      <c r="C663" s="31"/>
      <c r="D663" s="31"/>
      <c r="E663" s="31"/>
      <c r="F663" s="31"/>
      <c r="G663" s="31"/>
    </row>
    <row r="664">
      <c r="A664" s="31"/>
      <c r="B664" s="31"/>
      <c r="C664" s="31"/>
      <c r="D664" s="31"/>
      <c r="E664" s="31"/>
      <c r="F664" s="31"/>
      <c r="G664" s="31"/>
    </row>
    <row r="665">
      <c r="A665" s="31"/>
      <c r="B665" s="31"/>
      <c r="C665" s="31"/>
      <c r="D665" s="31"/>
      <c r="E665" s="31"/>
      <c r="F665" s="31"/>
      <c r="G665" s="31"/>
    </row>
    <row r="666">
      <c r="A666" s="31"/>
      <c r="B666" s="31"/>
      <c r="C666" s="31"/>
      <c r="D666" s="31"/>
      <c r="E666" s="31"/>
      <c r="F666" s="31"/>
      <c r="G666" s="31"/>
    </row>
    <row r="667">
      <c r="A667" s="31"/>
      <c r="B667" s="31"/>
      <c r="C667" s="31"/>
      <c r="D667" s="31"/>
      <c r="E667" s="31"/>
      <c r="F667" s="31"/>
      <c r="G667" s="31"/>
    </row>
    <row r="668">
      <c r="A668" s="31"/>
      <c r="B668" s="31"/>
      <c r="C668" s="31"/>
      <c r="D668" s="31"/>
      <c r="E668" s="31"/>
      <c r="F668" s="31"/>
      <c r="G668" s="31"/>
    </row>
    <row r="669">
      <c r="A669" s="31"/>
      <c r="B669" s="31"/>
      <c r="C669" s="31"/>
      <c r="D669" s="31"/>
      <c r="E669" s="31"/>
      <c r="F669" s="31"/>
      <c r="G669" s="31"/>
    </row>
    <row r="670">
      <c r="A670" s="31"/>
      <c r="B670" s="31"/>
      <c r="C670" s="31"/>
      <c r="D670" s="31"/>
      <c r="E670" s="31"/>
      <c r="F670" s="31"/>
      <c r="G670" s="31"/>
    </row>
    <row r="671">
      <c r="A671" s="31"/>
      <c r="B671" s="31"/>
      <c r="C671" s="31"/>
      <c r="D671" s="31"/>
      <c r="E671" s="31"/>
      <c r="F671" s="31"/>
      <c r="G671" s="31"/>
    </row>
    <row r="672">
      <c r="A672" s="31"/>
      <c r="B672" s="31"/>
      <c r="C672" s="31"/>
      <c r="D672" s="31"/>
      <c r="E672" s="31"/>
      <c r="F672" s="31"/>
      <c r="G672" s="31"/>
    </row>
    <row r="673">
      <c r="A673" s="31"/>
      <c r="B673" s="31"/>
      <c r="C673" s="31"/>
      <c r="D673" s="31"/>
      <c r="E673" s="31"/>
      <c r="F673" s="31"/>
      <c r="G673" s="31"/>
    </row>
    <row r="674">
      <c r="A674" s="31"/>
      <c r="B674" s="31"/>
      <c r="C674" s="31"/>
      <c r="D674" s="31"/>
      <c r="E674" s="31"/>
      <c r="F674" s="31"/>
      <c r="G674" s="31"/>
    </row>
    <row r="675">
      <c r="A675" s="31"/>
      <c r="B675" s="31"/>
      <c r="C675" s="31"/>
      <c r="D675" s="31"/>
      <c r="E675" s="31"/>
      <c r="F675" s="31"/>
      <c r="G675" s="31"/>
    </row>
    <row r="676">
      <c r="A676" s="31"/>
      <c r="B676" s="31"/>
      <c r="C676" s="31"/>
      <c r="D676" s="31"/>
      <c r="E676" s="31"/>
      <c r="F676" s="31"/>
      <c r="G676" s="31"/>
    </row>
    <row r="677">
      <c r="A677" s="31"/>
      <c r="B677" s="31"/>
      <c r="C677" s="31"/>
      <c r="D677" s="31"/>
      <c r="E677" s="31"/>
      <c r="F677" s="31"/>
      <c r="G677" s="31"/>
    </row>
    <row r="678">
      <c r="A678" s="31"/>
      <c r="B678" s="31"/>
      <c r="C678" s="31"/>
      <c r="D678" s="31"/>
      <c r="E678" s="31"/>
      <c r="F678" s="31"/>
      <c r="G678" s="31"/>
    </row>
    <row r="679">
      <c r="A679" s="31"/>
      <c r="B679" s="31"/>
      <c r="C679" s="31"/>
      <c r="D679" s="31"/>
      <c r="E679" s="31"/>
      <c r="F679" s="31"/>
      <c r="G679" s="31"/>
    </row>
    <row r="680">
      <c r="A680" s="31"/>
      <c r="B680" s="31"/>
      <c r="C680" s="31"/>
      <c r="D680" s="31"/>
      <c r="E680" s="31"/>
      <c r="F680" s="31"/>
      <c r="G680" s="31"/>
    </row>
    <row r="681">
      <c r="A681" s="31"/>
      <c r="B681" s="31"/>
      <c r="C681" s="31"/>
      <c r="D681" s="31"/>
      <c r="E681" s="31"/>
      <c r="F681" s="31"/>
      <c r="G681" s="31"/>
    </row>
    <row r="682">
      <c r="A682" s="31"/>
      <c r="B682" s="31"/>
      <c r="C682" s="31"/>
      <c r="D682" s="31"/>
      <c r="E682" s="31"/>
      <c r="F682" s="31"/>
      <c r="G682" s="31"/>
    </row>
    <row r="683">
      <c r="A683" s="31"/>
      <c r="B683" s="31"/>
      <c r="C683" s="31"/>
      <c r="D683" s="31"/>
      <c r="E683" s="31"/>
      <c r="F683" s="31"/>
      <c r="G683" s="31"/>
    </row>
    <row r="684">
      <c r="A684" s="31"/>
      <c r="B684" s="31"/>
      <c r="C684" s="31"/>
      <c r="D684" s="31"/>
      <c r="E684" s="31"/>
      <c r="F684" s="31"/>
      <c r="G684" s="31"/>
    </row>
    <row r="685">
      <c r="A685" s="31"/>
      <c r="B685" s="31"/>
      <c r="C685" s="31"/>
      <c r="D685" s="31"/>
      <c r="E685" s="31"/>
      <c r="F685" s="31"/>
      <c r="G685" s="31"/>
    </row>
    <row r="686">
      <c r="A686" s="31"/>
      <c r="B686" s="31"/>
      <c r="C686" s="31"/>
      <c r="D686" s="31"/>
      <c r="E686" s="31"/>
      <c r="F686" s="31"/>
      <c r="G686" s="31"/>
    </row>
    <row r="687">
      <c r="A687" s="31"/>
      <c r="B687" s="31"/>
      <c r="C687" s="31"/>
      <c r="D687" s="31"/>
      <c r="E687" s="31"/>
      <c r="F687" s="31"/>
      <c r="G687" s="31"/>
    </row>
    <row r="688">
      <c r="A688" s="31"/>
      <c r="B688" s="31"/>
      <c r="C688" s="31"/>
      <c r="D688" s="31"/>
      <c r="E688" s="31"/>
      <c r="F688" s="31"/>
      <c r="G688" s="31"/>
    </row>
    <row r="689">
      <c r="A689" s="31"/>
      <c r="B689" s="31"/>
      <c r="C689" s="31"/>
      <c r="D689" s="31"/>
      <c r="E689" s="31"/>
      <c r="F689" s="31"/>
      <c r="G689" s="31"/>
    </row>
    <row r="690">
      <c r="A690" s="31"/>
      <c r="B690" s="31"/>
      <c r="C690" s="31"/>
      <c r="D690" s="31"/>
      <c r="E690" s="31"/>
      <c r="F690" s="31"/>
      <c r="G690" s="31"/>
    </row>
    <row r="691">
      <c r="A691" s="31"/>
      <c r="B691" s="31"/>
      <c r="C691" s="31"/>
      <c r="D691" s="31"/>
      <c r="E691" s="31"/>
      <c r="F691" s="31"/>
      <c r="G691" s="31"/>
    </row>
    <row r="692">
      <c r="A692" s="31"/>
      <c r="B692" s="31"/>
      <c r="C692" s="31"/>
      <c r="D692" s="31"/>
      <c r="E692" s="31"/>
      <c r="F692" s="31"/>
      <c r="G692" s="31"/>
    </row>
    <row r="693">
      <c r="A693" s="31"/>
      <c r="B693" s="31"/>
      <c r="C693" s="31"/>
      <c r="D693" s="31"/>
      <c r="E693" s="31"/>
      <c r="F693" s="31"/>
      <c r="G693" s="31"/>
    </row>
    <row r="694">
      <c r="A694" s="31"/>
      <c r="B694" s="31"/>
      <c r="C694" s="31"/>
      <c r="D694" s="31"/>
      <c r="E694" s="31"/>
      <c r="F694" s="31"/>
      <c r="G694" s="31"/>
    </row>
    <row r="695">
      <c r="A695" s="31"/>
      <c r="B695" s="31"/>
      <c r="C695" s="31"/>
      <c r="D695" s="31"/>
      <c r="E695" s="31"/>
      <c r="F695" s="31"/>
      <c r="G695" s="31"/>
    </row>
    <row r="696">
      <c r="A696" s="31"/>
      <c r="B696" s="31"/>
      <c r="C696" s="31"/>
      <c r="D696" s="31"/>
      <c r="E696" s="31"/>
      <c r="F696" s="31"/>
      <c r="G696" s="31"/>
    </row>
    <row r="697">
      <c r="A697" s="31"/>
      <c r="B697" s="31"/>
      <c r="C697" s="31"/>
      <c r="D697" s="31"/>
      <c r="E697" s="31"/>
      <c r="F697" s="31"/>
      <c r="G697" s="31"/>
    </row>
    <row r="698">
      <c r="A698" s="31"/>
      <c r="B698" s="31"/>
      <c r="C698" s="31"/>
      <c r="D698" s="31"/>
      <c r="E698" s="31"/>
      <c r="F698" s="31"/>
      <c r="G698" s="31"/>
    </row>
    <row r="699">
      <c r="A699" s="31"/>
      <c r="B699" s="31"/>
      <c r="C699" s="31"/>
      <c r="D699" s="31"/>
      <c r="E699" s="31"/>
      <c r="F699" s="31"/>
      <c r="G699" s="31"/>
    </row>
    <row r="700">
      <c r="A700" s="31"/>
      <c r="B700" s="31"/>
      <c r="C700" s="31"/>
      <c r="D700" s="31"/>
      <c r="E700" s="31"/>
      <c r="F700" s="31"/>
      <c r="G700" s="31"/>
    </row>
    <row r="701">
      <c r="A701" s="31"/>
      <c r="B701" s="31"/>
      <c r="C701" s="31"/>
      <c r="D701" s="31"/>
      <c r="E701" s="31"/>
      <c r="F701" s="31"/>
      <c r="G701" s="31"/>
    </row>
    <row r="702">
      <c r="A702" s="31"/>
      <c r="B702" s="31"/>
      <c r="C702" s="31"/>
      <c r="D702" s="31"/>
      <c r="E702" s="31"/>
      <c r="F702" s="31"/>
      <c r="G702" s="31"/>
    </row>
    <row r="703">
      <c r="A703" s="31"/>
      <c r="B703" s="31"/>
      <c r="C703" s="31"/>
      <c r="D703" s="31"/>
      <c r="E703" s="31"/>
      <c r="F703" s="31"/>
      <c r="G703" s="31"/>
    </row>
    <row r="704">
      <c r="A704" s="31"/>
      <c r="B704" s="31"/>
      <c r="C704" s="31"/>
      <c r="D704" s="31"/>
      <c r="E704" s="31"/>
      <c r="F704" s="31"/>
      <c r="G704" s="31"/>
    </row>
    <row r="705">
      <c r="A705" s="31"/>
      <c r="B705" s="31"/>
      <c r="C705" s="31"/>
      <c r="D705" s="31"/>
      <c r="E705" s="31"/>
      <c r="F705" s="31"/>
      <c r="G705" s="31"/>
    </row>
    <row r="706">
      <c r="A706" s="31"/>
      <c r="B706" s="31"/>
      <c r="C706" s="31"/>
      <c r="D706" s="31"/>
      <c r="E706" s="31"/>
      <c r="F706" s="31"/>
      <c r="G706" s="31"/>
    </row>
    <row r="707">
      <c r="A707" s="31"/>
      <c r="B707" s="31"/>
      <c r="C707" s="31"/>
      <c r="D707" s="31"/>
      <c r="E707" s="31"/>
      <c r="F707" s="31"/>
      <c r="G707" s="31"/>
    </row>
    <row r="708">
      <c r="A708" s="31"/>
      <c r="B708" s="31"/>
      <c r="C708" s="31"/>
      <c r="D708" s="31"/>
      <c r="E708" s="31"/>
      <c r="F708" s="31"/>
      <c r="G708" s="31"/>
    </row>
    <row r="709">
      <c r="A709" s="31"/>
      <c r="B709" s="31"/>
      <c r="C709" s="31"/>
      <c r="D709" s="31"/>
      <c r="E709" s="31"/>
      <c r="F709" s="31"/>
      <c r="G709" s="31"/>
    </row>
    <row r="710">
      <c r="A710" s="31"/>
      <c r="B710" s="31"/>
      <c r="C710" s="31"/>
      <c r="D710" s="31"/>
      <c r="E710" s="31"/>
      <c r="F710" s="31"/>
      <c r="G710" s="31"/>
    </row>
    <row r="711">
      <c r="A711" s="31"/>
      <c r="B711" s="31"/>
      <c r="C711" s="31"/>
      <c r="D711" s="31"/>
      <c r="E711" s="31"/>
      <c r="F711" s="31"/>
      <c r="G711" s="31"/>
    </row>
    <row r="712">
      <c r="A712" s="31"/>
      <c r="B712" s="31"/>
      <c r="C712" s="31"/>
      <c r="D712" s="31"/>
      <c r="E712" s="31"/>
      <c r="F712" s="31"/>
      <c r="G712" s="31"/>
    </row>
    <row r="713">
      <c r="A713" s="31"/>
      <c r="B713" s="31"/>
      <c r="C713" s="31"/>
      <c r="D713" s="31"/>
      <c r="E713" s="31"/>
      <c r="F713" s="31"/>
      <c r="G713" s="31"/>
    </row>
    <row r="714">
      <c r="A714" s="31"/>
      <c r="B714" s="31"/>
      <c r="C714" s="31"/>
      <c r="D714" s="31"/>
      <c r="E714" s="31"/>
      <c r="F714" s="31"/>
      <c r="G714" s="31"/>
    </row>
    <row r="715">
      <c r="A715" s="31"/>
      <c r="B715" s="31"/>
      <c r="C715" s="31"/>
      <c r="D715" s="31"/>
      <c r="E715" s="31"/>
      <c r="F715" s="31"/>
      <c r="G715" s="31"/>
    </row>
    <row r="716">
      <c r="A716" s="31"/>
      <c r="B716" s="31"/>
      <c r="C716" s="31"/>
      <c r="D716" s="31"/>
      <c r="E716" s="31"/>
      <c r="F716" s="31"/>
      <c r="G716" s="31"/>
    </row>
    <row r="717">
      <c r="A717" s="31"/>
      <c r="B717" s="31"/>
      <c r="C717" s="31"/>
      <c r="D717" s="31"/>
      <c r="E717" s="31"/>
      <c r="F717" s="31"/>
      <c r="G717" s="31"/>
    </row>
    <row r="718">
      <c r="A718" s="31"/>
      <c r="B718" s="31"/>
      <c r="C718" s="31"/>
      <c r="D718" s="31"/>
      <c r="E718" s="31"/>
      <c r="F718" s="31"/>
      <c r="G718" s="31"/>
    </row>
    <row r="719">
      <c r="A719" s="31"/>
      <c r="B719" s="31"/>
      <c r="C719" s="31"/>
      <c r="D719" s="31"/>
      <c r="E719" s="31"/>
      <c r="F719" s="31"/>
      <c r="G719" s="31"/>
    </row>
    <row r="720">
      <c r="A720" s="31"/>
      <c r="B720" s="31"/>
      <c r="C720" s="31"/>
      <c r="D720" s="31"/>
      <c r="E720" s="31"/>
      <c r="F720" s="31"/>
      <c r="G720" s="31"/>
    </row>
    <row r="721">
      <c r="A721" s="31"/>
      <c r="B721" s="31"/>
      <c r="C721" s="31"/>
      <c r="D721" s="31"/>
      <c r="E721" s="31"/>
      <c r="F721" s="31"/>
      <c r="G721" s="31"/>
    </row>
    <row r="722">
      <c r="A722" s="31"/>
      <c r="B722" s="31"/>
      <c r="C722" s="31"/>
      <c r="D722" s="31"/>
      <c r="E722" s="31"/>
      <c r="F722" s="31"/>
      <c r="G722" s="31"/>
    </row>
    <row r="723">
      <c r="A723" s="31"/>
      <c r="B723" s="31"/>
      <c r="C723" s="31"/>
      <c r="D723" s="31"/>
      <c r="E723" s="31"/>
      <c r="F723" s="31"/>
      <c r="G723" s="31"/>
    </row>
    <row r="724">
      <c r="A724" s="31"/>
      <c r="B724" s="31"/>
      <c r="C724" s="31"/>
      <c r="D724" s="31"/>
      <c r="E724" s="31"/>
      <c r="F724" s="31"/>
      <c r="G724" s="31"/>
    </row>
    <row r="725">
      <c r="A725" s="31"/>
      <c r="B725" s="31"/>
      <c r="C725" s="31"/>
      <c r="D725" s="31"/>
      <c r="E725" s="31"/>
      <c r="F725" s="31"/>
      <c r="G725" s="31"/>
    </row>
    <row r="726">
      <c r="A726" s="31"/>
      <c r="B726" s="31"/>
      <c r="C726" s="31"/>
      <c r="D726" s="31"/>
      <c r="E726" s="31"/>
      <c r="F726" s="31"/>
      <c r="G726" s="31"/>
    </row>
    <row r="727">
      <c r="A727" s="31"/>
      <c r="B727" s="31"/>
      <c r="C727" s="31"/>
      <c r="D727" s="31"/>
      <c r="E727" s="31"/>
      <c r="F727" s="31"/>
      <c r="G727" s="31"/>
    </row>
    <row r="728">
      <c r="A728" s="31"/>
      <c r="B728" s="31"/>
      <c r="C728" s="31"/>
      <c r="D728" s="31"/>
      <c r="E728" s="31"/>
      <c r="F728" s="31"/>
      <c r="G728" s="31"/>
    </row>
    <row r="729">
      <c r="A729" s="31"/>
      <c r="B729" s="31"/>
      <c r="C729" s="31"/>
      <c r="D729" s="31"/>
      <c r="E729" s="31"/>
      <c r="F729" s="31"/>
      <c r="G729" s="31"/>
    </row>
    <row r="730">
      <c r="A730" s="31"/>
      <c r="B730" s="31"/>
      <c r="C730" s="31"/>
      <c r="D730" s="31"/>
      <c r="E730" s="31"/>
      <c r="F730" s="31"/>
      <c r="G730" s="31"/>
    </row>
    <row r="731">
      <c r="A731" s="31"/>
      <c r="B731" s="31"/>
      <c r="C731" s="31"/>
      <c r="D731" s="31"/>
      <c r="E731" s="31"/>
      <c r="F731" s="31"/>
      <c r="G731" s="31"/>
    </row>
    <row r="732">
      <c r="A732" s="31"/>
      <c r="B732" s="31"/>
      <c r="C732" s="31"/>
      <c r="D732" s="31"/>
      <c r="E732" s="31"/>
      <c r="F732" s="31"/>
      <c r="G732" s="31"/>
    </row>
    <row r="733">
      <c r="A733" s="31"/>
      <c r="B733" s="31"/>
      <c r="C733" s="31"/>
      <c r="D733" s="31"/>
      <c r="E733" s="31"/>
      <c r="F733" s="31"/>
      <c r="G733" s="31"/>
    </row>
    <row r="734">
      <c r="A734" s="31"/>
      <c r="B734" s="31"/>
      <c r="C734" s="31"/>
      <c r="D734" s="31"/>
      <c r="E734" s="31"/>
      <c r="F734" s="31"/>
      <c r="G734" s="31"/>
    </row>
    <row r="735">
      <c r="A735" s="31"/>
      <c r="B735" s="31"/>
      <c r="C735" s="31"/>
      <c r="D735" s="31"/>
      <c r="E735" s="31"/>
      <c r="F735" s="31"/>
      <c r="G735" s="31"/>
    </row>
    <row r="736">
      <c r="A736" s="31"/>
      <c r="B736" s="31"/>
      <c r="C736" s="31"/>
      <c r="D736" s="31"/>
      <c r="E736" s="31"/>
      <c r="F736" s="31"/>
      <c r="G736" s="31"/>
    </row>
    <row r="737">
      <c r="A737" s="31"/>
      <c r="B737" s="31"/>
      <c r="C737" s="31"/>
      <c r="D737" s="31"/>
      <c r="E737" s="31"/>
      <c r="F737" s="31"/>
      <c r="G737" s="31"/>
    </row>
    <row r="738">
      <c r="A738" s="31"/>
      <c r="B738" s="31"/>
      <c r="C738" s="31"/>
      <c r="D738" s="31"/>
      <c r="E738" s="31"/>
      <c r="F738" s="31"/>
      <c r="G738" s="31"/>
    </row>
    <row r="739">
      <c r="A739" s="31"/>
      <c r="B739" s="31"/>
      <c r="C739" s="31"/>
      <c r="D739" s="31"/>
      <c r="E739" s="31"/>
      <c r="F739" s="31"/>
      <c r="G739" s="31"/>
    </row>
    <row r="740">
      <c r="A740" s="31"/>
      <c r="B740" s="31"/>
      <c r="C740" s="31"/>
      <c r="D740" s="31"/>
      <c r="E740" s="31"/>
      <c r="F740" s="31"/>
      <c r="G740" s="31"/>
    </row>
    <row r="741">
      <c r="A741" s="31"/>
      <c r="B741" s="31"/>
      <c r="C741" s="31"/>
      <c r="D741" s="31"/>
      <c r="E741" s="31"/>
      <c r="F741" s="31"/>
      <c r="G741" s="31"/>
    </row>
    <row r="742">
      <c r="A742" s="31"/>
      <c r="B742" s="31"/>
      <c r="C742" s="31"/>
      <c r="D742" s="31"/>
      <c r="E742" s="31"/>
      <c r="F742" s="31"/>
      <c r="G742" s="31"/>
    </row>
    <row r="743">
      <c r="A743" s="31"/>
      <c r="B743" s="31"/>
      <c r="C743" s="31"/>
      <c r="D743" s="31"/>
      <c r="E743" s="31"/>
      <c r="F743" s="31"/>
      <c r="G743" s="31"/>
    </row>
    <row r="744">
      <c r="A744" s="31"/>
      <c r="B744" s="31"/>
      <c r="C744" s="31"/>
      <c r="D744" s="31"/>
      <c r="E744" s="31"/>
      <c r="F744" s="31"/>
      <c r="G744" s="31"/>
    </row>
    <row r="745">
      <c r="A745" s="31"/>
      <c r="B745" s="31"/>
      <c r="C745" s="31"/>
      <c r="D745" s="31"/>
      <c r="E745" s="31"/>
      <c r="F745" s="31"/>
      <c r="G745" s="31"/>
    </row>
    <row r="746">
      <c r="A746" s="31"/>
      <c r="B746" s="31"/>
      <c r="C746" s="31"/>
      <c r="D746" s="31"/>
      <c r="E746" s="31"/>
      <c r="F746" s="31"/>
      <c r="G746" s="31"/>
    </row>
    <row r="747">
      <c r="A747" s="31"/>
      <c r="B747" s="31"/>
      <c r="C747" s="31"/>
      <c r="D747" s="31"/>
      <c r="E747" s="31"/>
      <c r="F747" s="31"/>
      <c r="G747" s="31"/>
    </row>
    <row r="748">
      <c r="A748" s="31"/>
      <c r="B748" s="31"/>
      <c r="C748" s="31"/>
      <c r="D748" s="31"/>
      <c r="E748" s="31"/>
      <c r="F748" s="31"/>
      <c r="G748" s="31"/>
    </row>
    <row r="749">
      <c r="A749" s="31"/>
      <c r="B749" s="31"/>
      <c r="C749" s="31"/>
      <c r="D749" s="31"/>
      <c r="E749" s="31"/>
      <c r="F749" s="31"/>
      <c r="G749" s="31"/>
    </row>
    <row r="750">
      <c r="A750" s="31"/>
      <c r="B750" s="31"/>
      <c r="C750" s="31"/>
      <c r="D750" s="31"/>
      <c r="E750" s="31"/>
      <c r="F750" s="31"/>
      <c r="G750" s="31"/>
    </row>
    <row r="751">
      <c r="A751" s="31"/>
      <c r="B751" s="31"/>
      <c r="C751" s="31"/>
      <c r="D751" s="31"/>
      <c r="E751" s="31"/>
      <c r="F751" s="31"/>
      <c r="G751" s="31"/>
    </row>
    <row r="752">
      <c r="A752" s="31"/>
      <c r="B752" s="31"/>
      <c r="C752" s="31"/>
      <c r="D752" s="31"/>
      <c r="E752" s="31"/>
      <c r="F752" s="31"/>
      <c r="G752" s="31"/>
    </row>
    <row r="753">
      <c r="A753" s="31"/>
      <c r="B753" s="31"/>
      <c r="C753" s="31"/>
      <c r="D753" s="31"/>
      <c r="E753" s="31"/>
      <c r="F753" s="31"/>
      <c r="G753" s="31"/>
    </row>
    <row r="754">
      <c r="A754" s="31"/>
      <c r="B754" s="31"/>
      <c r="C754" s="31"/>
      <c r="D754" s="31"/>
      <c r="E754" s="31"/>
      <c r="F754" s="31"/>
      <c r="G754" s="31"/>
    </row>
    <row r="755">
      <c r="A755" s="31"/>
      <c r="B755" s="31"/>
      <c r="C755" s="31"/>
      <c r="D755" s="31"/>
      <c r="E755" s="31"/>
      <c r="F755" s="31"/>
      <c r="G755" s="31"/>
    </row>
    <row r="756">
      <c r="A756" s="31"/>
      <c r="B756" s="31"/>
      <c r="C756" s="31"/>
      <c r="D756" s="31"/>
      <c r="E756" s="31"/>
      <c r="F756" s="31"/>
      <c r="G756" s="31"/>
    </row>
    <row r="757">
      <c r="A757" s="31"/>
      <c r="B757" s="31"/>
      <c r="C757" s="31"/>
      <c r="D757" s="31"/>
      <c r="E757" s="31"/>
      <c r="F757" s="31"/>
      <c r="G757" s="31"/>
    </row>
    <row r="758">
      <c r="A758" s="31"/>
      <c r="B758" s="31"/>
      <c r="C758" s="31"/>
      <c r="D758" s="31"/>
      <c r="E758" s="31"/>
      <c r="F758" s="31"/>
      <c r="G758" s="31"/>
    </row>
    <row r="759">
      <c r="A759" s="31"/>
      <c r="B759" s="31"/>
      <c r="C759" s="31"/>
      <c r="D759" s="31"/>
      <c r="E759" s="31"/>
      <c r="F759" s="31"/>
      <c r="G759" s="31"/>
    </row>
    <row r="760">
      <c r="A760" s="31"/>
      <c r="B760" s="31"/>
      <c r="C760" s="31"/>
      <c r="D760" s="31"/>
      <c r="E760" s="31"/>
      <c r="F760" s="31"/>
      <c r="G760" s="31"/>
    </row>
    <row r="761">
      <c r="A761" s="31"/>
      <c r="B761" s="31"/>
      <c r="C761" s="31"/>
      <c r="D761" s="31"/>
      <c r="E761" s="31"/>
      <c r="F761" s="31"/>
      <c r="G761" s="31"/>
    </row>
    <row r="762">
      <c r="A762" s="31"/>
      <c r="B762" s="31"/>
      <c r="C762" s="31"/>
      <c r="D762" s="31"/>
      <c r="E762" s="31"/>
      <c r="F762" s="31"/>
      <c r="G762" s="31"/>
    </row>
    <row r="763">
      <c r="A763" s="31"/>
      <c r="B763" s="31"/>
      <c r="C763" s="31"/>
      <c r="D763" s="31"/>
      <c r="E763" s="31"/>
      <c r="F763" s="31"/>
      <c r="G763" s="31"/>
    </row>
    <row r="764">
      <c r="A764" s="31"/>
      <c r="B764" s="31"/>
      <c r="C764" s="31"/>
      <c r="D764" s="31"/>
      <c r="E764" s="31"/>
      <c r="F764" s="31"/>
      <c r="G764" s="31"/>
    </row>
    <row r="765">
      <c r="A765" s="31"/>
      <c r="B765" s="31"/>
      <c r="C765" s="31"/>
      <c r="D765" s="31"/>
      <c r="E765" s="31"/>
      <c r="F765" s="31"/>
      <c r="G765" s="31"/>
    </row>
    <row r="766">
      <c r="A766" s="31"/>
      <c r="B766" s="31"/>
      <c r="C766" s="31"/>
      <c r="D766" s="31"/>
      <c r="E766" s="31"/>
      <c r="F766" s="31"/>
      <c r="G766" s="31"/>
    </row>
    <row r="767">
      <c r="A767" s="31"/>
      <c r="B767" s="31"/>
      <c r="C767" s="31"/>
      <c r="D767" s="31"/>
      <c r="E767" s="31"/>
      <c r="F767" s="31"/>
      <c r="G767" s="31"/>
    </row>
    <row r="768">
      <c r="A768" s="31"/>
      <c r="B768" s="31"/>
      <c r="C768" s="31"/>
      <c r="D768" s="31"/>
      <c r="E768" s="31"/>
      <c r="F768" s="31"/>
      <c r="G768" s="31"/>
    </row>
    <row r="769">
      <c r="A769" s="31"/>
      <c r="B769" s="31"/>
      <c r="C769" s="31"/>
      <c r="D769" s="31"/>
      <c r="E769" s="31"/>
      <c r="F769" s="31"/>
      <c r="G769" s="31"/>
    </row>
    <row r="770">
      <c r="A770" s="31"/>
      <c r="B770" s="31"/>
      <c r="C770" s="31"/>
      <c r="D770" s="31"/>
      <c r="E770" s="31"/>
      <c r="F770" s="31"/>
      <c r="G770" s="31"/>
    </row>
    <row r="771">
      <c r="A771" s="31"/>
      <c r="B771" s="31"/>
      <c r="C771" s="31"/>
      <c r="D771" s="31"/>
      <c r="E771" s="31"/>
      <c r="F771" s="31"/>
      <c r="G771" s="31"/>
    </row>
    <row r="772">
      <c r="A772" s="31"/>
      <c r="B772" s="31"/>
      <c r="C772" s="31"/>
      <c r="D772" s="31"/>
      <c r="E772" s="31"/>
      <c r="F772" s="31"/>
      <c r="G772" s="31"/>
    </row>
    <row r="773">
      <c r="A773" s="31"/>
      <c r="B773" s="31"/>
      <c r="C773" s="31"/>
      <c r="D773" s="31"/>
      <c r="E773" s="31"/>
      <c r="F773" s="31"/>
      <c r="G773" s="31"/>
    </row>
    <row r="774">
      <c r="A774" s="31"/>
      <c r="B774" s="31"/>
      <c r="C774" s="31"/>
      <c r="D774" s="31"/>
      <c r="E774" s="31"/>
      <c r="F774" s="31"/>
      <c r="G774" s="31"/>
    </row>
    <row r="775">
      <c r="A775" s="31"/>
      <c r="B775" s="31"/>
      <c r="C775" s="31"/>
      <c r="D775" s="31"/>
      <c r="E775" s="31"/>
      <c r="F775" s="31"/>
      <c r="G775" s="31"/>
    </row>
    <row r="776">
      <c r="A776" s="31"/>
      <c r="B776" s="31"/>
      <c r="C776" s="31"/>
      <c r="D776" s="31"/>
      <c r="E776" s="31"/>
      <c r="F776" s="31"/>
      <c r="G776" s="31"/>
    </row>
    <row r="777">
      <c r="A777" s="31"/>
      <c r="B777" s="31"/>
      <c r="C777" s="31"/>
      <c r="D777" s="31"/>
      <c r="E777" s="31"/>
      <c r="F777" s="31"/>
      <c r="G777" s="31"/>
    </row>
    <row r="778">
      <c r="A778" s="31"/>
      <c r="B778" s="31"/>
      <c r="C778" s="31"/>
      <c r="D778" s="31"/>
      <c r="E778" s="31"/>
      <c r="F778" s="31"/>
      <c r="G778" s="31"/>
    </row>
    <row r="779">
      <c r="A779" s="31"/>
      <c r="B779" s="31"/>
      <c r="C779" s="31"/>
      <c r="D779" s="31"/>
      <c r="E779" s="31"/>
      <c r="F779" s="31"/>
      <c r="G779" s="31"/>
    </row>
    <row r="780">
      <c r="A780" s="31"/>
      <c r="B780" s="31"/>
      <c r="C780" s="31"/>
      <c r="D780" s="31"/>
      <c r="E780" s="31"/>
      <c r="F780" s="31"/>
      <c r="G780" s="31"/>
    </row>
    <row r="781">
      <c r="A781" s="31"/>
      <c r="B781" s="31"/>
      <c r="C781" s="31"/>
      <c r="D781" s="31"/>
      <c r="E781" s="31"/>
      <c r="F781" s="31"/>
      <c r="G781" s="31"/>
    </row>
    <row r="782">
      <c r="A782" s="31"/>
      <c r="B782" s="31"/>
      <c r="C782" s="31"/>
      <c r="D782" s="31"/>
      <c r="E782" s="31"/>
      <c r="F782" s="31"/>
      <c r="G782" s="31"/>
    </row>
    <row r="783">
      <c r="A783" s="31"/>
      <c r="B783" s="31"/>
      <c r="C783" s="31"/>
      <c r="D783" s="31"/>
      <c r="E783" s="31"/>
      <c r="F783" s="31"/>
      <c r="G783" s="31"/>
    </row>
    <row r="784">
      <c r="A784" s="31"/>
      <c r="B784" s="31"/>
      <c r="C784" s="31"/>
      <c r="D784" s="31"/>
      <c r="E784" s="31"/>
      <c r="F784" s="31"/>
      <c r="G784" s="31"/>
    </row>
    <row r="785">
      <c r="A785" s="31"/>
      <c r="B785" s="31"/>
      <c r="C785" s="31"/>
      <c r="D785" s="31"/>
      <c r="E785" s="31"/>
      <c r="F785" s="31"/>
      <c r="G785" s="31"/>
    </row>
    <row r="786">
      <c r="A786" s="31"/>
      <c r="B786" s="31"/>
      <c r="C786" s="31"/>
      <c r="D786" s="31"/>
      <c r="E786" s="31"/>
      <c r="F786" s="31"/>
      <c r="G786" s="31"/>
    </row>
    <row r="787">
      <c r="A787" s="31"/>
      <c r="B787" s="31"/>
      <c r="C787" s="31"/>
      <c r="D787" s="31"/>
      <c r="E787" s="31"/>
      <c r="F787" s="31"/>
      <c r="G787" s="31"/>
    </row>
    <row r="788">
      <c r="A788" s="31"/>
      <c r="B788" s="31"/>
      <c r="C788" s="31"/>
      <c r="D788" s="31"/>
      <c r="E788" s="31"/>
      <c r="F788" s="31"/>
      <c r="G788" s="31"/>
    </row>
    <row r="789">
      <c r="A789" s="31"/>
      <c r="B789" s="31"/>
      <c r="C789" s="31"/>
      <c r="D789" s="31"/>
      <c r="E789" s="31"/>
      <c r="F789" s="31"/>
      <c r="G789" s="31"/>
    </row>
    <row r="790">
      <c r="A790" s="31"/>
      <c r="B790" s="31"/>
      <c r="C790" s="31"/>
      <c r="D790" s="31"/>
      <c r="E790" s="31"/>
      <c r="F790" s="31"/>
      <c r="G790" s="31"/>
    </row>
    <row r="791">
      <c r="A791" s="31"/>
      <c r="B791" s="31"/>
      <c r="C791" s="31"/>
      <c r="D791" s="31"/>
      <c r="E791" s="31"/>
      <c r="F791" s="31"/>
      <c r="G791" s="31"/>
    </row>
    <row r="792">
      <c r="A792" s="31"/>
      <c r="B792" s="31"/>
      <c r="C792" s="31"/>
      <c r="D792" s="31"/>
      <c r="E792" s="31"/>
      <c r="F792" s="31"/>
      <c r="G792" s="31"/>
    </row>
    <row r="793">
      <c r="A793" s="31"/>
      <c r="B793" s="31"/>
      <c r="C793" s="31"/>
      <c r="D793" s="31"/>
      <c r="E793" s="31"/>
      <c r="F793" s="31"/>
      <c r="G793" s="31"/>
    </row>
    <row r="794">
      <c r="A794" s="31"/>
      <c r="B794" s="31"/>
      <c r="C794" s="31"/>
      <c r="D794" s="31"/>
      <c r="E794" s="31"/>
      <c r="F794" s="31"/>
      <c r="G794" s="31"/>
    </row>
    <row r="795">
      <c r="A795" s="31"/>
      <c r="B795" s="31"/>
      <c r="C795" s="31"/>
      <c r="D795" s="31"/>
      <c r="E795" s="31"/>
      <c r="F795" s="31"/>
      <c r="G795" s="31"/>
    </row>
    <row r="796">
      <c r="A796" s="31"/>
      <c r="B796" s="31"/>
      <c r="C796" s="31"/>
      <c r="D796" s="31"/>
      <c r="E796" s="31"/>
      <c r="F796" s="31"/>
      <c r="G796" s="31"/>
    </row>
    <row r="797">
      <c r="A797" s="31"/>
      <c r="B797" s="31"/>
      <c r="C797" s="31"/>
      <c r="D797" s="31"/>
      <c r="E797" s="31"/>
      <c r="F797" s="31"/>
      <c r="G797" s="31"/>
    </row>
    <row r="798">
      <c r="A798" s="31"/>
      <c r="B798" s="31"/>
      <c r="C798" s="31"/>
      <c r="D798" s="31"/>
      <c r="E798" s="31"/>
      <c r="F798" s="31"/>
      <c r="G798" s="31"/>
    </row>
    <row r="799">
      <c r="A799" s="31"/>
      <c r="B799" s="31"/>
      <c r="C799" s="31"/>
      <c r="D799" s="31"/>
      <c r="E799" s="31"/>
      <c r="F799" s="31"/>
      <c r="G799" s="31"/>
    </row>
    <row r="800">
      <c r="A800" s="31"/>
      <c r="B800" s="31"/>
      <c r="C800" s="31"/>
      <c r="D800" s="31"/>
      <c r="E800" s="31"/>
      <c r="F800" s="31"/>
      <c r="G800" s="31"/>
    </row>
    <row r="801">
      <c r="A801" s="31"/>
      <c r="B801" s="31"/>
      <c r="C801" s="31"/>
      <c r="D801" s="31"/>
      <c r="E801" s="31"/>
      <c r="F801" s="31"/>
      <c r="G801" s="31"/>
    </row>
    <row r="802">
      <c r="A802" s="31"/>
      <c r="B802" s="31"/>
      <c r="C802" s="31"/>
      <c r="D802" s="31"/>
      <c r="E802" s="31"/>
      <c r="F802" s="31"/>
      <c r="G802" s="31"/>
    </row>
    <row r="803">
      <c r="A803" s="31"/>
      <c r="B803" s="31"/>
      <c r="C803" s="31"/>
      <c r="D803" s="31"/>
      <c r="E803" s="31"/>
      <c r="F803" s="31"/>
      <c r="G803" s="31"/>
    </row>
    <row r="804">
      <c r="A804" s="31"/>
      <c r="B804" s="31"/>
      <c r="C804" s="31"/>
      <c r="D804" s="31"/>
      <c r="E804" s="31"/>
      <c r="F804" s="31"/>
      <c r="G804" s="31"/>
    </row>
    <row r="805">
      <c r="A805" s="31"/>
      <c r="B805" s="31"/>
      <c r="C805" s="31"/>
      <c r="D805" s="31"/>
      <c r="E805" s="31"/>
      <c r="F805" s="31"/>
      <c r="G805" s="31"/>
    </row>
    <row r="806">
      <c r="A806" s="31"/>
      <c r="B806" s="31"/>
      <c r="C806" s="31"/>
      <c r="D806" s="31"/>
      <c r="E806" s="31"/>
      <c r="F806" s="31"/>
      <c r="G806" s="31"/>
    </row>
    <row r="807">
      <c r="A807" s="31"/>
      <c r="B807" s="31"/>
      <c r="C807" s="31"/>
      <c r="D807" s="31"/>
      <c r="E807" s="31"/>
      <c r="F807" s="31"/>
      <c r="G807" s="31"/>
    </row>
    <row r="808">
      <c r="A808" s="31"/>
      <c r="B808" s="31"/>
      <c r="C808" s="31"/>
      <c r="D808" s="31"/>
      <c r="E808" s="31"/>
      <c r="F808" s="31"/>
      <c r="G808" s="31"/>
    </row>
    <row r="809">
      <c r="A809" s="31"/>
      <c r="B809" s="31"/>
      <c r="C809" s="31"/>
      <c r="D809" s="31"/>
      <c r="E809" s="31"/>
      <c r="F809" s="31"/>
      <c r="G809" s="31"/>
    </row>
    <row r="810">
      <c r="A810" s="31"/>
      <c r="B810" s="31"/>
      <c r="C810" s="31"/>
      <c r="D810" s="31"/>
      <c r="E810" s="31"/>
      <c r="F810" s="31"/>
      <c r="G810" s="31"/>
    </row>
    <row r="811">
      <c r="A811" s="31"/>
      <c r="B811" s="31"/>
      <c r="C811" s="31"/>
      <c r="D811" s="31"/>
      <c r="E811" s="31"/>
      <c r="F811" s="31"/>
      <c r="G811" s="31"/>
    </row>
    <row r="812">
      <c r="A812" s="31"/>
      <c r="B812" s="31"/>
      <c r="C812" s="31"/>
      <c r="D812" s="31"/>
      <c r="E812" s="31"/>
      <c r="F812" s="31"/>
      <c r="G812" s="31"/>
    </row>
    <row r="813">
      <c r="A813" s="31"/>
      <c r="B813" s="31"/>
      <c r="C813" s="31"/>
      <c r="D813" s="31"/>
      <c r="E813" s="31"/>
      <c r="F813" s="31"/>
      <c r="G813" s="31"/>
    </row>
    <row r="814">
      <c r="A814" s="31"/>
      <c r="B814" s="31"/>
      <c r="C814" s="31"/>
      <c r="D814" s="31"/>
      <c r="E814" s="31"/>
      <c r="F814" s="31"/>
      <c r="G814" s="31"/>
    </row>
    <row r="815">
      <c r="A815" s="31"/>
      <c r="B815" s="31"/>
      <c r="C815" s="31"/>
      <c r="D815" s="31"/>
      <c r="E815" s="31"/>
      <c r="F815" s="31"/>
      <c r="G815" s="31"/>
    </row>
    <row r="816">
      <c r="A816" s="31"/>
      <c r="B816" s="31"/>
      <c r="C816" s="31"/>
      <c r="D816" s="31"/>
      <c r="E816" s="31"/>
      <c r="F816" s="31"/>
      <c r="G816" s="31"/>
    </row>
    <row r="817">
      <c r="A817" s="31"/>
      <c r="B817" s="31"/>
      <c r="C817" s="31"/>
      <c r="D817" s="31"/>
      <c r="E817" s="31"/>
      <c r="F817" s="31"/>
      <c r="G817" s="31"/>
    </row>
    <row r="818">
      <c r="A818" s="31"/>
      <c r="B818" s="31"/>
      <c r="C818" s="31"/>
      <c r="D818" s="31"/>
      <c r="E818" s="31"/>
      <c r="F818" s="31"/>
      <c r="G818" s="31"/>
    </row>
    <row r="819">
      <c r="A819" s="31"/>
      <c r="B819" s="31"/>
      <c r="C819" s="31"/>
      <c r="D819" s="31"/>
      <c r="E819" s="31"/>
      <c r="F819" s="31"/>
      <c r="G819" s="31"/>
    </row>
    <row r="820">
      <c r="A820" s="31"/>
      <c r="B820" s="31"/>
      <c r="C820" s="31"/>
      <c r="D820" s="31"/>
      <c r="E820" s="31"/>
      <c r="F820" s="31"/>
      <c r="G820" s="31"/>
    </row>
    <row r="821">
      <c r="A821" s="31"/>
      <c r="B821" s="31"/>
      <c r="C821" s="31"/>
      <c r="D821" s="31"/>
      <c r="E821" s="31"/>
      <c r="F821" s="31"/>
      <c r="G821" s="31"/>
    </row>
    <row r="822">
      <c r="A822" s="31"/>
      <c r="B822" s="31"/>
      <c r="C822" s="31"/>
      <c r="D822" s="31"/>
      <c r="E822" s="31"/>
      <c r="F822" s="31"/>
      <c r="G822" s="31"/>
    </row>
    <row r="823">
      <c r="A823" s="31"/>
      <c r="B823" s="31"/>
      <c r="C823" s="31"/>
      <c r="D823" s="31"/>
      <c r="E823" s="31"/>
      <c r="F823" s="31"/>
      <c r="G823" s="31"/>
    </row>
    <row r="824">
      <c r="A824" s="31"/>
      <c r="B824" s="31"/>
      <c r="C824" s="31"/>
      <c r="D824" s="31"/>
      <c r="E824" s="31"/>
      <c r="F824" s="31"/>
      <c r="G824" s="31"/>
    </row>
    <row r="825">
      <c r="A825" s="31"/>
      <c r="B825" s="31"/>
      <c r="C825" s="31"/>
      <c r="D825" s="31"/>
      <c r="E825" s="31"/>
      <c r="F825" s="31"/>
      <c r="G825" s="31"/>
    </row>
    <row r="826">
      <c r="A826" s="31"/>
      <c r="B826" s="31"/>
      <c r="C826" s="31"/>
      <c r="D826" s="31"/>
      <c r="E826" s="31"/>
      <c r="F826" s="31"/>
      <c r="G826" s="31"/>
    </row>
    <row r="827">
      <c r="A827" s="31"/>
      <c r="B827" s="31"/>
      <c r="C827" s="31"/>
      <c r="D827" s="31"/>
      <c r="E827" s="31"/>
      <c r="F827" s="31"/>
      <c r="G827" s="31"/>
    </row>
    <row r="828">
      <c r="A828" s="31"/>
      <c r="B828" s="31"/>
      <c r="C828" s="31"/>
      <c r="D828" s="31"/>
      <c r="E828" s="31"/>
      <c r="F828" s="31"/>
      <c r="G828" s="31"/>
    </row>
    <row r="829">
      <c r="A829" s="31"/>
      <c r="B829" s="31"/>
      <c r="C829" s="31"/>
      <c r="D829" s="31"/>
      <c r="E829" s="31"/>
      <c r="F829" s="31"/>
      <c r="G829" s="31"/>
    </row>
    <row r="830">
      <c r="A830" s="31"/>
      <c r="B830" s="31"/>
      <c r="C830" s="31"/>
      <c r="D830" s="31"/>
      <c r="E830" s="31"/>
      <c r="F830" s="31"/>
      <c r="G830" s="31"/>
    </row>
    <row r="831">
      <c r="A831" s="31"/>
      <c r="B831" s="31"/>
      <c r="C831" s="31"/>
      <c r="D831" s="31"/>
      <c r="E831" s="31"/>
      <c r="F831" s="31"/>
      <c r="G831" s="31"/>
    </row>
    <row r="832">
      <c r="A832" s="31"/>
      <c r="B832" s="31"/>
      <c r="C832" s="31"/>
      <c r="D832" s="31"/>
      <c r="E832" s="31"/>
      <c r="F832" s="31"/>
      <c r="G832" s="31"/>
    </row>
    <row r="833">
      <c r="A833" s="31"/>
      <c r="B833" s="31"/>
      <c r="C833" s="31"/>
      <c r="D833" s="31"/>
      <c r="E833" s="31"/>
      <c r="F833" s="31"/>
      <c r="G833" s="31"/>
    </row>
    <row r="834">
      <c r="A834" s="31"/>
      <c r="B834" s="31"/>
      <c r="C834" s="31"/>
      <c r="D834" s="31"/>
      <c r="E834" s="31"/>
      <c r="F834" s="31"/>
      <c r="G834" s="31"/>
    </row>
    <row r="835">
      <c r="A835" s="31"/>
      <c r="B835" s="31"/>
      <c r="C835" s="31"/>
      <c r="D835" s="31"/>
      <c r="E835" s="31"/>
      <c r="F835" s="31"/>
      <c r="G835" s="31"/>
    </row>
    <row r="836">
      <c r="A836" s="31"/>
      <c r="B836" s="31"/>
      <c r="C836" s="31"/>
      <c r="D836" s="31"/>
      <c r="E836" s="31"/>
      <c r="F836" s="31"/>
      <c r="G836" s="31"/>
    </row>
    <row r="837">
      <c r="A837" s="31"/>
      <c r="B837" s="31"/>
      <c r="C837" s="31"/>
      <c r="D837" s="31"/>
      <c r="E837" s="31"/>
      <c r="F837" s="31"/>
      <c r="G837" s="31"/>
    </row>
    <row r="838">
      <c r="A838" s="31"/>
      <c r="B838" s="31"/>
      <c r="C838" s="31"/>
      <c r="D838" s="31"/>
      <c r="E838" s="31"/>
      <c r="F838" s="31"/>
      <c r="G838" s="31"/>
    </row>
    <row r="839">
      <c r="A839" s="31"/>
      <c r="B839" s="31"/>
      <c r="C839" s="31"/>
      <c r="D839" s="31"/>
      <c r="E839" s="31"/>
      <c r="F839" s="31"/>
      <c r="G839" s="31"/>
    </row>
    <row r="840">
      <c r="A840" s="31"/>
      <c r="B840" s="31"/>
      <c r="C840" s="31"/>
      <c r="D840" s="31"/>
      <c r="E840" s="31"/>
      <c r="F840" s="31"/>
      <c r="G840" s="31"/>
    </row>
    <row r="841">
      <c r="A841" s="31"/>
      <c r="B841" s="31"/>
      <c r="C841" s="31"/>
      <c r="D841" s="31"/>
      <c r="E841" s="31"/>
      <c r="F841" s="31"/>
      <c r="G841" s="31"/>
    </row>
    <row r="842">
      <c r="A842" s="31"/>
      <c r="B842" s="31"/>
      <c r="C842" s="31"/>
      <c r="D842" s="31"/>
      <c r="E842" s="31"/>
      <c r="F842" s="31"/>
      <c r="G842" s="31"/>
    </row>
    <row r="843">
      <c r="A843" s="31"/>
      <c r="B843" s="31"/>
      <c r="C843" s="31"/>
      <c r="D843" s="31"/>
      <c r="E843" s="31"/>
      <c r="F843" s="31"/>
      <c r="G843" s="31"/>
    </row>
    <row r="844">
      <c r="A844" s="31"/>
      <c r="B844" s="31"/>
      <c r="C844" s="31"/>
      <c r="D844" s="31"/>
      <c r="E844" s="31"/>
      <c r="F844" s="31"/>
      <c r="G844" s="31"/>
    </row>
    <row r="845">
      <c r="A845" s="31"/>
      <c r="B845" s="31"/>
      <c r="C845" s="31"/>
      <c r="D845" s="31"/>
      <c r="E845" s="31"/>
      <c r="F845" s="31"/>
      <c r="G845" s="31"/>
    </row>
    <row r="846">
      <c r="A846" s="31"/>
      <c r="B846" s="31"/>
      <c r="C846" s="31"/>
      <c r="D846" s="31"/>
      <c r="E846" s="31"/>
      <c r="F846" s="31"/>
      <c r="G846" s="31"/>
    </row>
    <row r="847">
      <c r="A847" s="31"/>
      <c r="B847" s="31"/>
      <c r="C847" s="31"/>
      <c r="D847" s="31"/>
      <c r="E847" s="31"/>
      <c r="F847" s="31"/>
      <c r="G847" s="31"/>
    </row>
    <row r="848">
      <c r="A848" s="31"/>
      <c r="B848" s="31"/>
      <c r="C848" s="31"/>
      <c r="D848" s="31"/>
      <c r="E848" s="31"/>
      <c r="F848" s="31"/>
      <c r="G848" s="31"/>
    </row>
    <row r="849">
      <c r="A849" s="31"/>
      <c r="B849" s="31"/>
      <c r="C849" s="31"/>
      <c r="D849" s="31"/>
      <c r="E849" s="31"/>
      <c r="F849" s="31"/>
      <c r="G849" s="31"/>
    </row>
    <row r="850">
      <c r="A850" s="31"/>
      <c r="B850" s="31"/>
      <c r="C850" s="31"/>
      <c r="D850" s="31"/>
      <c r="E850" s="31"/>
      <c r="F850" s="31"/>
      <c r="G850" s="31"/>
    </row>
    <row r="851">
      <c r="A851" s="31"/>
      <c r="B851" s="31"/>
      <c r="C851" s="31"/>
      <c r="D851" s="31"/>
      <c r="E851" s="31"/>
      <c r="F851" s="31"/>
      <c r="G851" s="31"/>
    </row>
    <row r="852">
      <c r="A852" s="31"/>
      <c r="B852" s="31"/>
      <c r="C852" s="31"/>
      <c r="D852" s="31"/>
      <c r="E852" s="31"/>
      <c r="F852" s="31"/>
      <c r="G852" s="31"/>
    </row>
    <row r="853">
      <c r="A853" s="31"/>
      <c r="B853" s="31"/>
      <c r="C853" s="31"/>
      <c r="D853" s="31"/>
      <c r="E853" s="31"/>
      <c r="F853" s="31"/>
      <c r="G853" s="31"/>
    </row>
    <row r="854">
      <c r="A854" s="31"/>
      <c r="B854" s="31"/>
      <c r="C854" s="31"/>
      <c r="D854" s="31"/>
      <c r="E854" s="31"/>
      <c r="F854" s="31"/>
      <c r="G854" s="31"/>
    </row>
    <row r="855">
      <c r="A855" s="31"/>
      <c r="B855" s="31"/>
      <c r="C855" s="31"/>
      <c r="D855" s="31"/>
      <c r="E855" s="31"/>
      <c r="F855" s="31"/>
      <c r="G855" s="31"/>
    </row>
    <row r="856">
      <c r="A856" s="31"/>
      <c r="B856" s="31"/>
      <c r="C856" s="31"/>
      <c r="D856" s="31"/>
      <c r="E856" s="31"/>
      <c r="F856" s="31"/>
      <c r="G856" s="31"/>
    </row>
    <row r="857">
      <c r="A857" s="31"/>
      <c r="B857" s="31"/>
      <c r="C857" s="31"/>
      <c r="D857" s="31"/>
      <c r="E857" s="31"/>
      <c r="F857" s="31"/>
      <c r="G857" s="31"/>
    </row>
    <row r="858">
      <c r="A858" s="31"/>
      <c r="B858" s="31"/>
      <c r="C858" s="31"/>
      <c r="D858" s="31"/>
      <c r="E858" s="31"/>
      <c r="F858" s="31"/>
      <c r="G858" s="31"/>
    </row>
    <row r="859">
      <c r="A859" s="31"/>
      <c r="B859" s="31"/>
      <c r="C859" s="31"/>
      <c r="D859" s="31"/>
      <c r="E859" s="31"/>
      <c r="F859" s="31"/>
      <c r="G859" s="31"/>
    </row>
    <row r="860">
      <c r="A860" s="31"/>
      <c r="B860" s="31"/>
      <c r="C860" s="31"/>
      <c r="D860" s="31"/>
      <c r="E860" s="31"/>
      <c r="F860" s="31"/>
      <c r="G860" s="31"/>
    </row>
    <row r="861">
      <c r="A861" s="31"/>
      <c r="B861" s="31"/>
      <c r="C861" s="31"/>
      <c r="D861" s="31"/>
      <c r="E861" s="31"/>
      <c r="F861" s="31"/>
      <c r="G861" s="31"/>
    </row>
    <row r="862">
      <c r="A862" s="31"/>
      <c r="B862" s="31"/>
      <c r="C862" s="31"/>
      <c r="D862" s="31"/>
      <c r="E862" s="31"/>
      <c r="F862" s="31"/>
      <c r="G862" s="31"/>
    </row>
    <row r="863">
      <c r="A863" s="31"/>
      <c r="B863" s="31"/>
      <c r="C863" s="31"/>
      <c r="D863" s="31"/>
      <c r="E863" s="31"/>
      <c r="F863" s="31"/>
      <c r="G863" s="31"/>
    </row>
    <row r="864">
      <c r="A864" s="31"/>
      <c r="B864" s="31"/>
      <c r="C864" s="31"/>
      <c r="D864" s="31"/>
      <c r="E864" s="31"/>
      <c r="F864" s="31"/>
      <c r="G864" s="31"/>
    </row>
    <row r="865">
      <c r="A865" s="31"/>
      <c r="B865" s="31"/>
      <c r="C865" s="31"/>
      <c r="D865" s="31"/>
      <c r="E865" s="31"/>
      <c r="F865" s="31"/>
      <c r="G865" s="31"/>
    </row>
    <row r="866">
      <c r="A866" s="31"/>
      <c r="B866" s="31"/>
      <c r="C866" s="31"/>
      <c r="D866" s="31"/>
      <c r="E866" s="31"/>
      <c r="F866" s="31"/>
      <c r="G866" s="31"/>
    </row>
    <row r="867">
      <c r="A867" s="31"/>
      <c r="B867" s="31"/>
      <c r="C867" s="31"/>
      <c r="D867" s="31"/>
      <c r="E867" s="31"/>
      <c r="F867" s="31"/>
      <c r="G867" s="31"/>
    </row>
    <row r="868">
      <c r="A868" s="31"/>
      <c r="B868" s="31"/>
      <c r="C868" s="31"/>
      <c r="D868" s="31"/>
      <c r="E868" s="31"/>
      <c r="F868" s="31"/>
      <c r="G868" s="31"/>
    </row>
    <row r="869">
      <c r="A869" s="31"/>
      <c r="B869" s="31"/>
      <c r="C869" s="31"/>
      <c r="D869" s="31"/>
      <c r="E869" s="31"/>
      <c r="F869" s="31"/>
      <c r="G869" s="31"/>
    </row>
    <row r="870">
      <c r="A870" s="31"/>
      <c r="B870" s="31"/>
      <c r="C870" s="31"/>
      <c r="D870" s="31"/>
      <c r="E870" s="31"/>
      <c r="F870" s="31"/>
      <c r="G870" s="31"/>
    </row>
    <row r="871">
      <c r="A871" s="31"/>
      <c r="B871" s="31"/>
      <c r="C871" s="31"/>
      <c r="D871" s="31"/>
      <c r="E871" s="31"/>
      <c r="F871" s="31"/>
      <c r="G871" s="31"/>
    </row>
    <row r="872">
      <c r="A872" s="31"/>
      <c r="B872" s="31"/>
      <c r="C872" s="31"/>
      <c r="D872" s="31"/>
      <c r="E872" s="31"/>
      <c r="F872" s="31"/>
      <c r="G872" s="31"/>
    </row>
    <row r="873">
      <c r="A873" s="31"/>
      <c r="B873" s="31"/>
      <c r="C873" s="31"/>
      <c r="D873" s="31"/>
      <c r="E873" s="31"/>
      <c r="F873" s="31"/>
      <c r="G873" s="31"/>
    </row>
    <row r="874">
      <c r="A874" s="31"/>
      <c r="B874" s="31"/>
      <c r="C874" s="31"/>
      <c r="D874" s="31"/>
      <c r="E874" s="31"/>
      <c r="F874" s="31"/>
      <c r="G874" s="31"/>
    </row>
    <row r="875">
      <c r="A875" s="31"/>
      <c r="B875" s="31"/>
      <c r="C875" s="31"/>
      <c r="D875" s="31"/>
      <c r="E875" s="31"/>
      <c r="F875" s="31"/>
      <c r="G875" s="31"/>
    </row>
    <row r="876">
      <c r="A876" s="31"/>
      <c r="B876" s="31"/>
      <c r="C876" s="31"/>
      <c r="D876" s="31"/>
      <c r="E876" s="31"/>
      <c r="F876" s="31"/>
      <c r="G876" s="31"/>
    </row>
    <row r="877">
      <c r="A877" s="31"/>
      <c r="B877" s="31"/>
      <c r="C877" s="31"/>
      <c r="D877" s="31"/>
      <c r="E877" s="31"/>
      <c r="F877" s="31"/>
      <c r="G877" s="31"/>
    </row>
    <row r="878">
      <c r="A878" s="31"/>
      <c r="B878" s="31"/>
      <c r="C878" s="31"/>
      <c r="D878" s="31"/>
      <c r="E878" s="31"/>
      <c r="F878" s="31"/>
      <c r="G878" s="31"/>
    </row>
    <row r="879">
      <c r="A879" s="31"/>
      <c r="B879" s="31"/>
      <c r="C879" s="31"/>
      <c r="D879" s="31"/>
      <c r="E879" s="31"/>
      <c r="F879" s="31"/>
      <c r="G879" s="31"/>
    </row>
    <row r="880">
      <c r="A880" s="31"/>
      <c r="B880" s="31"/>
      <c r="C880" s="31"/>
      <c r="D880" s="31"/>
      <c r="E880" s="31"/>
      <c r="F880" s="31"/>
      <c r="G880" s="31"/>
    </row>
    <row r="881">
      <c r="A881" s="31"/>
      <c r="B881" s="31"/>
      <c r="C881" s="31"/>
      <c r="D881" s="31"/>
      <c r="E881" s="31"/>
      <c r="F881" s="31"/>
      <c r="G881" s="31"/>
    </row>
    <row r="882">
      <c r="A882" s="31"/>
      <c r="B882" s="31"/>
      <c r="C882" s="31"/>
      <c r="D882" s="31"/>
      <c r="E882" s="31"/>
      <c r="F882" s="31"/>
      <c r="G882" s="31"/>
    </row>
    <row r="883">
      <c r="A883" s="31"/>
      <c r="B883" s="31"/>
      <c r="C883" s="31"/>
      <c r="D883" s="31"/>
      <c r="E883" s="31"/>
      <c r="F883" s="31"/>
      <c r="G883" s="31"/>
    </row>
    <row r="884">
      <c r="A884" s="31"/>
      <c r="B884" s="31"/>
      <c r="C884" s="31"/>
      <c r="D884" s="31"/>
      <c r="E884" s="31"/>
      <c r="F884" s="31"/>
      <c r="G884" s="31"/>
    </row>
    <row r="885">
      <c r="A885" s="31"/>
      <c r="B885" s="31"/>
      <c r="C885" s="31"/>
      <c r="D885" s="31"/>
      <c r="E885" s="31"/>
      <c r="F885" s="31"/>
      <c r="G885" s="31"/>
    </row>
    <row r="886">
      <c r="A886" s="31"/>
      <c r="B886" s="31"/>
      <c r="C886" s="31"/>
      <c r="D886" s="31"/>
      <c r="E886" s="31"/>
      <c r="F886" s="31"/>
      <c r="G886" s="31"/>
    </row>
    <row r="887">
      <c r="A887" s="31"/>
      <c r="B887" s="31"/>
      <c r="C887" s="31"/>
      <c r="D887" s="31"/>
      <c r="E887" s="31"/>
      <c r="F887" s="31"/>
      <c r="G887" s="31"/>
    </row>
    <row r="888">
      <c r="A888" s="31"/>
      <c r="B888" s="31"/>
      <c r="C888" s="31"/>
      <c r="D888" s="31"/>
      <c r="E888" s="31"/>
      <c r="F888" s="31"/>
      <c r="G888" s="31"/>
    </row>
    <row r="889">
      <c r="A889" s="31"/>
      <c r="B889" s="31"/>
      <c r="C889" s="31"/>
      <c r="D889" s="31"/>
      <c r="E889" s="31"/>
      <c r="F889" s="31"/>
      <c r="G889" s="31"/>
    </row>
    <row r="890">
      <c r="A890" s="31"/>
      <c r="B890" s="31"/>
      <c r="C890" s="31"/>
      <c r="D890" s="31"/>
      <c r="E890" s="31"/>
      <c r="F890" s="31"/>
      <c r="G890" s="31"/>
    </row>
    <row r="891">
      <c r="A891" s="31"/>
      <c r="B891" s="31"/>
      <c r="C891" s="31"/>
      <c r="D891" s="31"/>
      <c r="E891" s="31"/>
      <c r="F891" s="31"/>
      <c r="G891" s="31"/>
    </row>
    <row r="892">
      <c r="A892" s="31"/>
      <c r="B892" s="31"/>
      <c r="C892" s="31"/>
      <c r="D892" s="31"/>
      <c r="E892" s="31"/>
      <c r="F892" s="31"/>
      <c r="G892" s="31"/>
    </row>
    <row r="893">
      <c r="A893" s="31"/>
      <c r="B893" s="31"/>
      <c r="C893" s="31"/>
      <c r="D893" s="31"/>
      <c r="E893" s="31"/>
      <c r="F893" s="31"/>
      <c r="G893" s="31"/>
    </row>
    <row r="894">
      <c r="A894" s="31"/>
      <c r="B894" s="31"/>
      <c r="C894" s="31"/>
      <c r="D894" s="31"/>
      <c r="E894" s="31"/>
      <c r="F894" s="31"/>
      <c r="G894" s="31"/>
    </row>
    <row r="895">
      <c r="A895" s="31"/>
      <c r="B895" s="31"/>
      <c r="C895" s="31"/>
      <c r="D895" s="31"/>
      <c r="E895" s="31"/>
      <c r="F895" s="31"/>
      <c r="G895" s="31"/>
    </row>
    <row r="896">
      <c r="A896" s="31"/>
      <c r="B896" s="31"/>
      <c r="C896" s="31"/>
      <c r="D896" s="31"/>
      <c r="E896" s="31"/>
      <c r="F896" s="31"/>
      <c r="G896" s="31"/>
    </row>
    <row r="897">
      <c r="A897" s="31"/>
      <c r="B897" s="31"/>
      <c r="C897" s="31"/>
      <c r="D897" s="31"/>
      <c r="E897" s="31"/>
      <c r="F897" s="31"/>
      <c r="G897" s="31"/>
    </row>
    <row r="898">
      <c r="A898" s="31"/>
      <c r="B898" s="31"/>
      <c r="C898" s="31"/>
      <c r="D898" s="31"/>
      <c r="E898" s="31"/>
      <c r="F898" s="31"/>
      <c r="G898" s="31"/>
    </row>
    <row r="899">
      <c r="A899" s="31"/>
      <c r="B899" s="31"/>
      <c r="C899" s="31"/>
      <c r="D899" s="31"/>
      <c r="E899" s="31"/>
      <c r="F899" s="31"/>
      <c r="G899" s="31"/>
    </row>
    <row r="900">
      <c r="A900" s="31"/>
      <c r="B900" s="31"/>
      <c r="C900" s="31"/>
      <c r="D900" s="31"/>
      <c r="E900" s="31"/>
      <c r="F900" s="31"/>
      <c r="G900" s="31"/>
    </row>
    <row r="901">
      <c r="A901" s="31"/>
      <c r="B901" s="31"/>
      <c r="C901" s="31"/>
      <c r="D901" s="31"/>
      <c r="E901" s="31"/>
      <c r="F901" s="31"/>
      <c r="G901" s="31"/>
    </row>
    <row r="902">
      <c r="A902" s="31"/>
      <c r="B902" s="31"/>
      <c r="C902" s="31"/>
      <c r="D902" s="31"/>
      <c r="E902" s="31"/>
      <c r="F902" s="31"/>
      <c r="G902" s="31"/>
    </row>
    <row r="903">
      <c r="A903" s="31"/>
      <c r="B903" s="31"/>
      <c r="C903" s="31"/>
      <c r="D903" s="31"/>
      <c r="E903" s="31"/>
      <c r="F903" s="31"/>
      <c r="G903" s="31"/>
    </row>
    <row r="904">
      <c r="A904" s="31"/>
      <c r="B904" s="31"/>
      <c r="C904" s="31"/>
      <c r="D904" s="31"/>
      <c r="E904" s="31"/>
      <c r="F904" s="31"/>
      <c r="G904" s="31"/>
    </row>
    <row r="905">
      <c r="A905" s="31"/>
      <c r="B905" s="31"/>
      <c r="C905" s="31"/>
      <c r="D905" s="31"/>
      <c r="E905" s="31"/>
      <c r="F905" s="31"/>
      <c r="G905" s="31"/>
    </row>
    <row r="906">
      <c r="A906" s="31"/>
      <c r="B906" s="31"/>
      <c r="C906" s="31"/>
      <c r="D906" s="31"/>
      <c r="E906" s="31"/>
      <c r="F906" s="31"/>
      <c r="G906" s="31"/>
    </row>
    <row r="907">
      <c r="A907" s="31"/>
      <c r="B907" s="31"/>
      <c r="C907" s="31"/>
      <c r="D907" s="31"/>
      <c r="E907" s="31"/>
      <c r="F907" s="31"/>
      <c r="G907" s="31"/>
    </row>
    <row r="908">
      <c r="A908" s="31"/>
      <c r="B908" s="31"/>
      <c r="C908" s="31"/>
      <c r="D908" s="31"/>
      <c r="E908" s="31"/>
      <c r="F908" s="31"/>
      <c r="G908" s="31"/>
    </row>
    <row r="909">
      <c r="A909" s="31"/>
      <c r="B909" s="31"/>
      <c r="C909" s="31"/>
      <c r="D909" s="31"/>
      <c r="E909" s="31"/>
      <c r="F909" s="31"/>
      <c r="G909" s="31"/>
    </row>
    <row r="910">
      <c r="A910" s="31"/>
      <c r="B910" s="31"/>
      <c r="C910" s="31"/>
      <c r="D910" s="31"/>
      <c r="E910" s="31"/>
      <c r="F910" s="31"/>
      <c r="G910" s="31"/>
    </row>
    <row r="911">
      <c r="A911" s="31"/>
      <c r="B911" s="31"/>
      <c r="C911" s="31"/>
      <c r="D911" s="31"/>
      <c r="E911" s="31"/>
      <c r="F911" s="31"/>
      <c r="G911" s="31"/>
    </row>
    <row r="912">
      <c r="A912" s="31"/>
      <c r="B912" s="31"/>
      <c r="C912" s="31"/>
      <c r="D912" s="31"/>
      <c r="E912" s="31"/>
      <c r="F912" s="31"/>
      <c r="G912" s="31"/>
    </row>
    <row r="913">
      <c r="A913" s="31"/>
      <c r="B913" s="31"/>
      <c r="C913" s="31"/>
      <c r="D913" s="31"/>
      <c r="E913" s="31"/>
      <c r="F913" s="31"/>
      <c r="G913" s="31"/>
    </row>
    <row r="914">
      <c r="A914" s="31"/>
      <c r="B914" s="31"/>
      <c r="C914" s="31"/>
      <c r="D914" s="31"/>
      <c r="E914" s="31"/>
      <c r="F914" s="31"/>
      <c r="G914" s="31"/>
    </row>
    <row r="915">
      <c r="A915" s="31"/>
      <c r="B915" s="31"/>
      <c r="C915" s="31"/>
      <c r="D915" s="31"/>
      <c r="E915" s="31"/>
      <c r="F915" s="31"/>
      <c r="G915" s="31"/>
    </row>
    <row r="916">
      <c r="A916" s="31"/>
      <c r="B916" s="31"/>
      <c r="C916" s="31"/>
      <c r="D916" s="31"/>
      <c r="E916" s="31"/>
      <c r="F916" s="31"/>
      <c r="G916" s="31"/>
    </row>
    <row r="917">
      <c r="A917" s="31"/>
      <c r="B917" s="31"/>
      <c r="C917" s="31"/>
      <c r="D917" s="31"/>
      <c r="E917" s="31"/>
      <c r="F917" s="31"/>
      <c r="G917" s="31"/>
    </row>
    <row r="918">
      <c r="A918" s="31"/>
      <c r="B918" s="31"/>
      <c r="C918" s="31"/>
      <c r="D918" s="31"/>
      <c r="E918" s="31"/>
      <c r="F918" s="31"/>
      <c r="G918" s="31"/>
    </row>
    <row r="919">
      <c r="A919" s="31"/>
      <c r="B919" s="31"/>
      <c r="C919" s="31"/>
      <c r="D919" s="31"/>
      <c r="E919" s="31"/>
      <c r="F919" s="31"/>
      <c r="G919" s="31"/>
    </row>
    <row r="920">
      <c r="A920" s="31"/>
      <c r="B920" s="31"/>
      <c r="C920" s="31"/>
      <c r="D920" s="31"/>
      <c r="E920" s="31"/>
      <c r="F920" s="31"/>
      <c r="G920" s="31"/>
    </row>
    <row r="921">
      <c r="A921" s="31"/>
      <c r="B921" s="31"/>
      <c r="C921" s="31"/>
      <c r="D921" s="31"/>
      <c r="E921" s="31"/>
      <c r="F921" s="31"/>
      <c r="G921" s="31"/>
    </row>
    <row r="922">
      <c r="A922" s="31"/>
      <c r="B922" s="31"/>
      <c r="C922" s="31"/>
      <c r="D922" s="31"/>
      <c r="E922" s="31"/>
      <c r="F922" s="31"/>
      <c r="G922" s="31"/>
    </row>
    <row r="923">
      <c r="A923" s="31"/>
      <c r="B923" s="31"/>
      <c r="C923" s="31"/>
      <c r="D923" s="31"/>
      <c r="E923" s="31"/>
      <c r="F923" s="31"/>
      <c r="G923" s="31"/>
    </row>
    <row r="924">
      <c r="A924" s="31"/>
      <c r="B924" s="31"/>
      <c r="C924" s="31"/>
      <c r="D924" s="31"/>
      <c r="E924" s="31"/>
      <c r="F924" s="31"/>
      <c r="G924" s="31"/>
    </row>
    <row r="925">
      <c r="A925" s="31"/>
      <c r="B925" s="31"/>
      <c r="C925" s="31"/>
      <c r="D925" s="31"/>
      <c r="E925" s="31"/>
      <c r="F925" s="31"/>
      <c r="G925" s="31"/>
    </row>
    <row r="926">
      <c r="A926" s="31"/>
      <c r="B926" s="31"/>
      <c r="C926" s="31"/>
      <c r="D926" s="31"/>
      <c r="E926" s="31"/>
      <c r="F926" s="31"/>
      <c r="G926" s="31"/>
    </row>
    <row r="927">
      <c r="A927" s="31"/>
      <c r="B927" s="31"/>
      <c r="C927" s="31"/>
      <c r="D927" s="31"/>
      <c r="E927" s="31"/>
      <c r="F927" s="31"/>
      <c r="G927" s="31"/>
    </row>
    <row r="928">
      <c r="A928" s="31"/>
      <c r="B928" s="31"/>
      <c r="C928" s="31"/>
      <c r="D928" s="31"/>
      <c r="E928" s="31"/>
      <c r="F928" s="31"/>
      <c r="G928" s="31"/>
    </row>
    <row r="929">
      <c r="A929" s="31"/>
      <c r="B929" s="31"/>
      <c r="C929" s="31"/>
      <c r="D929" s="31"/>
      <c r="E929" s="31"/>
      <c r="F929" s="31"/>
      <c r="G929" s="31"/>
    </row>
    <row r="930">
      <c r="A930" s="31"/>
      <c r="B930" s="31"/>
      <c r="C930" s="31"/>
      <c r="D930" s="31"/>
      <c r="E930" s="31"/>
      <c r="F930" s="31"/>
      <c r="G930" s="31"/>
    </row>
    <row r="931">
      <c r="A931" s="31"/>
      <c r="B931" s="31"/>
      <c r="C931" s="31"/>
      <c r="D931" s="31"/>
      <c r="E931" s="31"/>
      <c r="F931" s="31"/>
      <c r="G931" s="31"/>
    </row>
    <row r="932">
      <c r="A932" s="31"/>
      <c r="B932" s="31"/>
      <c r="C932" s="31"/>
      <c r="D932" s="31"/>
      <c r="E932" s="31"/>
      <c r="F932" s="31"/>
      <c r="G932" s="31"/>
    </row>
    <row r="933">
      <c r="A933" s="31"/>
      <c r="B933" s="31"/>
      <c r="C933" s="31"/>
      <c r="D933" s="31"/>
      <c r="E933" s="31"/>
      <c r="F933" s="31"/>
      <c r="G933" s="31"/>
    </row>
    <row r="934">
      <c r="A934" s="31"/>
      <c r="B934" s="31"/>
      <c r="C934" s="31"/>
      <c r="D934" s="31"/>
      <c r="E934" s="31"/>
      <c r="F934" s="31"/>
      <c r="G934" s="31"/>
    </row>
    <row r="935">
      <c r="A935" s="31"/>
      <c r="B935" s="31"/>
      <c r="C935" s="31"/>
      <c r="D935" s="31"/>
      <c r="E935" s="31"/>
      <c r="F935" s="31"/>
      <c r="G935" s="31"/>
    </row>
    <row r="936">
      <c r="A936" s="31"/>
      <c r="B936" s="31"/>
      <c r="C936" s="31"/>
      <c r="D936" s="31"/>
      <c r="E936" s="31"/>
      <c r="F936" s="31"/>
      <c r="G936" s="31"/>
    </row>
    <row r="937">
      <c r="A937" s="31"/>
      <c r="B937" s="31"/>
      <c r="C937" s="31"/>
      <c r="D937" s="31"/>
      <c r="E937" s="31"/>
      <c r="F937" s="31"/>
      <c r="G937" s="31"/>
    </row>
    <row r="938">
      <c r="A938" s="31"/>
      <c r="B938" s="31"/>
      <c r="C938" s="31"/>
      <c r="D938" s="31"/>
      <c r="E938" s="31"/>
      <c r="F938" s="31"/>
      <c r="G938" s="31"/>
    </row>
    <row r="939">
      <c r="A939" s="31"/>
      <c r="B939" s="31"/>
      <c r="C939" s="31"/>
      <c r="D939" s="31"/>
      <c r="E939" s="31"/>
      <c r="F939" s="31"/>
      <c r="G939" s="31"/>
    </row>
    <row r="940">
      <c r="A940" s="31"/>
      <c r="B940" s="31"/>
      <c r="C940" s="31"/>
      <c r="D940" s="31"/>
      <c r="E940" s="31"/>
      <c r="F940" s="31"/>
      <c r="G940" s="31"/>
    </row>
    <row r="941">
      <c r="A941" s="31"/>
      <c r="B941" s="31"/>
      <c r="C941" s="31"/>
      <c r="D941" s="31"/>
      <c r="E941" s="31"/>
      <c r="F941" s="31"/>
      <c r="G941" s="31"/>
    </row>
    <row r="942">
      <c r="A942" s="31"/>
      <c r="B942" s="31"/>
      <c r="C942" s="31"/>
      <c r="D942" s="31"/>
      <c r="E942" s="31"/>
      <c r="F942" s="31"/>
      <c r="G942" s="31"/>
    </row>
    <row r="943">
      <c r="A943" s="31"/>
      <c r="B943" s="31"/>
      <c r="C943" s="31"/>
      <c r="D943" s="31"/>
      <c r="E943" s="31"/>
      <c r="F943" s="31"/>
      <c r="G943" s="31"/>
    </row>
    <row r="944">
      <c r="A944" s="31"/>
      <c r="B944" s="31"/>
      <c r="C944" s="31"/>
      <c r="D944" s="31"/>
      <c r="E944" s="31"/>
      <c r="F944" s="31"/>
      <c r="G944" s="31"/>
    </row>
    <row r="945">
      <c r="A945" s="31"/>
      <c r="B945" s="31"/>
      <c r="C945" s="31"/>
      <c r="D945" s="31"/>
      <c r="E945" s="31"/>
      <c r="F945" s="31"/>
      <c r="G945" s="31"/>
    </row>
    <row r="946">
      <c r="A946" s="31"/>
      <c r="B946" s="31"/>
      <c r="C946" s="31"/>
      <c r="D946" s="31"/>
      <c r="E946" s="31"/>
      <c r="F946" s="31"/>
      <c r="G946" s="31"/>
    </row>
    <row r="947">
      <c r="A947" s="31"/>
      <c r="B947" s="31"/>
      <c r="C947" s="31"/>
      <c r="D947" s="31"/>
      <c r="E947" s="31"/>
      <c r="F947" s="31"/>
      <c r="G947" s="31"/>
    </row>
    <row r="948">
      <c r="A948" s="31"/>
      <c r="B948" s="31"/>
      <c r="C948" s="31"/>
      <c r="D948" s="31"/>
      <c r="E948" s="31"/>
      <c r="F948" s="31"/>
      <c r="G948" s="31"/>
    </row>
    <row r="949">
      <c r="A949" s="31"/>
      <c r="B949" s="31"/>
      <c r="C949" s="31"/>
      <c r="D949" s="31"/>
      <c r="E949" s="31"/>
      <c r="F949" s="31"/>
      <c r="G949" s="31"/>
    </row>
    <row r="950">
      <c r="A950" s="31"/>
      <c r="B950" s="31"/>
      <c r="C950" s="31"/>
      <c r="D950" s="31"/>
      <c r="E950" s="31"/>
      <c r="F950" s="31"/>
      <c r="G950" s="31"/>
    </row>
    <row r="951">
      <c r="A951" s="31"/>
      <c r="B951" s="31"/>
      <c r="C951" s="31"/>
      <c r="D951" s="31"/>
      <c r="E951" s="31"/>
      <c r="F951" s="31"/>
      <c r="G951" s="31"/>
    </row>
    <row r="952">
      <c r="A952" s="31"/>
      <c r="B952" s="31"/>
      <c r="C952" s="31"/>
      <c r="D952" s="31"/>
      <c r="E952" s="31"/>
      <c r="F952" s="31"/>
      <c r="G952" s="31"/>
    </row>
    <row r="953">
      <c r="A953" s="31"/>
      <c r="B953" s="31"/>
      <c r="C953" s="31"/>
      <c r="D953" s="31"/>
      <c r="E953" s="31"/>
      <c r="F953" s="31"/>
      <c r="G953" s="31"/>
    </row>
    <row r="954">
      <c r="A954" s="31"/>
      <c r="B954" s="31"/>
      <c r="C954" s="31"/>
      <c r="D954" s="31"/>
      <c r="E954" s="31"/>
      <c r="F954" s="31"/>
      <c r="G954" s="31"/>
    </row>
    <row r="955">
      <c r="A955" s="31"/>
      <c r="B955" s="31"/>
      <c r="C955" s="31"/>
      <c r="D955" s="31"/>
      <c r="E955" s="31"/>
      <c r="F955" s="31"/>
      <c r="G955" s="31"/>
    </row>
    <row r="956">
      <c r="A956" s="31"/>
      <c r="B956" s="31"/>
      <c r="C956" s="31"/>
      <c r="D956" s="31"/>
      <c r="E956" s="31"/>
      <c r="F956" s="31"/>
      <c r="G956" s="31"/>
    </row>
    <row r="957">
      <c r="A957" s="31"/>
      <c r="B957" s="31"/>
      <c r="C957" s="31"/>
      <c r="D957" s="31"/>
      <c r="E957" s="31"/>
      <c r="F957" s="31"/>
      <c r="G957" s="31"/>
    </row>
    <row r="958">
      <c r="A958" s="31"/>
      <c r="B958" s="31"/>
      <c r="C958" s="31"/>
      <c r="D958" s="31"/>
      <c r="E958" s="31"/>
      <c r="F958" s="31"/>
      <c r="G958" s="31"/>
    </row>
    <row r="959">
      <c r="A959" s="31"/>
      <c r="B959" s="31"/>
      <c r="C959" s="31"/>
      <c r="D959" s="31"/>
      <c r="E959" s="31"/>
      <c r="F959" s="31"/>
      <c r="G959" s="31"/>
    </row>
    <row r="960">
      <c r="A960" s="31"/>
      <c r="B960" s="31"/>
      <c r="C960" s="31"/>
      <c r="D960" s="31"/>
      <c r="E960" s="31"/>
      <c r="F960" s="31"/>
      <c r="G960" s="31"/>
    </row>
    <row r="961">
      <c r="A961" s="31"/>
      <c r="B961" s="31"/>
      <c r="C961" s="31"/>
      <c r="D961" s="31"/>
      <c r="E961" s="31"/>
      <c r="F961" s="31"/>
      <c r="G961" s="31"/>
    </row>
    <row r="962">
      <c r="A962" s="31"/>
      <c r="B962" s="31"/>
      <c r="C962" s="31"/>
      <c r="D962" s="31"/>
      <c r="E962" s="31"/>
      <c r="F962" s="31"/>
      <c r="G962" s="31"/>
    </row>
    <row r="963">
      <c r="A963" s="31"/>
      <c r="B963" s="31"/>
      <c r="C963" s="31"/>
      <c r="D963" s="31"/>
      <c r="E963" s="31"/>
      <c r="F963" s="31"/>
      <c r="G963" s="31"/>
    </row>
    <row r="964">
      <c r="A964" s="31"/>
      <c r="B964" s="31"/>
      <c r="C964" s="31"/>
      <c r="D964" s="31"/>
      <c r="E964" s="31"/>
      <c r="F964" s="31"/>
      <c r="G964" s="31"/>
    </row>
    <row r="965">
      <c r="A965" s="31"/>
      <c r="B965" s="31"/>
      <c r="C965" s="31"/>
      <c r="D965" s="31"/>
      <c r="E965" s="31"/>
      <c r="F965" s="31"/>
      <c r="G965" s="31"/>
    </row>
    <row r="966">
      <c r="A966" s="31"/>
      <c r="B966" s="31"/>
      <c r="C966" s="31"/>
      <c r="D966" s="31"/>
      <c r="E966" s="31"/>
      <c r="F966" s="31"/>
      <c r="G966" s="31"/>
    </row>
    <row r="967">
      <c r="A967" s="31"/>
      <c r="B967" s="31"/>
      <c r="C967" s="31"/>
      <c r="D967" s="31"/>
      <c r="E967" s="31"/>
      <c r="F967" s="31"/>
      <c r="G967" s="31"/>
    </row>
    <row r="968">
      <c r="A968" s="31"/>
      <c r="B968" s="31"/>
      <c r="C968" s="31"/>
      <c r="D968" s="31"/>
      <c r="E968" s="31"/>
      <c r="F968" s="31"/>
      <c r="G968" s="31"/>
    </row>
    <row r="969">
      <c r="A969" s="31"/>
      <c r="B969" s="31"/>
      <c r="C969" s="31"/>
      <c r="D969" s="31"/>
      <c r="E969" s="31"/>
      <c r="F969" s="31"/>
      <c r="G969" s="31"/>
    </row>
    <row r="970">
      <c r="A970" s="31"/>
      <c r="B970" s="31"/>
      <c r="C970" s="31"/>
      <c r="D970" s="31"/>
      <c r="E970" s="31"/>
      <c r="F970" s="31"/>
      <c r="G970" s="31"/>
    </row>
    <row r="971">
      <c r="A971" s="31"/>
      <c r="B971" s="31"/>
      <c r="C971" s="31"/>
      <c r="D971" s="31"/>
      <c r="E971" s="31"/>
      <c r="F971" s="31"/>
      <c r="G971" s="31"/>
    </row>
    <row r="972">
      <c r="A972" s="31"/>
      <c r="B972" s="31"/>
      <c r="C972" s="31"/>
      <c r="D972" s="31"/>
      <c r="E972" s="31"/>
      <c r="F972" s="31"/>
      <c r="G972" s="31"/>
    </row>
    <row r="973">
      <c r="A973" s="31"/>
      <c r="B973" s="31"/>
      <c r="C973" s="31"/>
      <c r="D973" s="31"/>
      <c r="E973" s="31"/>
      <c r="F973" s="31"/>
      <c r="G973" s="31"/>
    </row>
    <row r="974">
      <c r="A974" s="31"/>
      <c r="B974" s="31"/>
      <c r="C974" s="31"/>
      <c r="D974" s="31"/>
      <c r="E974" s="31"/>
      <c r="F974" s="31"/>
      <c r="G974" s="31"/>
    </row>
    <row r="975">
      <c r="A975" s="31"/>
      <c r="B975" s="31"/>
      <c r="C975" s="31"/>
      <c r="D975" s="31"/>
      <c r="E975" s="31"/>
      <c r="F975" s="31"/>
      <c r="G975" s="31"/>
    </row>
    <row r="976">
      <c r="A976" s="31"/>
      <c r="B976" s="31"/>
      <c r="C976" s="31"/>
      <c r="D976" s="31"/>
      <c r="E976" s="31"/>
      <c r="F976" s="31"/>
      <c r="G976" s="31"/>
    </row>
    <row r="977">
      <c r="A977" s="31"/>
      <c r="B977" s="31"/>
      <c r="C977" s="31"/>
      <c r="D977" s="31"/>
      <c r="E977" s="31"/>
      <c r="F977" s="31"/>
      <c r="G977" s="31"/>
    </row>
    <row r="978">
      <c r="A978" s="31"/>
      <c r="B978" s="31"/>
      <c r="C978" s="31"/>
      <c r="D978" s="31"/>
      <c r="E978" s="31"/>
      <c r="F978" s="31"/>
      <c r="G978" s="31"/>
    </row>
    <row r="979">
      <c r="A979" s="31"/>
      <c r="B979" s="31"/>
      <c r="C979" s="31"/>
      <c r="D979" s="31"/>
      <c r="E979" s="31"/>
      <c r="F979" s="31"/>
      <c r="G979" s="31"/>
    </row>
    <row r="980">
      <c r="A980" s="31"/>
      <c r="B980" s="31"/>
      <c r="C980" s="31"/>
      <c r="D980" s="31"/>
      <c r="E980" s="31"/>
      <c r="F980" s="31"/>
      <c r="G980" s="31"/>
    </row>
    <row r="981">
      <c r="A981" s="31"/>
      <c r="B981" s="31"/>
      <c r="C981" s="31"/>
      <c r="D981" s="31"/>
      <c r="E981" s="31"/>
      <c r="F981" s="31"/>
      <c r="G981" s="31"/>
    </row>
    <row r="982">
      <c r="A982" s="31"/>
      <c r="B982" s="31"/>
      <c r="C982" s="31"/>
      <c r="D982" s="31"/>
      <c r="E982" s="31"/>
      <c r="F982" s="31"/>
      <c r="G982" s="31"/>
    </row>
    <row r="983">
      <c r="A983" s="31"/>
      <c r="B983" s="31"/>
      <c r="C983" s="31"/>
      <c r="D983" s="31"/>
      <c r="E983" s="31"/>
      <c r="F983" s="31"/>
      <c r="G983" s="31"/>
    </row>
    <row r="984">
      <c r="A984" s="31"/>
      <c r="B984" s="31"/>
      <c r="C984" s="31"/>
      <c r="D984" s="31"/>
      <c r="E984" s="31"/>
      <c r="F984" s="31"/>
      <c r="G984" s="31"/>
    </row>
    <row r="985">
      <c r="A985" s="31"/>
      <c r="B985" s="31"/>
      <c r="C985" s="31"/>
      <c r="D985" s="31"/>
      <c r="E985" s="31"/>
      <c r="F985" s="31"/>
      <c r="G985" s="31"/>
    </row>
    <row r="986">
      <c r="A986" s="31"/>
      <c r="B986" s="31"/>
      <c r="C986" s="31"/>
      <c r="D986" s="31"/>
      <c r="E986" s="31"/>
      <c r="F986" s="31"/>
      <c r="G986" s="31"/>
    </row>
    <row r="987">
      <c r="A987" s="31"/>
      <c r="B987" s="31"/>
      <c r="C987" s="31"/>
      <c r="D987" s="31"/>
      <c r="E987" s="31"/>
      <c r="F987" s="31"/>
      <c r="G987" s="31"/>
    </row>
    <row r="988">
      <c r="A988" s="31"/>
      <c r="B988" s="31"/>
      <c r="C988" s="31"/>
      <c r="D988" s="31"/>
      <c r="E988" s="31"/>
      <c r="F988" s="31"/>
      <c r="G988" s="31"/>
    </row>
    <row r="989">
      <c r="A989" s="31"/>
      <c r="B989" s="31"/>
      <c r="C989" s="31"/>
      <c r="D989" s="31"/>
      <c r="E989" s="31"/>
      <c r="F989" s="31"/>
      <c r="G989" s="31"/>
    </row>
    <row r="990">
      <c r="A990" s="31"/>
      <c r="B990" s="31"/>
      <c r="C990" s="31"/>
      <c r="D990" s="31"/>
      <c r="E990" s="31"/>
      <c r="F990" s="31"/>
      <c r="G990" s="31"/>
    </row>
    <row r="991">
      <c r="A991" s="31"/>
      <c r="B991" s="31"/>
      <c r="C991" s="31"/>
      <c r="D991" s="31"/>
      <c r="E991" s="31"/>
      <c r="F991" s="31"/>
      <c r="G991" s="31"/>
    </row>
    <row r="992">
      <c r="A992" s="31"/>
      <c r="B992" s="31"/>
      <c r="C992" s="31"/>
      <c r="D992" s="31"/>
      <c r="E992" s="31"/>
      <c r="F992" s="31"/>
      <c r="G992" s="31"/>
    </row>
    <row r="993">
      <c r="A993" s="31"/>
      <c r="B993" s="31"/>
      <c r="C993" s="31"/>
      <c r="D993" s="31"/>
      <c r="E993" s="31"/>
      <c r="F993" s="31"/>
      <c r="G993" s="31"/>
    </row>
    <row r="994">
      <c r="A994" s="31"/>
      <c r="B994" s="31"/>
      <c r="C994" s="31"/>
      <c r="D994" s="31"/>
      <c r="E994" s="31"/>
      <c r="F994" s="31"/>
      <c r="G994" s="31"/>
    </row>
    <row r="995">
      <c r="A995" s="31"/>
      <c r="B995" s="31"/>
      <c r="C995" s="31"/>
      <c r="D995" s="31"/>
      <c r="E995" s="31"/>
      <c r="F995" s="31"/>
      <c r="G995" s="31"/>
    </row>
    <row r="996">
      <c r="A996" s="31"/>
      <c r="B996" s="31"/>
      <c r="C996" s="31"/>
      <c r="D996" s="31"/>
      <c r="E996" s="31"/>
      <c r="F996" s="31"/>
      <c r="G996" s="31"/>
    </row>
    <row r="997">
      <c r="A997" s="31"/>
      <c r="B997" s="31"/>
      <c r="C997" s="31"/>
      <c r="D997" s="31"/>
      <c r="E997" s="31"/>
      <c r="F997" s="31"/>
      <c r="G997" s="31"/>
    </row>
    <row r="998">
      <c r="A998" s="31"/>
      <c r="B998" s="31"/>
      <c r="C998" s="31"/>
      <c r="D998" s="31"/>
      <c r="E998" s="31"/>
      <c r="F998" s="31"/>
      <c r="G998" s="31"/>
    </row>
    <row r="999">
      <c r="A999" s="31"/>
      <c r="B999" s="31"/>
      <c r="C999" s="31"/>
      <c r="D999" s="31"/>
      <c r="E999" s="31"/>
      <c r="F999" s="31"/>
      <c r="G999" s="31"/>
    </row>
    <row r="1000">
      <c r="A1000" s="31"/>
      <c r="B1000" s="31"/>
      <c r="C1000" s="31"/>
      <c r="D1000" s="31"/>
      <c r="E1000" s="31"/>
      <c r="F1000" s="31"/>
      <c r="G1000" s="31"/>
    </row>
  </sheetData>
  <hyperlinks>
    <hyperlink r:id="rId1" ref="G26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2.75"/>
  <cols>
    <col customWidth="1" min="1" max="1" width="6.0"/>
    <col customWidth="1" min="2" max="2" width="4.0"/>
    <col customWidth="1" min="3" max="3" width="4.63"/>
    <col customWidth="1" min="4" max="4" width="7.88"/>
    <col customWidth="1" min="5" max="5" width="5.13"/>
    <col customWidth="1" min="6" max="6" width="5.25"/>
    <col customWidth="1" min="7" max="7" width="11.38"/>
    <col customWidth="1" min="8" max="8" width="10.38"/>
    <col customWidth="1" min="9" max="9" width="9.88"/>
    <col customWidth="1" min="10" max="10" width="10.13"/>
    <col customWidth="1" min="11" max="11" width="8.5"/>
    <col customWidth="1" min="12" max="12" width="6.0"/>
    <col customWidth="1" min="13" max="13" width="8.13"/>
    <col customWidth="1" min="14" max="14" width="3.63"/>
    <col customWidth="1" min="15" max="16" width="4.5"/>
    <col customWidth="1" min="17" max="17" width="8.25"/>
    <col customWidth="1" min="18" max="18" width="6.75"/>
    <col customWidth="1" min="19" max="19" width="11.38"/>
    <col customWidth="1" min="20" max="22" width="10.5"/>
    <col customWidth="1" min="23" max="26" width="10.88"/>
    <col customWidth="1" min="27" max="92" width="7.75"/>
  </cols>
  <sheetData>
    <row r="1" ht="10.5" customHeight="1">
      <c r="A1" s="87" t="str">
        <f t="shared" ref="A1:A424" si="1">IF(F1="","","242ML")</f>
        <v>242ML</v>
      </c>
      <c r="B1" s="88" t="str">
        <f t="shared" ref="B1:B424" si="2">IF(D1&lt;&gt;"",Year(D1),"")</f>
        <v/>
      </c>
      <c r="C1" s="88" t="str">
        <f t="shared" ref="C1:C424" si="3">IF(D1&lt;&gt;"",MONTH(D1),"")</f>
        <v/>
      </c>
      <c r="D1" s="89" t="str">
        <f>'94KMInput'!B2</f>
        <v/>
      </c>
      <c r="E1" s="90" t="str">
        <f>IF(#REF!&lt;&gt;"",#REF!,"")</f>
        <v>#REF!</v>
      </c>
      <c r="F1" s="91" t="s">
        <v>197</v>
      </c>
      <c r="G1" s="111" t="str">
        <f>'242MLInput'!N2</f>
        <v/>
      </c>
      <c r="H1" s="111" t="str">
        <f>'242MLInput'!O2</f>
        <v/>
      </c>
      <c r="I1" s="111" t="str">
        <f>'242MLInput'!Q2</f>
        <v/>
      </c>
      <c r="J1" s="112" t="str">
        <f>'242MLInput'!R2</f>
        <v/>
      </c>
      <c r="K1" s="113" t="str">
        <f>'242MLInput'!AC2</f>
        <v/>
      </c>
      <c r="L1" s="114"/>
      <c r="M1" s="115" t="str">
        <f>'242MLInput'!L2</f>
        <v/>
      </c>
      <c r="N1" s="111" t="str">
        <f>IF(F1="","",(IF(R1='242MLInput'!K2,"","ERROR!")))</f>
        <v/>
      </c>
      <c r="O1" s="64"/>
      <c r="P1" s="64"/>
      <c r="Q1" s="133"/>
      <c r="R1" s="224">
        <v>2419.7</v>
      </c>
      <c r="S1" s="108" t="str">
        <f>HYPERLINK('94KMInput'!AE45)</f>
        <v/>
      </c>
      <c r="T1" s="108" t="str">
        <f>HYPERLINK('94KMInput'!AF45)</f>
        <v/>
      </c>
      <c r="U1" s="108" t="str">
        <f>HYPERLINK('94KMInput'!AG45)</f>
        <v/>
      </c>
      <c r="V1" s="108" t="str">
        <f>HYPERLINK('94KMInput'!AH45)</f>
        <v/>
      </c>
      <c r="W1" s="108" t="str">
        <f>HYPERLINK('94KMInput'!AI45)</f>
        <v/>
      </c>
      <c r="X1" s="108" t="str">
        <f>HYPERLINK('94KMInput'!AJ45)</f>
        <v/>
      </c>
      <c r="Y1" s="108" t="str">
        <f>HYPERLINK('94KMInput'!AK45)</f>
        <v/>
      </c>
      <c r="Z1" s="108" t="str">
        <f>HYPERLINK('94KMInput'!AL45)</f>
        <v/>
      </c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</row>
    <row r="2" ht="10.5" customHeight="1">
      <c r="A2" s="12" t="str">
        <f t="shared" si="1"/>
        <v>242ML</v>
      </c>
      <c r="B2" s="12">
        <f t="shared" si="2"/>
        <v>2020</v>
      </c>
      <c r="C2" s="12">
        <f t="shared" si="3"/>
        <v>2</v>
      </c>
      <c r="D2" s="230">
        <f>'242MLInput'!B3</f>
        <v>43875</v>
      </c>
      <c r="E2" s="111" t="str">
        <f t="shared" ref="E2:E36" si="4">IF(F1&lt;&gt;"",F1,"")</f>
        <v>GSO</v>
      </c>
      <c r="F2" s="112" t="str">
        <f>'242MLInput'!H3</f>
        <v>BUY</v>
      </c>
      <c r="G2" s="111" t="str">
        <f>'242MLInput'!N3</f>
        <v>Steve Watkins</v>
      </c>
      <c r="H2" s="111" t="str">
        <f>'242MLInput'!O3</f>
        <v>KM</v>
      </c>
      <c r="I2" s="111" t="str">
        <f>'242MLInput'!Q3</f>
        <v>Non-Rev</v>
      </c>
      <c r="J2" s="112" t="str">
        <f>'242MLInput'!R3</f>
        <v>Mx</v>
      </c>
      <c r="K2" s="113" t="str">
        <f>'242MLInput'!AC3</f>
        <v/>
      </c>
      <c r="L2" s="114"/>
      <c r="M2" s="115">
        <f>'242MLInput'!L3</f>
        <v>0.4</v>
      </c>
      <c r="N2" s="111" t="str">
        <f>IF(F2="","",(IF(R2='242MLInput'!K3,"","ERROR!")))</f>
        <v/>
      </c>
      <c r="O2" s="64"/>
      <c r="P2" s="121">
        <v>1431.0</v>
      </c>
      <c r="Q2" s="133"/>
      <c r="R2" s="224">
        <f t="shared" ref="R2:R160" si="5">IF((L2+M2)=0,"",(R1+L2+M2))</f>
        <v>2420.1</v>
      </c>
      <c r="S2" s="232" t="str">
        <f>HYPERLINK('242MLInput'!AD3)</f>
        <v/>
      </c>
      <c r="T2" s="233" t="str">
        <f>HYPERLINK('242MLInput'!AE3)</f>
        <v/>
      </c>
      <c r="U2" s="176" t="str">
        <f>HYPERLINK('242MLInput'!AF3)</f>
        <v/>
      </c>
      <c r="V2" s="176" t="str">
        <f>HYPERLINK('242MLInput'!AG3)</f>
        <v/>
      </c>
      <c r="W2" s="176" t="str">
        <f>HYPERLINK('242MLInput'!AH3)</f>
        <v/>
      </c>
      <c r="X2" s="176" t="str">
        <f>HYPERLINK('242MLInput'!AI3)</f>
        <v/>
      </c>
      <c r="Y2" s="176" t="str">
        <f>HYPERLINK('242MLInput'!AJ3)</f>
        <v/>
      </c>
      <c r="Z2" s="176" t="str">
        <f>HYPERLINK('242MLInput'!AK3)</f>
        <v/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</row>
    <row r="3" ht="10.5" customHeight="1">
      <c r="A3" s="12" t="str">
        <f t="shared" si="1"/>
        <v>242ML</v>
      </c>
      <c r="B3" s="12">
        <f t="shared" si="2"/>
        <v>2020</v>
      </c>
      <c r="C3" s="12">
        <f t="shared" si="3"/>
        <v>2</v>
      </c>
      <c r="D3" s="230">
        <f>'242MLInput'!B4</f>
        <v>43875</v>
      </c>
      <c r="E3" s="111" t="str">
        <f t="shared" si="4"/>
        <v>BUY</v>
      </c>
      <c r="F3" s="112" t="str">
        <f>'242MLInput'!H4</f>
        <v>GSO</v>
      </c>
      <c r="G3" s="111" t="str">
        <f>'242MLInput'!N4</f>
        <v>Kevin Mock</v>
      </c>
      <c r="H3" s="111" t="str">
        <f>'242MLInput'!O4</f>
        <v>SW</v>
      </c>
      <c r="I3" s="111" t="str">
        <f>'242MLInput'!Q4</f>
        <v>Non-Rev</v>
      </c>
      <c r="J3" s="112" t="str">
        <f>'242MLInput'!R4</f>
        <v>Mx</v>
      </c>
      <c r="K3" s="113" t="str">
        <f>'242MLInput'!AC4</f>
        <v/>
      </c>
      <c r="L3" s="114"/>
      <c r="M3" s="115">
        <f>'242MLInput'!L4</f>
        <v>0.3</v>
      </c>
      <c r="N3" s="111" t="str">
        <f>IF(F3="","",(IF(R3='242MLInput'!K4,"","ERROR!")))</f>
        <v/>
      </c>
      <c r="O3" s="64"/>
      <c r="P3" s="121">
        <v>1432.0</v>
      </c>
      <c r="Q3" s="133"/>
      <c r="R3" s="224">
        <f t="shared" si="5"/>
        <v>2420.4</v>
      </c>
      <c r="S3" s="232" t="str">
        <f>HYPERLINK('242MLInput'!AD4)</f>
        <v/>
      </c>
      <c r="T3" s="233" t="str">
        <f>HYPERLINK('242MLInput'!AE4)</f>
        <v/>
      </c>
      <c r="U3" s="176" t="str">
        <f>HYPERLINK('242MLInput'!AF4)</f>
        <v/>
      </c>
      <c r="V3" s="176" t="str">
        <f>HYPERLINK('242MLInput'!AG4)</f>
        <v/>
      </c>
      <c r="W3" s="176" t="str">
        <f>HYPERLINK('242MLInput'!AH4)</f>
        <v/>
      </c>
      <c r="X3" s="176" t="str">
        <f>HYPERLINK('242MLInput'!AI4)</f>
        <v/>
      </c>
      <c r="Y3" s="176" t="str">
        <f>HYPERLINK('242MLInput'!AJ4)</f>
        <v/>
      </c>
      <c r="Z3" s="176" t="str">
        <f>HYPERLINK('242MLInput'!AK4)</f>
        <v/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</row>
    <row r="4" ht="10.5" customHeight="1">
      <c r="A4" s="12" t="str">
        <f t="shared" si="1"/>
        <v>242ML</v>
      </c>
      <c r="B4" s="12">
        <f t="shared" si="2"/>
        <v>2020</v>
      </c>
      <c r="C4" s="12">
        <f t="shared" si="3"/>
        <v>3</v>
      </c>
      <c r="D4" s="230">
        <f>'242MLInput'!B5</f>
        <v>43896</v>
      </c>
      <c r="E4" s="111" t="str">
        <f t="shared" si="4"/>
        <v>GSO</v>
      </c>
      <c r="F4" s="112" t="str">
        <f>'242MLInput'!H5</f>
        <v>BUY</v>
      </c>
      <c r="G4" s="111" t="str">
        <f>'242MLInput'!N5</f>
        <v>Kevin Mock</v>
      </c>
      <c r="H4" s="111" t="str">
        <f>'242MLInput'!O5</f>
        <v>KM</v>
      </c>
      <c r="I4" s="111" t="str">
        <f>'242MLInput'!Q5</f>
        <v>Non-Rev</v>
      </c>
      <c r="J4" s="112" t="str">
        <f>'242MLInput'!R5</f>
        <v>Mx</v>
      </c>
      <c r="K4" s="113" t="str">
        <f>'242MLInput'!AC5</f>
        <v/>
      </c>
      <c r="L4" s="114"/>
      <c r="M4" s="115">
        <f>'242MLInput'!L5</f>
        <v>0.2</v>
      </c>
      <c r="N4" s="111" t="str">
        <f>IF(F4="","",(IF(R4='242MLInput'!K5,"","ERROR!")))</f>
        <v/>
      </c>
      <c r="O4" s="64"/>
      <c r="P4" s="121">
        <v>1433.0</v>
      </c>
      <c r="Q4" s="133"/>
      <c r="R4" s="224">
        <f t="shared" si="5"/>
        <v>2420.6</v>
      </c>
      <c r="S4" s="232" t="str">
        <f>HYPERLINK('242MLInput'!AD5)</f>
        <v/>
      </c>
      <c r="T4" s="233" t="str">
        <f>HYPERLINK('242MLInput'!AE5)</f>
        <v/>
      </c>
      <c r="U4" s="176" t="str">
        <f>HYPERLINK('242MLInput'!AF5)</f>
        <v/>
      </c>
      <c r="V4" s="176" t="str">
        <f>HYPERLINK('242MLInput'!AG5)</f>
        <v/>
      </c>
      <c r="W4" s="176" t="str">
        <f>HYPERLINK('242MLInput'!AH5)</f>
        <v/>
      </c>
      <c r="X4" s="176" t="str">
        <f>HYPERLINK('242MLInput'!AI5)</f>
        <v/>
      </c>
      <c r="Y4" s="176" t="str">
        <f>HYPERLINK('242MLInput'!AJ5)</f>
        <v/>
      </c>
      <c r="Z4" s="176" t="str">
        <f>HYPERLINK('242MLInput'!AK5)</f>
        <v/>
      </c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</row>
    <row r="5" ht="10.5" customHeight="1">
      <c r="A5" s="118" t="str">
        <f t="shared" si="1"/>
        <v>242ML</v>
      </c>
      <c r="B5" s="118">
        <f t="shared" si="2"/>
        <v>2020</v>
      </c>
      <c r="C5" s="118">
        <f t="shared" si="3"/>
        <v>3</v>
      </c>
      <c r="D5" s="119">
        <f>'242MLInput'!B6</f>
        <v>43897</v>
      </c>
      <c r="E5" s="120" t="str">
        <f t="shared" si="4"/>
        <v>BUY</v>
      </c>
      <c r="F5" s="121" t="str">
        <f>'242MLInput'!H6</f>
        <v>ILM</v>
      </c>
      <c r="G5" s="120" t="str">
        <f>'242MLInput'!N6</f>
        <v>Steve Watkins</v>
      </c>
      <c r="H5" s="120" t="str">
        <f>'242MLInput'!O6</f>
        <v>SW</v>
      </c>
      <c r="I5" s="120" t="str">
        <f>'242MLInput'!Q6</f>
        <v>Broker</v>
      </c>
      <c r="J5" s="121" t="str">
        <f>'242MLInput'!R6</f>
        <v>Apollo Jet</v>
      </c>
      <c r="K5" s="122" t="str">
        <f>'242MLInput'!AC6</f>
        <v/>
      </c>
      <c r="L5" s="123"/>
      <c r="M5" s="124">
        <f>'242MLInput'!L6</f>
        <v>0.7</v>
      </c>
      <c r="N5" s="120" t="str">
        <f>IF(F5="","",(IF(R5='242MLInput'!K6,"","ERROR!")))</f>
        <v/>
      </c>
      <c r="O5" s="120"/>
      <c r="P5" s="121">
        <v>1434.0</v>
      </c>
      <c r="Q5" s="121"/>
      <c r="R5" s="124">
        <f t="shared" si="5"/>
        <v>2421.3</v>
      </c>
      <c r="S5" s="132" t="str">
        <f>HYPERLINK('242MLInput'!AD6)</f>
        <v/>
      </c>
      <c r="T5" s="132" t="str">
        <f>HYPERLINK('242MLInput'!AE6)</f>
        <v/>
      </c>
      <c r="U5" s="132" t="str">
        <f>HYPERLINK('242MLInput'!AF6)</f>
        <v/>
      </c>
      <c r="V5" s="132" t="str">
        <f>HYPERLINK('242MLInput'!AG6)</f>
        <v/>
      </c>
      <c r="W5" s="132" t="str">
        <f>HYPERLINK('242MLInput'!AH6)</f>
        <v/>
      </c>
      <c r="X5" s="132" t="str">
        <f>HYPERLINK('242MLInput'!AI6)</f>
        <v/>
      </c>
      <c r="Y5" s="132" t="str">
        <f>HYPERLINK('242MLInput'!AJ6)</f>
        <v/>
      </c>
      <c r="Z5" s="132" t="str">
        <f>HYPERLINK('242MLInput'!AK6)</f>
        <v/>
      </c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118"/>
      <c r="BL5" s="118"/>
      <c r="BM5" s="118"/>
      <c r="BN5" s="118"/>
      <c r="BO5" s="118"/>
      <c r="BP5" s="118"/>
      <c r="BQ5" s="118"/>
      <c r="BR5" s="118"/>
      <c r="BS5" s="118"/>
      <c r="BT5" s="118"/>
      <c r="BU5" s="118"/>
      <c r="BV5" s="118"/>
      <c r="BW5" s="118"/>
      <c r="BX5" s="118"/>
      <c r="BY5" s="118"/>
      <c r="BZ5" s="118"/>
      <c r="CA5" s="118"/>
      <c r="CB5" s="118"/>
      <c r="CC5" s="118"/>
      <c r="CD5" s="118"/>
      <c r="CE5" s="118"/>
      <c r="CF5" s="118"/>
      <c r="CG5" s="118"/>
      <c r="CH5" s="118"/>
      <c r="CI5" s="118"/>
      <c r="CJ5" s="118"/>
      <c r="CK5" s="118"/>
      <c r="CL5" s="118"/>
      <c r="CM5" s="118"/>
      <c r="CN5" s="118"/>
    </row>
    <row r="6" ht="10.5" customHeight="1">
      <c r="A6" s="118" t="str">
        <f t="shared" si="1"/>
        <v>242ML</v>
      </c>
      <c r="B6" s="118">
        <f t="shared" si="2"/>
        <v>2020</v>
      </c>
      <c r="C6" s="118">
        <f t="shared" si="3"/>
        <v>3</v>
      </c>
      <c r="D6" s="119">
        <f>'242MLInput'!B7</f>
        <v>43897</v>
      </c>
      <c r="E6" s="120" t="str">
        <f t="shared" si="4"/>
        <v>ILM</v>
      </c>
      <c r="F6" s="121" t="str">
        <f>'242MLInput'!H7</f>
        <v>IAD</v>
      </c>
      <c r="G6" s="120" t="str">
        <f>'242MLInput'!N7</f>
        <v>Kevin Mock</v>
      </c>
      <c r="H6" s="120" t="str">
        <f>'242MLInput'!O7</f>
        <v>KM</v>
      </c>
      <c r="I6" s="120" t="str">
        <f>'242MLInput'!Q7</f>
        <v>Broker</v>
      </c>
      <c r="J6" s="121" t="str">
        <f>'242MLInput'!R7</f>
        <v>Apollo Jet</v>
      </c>
      <c r="K6" s="122" t="str">
        <f>'242MLInput'!AC7</f>
        <v/>
      </c>
      <c r="L6" s="123"/>
      <c r="M6" s="124">
        <f>'242MLInput'!L7</f>
        <v>1.1</v>
      </c>
      <c r="N6" s="120" t="str">
        <f>IF(F6="","",(IF(R6='242MLInput'!K7,"","ERROR!")))</f>
        <v/>
      </c>
      <c r="O6" s="120"/>
      <c r="P6" s="121">
        <v>1435.0</v>
      </c>
      <c r="Q6" s="121"/>
      <c r="R6" s="124">
        <f t="shared" si="5"/>
        <v>2422.4</v>
      </c>
      <c r="S6" s="132" t="str">
        <f>HYPERLINK('242MLInput'!AD7)</f>
        <v/>
      </c>
      <c r="T6" s="132" t="str">
        <f>HYPERLINK('242MLInput'!AE7)</f>
        <v/>
      </c>
      <c r="U6" s="132" t="str">
        <f>HYPERLINK('242MLInput'!AF7)</f>
        <v/>
      </c>
      <c r="V6" s="132" t="str">
        <f>HYPERLINK('242MLInput'!AG7)</f>
        <v/>
      </c>
      <c r="W6" s="132" t="str">
        <f>HYPERLINK('242MLInput'!AH7)</f>
        <v/>
      </c>
      <c r="X6" s="132" t="str">
        <f>HYPERLINK('242MLInput'!AI7)</f>
        <v/>
      </c>
      <c r="Y6" s="132" t="str">
        <f>HYPERLINK('242MLInput'!AJ7)</f>
        <v/>
      </c>
      <c r="Z6" s="132" t="str">
        <f>HYPERLINK('242MLInput'!AK7)</f>
        <v/>
      </c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/>
      <c r="CG6" s="118"/>
      <c r="CH6" s="118"/>
      <c r="CI6" s="118"/>
      <c r="CJ6" s="118"/>
      <c r="CK6" s="118"/>
      <c r="CL6" s="118"/>
      <c r="CM6" s="118"/>
      <c r="CN6" s="118"/>
    </row>
    <row r="7" ht="10.5" customHeight="1">
      <c r="A7" s="118" t="str">
        <f t="shared" si="1"/>
        <v>242ML</v>
      </c>
      <c r="B7" s="118">
        <f t="shared" si="2"/>
        <v>2020</v>
      </c>
      <c r="C7" s="118">
        <f t="shared" si="3"/>
        <v>3</v>
      </c>
      <c r="D7" s="119">
        <f>'242MLInput'!B8</f>
        <v>43897</v>
      </c>
      <c r="E7" s="120" t="str">
        <f t="shared" si="4"/>
        <v>IAD</v>
      </c>
      <c r="F7" s="121" t="str">
        <f>'242MLInput'!H8</f>
        <v>BUY</v>
      </c>
      <c r="G7" s="120" t="str">
        <f>'242MLInput'!N8</f>
        <v>Steve Watkins</v>
      </c>
      <c r="H7" s="120" t="str">
        <f>'242MLInput'!O8</f>
        <v>SW</v>
      </c>
      <c r="I7" s="120" t="str">
        <f>'242MLInput'!Q8</f>
        <v>Broker</v>
      </c>
      <c r="J7" s="121" t="str">
        <f>'242MLInput'!R8</f>
        <v>Apollo Jet</v>
      </c>
      <c r="K7" s="122" t="str">
        <f>'242MLInput'!AC8</f>
        <v/>
      </c>
      <c r="L7" s="123"/>
      <c r="M7" s="124">
        <f>'242MLInput'!L8</f>
        <v>0.7</v>
      </c>
      <c r="N7" s="120" t="str">
        <f>IF(F7="","",(IF(R7='242MLInput'!K8,"","ERROR!")))</f>
        <v/>
      </c>
      <c r="O7" s="120"/>
      <c r="P7" s="121">
        <v>1436.0</v>
      </c>
      <c r="Q7" s="121">
        <v>4275.0</v>
      </c>
      <c r="R7" s="124">
        <f t="shared" si="5"/>
        <v>2423.1</v>
      </c>
      <c r="S7" s="132" t="str">
        <f>HYPERLINK('242MLInput'!AD8)</f>
        <v/>
      </c>
      <c r="T7" s="132" t="str">
        <f>HYPERLINK('242MLInput'!AE8)</f>
        <v/>
      </c>
      <c r="U7" s="132" t="str">
        <f>HYPERLINK('242MLInput'!AF8)</f>
        <v/>
      </c>
      <c r="V7" s="132" t="str">
        <f>HYPERLINK('242MLInput'!AG8)</f>
        <v/>
      </c>
      <c r="W7" s="132" t="str">
        <f>HYPERLINK('242MLInput'!AH8)</f>
        <v/>
      </c>
      <c r="X7" s="132" t="str">
        <f>HYPERLINK('242MLInput'!AI8)</f>
        <v/>
      </c>
      <c r="Y7" s="132" t="str">
        <f>HYPERLINK('242MLInput'!AJ8)</f>
        <v/>
      </c>
      <c r="Z7" s="132" t="str">
        <f>HYPERLINK('242MLInput'!AK8)</f>
        <v/>
      </c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/>
      <c r="CG7" s="118"/>
      <c r="CH7" s="118"/>
      <c r="CI7" s="118"/>
      <c r="CJ7" s="118"/>
      <c r="CK7" s="118"/>
      <c r="CL7" s="118"/>
      <c r="CM7" s="118"/>
      <c r="CN7" s="118"/>
    </row>
    <row r="8" ht="10.5" customHeight="1">
      <c r="A8" s="12" t="str">
        <f t="shared" si="1"/>
        <v>242ML</v>
      </c>
      <c r="B8" s="12">
        <f t="shared" si="2"/>
        <v>2020</v>
      </c>
      <c r="C8" s="12">
        <f t="shared" si="3"/>
        <v>3</v>
      </c>
      <c r="D8" s="230">
        <f>'242MLInput'!B9</f>
        <v>43898</v>
      </c>
      <c r="E8" s="111" t="str">
        <f t="shared" si="4"/>
        <v>BUY</v>
      </c>
      <c r="F8" s="112" t="str">
        <f>'242MLInput'!H9</f>
        <v>RDU</v>
      </c>
      <c r="G8" s="111" t="str">
        <f>'242MLInput'!N9</f>
        <v>Kevin Mock</v>
      </c>
      <c r="H8" s="111" t="str">
        <f>'242MLInput'!O9</f>
        <v>KM</v>
      </c>
      <c r="I8" s="111" t="str">
        <f>'242MLInput'!Q9</f>
        <v>Passenger</v>
      </c>
      <c r="J8" s="112" t="str">
        <f>'242MLInput'!R9</f>
        <v>Abram</v>
      </c>
      <c r="K8" s="113" t="str">
        <f>'242MLInput'!AC9</f>
        <v/>
      </c>
      <c r="L8" s="114"/>
      <c r="M8" s="115">
        <f>'242MLInput'!L9</f>
        <v>0.3</v>
      </c>
      <c r="N8" s="111" t="str">
        <f>IF(F8="","",(IF(R8='242MLInput'!K9,"","ERROR!")))</f>
        <v/>
      </c>
      <c r="O8" s="64"/>
      <c r="P8" s="121">
        <v>1437.0</v>
      </c>
      <c r="Q8" s="133"/>
      <c r="R8" s="224">
        <f t="shared" si="5"/>
        <v>2423.4</v>
      </c>
      <c r="S8" s="235" t="str">
        <f>HYPERLINK('242MLInput'!AD9)</f>
        <v/>
      </c>
      <c r="T8" s="236" t="str">
        <f>HYPERLINK('242MLInput'!AE9)</f>
        <v/>
      </c>
      <c r="U8" s="237" t="str">
        <f>HYPERLINK('242MLInput'!AF9)</f>
        <v/>
      </c>
      <c r="V8" s="237" t="str">
        <f>HYPERLINK('242MLInput'!AG9)</f>
        <v/>
      </c>
      <c r="W8" s="237" t="str">
        <f>HYPERLINK('242MLInput'!AH9)</f>
        <v/>
      </c>
      <c r="X8" s="237" t="str">
        <f>HYPERLINK('242MLInput'!AI9)</f>
        <v/>
      </c>
      <c r="Y8" s="237" t="str">
        <f>HYPERLINK('242MLInput'!AJ9)</f>
        <v/>
      </c>
      <c r="Z8" s="237" t="str">
        <f>HYPERLINK('242MLInput'!AK9)</f>
        <v/>
      </c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  <c r="BQ8" s="238"/>
      <c r="BR8" s="238"/>
      <c r="BS8" s="238"/>
      <c r="BT8" s="238"/>
      <c r="BU8" s="238"/>
      <c r="BV8" s="238"/>
      <c r="BW8" s="238"/>
      <c r="BX8" s="238"/>
      <c r="BY8" s="238"/>
      <c r="BZ8" s="238"/>
      <c r="CA8" s="238"/>
      <c r="CB8" s="238"/>
      <c r="CC8" s="238"/>
      <c r="CD8" s="238"/>
      <c r="CE8" s="238"/>
      <c r="CF8" s="238"/>
      <c r="CG8" s="238"/>
      <c r="CH8" s="238"/>
      <c r="CI8" s="238"/>
      <c r="CJ8" s="238"/>
      <c r="CK8" s="238"/>
      <c r="CL8" s="238"/>
      <c r="CM8" s="238"/>
      <c r="CN8" s="238"/>
    </row>
    <row r="9" ht="10.5" customHeight="1">
      <c r="A9" s="12" t="str">
        <f t="shared" si="1"/>
        <v>242ML</v>
      </c>
      <c r="B9" s="12">
        <f t="shared" si="2"/>
        <v>2020</v>
      </c>
      <c r="C9" s="12">
        <f t="shared" si="3"/>
        <v>3</v>
      </c>
      <c r="D9" s="230">
        <f>'242MLInput'!B10</f>
        <v>43898</v>
      </c>
      <c r="E9" s="111" t="str">
        <f t="shared" si="4"/>
        <v>RDU</v>
      </c>
      <c r="F9" s="112" t="str">
        <f>'242MLInput'!H10</f>
        <v>IAD</v>
      </c>
      <c r="G9" s="111" t="str">
        <f>'242MLInput'!N10</f>
        <v>Kevin Mock</v>
      </c>
      <c r="H9" s="111" t="str">
        <f>'242MLInput'!O10</f>
        <v>KM</v>
      </c>
      <c r="I9" s="111" t="str">
        <f>'242MLInput'!Q10</f>
        <v>Passenger</v>
      </c>
      <c r="J9" s="112" t="str">
        <f>'242MLInput'!R10</f>
        <v>Abram</v>
      </c>
      <c r="K9" s="113" t="str">
        <f>'242MLInput'!AC10</f>
        <v/>
      </c>
      <c r="L9" s="114"/>
      <c r="M9" s="115">
        <f>'242MLInput'!L10</f>
        <v>0.8</v>
      </c>
      <c r="N9" s="111" t="str">
        <f>IF(F9="","",(IF(R9='242MLInput'!K10,"","ERROR!")))</f>
        <v/>
      </c>
      <c r="O9" s="64"/>
      <c r="P9" s="121">
        <v>1438.0</v>
      </c>
      <c r="Q9" s="133"/>
      <c r="R9" s="224">
        <f t="shared" si="5"/>
        <v>2424.2</v>
      </c>
      <c r="S9" s="232" t="str">
        <f>HYPERLINK('242MLInput'!AD10)</f>
        <v/>
      </c>
      <c r="T9" s="233" t="str">
        <f>HYPERLINK('242MLInput'!AE10)</f>
        <v/>
      </c>
      <c r="U9" s="176" t="str">
        <f>HYPERLINK('242MLInput'!AF10)</f>
        <v/>
      </c>
      <c r="V9" s="176" t="str">
        <f>HYPERLINK('242MLInput'!AG10)</f>
        <v/>
      </c>
      <c r="W9" s="176" t="str">
        <f>HYPERLINK('242MLInput'!AH10)</f>
        <v/>
      </c>
      <c r="X9" s="176" t="str">
        <f>HYPERLINK('242MLInput'!AI10)</f>
        <v/>
      </c>
      <c r="Y9" s="176" t="str">
        <f>HYPERLINK('242MLInput'!AJ10)</f>
        <v/>
      </c>
      <c r="Z9" s="176" t="str">
        <f>HYPERLINK('242MLInput'!AK10)</f>
        <v/>
      </c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</row>
    <row r="10" ht="10.5" customHeight="1">
      <c r="A10" s="12" t="str">
        <f t="shared" si="1"/>
        <v>242ML</v>
      </c>
      <c r="B10" s="12">
        <f t="shared" si="2"/>
        <v>2020</v>
      </c>
      <c r="C10" s="12">
        <f t="shared" si="3"/>
        <v>3</v>
      </c>
      <c r="D10" s="230">
        <f>'242MLInput'!B11</f>
        <v>43899</v>
      </c>
      <c r="E10" s="111" t="str">
        <f t="shared" si="4"/>
        <v>IAD</v>
      </c>
      <c r="F10" s="112" t="str">
        <f>'242MLInput'!H11</f>
        <v>FXE</v>
      </c>
      <c r="G10" s="111" t="str">
        <f>'242MLInput'!N11</f>
        <v>Steve Watkins</v>
      </c>
      <c r="H10" s="111" t="str">
        <f>'242MLInput'!O11</f>
        <v>SW</v>
      </c>
      <c r="I10" s="111" t="str">
        <f>'242MLInput'!Q11</f>
        <v>Passenger</v>
      </c>
      <c r="J10" s="112" t="str">
        <f>'242MLInput'!R11</f>
        <v>JRG</v>
      </c>
      <c r="K10" s="113" t="str">
        <f>'242MLInput'!AC11</f>
        <v/>
      </c>
      <c r="L10" s="114"/>
      <c r="M10" s="115">
        <f>'242MLInput'!L11</f>
        <v>2.6</v>
      </c>
      <c r="N10" s="111" t="str">
        <f>IF(F10="","",(IF(R10='242MLInput'!K11,"","ERROR!")))</f>
        <v/>
      </c>
      <c r="O10" s="64"/>
      <c r="P10" s="121">
        <v>1439.0</v>
      </c>
      <c r="Q10" s="133"/>
      <c r="R10" s="224">
        <f t="shared" si="5"/>
        <v>2426.8</v>
      </c>
      <c r="S10" s="232" t="str">
        <f>HYPERLINK('242MLInput'!AD11)</f>
        <v/>
      </c>
      <c r="T10" s="233" t="str">
        <f>HYPERLINK('242MLInput'!AE11)</f>
        <v/>
      </c>
      <c r="U10" s="176" t="str">
        <f>HYPERLINK('242MLInput'!AF11)</f>
        <v/>
      </c>
      <c r="V10" s="176" t="str">
        <f>HYPERLINK('242MLInput'!AG11)</f>
        <v/>
      </c>
      <c r="W10" s="176" t="str">
        <f>HYPERLINK('242MLInput'!AH11)</f>
        <v/>
      </c>
      <c r="X10" s="176" t="str">
        <f>HYPERLINK('242MLInput'!AI11)</f>
        <v/>
      </c>
      <c r="Y10" s="176" t="str">
        <f>HYPERLINK('242MLInput'!AJ11)</f>
        <v/>
      </c>
      <c r="Z10" s="176" t="str">
        <f>HYPERLINK('242MLInput'!AK11)</f>
        <v/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</row>
    <row r="11" ht="10.5" customHeight="1">
      <c r="A11" s="12" t="str">
        <f t="shared" si="1"/>
        <v>242ML</v>
      </c>
      <c r="B11" s="12">
        <f t="shared" si="2"/>
        <v>2020</v>
      </c>
      <c r="C11" s="12">
        <f t="shared" si="3"/>
        <v>3</v>
      </c>
      <c r="D11" s="230">
        <f>'242MLInput'!B12</f>
        <v>43899</v>
      </c>
      <c r="E11" s="111" t="str">
        <f t="shared" si="4"/>
        <v>FXE</v>
      </c>
      <c r="F11" s="112" t="str">
        <f>'242MLInput'!H12</f>
        <v>RDU</v>
      </c>
      <c r="G11" s="111" t="str">
        <f>'242MLInput'!N12</f>
        <v>Kevin Mock</v>
      </c>
      <c r="H11" s="111" t="str">
        <f>'242MLInput'!O12</f>
        <v>KM</v>
      </c>
      <c r="I11" s="111" t="str">
        <f>'242MLInput'!Q12</f>
        <v>Passenger</v>
      </c>
      <c r="J11" s="112" t="str">
        <f>'242MLInput'!R12</f>
        <v>JRG</v>
      </c>
      <c r="K11" s="113" t="str">
        <f>'242MLInput'!AC12</f>
        <v/>
      </c>
      <c r="L11" s="114"/>
      <c r="M11" s="115">
        <f>'242MLInput'!L12</f>
        <v>2.3</v>
      </c>
      <c r="N11" s="111" t="str">
        <f>IF(F11="","",(IF(R11='242MLInput'!K12,"","ERROR!")))</f>
        <v/>
      </c>
      <c r="O11" s="64"/>
      <c r="P11" s="121">
        <v>1440.0</v>
      </c>
      <c r="Q11" s="133">
        <v>4276.0</v>
      </c>
      <c r="R11" s="224">
        <f t="shared" si="5"/>
        <v>2429.1</v>
      </c>
      <c r="S11" s="232" t="str">
        <f>HYPERLINK('242MLInput'!AD12)</f>
        <v/>
      </c>
      <c r="T11" s="233" t="str">
        <f>HYPERLINK('242MLInput'!AE12)</f>
        <v/>
      </c>
      <c r="U11" s="176" t="str">
        <f>HYPERLINK('242MLInput'!AF12)</f>
        <v/>
      </c>
      <c r="V11" s="176" t="str">
        <f>HYPERLINK('242MLInput'!AG12)</f>
        <v/>
      </c>
      <c r="W11" s="176" t="str">
        <f>HYPERLINK('242MLInput'!AH12)</f>
        <v/>
      </c>
      <c r="X11" s="176" t="str">
        <f>HYPERLINK('242MLInput'!AI12)</f>
        <v/>
      </c>
      <c r="Y11" s="176" t="str">
        <f>HYPERLINK('242MLInput'!AJ12)</f>
        <v/>
      </c>
      <c r="Z11" s="176" t="str">
        <f>HYPERLINK('242MLInput'!AK12)</f>
        <v/>
      </c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</row>
    <row r="12" ht="10.5" customHeight="1">
      <c r="A12" s="12" t="str">
        <f t="shared" si="1"/>
        <v>242ML</v>
      </c>
      <c r="B12" s="12">
        <f t="shared" si="2"/>
        <v>2020</v>
      </c>
      <c r="C12" s="12">
        <f t="shared" si="3"/>
        <v>3</v>
      </c>
      <c r="D12" s="230">
        <f>'242MLInput'!B13</f>
        <v>43899</v>
      </c>
      <c r="E12" s="111" t="str">
        <f t="shared" si="4"/>
        <v>RDU</v>
      </c>
      <c r="F12" s="112" t="str">
        <f>'242MLInput'!H13</f>
        <v>BUY</v>
      </c>
      <c r="G12" s="111" t="str">
        <f>'242MLInput'!N13</f>
        <v>Kevin Mock</v>
      </c>
      <c r="H12" s="111" t="str">
        <f>'242MLInput'!O13</f>
        <v>KM</v>
      </c>
      <c r="I12" s="111" t="str">
        <f>'242MLInput'!Q13</f>
        <v>Passenger</v>
      </c>
      <c r="J12" s="112" t="str">
        <f>'242MLInput'!R13</f>
        <v>JRG</v>
      </c>
      <c r="K12" s="113" t="str">
        <f>'242MLInput'!AC13</f>
        <v/>
      </c>
      <c r="L12" s="114"/>
      <c r="M12" s="115">
        <f>'242MLInput'!L13</f>
        <v>0.2</v>
      </c>
      <c r="N12" s="111" t="str">
        <f>IF(F12="","",(IF(R12='242MLInput'!K13,"","ERROR!")))</f>
        <v/>
      </c>
      <c r="O12" s="64"/>
      <c r="P12" s="121">
        <v>1441.0</v>
      </c>
      <c r="Q12" s="133">
        <v>4277.0</v>
      </c>
      <c r="R12" s="224">
        <f t="shared" si="5"/>
        <v>2429.3</v>
      </c>
      <c r="S12" s="235" t="str">
        <f>HYPERLINK('242MLInput'!AD13)</f>
        <v/>
      </c>
      <c r="T12" s="236" t="str">
        <f>HYPERLINK('242MLInput'!AE13)</f>
        <v/>
      </c>
      <c r="U12" s="237" t="str">
        <f>HYPERLINK('242MLInput'!AF13)</f>
        <v/>
      </c>
      <c r="V12" s="237" t="str">
        <f>HYPERLINK('242MLInput'!AG13)</f>
        <v/>
      </c>
      <c r="W12" s="237" t="str">
        <f>HYPERLINK('242MLInput'!AH13)</f>
        <v/>
      </c>
      <c r="X12" s="237" t="str">
        <f>HYPERLINK('242MLInput'!AI13)</f>
        <v/>
      </c>
      <c r="Y12" s="237" t="str">
        <f>HYPERLINK('242MLInput'!AJ13)</f>
        <v/>
      </c>
      <c r="Z12" s="237" t="str">
        <f>HYPERLINK('242MLInput'!AK13)</f>
        <v/>
      </c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  <c r="BM12" s="238"/>
      <c r="BN12" s="238"/>
      <c r="BO12" s="238"/>
      <c r="BP12" s="238"/>
      <c r="BQ12" s="238"/>
      <c r="BR12" s="238"/>
      <c r="BS12" s="238"/>
      <c r="BT12" s="238"/>
      <c r="BU12" s="238"/>
      <c r="BV12" s="238"/>
      <c r="BW12" s="238"/>
      <c r="BX12" s="238"/>
      <c r="BY12" s="238"/>
      <c r="BZ12" s="238"/>
      <c r="CA12" s="238"/>
      <c r="CB12" s="238"/>
      <c r="CC12" s="238"/>
      <c r="CD12" s="238"/>
      <c r="CE12" s="238"/>
      <c r="CF12" s="238"/>
      <c r="CG12" s="238"/>
      <c r="CH12" s="238"/>
      <c r="CI12" s="238"/>
      <c r="CJ12" s="238"/>
      <c r="CK12" s="238"/>
      <c r="CL12" s="238"/>
      <c r="CM12" s="238"/>
      <c r="CN12" s="238"/>
    </row>
    <row r="13" ht="10.5" customHeight="1">
      <c r="A13" s="118" t="str">
        <f t="shared" si="1"/>
        <v>242ML</v>
      </c>
      <c r="B13" s="118">
        <f t="shared" si="2"/>
        <v>2020</v>
      </c>
      <c r="C13" s="118">
        <f t="shared" si="3"/>
        <v>3</v>
      </c>
      <c r="D13" s="119">
        <f>'242MLInput'!B14</f>
        <v>43902</v>
      </c>
      <c r="E13" s="120" t="str">
        <f t="shared" si="4"/>
        <v>BUY</v>
      </c>
      <c r="F13" s="121" t="str">
        <f>'242MLInput'!H14</f>
        <v>LUK</v>
      </c>
      <c r="G13" s="120" t="str">
        <f>'242MLInput'!N14</f>
        <v>Kevin Mock</v>
      </c>
      <c r="H13" s="120" t="str">
        <f>'242MLInput'!O14</f>
        <v>SW</v>
      </c>
      <c r="I13" s="120" t="str">
        <f>'242MLInput'!Q14</f>
        <v>Cargo</v>
      </c>
      <c r="J13" s="121" t="str">
        <f>'242MLInput'!R14</f>
        <v>FDS</v>
      </c>
      <c r="K13" s="122" t="str">
        <f>'242MLInput'!AC14</f>
        <v/>
      </c>
      <c r="L13" s="123"/>
      <c r="M13" s="124">
        <f>'242MLInput'!L14</f>
        <v>1</v>
      </c>
      <c r="N13" s="120" t="str">
        <f>IF(F13="","",(IF(R13='242MLInput'!K14,"","ERROR!")))</f>
        <v/>
      </c>
      <c r="O13" s="120"/>
      <c r="P13" s="121">
        <v>1442.0</v>
      </c>
      <c r="Q13" s="121"/>
      <c r="R13" s="124">
        <f t="shared" si="5"/>
        <v>2430.3</v>
      </c>
      <c r="S13" s="132" t="str">
        <f>HYPERLINK('242MLInput'!AD14)</f>
        <v/>
      </c>
      <c r="T13" s="132" t="str">
        <f>HYPERLINK('242MLInput'!AE14)</f>
        <v/>
      </c>
      <c r="U13" s="132" t="str">
        <f>HYPERLINK('242MLInput'!AF14)</f>
        <v/>
      </c>
      <c r="V13" s="132" t="str">
        <f>HYPERLINK('242MLInput'!AG14)</f>
        <v/>
      </c>
      <c r="W13" s="132" t="str">
        <f>HYPERLINK('242MLInput'!AH14)</f>
        <v/>
      </c>
      <c r="X13" s="132" t="str">
        <f>HYPERLINK('242MLInput'!AI14)</f>
        <v/>
      </c>
      <c r="Y13" s="132" t="str">
        <f>HYPERLINK('242MLInput'!AJ14)</f>
        <v/>
      </c>
      <c r="Z13" s="132" t="str">
        <f>HYPERLINK('242MLInput'!AK14)</f>
        <v/>
      </c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</row>
    <row r="14" ht="10.5" customHeight="1">
      <c r="A14" s="118" t="str">
        <f t="shared" si="1"/>
        <v>242ML</v>
      </c>
      <c r="B14" s="118">
        <f t="shared" si="2"/>
        <v>2020</v>
      </c>
      <c r="C14" s="118">
        <f t="shared" si="3"/>
        <v>3</v>
      </c>
      <c r="D14" s="119">
        <f>'242MLInput'!B15</f>
        <v>43902</v>
      </c>
      <c r="E14" s="120" t="str">
        <f t="shared" si="4"/>
        <v>LUK</v>
      </c>
      <c r="F14" s="121" t="str">
        <f>'242MLInput'!H15</f>
        <v>CLT</v>
      </c>
      <c r="G14" s="120" t="str">
        <f>'242MLInput'!N15</f>
        <v>Kevin Mock</v>
      </c>
      <c r="H14" s="120" t="str">
        <f>'242MLInput'!O15</f>
        <v>SW</v>
      </c>
      <c r="I14" s="120" t="str">
        <f>'242MLInput'!Q15</f>
        <v>Cargo</v>
      </c>
      <c r="J14" s="121" t="str">
        <f>'242MLInput'!R15</f>
        <v>FDS</v>
      </c>
      <c r="K14" s="122" t="str">
        <f>'242MLInput'!AC15</f>
        <v/>
      </c>
      <c r="L14" s="123"/>
      <c r="M14" s="124">
        <f>'242MLInput'!L15</f>
        <v>1.1</v>
      </c>
      <c r="N14" s="120" t="str">
        <f>IF(F14="","",(IF(R14='242MLInput'!K15,"","ERROR!")))</f>
        <v/>
      </c>
      <c r="O14" s="120"/>
      <c r="P14" s="121">
        <v>1443.0</v>
      </c>
      <c r="Q14" s="121"/>
      <c r="R14" s="124">
        <f t="shared" si="5"/>
        <v>2431.4</v>
      </c>
      <c r="S14" s="132" t="str">
        <f>HYPERLINK('242MLInput'!AD15)</f>
        <v/>
      </c>
      <c r="T14" s="132" t="str">
        <f>HYPERLINK('242MLInput'!AE15)</f>
        <v/>
      </c>
      <c r="U14" s="132" t="str">
        <f>HYPERLINK('242MLInput'!AF15)</f>
        <v/>
      </c>
      <c r="V14" s="132" t="str">
        <f>HYPERLINK('242MLInput'!AG15)</f>
        <v/>
      </c>
      <c r="W14" s="132" t="str">
        <f>HYPERLINK('242MLInput'!AH15)</f>
        <v/>
      </c>
      <c r="X14" s="132" t="str">
        <f>HYPERLINK('242MLInput'!AI15)</f>
        <v/>
      </c>
      <c r="Y14" s="132" t="str">
        <f>HYPERLINK('242MLInput'!AJ15)</f>
        <v/>
      </c>
      <c r="Z14" s="132" t="str">
        <f>HYPERLINK('242MLInput'!AK15)</f>
        <v/>
      </c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  <c r="BT14" s="118"/>
      <c r="BU14" s="118"/>
      <c r="BV14" s="118"/>
      <c r="BW14" s="118"/>
      <c r="BX14" s="118"/>
      <c r="BY14" s="118"/>
      <c r="BZ14" s="118"/>
      <c r="CA14" s="118"/>
      <c r="CB14" s="118"/>
      <c r="CC14" s="118"/>
      <c r="CD14" s="118"/>
      <c r="CE14" s="118"/>
      <c r="CF14" s="118"/>
      <c r="CG14" s="118"/>
      <c r="CH14" s="118"/>
      <c r="CI14" s="118"/>
      <c r="CJ14" s="118"/>
      <c r="CK14" s="118"/>
      <c r="CL14" s="118"/>
      <c r="CM14" s="118"/>
      <c r="CN14" s="118"/>
    </row>
    <row r="15" ht="10.5" customHeight="1">
      <c r="A15" s="118" t="str">
        <f t="shared" si="1"/>
        <v>242ML</v>
      </c>
      <c r="B15" s="118">
        <f t="shared" si="2"/>
        <v>2020</v>
      </c>
      <c r="C15" s="118">
        <f t="shared" si="3"/>
        <v>3</v>
      </c>
      <c r="D15" s="119">
        <f>'242MLInput'!B16</f>
        <v>43902</v>
      </c>
      <c r="E15" s="120" t="str">
        <f t="shared" si="4"/>
        <v>CLT</v>
      </c>
      <c r="F15" s="121" t="str">
        <f>'242MLInput'!H16</f>
        <v>BUY</v>
      </c>
      <c r="G15" s="120" t="str">
        <f>'242MLInput'!N16</f>
        <v>Kevin Mock</v>
      </c>
      <c r="H15" s="120" t="str">
        <f>'242MLInput'!O16</f>
        <v>SW</v>
      </c>
      <c r="I15" s="120" t="str">
        <f>'242MLInput'!Q16</f>
        <v>Cargo</v>
      </c>
      <c r="J15" s="121" t="str">
        <f>'242MLInput'!R16</f>
        <v>FDS</v>
      </c>
      <c r="K15" s="122" t="str">
        <f>'242MLInput'!AC16</f>
        <v/>
      </c>
      <c r="L15" s="123"/>
      <c r="M15" s="124">
        <f>'242MLInput'!L16</f>
        <v>0.4</v>
      </c>
      <c r="N15" s="120" t="str">
        <f>IF(F15="","",(IF(R15='242MLInput'!K16,"","ERROR!")))</f>
        <v/>
      </c>
      <c r="O15" s="120"/>
      <c r="P15" s="121">
        <v>1444.0</v>
      </c>
      <c r="Q15" s="121">
        <v>4278.0</v>
      </c>
      <c r="R15" s="124">
        <f t="shared" si="5"/>
        <v>2431.8</v>
      </c>
      <c r="S15" s="132" t="str">
        <f>HYPERLINK('242MLInput'!AD16)</f>
        <v/>
      </c>
      <c r="T15" s="132" t="str">
        <f>HYPERLINK('242MLInput'!AE16)</f>
        <v/>
      </c>
      <c r="U15" s="132" t="str">
        <f>HYPERLINK('242MLInput'!AF16)</f>
        <v/>
      </c>
      <c r="V15" s="132" t="str">
        <f>HYPERLINK('242MLInput'!AG16)</f>
        <v/>
      </c>
      <c r="W15" s="132" t="str">
        <f>HYPERLINK('242MLInput'!AH16)</f>
        <v/>
      </c>
      <c r="X15" s="132" t="str">
        <f>HYPERLINK('242MLInput'!AI16)</f>
        <v/>
      </c>
      <c r="Y15" s="132" t="str">
        <f>HYPERLINK('242MLInput'!AJ16)</f>
        <v/>
      </c>
      <c r="Z15" s="132" t="str">
        <f>HYPERLINK('242MLInput'!AK16)</f>
        <v/>
      </c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  <c r="BT15" s="118"/>
      <c r="BU15" s="118"/>
      <c r="BV15" s="118"/>
      <c r="BW15" s="118"/>
      <c r="BX15" s="118"/>
      <c r="BY15" s="118"/>
      <c r="BZ15" s="118"/>
      <c r="CA15" s="118"/>
      <c r="CB15" s="118"/>
      <c r="CC15" s="118"/>
      <c r="CD15" s="118"/>
      <c r="CE15" s="118"/>
      <c r="CF15" s="118"/>
      <c r="CG15" s="118"/>
      <c r="CH15" s="118"/>
      <c r="CI15" s="118"/>
      <c r="CJ15" s="118"/>
      <c r="CK15" s="118"/>
      <c r="CL15" s="118"/>
      <c r="CM15" s="118"/>
      <c r="CN15" s="118"/>
    </row>
    <row r="16" ht="10.5" customHeight="1">
      <c r="A16" s="12" t="str">
        <f t="shared" si="1"/>
        <v>242ML</v>
      </c>
      <c r="B16" s="12">
        <f t="shared" si="2"/>
        <v>2020</v>
      </c>
      <c r="C16" s="12">
        <f t="shared" si="3"/>
        <v>3</v>
      </c>
      <c r="D16" s="230">
        <f>'242MLInput'!B17</f>
        <v>43903</v>
      </c>
      <c r="E16" s="111" t="str">
        <f t="shared" si="4"/>
        <v>BUY</v>
      </c>
      <c r="F16" s="112" t="str">
        <f>'242MLInput'!H17</f>
        <v>BWI</v>
      </c>
      <c r="G16" s="111" t="str">
        <f>'242MLInput'!N17</f>
        <v>Kevin Mock</v>
      </c>
      <c r="H16" s="111" t="str">
        <f>'242MLInput'!O17</f>
        <v>SW</v>
      </c>
      <c r="I16" s="111" t="str">
        <f>'242MLInput'!Q17</f>
        <v>Cargo</v>
      </c>
      <c r="J16" s="112" t="str">
        <f>'242MLInput'!R17</f>
        <v>FDS</v>
      </c>
      <c r="K16" s="113" t="str">
        <f>'242MLInput'!AC17</f>
        <v/>
      </c>
      <c r="L16" s="114"/>
      <c r="M16" s="115">
        <f>'242MLInput'!L17</f>
        <v>0.8</v>
      </c>
      <c r="N16" s="111" t="str">
        <f>IF(F16="","",(IF(R16='242MLInput'!K17,"","ERROR!")))</f>
        <v/>
      </c>
      <c r="O16" s="64"/>
      <c r="P16" s="121">
        <v>1445.0</v>
      </c>
      <c r="Q16" s="133"/>
      <c r="R16" s="224">
        <f t="shared" si="5"/>
        <v>2432.6</v>
      </c>
      <c r="S16" s="235" t="str">
        <f>HYPERLINK('242MLInput'!AD17)</f>
        <v/>
      </c>
      <c r="T16" s="236" t="str">
        <f>HYPERLINK('242MLInput'!AE17)</f>
        <v/>
      </c>
      <c r="U16" s="237" t="str">
        <f>HYPERLINK('242MLInput'!AF17)</f>
        <v/>
      </c>
      <c r="V16" s="237" t="str">
        <f>HYPERLINK('242MLInput'!AG17)</f>
        <v/>
      </c>
      <c r="W16" s="237" t="str">
        <f>HYPERLINK('242MLInput'!AH17)</f>
        <v/>
      </c>
      <c r="X16" s="237" t="str">
        <f>HYPERLINK('242MLInput'!AI17)</f>
        <v/>
      </c>
      <c r="Y16" s="237" t="str">
        <f>HYPERLINK('242MLInput'!AJ17)</f>
        <v/>
      </c>
      <c r="Z16" s="237" t="str">
        <f>HYPERLINK('242MLInput'!AK17)</f>
        <v/>
      </c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8"/>
      <c r="BS16" s="238"/>
      <c r="BT16" s="238"/>
      <c r="BU16" s="238"/>
      <c r="BV16" s="238"/>
      <c r="BW16" s="238"/>
      <c r="BX16" s="238"/>
      <c r="BY16" s="238"/>
      <c r="BZ16" s="238"/>
      <c r="CA16" s="238"/>
      <c r="CB16" s="238"/>
      <c r="CC16" s="238"/>
      <c r="CD16" s="238"/>
      <c r="CE16" s="238"/>
      <c r="CF16" s="238"/>
      <c r="CG16" s="238"/>
      <c r="CH16" s="238"/>
      <c r="CI16" s="238"/>
      <c r="CJ16" s="238"/>
      <c r="CK16" s="238"/>
      <c r="CL16" s="238"/>
      <c r="CM16" s="238"/>
      <c r="CN16" s="238"/>
    </row>
    <row r="17" ht="10.5" customHeight="1">
      <c r="A17" s="12" t="str">
        <f t="shared" si="1"/>
        <v>242ML</v>
      </c>
      <c r="B17" s="12">
        <f t="shared" si="2"/>
        <v>2020</v>
      </c>
      <c r="C17" s="12">
        <f t="shared" si="3"/>
        <v>3</v>
      </c>
      <c r="D17" s="230">
        <f>'242MLInput'!B18</f>
        <v>43904</v>
      </c>
      <c r="E17" s="111" t="str">
        <f t="shared" si="4"/>
        <v>BWI</v>
      </c>
      <c r="F17" s="112" t="str">
        <f>'242MLInput'!H18</f>
        <v>RDU</v>
      </c>
      <c r="G17" s="111" t="str">
        <f>'242MLInput'!N18</f>
        <v>Kevin Mock</v>
      </c>
      <c r="H17" s="111" t="str">
        <f>'242MLInput'!O18</f>
        <v>SW</v>
      </c>
      <c r="I17" s="111" t="str">
        <f>'242MLInput'!Q18</f>
        <v>Cargo</v>
      </c>
      <c r="J17" s="112" t="str">
        <f>'242MLInput'!R18</f>
        <v>FDS</v>
      </c>
      <c r="K17" s="113" t="str">
        <f>'242MLInput'!AC18</f>
        <v/>
      </c>
      <c r="L17" s="114"/>
      <c r="M17" s="115">
        <f>'242MLInput'!L18</f>
        <v>0.9</v>
      </c>
      <c r="N17" s="111" t="str">
        <f>IF(F17="","",(IF(R17='242MLInput'!K18,"","ERROR!")))</f>
        <v/>
      </c>
      <c r="O17" s="64"/>
      <c r="P17" s="121">
        <v>1446.0</v>
      </c>
      <c r="Q17" s="133"/>
      <c r="R17" s="224">
        <f t="shared" si="5"/>
        <v>2433.5</v>
      </c>
      <c r="S17" s="235" t="str">
        <f>HYPERLINK('242MLInput'!AD18)</f>
        <v/>
      </c>
      <c r="T17" s="236" t="str">
        <f>HYPERLINK('242MLInput'!AE18)</f>
        <v/>
      </c>
      <c r="U17" s="237" t="str">
        <f>HYPERLINK('242MLInput'!AF18)</f>
        <v/>
      </c>
      <c r="V17" s="237" t="str">
        <f>HYPERLINK('242MLInput'!AG18)</f>
        <v/>
      </c>
      <c r="W17" s="237" t="str">
        <f>HYPERLINK('242MLInput'!AH18)</f>
        <v/>
      </c>
      <c r="X17" s="237" t="str">
        <f>HYPERLINK('242MLInput'!AI18)</f>
        <v/>
      </c>
      <c r="Y17" s="237" t="str">
        <f>HYPERLINK('242MLInput'!AJ18)</f>
        <v/>
      </c>
      <c r="Z17" s="237" t="str">
        <f>HYPERLINK('242MLInput'!AK18)</f>
        <v/>
      </c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8"/>
      <c r="BS17" s="238"/>
      <c r="BT17" s="238"/>
      <c r="BU17" s="238"/>
      <c r="BV17" s="238"/>
      <c r="BW17" s="238"/>
      <c r="BX17" s="238"/>
      <c r="BY17" s="238"/>
      <c r="BZ17" s="238"/>
      <c r="CA17" s="238"/>
      <c r="CB17" s="238"/>
      <c r="CC17" s="238"/>
      <c r="CD17" s="238"/>
      <c r="CE17" s="238"/>
      <c r="CF17" s="238"/>
      <c r="CG17" s="238"/>
      <c r="CH17" s="238"/>
      <c r="CI17" s="238"/>
      <c r="CJ17" s="238"/>
      <c r="CK17" s="238"/>
      <c r="CL17" s="238"/>
      <c r="CM17" s="238"/>
      <c r="CN17" s="238"/>
    </row>
    <row r="18" ht="10.5" customHeight="1">
      <c r="A18" s="12" t="str">
        <f t="shared" si="1"/>
        <v>242ML</v>
      </c>
      <c r="B18" s="12">
        <f t="shared" si="2"/>
        <v>2020</v>
      </c>
      <c r="C18" s="12">
        <f t="shared" si="3"/>
        <v>3</v>
      </c>
      <c r="D18" s="230">
        <f>'242MLInput'!B19</f>
        <v>43904</v>
      </c>
      <c r="E18" s="111" t="str">
        <f t="shared" si="4"/>
        <v>RDU</v>
      </c>
      <c r="F18" s="112" t="str">
        <f>'242MLInput'!H19</f>
        <v>BUY</v>
      </c>
      <c r="G18" s="111" t="str">
        <f>'242MLInput'!N19</f>
        <v>Kevin Mock</v>
      </c>
      <c r="H18" s="111" t="str">
        <f>'242MLInput'!O19</f>
        <v>SW</v>
      </c>
      <c r="I18" s="111" t="str">
        <f>'242MLInput'!Q19</f>
        <v>Cargo</v>
      </c>
      <c r="J18" s="112" t="str">
        <f>'242MLInput'!R19</f>
        <v>FDS</v>
      </c>
      <c r="K18" s="113" t="str">
        <f>'242MLInput'!AC19</f>
        <v/>
      </c>
      <c r="L18" s="114"/>
      <c r="M18" s="115">
        <f>'242MLInput'!L19</f>
        <v>0.2</v>
      </c>
      <c r="N18" s="111" t="str">
        <f>IF(F18="","",(IF(R18='242MLInput'!K19,"","ERROR!")))</f>
        <v/>
      </c>
      <c r="O18" s="64"/>
      <c r="P18" s="121">
        <v>1447.0</v>
      </c>
      <c r="Q18" s="133">
        <v>4279.0</v>
      </c>
      <c r="R18" s="224">
        <f t="shared" si="5"/>
        <v>2433.7</v>
      </c>
      <c r="S18" s="235" t="str">
        <f>HYPERLINK('242MLInput'!AD19)</f>
        <v/>
      </c>
      <c r="T18" s="236" t="str">
        <f>HYPERLINK('242MLInput'!AE19)</f>
        <v/>
      </c>
      <c r="U18" s="237" t="str">
        <f>HYPERLINK('242MLInput'!AF19)</f>
        <v/>
      </c>
      <c r="V18" s="237" t="str">
        <f>HYPERLINK('242MLInput'!AG19)</f>
        <v/>
      </c>
      <c r="W18" s="237" t="str">
        <f>HYPERLINK('242MLInput'!AH19)</f>
        <v/>
      </c>
      <c r="X18" s="237" t="str">
        <f>HYPERLINK('242MLInput'!AI19)</f>
        <v/>
      </c>
      <c r="Y18" s="237" t="str">
        <f>HYPERLINK('242MLInput'!AJ19)</f>
        <v/>
      </c>
      <c r="Z18" s="237" t="str">
        <f>HYPERLINK('242MLInput'!AK19)</f>
        <v/>
      </c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  <c r="BM18" s="238"/>
      <c r="BN18" s="238"/>
      <c r="BO18" s="238"/>
      <c r="BP18" s="238"/>
      <c r="BQ18" s="238"/>
      <c r="BR18" s="238"/>
      <c r="BS18" s="238"/>
      <c r="BT18" s="238"/>
      <c r="BU18" s="238"/>
      <c r="BV18" s="238"/>
      <c r="BW18" s="238"/>
      <c r="BX18" s="238"/>
      <c r="BY18" s="238"/>
      <c r="BZ18" s="238"/>
      <c r="CA18" s="238"/>
      <c r="CB18" s="238"/>
      <c r="CC18" s="238"/>
      <c r="CD18" s="238"/>
      <c r="CE18" s="238"/>
      <c r="CF18" s="238"/>
      <c r="CG18" s="238"/>
      <c r="CH18" s="238"/>
      <c r="CI18" s="238"/>
      <c r="CJ18" s="238"/>
      <c r="CK18" s="238"/>
      <c r="CL18" s="238"/>
      <c r="CM18" s="238"/>
      <c r="CN18" s="238"/>
    </row>
    <row r="19" ht="10.5" customHeight="1">
      <c r="A19" s="118" t="str">
        <f t="shared" si="1"/>
        <v>242ML</v>
      </c>
      <c r="B19" s="118">
        <f t="shared" si="2"/>
        <v>2020</v>
      </c>
      <c r="C19" s="118">
        <f t="shared" si="3"/>
        <v>3</v>
      </c>
      <c r="D19" s="119">
        <f>'242MLInput'!B20</f>
        <v>43910</v>
      </c>
      <c r="E19" s="120" t="str">
        <f t="shared" si="4"/>
        <v>BUY</v>
      </c>
      <c r="F19" s="121" t="str">
        <f>'242MLInput'!H20</f>
        <v>CAE</v>
      </c>
      <c r="G19" s="120" t="str">
        <f>'242MLInput'!N20</f>
        <v>Steve Watkins</v>
      </c>
      <c r="H19" s="120" t="str">
        <f>'242MLInput'!O20</f>
        <v>KM</v>
      </c>
      <c r="I19" s="120" t="str">
        <f>'242MLInput'!Q20</f>
        <v>Cargo</v>
      </c>
      <c r="J19" s="121" t="str">
        <f>'242MLInput'!R20</f>
        <v>FDS</v>
      </c>
      <c r="K19" s="122" t="str">
        <f>'242MLInput'!AC20</f>
        <v/>
      </c>
      <c r="L19" s="123"/>
      <c r="M19" s="124">
        <f>'242MLInput'!L20</f>
        <v>0.6</v>
      </c>
      <c r="N19" s="120" t="str">
        <f>IF(F19="","",(IF(R19='242MLInput'!K20,"","ERROR!")))</f>
        <v/>
      </c>
      <c r="O19" s="120"/>
      <c r="P19" s="121">
        <v>1448.0</v>
      </c>
      <c r="Q19" s="121"/>
      <c r="R19" s="124">
        <f t="shared" si="5"/>
        <v>2434.3</v>
      </c>
      <c r="S19" s="132" t="str">
        <f>HYPERLINK('242MLInput'!AD20)</f>
        <v/>
      </c>
      <c r="T19" s="132" t="str">
        <f>HYPERLINK('242MLInput'!AE20)</f>
        <v/>
      </c>
      <c r="U19" s="132" t="str">
        <f>HYPERLINK('242MLInput'!AF20)</f>
        <v/>
      </c>
      <c r="V19" s="132" t="str">
        <f>HYPERLINK('242MLInput'!AG20)</f>
        <v/>
      </c>
      <c r="W19" s="132" t="str">
        <f>HYPERLINK('242MLInput'!AH20)</f>
        <v/>
      </c>
      <c r="X19" s="132" t="str">
        <f>HYPERLINK('242MLInput'!AI20)</f>
        <v/>
      </c>
      <c r="Y19" s="132" t="str">
        <f>HYPERLINK('242MLInput'!AJ20)</f>
        <v/>
      </c>
      <c r="Z19" s="132" t="str">
        <f>HYPERLINK('242MLInput'!AK20)</f>
        <v/>
      </c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</row>
    <row r="20" ht="10.5" customHeight="1">
      <c r="A20" s="118" t="str">
        <f t="shared" si="1"/>
        <v>242ML</v>
      </c>
      <c r="B20" s="118">
        <f t="shared" si="2"/>
        <v>2020</v>
      </c>
      <c r="C20" s="118">
        <f t="shared" si="3"/>
        <v>3</v>
      </c>
      <c r="D20" s="119">
        <f>'242MLInput'!B21</f>
        <v>43910</v>
      </c>
      <c r="E20" s="120" t="str">
        <f t="shared" si="4"/>
        <v>CAE</v>
      </c>
      <c r="F20" s="121" t="str">
        <f>'242MLInput'!H21</f>
        <v>RDU</v>
      </c>
      <c r="G20" s="120" t="str">
        <f>'242MLInput'!N21</f>
        <v>Steve Watkins</v>
      </c>
      <c r="H20" s="120" t="str">
        <f>'242MLInput'!O21</f>
        <v>KM</v>
      </c>
      <c r="I20" s="120" t="str">
        <f>'242MLInput'!Q21</f>
        <v>Cargo</v>
      </c>
      <c r="J20" s="121" t="str">
        <f>'242MLInput'!R21</f>
        <v>FDS</v>
      </c>
      <c r="K20" s="122" t="str">
        <f>'242MLInput'!AC21</f>
        <v/>
      </c>
      <c r="L20" s="123"/>
      <c r="M20" s="124">
        <f>'242MLInput'!L21</f>
        <v>0.5</v>
      </c>
      <c r="N20" s="120" t="str">
        <f>IF(F20="","",(IF(R20='242MLInput'!K21,"","ERROR!")))</f>
        <v/>
      </c>
      <c r="O20" s="120"/>
      <c r="P20" s="121">
        <v>1449.0</v>
      </c>
      <c r="Q20" s="121"/>
      <c r="R20" s="124">
        <f t="shared" si="5"/>
        <v>2434.8</v>
      </c>
      <c r="S20" s="132" t="str">
        <f>HYPERLINK('242MLInput'!AD21)</f>
        <v/>
      </c>
      <c r="T20" s="132" t="str">
        <f>HYPERLINK('242MLInput'!AE21)</f>
        <v/>
      </c>
      <c r="U20" s="132" t="str">
        <f>HYPERLINK('242MLInput'!AF21)</f>
        <v/>
      </c>
      <c r="V20" s="132" t="str">
        <f>HYPERLINK('242MLInput'!AG21)</f>
        <v/>
      </c>
      <c r="W20" s="132" t="str">
        <f>HYPERLINK('242MLInput'!AH21)</f>
        <v/>
      </c>
      <c r="X20" s="132" t="str">
        <f>HYPERLINK('242MLInput'!AI21)</f>
        <v/>
      </c>
      <c r="Y20" s="132" t="str">
        <f>HYPERLINK('242MLInput'!AJ21)</f>
        <v/>
      </c>
      <c r="Z20" s="132" t="str">
        <f>HYPERLINK('242MLInput'!AK21)</f>
        <v/>
      </c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</row>
    <row r="21" ht="10.5" customHeight="1">
      <c r="A21" s="118" t="str">
        <f t="shared" si="1"/>
        <v>242ML</v>
      </c>
      <c r="B21" s="118">
        <f t="shared" si="2"/>
        <v>2020</v>
      </c>
      <c r="C21" s="118">
        <f t="shared" si="3"/>
        <v>3</v>
      </c>
      <c r="D21" s="119">
        <f>'242MLInput'!B22</f>
        <v>43911</v>
      </c>
      <c r="E21" s="120" t="str">
        <f t="shared" si="4"/>
        <v>RDU</v>
      </c>
      <c r="F21" s="121" t="str">
        <f>'242MLInput'!H22</f>
        <v>BUY</v>
      </c>
      <c r="G21" s="120" t="str">
        <f>'242MLInput'!N22</f>
        <v>Steve Watkins</v>
      </c>
      <c r="H21" s="120" t="str">
        <f>'242MLInput'!O22</f>
        <v>KM</v>
      </c>
      <c r="I21" s="120" t="str">
        <f>'242MLInput'!Q22</f>
        <v>Cargo</v>
      </c>
      <c r="J21" s="121" t="str">
        <f>'242MLInput'!R22</f>
        <v>FDS</v>
      </c>
      <c r="K21" s="122" t="str">
        <f>'242MLInput'!AC22</f>
        <v/>
      </c>
      <c r="L21" s="123"/>
      <c r="M21" s="124">
        <f>'242MLInput'!L22</f>
        <v>0.3</v>
      </c>
      <c r="N21" s="120" t="str">
        <f>IF(F21="","",(IF(R21='242MLInput'!K22,"","ERROR!")))</f>
        <v/>
      </c>
      <c r="O21" s="120"/>
      <c r="P21" s="121">
        <v>1450.0</v>
      </c>
      <c r="Q21" s="121">
        <v>4281.0</v>
      </c>
      <c r="R21" s="124">
        <f t="shared" si="5"/>
        <v>2435.1</v>
      </c>
      <c r="S21" s="132" t="str">
        <f>HYPERLINK('242MLInput'!AD22)</f>
        <v/>
      </c>
      <c r="T21" s="132" t="str">
        <f>HYPERLINK('242MLInput'!AE22)</f>
        <v/>
      </c>
      <c r="U21" s="132" t="str">
        <f>HYPERLINK('242MLInput'!AF22)</f>
        <v/>
      </c>
      <c r="V21" s="132" t="str">
        <f>HYPERLINK('242MLInput'!AG22)</f>
        <v/>
      </c>
      <c r="W21" s="132" t="str">
        <f>HYPERLINK('242MLInput'!AH22)</f>
        <v/>
      </c>
      <c r="X21" s="132" t="str">
        <f>HYPERLINK('242MLInput'!AI22)</f>
        <v/>
      </c>
      <c r="Y21" s="132" t="str">
        <f>HYPERLINK('242MLInput'!AJ22)</f>
        <v/>
      </c>
      <c r="Z21" s="132" t="str">
        <f>HYPERLINK('242MLInput'!AK22)</f>
        <v/>
      </c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/>
      <c r="BU21" s="118"/>
      <c r="BV21" s="118"/>
      <c r="BW21" s="118"/>
      <c r="BX21" s="118"/>
      <c r="BY21" s="118"/>
      <c r="BZ21" s="118"/>
      <c r="CA21" s="118"/>
      <c r="CB21" s="118"/>
      <c r="CC21" s="118"/>
      <c r="CD21" s="118"/>
      <c r="CE21" s="118"/>
      <c r="CF21" s="118"/>
      <c r="CG21" s="118"/>
      <c r="CH21" s="118"/>
      <c r="CI21" s="118"/>
      <c r="CJ21" s="118"/>
      <c r="CK21" s="118"/>
      <c r="CL21" s="118"/>
      <c r="CM21" s="118"/>
      <c r="CN21" s="118"/>
    </row>
    <row r="22" ht="10.5" customHeight="1">
      <c r="A22" s="12" t="str">
        <f t="shared" si="1"/>
        <v>242ML</v>
      </c>
      <c r="B22" s="12">
        <f t="shared" si="2"/>
        <v>2020</v>
      </c>
      <c r="C22" s="12">
        <f t="shared" si="3"/>
        <v>3</v>
      </c>
      <c r="D22" s="230">
        <f>'242MLInput'!B23</f>
        <v>43918</v>
      </c>
      <c r="E22" s="111" t="str">
        <f t="shared" si="4"/>
        <v>BUY</v>
      </c>
      <c r="F22" s="112" t="str">
        <f>'242MLInput'!H23</f>
        <v>TUL</v>
      </c>
      <c r="G22" s="111" t="str">
        <f>'242MLInput'!N23</f>
        <v>Kevin Mock</v>
      </c>
      <c r="H22" s="111" t="str">
        <f>'242MLInput'!O23</f>
        <v>SW</v>
      </c>
      <c r="I22" s="111" t="str">
        <f>'242MLInput'!Q23</f>
        <v>Passenger</v>
      </c>
      <c r="J22" s="112" t="str">
        <f>'242MLInput'!R23</f>
        <v>Fulk</v>
      </c>
      <c r="K22" s="113" t="str">
        <f>'242MLInput'!AC23</f>
        <v/>
      </c>
      <c r="L22" s="114"/>
      <c r="M22" s="115">
        <f>'242MLInput'!L23</f>
        <v>3.3</v>
      </c>
      <c r="N22" s="111" t="str">
        <f>IF(F22="","",(IF(R22='242MLInput'!K23,"","ERROR!")))</f>
        <v/>
      </c>
      <c r="O22" s="64"/>
      <c r="P22" s="121">
        <v>1451.0</v>
      </c>
      <c r="Q22" s="133"/>
      <c r="R22" s="224">
        <f t="shared" si="5"/>
        <v>2438.4</v>
      </c>
      <c r="S22" s="235" t="str">
        <f>HYPERLINK('242MLInput'!AD23)</f>
        <v/>
      </c>
      <c r="T22" s="236" t="str">
        <f>HYPERLINK('242MLInput'!AE23)</f>
        <v/>
      </c>
      <c r="U22" s="237" t="str">
        <f>HYPERLINK('242MLInput'!AF23)</f>
        <v/>
      </c>
      <c r="V22" s="237" t="str">
        <f>HYPERLINK('242MLInput'!AG23)</f>
        <v/>
      </c>
      <c r="W22" s="237" t="str">
        <f>HYPERLINK('242MLInput'!AH23)</f>
        <v/>
      </c>
      <c r="X22" s="237" t="str">
        <f>HYPERLINK('242MLInput'!AI23)</f>
        <v/>
      </c>
      <c r="Y22" s="237" t="str">
        <f>HYPERLINK('242MLInput'!AJ23)</f>
        <v/>
      </c>
      <c r="Z22" s="237" t="str">
        <f>HYPERLINK('242MLInput'!AK23)</f>
        <v/>
      </c>
      <c r="AA22" s="238"/>
      <c r="AB22" s="238"/>
      <c r="AC22" s="238"/>
      <c r="AD22" s="238"/>
      <c r="AE22" s="238"/>
      <c r="AF22" s="238"/>
      <c r="AG22" s="238"/>
      <c r="AH22" s="238"/>
      <c r="AI22" s="238"/>
      <c r="AJ22" s="238"/>
      <c r="AK22" s="238"/>
      <c r="AL22" s="238"/>
      <c r="AM22" s="238"/>
      <c r="AN22" s="238"/>
      <c r="AO22" s="238"/>
      <c r="AP22" s="238"/>
      <c r="AQ22" s="238"/>
      <c r="AR22" s="238"/>
      <c r="AS22" s="238"/>
      <c r="AT22" s="238"/>
      <c r="AU22" s="238"/>
      <c r="AV22" s="238"/>
      <c r="AW22" s="238"/>
      <c r="AX22" s="238"/>
      <c r="AY22" s="238"/>
      <c r="AZ22" s="238"/>
      <c r="BA22" s="238"/>
      <c r="BB22" s="238"/>
      <c r="BC22" s="238"/>
      <c r="BD22" s="238"/>
      <c r="BE22" s="238"/>
      <c r="BF22" s="238"/>
      <c r="BG22" s="238"/>
      <c r="BH22" s="238"/>
      <c r="BI22" s="238"/>
      <c r="BJ22" s="238"/>
      <c r="BK22" s="238"/>
      <c r="BL22" s="238"/>
      <c r="BM22" s="238"/>
      <c r="BN22" s="238"/>
      <c r="BO22" s="238"/>
      <c r="BP22" s="238"/>
      <c r="BQ22" s="238"/>
      <c r="BR22" s="238"/>
      <c r="BS22" s="238"/>
      <c r="BT22" s="238"/>
      <c r="BU22" s="238"/>
      <c r="BV22" s="238"/>
      <c r="BW22" s="238"/>
      <c r="BX22" s="238"/>
      <c r="BY22" s="238"/>
      <c r="BZ22" s="238"/>
      <c r="CA22" s="238"/>
      <c r="CB22" s="238"/>
      <c r="CC22" s="238"/>
      <c r="CD22" s="238"/>
      <c r="CE22" s="238"/>
      <c r="CF22" s="238"/>
      <c r="CG22" s="238"/>
      <c r="CH22" s="238"/>
      <c r="CI22" s="238"/>
      <c r="CJ22" s="238"/>
      <c r="CK22" s="238"/>
      <c r="CL22" s="238"/>
      <c r="CM22" s="238"/>
      <c r="CN22" s="238"/>
    </row>
    <row r="23" ht="10.5" customHeight="1">
      <c r="A23" s="12" t="str">
        <f t="shared" si="1"/>
        <v>242ML</v>
      </c>
      <c r="B23" s="12">
        <f t="shared" si="2"/>
        <v>2020</v>
      </c>
      <c r="C23" s="12">
        <f t="shared" si="3"/>
        <v>3</v>
      </c>
      <c r="D23" s="230">
        <f>'242MLInput'!B24</f>
        <v>43918</v>
      </c>
      <c r="E23" s="111" t="str">
        <f t="shared" si="4"/>
        <v>TUL</v>
      </c>
      <c r="F23" s="112" t="str">
        <f>'242MLInput'!H24</f>
        <v>TUS</v>
      </c>
      <c r="G23" s="111" t="str">
        <f>'242MLInput'!N24</f>
        <v>Kevin Mock</v>
      </c>
      <c r="H23" s="111" t="str">
        <f>'242MLInput'!O24</f>
        <v>SW</v>
      </c>
      <c r="I23" s="111" t="str">
        <f>'242MLInput'!Q24</f>
        <v>Passenger</v>
      </c>
      <c r="J23" s="112" t="str">
        <f>'242MLInput'!R24</f>
        <v>Fulk</v>
      </c>
      <c r="K23" s="113" t="str">
        <f>'242MLInput'!AC24</f>
        <v/>
      </c>
      <c r="L23" s="114"/>
      <c r="M23" s="115">
        <f>'242MLInput'!L24</f>
        <v>3.3</v>
      </c>
      <c r="N23" s="111" t="str">
        <f>IF(F23="","",(IF(R23='242MLInput'!K24,"","ERROR!")))</f>
        <v/>
      </c>
      <c r="O23" s="64"/>
      <c r="P23" s="121">
        <v>1452.0</v>
      </c>
      <c r="Q23" s="133"/>
      <c r="R23" s="224">
        <f t="shared" si="5"/>
        <v>2441.7</v>
      </c>
      <c r="S23" s="235" t="str">
        <f>HYPERLINK('242MLInput'!AD24)</f>
        <v/>
      </c>
      <c r="T23" s="236" t="str">
        <f>HYPERLINK('242MLInput'!AE24)</f>
        <v/>
      </c>
      <c r="U23" s="237" t="str">
        <f>HYPERLINK('242MLInput'!AF24)</f>
        <v/>
      </c>
      <c r="V23" s="237" t="str">
        <f>HYPERLINK('242MLInput'!AG24)</f>
        <v/>
      </c>
      <c r="W23" s="237" t="str">
        <f>HYPERLINK('242MLInput'!AH24)</f>
        <v/>
      </c>
      <c r="X23" s="237" t="str">
        <f>HYPERLINK('242MLInput'!AI24)</f>
        <v/>
      </c>
      <c r="Y23" s="237" t="str">
        <f>HYPERLINK('242MLInput'!AJ24)</f>
        <v/>
      </c>
      <c r="Z23" s="237" t="str">
        <f>HYPERLINK('242MLInput'!AK24)</f>
        <v/>
      </c>
      <c r="AA23" s="238"/>
      <c r="AB23" s="238"/>
      <c r="AC23" s="238"/>
      <c r="AD23" s="238"/>
      <c r="AE23" s="238"/>
      <c r="AF23" s="238"/>
      <c r="AG23" s="238"/>
      <c r="AH23" s="238"/>
      <c r="AI23" s="238"/>
      <c r="AJ23" s="238"/>
      <c r="AK23" s="238"/>
      <c r="AL23" s="238"/>
      <c r="AM23" s="238"/>
      <c r="AN23" s="238"/>
      <c r="AO23" s="238"/>
      <c r="AP23" s="238"/>
      <c r="AQ23" s="238"/>
      <c r="AR23" s="238"/>
      <c r="AS23" s="238"/>
      <c r="AT23" s="238"/>
      <c r="AU23" s="238"/>
      <c r="AV23" s="238"/>
      <c r="AW23" s="238"/>
      <c r="AX23" s="238"/>
      <c r="AY23" s="238"/>
      <c r="AZ23" s="238"/>
      <c r="BA23" s="238"/>
      <c r="BB23" s="238"/>
      <c r="BC23" s="238"/>
      <c r="BD23" s="238"/>
      <c r="BE23" s="238"/>
      <c r="BF23" s="238"/>
      <c r="BG23" s="238"/>
      <c r="BH23" s="238"/>
      <c r="BI23" s="238"/>
      <c r="BJ23" s="238"/>
      <c r="BK23" s="238"/>
      <c r="BL23" s="238"/>
      <c r="BM23" s="238"/>
      <c r="BN23" s="238"/>
      <c r="BO23" s="238"/>
      <c r="BP23" s="238"/>
      <c r="BQ23" s="238"/>
      <c r="BR23" s="238"/>
      <c r="BS23" s="238"/>
      <c r="BT23" s="238"/>
      <c r="BU23" s="238"/>
      <c r="BV23" s="238"/>
      <c r="BW23" s="238"/>
      <c r="BX23" s="238"/>
      <c r="BY23" s="238"/>
      <c r="BZ23" s="238"/>
      <c r="CA23" s="238"/>
      <c r="CB23" s="238"/>
      <c r="CC23" s="238"/>
      <c r="CD23" s="238"/>
      <c r="CE23" s="238"/>
      <c r="CF23" s="238"/>
      <c r="CG23" s="238"/>
      <c r="CH23" s="238"/>
      <c r="CI23" s="238"/>
      <c r="CJ23" s="238"/>
      <c r="CK23" s="238"/>
      <c r="CL23" s="238"/>
      <c r="CM23" s="238"/>
      <c r="CN23" s="238"/>
    </row>
    <row r="24" ht="10.5" customHeight="1">
      <c r="A24" s="12" t="str">
        <f t="shared" si="1"/>
        <v>242ML</v>
      </c>
      <c r="B24" s="12">
        <f t="shared" si="2"/>
        <v>2020</v>
      </c>
      <c r="C24" s="12">
        <f t="shared" si="3"/>
        <v>3</v>
      </c>
      <c r="D24" s="230">
        <f>'242MLInput'!B25</f>
        <v>43919</v>
      </c>
      <c r="E24" s="111" t="str">
        <f t="shared" si="4"/>
        <v>TUS</v>
      </c>
      <c r="F24" s="112" t="str">
        <f>'242MLInput'!H25</f>
        <v>BUY</v>
      </c>
      <c r="G24" s="111" t="str">
        <f>'242MLInput'!N25</f>
        <v>Kevin Mock</v>
      </c>
      <c r="H24" s="111" t="str">
        <f>'242MLInput'!O25</f>
        <v>SW</v>
      </c>
      <c r="I24" s="111" t="str">
        <f>'242MLInput'!Q25</f>
        <v>Passenger</v>
      </c>
      <c r="J24" s="112" t="str">
        <f>'242MLInput'!R25</f>
        <v>Fulk</v>
      </c>
      <c r="K24" s="113" t="str">
        <f>'242MLInput'!AC25</f>
        <v/>
      </c>
      <c r="L24" s="114"/>
      <c r="M24" s="115">
        <f>'242MLInput'!L25</f>
        <v>3.9</v>
      </c>
      <c r="N24" s="111" t="str">
        <f>IF(F24="","",(IF(R24='242MLInput'!K25,"","ERROR!")))</f>
        <v/>
      </c>
      <c r="O24" s="64"/>
      <c r="P24" s="121">
        <v>1453.0</v>
      </c>
      <c r="Q24" s="133">
        <v>4282.0</v>
      </c>
      <c r="R24" s="224">
        <f t="shared" si="5"/>
        <v>2445.6</v>
      </c>
      <c r="S24" s="235" t="str">
        <f>HYPERLINK('242MLInput'!AD25)</f>
        <v/>
      </c>
      <c r="T24" s="236" t="str">
        <f>HYPERLINK('242MLInput'!AE25)</f>
        <v/>
      </c>
      <c r="U24" s="237" t="str">
        <f>HYPERLINK('242MLInput'!AF25)</f>
        <v/>
      </c>
      <c r="V24" s="237" t="str">
        <f>HYPERLINK('242MLInput'!AG25)</f>
        <v/>
      </c>
      <c r="W24" s="237" t="str">
        <f>HYPERLINK('242MLInput'!AH25)</f>
        <v/>
      </c>
      <c r="X24" s="237" t="str">
        <f>HYPERLINK('242MLInput'!AI25)</f>
        <v/>
      </c>
      <c r="Y24" s="237" t="str">
        <f>HYPERLINK('242MLInput'!AJ25)</f>
        <v/>
      </c>
      <c r="Z24" s="237" t="str">
        <f>HYPERLINK('242MLInput'!AK25)</f>
        <v/>
      </c>
      <c r="AA24" s="238"/>
      <c r="AB24" s="238"/>
      <c r="AC24" s="238"/>
      <c r="AD24" s="238"/>
      <c r="AE24" s="238"/>
      <c r="AF24" s="238"/>
      <c r="AG24" s="238"/>
      <c r="AH24" s="238"/>
      <c r="AI24" s="238"/>
      <c r="AJ24" s="238"/>
      <c r="AK24" s="238"/>
      <c r="AL24" s="238"/>
      <c r="AM24" s="238"/>
      <c r="AN24" s="238"/>
      <c r="AO24" s="238"/>
      <c r="AP24" s="238"/>
      <c r="AQ24" s="238"/>
      <c r="AR24" s="238"/>
      <c r="AS24" s="238"/>
      <c r="AT24" s="238"/>
      <c r="AU24" s="238"/>
      <c r="AV24" s="238"/>
      <c r="AW24" s="238"/>
      <c r="AX24" s="238"/>
      <c r="AY24" s="238"/>
      <c r="AZ24" s="238"/>
      <c r="BA24" s="238"/>
      <c r="BB24" s="238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8"/>
      <c r="BS24" s="238"/>
      <c r="BT24" s="238"/>
      <c r="BU24" s="238"/>
      <c r="BV24" s="238"/>
      <c r="BW24" s="238"/>
      <c r="BX24" s="238"/>
      <c r="BY24" s="238"/>
      <c r="BZ24" s="238"/>
      <c r="CA24" s="238"/>
      <c r="CB24" s="238"/>
      <c r="CC24" s="238"/>
      <c r="CD24" s="238"/>
      <c r="CE24" s="238"/>
      <c r="CF24" s="238"/>
      <c r="CG24" s="238"/>
      <c r="CH24" s="238"/>
      <c r="CI24" s="238"/>
      <c r="CJ24" s="238"/>
      <c r="CK24" s="238"/>
      <c r="CL24" s="238"/>
      <c r="CM24" s="238"/>
      <c r="CN24" s="238"/>
    </row>
    <row r="25" ht="10.5" customHeight="1">
      <c r="A25" s="118" t="str">
        <f t="shared" si="1"/>
        <v>242ML</v>
      </c>
      <c r="B25" s="118">
        <f t="shared" si="2"/>
        <v>2020</v>
      </c>
      <c r="C25" s="118">
        <f t="shared" si="3"/>
        <v>3</v>
      </c>
      <c r="D25" s="119">
        <f>'242MLInput'!B26</f>
        <v>43920</v>
      </c>
      <c r="E25" s="120" t="str">
        <f t="shared" si="4"/>
        <v>BUY</v>
      </c>
      <c r="F25" s="121" t="str">
        <f>'242MLInput'!H26</f>
        <v>CHS</v>
      </c>
      <c r="G25" s="120" t="str">
        <f>'242MLInput'!N26</f>
        <v>Steve Watkins</v>
      </c>
      <c r="H25" s="120" t="str">
        <f>'242MLInput'!O26</f>
        <v>KM</v>
      </c>
      <c r="I25" s="120" t="str">
        <f>'242MLInput'!Q26</f>
        <v>Cargo</v>
      </c>
      <c r="J25" s="121" t="str">
        <f>'242MLInput'!R26</f>
        <v>FDS</v>
      </c>
      <c r="K25" s="122" t="str">
        <f>'242MLInput'!AC26</f>
        <v/>
      </c>
      <c r="L25" s="123"/>
      <c r="M25" s="124">
        <f>'242MLInput'!L26</f>
        <v>0.8</v>
      </c>
      <c r="N25" s="120" t="str">
        <f>IF(F25="","",(IF(R25='242MLInput'!K26,"","ERROR!")))</f>
        <v/>
      </c>
      <c r="O25" s="120"/>
      <c r="P25" s="121">
        <v>1454.0</v>
      </c>
      <c r="Q25" s="121"/>
      <c r="R25" s="124">
        <f t="shared" si="5"/>
        <v>2446.4</v>
      </c>
      <c r="S25" s="132" t="str">
        <f>HYPERLINK('242MLInput'!AD26)</f>
        <v/>
      </c>
      <c r="T25" s="132" t="str">
        <f>HYPERLINK('242MLInput'!AE26)</f>
        <v/>
      </c>
      <c r="U25" s="132" t="str">
        <f>HYPERLINK('242MLInput'!AF26)</f>
        <v/>
      </c>
      <c r="V25" s="132" t="str">
        <f>HYPERLINK('242MLInput'!AG26)</f>
        <v/>
      </c>
      <c r="W25" s="132" t="str">
        <f>HYPERLINK('242MLInput'!AH26)</f>
        <v/>
      </c>
      <c r="X25" s="132" t="str">
        <f>HYPERLINK('242MLInput'!AI26)</f>
        <v/>
      </c>
      <c r="Y25" s="132" t="str">
        <f>HYPERLINK('242MLInput'!AJ26)</f>
        <v/>
      </c>
      <c r="Z25" s="132" t="str">
        <f>HYPERLINK('242MLInput'!AK26)</f>
        <v/>
      </c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</row>
    <row r="26" ht="10.5" customHeight="1">
      <c r="A26" s="118" t="str">
        <f t="shared" si="1"/>
        <v>242ML</v>
      </c>
      <c r="B26" s="118">
        <f t="shared" si="2"/>
        <v>2020</v>
      </c>
      <c r="C26" s="118">
        <f t="shared" si="3"/>
        <v>3</v>
      </c>
      <c r="D26" s="119">
        <f>'242MLInput'!B27</f>
        <v>43921</v>
      </c>
      <c r="E26" s="120" t="str">
        <f t="shared" si="4"/>
        <v>CHS</v>
      </c>
      <c r="F26" s="121" t="str">
        <f>'242MLInput'!H27</f>
        <v>RDU</v>
      </c>
      <c r="G26" s="120" t="str">
        <f>'242MLInput'!N27</f>
        <v>Steve Watkins</v>
      </c>
      <c r="H26" s="120" t="str">
        <f>'242MLInput'!O27</f>
        <v>KM</v>
      </c>
      <c r="I26" s="120" t="str">
        <f>'242MLInput'!Q27</f>
        <v>Cargo</v>
      </c>
      <c r="J26" s="121" t="str">
        <f>'242MLInput'!R27</f>
        <v>FDS</v>
      </c>
      <c r="K26" s="122" t="str">
        <f>'242MLInput'!AC27</f>
        <v/>
      </c>
      <c r="L26" s="123"/>
      <c r="M26" s="124">
        <f>'242MLInput'!L27</f>
        <v>0.7</v>
      </c>
      <c r="N26" s="120" t="str">
        <f>IF(F26="","",(IF(R26='242MLInput'!K27,"","ERROR!")))</f>
        <v/>
      </c>
      <c r="O26" s="120"/>
      <c r="P26" s="121">
        <v>1455.0</v>
      </c>
      <c r="Q26" s="121"/>
      <c r="R26" s="124">
        <f t="shared" si="5"/>
        <v>2447.1</v>
      </c>
      <c r="S26" s="132" t="str">
        <f>HYPERLINK('242MLInput'!AD27)</f>
        <v/>
      </c>
      <c r="T26" s="132" t="str">
        <f>HYPERLINK('242MLInput'!AE27)</f>
        <v/>
      </c>
      <c r="U26" s="132" t="str">
        <f>HYPERLINK('242MLInput'!AF27)</f>
        <v/>
      </c>
      <c r="V26" s="132" t="str">
        <f>HYPERLINK('242MLInput'!AG27)</f>
        <v/>
      </c>
      <c r="W26" s="132" t="str">
        <f>HYPERLINK('242MLInput'!AH27)</f>
        <v/>
      </c>
      <c r="X26" s="132" t="str">
        <f>HYPERLINK('242MLInput'!AI27)</f>
        <v/>
      </c>
      <c r="Y26" s="132" t="str">
        <f>HYPERLINK('242MLInput'!AJ27)</f>
        <v/>
      </c>
      <c r="Z26" s="132" t="str">
        <f>HYPERLINK('242MLInput'!AK27)</f>
        <v/>
      </c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/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/>
      <c r="BQ26" s="118"/>
      <c r="BR26" s="118"/>
      <c r="BS26" s="118"/>
      <c r="BT26" s="118"/>
      <c r="BU26" s="118"/>
      <c r="BV26" s="118"/>
      <c r="BW26" s="118"/>
      <c r="BX26" s="118"/>
      <c r="BY26" s="118"/>
      <c r="BZ26" s="118"/>
      <c r="CA26" s="118"/>
      <c r="CB26" s="118"/>
      <c r="CC26" s="118"/>
      <c r="CD26" s="118"/>
      <c r="CE26" s="118"/>
      <c r="CF26" s="118"/>
      <c r="CG26" s="118"/>
      <c r="CH26" s="118"/>
      <c r="CI26" s="118"/>
      <c r="CJ26" s="118"/>
      <c r="CK26" s="118"/>
      <c r="CL26" s="118"/>
      <c r="CM26" s="118"/>
      <c r="CN26" s="118"/>
    </row>
    <row r="27" ht="10.5" customHeight="1">
      <c r="A27" s="118" t="str">
        <f t="shared" si="1"/>
        <v>242ML</v>
      </c>
      <c r="B27" s="118">
        <f t="shared" si="2"/>
        <v>2020</v>
      </c>
      <c r="C27" s="118">
        <f t="shared" si="3"/>
        <v>3</v>
      </c>
      <c r="D27" s="119">
        <f>'242MLInput'!B28</f>
        <v>43921</v>
      </c>
      <c r="E27" s="120" t="str">
        <f t="shared" si="4"/>
        <v>RDU</v>
      </c>
      <c r="F27" s="121" t="str">
        <f>'242MLInput'!H28</f>
        <v>BUY</v>
      </c>
      <c r="G27" s="120" t="str">
        <f>'242MLInput'!N28</f>
        <v>Steve Watkins</v>
      </c>
      <c r="H27" s="120" t="str">
        <f>'242MLInput'!O28</f>
        <v>KM</v>
      </c>
      <c r="I27" s="120" t="str">
        <f>'242MLInput'!Q28</f>
        <v>Cargo</v>
      </c>
      <c r="J27" s="121" t="str">
        <f>'242MLInput'!R28</f>
        <v>FDS</v>
      </c>
      <c r="K27" s="122" t="str">
        <f>'242MLInput'!AC28</f>
        <v/>
      </c>
      <c r="L27" s="123"/>
      <c r="M27" s="124">
        <f>'242MLInput'!L28</f>
        <v>0.2</v>
      </c>
      <c r="N27" s="120" t="str">
        <f>IF(F27="","",(IF(R27='242MLInput'!K28,"","ERROR!")))</f>
        <v/>
      </c>
      <c r="O27" s="120"/>
      <c r="P27" s="121">
        <v>1456.0</v>
      </c>
      <c r="Q27" s="121">
        <v>4283.0</v>
      </c>
      <c r="R27" s="124">
        <f t="shared" si="5"/>
        <v>2447.3</v>
      </c>
      <c r="S27" s="132" t="str">
        <f>HYPERLINK('242MLInput'!AD28)</f>
        <v/>
      </c>
      <c r="T27" s="132" t="str">
        <f>HYPERLINK('242MLInput'!AE28)</f>
        <v/>
      </c>
      <c r="U27" s="132" t="str">
        <f>HYPERLINK('242MLInput'!AF28)</f>
        <v/>
      </c>
      <c r="V27" s="132" t="str">
        <f>HYPERLINK('242MLInput'!AG28)</f>
        <v/>
      </c>
      <c r="W27" s="132" t="str">
        <f>HYPERLINK('242MLInput'!AH28)</f>
        <v/>
      </c>
      <c r="X27" s="132" t="str">
        <f>HYPERLINK('242MLInput'!AI28)</f>
        <v/>
      </c>
      <c r="Y27" s="132" t="str">
        <f>HYPERLINK('242MLInput'!AJ28)</f>
        <v/>
      </c>
      <c r="Z27" s="132" t="str">
        <f>HYPERLINK('242MLInput'!AK28)</f>
        <v/>
      </c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  <c r="BA27" s="118"/>
      <c r="BB27" s="118"/>
      <c r="BC27" s="118"/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/>
      <c r="BQ27" s="118"/>
      <c r="BR27" s="118"/>
      <c r="BS27" s="118"/>
      <c r="BT27" s="118"/>
      <c r="BU27" s="118"/>
      <c r="BV27" s="118"/>
      <c r="BW27" s="118"/>
      <c r="BX27" s="118"/>
      <c r="BY27" s="118"/>
      <c r="BZ27" s="118"/>
      <c r="CA27" s="118"/>
      <c r="CB27" s="118"/>
      <c r="CC27" s="118"/>
      <c r="CD27" s="118"/>
      <c r="CE27" s="118"/>
      <c r="CF27" s="118"/>
      <c r="CG27" s="118"/>
      <c r="CH27" s="118"/>
      <c r="CI27" s="118"/>
      <c r="CJ27" s="118"/>
      <c r="CK27" s="118"/>
      <c r="CL27" s="118"/>
      <c r="CM27" s="118"/>
      <c r="CN27" s="118"/>
    </row>
    <row r="28" ht="10.5" customHeight="1">
      <c r="A28" s="12" t="str">
        <f t="shared" si="1"/>
        <v>242ML</v>
      </c>
      <c r="B28" s="12">
        <f t="shared" si="2"/>
        <v>2020</v>
      </c>
      <c r="C28" s="12">
        <f t="shared" si="3"/>
        <v>4</v>
      </c>
      <c r="D28" s="230">
        <f>'242MLInput'!B29</f>
        <v>43934</v>
      </c>
      <c r="E28" s="111" t="str">
        <f t="shared" si="4"/>
        <v>BUY</v>
      </c>
      <c r="F28" s="112" t="str">
        <f>'242MLInput'!H29</f>
        <v>ORL</v>
      </c>
      <c r="G28" s="111" t="str">
        <f>'242MLInput'!N29</f>
        <v>Kevin Mock</v>
      </c>
      <c r="H28" s="111" t="str">
        <f>'242MLInput'!O29</f>
        <v>SW</v>
      </c>
      <c r="I28" s="111" t="str">
        <f>'242MLInput'!Q29</f>
        <v>Passenger</v>
      </c>
      <c r="J28" s="112" t="str">
        <f>'242MLInput'!R29</f>
        <v>Lovvorn</v>
      </c>
      <c r="K28" s="113" t="str">
        <f>'242MLInput'!AC29</f>
        <v/>
      </c>
      <c r="L28" s="114"/>
      <c r="M28" s="115">
        <f>'242MLInput'!L29</f>
        <v>2.1</v>
      </c>
      <c r="N28" s="111" t="str">
        <f>IF(F28="","",(IF(R28='242MLInput'!K29,"","ERROR!")))</f>
        <v/>
      </c>
      <c r="O28" s="64"/>
      <c r="P28" s="121">
        <v>1457.0</v>
      </c>
      <c r="Q28" s="133"/>
      <c r="R28" s="224">
        <f t="shared" si="5"/>
        <v>2449.4</v>
      </c>
      <c r="S28" s="235" t="str">
        <f>HYPERLINK('242MLInput'!AD29)</f>
        <v/>
      </c>
      <c r="T28" s="236" t="str">
        <f>HYPERLINK('242MLInput'!AE29)</f>
        <v/>
      </c>
      <c r="U28" s="237" t="str">
        <f>HYPERLINK('242MLInput'!AF29)</f>
        <v/>
      </c>
      <c r="V28" s="237" t="str">
        <f>HYPERLINK('242MLInput'!AG29)</f>
        <v/>
      </c>
      <c r="W28" s="237" t="str">
        <f>HYPERLINK('242MLInput'!AH29)</f>
        <v/>
      </c>
      <c r="X28" s="237" t="str">
        <f>HYPERLINK('242MLInput'!AI29)</f>
        <v/>
      </c>
      <c r="Y28" s="237" t="str">
        <f>HYPERLINK('242MLInput'!AJ29)</f>
        <v/>
      </c>
      <c r="Z28" s="237" t="str">
        <f>HYPERLINK('242MLInput'!AK29)</f>
        <v/>
      </c>
      <c r="AA28" s="238"/>
      <c r="AB28" s="238"/>
      <c r="AC28" s="238"/>
      <c r="AD28" s="238"/>
      <c r="AE28" s="238"/>
      <c r="AF28" s="238"/>
      <c r="AG28" s="238"/>
      <c r="AH28" s="238"/>
      <c r="AI28" s="238"/>
      <c r="AJ28" s="238"/>
      <c r="AK28" s="238"/>
      <c r="AL28" s="238"/>
      <c r="AM28" s="238"/>
      <c r="AN28" s="238"/>
      <c r="AO28" s="238"/>
      <c r="AP28" s="238"/>
      <c r="AQ28" s="238"/>
      <c r="AR28" s="238"/>
      <c r="AS28" s="238"/>
      <c r="AT28" s="238"/>
      <c r="AU28" s="238"/>
      <c r="AV28" s="238"/>
      <c r="AW28" s="238"/>
      <c r="AX28" s="238"/>
      <c r="AY28" s="238"/>
      <c r="AZ28" s="238"/>
      <c r="BA28" s="238"/>
      <c r="BB28" s="238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8"/>
      <c r="BS28" s="238"/>
      <c r="BT28" s="238"/>
      <c r="BU28" s="238"/>
      <c r="BV28" s="238"/>
      <c r="BW28" s="238"/>
      <c r="BX28" s="238"/>
      <c r="BY28" s="238"/>
      <c r="BZ28" s="238"/>
      <c r="CA28" s="238"/>
      <c r="CB28" s="238"/>
      <c r="CC28" s="238"/>
      <c r="CD28" s="238"/>
      <c r="CE28" s="238"/>
      <c r="CF28" s="238"/>
      <c r="CG28" s="238"/>
      <c r="CH28" s="238"/>
      <c r="CI28" s="238"/>
      <c r="CJ28" s="238"/>
      <c r="CK28" s="238"/>
      <c r="CL28" s="238"/>
      <c r="CM28" s="238"/>
      <c r="CN28" s="238"/>
    </row>
    <row r="29" ht="10.5" customHeight="1">
      <c r="A29" s="12" t="str">
        <f t="shared" si="1"/>
        <v>242ML</v>
      </c>
      <c r="B29" s="12">
        <f t="shared" si="2"/>
        <v>2020</v>
      </c>
      <c r="C29" s="12">
        <f t="shared" si="3"/>
        <v>4</v>
      </c>
      <c r="D29" s="230">
        <f>'242MLInput'!B30</f>
        <v>43934</v>
      </c>
      <c r="E29" s="111" t="str">
        <f t="shared" si="4"/>
        <v>ORL</v>
      </c>
      <c r="F29" s="112" t="str">
        <f>'242MLInput'!H30</f>
        <v>BUY</v>
      </c>
      <c r="G29" s="111" t="str">
        <f>'242MLInput'!N30</f>
        <v>Kevin Mock</v>
      </c>
      <c r="H29" s="111" t="str">
        <f>'242MLInput'!O30</f>
        <v>SW</v>
      </c>
      <c r="I29" s="111" t="str">
        <f>'242MLInput'!Q30</f>
        <v>Passenger</v>
      </c>
      <c r="J29" s="112" t="str">
        <f>'242MLInput'!R30</f>
        <v>Lovvorn</v>
      </c>
      <c r="K29" s="113" t="str">
        <f>'242MLInput'!AC30</f>
        <v/>
      </c>
      <c r="L29" s="114"/>
      <c r="M29" s="115">
        <f>'242MLInput'!L30</f>
        <v>1.5</v>
      </c>
      <c r="N29" s="111" t="str">
        <f>IF(F29="","",(IF(R29='242MLInput'!K30,"","ERROR!")))</f>
        <v/>
      </c>
      <c r="O29" s="64"/>
      <c r="P29" s="121">
        <v>1458.0</v>
      </c>
      <c r="Q29" s="133">
        <v>4297.0</v>
      </c>
      <c r="R29" s="224">
        <f t="shared" si="5"/>
        <v>2450.9</v>
      </c>
      <c r="S29" s="235" t="str">
        <f>HYPERLINK('242MLInput'!AD30)</f>
        <v/>
      </c>
      <c r="T29" s="236" t="str">
        <f>HYPERLINK('242MLInput'!AE30)</f>
        <v/>
      </c>
      <c r="U29" s="237" t="str">
        <f>HYPERLINK('242MLInput'!AF30)</f>
        <v/>
      </c>
      <c r="V29" s="237" t="str">
        <f>HYPERLINK('242MLInput'!AG30)</f>
        <v/>
      </c>
      <c r="W29" s="237" t="str">
        <f>HYPERLINK('242MLInput'!AH30)</f>
        <v/>
      </c>
      <c r="X29" s="237" t="str">
        <f>HYPERLINK('242MLInput'!AI30)</f>
        <v/>
      </c>
      <c r="Y29" s="237" t="str">
        <f>HYPERLINK('242MLInput'!AJ30)</f>
        <v/>
      </c>
      <c r="Z29" s="237" t="str">
        <f>HYPERLINK('242MLInput'!AK30)</f>
        <v/>
      </c>
      <c r="AA29" s="238"/>
      <c r="AB29" s="238"/>
      <c r="AC29" s="238"/>
      <c r="AD29" s="238"/>
      <c r="AE29" s="238"/>
      <c r="AF29" s="238"/>
      <c r="AG29" s="238"/>
      <c r="AH29" s="238"/>
      <c r="AI29" s="238"/>
      <c r="AJ29" s="238"/>
      <c r="AK29" s="238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38"/>
      <c r="BB29" s="238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8"/>
      <c r="BS29" s="238"/>
      <c r="BT29" s="238"/>
      <c r="BU29" s="238"/>
      <c r="BV29" s="238"/>
      <c r="BW29" s="238"/>
      <c r="BX29" s="238"/>
      <c r="BY29" s="238"/>
      <c r="BZ29" s="238"/>
      <c r="CA29" s="238"/>
      <c r="CB29" s="238"/>
      <c r="CC29" s="238"/>
      <c r="CD29" s="238"/>
      <c r="CE29" s="238"/>
      <c r="CF29" s="238"/>
      <c r="CG29" s="238"/>
      <c r="CH29" s="238"/>
      <c r="CI29" s="238"/>
      <c r="CJ29" s="238"/>
      <c r="CK29" s="238"/>
      <c r="CL29" s="238"/>
      <c r="CM29" s="238"/>
      <c r="CN29" s="238"/>
    </row>
    <row r="30" ht="10.5" customHeight="1">
      <c r="A30" s="118" t="str">
        <f t="shared" si="1"/>
        <v>242ML</v>
      </c>
      <c r="B30" s="118">
        <f t="shared" si="2"/>
        <v>2020</v>
      </c>
      <c r="C30" s="118">
        <f t="shared" si="3"/>
        <v>4</v>
      </c>
      <c r="D30" s="119">
        <f>'242MLInput'!B31</f>
        <v>43935</v>
      </c>
      <c r="E30" s="120" t="str">
        <f t="shared" si="4"/>
        <v>BUY</v>
      </c>
      <c r="F30" s="121" t="str">
        <f>'242MLInput'!H31</f>
        <v>GSO</v>
      </c>
      <c r="G30" s="120" t="str">
        <f>'242MLInput'!N31</f>
        <v>Kevin Mock</v>
      </c>
      <c r="H30" s="120" t="str">
        <f>'242MLInput'!O31</f>
        <v/>
      </c>
      <c r="I30" s="120" t="str">
        <f>'242MLInput'!Q31</f>
        <v>Non-Rev</v>
      </c>
      <c r="J30" s="121" t="str">
        <f>'242MLInput'!R31</f>
        <v>Mx</v>
      </c>
      <c r="K30" s="122" t="str">
        <f>'242MLInput'!AC31</f>
        <v/>
      </c>
      <c r="L30" s="123"/>
      <c r="M30" s="124">
        <f>'242MLInput'!L31</f>
        <v>0.2</v>
      </c>
      <c r="N30" s="120" t="str">
        <f>IF(F30="","",(IF(R30='242MLInput'!K31,"","ERROR!")))</f>
        <v/>
      </c>
      <c r="O30" s="120"/>
      <c r="P30" s="121">
        <v>1459.0</v>
      </c>
      <c r="Q30" s="121"/>
      <c r="R30" s="124">
        <f t="shared" si="5"/>
        <v>2451.1</v>
      </c>
      <c r="S30" s="132" t="str">
        <f>HYPERLINK('242MLInput'!AD31)</f>
        <v/>
      </c>
      <c r="T30" s="132" t="str">
        <f>HYPERLINK('242MLInput'!AE31)</f>
        <v/>
      </c>
      <c r="U30" s="132" t="str">
        <f>HYPERLINK('242MLInput'!AF31)</f>
        <v/>
      </c>
      <c r="V30" s="132" t="str">
        <f>HYPERLINK('242MLInput'!AG31)</f>
        <v/>
      </c>
      <c r="W30" s="132" t="str">
        <f>HYPERLINK('242MLInput'!AH31)</f>
        <v/>
      </c>
      <c r="X30" s="132" t="str">
        <f>HYPERLINK('242MLInput'!AI31)</f>
        <v/>
      </c>
      <c r="Y30" s="132" t="str">
        <f>HYPERLINK('242MLInput'!AJ31)</f>
        <v/>
      </c>
      <c r="Z30" s="132" t="str">
        <f>HYPERLINK('242MLInput'!AK31)</f>
        <v/>
      </c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/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/>
      <c r="CE30" s="118"/>
      <c r="CF30" s="118"/>
      <c r="CG30" s="118"/>
      <c r="CH30" s="118"/>
      <c r="CI30" s="118"/>
      <c r="CJ30" s="118"/>
      <c r="CK30" s="118"/>
      <c r="CL30" s="118"/>
      <c r="CM30" s="118"/>
      <c r="CN30" s="118"/>
    </row>
    <row r="31" ht="10.5" customHeight="1">
      <c r="A31" s="118" t="str">
        <f t="shared" si="1"/>
        <v>242ML</v>
      </c>
      <c r="B31" s="118">
        <f t="shared" si="2"/>
        <v>2020</v>
      </c>
      <c r="C31" s="118">
        <f t="shared" si="3"/>
        <v>4</v>
      </c>
      <c r="D31" s="119">
        <f>'242MLInput'!B32</f>
        <v>43937</v>
      </c>
      <c r="E31" s="120" t="str">
        <f t="shared" si="4"/>
        <v>GSO</v>
      </c>
      <c r="F31" s="121" t="str">
        <f>'242MLInput'!H32</f>
        <v>BUY</v>
      </c>
      <c r="G31" s="120" t="str">
        <f>'242MLInput'!N32</f>
        <v>Kevin Mock</v>
      </c>
      <c r="H31" s="120" t="str">
        <f>'242MLInput'!O32</f>
        <v/>
      </c>
      <c r="I31" s="120" t="str">
        <f>'242MLInput'!Q32</f>
        <v>Non-Rev</v>
      </c>
      <c r="J31" s="121" t="str">
        <f>'242MLInput'!R32</f>
        <v>Mx</v>
      </c>
      <c r="K31" s="122" t="str">
        <f>'242MLInput'!AC32</f>
        <v/>
      </c>
      <c r="L31" s="123"/>
      <c r="M31" s="124">
        <f>'242MLInput'!L32</f>
        <v>0.1</v>
      </c>
      <c r="N31" s="120" t="str">
        <f>IF(F31="","",(IF(R31='242MLInput'!K32,"","ERROR!")))</f>
        <v/>
      </c>
      <c r="O31" s="120"/>
      <c r="P31" s="121">
        <v>1460.0</v>
      </c>
      <c r="Q31" s="121"/>
      <c r="R31" s="124">
        <f t="shared" si="5"/>
        <v>2451.2</v>
      </c>
      <c r="S31" s="132" t="str">
        <f>HYPERLINK('242MLInput'!AD32)</f>
        <v/>
      </c>
      <c r="T31" s="132" t="str">
        <f>HYPERLINK('242MLInput'!AE32)</f>
        <v/>
      </c>
      <c r="U31" s="132" t="str">
        <f>HYPERLINK('242MLInput'!AF32)</f>
        <v/>
      </c>
      <c r="V31" s="132" t="str">
        <f>HYPERLINK('242MLInput'!AG32)</f>
        <v/>
      </c>
      <c r="W31" s="132" t="str">
        <f>HYPERLINK('242MLInput'!AH32)</f>
        <v/>
      </c>
      <c r="X31" s="132" t="str">
        <f>HYPERLINK('242MLInput'!AI32)</f>
        <v/>
      </c>
      <c r="Y31" s="132" t="str">
        <f>HYPERLINK('242MLInput'!AJ32)</f>
        <v/>
      </c>
      <c r="Z31" s="132" t="str">
        <f>HYPERLINK('242MLInput'!AK32)</f>
        <v/>
      </c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/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  <c r="CE31" s="118"/>
      <c r="CF31" s="118"/>
      <c r="CG31" s="118"/>
      <c r="CH31" s="118"/>
      <c r="CI31" s="118"/>
      <c r="CJ31" s="118"/>
      <c r="CK31" s="118"/>
      <c r="CL31" s="118"/>
      <c r="CM31" s="118"/>
      <c r="CN31" s="118"/>
    </row>
    <row r="32" ht="10.5" customHeight="1">
      <c r="A32" s="12" t="str">
        <f t="shared" si="1"/>
        <v>242ML</v>
      </c>
      <c r="B32" s="12">
        <f t="shared" si="2"/>
        <v>2020</v>
      </c>
      <c r="C32" s="12">
        <f t="shared" si="3"/>
        <v>4</v>
      </c>
      <c r="D32" s="230">
        <f>'242MLInput'!B33</f>
        <v>43937</v>
      </c>
      <c r="E32" s="111" t="str">
        <f t="shared" si="4"/>
        <v>BUY</v>
      </c>
      <c r="F32" s="112" t="str">
        <f>'242MLInput'!H33</f>
        <v>TUP</v>
      </c>
      <c r="G32" s="111" t="str">
        <f>'242MLInput'!N33</f>
        <v>Steve Watkins</v>
      </c>
      <c r="H32" s="111" t="str">
        <f>'242MLInput'!O33</f>
        <v>KM</v>
      </c>
      <c r="I32" s="111" t="str">
        <f>'242MLInput'!Q33</f>
        <v>Passenger</v>
      </c>
      <c r="J32" s="112" t="str">
        <f>'242MLInput'!R33</f>
        <v>Boteler</v>
      </c>
      <c r="K32" s="113" t="str">
        <f>'242MLInput'!AC33</f>
        <v/>
      </c>
      <c r="L32" s="114"/>
      <c r="M32" s="115">
        <f>'242MLInput'!L33</f>
        <v>1.9</v>
      </c>
      <c r="N32" s="111" t="str">
        <f>IF(F32="","",(IF(R32='242MLInput'!K33,"","ERROR!")))</f>
        <v/>
      </c>
      <c r="O32" s="64"/>
      <c r="P32" s="121">
        <v>1461.0</v>
      </c>
      <c r="Q32" s="133"/>
      <c r="R32" s="224">
        <f t="shared" si="5"/>
        <v>2453.1</v>
      </c>
      <c r="S32" s="235" t="str">
        <f>HYPERLINK('242MLInput'!AD33)</f>
        <v/>
      </c>
      <c r="T32" s="236" t="str">
        <f>HYPERLINK('242MLInput'!AE33)</f>
        <v/>
      </c>
      <c r="U32" s="237" t="str">
        <f>HYPERLINK('242MLInput'!AF33)</f>
        <v/>
      </c>
      <c r="V32" s="237" t="str">
        <f>HYPERLINK('242MLInput'!AG33)</f>
        <v/>
      </c>
      <c r="W32" s="237" t="str">
        <f>HYPERLINK('242MLInput'!AH33)</f>
        <v/>
      </c>
      <c r="X32" s="237" t="str">
        <f>HYPERLINK('242MLInput'!AI33)</f>
        <v/>
      </c>
      <c r="Y32" s="237" t="str">
        <f>HYPERLINK('242MLInput'!AJ33)</f>
        <v/>
      </c>
      <c r="Z32" s="237" t="str">
        <f>HYPERLINK('242MLInput'!AK33)</f>
        <v/>
      </c>
      <c r="AA32" s="238"/>
      <c r="AB32" s="238"/>
      <c r="AC32" s="238"/>
      <c r="AD32" s="238"/>
      <c r="AE32" s="238"/>
      <c r="AF32" s="238"/>
      <c r="AG32" s="238"/>
      <c r="AH32" s="238"/>
      <c r="AI32" s="238"/>
      <c r="AJ32" s="238"/>
      <c r="AK32" s="238"/>
      <c r="AL32" s="238"/>
      <c r="AM32" s="238"/>
      <c r="AN32" s="238"/>
      <c r="AO32" s="238"/>
      <c r="AP32" s="238"/>
      <c r="AQ32" s="238"/>
      <c r="AR32" s="238"/>
      <c r="AS32" s="238"/>
      <c r="AT32" s="238"/>
      <c r="AU32" s="238"/>
      <c r="AV32" s="238"/>
      <c r="AW32" s="238"/>
      <c r="AX32" s="238"/>
      <c r="AY32" s="238"/>
      <c r="AZ32" s="238"/>
      <c r="BA32" s="238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38"/>
      <c r="BT32" s="238"/>
      <c r="BU32" s="238"/>
      <c r="BV32" s="238"/>
      <c r="BW32" s="238"/>
      <c r="BX32" s="238"/>
      <c r="BY32" s="238"/>
      <c r="BZ32" s="238"/>
      <c r="CA32" s="238"/>
      <c r="CB32" s="238"/>
      <c r="CC32" s="238"/>
      <c r="CD32" s="238"/>
      <c r="CE32" s="238"/>
      <c r="CF32" s="238"/>
      <c r="CG32" s="238"/>
      <c r="CH32" s="238"/>
      <c r="CI32" s="238"/>
      <c r="CJ32" s="238"/>
      <c r="CK32" s="238"/>
      <c r="CL32" s="238"/>
      <c r="CM32" s="238"/>
      <c r="CN32" s="238"/>
    </row>
    <row r="33" ht="10.5" customHeight="1">
      <c r="A33" s="12" t="str">
        <f t="shared" si="1"/>
        <v>242ML</v>
      </c>
      <c r="B33" s="12">
        <f t="shared" si="2"/>
        <v>2020</v>
      </c>
      <c r="C33" s="12">
        <f t="shared" si="3"/>
        <v>4</v>
      </c>
      <c r="D33" s="230">
        <f>'242MLInput'!B34</f>
        <v>43939</v>
      </c>
      <c r="E33" s="111" t="str">
        <f t="shared" si="4"/>
        <v>TUP</v>
      </c>
      <c r="F33" s="112" t="str">
        <f>'242MLInput'!H34</f>
        <v>BUY</v>
      </c>
      <c r="G33" s="111" t="str">
        <f>'242MLInput'!N34</f>
        <v>Steve Watkins</v>
      </c>
      <c r="H33" s="111" t="str">
        <f>'242MLInput'!O34</f>
        <v>KM</v>
      </c>
      <c r="I33" s="111" t="str">
        <f>'242MLInput'!Q34</f>
        <v>Passenger</v>
      </c>
      <c r="J33" s="112" t="str">
        <f>'242MLInput'!R34</f>
        <v>Boteler</v>
      </c>
      <c r="K33" s="113" t="str">
        <f>'242MLInput'!AC34</f>
        <v/>
      </c>
      <c r="L33" s="114"/>
      <c r="M33" s="115">
        <f>'242MLInput'!L34</f>
        <v>1.2</v>
      </c>
      <c r="N33" s="111" t="str">
        <f>IF(F33="","",(IF(R33='242MLInput'!K34,"","ERROR!")))</f>
        <v/>
      </c>
      <c r="O33" s="64"/>
      <c r="P33" s="121">
        <v>1462.0</v>
      </c>
      <c r="Q33" s="133">
        <v>4284.0</v>
      </c>
      <c r="R33" s="224">
        <f t="shared" si="5"/>
        <v>2454.3</v>
      </c>
      <c r="S33" s="235" t="str">
        <f>HYPERLINK('242MLInput'!AD34)</f>
        <v/>
      </c>
      <c r="T33" s="236" t="str">
        <f>HYPERLINK('242MLInput'!AE34)</f>
        <v/>
      </c>
      <c r="U33" s="237" t="str">
        <f>HYPERLINK('242MLInput'!AF34)</f>
        <v/>
      </c>
      <c r="V33" s="237" t="str">
        <f>HYPERLINK('242MLInput'!AG34)</f>
        <v/>
      </c>
      <c r="W33" s="237" t="str">
        <f>HYPERLINK('242MLInput'!AH34)</f>
        <v/>
      </c>
      <c r="X33" s="237" t="str">
        <f>HYPERLINK('242MLInput'!AI34)</f>
        <v/>
      </c>
      <c r="Y33" s="237" t="str">
        <f>HYPERLINK('242MLInput'!AJ34)</f>
        <v/>
      </c>
      <c r="Z33" s="237" t="str">
        <f>HYPERLINK('242MLInput'!AK34)</f>
        <v/>
      </c>
      <c r="AA33" s="238"/>
      <c r="AB33" s="238"/>
      <c r="AC33" s="238"/>
      <c r="AD33" s="238"/>
      <c r="AE33" s="238"/>
      <c r="AF33" s="238"/>
      <c r="AG33" s="238"/>
      <c r="AH33" s="238"/>
      <c r="AI33" s="238"/>
      <c r="AJ33" s="238"/>
      <c r="AK33" s="238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38"/>
      <c r="BB33" s="238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38"/>
      <c r="BT33" s="238"/>
      <c r="BU33" s="238"/>
      <c r="BV33" s="238"/>
      <c r="BW33" s="238"/>
      <c r="BX33" s="238"/>
      <c r="BY33" s="238"/>
      <c r="BZ33" s="238"/>
      <c r="CA33" s="238"/>
      <c r="CB33" s="238"/>
      <c r="CC33" s="238"/>
      <c r="CD33" s="238"/>
      <c r="CE33" s="238"/>
      <c r="CF33" s="238"/>
      <c r="CG33" s="238"/>
      <c r="CH33" s="238"/>
      <c r="CI33" s="238"/>
      <c r="CJ33" s="238"/>
      <c r="CK33" s="238"/>
      <c r="CL33" s="238"/>
      <c r="CM33" s="238"/>
      <c r="CN33" s="238"/>
    </row>
    <row r="34" ht="10.5" customHeight="1">
      <c r="A34" s="118" t="str">
        <f t="shared" si="1"/>
        <v>242ML</v>
      </c>
      <c r="B34" s="118">
        <f t="shared" si="2"/>
        <v>2020</v>
      </c>
      <c r="C34" s="118">
        <f t="shared" si="3"/>
        <v>4</v>
      </c>
      <c r="D34" s="119">
        <f>'242MLInput'!B35</f>
        <v>43940</v>
      </c>
      <c r="E34" s="120" t="str">
        <f t="shared" si="4"/>
        <v>BUY</v>
      </c>
      <c r="F34" s="121" t="str">
        <f>'242MLInput'!H35</f>
        <v>PHL</v>
      </c>
      <c r="G34" s="120" t="str">
        <f>'242MLInput'!N35</f>
        <v>Kevin Mock</v>
      </c>
      <c r="H34" s="120" t="str">
        <f>'242MLInput'!O35</f>
        <v/>
      </c>
      <c r="I34" s="120" t="str">
        <f>'242MLInput'!Q35</f>
        <v>Cargo</v>
      </c>
      <c r="J34" s="121" t="str">
        <f>'242MLInput'!R35</f>
        <v>FDS</v>
      </c>
      <c r="K34" s="122" t="str">
        <f>'242MLInput'!AC35</f>
        <v/>
      </c>
      <c r="L34" s="123"/>
      <c r="M34" s="124">
        <f>'242MLInput'!L35</f>
        <v>1.1</v>
      </c>
      <c r="N34" s="120" t="str">
        <f>IF(F34="","",(IF(R34='242MLInput'!K35,"","ERROR!")))</f>
        <v/>
      </c>
      <c r="O34" s="120"/>
      <c r="P34" s="121">
        <v>1463.0</v>
      </c>
      <c r="Q34" s="121"/>
      <c r="R34" s="224">
        <f t="shared" si="5"/>
        <v>2455.4</v>
      </c>
      <c r="S34" s="132" t="str">
        <f>HYPERLINK('242MLInput'!AD35)</f>
        <v/>
      </c>
      <c r="T34" s="132" t="str">
        <f>HYPERLINK('242MLInput'!AE35)</f>
        <v/>
      </c>
      <c r="U34" s="132" t="str">
        <f>HYPERLINK('242MLInput'!AF35)</f>
        <v/>
      </c>
      <c r="V34" s="132" t="str">
        <f>HYPERLINK('242MLInput'!AG35)</f>
        <v/>
      </c>
      <c r="W34" s="132" t="str">
        <f>HYPERLINK('242MLInput'!AH35)</f>
        <v/>
      </c>
      <c r="X34" s="132" t="str">
        <f>HYPERLINK('242MLInput'!AI35)</f>
        <v/>
      </c>
      <c r="Y34" s="132" t="str">
        <f>HYPERLINK('242MLInput'!AJ35)</f>
        <v/>
      </c>
      <c r="Z34" s="132" t="str">
        <f>HYPERLINK('242MLInput'!AK35)</f>
        <v/>
      </c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18"/>
      <c r="BE34" s="118"/>
      <c r="BF34" s="118"/>
      <c r="BG34" s="118"/>
      <c r="BH34" s="118"/>
      <c r="BI34" s="118"/>
      <c r="BJ34" s="118"/>
      <c r="BK34" s="118"/>
      <c r="BL34" s="118"/>
      <c r="BM34" s="118"/>
      <c r="BN34" s="118"/>
      <c r="BO34" s="118"/>
      <c r="BP34" s="118"/>
      <c r="BQ34" s="118"/>
      <c r="BR34" s="118"/>
      <c r="BS34" s="118"/>
      <c r="BT34" s="118"/>
      <c r="BU34" s="118"/>
      <c r="BV34" s="118"/>
      <c r="BW34" s="118"/>
      <c r="BX34" s="118"/>
      <c r="BY34" s="118"/>
      <c r="BZ34" s="118"/>
      <c r="CA34" s="118"/>
      <c r="CB34" s="118"/>
      <c r="CC34" s="118"/>
      <c r="CD34" s="118"/>
      <c r="CE34" s="118"/>
      <c r="CF34" s="118"/>
      <c r="CG34" s="118"/>
      <c r="CH34" s="118"/>
      <c r="CI34" s="118"/>
      <c r="CJ34" s="118"/>
      <c r="CK34" s="118"/>
      <c r="CL34" s="118"/>
      <c r="CM34" s="118"/>
      <c r="CN34" s="118"/>
    </row>
    <row r="35" ht="10.5" customHeight="1">
      <c r="A35" s="118" t="str">
        <f t="shared" si="1"/>
        <v>242ML</v>
      </c>
      <c r="B35" s="118">
        <f t="shared" si="2"/>
        <v>2020</v>
      </c>
      <c r="C35" s="118">
        <f t="shared" si="3"/>
        <v>4</v>
      </c>
      <c r="D35" s="119">
        <f>'242MLInput'!B36</f>
        <v>43940</v>
      </c>
      <c r="E35" s="120" t="str">
        <f t="shared" si="4"/>
        <v>PHL</v>
      </c>
      <c r="F35" s="121" t="str">
        <f>'242MLInput'!H36</f>
        <v>INT</v>
      </c>
      <c r="G35" s="120" t="str">
        <f>'242MLInput'!N36</f>
        <v>Kevin Mock</v>
      </c>
      <c r="H35" s="120" t="str">
        <f>'242MLInput'!O36</f>
        <v/>
      </c>
      <c r="I35" s="120" t="str">
        <f>'242MLInput'!Q36</f>
        <v>Cargo</v>
      </c>
      <c r="J35" s="121" t="str">
        <f>'242MLInput'!R36</f>
        <v>FDS</v>
      </c>
      <c r="K35" s="122" t="str">
        <f>'242MLInput'!AC36</f>
        <v/>
      </c>
      <c r="L35" s="123"/>
      <c r="M35" s="124">
        <f>'242MLInput'!L36</f>
        <v>1.1</v>
      </c>
      <c r="N35" s="120" t="str">
        <f>IF(F35="","",(IF(R35='242MLInput'!K36,"","ERROR!")))</f>
        <v/>
      </c>
      <c r="O35" s="120"/>
      <c r="P35" s="121">
        <v>1464.0</v>
      </c>
      <c r="Q35" s="121"/>
      <c r="R35" s="224">
        <f t="shared" si="5"/>
        <v>2456.5</v>
      </c>
      <c r="S35" s="132" t="str">
        <f>HYPERLINK('242MLInput'!AD36)</f>
        <v/>
      </c>
      <c r="T35" s="132" t="str">
        <f>HYPERLINK('242MLInput'!AE36)</f>
        <v/>
      </c>
      <c r="U35" s="132" t="str">
        <f>HYPERLINK('242MLInput'!AF36)</f>
        <v/>
      </c>
      <c r="V35" s="132" t="str">
        <f>HYPERLINK('242MLInput'!AG36)</f>
        <v/>
      </c>
      <c r="W35" s="132" t="str">
        <f>HYPERLINK('242MLInput'!AH36)</f>
        <v/>
      </c>
      <c r="X35" s="132" t="str">
        <f>HYPERLINK('242MLInput'!AI36)</f>
        <v/>
      </c>
      <c r="Y35" s="132" t="str">
        <f>HYPERLINK('242MLInput'!AJ36)</f>
        <v/>
      </c>
      <c r="Z35" s="132" t="str">
        <f>HYPERLINK('242MLInput'!AK36)</f>
        <v/>
      </c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/>
      <c r="BF35" s="118"/>
      <c r="BG35" s="118"/>
      <c r="BH35" s="118"/>
      <c r="BI35" s="118"/>
      <c r="BJ35" s="118"/>
      <c r="BK35" s="118"/>
      <c r="BL35" s="118"/>
      <c r="BM35" s="118"/>
      <c r="BN35" s="118"/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/>
      <c r="CC35" s="118"/>
      <c r="CD35" s="118"/>
      <c r="CE35" s="118"/>
      <c r="CF35" s="118"/>
      <c r="CG35" s="118"/>
      <c r="CH35" s="118"/>
      <c r="CI35" s="118"/>
      <c r="CJ35" s="118"/>
      <c r="CK35" s="118"/>
      <c r="CL35" s="118"/>
      <c r="CM35" s="118"/>
      <c r="CN35" s="118"/>
    </row>
    <row r="36" ht="10.5" customHeight="1">
      <c r="A36" s="118" t="str">
        <f t="shared" si="1"/>
        <v>242ML</v>
      </c>
      <c r="B36" s="118">
        <f t="shared" si="2"/>
        <v>2020</v>
      </c>
      <c r="C36" s="118">
        <f t="shared" si="3"/>
        <v>4</v>
      </c>
      <c r="D36" s="119">
        <f>'242MLInput'!B37</f>
        <v>43940</v>
      </c>
      <c r="E36" s="120" t="str">
        <f t="shared" si="4"/>
        <v>INT</v>
      </c>
      <c r="F36" s="121" t="str">
        <f>'242MLInput'!H37</f>
        <v>BUY</v>
      </c>
      <c r="G36" s="120" t="str">
        <f>'242MLInput'!N37</f>
        <v>Kevin Mock</v>
      </c>
      <c r="H36" s="120" t="str">
        <f>'242MLInput'!O37</f>
        <v/>
      </c>
      <c r="I36" s="120" t="str">
        <f>'242MLInput'!Q37</f>
        <v>Cargo</v>
      </c>
      <c r="J36" s="121" t="str">
        <f>'242MLInput'!R37</f>
        <v>FDS</v>
      </c>
      <c r="K36" s="122" t="str">
        <f>'242MLInput'!AC37</f>
        <v/>
      </c>
      <c r="L36" s="123"/>
      <c r="M36" s="124">
        <f>'242MLInput'!L37</f>
        <v>0.2</v>
      </c>
      <c r="N36" s="120" t="str">
        <f>IF(F36="","",(IF(R36='242MLInput'!K37,"","ERROR!")))</f>
        <v/>
      </c>
      <c r="O36" s="120"/>
      <c r="P36" s="121">
        <v>1465.0</v>
      </c>
      <c r="Q36" s="121">
        <v>4289.0</v>
      </c>
      <c r="R36" s="224">
        <f t="shared" si="5"/>
        <v>2456.7</v>
      </c>
      <c r="S36" s="132" t="str">
        <f>HYPERLINK('242MLInput'!AD37)</f>
        <v/>
      </c>
      <c r="T36" s="132" t="str">
        <f>HYPERLINK('242MLInput'!AE37)</f>
        <v/>
      </c>
      <c r="U36" s="132" t="str">
        <f>HYPERLINK('242MLInput'!AF37)</f>
        <v/>
      </c>
      <c r="V36" s="132" t="str">
        <f>HYPERLINK('242MLInput'!AG37)</f>
        <v/>
      </c>
      <c r="W36" s="132" t="str">
        <f>HYPERLINK('242MLInput'!AH37)</f>
        <v/>
      </c>
      <c r="X36" s="132" t="str">
        <f>HYPERLINK('242MLInput'!AI37)</f>
        <v/>
      </c>
      <c r="Y36" s="132" t="str">
        <f>HYPERLINK('242MLInput'!AJ37)</f>
        <v/>
      </c>
      <c r="Z36" s="132" t="str">
        <f>HYPERLINK('242MLInput'!AK37)</f>
        <v/>
      </c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</row>
    <row r="37" ht="10.5" customHeight="1">
      <c r="A37" s="118" t="str">
        <f t="shared" si="1"/>
        <v>242ML</v>
      </c>
      <c r="B37" s="118">
        <f t="shared" si="2"/>
        <v>2020</v>
      </c>
      <c r="C37" s="118">
        <f t="shared" si="3"/>
        <v>4</v>
      </c>
      <c r="D37" s="119">
        <f>'242MLInput'!B41</f>
        <v>43943</v>
      </c>
      <c r="E37" s="120" t="str">
        <f>IF(#REF!&lt;&gt;"",#REF!,"")</f>
        <v>#REF!</v>
      </c>
      <c r="F37" s="121" t="str">
        <f>'242MLInput'!H41</f>
        <v>LBT</v>
      </c>
      <c r="G37" s="120" t="str">
        <f>'242MLInput'!N41</f>
        <v>Kevin Mock</v>
      </c>
      <c r="H37" s="120" t="str">
        <f>'242MLInput'!O41</f>
        <v/>
      </c>
      <c r="I37" s="120" t="str">
        <f>'242MLInput'!Q41</f>
        <v>Passenger</v>
      </c>
      <c r="J37" s="121" t="str">
        <f>'242MLInput'!R41</f>
        <v>Hunt</v>
      </c>
      <c r="K37" s="122" t="str">
        <f>'242MLInput'!AC41</f>
        <v/>
      </c>
      <c r="L37" s="123"/>
      <c r="M37" s="124">
        <f>'242MLInput'!L41</f>
        <v>0.3</v>
      </c>
      <c r="N37" s="120" t="str">
        <f>IF(F37="","",(IF(R37='242MLInput'!K41,"","ERROR!")))</f>
        <v>ERROR!</v>
      </c>
      <c r="O37" s="120"/>
      <c r="P37" s="121">
        <v>1469.0</v>
      </c>
      <c r="Q37" s="121"/>
      <c r="R37" s="224">
        <f t="shared" si="5"/>
        <v>2457</v>
      </c>
      <c r="S37" s="132" t="str">
        <f>HYPERLINK('242MLInput'!AD41)</f>
        <v/>
      </c>
      <c r="T37" s="132" t="str">
        <f>HYPERLINK('242MLInput'!AE41)</f>
        <v/>
      </c>
      <c r="U37" s="132" t="str">
        <f>HYPERLINK('242MLInput'!AF41)</f>
        <v/>
      </c>
      <c r="V37" s="132" t="str">
        <f>HYPERLINK('242MLInput'!AG41)</f>
        <v/>
      </c>
      <c r="W37" s="132" t="str">
        <f>HYPERLINK('242MLInput'!AH41)</f>
        <v/>
      </c>
      <c r="X37" s="132" t="str">
        <f>HYPERLINK('242MLInput'!AI41)</f>
        <v/>
      </c>
      <c r="Y37" s="132" t="str">
        <f>HYPERLINK('242MLInput'!AJ41)</f>
        <v/>
      </c>
      <c r="Z37" s="132" t="str">
        <f>HYPERLINK('242MLInput'!AK41)</f>
        <v/>
      </c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  <c r="CE37" s="118"/>
      <c r="CF37" s="118"/>
      <c r="CG37" s="118"/>
      <c r="CH37" s="118"/>
      <c r="CI37" s="118"/>
      <c r="CJ37" s="118"/>
      <c r="CK37" s="118"/>
      <c r="CL37" s="118"/>
      <c r="CM37" s="118"/>
      <c r="CN37" s="118"/>
    </row>
    <row r="38" ht="10.5" customHeight="1">
      <c r="A38" s="118" t="str">
        <f t="shared" si="1"/>
        <v>242ML</v>
      </c>
      <c r="B38" s="118">
        <f t="shared" si="2"/>
        <v>2020</v>
      </c>
      <c r="C38" s="118">
        <f t="shared" si="3"/>
        <v>4</v>
      </c>
      <c r="D38" s="119">
        <f>'242MLInput'!B42</f>
        <v>43943</v>
      </c>
      <c r="E38" s="120" t="str">
        <f t="shared" ref="E38:E40" si="6">IF(F37&lt;&gt;"",F37,"")</f>
        <v>LBT</v>
      </c>
      <c r="F38" s="121" t="str">
        <f>'242MLInput'!H42</f>
        <v>HAB</v>
      </c>
      <c r="G38" s="120" t="str">
        <f>'242MLInput'!N42</f>
        <v>Kevin Mock</v>
      </c>
      <c r="H38" s="120" t="str">
        <f>'242MLInput'!O42</f>
        <v/>
      </c>
      <c r="I38" s="120" t="str">
        <f>'242MLInput'!Q42</f>
        <v>Passenger</v>
      </c>
      <c r="J38" s="121" t="str">
        <f>'242MLInput'!R42</f>
        <v>Hunt</v>
      </c>
      <c r="K38" s="122" t="str">
        <f>'242MLInput'!AC42</f>
        <v/>
      </c>
      <c r="L38" s="123"/>
      <c r="M38" s="124">
        <f>'242MLInput'!L42</f>
        <v>1.6</v>
      </c>
      <c r="N38" s="120" t="str">
        <f>IF(F38="","",(IF(R38='242MLInput'!K42,"","ERROR!")))</f>
        <v>ERROR!</v>
      </c>
      <c r="O38" s="120"/>
      <c r="P38" s="121">
        <v>1470.0</v>
      </c>
      <c r="Q38" s="121"/>
      <c r="R38" s="224">
        <f t="shared" si="5"/>
        <v>2458.6</v>
      </c>
      <c r="S38" s="132" t="str">
        <f>HYPERLINK('242MLInput'!AD42)</f>
        <v/>
      </c>
      <c r="T38" s="132" t="str">
        <f>HYPERLINK('242MLInput'!AE42)</f>
        <v/>
      </c>
      <c r="U38" s="132" t="str">
        <f>HYPERLINK('242MLInput'!AF42)</f>
        <v/>
      </c>
      <c r="V38" s="132" t="str">
        <f>HYPERLINK('242MLInput'!AG42)</f>
        <v/>
      </c>
      <c r="W38" s="132" t="str">
        <f>HYPERLINK('242MLInput'!AH42)</f>
        <v/>
      </c>
      <c r="X38" s="132" t="str">
        <f>HYPERLINK('242MLInput'!AI42)</f>
        <v/>
      </c>
      <c r="Y38" s="132" t="str">
        <f>HYPERLINK('242MLInput'!AJ42)</f>
        <v/>
      </c>
      <c r="Z38" s="132" t="str">
        <f>HYPERLINK('242MLInput'!AK42)</f>
        <v/>
      </c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  <c r="CE38" s="118"/>
      <c r="CF38" s="118"/>
      <c r="CG38" s="118"/>
      <c r="CH38" s="118"/>
      <c r="CI38" s="118"/>
      <c r="CJ38" s="118"/>
      <c r="CK38" s="118"/>
      <c r="CL38" s="118"/>
      <c r="CM38" s="118"/>
      <c r="CN38" s="118"/>
    </row>
    <row r="39" ht="10.5" customHeight="1">
      <c r="A39" s="118" t="str">
        <f t="shared" si="1"/>
        <v>242ML</v>
      </c>
      <c r="B39" s="118">
        <f t="shared" si="2"/>
        <v>2020</v>
      </c>
      <c r="C39" s="118">
        <f t="shared" si="3"/>
        <v>4</v>
      </c>
      <c r="D39" s="119">
        <f>'242MLInput'!B43</f>
        <v>43943</v>
      </c>
      <c r="E39" s="120" t="str">
        <f t="shared" si="6"/>
        <v>HAB</v>
      </c>
      <c r="F39" s="121" t="str">
        <f>'242MLInput'!H43</f>
        <v>LBT</v>
      </c>
      <c r="G39" s="120" t="str">
        <f>'242MLInput'!N43</f>
        <v>Kevin Mock</v>
      </c>
      <c r="H39" s="120" t="str">
        <f>'242MLInput'!O43</f>
        <v/>
      </c>
      <c r="I39" s="120" t="str">
        <f>'242MLInput'!Q43</f>
        <v>Passenger</v>
      </c>
      <c r="J39" s="121" t="str">
        <f>'242MLInput'!R43</f>
        <v>Hunt</v>
      </c>
      <c r="K39" s="122" t="str">
        <f>'242MLInput'!AC43</f>
        <v/>
      </c>
      <c r="L39" s="123"/>
      <c r="M39" s="124">
        <f>'242MLInput'!L43</f>
        <v>1.2</v>
      </c>
      <c r="N39" s="120" t="str">
        <f>IF(F39="","",(IF(R39='242MLInput'!K43,"","ERROR!")))</f>
        <v>ERROR!</v>
      </c>
      <c r="O39" s="120"/>
      <c r="P39" s="121">
        <v>1471.0</v>
      </c>
      <c r="Q39" s="121"/>
      <c r="R39" s="224">
        <f t="shared" si="5"/>
        <v>2459.8</v>
      </c>
      <c r="S39" s="132" t="str">
        <f>HYPERLINK('242MLInput'!AD43)</f>
        <v/>
      </c>
      <c r="T39" s="132" t="str">
        <f>HYPERLINK('242MLInput'!AE43)</f>
        <v/>
      </c>
      <c r="U39" s="132" t="str">
        <f>HYPERLINK('242MLInput'!AF43)</f>
        <v/>
      </c>
      <c r="V39" s="132" t="str">
        <f>HYPERLINK('242MLInput'!AG43)</f>
        <v/>
      </c>
      <c r="W39" s="132" t="str">
        <f>HYPERLINK('242MLInput'!AH43)</f>
        <v/>
      </c>
      <c r="X39" s="132" t="str">
        <f>HYPERLINK('242MLInput'!AI43)</f>
        <v/>
      </c>
      <c r="Y39" s="132" t="str">
        <f>HYPERLINK('242MLInput'!AJ43)</f>
        <v/>
      </c>
      <c r="Z39" s="132" t="str">
        <f>HYPERLINK('242MLInput'!AK43)</f>
        <v/>
      </c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8"/>
      <c r="CH39" s="118"/>
      <c r="CI39" s="118"/>
      <c r="CJ39" s="118"/>
      <c r="CK39" s="118"/>
      <c r="CL39" s="118"/>
      <c r="CM39" s="118"/>
      <c r="CN39" s="118"/>
    </row>
    <row r="40" ht="10.5" customHeight="1">
      <c r="A40" s="118" t="str">
        <f t="shared" si="1"/>
        <v>242ML</v>
      </c>
      <c r="B40" s="118">
        <f t="shared" si="2"/>
        <v>2020</v>
      </c>
      <c r="C40" s="118">
        <f t="shared" si="3"/>
        <v>4</v>
      </c>
      <c r="D40" s="119">
        <f>'242MLInput'!B44</f>
        <v>43943</v>
      </c>
      <c r="E40" s="120" t="str">
        <f t="shared" si="6"/>
        <v>LBT</v>
      </c>
      <c r="F40" s="121" t="str">
        <f>'242MLInput'!H44</f>
        <v>BUY</v>
      </c>
      <c r="G40" s="120" t="str">
        <f>'242MLInput'!N44</f>
        <v>Kevin Mock</v>
      </c>
      <c r="H40" s="120" t="str">
        <f>'242MLInput'!O44</f>
        <v/>
      </c>
      <c r="I40" s="120" t="str">
        <f>'242MLInput'!Q44</f>
        <v>Passenger</v>
      </c>
      <c r="J40" s="121" t="str">
        <f>'242MLInput'!R44</f>
        <v>Hunt</v>
      </c>
      <c r="K40" s="122" t="str">
        <f>'242MLInput'!AC44</f>
        <v/>
      </c>
      <c r="L40" s="123"/>
      <c r="M40" s="124">
        <f>'242MLInput'!L44</f>
        <v>0.4</v>
      </c>
      <c r="N40" s="120" t="str">
        <f>IF(F40="","",(IF(R40='242MLInput'!K44,"","ERROR!")))</f>
        <v>ERROR!</v>
      </c>
      <c r="O40" s="120"/>
      <c r="P40" s="121">
        <v>1472.0</v>
      </c>
      <c r="Q40" s="121">
        <v>4288.0</v>
      </c>
      <c r="R40" s="224">
        <f t="shared" si="5"/>
        <v>2460.2</v>
      </c>
      <c r="S40" s="132" t="str">
        <f>HYPERLINK('242MLInput'!AD44)</f>
        <v/>
      </c>
      <c r="T40" s="132" t="str">
        <f>HYPERLINK('242MLInput'!AE44)</f>
        <v/>
      </c>
      <c r="U40" s="132" t="str">
        <f>HYPERLINK('242MLInput'!AF44)</f>
        <v/>
      </c>
      <c r="V40" s="132" t="str">
        <f>HYPERLINK('242MLInput'!AG44)</f>
        <v/>
      </c>
      <c r="W40" s="132" t="str">
        <f>HYPERLINK('242MLInput'!AH44)</f>
        <v/>
      </c>
      <c r="X40" s="132" t="str">
        <f>HYPERLINK('242MLInput'!AI44)</f>
        <v/>
      </c>
      <c r="Y40" s="132" t="str">
        <f>HYPERLINK('242MLInput'!AJ44)</f>
        <v/>
      </c>
      <c r="Z40" s="132" t="str">
        <f>HYPERLINK('242MLInput'!AK44)</f>
        <v/>
      </c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8"/>
      <c r="CH40" s="118"/>
      <c r="CI40" s="118"/>
      <c r="CJ40" s="118"/>
      <c r="CK40" s="118"/>
      <c r="CL40" s="118"/>
      <c r="CM40" s="118"/>
      <c r="CN40" s="118"/>
    </row>
    <row r="41" ht="10.5" customHeight="1">
      <c r="A41" s="12" t="str">
        <f t="shared" si="1"/>
        <v>242ML</v>
      </c>
      <c r="B41" s="12">
        <f t="shared" si="2"/>
        <v>2020</v>
      </c>
      <c r="C41" s="12">
        <f t="shared" si="3"/>
        <v>4</v>
      </c>
      <c r="D41" s="230">
        <f>'242MLInput'!B50</f>
        <v>43947</v>
      </c>
      <c r="E41" s="111" t="str">
        <f>IF(#REF!&lt;&gt;"",#REF!,"")</f>
        <v>#REF!</v>
      </c>
      <c r="F41" s="112" t="str">
        <f>'242MLInput'!H50</f>
        <v>GSO</v>
      </c>
      <c r="G41" s="111" t="str">
        <f>'242MLInput'!N50</f>
        <v>Kevin Mock</v>
      </c>
      <c r="H41" s="111" t="str">
        <f>'242MLInput'!O50</f>
        <v/>
      </c>
      <c r="I41" s="111" t="str">
        <f>'242MLInput'!Q50</f>
        <v>Non-Rev</v>
      </c>
      <c r="J41" s="112" t="str">
        <f>'242MLInput'!R50</f>
        <v>Mx</v>
      </c>
      <c r="K41" s="113" t="str">
        <f>'242MLInput'!AC50</f>
        <v/>
      </c>
      <c r="L41" s="114"/>
      <c r="M41" s="115">
        <f>'242MLInput'!L50</f>
        <v>0.1</v>
      </c>
      <c r="N41" s="111" t="str">
        <f>IF(F41="","",(IF(R41='242MLInput'!K50,"","ERROR!")))</f>
        <v>ERROR!</v>
      </c>
      <c r="O41" s="64"/>
      <c r="P41" s="121">
        <v>1478.0</v>
      </c>
      <c r="Q41" s="133"/>
      <c r="R41" s="224">
        <f t="shared" si="5"/>
        <v>2460.3</v>
      </c>
      <c r="S41" s="235" t="str">
        <f>HYPERLINK('242MLInput'!AD50)</f>
        <v/>
      </c>
      <c r="T41" s="236" t="str">
        <f>HYPERLINK('242MLInput'!AE50)</f>
        <v/>
      </c>
      <c r="U41" s="237" t="str">
        <f>HYPERLINK('242MLInput'!AF50)</f>
        <v/>
      </c>
      <c r="V41" s="237" t="str">
        <f>HYPERLINK('242MLInput'!AG50)</f>
        <v/>
      </c>
      <c r="W41" s="237" t="str">
        <f>HYPERLINK('242MLInput'!AH50)</f>
        <v/>
      </c>
      <c r="X41" s="237" t="str">
        <f>HYPERLINK('242MLInput'!AI50)</f>
        <v/>
      </c>
      <c r="Y41" s="237" t="str">
        <f>HYPERLINK('242MLInput'!AJ50)</f>
        <v/>
      </c>
      <c r="Z41" s="237" t="str">
        <f>HYPERLINK('242MLInput'!AK50)</f>
        <v/>
      </c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</row>
    <row r="42" ht="10.5" customHeight="1">
      <c r="A42" s="12" t="str">
        <f t="shared" si="1"/>
        <v>242ML</v>
      </c>
      <c r="B42" s="12">
        <f t="shared" si="2"/>
        <v>2020</v>
      </c>
      <c r="C42" s="12">
        <f t="shared" si="3"/>
        <v>4</v>
      </c>
      <c r="D42" s="230">
        <f>'242MLInput'!B51</f>
        <v>43951</v>
      </c>
      <c r="E42" s="111" t="str">
        <f t="shared" ref="E42:E44" si="7">IF(F41&lt;&gt;"",F41,"")</f>
        <v>GSO</v>
      </c>
      <c r="F42" s="112" t="str">
        <f>'242MLInput'!H51</f>
        <v>BUY</v>
      </c>
      <c r="G42" s="111" t="str">
        <f>'242MLInput'!N51</f>
        <v>Kevin Mock</v>
      </c>
      <c r="H42" s="111" t="str">
        <f>'242MLInput'!O51</f>
        <v/>
      </c>
      <c r="I42" s="111" t="str">
        <f>'242MLInput'!Q51</f>
        <v>Non-Rev</v>
      </c>
      <c r="J42" s="112" t="str">
        <f>'242MLInput'!R51</f>
        <v>Mx</v>
      </c>
      <c r="K42" s="113" t="str">
        <f>'242MLInput'!AC51</f>
        <v/>
      </c>
      <c r="L42" s="114"/>
      <c r="M42" s="115">
        <f>'242MLInput'!L51</f>
        <v>0.2</v>
      </c>
      <c r="N42" s="111" t="str">
        <f>IF(F42="","",(IF(R42='242MLInput'!K51,"","ERROR!")))</f>
        <v>ERROR!</v>
      </c>
      <c r="O42" s="64"/>
      <c r="P42" s="121">
        <v>1479.0</v>
      </c>
      <c r="Q42" s="133"/>
      <c r="R42" s="224">
        <f t="shared" si="5"/>
        <v>2460.5</v>
      </c>
      <c r="S42" s="235" t="str">
        <f>HYPERLINK('242MLInput'!AD51)</f>
        <v/>
      </c>
      <c r="T42" s="236" t="str">
        <f>HYPERLINK('242MLInput'!AE51)</f>
        <v/>
      </c>
      <c r="U42" s="237" t="str">
        <f>HYPERLINK('242MLInput'!AF51)</f>
        <v/>
      </c>
      <c r="V42" s="237" t="str">
        <f>HYPERLINK('242MLInput'!AG51)</f>
        <v/>
      </c>
      <c r="W42" s="237" t="str">
        <f>HYPERLINK('242MLInput'!AH51)</f>
        <v/>
      </c>
      <c r="X42" s="237" t="str">
        <f>HYPERLINK('242MLInput'!AI51)</f>
        <v/>
      </c>
      <c r="Y42" s="237" t="str">
        <f>HYPERLINK('242MLInput'!AJ51)</f>
        <v/>
      </c>
      <c r="Z42" s="237" t="str">
        <f>HYPERLINK('242MLInput'!AK51)</f>
        <v/>
      </c>
      <c r="AA42" s="238"/>
      <c r="AB42" s="238"/>
      <c r="AC42" s="238"/>
      <c r="AD42" s="238"/>
      <c r="AE42" s="238"/>
      <c r="AF42" s="238"/>
      <c r="AG42" s="238"/>
      <c r="AH42" s="238"/>
      <c r="AI42" s="238"/>
      <c r="AJ42" s="238"/>
      <c r="AK42" s="238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238"/>
      <c r="AW42" s="238"/>
      <c r="AX42" s="238"/>
      <c r="AY42" s="238"/>
      <c r="AZ42" s="238"/>
      <c r="BA42" s="238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38"/>
      <c r="BQ42" s="238"/>
      <c r="BR42" s="238"/>
      <c r="BS42" s="238"/>
      <c r="BT42" s="238"/>
      <c r="BU42" s="238"/>
      <c r="BV42" s="238"/>
      <c r="BW42" s="238"/>
      <c r="BX42" s="238"/>
      <c r="BY42" s="238"/>
      <c r="BZ42" s="238"/>
      <c r="CA42" s="238"/>
      <c r="CB42" s="238"/>
      <c r="CC42" s="238"/>
      <c r="CD42" s="238"/>
      <c r="CE42" s="238"/>
      <c r="CF42" s="238"/>
      <c r="CG42" s="238"/>
      <c r="CH42" s="238"/>
      <c r="CI42" s="238"/>
      <c r="CJ42" s="238"/>
      <c r="CK42" s="238"/>
      <c r="CL42" s="238"/>
      <c r="CM42" s="238"/>
      <c r="CN42" s="238"/>
    </row>
    <row r="43" ht="10.5" customHeight="1">
      <c r="A43" s="118" t="str">
        <f t="shared" si="1"/>
        <v>242ML</v>
      </c>
      <c r="B43" s="118">
        <f t="shared" si="2"/>
        <v>2020</v>
      </c>
      <c r="C43" s="118">
        <f t="shared" si="3"/>
        <v>5</v>
      </c>
      <c r="D43" s="119">
        <f>'242MLInput'!B52</f>
        <v>43953</v>
      </c>
      <c r="E43" s="120" t="str">
        <f t="shared" si="7"/>
        <v>BUY</v>
      </c>
      <c r="F43" s="121" t="str">
        <f>'242MLInput'!H52</f>
        <v>ROA</v>
      </c>
      <c r="G43" s="120" t="str">
        <f>'242MLInput'!N52</f>
        <v>Steve Watkins</v>
      </c>
      <c r="H43" s="120" t="str">
        <f>'242MLInput'!O52</f>
        <v>KM</v>
      </c>
      <c r="I43" s="120" t="str">
        <f>'242MLInput'!Q52</f>
        <v>Cargo</v>
      </c>
      <c r="J43" s="121" t="str">
        <f>'242MLInput'!R52</f>
        <v>FDS</v>
      </c>
      <c r="K43" s="122" t="str">
        <f>'242MLInput'!AC52</f>
        <v/>
      </c>
      <c r="L43" s="123"/>
      <c r="M43" s="124">
        <f>'242MLInput'!L52</f>
        <v>0.4</v>
      </c>
      <c r="N43" s="120" t="str">
        <f>IF(F43="","",(IF(R43='242MLInput'!K52,"","ERROR!")))</f>
        <v>ERROR!</v>
      </c>
      <c r="O43" s="120"/>
      <c r="P43" s="121">
        <v>1480.0</v>
      </c>
      <c r="Q43" s="121"/>
      <c r="R43" s="224">
        <f t="shared" si="5"/>
        <v>2460.9</v>
      </c>
      <c r="S43" s="132" t="str">
        <f>HYPERLINK('242MLInput'!AD52)</f>
        <v/>
      </c>
      <c r="T43" s="132" t="str">
        <f>HYPERLINK('242MLInput'!AE52)</f>
        <v/>
      </c>
      <c r="U43" s="132" t="str">
        <f>HYPERLINK('242MLInput'!AF52)</f>
        <v/>
      </c>
      <c r="V43" s="132" t="str">
        <f>HYPERLINK('242MLInput'!AG52)</f>
        <v/>
      </c>
      <c r="W43" s="132" t="str">
        <f>HYPERLINK('242MLInput'!AH52)</f>
        <v/>
      </c>
      <c r="X43" s="132" t="str">
        <f>HYPERLINK('242MLInput'!AI52)</f>
        <v/>
      </c>
      <c r="Y43" s="132" t="str">
        <f>HYPERLINK('242MLInput'!AJ52)</f>
        <v/>
      </c>
      <c r="Z43" s="132" t="str">
        <f>HYPERLINK('242MLInput'!AK52)</f>
        <v/>
      </c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/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  <c r="CE43" s="118"/>
      <c r="CF43" s="118"/>
      <c r="CG43" s="118"/>
      <c r="CH43" s="118"/>
      <c r="CI43" s="118"/>
      <c r="CJ43" s="118"/>
      <c r="CK43" s="118"/>
      <c r="CL43" s="118"/>
      <c r="CM43" s="118"/>
      <c r="CN43" s="118"/>
    </row>
    <row r="44" ht="10.5" customHeight="1">
      <c r="A44" s="118" t="str">
        <f t="shared" si="1"/>
        <v>242ML</v>
      </c>
      <c r="B44" s="118">
        <f t="shared" si="2"/>
        <v>2020</v>
      </c>
      <c r="C44" s="118">
        <f t="shared" si="3"/>
        <v>5</v>
      </c>
      <c r="D44" s="119">
        <f>'242MLInput'!B53</f>
        <v>43953</v>
      </c>
      <c r="E44" s="120" t="str">
        <f t="shared" si="7"/>
        <v>ROA</v>
      </c>
      <c r="F44" s="121" t="str">
        <f>'242MLInput'!H53</f>
        <v>BUY</v>
      </c>
      <c r="G44" s="120" t="str">
        <f>'242MLInput'!N53</f>
        <v>Steve Watkins</v>
      </c>
      <c r="H44" s="120" t="str">
        <f>'242MLInput'!O53</f>
        <v>KM</v>
      </c>
      <c r="I44" s="120" t="str">
        <f>'242MLInput'!Q53</f>
        <v>Cargo</v>
      </c>
      <c r="J44" s="121" t="str">
        <f>'242MLInput'!R53</f>
        <v>FDS</v>
      </c>
      <c r="K44" s="122" t="str">
        <f>'242MLInput'!AC53</f>
        <v/>
      </c>
      <c r="L44" s="123"/>
      <c r="M44" s="124">
        <f>'242MLInput'!L53</f>
        <v>0.3</v>
      </c>
      <c r="N44" s="120" t="str">
        <f>IF(F44="","",(IF(R44='242MLInput'!K53,"","ERROR!")))</f>
        <v>ERROR!</v>
      </c>
      <c r="O44" s="120"/>
      <c r="P44" s="121">
        <v>1481.0</v>
      </c>
      <c r="Q44" s="121">
        <v>4295.0</v>
      </c>
      <c r="R44" s="224">
        <f t="shared" si="5"/>
        <v>2461.2</v>
      </c>
      <c r="S44" s="132" t="str">
        <f>HYPERLINK('242MLInput'!AD53)</f>
        <v/>
      </c>
      <c r="T44" s="132" t="str">
        <f>HYPERLINK('242MLInput'!AE53)</f>
        <v/>
      </c>
      <c r="U44" s="132" t="str">
        <f>HYPERLINK('242MLInput'!AF53)</f>
        <v/>
      </c>
      <c r="V44" s="132" t="str">
        <f>HYPERLINK('242MLInput'!AG53)</f>
        <v/>
      </c>
      <c r="W44" s="132" t="str">
        <f>HYPERLINK('242MLInput'!AH53)</f>
        <v/>
      </c>
      <c r="X44" s="132" t="str">
        <f>HYPERLINK('242MLInput'!AI53)</f>
        <v/>
      </c>
      <c r="Y44" s="132" t="str">
        <f>HYPERLINK('242MLInput'!AJ53)</f>
        <v/>
      </c>
      <c r="Z44" s="132" t="str">
        <f>HYPERLINK('242MLInput'!AK53)</f>
        <v/>
      </c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8"/>
      <c r="BC44" s="118"/>
      <c r="BD44" s="118"/>
      <c r="BE44" s="118"/>
      <c r="BF44" s="118"/>
      <c r="BG44" s="118"/>
      <c r="BH44" s="118"/>
      <c r="BI44" s="118"/>
      <c r="BJ44" s="118"/>
      <c r="BK44" s="118"/>
      <c r="BL44" s="118"/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  <c r="CE44" s="118"/>
      <c r="CF44" s="118"/>
      <c r="CG44" s="118"/>
      <c r="CH44" s="118"/>
      <c r="CI44" s="118"/>
      <c r="CJ44" s="118"/>
      <c r="CK44" s="118"/>
      <c r="CL44" s="118"/>
      <c r="CM44" s="118"/>
      <c r="CN44" s="118"/>
    </row>
    <row r="45" ht="10.5" customHeight="1">
      <c r="A45" s="118" t="str">
        <f t="shared" si="1"/>
        <v>242ML</v>
      </c>
      <c r="B45" s="118">
        <f t="shared" si="2"/>
        <v>2020</v>
      </c>
      <c r="C45" s="118">
        <f t="shared" si="3"/>
        <v>5</v>
      </c>
      <c r="D45" s="119">
        <f>'242MLInput'!B57</f>
        <v>43966</v>
      </c>
      <c r="E45" s="120" t="str">
        <f>IF(#REF!&lt;&gt;"",#REF!,"")</f>
        <v>#REF!</v>
      </c>
      <c r="F45" s="121" t="str">
        <f>'242MLInput'!H57</f>
        <v>RDU</v>
      </c>
      <c r="G45" s="120" t="str">
        <f>'242MLInput'!N57</f>
        <v>Kevin Mock</v>
      </c>
      <c r="H45" s="120" t="str">
        <f>'242MLInput'!O57</f>
        <v>SW</v>
      </c>
      <c r="I45" s="120" t="str">
        <f>'242MLInput'!Q57</f>
        <v>Cargo</v>
      </c>
      <c r="J45" s="121" t="str">
        <f>'242MLInput'!R57</f>
        <v>FDS</v>
      </c>
      <c r="K45" s="122" t="str">
        <f>'242MLInput'!AC57</f>
        <v/>
      </c>
      <c r="L45" s="123"/>
      <c r="M45" s="124">
        <f>'242MLInput'!L57</f>
        <v>0.2</v>
      </c>
      <c r="N45" s="120" t="str">
        <f>IF(F45="","",(IF(R45='242MLInput'!K57,"","ERROR!")))</f>
        <v>ERROR!</v>
      </c>
      <c r="O45" s="120"/>
      <c r="P45" s="121">
        <v>1485.0</v>
      </c>
      <c r="Q45" s="121"/>
      <c r="R45" s="224">
        <f t="shared" si="5"/>
        <v>2461.4</v>
      </c>
      <c r="S45" s="132" t="str">
        <f>HYPERLINK('242MLInput'!AD57)</f>
        <v/>
      </c>
      <c r="T45" s="132" t="str">
        <f>HYPERLINK('242MLInput'!AE57)</f>
        <v/>
      </c>
      <c r="U45" s="132" t="str">
        <f>HYPERLINK('242MLInput'!AF57)</f>
        <v/>
      </c>
      <c r="V45" s="132" t="str">
        <f>HYPERLINK('242MLInput'!AG57)</f>
        <v/>
      </c>
      <c r="W45" s="132" t="str">
        <f>HYPERLINK('242MLInput'!AH57)</f>
        <v/>
      </c>
      <c r="X45" s="132" t="str">
        <f>HYPERLINK('242MLInput'!AI57)</f>
        <v/>
      </c>
      <c r="Y45" s="132" t="str">
        <f>HYPERLINK('242MLInput'!AJ57)</f>
        <v/>
      </c>
      <c r="Z45" s="132" t="str">
        <f>HYPERLINK('242MLInput'!AK57)</f>
        <v/>
      </c>
      <c r="AA45" s="118"/>
      <c r="AB45" s="118"/>
      <c r="AC45" s="118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  <c r="BA45" s="118"/>
      <c r="BB45" s="118"/>
      <c r="BC45" s="118"/>
      <c r="BD45" s="118"/>
      <c r="BE45" s="118"/>
      <c r="BF45" s="118"/>
      <c r="BG45" s="118"/>
      <c r="BH45" s="118"/>
      <c r="BI45" s="118"/>
      <c r="BJ45" s="118"/>
      <c r="BK45" s="118"/>
      <c r="BL45" s="118"/>
      <c r="BM45" s="118"/>
      <c r="BN45" s="118"/>
      <c r="BO45" s="118"/>
      <c r="BP45" s="118"/>
      <c r="BQ45" s="118"/>
      <c r="BR45" s="118"/>
      <c r="BS45" s="118"/>
      <c r="BT45" s="118"/>
      <c r="BU45" s="118"/>
      <c r="BV45" s="118"/>
      <c r="BW45" s="118"/>
      <c r="BX45" s="118"/>
      <c r="BY45" s="118"/>
      <c r="BZ45" s="118"/>
      <c r="CA45" s="118"/>
      <c r="CB45" s="118"/>
      <c r="CC45" s="118"/>
      <c r="CD45" s="118"/>
      <c r="CE45" s="118"/>
      <c r="CF45" s="118"/>
      <c r="CG45" s="118"/>
      <c r="CH45" s="118"/>
      <c r="CI45" s="118"/>
      <c r="CJ45" s="118"/>
      <c r="CK45" s="118"/>
      <c r="CL45" s="118"/>
      <c r="CM45" s="118"/>
      <c r="CN45" s="118"/>
    </row>
    <row r="46" ht="10.5" customHeight="1">
      <c r="A46" s="118" t="str">
        <f t="shared" si="1"/>
        <v>242ML</v>
      </c>
      <c r="B46" s="118">
        <f t="shared" si="2"/>
        <v>2020</v>
      </c>
      <c r="C46" s="118">
        <f t="shared" si="3"/>
        <v>5</v>
      </c>
      <c r="D46" s="119">
        <f>'242MLInput'!B58</f>
        <v>43966</v>
      </c>
      <c r="E46" s="120" t="str">
        <f t="shared" ref="E46:E50" si="8">IF(F45&lt;&gt;"",F45,"")</f>
        <v>RDU</v>
      </c>
      <c r="F46" s="121" t="str">
        <f>'242MLInput'!H58</f>
        <v>MNT</v>
      </c>
      <c r="G46" s="120" t="str">
        <f>'242MLInput'!N58</f>
        <v>Kevin Mock</v>
      </c>
      <c r="H46" s="120" t="str">
        <f>'242MLInput'!O58</f>
        <v>SW</v>
      </c>
      <c r="I46" s="120" t="str">
        <f>'242MLInput'!Q58</f>
        <v>Cargo</v>
      </c>
      <c r="J46" s="121" t="str">
        <f>'242MLInput'!R58</f>
        <v>FDS</v>
      </c>
      <c r="K46" s="122" t="str">
        <f>'242MLInput'!AC58</f>
        <v/>
      </c>
      <c r="L46" s="123"/>
      <c r="M46" s="124">
        <f>'242MLInput'!L58</f>
        <v>0.9</v>
      </c>
      <c r="N46" s="120" t="str">
        <f>IF(F46="","",(IF(R46='242MLInput'!K58,"","ERROR!")))</f>
        <v>ERROR!</v>
      </c>
      <c r="O46" s="120"/>
      <c r="P46" s="121">
        <v>1486.0</v>
      </c>
      <c r="Q46" s="121"/>
      <c r="R46" s="224">
        <f t="shared" si="5"/>
        <v>2462.3</v>
      </c>
      <c r="S46" s="132" t="str">
        <f>HYPERLINK('242MLInput'!AD58)</f>
        <v/>
      </c>
      <c r="T46" s="132" t="str">
        <f>HYPERLINK('242MLInput'!AE58)</f>
        <v/>
      </c>
      <c r="U46" s="132" t="str">
        <f>HYPERLINK('242MLInput'!AF58)</f>
        <v/>
      </c>
      <c r="V46" s="132" t="str">
        <f>HYPERLINK('242MLInput'!AG58)</f>
        <v/>
      </c>
      <c r="W46" s="132" t="str">
        <f>HYPERLINK('242MLInput'!AH58)</f>
        <v/>
      </c>
      <c r="X46" s="132" t="str">
        <f>HYPERLINK('242MLInput'!AI58)</f>
        <v/>
      </c>
      <c r="Y46" s="132" t="str">
        <f>HYPERLINK('242MLInput'!AJ58)</f>
        <v/>
      </c>
      <c r="Z46" s="132" t="str">
        <f>HYPERLINK('242MLInput'!AK58)</f>
        <v/>
      </c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  <c r="BR46" s="118"/>
      <c r="BS46" s="118"/>
      <c r="BT46" s="118"/>
      <c r="BU46" s="118"/>
      <c r="BV46" s="118"/>
      <c r="BW46" s="118"/>
      <c r="BX46" s="118"/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/>
      <c r="CN46" s="118"/>
    </row>
    <row r="47" ht="10.5" customHeight="1">
      <c r="A47" s="118" t="str">
        <f t="shared" si="1"/>
        <v>242ML</v>
      </c>
      <c r="B47" s="118">
        <f t="shared" si="2"/>
        <v>2020</v>
      </c>
      <c r="C47" s="118">
        <f t="shared" si="3"/>
        <v>5</v>
      </c>
      <c r="D47" s="119">
        <f>'242MLInput'!B59</f>
        <v>43966</v>
      </c>
      <c r="E47" s="120" t="str">
        <f t="shared" si="8"/>
        <v>MNT</v>
      </c>
      <c r="F47" s="121" t="str">
        <f>'242MLInput'!H59</f>
        <v>BUY</v>
      </c>
      <c r="G47" s="120" t="str">
        <f>'242MLInput'!N59</f>
        <v>Kevin Mock</v>
      </c>
      <c r="H47" s="120" t="str">
        <f>'242MLInput'!O59</f>
        <v>SW</v>
      </c>
      <c r="I47" s="120" t="str">
        <f>'242MLInput'!Q59</f>
        <v>Cargo</v>
      </c>
      <c r="J47" s="121" t="str">
        <f>'242MLInput'!R59</f>
        <v>FDS</v>
      </c>
      <c r="K47" s="122" t="str">
        <f>'242MLInput'!AC59</f>
        <v/>
      </c>
      <c r="L47" s="123"/>
      <c r="M47" s="124">
        <f>'242MLInput'!L59</f>
        <v>0.9</v>
      </c>
      <c r="N47" s="120" t="str">
        <f>IF(F47="","",(IF(R47='242MLInput'!K59,"","ERROR!")))</f>
        <v>ERROR!</v>
      </c>
      <c r="O47" s="120"/>
      <c r="P47" s="121">
        <v>1487.0</v>
      </c>
      <c r="Q47" s="121">
        <v>4302.0</v>
      </c>
      <c r="R47" s="224">
        <f t="shared" si="5"/>
        <v>2463.2</v>
      </c>
      <c r="S47" s="132" t="str">
        <f>HYPERLINK('242MLInput'!AD59)</f>
        <v/>
      </c>
      <c r="T47" s="132" t="str">
        <f>HYPERLINK('242MLInput'!AE59)</f>
        <v/>
      </c>
      <c r="U47" s="132" t="str">
        <f>HYPERLINK('242MLInput'!AF59)</f>
        <v/>
      </c>
      <c r="V47" s="132" t="str">
        <f>HYPERLINK('242MLInput'!AG59)</f>
        <v/>
      </c>
      <c r="W47" s="132" t="str">
        <f>HYPERLINK('242MLInput'!AH59)</f>
        <v/>
      </c>
      <c r="X47" s="132" t="str">
        <f>HYPERLINK('242MLInput'!AI59)</f>
        <v/>
      </c>
      <c r="Y47" s="132" t="str">
        <f>HYPERLINK('242MLInput'!AJ59)</f>
        <v/>
      </c>
      <c r="Z47" s="132" t="str">
        <f>HYPERLINK('242MLInput'!AK59)</f>
        <v/>
      </c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/>
      <c r="CN47" s="118"/>
    </row>
    <row r="48" ht="10.5" customHeight="1">
      <c r="A48" s="12" t="str">
        <f t="shared" si="1"/>
        <v>242ML</v>
      </c>
      <c r="B48" s="12">
        <f t="shared" si="2"/>
        <v>2020</v>
      </c>
      <c r="C48" s="12">
        <f t="shared" si="3"/>
        <v>5</v>
      </c>
      <c r="D48" s="230">
        <f>'242MLInput'!B60</f>
        <v>43970</v>
      </c>
      <c r="E48" s="111" t="str">
        <f t="shared" si="8"/>
        <v>BUY</v>
      </c>
      <c r="F48" s="112" t="str">
        <f>'242MLInput'!H60</f>
        <v>IAD</v>
      </c>
      <c r="G48" s="111" t="str">
        <f>'242MLInput'!N60</f>
        <v>Steve Watkins</v>
      </c>
      <c r="H48" s="111" t="str">
        <f>'242MLInput'!O60</f>
        <v>KM</v>
      </c>
      <c r="I48" s="111" t="str">
        <f>'242MLInput'!Q60</f>
        <v>Cargo</v>
      </c>
      <c r="J48" s="112" t="str">
        <f>'242MLInput'!R60</f>
        <v>FDS</v>
      </c>
      <c r="K48" s="113" t="str">
        <f>'242MLInput'!AC60</f>
        <v/>
      </c>
      <c r="L48" s="114"/>
      <c r="M48" s="115">
        <f>'242MLInput'!L60</f>
        <v>0.8</v>
      </c>
      <c r="N48" s="111" t="str">
        <f>IF(F48="","",(IF(R48='242MLInput'!K60,"","ERROR!")))</f>
        <v>ERROR!</v>
      </c>
      <c r="O48" s="64"/>
      <c r="P48" s="121">
        <v>1488.0</v>
      </c>
      <c r="Q48" s="133"/>
      <c r="R48" s="224">
        <f t="shared" si="5"/>
        <v>2464</v>
      </c>
      <c r="S48" s="235" t="str">
        <f>HYPERLINK('242MLInput'!AD60)</f>
        <v/>
      </c>
      <c r="T48" s="236" t="str">
        <f>HYPERLINK('242MLInput'!AE60)</f>
        <v/>
      </c>
      <c r="U48" s="237" t="str">
        <f>HYPERLINK('242MLInput'!AF60)</f>
        <v/>
      </c>
      <c r="V48" s="237" t="str">
        <f>HYPERLINK('242MLInput'!AG60)</f>
        <v/>
      </c>
      <c r="W48" s="237" t="str">
        <f>HYPERLINK('242MLInput'!AH60)</f>
        <v/>
      </c>
      <c r="X48" s="237" t="str">
        <f>HYPERLINK('242MLInput'!AI60)</f>
        <v/>
      </c>
      <c r="Y48" s="237" t="str">
        <f>HYPERLINK('242MLInput'!AJ60)</f>
        <v/>
      </c>
      <c r="Z48" s="237" t="str">
        <f>HYPERLINK('242MLInput'!AK60)</f>
        <v/>
      </c>
      <c r="AA48" s="238"/>
      <c r="AB48" s="238"/>
      <c r="AC48" s="238"/>
      <c r="AD48" s="238"/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238"/>
      <c r="AW48" s="238"/>
      <c r="AX48" s="238"/>
      <c r="AY48" s="238"/>
      <c r="AZ48" s="238"/>
      <c r="BA48" s="238"/>
      <c r="BB48" s="238"/>
      <c r="BC48" s="238"/>
      <c r="BD48" s="238"/>
      <c r="BE48" s="238"/>
      <c r="BF48" s="238"/>
      <c r="BG48" s="238"/>
      <c r="BH48" s="238"/>
      <c r="BI48" s="238"/>
      <c r="BJ48" s="238"/>
      <c r="BK48" s="238"/>
      <c r="BL48" s="238"/>
      <c r="BM48" s="238"/>
      <c r="BN48" s="238"/>
      <c r="BO48" s="238"/>
      <c r="BP48" s="238"/>
      <c r="BQ48" s="238"/>
      <c r="BR48" s="238"/>
      <c r="BS48" s="238"/>
      <c r="BT48" s="238"/>
      <c r="BU48" s="238"/>
      <c r="BV48" s="238"/>
      <c r="BW48" s="238"/>
      <c r="BX48" s="238"/>
      <c r="BY48" s="238"/>
      <c r="BZ48" s="238"/>
      <c r="CA48" s="238"/>
      <c r="CB48" s="238"/>
      <c r="CC48" s="238"/>
      <c r="CD48" s="238"/>
      <c r="CE48" s="238"/>
      <c r="CF48" s="238"/>
      <c r="CG48" s="238"/>
      <c r="CH48" s="238"/>
      <c r="CI48" s="238"/>
      <c r="CJ48" s="238"/>
      <c r="CK48" s="238"/>
      <c r="CL48" s="238"/>
      <c r="CM48" s="238"/>
      <c r="CN48" s="238"/>
    </row>
    <row r="49" ht="10.5" customHeight="1">
      <c r="A49" s="12" t="str">
        <f t="shared" si="1"/>
        <v>242ML</v>
      </c>
      <c r="B49" s="12">
        <f t="shared" si="2"/>
        <v>2020</v>
      </c>
      <c r="C49" s="12">
        <f t="shared" si="3"/>
        <v>5</v>
      </c>
      <c r="D49" s="230">
        <f>'242MLInput'!B61</f>
        <v>43970</v>
      </c>
      <c r="E49" s="111" t="str">
        <f t="shared" si="8"/>
        <v>IAD</v>
      </c>
      <c r="F49" s="112" t="str">
        <f>'242MLInput'!H61</f>
        <v>RDU</v>
      </c>
      <c r="G49" s="111" t="str">
        <f>'242MLInput'!N61</f>
        <v>Steve Watkins</v>
      </c>
      <c r="H49" s="111" t="str">
        <f>'242MLInput'!O61</f>
        <v>KM</v>
      </c>
      <c r="I49" s="111" t="str">
        <f>'242MLInput'!Q61</f>
        <v>Cargo</v>
      </c>
      <c r="J49" s="112" t="str">
        <f>'242MLInput'!R61</f>
        <v>FDS</v>
      </c>
      <c r="K49" s="113" t="str">
        <f>'242MLInput'!AC61</f>
        <v/>
      </c>
      <c r="L49" s="114"/>
      <c r="M49" s="115">
        <f>'242MLInput'!L61</f>
        <v>0.8</v>
      </c>
      <c r="N49" s="111" t="str">
        <f>IF(F49="","",(IF(R49='242MLInput'!K61,"","ERROR!")))</f>
        <v>ERROR!</v>
      </c>
      <c r="O49" s="64"/>
      <c r="P49" s="121">
        <v>1489.0</v>
      </c>
      <c r="Q49" s="133"/>
      <c r="R49" s="224">
        <f t="shared" si="5"/>
        <v>2464.8</v>
      </c>
      <c r="S49" s="235" t="str">
        <f>HYPERLINK('242MLInput'!AD61)</f>
        <v/>
      </c>
      <c r="T49" s="236" t="str">
        <f>HYPERLINK('242MLInput'!AE61)</f>
        <v/>
      </c>
      <c r="U49" s="237" t="str">
        <f>HYPERLINK('242MLInput'!AF61)</f>
        <v/>
      </c>
      <c r="V49" s="237" t="str">
        <f>HYPERLINK('242MLInput'!AG61)</f>
        <v/>
      </c>
      <c r="W49" s="237" t="str">
        <f>HYPERLINK('242MLInput'!AH61)</f>
        <v/>
      </c>
      <c r="X49" s="237" t="str">
        <f>HYPERLINK('242MLInput'!AI61)</f>
        <v/>
      </c>
      <c r="Y49" s="237" t="str">
        <f>HYPERLINK('242MLInput'!AJ61)</f>
        <v/>
      </c>
      <c r="Z49" s="237" t="str">
        <f>HYPERLINK('242MLInput'!AK61)</f>
        <v/>
      </c>
      <c r="AA49" s="238"/>
      <c r="AB49" s="238"/>
      <c r="AC49" s="238"/>
      <c r="AD49" s="238"/>
      <c r="AE49" s="238"/>
      <c r="AF49" s="238"/>
      <c r="AG49" s="238"/>
      <c r="AH49" s="238"/>
      <c r="AI49" s="238"/>
      <c r="AJ49" s="238"/>
      <c r="AK49" s="238"/>
      <c r="AL49" s="238"/>
      <c r="AM49" s="238"/>
      <c r="AN49" s="238"/>
      <c r="AO49" s="238"/>
      <c r="AP49" s="238"/>
      <c r="AQ49" s="238"/>
      <c r="AR49" s="238"/>
      <c r="AS49" s="238"/>
      <c r="AT49" s="238"/>
      <c r="AU49" s="238"/>
      <c r="AV49" s="238"/>
      <c r="AW49" s="238"/>
      <c r="AX49" s="238"/>
      <c r="AY49" s="238"/>
      <c r="AZ49" s="238"/>
      <c r="BA49" s="238"/>
      <c r="BB49" s="238"/>
      <c r="BC49" s="238"/>
      <c r="BD49" s="238"/>
      <c r="BE49" s="238"/>
      <c r="BF49" s="238"/>
      <c r="BG49" s="238"/>
      <c r="BH49" s="238"/>
      <c r="BI49" s="238"/>
      <c r="BJ49" s="238"/>
      <c r="BK49" s="238"/>
      <c r="BL49" s="238"/>
      <c r="BM49" s="238"/>
      <c r="BN49" s="238"/>
      <c r="BO49" s="238"/>
      <c r="BP49" s="238"/>
      <c r="BQ49" s="238"/>
      <c r="BR49" s="238"/>
      <c r="BS49" s="238"/>
      <c r="BT49" s="238"/>
      <c r="BU49" s="238"/>
      <c r="BV49" s="238"/>
      <c r="BW49" s="238"/>
      <c r="BX49" s="238"/>
      <c r="BY49" s="238"/>
      <c r="BZ49" s="238"/>
      <c r="CA49" s="238"/>
      <c r="CB49" s="238"/>
      <c r="CC49" s="238"/>
      <c r="CD49" s="238"/>
      <c r="CE49" s="238"/>
      <c r="CF49" s="238"/>
      <c r="CG49" s="238"/>
      <c r="CH49" s="238"/>
      <c r="CI49" s="238"/>
      <c r="CJ49" s="238"/>
      <c r="CK49" s="238"/>
      <c r="CL49" s="238"/>
      <c r="CM49" s="238"/>
      <c r="CN49" s="238"/>
    </row>
    <row r="50" ht="10.5" customHeight="1">
      <c r="A50" s="12" t="str">
        <f t="shared" si="1"/>
        <v>242ML</v>
      </c>
      <c r="B50" s="12">
        <f t="shared" si="2"/>
        <v>2020</v>
      </c>
      <c r="C50" s="12">
        <f t="shared" si="3"/>
        <v>5</v>
      </c>
      <c r="D50" s="230">
        <f>'242MLInput'!B62</f>
        <v>43970</v>
      </c>
      <c r="E50" s="111" t="str">
        <f t="shared" si="8"/>
        <v>RDU</v>
      </c>
      <c r="F50" s="112" t="str">
        <f>'242MLInput'!H62</f>
        <v>BUY</v>
      </c>
      <c r="G50" s="111" t="str">
        <f>'242MLInput'!N62</f>
        <v>Steve Watkins</v>
      </c>
      <c r="H50" s="111" t="str">
        <f>'242MLInput'!O62</f>
        <v>KM</v>
      </c>
      <c r="I50" s="111" t="str">
        <f>'242MLInput'!Q62</f>
        <v>Cargo</v>
      </c>
      <c r="J50" s="112" t="str">
        <f>'242MLInput'!R62</f>
        <v>FDS</v>
      </c>
      <c r="K50" s="113" t="str">
        <f>'242MLInput'!AC62</f>
        <v/>
      </c>
      <c r="L50" s="114"/>
      <c r="M50" s="115">
        <f>'242MLInput'!L62</f>
        <v>0.3</v>
      </c>
      <c r="N50" s="111" t="str">
        <f>IF(F50="","",(IF(R50='242MLInput'!K62,"","ERROR!")))</f>
        <v>ERROR!</v>
      </c>
      <c r="O50" s="64"/>
      <c r="P50" s="121">
        <v>1490.0</v>
      </c>
      <c r="Q50" s="133">
        <v>4306.0</v>
      </c>
      <c r="R50" s="224">
        <f t="shared" si="5"/>
        <v>2465.1</v>
      </c>
      <c r="S50" s="235" t="str">
        <f>HYPERLINK('242MLInput'!AD62)</f>
        <v/>
      </c>
      <c r="T50" s="236" t="str">
        <f>HYPERLINK('242MLInput'!AE62)</f>
        <v/>
      </c>
      <c r="U50" s="237" t="str">
        <f>HYPERLINK('242MLInput'!AF62)</f>
        <v/>
      </c>
      <c r="V50" s="237" t="str">
        <f>HYPERLINK('242MLInput'!AG62)</f>
        <v/>
      </c>
      <c r="W50" s="237" t="str">
        <f>HYPERLINK('242MLInput'!AH62)</f>
        <v/>
      </c>
      <c r="X50" s="237" t="str">
        <f>HYPERLINK('242MLInput'!AI62)</f>
        <v/>
      </c>
      <c r="Y50" s="237" t="str">
        <f>HYPERLINK('242MLInput'!AJ62)</f>
        <v/>
      </c>
      <c r="Z50" s="237" t="str">
        <f>HYPERLINK('242MLInput'!AK62)</f>
        <v/>
      </c>
      <c r="AA50" s="238"/>
      <c r="AB50" s="238"/>
      <c r="AC50" s="238"/>
      <c r="AD50" s="238"/>
      <c r="AE50" s="238"/>
      <c r="AF50" s="238"/>
      <c r="AG50" s="238"/>
      <c r="AH50" s="238"/>
      <c r="AI50" s="238"/>
      <c r="AJ50" s="238"/>
      <c r="AK50" s="238"/>
      <c r="AL50" s="238"/>
      <c r="AM50" s="238"/>
      <c r="AN50" s="238"/>
      <c r="AO50" s="238"/>
      <c r="AP50" s="238"/>
      <c r="AQ50" s="238"/>
      <c r="AR50" s="238"/>
      <c r="AS50" s="238"/>
      <c r="AT50" s="238"/>
      <c r="AU50" s="238"/>
      <c r="AV50" s="238"/>
      <c r="AW50" s="238"/>
      <c r="AX50" s="238"/>
      <c r="AY50" s="238"/>
      <c r="AZ50" s="238"/>
      <c r="BA50" s="238"/>
      <c r="BB50" s="238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38"/>
      <c r="BS50" s="238"/>
      <c r="BT50" s="238"/>
      <c r="BU50" s="238"/>
      <c r="BV50" s="238"/>
      <c r="BW50" s="238"/>
      <c r="BX50" s="238"/>
      <c r="BY50" s="238"/>
      <c r="BZ50" s="238"/>
      <c r="CA50" s="238"/>
      <c r="CB50" s="238"/>
      <c r="CC50" s="238"/>
      <c r="CD50" s="238"/>
      <c r="CE50" s="238"/>
      <c r="CF50" s="238"/>
      <c r="CG50" s="238"/>
      <c r="CH50" s="238"/>
      <c r="CI50" s="238"/>
      <c r="CJ50" s="238"/>
      <c r="CK50" s="238"/>
      <c r="CL50" s="238"/>
      <c r="CM50" s="238"/>
      <c r="CN50" s="238"/>
    </row>
    <row r="51" ht="10.5" customHeight="1">
      <c r="A51" s="12" t="str">
        <f t="shared" si="1"/>
        <v>242ML</v>
      </c>
      <c r="B51" s="12">
        <f t="shared" si="2"/>
        <v>2020</v>
      </c>
      <c r="C51" s="12">
        <f t="shared" si="3"/>
        <v>5</v>
      </c>
      <c r="D51" s="230">
        <f>'242MLInput'!B72</f>
        <v>43978</v>
      </c>
      <c r="E51" s="111" t="str">
        <f>IF(#REF!&lt;&gt;"",#REF!,"")</f>
        <v>#REF!</v>
      </c>
      <c r="F51" s="112" t="str">
        <f>'242MLInput'!H72</f>
        <v>TUP</v>
      </c>
      <c r="G51" s="111" t="str">
        <f>'242MLInput'!N72</f>
        <v>Kevin Mock</v>
      </c>
      <c r="H51" s="111" t="str">
        <f>'242MLInput'!O72</f>
        <v/>
      </c>
      <c r="I51" s="111" t="str">
        <f>'242MLInput'!Q72</f>
        <v>Passenger</v>
      </c>
      <c r="J51" s="112" t="str">
        <f>'242MLInput'!R72</f>
        <v>Boteler</v>
      </c>
      <c r="K51" s="113" t="str">
        <f>'242MLInput'!AC72</f>
        <v/>
      </c>
      <c r="L51" s="114"/>
      <c r="M51" s="115">
        <f>'242MLInput'!L72</f>
        <v>1.6</v>
      </c>
      <c r="N51" s="111" t="str">
        <f>IF(F51="","",(IF(R51='242MLInput'!K72,"","ERROR!")))</f>
        <v>ERROR!</v>
      </c>
      <c r="O51" s="64"/>
      <c r="P51" s="121">
        <v>1500.0</v>
      </c>
      <c r="Q51" s="133"/>
      <c r="R51" s="224">
        <f t="shared" si="5"/>
        <v>2466.7</v>
      </c>
      <c r="S51" s="235" t="str">
        <f>HYPERLINK('242MLInput'!AD72)</f>
        <v/>
      </c>
      <c r="T51" s="236" t="str">
        <f>HYPERLINK('242MLInput'!AE72)</f>
        <v/>
      </c>
      <c r="U51" s="237" t="str">
        <f>HYPERLINK('242MLInput'!AF72)</f>
        <v/>
      </c>
      <c r="V51" s="237" t="str">
        <f>HYPERLINK('242MLInput'!AG72)</f>
        <v/>
      </c>
      <c r="W51" s="237" t="str">
        <f>HYPERLINK('242MLInput'!AH72)</f>
        <v/>
      </c>
      <c r="X51" s="237" t="str">
        <f>HYPERLINK('242MLInput'!AI72)</f>
        <v/>
      </c>
      <c r="Y51" s="237" t="str">
        <f>HYPERLINK('242MLInput'!AJ72)</f>
        <v/>
      </c>
      <c r="Z51" s="237" t="str">
        <f>HYPERLINK('242MLInput'!AK72)</f>
        <v/>
      </c>
      <c r="AA51" s="238"/>
      <c r="AB51" s="238"/>
      <c r="AC51" s="238"/>
      <c r="AD51" s="238"/>
      <c r="AE51" s="238"/>
      <c r="AF51" s="238"/>
      <c r="AG51" s="238"/>
      <c r="AH51" s="238"/>
      <c r="AI51" s="238"/>
      <c r="AJ51" s="238"/>
      <c r="AK51" s="238"/>
      <c r="AL51" s="238"/>
      <c r="AM51" s="238"/>
      <c r="AN51" s="238"/>
      <c r="AO51" s="238"/>
      <c r="AP51" s="238"/>
      <c r="AQ51" s="238"/>
      <c r="AR51" s="238"/>
      <c r="AS51" s="238"/>
      <c r="AT51" s="238"/>
      <c r="AU51" s="238"/>
      <c r="AV51" s="238"/>
      <c r="AW51" s="238"/>
      <c r="AX51" s="238"/>
      <c r="AY51" s="238"/>
      <c r="AZ51" s="238"/>
      <c r="BA51" s="238"/>
      <c r="BB51" s="238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8"/>
      <c r="BS51" s="238"/>
      <c r="BT51" s="238"/>
      <c r="BU51" s="238"/>
      <c r="BV51" s="238"/>
      <c r="BW51" s="238"/>
      <c r="BX51" s="238"/>
      <c r="BY51" s="238"/>
      <c r="BZ51" s="238"/>
      <c r="CA51" s="238"/>
      <c r="CB51" s="238"/>
      <c r="CC51" s="238"/>
      <c r="CD51" s="238"/>
      <c r="CE51" s="238"/>
      <c r="CF51" s="238"/>
      <c r="CG51" s="238"/>
      <c r="CH51" s="238"/>
      <c r="CI51" s="238"/>
      <c r="CJ51" s="238"/>
      <c r="CK51" s="238"/>
      <c r="CL51" s="238"/>
      <c r="CM51" s="238"/>
      <c r="CN51" s="238"/>
    </row>
    <row r="52" ht="10.5" customHeight="1">
      <c r="A52" s="12" t="str">
        <f t="shared" si="1"/>
        <v>242ML</v>
      </c>
      <c r="B52" s="12">
        <f t="shared" si="2"/>
        <v>2020</v>
      </c>
      <c r="C52" s="12">
        <f t="shared" si="3"/>
        <v>5</v>
      </c>
      <c r="D52" s="230">
        <f>'242MLInput'!B73</f>
        <v>43978</v>
      </c>
      <c r="E52" s="111" t="str">
        <f t="shared" ref="E52:E64" si="9">IF(F51&lt;&gt;"",F51,"")</f>
        <v>TUP</v>
      </c>
      <c r="F52" s="112" t="str">
        <f>'242MLInput'!H73</f>
        <v>CXO</v>
      </c>
      <c r="G52" s="111" t="str">
        <f>'242MLInput'!N73</f>
        <v>Kevin Mock</v>
      </c>
      <c r="H52" s="111" t="str">
        <f>'242MLInput'!O73</f>
        <v/>
      </c>
      <c r="I52" s="111" t="str">
        <f>'242MLInput'!Q73</f>
        <v>Passenger</v>
      </c>
      <c r="J52" s="112" t="str">
        <f>'242MLInput'!R73</f>
        <v>Boteler</v>
      </c>
      <c r="K52" s="113" t="str">
        <f>'242MLInput'!AC73</f>
        <v/>
      </c>
      <c r="L52" s="114"/>
      <c r="M52" s="115">
        <f>'242MLInput'!L73</f>
        <v>1.5</v>
      </c>
      <c r="N52" s="111" t="str">
        <f>IF(F52="","",(IF(R52='242MLInput'!K73,"","ERROR!")))</f>
        <v>ERROR!</v>
      </c>
      <c r="O52" s="64"/>
      <c r="P52" s="121">
        <v>1501.0</v>
      </c>
      <c r="Q52" s="133"/>
      <c r="R52" s="224">
        <f t="shared" si="5"/>
        <v>2468.2</v>
      </c>
      <c r="S52" s="235" t="str">
        <f>HYPERLINK('242MLInput'!AD73)</f>
        <v/>
      </c>
      <c r="T52" s="236" t="str">
        <f>HYPERLINK('242MLInput'!AE73)</f>
        <v/>
      </c>
      <c r="U52" s="237" t="str">
        <f>HYPERLINK('242MLInput'!AF73)</f>
        <v/>
      </c>
      <c r="V52" s="237" t="str">
        <f>HYPERLINK('242MLInput'!AG73)</f>
        <v/>
      </c>
      <c r="W52" s="237" t="str">
        <f>HYPERLINK('242MLInput'!AH73)</f>
        <v/>
      </c>
      <c r="X52" s="237" t="str">
        <f>HYPERLINK('242MLInput'!AI73)</f>
        <v/>
      </c>
      <c r="Y52" s="237" t="str">
        <f>HYPERLINK('242MLInput'!AJ73)</f>
        <v/>
      </c>
      <c r="Z52" s="237" t="str">
        <f>HYPERLINK('242MLInput'!AK73)</f>
        <v/>
      </c>
      <c r="AA52" s="238"/>
      <c r="AB52" s="238"/>
      <c r="AC52" s="238"/>
      <c r="AD52" s="238"/>
      <c r="AE52" s="238"/>
      <c r="AF52" s="238"/>
      <c r="AG52" s="238"/>
      <c r="AH52" s="238"/>
      <c r="AI52" s="238"/>
      <c r="AJ52" s="238"/>
      <c r="AK52" s="238"/>
      <c r="AL52" s="238"/>
      <c r="AM52" s="238"/>
      <c r="AN52" s="238"/>
      <c r="AO52" s="238"/>
      <c r="AP52" s="238"/>
      <c r="AQ52" s="238"/>
      <c r="AR52" s="238"/>
      <c r="AS52" s="238"/>
      <c r="AT52" s="238"/>
      <c r="AU52" s="238"/>
      <c r="AV52" s="238"/>
      <c r="AW52" s="238"/>
      <c r="AX52" s="238"/>
      <c r="AY52" s="238"/>
      <c r="AZ52" s="238"/>
      <c r="BA52" s="238"/>
      <c r="BB52" s="238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8"/>
      <c r="BS52" s="238"/>
      <c r="BT52" s="238"/>
      <c r="BU52" s="238"/>
      <c r="BV52" s="238"/>
      <c r="BW52" s="238"/>
      <c r="BX52" s="238"/>
      <c r="BY52" s="238"/>
      <c r="BZ52" s="238"/>
      <c r="CA52" s="238"/>
      <c r="CB52" s="238"/>
      <c r="CC52" s="238"/>
      <c r="CD52" s="238"/>
      <c r="CE52" s="238"/>
      <c r="CF52" s="238"/>
      <c r="CG52" s="238"/>
      <c r="CH52" s="238"/>
      <c r="CI52" s="238"/>
      <c r="CJ52" s="238"/>
      <c r="CK52" s="238"/>
      <c r="CL52" s="238"/>
      <c r="CM52" s="238"/>
      <c r="CN52" s="238"/>
    </row>
    <row r="53" ht="10.5" customHeight="1">
      <c r="A53" s="12" t="str">
        <f t="shared" si="1"/>
        <v>242ML</v>
      </c>
      <c r="B53" s="12">
        <f t="shared" si="2"/>
        <v>2020</v>
      </c>
      <c r="C53" s="12">
        <f t="shared" si="3"/>
        <v>5</v>
      </c>
      <c r="D53" s="230">
        <f>'242MLInput'!B74</f>
        <v>43980</v>
      </c>
      <c r="E53" s="111" t="str">
        <f t="shared" si="9"/>
        <v>CXO</v>
      </c>
      <c r="F53" s="112" t="str">
        <f>'242MLInput'!H74</f>
        <v>TUP</v>
      </c>
      <c r="G53" s="111" t="str">
        <f>'242MLInput'!N74</f>
        <v>Kevin Mock</v>
      </c>
      <c r="H53" s="111" t="str">
        <f>'242MLInput'!O74</f>
        <v/>
      </c>
      <c r="I53" s="111" t="str">
        <f>'242MLInput'!Q74</f>
        <v>Passenger</v>
      </c>
      <c r="J53" s="112" t="str">
        <f>'242MLInput'!R74</f>
        <v>Boteler</v>
      </c>
      <c r="K53" s="113" t="str">
        <f>'242MLInput'!AC74</f>
        <v/>
      </c>
      <c r="L53" s="114"/>
      <c r="M53" s="115">
        <f>'242MLInput'!L74</f>
        <v>1.3</v>
      </c>
      <c r="N53" s="111" t="str">
        <f>IF(F53="","",(IF(R53='242MLInput'!K74,"","ERROR!")))</f>
        <v>ERROR!</v>
      </c>
      <c r="O53" s="64"/>
      <c r="P53" s="121">
        <v>1502.0</v>
      </c>
      <c r="Q53" s="133"/>
      <c r="R53" s="224">
        <f t="shared" si="5"/>
        <v>2469.5</v>
      </c>
      <c r="S53" s="235" t="str">
        <f>HYPERLINK('242MLInput'!AD74)</f>
        <v/>
      </c>
      <c r="T53" s="236" t="str">
        <f>HYPERLINK('242MLInput'!AE74)</f>
        <v/>
      </c>
      <c r="U53" s="237" t="str">
        <f>HYPERLINK('242MLInput'!AF74)</f>
        <v/>
      </c>
      <c r="V53" s="237" t="str">
        <f>HYPERLINK('242MLInput'!AG74)</f>
        <v/>
      </c>
      <c r="W53" s="237" t="str">
        <f>HYPERLINK('242MLInput'!AH74)</f>
        <v/>
      </c>
      <c r="X53" s="237" t="str">
        <f>HYPERLINK('242MLInput'!AI74)</f>
        <v/>
      </c>
      <c r="Y53" s="237" t="str">
        <f>HYPERLINK('242MLInput'!AJ74)</f>
        <v/>
      </c>
      <c r="Z53" s="237" t="str">
        <f>HYPERLINK('242MLInput'!AK74)</f>
        <v/>
      </c>
      <c r="AA53" s="238"/>
      <c r="AB53" s="238"/>
      <c r="AC53" s="238"/>
      <c r="AD53" s="238"/>
      <c r="AE53" s="238"/>
      <c r="AF53" s="238"/>
      <c r="AG53" s="238"/>
      <c r="AH53" s="238"/>
      <c r="AI53" s="238"/>
      <c r="AJ53" s="238"/>
      <c r="AK53" s="238"/>
      <c r="AL53" s="238"/>
      <c r="AM53" s="238"/>
      <c r="AN53" s="238"/>
      <c r="AO53" s="238"/>
      <c r="AP53" s="238"/>
      <c r="AQ53" s="238"/>
      <c r="AR53" s="238"/>
      <c r="AS53" s="238"/>
      <c r="AT53" s="238"/>
      <c r="AU53" s="238"/>
      <c r="AV53" s="238"/>
      <c r="AW53" s="238"/>
      <c r="AX53" s="238"/>
      <c r="AY53" s="238"/>
      <c r="AZ53" s="238"/>
      <c r="BA53" s="238"/>
      <c r="BB53" s="238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8"/>
      <c r="BS53" s="238"/>
      <c r="BT53" s="238"/>
      <c r="BU53" s="238"/>
      <c r="BV53" s="238"/>
      <c r="BW53" s="238"/>
      <c r="BX53" s="238"/>
      <c r="BY53" s="238"/>
      <c r="BZ53" s="238"/>
      <c r="CA53" s="238"/>
      <c r="CB53" s="238"/>
      <c r="CC53" s="238"/>
      <c r="CD53" s="238"/>
      <c r="CE53" s="238"/>
      <c r="CF53" s="238"/>
      <c r="CG53" s="238"/>
      <c r="CH53" s="238"/>
      <c r="CI53" s="238"/>
      <c r="CJ53" s="238"/>
      <c r="CK53" s="238"/>
      <c r="CL53" s="238"/>
      <c r="CM53" s="238"/>
      <c r="CN53" s="238"/>
    </row>
    <row r="54" ht="10.5" customHeight="1">
      <c r="A54" s="12" t="str">
        <f t="shared" si="1"/>
        <v>242ML</v>
      </c>
      <c r="B54" s="12">
        <f t="shared" si="2"/>
        <v>2020</v>
      </c>
      <c r="C54" s="12">
        <f t="shared" si="3"/>
        <v>5</v>
      </c>
      <c r="D54" s="230">
        <f>'242MLInput'!B75</f>
        <v>43980</v>
      </c>
      <c r="E54" s="111" t="str">
        <f t="shared" si="9"/>
        <v>TUP</v>
      </c>
      <c r="F54" s="112" t="str">
        <f>'242MLInput'!H75</f>
        <v>BUY</v>
      </c>
      <c r="G54" s="111" t="str">
        <f>'242MLInput'!N75</f>
        <v>Kevin Mock</v>
      </c>
      <c r="H54" s="111" t="str">
        <f>'242MLInput'!O75</f>
        <v/>
      </c>
      <c r="I54" s="111" t="str">
        <f>'242MLInput'!Q75</f>
        <v>Passenger</v>
      </c>
      <c r="J54" s="112" t="str">
        <f>'242MLInput'!R75</f>
        <v>Boteler</v>
      </c>
      <c r="K54" s="113" t="str">
        <f>'242MLInput'!AC75</f>
        <v/>
      </c>
      <c r="L54" s="114"/>
      <c r="M54" s="115">
        <f>'242MLInput'!L75</f>
        <v>1.5</v>
      </c>
      <c r="N54" s="111" t="str">
        <f>IF(F54="","",(IF(R54='242MLInput'!K75,"","ERROR!")))</f>
        <v>ERROR!</v>
      </c>
      <c r="O54" s="64"/>
      <c r="P54" s="121">
        <v>1503.0</v>
      </c>
      <c r="Q54" s="133">
        <v>4308.0</v>
      </c>
      <c r="R54" s="224">
        <f t="shared" si="5"/>
        <v>2471</v>
      </c>
      <c r="S54" s="235" t="str">
        <f>HYPERLINK('242MLInput'!AD75)</f>
        <v/>
      </c>
      <c r="T54" s="236" t="str">
        <f>HYPERLINK('242MLInput'!AE75)</f>
        <v/>
      </c>
      <c r="U54" s="237" t="str">
        <f>HYPERLINK('242MLInput'!AF75)</f>
        <v/>
      </c>
      <c r="V54" s="237" t="str">
        <f>HYPERLINK('242MLInput'!AG75)</f>
        <v/>
      </c>
      <c r="W54" s="237" t="str">
        <f>HYPERLINK('242MLInput'!AH75)</f>
        <v/>
      </c>
      <c r="X54" s="237" t="str">
        <f>HYPERLINK('242MLInput'!AI75)</f>
        <v/>
      </c>
      <c r="Y54" s="237" t="str">
        <f>HYPERLINK('242MLInput'!AJ75)</f>
        <v/>
      </c>
      <c r="Z54" s="237" t="str">
        <f>HYPERLINK('242MLInput'!AK75)</f>
        <v/>
      </c>
      <c r="AA54" s="238"/>
      <c r="AB54" s="238"/>
      <c r="AC54" s="238"/>
      <c r="AD54" s="238"/>
      <c r="AE54" s="238"/>
      <c r="AF54" s="238"/>
      <c r="AG54" s="238"/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8"/>
      <c r="AZ54" s="238"/>
      <c r="BA54" s="238"/>
      <c r="BB54" s="238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8"/>
      <c r="BS54" s="238"/>
      <c r="BT54" s="238"/>
      <c r="BU54" s="238"/>
      <c r="BV54" s="238"/>
      <c r="BW54" s="238"/>
      <c r="BX54" s="238"/>
      <c r="BY54" s="238"/>
      <c r="BZ54" s="238"/>
      <c r="CA54" s="238"/>
      <c r="CB54" s="238"/>
      <c r="CC54" s="238"/>
      <c r="CD54" s="238"/>
      <c r="CE54" s="238"/>
      <c r="CF54" s="238"/>
      <c r="CG54" s="238"/>
      <c r="CH54" s="238"/>
      <c r="CI54" s="238"/>
      <c r="CJ54" s="238"/>
      <c r="CK54" s="238"/>
      <c r="CL54" s="238"/>
      <c r="CM54" s="238"/>
      <c r="CN54" s="238"/>
    </row>
    <row r="55" ht="10.5" customHeight="1">
      <c r="A55" s="118" t="str">
        <f t="shared" si="1"/>
        <v>242ML</v>
      </c>
      <c r="B55" s="118">
        <f t="shared" si="2"/>
        <v>2020</v>
      </c>
      <c r="C55" s="118">
        <f t="shared" si="3"/>
        <v>6</v>
      </c>
      <c r="D55" s="119">
        <f>'242MLInput'!B76</f>
        <v>43986</v>
      </c>
      <c r="E55" s="120" t="str">
        <f t="shared" si="9"/>
        <v>BUY</v>
      </c>
      <c r="F55" s="121" t="str">
        <f>'242MLInput'!H76</f>
        <v>LBT</v>
      </c>
      <c r="G55" s="120" t="str">
        <f>'242MLInput'!N76</f>
        <v>Kevin Mock</v>
      </c>
      <c r="H55" s="120" t="str">
        <f>'242MLInput'!O76</f>
        <v/>
      </c>
      <c r="I55" s="120" t="str">
        <f>'242MLInput'!Q76</f>
        <v>Cargo</v>
      </c>
      <c r="J55" s="121" t="str">
        <f>'242MLInput'!R76</f>
        <v>FDS</v>
      </c>
      <c r="K55" s="122" t="str">
        <f>'242MLInput'!AC76</f>
        <v/>
      </c>
      <c r="L55" s="123"/>
      <c r="M55" s="124">
        <f>'242MLInput'!L76</f>
        <v>0.4</v>
      </c>
      <c r="N55" s="120" t="str">
        <f>IF(F55="","",(IF(R55='242MLInput'!K76,"","ERROR!")))</f>
        <v>ERROR!</v>
      </c>
      <c r="O55" s="120"/>
      <c r="P55" s="121">
        <v>1504.0</v>
      </c>
      <c r="Q55" s="121"/>
      <c r="R55" s="224">
        <f t="shared" si="5"/>
        <v>2471.4</v>
      </c>
      <c r="S55" s="132" t="str">
        <f>HYPERLINK('242MLInput'!AD76)</f>
        <v/>
      </c>
      <c r="T55" s="132" t="str">
        <f>HYPERLINK('242MLInput'!AE76)</f>
        <v/>
      </c>
      <c r="U55" s="132" t="str">
        <f>HYPERLINK('242MLInput'!AF76)</f>
        <v/>
      </c>
      <c r="V55" s="132" t="str">
        <f>HYPERLINK('242MLInput'!AG76)</f>
        <v/>
      </c>
      <c r="W55" s="132" t="str">
        <f>HYPERLINK('242MLInput'!AH76)</f>
        <v/>
      </c>
      <c r="X55" s="132" t="str">
        <f>HYPERLINK('242MLInput'!AI76)</f>
        <v/>
      </c>
      <c r="Y55" s="132" t="str">
        <f>HYPERLINK('242MLInput'!AJ76)</f>
        <v/>
      </c>
      <c r="Z55" s="132" t="str">
        <f>HYPERLINK('242MLInput'!AK76)</f>
        <v/>
      </c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</row>
    <row r="56" ht="10.5" customHeight="1">
      <c r="A56" s="118" t="str">
        <f t="shared" si="1"/>
        <v>242ML</v>
      </c>
      <c r="B56" s="118">
        <f t="shared" si="2"/>
        <v>2020</v>
      </c>
      <c r="C56" s="118">
        <f t="shared" si="3"/>
        <v>6</v>
      </c>
      <c r="D56" s="119">
        <f>'242MLInput'!B77</f>
        <v>43986</v>
      </c>
      <c r="E56" s="120" t="str">
        <f t="shared" si="9"/>
        <v>LBT</v>
      </c>
      <c r="F56" s="121" t="str">
        <f>'242MLInput'!H77</f>
        <v>PNE</v>
      </c>
      <c r="G56" s="120" t="str">
        <f>'242MLInput'!N77</f>
        <v>Kevin Mock</v>
      </c>
      <c r="H56" s="120" t="str">
        <f>'242MLInput'!O77</f>
        <v/>
      </c>
      <c r="I56" s="120" t="str">
        <f>'242MLInput'!Q77</f>
        <v>Cargo</v>
      </c>
      <c r="J56" s="121" t="str">
        <f>'242MLInput'!R77</f>
        <v>FDS</v>
      </c>
      <c r="K56" s="122" t="str">
        <f>'242MLInput'!AC77</f>
        <v/>
      </c>
      <c r="L56" s="123"/>
      <c r="M56" s="124">
        <f>'242MLInput'!L77</f>
        <v>1.2</v>
      </c>
      <c r="N56" s="120" t="str">
        <f>IF(F56="","",(IF(R56='242MLInput'!K77,"","ERROR!")))</f>
        <v>ERROR!</v>
      </c>
      <c r="O56" s="120"/>
      <c r="P56" s="121">
        <v>1505.0</v>
      </c>
      <c r="Q56" s="121"/>
      <c r="R56" s="224">
        <f t="shared" si="5"/>
        <v>2472.6</v>
      </c>
      <c r="S56" s="132" t="str">
        <f>HYPERLINK('242MLInput'!AD77)</f>
        <v/>
      </c>
      <c r="T56" s="132" t="str">
        <f>HYPERLINK('242MLInput'!AE77)</f>
        <v/>
      </c>
      <c r="U56" s="132" t="str">
        <f>HYPERLINK('242MLInput'!AF77)</f>
        <v/>
      </c>
      <c r="V56" s="132" t="str">
        <f>HYPERLINK('242MLInput'!AG77)</f>
        <v/>
      </c>
      <c r="W56" s="132" t="str">
        <f>HYPERLINK('242MLInput'!AH77)</f>
        <v/>
      </c>
      <c r="X56" s="132" t="str">
        <f>HYPERLINK('242MLInput'!AI77)</f>
        <v/>
      </c>
      <c r="Y56" s="132" t="str">
        <f>HYPERLINK('242MLInput'!AJ77)</f>
        <v/>
      </c>
      <c r="Z56" s="132" t="str">
        <f>HYPERLINK('242MLInput'!AK77)</f>
        <v/>
      </c>
      <c r="AA56" s="118"/>
      <c r="AB56" s="118"/>
      <c r="AC56" s="118"/>
      <c r="AD56" s="118"/>
      <c r="AE56" s="118"/>
      <c r="AF56" s="118"/>
      <c r="AG56" s="118"/>
      <c r="AH56" s="118"/>
      <c r="AI56" s="118"/>
      <c r="AJ56" s="118"/>
      <c r="AK56" s="118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8"/>
      <c r="CE56" s="118"/>
      <c r="CF56" s="118"/>
      <c r="CG56" s="118"/>
      <c r="CH56" s="118"/>
      <c r="CI56" s="118"/>
      <c r="CJ56" s="118"/>
      <c r="CK56" s="118"/>
      <c r="CL56" s="118"/>
      <c r="CM56" s="118"/>
      <c r="CN56" s="118"/>
    </row>
    <row r="57" ht="10.5" customHeight="1">
      <c r="A57" s="118" t="str">
        <f t="shared" si="1"/>
        <v>242ML</v>
      </c>
      <c r="B57" s="118">
        <f t="shared" si="2"/>
        <v>2020</v>
      </c>
      <c r="C57" s="118">
        <f t="shared" si="3"/>
        <v>6</v>
      </c>
      <c r="D57" s="119">
        <f>'242MLInput'!B78</f>
        <v>43986</v>
      </c>
      <c r="E57" s="120" t="str">
        <f t="shared" si="9"/>
        <v>PNE</v>
      </c>
      <c r="F57" s="121" t="str">
        <f>'242MLInput'!H78</f>
        <v>BUY</v>
      </c>
      <c r="G57" s="120" t="str">
        <f>'242MLInput'!N78</f>
        <v>Kevin Mock</v>
      </c>
      <c r="H57" s="120" t="str">
        <f>'242MLInput'!O78</f>
        <v/>
      </c>
      <c r="I57" s="120" t="str">
        <f>'242MLInput'!Q78</f>
        <v>Cargo</v>
      </c>
      <c r="J57" s="121" t="str">
        <f>'242MLInput'!R78</f>
        <v>FDS</v>
      </c>
      <c r="K57" s="122" t="str">
        <f>'242MLInput'!AC78</f>
        <v/>
      </c>
      <c r="L57" s="123"/>
      <c r="M57" s="124">
        <f>'242MLInput'!L78</f>
        <v>1.2</v>
      </c>
      <c r="N57" s="120" t="str">
        <f>IF(F57="","",(IF(R57='242MLInput'!K78,"","ERROR!")))</f>
        <v>ERROR!</v>
      </c>
      <c r="O57" s="120"/>
      <c r="P57" s="121">
        <v>1506.0</v>
      </c>
      <c r="Q57" s="121">
        <v>4312.0</v>
      </c>
      <c r="R57" s="224">
        <f t="shared" si="5"/>
        <v>2473.8</v>
      </c>
      <c r="S57" s="132" t="str">
        <f>HYPERLINK('242MLInput'!AD78)</f>
        <v/>
      </c>
      <c r="T57" s="132" t="str">
        <f>HYPERLINK('242MLInput'!AE78)</f>
        <v/>
      </c>
      <c r="U57" s="132" t="str">
        <f>HYPERLINK('242MLInput'!AF78)</f>
        <v/>
      </c>
      <c r="V57" s="132" t="str">
        <f>HYPERLINK('242MLInput'!AG78)</f>
        <v/>
      </c>
      <c r="W57" s="132" t="str">
        <f>HYPERLINK('242MLInput'!AH78)</f>
        <v/>
      </c>
      <c r="X57" s="132" t="str">
        <f>HYPERLINK('242MLInput'!AI78)</f>
        <v/>
      </c>
      <c r="Y57" s="132" t="str">
        <f>HYPERLINK('242MLInput'!AJ78)</f>
        <v/>
      </c>
      <c r="Z57" s="132" t="str">
        <f>HYPERLINK('242MLInput'!AK78)</f>
        <v/>
      </c>
      <c r="AA57" s="118"/>
      <c r="AB57" s="118"/>
      <c r="AC57" s="118"/>
      <c r="AD57" s="118"/>
      <c r="AE57" s="118"/>
      <c r="AF57" s="118"/>
      <c r="AG57" s="118"/>
      <c r="AH57" s="118"/>
      <c r="AI57" s="118"/>
      <c r="AJ57" s="118"/>
      <c r="AK57" s="118"/>
      <c r="AL57" s="118"/>
      <c r="AM57" s="118"/>
      <c r="AN57" s="118"/>
      <c r="AO57" s="118"/>
      <c r="AP57" s="118"/>
      <c r="AQ57" s="118"/>
      <c r="AR57" s="118"/>
      <c r="AS57" s="118"/>
      <c r="AT57" s="118"/>
      <c r="AU57" s="118"/>
      <c r="AV57" s="118"/>
      <c r="AW57" s="118"/>
      <c r="AX57" s="118"/>
      <c r="AY57" s="118"/>
      <c r="AZ57" s="118"/>
      <c r="BA57" s="118"/>
      <c r="BB57" s="118"/>
      <c r="BC57" s="118"/>
      <c r="BD57" s="118"/>
      <c r="BE57" s="118"/>
      <c r="BF57" s="118"/>
      <c r="BG57" s="118"/>
      <c r="BH57" s="118"/>
      <c r="BI57" s="118"/>
      <c r="BJ57" s="118"/>
      <c r="BK57" s="118"/>
      <c r="BL57" s="118"/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</row>
    <row r="58" ht="10.5" customHeight="1">
      <c r="A58" s="12" t="str">
        <f t="shared" si="1"/>
        <v>242ML</v>
      </c>
      <c r="B58" s="12">
        <f t="shared" si="2"/>
        <v>2020</v>
      </c>
      <c r="C58" s="12">
        <f t="shared" si="3"/>
        <v>6</v>
      </c>
      <c r="D58" s="230">
        <f>'242MLInput'!B79</f>
        <v>43990</v>
      </c>
      <c r="E58" s="111" t="str">
        <f t="shared" si="9"/>
        <v>BUY</v>
      </c>
      <c r="F58" s="112" t="str">
        <f>'242MLInput'!H79</f>
        <v>GSO</v>
      </c>
      <c r="G58" s="111" t="str">
        <f>'242MLInput'!N79</f>
        <v>Kevin Mock</v>
      </c>
      <c r="H58" s="111" t="str">
        <f>'242MLInput'!O79</f>
        <v/>
      </c>
      <c r="I58" s="111" t="str">
        <f>'242MLInput'!Q79</f>
        <v>Non-Rev</v>
      </c>
      <c r="J58" s="112" t="str">
        <f>'242MLInput'!R79</f>
        <v>Mx</v>
      </c>
      <c r="K58" s="113" t="str">
        <f>'242MLInput'!AC79</f>
        <v/>
      </c>
      <c r="L58" s="114"/>
      <c r="M58" s="115">
        <f>'242MLInput'!L79</f>
        <v>0.2</v>
      </c>
      <c r="N58" s="111" t="str">
        <f>IF(F58="","",(IF(R58='242MLInput'!K79,"","ERROR!")))</f>
        <v>ERROR!</v>
      </c>
      <c r="O58" s="64"/>
      <c r="P58" s="121">
        <v>1507.0</v>
      </c>
      <c r="Q58" s="133"/>
      <c r="R58" s="224">
        <f t="shared" si="5"/>
        <v>2474</v>
      </c>
      <c r="S58" s="235" t="str">
        <f>HYPERLINK('242MLInput'!AD79)</f>
        <v/>
      </c>
      <c r="T58" s="236" t="str">
        <f>HYPERLINK('242MLInput'!AE79)</f>
        <v/>
      </c>
      <c r="U58" s="237" t="str">
        <f>HYPERLINK('242MLInput'!AF79)</f>
        <v/>
      </c>
      <c r="V58" s="237" t="str">
        <f>HYPERLINK('242MLInput'!AG79)</f>
        <v/>
      </c>
      <c r="W58" s="237" t="str">
        <f>HYPERLINK('242MLInput'!AH79)</f>
        <v/>
      </c>
      <c r="X58" s="237" t="str">
        <f>HYPERLINK('242MLInput'!AI79)</f>
        <v/>
      </c>
      <c r="Y58" s="237" t="str">
        <f>HYPERLINK('242MLInput'!AJ79)</f>
        <v/>
      </c>
      <c r="Z58" s="237" t="str">
        <f>HYPERLINK('242MLInput'!AK79)</f>
        <v/>
      </c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</row>
    <row r="59" ht="10.5" customHeight="1">
      <c r="A59" s="12" t="str">
        <f t="shared" si="1"/>
        <v>242ML</v>
      </c>
      <c r="B59" s="12">
        <f t="shared" si="2"/>
        <v>2020</v>
      </c>
      <c r="C59" s="12">
        <f t="shared" si="3"/>
        <v>6</v>
      </c>
      <c r="D59" s="230">
        <f>'242MLInput'!B80</f>
        <v>43990</v>
      </c>
      <c r="E59" s="111" t="str">
        <f t="shared" si="9"/>
        <v>GSO</v>
      </c>
      <c r="F59" s="112" t="str">
        <f>'242MLInput'!H80</f>
        <v>BUY</v>
      </c>
      <c r="G59" s="111" t="str">
        <f>'242MLInput'!N80</f>
        <v>Kevin Mock</v>
      </c>
      <c r="H59" s="111" t="str">
        <f>'242MLInput'!O80</f>
        <v/>
      </c>
      <c r="I59" s="111" t="str">
        <f>'242MLInput'!Q80</f>
        <v>Non-Rev</v>
      </c>
      <c r="J59" s="112" t="str">
        <f>'242MLInput'!R80</f>
        <v>Mx</v>
      </c>
      <c r="K59" s="113" t="str">
        <f>'242MLInput'!AC80</f>
        <v/>
      </c>
      <c r="L59" s="114"/>
      <c r="M59" s="115">
        <f>'242MLInput'!L80</f>
        <v>0.2</v>
      </c>
      <c r="N59" s="111" t="str">
        <f>IF(F59="","",(IF(R59='242MLInput'!K80,"","ERROR!")))</f>
        <v>ERROR!</v>
      </c>
      <c r="O59" s="64"/>
      <c r="P59" s="121">
        <v>1508.0</v>
      </c>
      <c r="Q59" s="133"/>
      <c r="R59" s="224">
        <f t="shared" si="5"/>
        <v>2474.2</v>
      </c>
      <c r="S59" s="235" t="str">
        <f>HYPERLINK('242MLInput'!AD80)</f>
        <v/>
      </c>
      <c r="T59" s="236" t="str">
        <f>HYPERLINK('242MLInput'!AE80)</f>
        <v/>
      </c>
      <c r="U59" s="237" t="str">
        <f>HYPERLINK('242MLInput'!AF80)</f>
        <v/>
      </c>
      <c r="V59" s="237" t="str">
        <f>HYPERLINK('242MLInput'!AG80)</f>
        <v/>
      </c>
      <c r="W59" s="237" t="str">
        <f>HYPERLINK('242MLInput'!AH80)</f>
        <v/>
      </c>
      <c r="X59" s="237" t="str">
        <f>HYPERLINK('242MLInput'!AI80)</f>
        <v/>
      </c>
      <c r="Y59" s="237" t="str">
        <f>HYPERLINK('242MLInput'!AJ80)</f>
        <v/>
      </c>
      <c r="Z59" s="237" t="str">
        <f>HYPERLINK('242MLInput'!AK80)</f>
        <v/>
      </c>
      <c r="AA59" s="238"/>
      <c r="AB59" s="238"/>
      <c r="AC59" s="238"/>
      <c r="AD59" s="238"/>
      <c r="AE59" s="238"/>
      <c r="AF59" s="238"/>
      <c r="AG59" s="238"/>
      <c r="AH59" s="238"/>
      <c r="AI59" s="238"/>
      <c r="AJ59" s="238"/>
      <c r="AK59" s="238"/>
      <c r="AL59" s="238"/>
      <c r="AM59" s="238"/>
      <c r="AN59" s="238"/>
      <c r="AO59" s="238"/>
      <c r="AP59" s="238"/>
      <c r="AQ59" s="238"/>
      <c r="AR59" s="238"/>
      <c r="AS59" s="238"/>
      <c r="AT59" s="238"/>
      <c r="AU59" s="238"/>
      <c r="AV59" s="238"/>
      <c r="AW59" s="238"/>
      <c r="AX59" s="238"/>
      <c r="AY59" s="238"/>
      <c r="AZ59" s="238"/>
      <c r="BA59" s="238"/>
      <c r="BB59" s="238"/>
      <c r="BC59" s="238"/>
      <c r="BD59" s="238"/>
      <c r="BE59" s="238"/>
      <c r="BF59" s="238"/>
      <c r="BG59" s="238"/>
      <c r="BH59" s="238"/>
      <c r="BI59" s="238"/>
      <c r="BJ59" s="238"/>
      <c r="BK59" s="238"/>
      <c r="BL59" s="238"/>
      <c r="BM59" s="238"/>
      <c r="BN59" s="238"/>
      <c r="BO59" s="238"/>
      <c r="BP59" s="238"/>
      <c r="BQ59" s="238"/>
      <c r="BR59" s="238"/>
      <c r="BS59" s="238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8"/>
      <c r="CJ59" s="238"/>
      <c r="CK59" s="238"/>
      <c r="CL59" s="238"/>
      <c r="CM59" s="238"/>
      <c r="CN59" s="238"/>
    </row>
    <row r="60" ht="10.5" customHeight="1">
      <c r="A60" s="118" t="str">
        <f t="shared" si="1"/>
        <v>242ML</v>
      </c>
      <c r="B60" s="118">
        <f t="shared" si="2"/>
        <v>2020</v>
      </c>
      <c r="C60" s="118">
        <f t="shared" si="3"/>
        <v>6</v>
      </c>
      <c r="D60" s="119">
        <f>'242MLInput'!B81</f>
        <v>43994</v>
      </c>
      <c r="E60" s="120" t="str">
        <f t="shared" si="9"/>
        <v>BUY</v>
      </c>
      <c r="F60" s="121" t="str">
        <f>'242MLInput'!H81</f>
        <v>FMY</v>
      </c>
      <c r="G60" s="120" t="str">
        <f>'242MLInput'!N81</f>
        <v>Kevin Mock</v>
      </c>
      <c r="H60" s="120" t="str">
        <f>'242MLInput'!O81</f>
        <v/>
      </c>
      <c r="I60" s="120" t="str">
        <f>'242MLInput'!Q81</f>
        <v>Passenger</v>
      </c>
      <c r="J60" s="121" t="str">
        <f>'242MLInput'!R81</f>
        <v>Boteler</v>
      </c>
      <c r="K60" s="122" t="str">
        <f>'242MLInput'!AC81</f>
        <v/>
      </c>
      <c r="L60" s="123"/>
      <c r="M60" s="124">
        <f>'242MLInput'!L81</f>
        <v>2.2</v>
      </c>
      <c r="N60" s="120" t="str">
        <f>IF(F60="","",(IF(R60='242MLInput'!K81,"","ERROR!")))</f>
        <v>ERROR!</v>
      </c>
      <c r="O60" s="120"/>
      <c r="P60" s="121">
        <v>1509.0</v>
      </c>
      <c r="Q60" s="121"/>
      <c r="R60" s="224">
        <f t="shared" si="5"/>
        <v>2476.4</v>
      </c>
      <c r="S60" s="132" t="str">
        <f>HYPERLINK('242MLInput'!AD81)</f>
        <v/>
      </c>
      <c r="T60" s="132" t="str">
        <f>HYPERLINK('242MLInput'!AE81)</f>
        <v/>
      </c>
      <c r="U60" s="132" t="str">
        <f>HYPERLINK('242MLInput'!AF81)</f>
        <v/>
      </c>
      <c r="V60" s="132" t="str">
        <f>HYPERLINK('242MLInput'!AG81)</f>
        <v/>
      </c>
      <c r="W60" s="132" t="str">
        <f>HYPERLINK('242MLInput'!AH81)</f>
        <v/>
      </c>
      <c r="X60" s="132" t="str">
        <f>HYPERLINK('242MLInput'!AI81)</f>
        <v/>
      </c>
      <c r="Y60" s="132" t="str">
        <f>HYPERLINK('242MLInput'!AJ81)</f>
        <v/>
      </c>
      <c r="Z60" s="132" t="str">
        <f>HYPERLINK('242MLInput'!AK81)</f>
        <v/>
      </c>
      <c r="AA60" s="118"/>
      <c r="AB60" s="118"/>
      <c r="AC60" s="118"/>
      <c r="AD60" s="118"/>
      <c r="AE60" s="118"/>
      <c r="AF60" s="118"/>
      <c r="AG60" s="118"/>
      <c r="AH60" s="118"/>
      <c r="AI60" s="118"/>
      <c r="AJ60" s="118"/>
      <c r="AK60" s="118"/>
      <c r="AL60" s="118"/>
      <c r="AM60" s="118"/>
      <c r="AN60" s="118"/>
      <c r="AO60" s="118"/>
      <c r="AP60" s="118"/>
      <c r="AQ60" s="118"/>
      <c r="AR60" s="118"/>
      <c r="AS60" s="118"/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/>
      <c r="BI60" s="118"/>
      <c r="BJ60" s="118"/>
      <c r="BK60" s="118"/>
      <c r="BL60" s="118"/>
      <c r="BM60" s="118"/>
      <c r="BN60" s="118"/>
      <c r="BO60" s="118"/>
      <c r="BP60" s="118"/>
      <c r="BQ60" s="118"/>
      <c r="BR60" s="118"/>
      <c r="BS60" s="118"/>
      <c r="BT60" s="118"/>
      <c r="BU60" s="118"/>
      <c r="BV60" s="118"/>
      <c r="BW60" s="118"/>
      <c r="BX60" s="118"/>
      <c r="BY60" s="118"/>
      <c r="BZ60" s="118"/>
      <c r="CA60" s="118"/>
      <c r="CB60" s="118"/>
      <c r="CC60" s="118"/>
      <c r="CD60" s="118"/>
      <c r="CE60" s="118"/>
      <c r="CF60" s="118"/>
      <c r="CG60" s="118"/>
      <c r="CH60" s="118"/>
      <c r="CI60" s="118"/>
      <c r="CJ60" s="118"/>
      <c r="CK60" s="118"/>
      <c r="CL60" s="118"/>
      <c r="CM60" s="118"/>
      <c r="CN60" s="118"/>
    </row>
    <row r="61" ht="10.5" customHeight="1">
      <c r="A61" s="118" t="str">
        <f t="shared" si="1"/>
        <v>242ML</v>
      </c>
      <c r="B61" s="118">
        <f t="shared" si="2"/>
        <v>2020</v>
      </c>
      <c r="C61" s="118">
        <f t="shared" si="3"/>
        <v>6</v>
      </c>
      <c r="D61" s="119">
        <f>'242MLInput'!B82</f>
        <v>43994</v>
      </c>
      <c r="E61" s="120" t="str">
        <f t="shared" si="9"/>
        <v>FMY</v>
      </c>
      <c r="F61" s="121" t="str">
        <f>'242MLInput'!H82</f>
        <v>GSO</v>
      </c>
      <c r="G61" s="120" t="str">
        <f>'242MLInput'!N82</f>
        <v>Kevin Mock</v>
      </c>
      <c r="H61" s="120" t="str">
        <f>'242MLInput'!O82</f>
        <v/>
      </c>
      <c r="I61" s="120" t="str">
        <f>'242MLInput'!Q82</f>
        <v>Passenger</v>
      </c>
      <c r="J61" s="121" t="str">
        <f>'242MLInput'!R82</f>
        <v>Boteler</v>
      </c>
      <c r="K61" s="122" t="str">
        <f>'242MLInput'!AC82</f>
        <v/>
      </c>
      <c r="L61" s="123"/>
      <c r="M61" s="124">
        <f>'242MLInput'!L82</f>
        <v>2</v>
      </c>
      <c r="N61" s="120" t="str">
        <f>IF(F61="","",(IF(R61='242MLInput'!K82,"","ERROR!")))</f>
        <v>ERROR!</v>
      </c>
      <c r="O61" s="120"/>
      <c r="P61" s="121">
        <v>1510.0</v>
      </c>
      <c r="Q61" s="121">
        <v>4314.0</v>
      </c>
      <c r="R61" s="224">
        <f t="shared" si="5"/>
        <v>2478.4</v>
      </c>
      <c r="S61" s="132" t="str">
        <f>HYPERLINK('242MLInput'!AD82)</f>
        <v/>
      </c>
      <c r="T61" s="132" t="str">
        <f>HYPERLINK('242MLInput'!AE82)</f>
        <v/>
      </c>
      <c r="U61" s="132" t="str">
        <f>HYPERLINK('242MLInput'!AF82)</f>
        <v/>
      </c>
      <c r="V61" s="132" t="str">
        <f>HYPERLINK('242MLInput'!AG82)</f>
        <v/>
      </c>
      <c r="W61" s="132" t="str">
        <f>HYPERLINK('242MLInput'!AH82)</f>
        <v/>
      </c>
      <c r="X61" s="132" t="str">
        <f>HYPERLINK('242MLInput'!AI82)</f>
        <v/>
      </c>
      <c r="Y61" s="132" t="str">
        <f>HYPERLINK('242MLInput'!AJ82)</f>
        <v/>
      </c>
      <c r="Z61" s="132" t="str">
        <f>HYPERLINK('242MLInput'!AK82)</f>
        <v/>
      </c>
      <c r="AA61" s="118"/>
      <c r="AB61" s="118"/>
      <c r="AC61" s="118"/>
      <c r="AD61" s="118"/>
      <c r="AE61" s="118"/>
      <c r="AF61" s="118"/>
      <c r="AG61" s="118"/>
      <c r="AH61" s="118"/>
      <c r="AI61" s="118"/>
      <c r="AJ61" s="118"/>
      <c r="AK61" s="118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18"/>
      <c r="CE61" s="118"/>
      <c r="CF61" s="118"/>
      <c r="CG61" s="118"/>
      <c r="CH61" s="118"/>
      <c r="CI61" s="118"/>
      <c r="CJ61" s="118"/>
      <c r="CK61" s="118"/>
      <c r="CL61" s="118"/>
      <c r="CM61" s="118"/>
      <c r="CN61" s="118"/>
    </row>
    <row r="62" ht="10.5" customHeight="1">
      <c r="A62" s="12" t="str">
        <f t="shared" si="1"/>
        <v>242ML</v>
      </c>
      <c r="B62" s="12">
        <f t="shared" si="2"/>
        <v>2020</v>
      </c>
      <c r="C62" s="12">
        <f t="shared" si="3"/>
        <v>6</v>
      </c>
      <c r="D62" s="230">
        <f>'242MLInput'!B83</f>
        <v>43998</v>
      </c>
      <c r="E62" s="111" t="str">
        <f t="shared" si="9"/>
        <v>GSO</v>
      </c>
      <c r="F62" s="112" t="str">
        <f>'242MLInput'!H83</f>
        <v>BUY</v>
      </c>
      <c r="G62" s="111" t="str">
        <f>'242MLInput'!N83</f>
        <v>Kevin Mock</v>
      </c>
      <c r="H62" s="111" t="str">
        <f>'242MLInput'!O83</f>
        <v/>
      </c>
      <c r="I62" s="111" t="str">
        <f>'242MLInput'!Q83</f>
        <v>Non-Rev</v>
      </c>
      <c r="J62" s="112" t="str">
        <f>'242MLInput'!R83</f>
        <v>Mx</v>
      </c>
      <c r="K62" s="113" t="str">
        <f>'242MLInput'!AC83</f>
        <v/>
      </c>
      <c r="L62" s="114"/>
      <c r="M62" s="115">
        <f>'242MLInput'!L83</f>
        <v>0.1</v>
      </c>
      <c r="N62" s="111" t="str">
        <f>IF(F62="","",(IF(R62='242MLInput'!K83,"","ERROR!")))</f>
        <v>ERROR!</v>
      </c>
      <c r="O62" s="64"/>
      <c r="P62" s="121">
        <v>1511.0</v>
      </c>
      <c r="Q62" s="133"/>
      <c r="R62" s="224">
        <f t="shared" si="5"/>
        <v>2478.5</v>
      </c>
      <c r="S62" s="235" t="str">
        <f>HYPERLINK('242MLInput'!AD83)</f>
        <v/>
      </c>
      <c r="T62" s="236" t="str">
        <f>HYPERLINK('242MLInput'!AE83)</f>
        <v/>
      </c>
      <c r="U62" s="237" t="str">
        <f>HYPERLINK('242MLInput'!AF83)</f>
        <v/>
      </c>
      <c r="V62" s="237" t="str">
        <f>HYPERLINK('242MLInput'!AG83)</f>
        <v/>
      </c>
      <c r="W62" s="237" t="str">
        <f>HYPERLINK('242MLInput'!AH83)</f>
        <v/>
      </c>
      <c r="X62" s="237" t="str">
        <f>HYPERLINK('242MLInput'!AI83)</f>
        <v/>
      </c>
      <c r="Y62" s="237" t="str">
        <f>HYPERLINK('242MLInput'!AJ83)</f>
        <v/>
      </c>
      <c r="Z62" s="237" t="str">
        <f>HYPERLINK('242MLInput'!AK83)</f>
        <v/>
      </c>
      <c r="AA62" s="238"/>
      <c r="AB62" s="238"/>
      <c r="AC62" s="238"/>
      <c r="AD62" s="238"/>
      <c r="AE62" s="238"/>
      <c r="AF62" s="238"/>
      <c r="AG62" s="238"/>
      <c r="AH62" s="238"/>
      <c r="AI62" s="238"/>
      <c r="AJ62" s="238"/>
      <c r="AK62" s="238"/>
      <c r="AL62" s="238"/>
      <c r="AM62" s="238"/>
      <c r="AN62" s="238"/>
      <c r="AO62" s="238"/>
      <c r="AP62" s="238"/>
      <c r="AQ62" s="238"/>
      <c r="AR62" s="238"/>
      <c r="AS62" s="238"/>
      <c r="AT62" s="238"/>
      <c r="AU62" s="238"/>
      <c r="AV62" s="238"/>
      <c r="AW62" s="238"/>
      <c r="AX62" s="238"/>
      <c r="AY62" s="238"/>
      <c r="AZ62" s="238"/>
      <c r="BA62" s="238"/>
      <c r="BB62" s="238"/>
      <c r="BC62" s="238"/>
      <c r="BD62" s="238"/>
      <c r="BE62" s="238"/>
      <c r="BF62" s="238"/>
      <c r="BG62" s="238"/>
      <c r="BH62" s="238"/>
      <c r="BI62" s="238"/>
      <c r="BJ62" s="238"/>
      <c r="BK62" s="238"/>
      <c r="BL62" s="238"/>
      <c r="BM62" s="238"/>
      <c r="BN62" s="238"/>
      <c r="BO62" s="238"/>
      <c r="BP62" s="238"/>
      <c r="BQ62" s="238"/>
      <c r="BR62" s="238"/>
      <c r="BS62" s="238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8"/>
      <c r="CJ62" s="238"/>
      <c r="CK62" s="238"/>
      <c r="CL62" s="238"/>
      <c r="CM62" s="238"/>
      <c r="CN62" s="238"/>
    </row>
    <row r="63" ht="10.5" customHeight="1">
      <c r="A63" s="118" t="str">
        <f t="shared" si="1"/>
        <v>242ML</v>
      </c>
      <c r="B63" s="118">
        <f t="shared" si="2"/>
        <v>2020</v>
      </c>
      <c r="C63" s="118">
        <f t="shared" si="3"/>
        <v>6</v>
      </c>
      <c r="D63" s="119">
        <f>'242MLInput'!B84</f>
        <v>44003</v>
      </c>
      <c r="E63" s="120" t="str">
        <f t="shared" si="9"/>
        <v>BUY</v>
      </c>
      <c r="F63" s="121" t="str">
        <f>'242MLInput'!H84</f>
        <v>FMY</v>
      </c>
      <c r="G63" s="120" t="str">
        <f>'242MLInput'!N84</f>
        <v>Kevin Mock</v>
      </c>
      <c r="H63" s="120" t="str">
        <f>'242MLInput'!O84</f>
        <v/>
      </c>
      <c r="I63" s="120" t="str">
        <f>'242MLInput'!Q84</f>
        <v>Passenger</v>
      </c>
      <c r="J63" s="121" t="str">
        <f>'242MLInput'!R84</f>
        <v>Boteler</v>
      </c>
      <c r="K63" s="122" t="str">
        <f>'242MLInput'!AC84</f>
        <v/>
      </c>
      <c r="L63" s="123"/>
      <c r="M63" s="124">
        <f>'242MLInput'!L84</f>
        <v>2</v>
      </c>
      <c r="N63" s="120" t="str">
        <f>IF(F63="","",(IF(R63='242MLInput'!K84,"","ERROR!")))</f>
        <v>ERROR!</v>
      </c>
      <c r="O63" s="120"/>
      <c r="P63" s="121">
        <v>1512.0</v>
      </c>
      <c r="Q63" s="121"/>
      <c r="R63" s="224">
        <f t="shared" si="5"/>
        <v>2480.5</v>
      </c>
      <c r="S63" s="132" t="str">
        <f>HYPERLINK('242MLInput'!AD84)</f>
        <v/>
      </c>
      <c r="T63" s="132" t="str">
        <f>HYPERLINK('242MLInput'!AE84)</f>
        <v/>
      </c>
      <c r="U63" s="132" t="str">
        <f>HYPERLINK('242MLInput'!AF84)</f>
        <v/>
      </c>
      <c r="V63" s="132" t="str">
        <f>HYPERLINK('242MLInput'!AG84)</f>
        <v/>
      </c>
      <c r="W63" s="132" t="str">
        <f>HYPERLINK('242MLInput'!AH84)</f>
        <v/>
      </c>
      <c r="X63" s="132" t="str">
        <f>HYPERLINK('242MLInput'!AI84)</f>
        <v/>
      </c>
      <c r="Y63" s="132" t="str">
        <f>HYPERLINK('242MLInput'!AJ84)</f>
        <v/>
      </c>
      <c r="Z63" s="132" t="str">
        <f>HYPERLINK('242MLInput'!AK84)</f>
        <v/>
      </c>
      <c r="AA63" s="118"/>
      <c r="AB63" s="118"/>
      <c r="AC63" s="118"/>
      <c r="AD63" s="118"/>
      <c r="AE63" s="118"/>
      <c r="AF63" s="118"/>
      <c r="AG63" s="118"/>
      <c r="AH63" s="118"/>
      <c r="AI63" s="118"/>
      <c r="AJ63" s="118"/>
      <c r="AK63" s="118"/>
      <c r="AL63" s="118"/>
      <c r="AM63" s="118"/>
      <c r="AN63" s="118"/>
      <c r="AO63" s="118"/>
      <c r="AP63" s="118"/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18"/>
      <c r="CE63" s="118"/>
      <c r="CF63" s="118"/>
      <c r="CG63" s="118"/>
      <c r="CH63" s="118"/>
      <c r="CI63" s="118"/>
      <c r="CJ63" s="118"/>
      <c r="CK63" s="118"/>
      <c r="CL63" s="118"/>
      <c r="CM63" s="118"/>
      <c r="CN63" s="118"/>
    </row>
    <row r="64" ht="10.5" customHeight="1">
      <c r="A64" s="118" t="str">
        <f t="shared" si="1"/>
        <v>242ML</v>
      </c>
      <c r="B64" s="118">
        <f t="shared" si="2"/>
        <v>2020</v>
      </c>
      <c r="C64" s="118">
        <f t="shared" si="3"/>
        <v>6</v>
      </c>
      <c r="D64" s="119">
        <f>'242MLInput'!B85</f>
        <v>44003</v>
      </c>
      <c r="E64" s="120" t="str">
        <f t="shared" si="9"/>
        <v>FMY</v>
      </c>
      <c r="F64" s="121" t="str">
        <f>'242MLInput'!H85</f>
        <v>BUY</v>
      </c>
      <c r="G64" s="120" t="str">
        <f>'242MLInput'!N85</f>
        <v>Kevin Mock</v>
      </c>
      <c r="H64" s="120" t="str">
        <f>'242MLInput'!O85</f>
        <v/>
      </c>
      <c r="I64" s="120" t="str">
        <f>'242MLInput'!Q85</f>
        <v>Passenger</v>
      </c>
      <c r="J64" s="121" t="str">
        <f>'242MLInput'!R85</f>
        <v>Boteler</v>
      </c>
      <c r="K64" s="122" t="str">
        <f>'242MLInput'!AC85</f>
        <v/>
      </c>
      <c r="L64" s="123"/>
      <c r="M64" s="124">
        <f>'242MLInput'!L85</f>
        <v>1.9</v>
      </c>
      <c r="N64" s="120" t="str">
        <f>IF(F64="","",(IF(R64='242MLInput'!K85,"","ERROR!")))</f>
        <v>ERROR!</v>
      </c>
      <c r="O64" s="120"/>
      <c r="P64" s="121">
        <v>1513.0</v>
      </c>
      <c r="Q64" s="121">
        <v>4314.0</v>
      </c>
      <c r="R64" s="224">
        <f t="shared" si="5"/>
        <v>2482.4</v>
      </c>
      <c r="S64" s="132" t="str">
        <f>HYPERLINK('242MLInput'!AD85)</f>
        <v/>
      </c>
      <c r="T64" s="132" t="str">
        <f>HYPERLINK('242MLInput'!AE85)</f>
        <v/>
      </c>
      <c r="U64" s="132" t="str">
        <f>HYPERLINK('242MLInput'!AF85)</f>
        <v/>
      </c>
      <c r="V64" s="132" t="str">
        <f>HYPERLINK('242MLInput'!AG85)</f>
        <v/>
      </c>
      <c r="W64" s="132" t="str">
        <f>HYPERLINK('242MLInput'!AH85)</f>
        <v/>
      </c>
      <c r="X64" s="132" t="str">
        <f>HYPERLINK('242MLInput'!AI85)</f>
        <v/>
      </c>
      <c r="Y64" s="132" t="str">
        <f>HYPERLINK('242MLInput'!AJ85)</f>
        <v/>
      </c>
      <c r="Z64" s="132" t="str">
        <f>HYPERLINK('242MLInput'!AK85)</f>
        <v/>
      </c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18"/>
      <c r="AS64" s="118"/>
      <c r="AT64" s="118"/>
      <c r="AU64" s="118"/>
      <c r="AV64" s="118"/>
      <c r="AW64" s="118"/>
      <c r="AX64" s="118"/>
      <c r="AY64" s="118"/>
      <c r="AZ64" s="118"/>
      <c r="BA64" s="118"/>
      <c r="BB64" s="118"/>
      <c r="BC64" s="118"/>
      <c r="BD64" s="118"/>
      <c r="BE64" s="118"/>
      <c r="BF64" s="118"/>
      <c r="BG64" s="118"/>
      <c r="BH64" s="118"/>
      <c r="BI64" s="118"/>
      <c r="BJ64" s="118"/>
      <c r="BK64" s="118"/>
      <c r="BL64" s="118"/>
      <c r="BM64" s="118"/>
      <c r="BN64" s="118"/>
      <c r="BO64" s="118"/>
      <c r="BP64" s="118"/>
      <c r="BQ64" s="118"/>
      <c r="BR64" s="118"/>
      <c r="BS64" s="118"/>
      <c r="BT64" s="118"/>
      <c r="BU64" s="118"/>
      <c r="BV64" s="118"/>
      <c r="BW64" s="118"/>
      <c r="BX64" s="118"/>
      <c r="BY64" s="118"/>
      <c r="BZ64" s="118"/>
      <c r="CA64" s="118"/>
      <c r="CB64" s="118"/>
      <c r="CC64" s="118"/>
      <c r="CD64" s="118"/>
      <c r="CE64" s="118"/>
      <c r="CF64" s="118"/>
      <c r="CG64" s="118"/>
      <c r="CH64" s="118"/>
      <c r="CI64" s="118"/>
      <c r="CJ64" s="118"/>
      <c r="CK64" s="118"/>
      <c r="CL64" s="118"/>
      <c r="CM64" s="118"/>
      <c r="CN64" s="118"/>
    </row>
    <row r="65" ht="10.5" customHeight="1">
      <c r="A65" s="118" t="str">
        <f t="shared" si="1"/>
        <v>242ML</v>
      </c>
      <c r="B65" s="118">
        <f t="shared" si="2"/>
        <v>2020</v>
      </c>
      <c r="C65" s="118">
        <f t="shared" si="3"/>
        <v>7</v>
      </c>
      <c r="D65" s="119">
        <f>'242MLInput'!B93</f>
        <v>44030</v>
      </c>
      <c r="E65" s="120" t="str">
        <f>IF(#REF!&lt;&gt;"",#REF!,"")</f>
        <v>#REF!</v>
      </c>
      <c r="F65" s="121" t="str">
        <f>'242MLInput'!H93</f>
        <v>BNA</v>
      </c>
      <c r="G65" s="120" t="str">
        <f>'242MLInput'!N93</f>
        <v>Kevin Mock</v>
      </c>
      <c r="H65" s="120" t="str">
        <f>'242MLInput'!O93</f>
        <v/>
      </c>
      <c r="I65" s="120" t="str">
        <f>'242MLInput'!Q93</f>
        <v>Cargo</v>
      </c>
      <c r="J65" s="121" t="str">
        <f>'242MLInput'!R93</f>
        <v>Rome</v>
      </c>
      <c r="K65" s="122" t="str">
        <f>'242MLInput'!AC93</f>
        <v/>
      </c>
      <c r="L65" s="123"/>
      <c r="M65" s="124">
        <f>'242MLInput'!L93</f>
        <v>1.4</v>
      </c>
      <c r="N65" s="120" t="str">
        <f>IF(F65="","",(IF(R65='242MLInput'!K93,"","ERROR!")))</f>
        <v>ERROR!</v>
      </c>
      <c r="O65" s="120"/>
      <c r="P65" s="121">
        <v>1521.0</v>
      </c>
      <c r="Q65" s="121"/>
      <c r="R65" s="224">
        <f t="shared" si="5"/>
        <v>2483.8</v>
      </c>
      <c r="S65" s="132" t="str">
        <f>HYPERLINK('242MLInput'!AD93)</f>
        <v/>
      </c>
      <c r="T65" s="132" t="str">
        <f>HYPERLINK('242MLInput'!AE93)</f>
        <v/>
      </c>
      <c r="U65" s="132" t="str">
        <f>HYPERLINK('242MLInput'!AF93)</f>
        <v/>
      </c>
      <c r="V65" s="132" t="str">
        <f>HYPERLINK('242MLInput'!AG93)</f>
        <v/>
      </c>
      <c r="W65" s="132" t="str">
        <f>HYPERLINK('242MLInput'!AH93)</f>
        <v/>
      </c>
      <c r="X65" s="132" t="str">
        <f>HYPERLINK('242MLInput'!AI93)</f>
        <v/>
      </c>
      <c r="Y65" s="132" t="str">
        <f>HYPERLINK('242MLInput'!AJ93)</f>
        <v/>
      </c>
      <c r="Z65" s="132" t="str">
        <f>HYPERLINK('242MLInput'!AK93)</f>
        <v/>
      </c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K65" s="118"/>
      <c r="AL65" s="118"/>
      <c r="AM65" s="118"/>
      <c r="AN65" s="118"/>
      <c r="AO65" s="118"/>
      <c r="AP65" s="118"/>
      <c r="AQ65" s="118"/>
      <c r="AR65" s="118"/>
      <c r="AS65" s="118"/>
      <c r="AT65" s="118"/>
      <c r="AU65" s="118"/>
      <c r="AV65" s="118"/>
      <c r="AW65" s="118"/>
      <c r="AX65" s="118"/>
      <c r="AY65" s="118"/>
      <c r="AZ65" s="118"/>
      <c r="BA65" s="118"/>
      <c r="BB65" s="118"/>
      <c r="BC65" s="118"/>
      <c r="BD65" s="118"/>
      <c r="BE65" s="118"/>
      <c r="BF65" s="118"/>
      <c r="BG65" s="118"/>
      <c r="BH65" s="118"/>
      <c r="BI65" s="118"/>
      <c r="BJ65" s="118"/>
      <c r="BK65" s="118"/>
      <c r="BL65" s="118"/>
      <c r="BM65" s="118"/>
      <c r="BN65" s="118"/>
      <c r="BO65" s="118"/>
      <c r="BP65" s="118"/>
      <c r="BQ65" s="118"/>
      <c r="BR65" s="118"/>
      <c r="BS65" s="118"/>
      <c r="BT65" s="118"/>
      <c r="BU65" s="118"/>
      <c r="BV65" s="118"/>
      <c r="BW65" s="118"/>
      <c r="BX65" s="118"/>
      <c r="BY65" s="118"/>
      <c r="BZ65" s="118"/>
      <c r="CA65" s="118"/>
      <c r="CB65" s="118"/>
      <c r="CC65" s="118"/>
      <c r="CD65" s="118"/>
      <c r="CE65" s="118"/>
      <c r="CF65" s="118"/>
      <c r="CG65" s="118"/>
      <c r="CH65" s="118"/>
      <c r="CI65" s="118"/>
      <c r="CJ65" s="118"/>
      <c r="CK65" s="118"/>
      <c r="CL65" s="118"/>
      <c r="CM65" s="118"/>
      <c r="CN65" s="118"/>
    </row>
    <row r="66" ht="10.5" customHeight="1">
      <c r="A66" s="118" t="str">
        <f t="shared" si="1"/>
        <v>242ML</v>
      </c>
      <c r="B66" s="118">
        <f t="shared" si="2"/>
        <v>2020</v>
      </c>
      <c r="C66" s="118">
        <f t="shared" si="3"/>
        <v>7</v>
      </c>
      <c r="D66" s="119">
        <f>'242MLInput'!B94</f>
        <v>44030</v>
      </c>
      <c r="E66" s="120" t="str">
        <f t="shared" ref="E66:E80" si="10">IF(F65&lt;&gt;"",F65,"")</f>
        <v>BNA</v>
      </c>
      <c r="F66" s="121" t="str">
        <f>'242MLInput'!H94</f>
        <v>IAD</v>
      </c>
      <c r="G66" s="120" t="str">
        <f>'242MLInput'!N94</f>
        <v>Kevin Mock</v>
      </c>
      <c r="H66" s="120" t="str">
        <f>'242MLInput'!O94</f>
        <v/>
      </c>
      <c r="I66" s="120" t="str">
        <f>'242MLInput'!Q94</f>
        <v>Cargo</v>
      </c>
      <c r="J66" s="121" t="str">
        <f>'242MLInput'!R94</f>
        <v>Rome</v>
      </c>
      <c r="K66" s="122" t="str">
        <f>'242MLInput'!AC94</f>
        <v/>
      </c>
      <c r="L66" s="123"/>
      <c r="M66" s="124">
        <f>'242MLInput'!L94</f>
        <v>1.5</v>
      </c>
      <c r="N66" s="120" t="str">
        <f>IF(F66="","",(IF(R66='242MLInput'!K94,"","ERROR!")))</f>
        <v>ERROR!</v>
      </c>
      <c r="O66" s="120"/>
      <c r="P66" s="121">
        <v>1522.0</v>
      </c>
      <c r="Q66" s="121"/>
      <c r="R66" s="224">
        <f t="shared" si="5"/>
        <v>2485.3</v>
      </c>
      <c r="S66" s="132" t="str">
        <f>HYPERLINK('242MLInput'!AD94)</f>
        <v/>
      </c>
      <c r="T66" s="132" t="str">
        <f>HYPERLINK('242MLInput'!AE94)</f>
        <v/>
      </c>
      <c r="U66" s="132" t="str">
        <f>HYPERLINK('242MLInput'!AF94)</f>
        <v/>
      </c>
      <c r="V66" s="132" t="str">
        <f>HYPERLINK('242MLInput'!AG94)</f>
        <v/>
      </c>
      <c r="W66" s="132" t="str">
        <f>HYPERLINK('242MLInput'!AH94)</f>
        <v/>
      </c>
      <c r="X66" s="132" t="str">
        <f>HYPERLINK('242MLInput'!AI94)</f>
        <v/>
      </c>
      <c r="Y66" s="132" t="str">
        <f>HYPERLINK('242MLInput'!AJ94)</f>
        <v/>
      </c>
      <c r="Z66" s="132" t="str">
        <f>HYPERLINK('242MLInput'!AK94)</f>
        <v/>
      </c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18"/>
      <c r="AM66" s="118"/>
      <c r="AN66" s="118"/>
      <c r="AO66" s="118"/>
      <c r="AP66" s="118"/>
      <c r="AQ66" s="118"/>
      <c r="AR66" s="118"/>
      <c r="AS66" s="118"/>
      <c r="AT66" s="118"/>
      <c r="AU66" s="118"/>
      <c r="AV66" s="118"/>
      <c r="AW66" s="118"/>
      <c r="AX66" s="118"/>
      <c r="AY66" s="118"/>
      <c r="AZ66" s="118"/>
      <c r="BA66" s="118"/>
      <c r="BB66" s="118"/>
      <c r="BC66" s="118"/>
      <c r="BD66" s="118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18"/>
      <c r="BP66" s="118"/>
      <c r="BQ66" s="118"/>
      <c r="BR66" s="118"/>
      <c r="BS66" s="118"/>
      <c r="BT66" s="118"/>
      <c r="BU66" s="118"/>
      <c r="BV66" s="118"/>
      <c r="BW66" s="118"/>
      <c r="BX66" s="118"/>
      <c r="BY66" s="118"/>
      <c r="BZ66" s="118"/>
      <c r="CA66" s="118"/>
      <c r="CB66" s="118"/>
      <c r="CC66" s="118"/>
      <c r="CD66" s="118"/>
      <c r="CE66" s="118"/>
      <c r="CF66" s="118"/>
      <c r="CG66" s="118"/>
      <c r="CH66" s="118"/>
      <c r="CI66" s="118"/>
      <c r="CJ66" s="118"/>
      <c r="CK66" s="118"/>
      <c r="CL66" s="118"/>
      <c r="CM66" s="118"/>
      <c r="CN66" s="118"/>
    </row>
    <row r="67" ht="10.5" customHeight="1">
      <c r="A67" s="118" t="str">
        <f t="shared" si="1"/>
        <v>242ML</v>
      </c>
      <c r="B67" s="118">
        <f t="shared" si="2"/>
        <v>2020</v>
      </c>
      <c r="C67" s="118">
        <f t="shared" si="3"/>
        <v>7</v>
      </c>
      <c r="D67" s="119">
        <f>'242MLInput'!B95</f>
        <v>44030</v>
      </c>
      <c r="E67" s="120" t="str">
        <f t="shared" si="10"/>
        <v>IAD</v>
      </c>
      <c r="F67" s="121" t="str">
        <f>'242MLInput'!H95</f>
        <v>GSO</v>
      </c>
      <c r="G67" s="120" t="str">
        <f>'242MLInput'!N95</f>
        <v>Kevin Mock</v>
      </c>
      <c r="H67" s="120" t="str">
        <f>'242MLInput'!O95</f>
        <v/>
      </c>
      <c r="I67" s="120" t="str">
        <f>'242MLInput'!Q95</f>
        <v>Cargo</v>
      </c>
      <c r="J67" s="121" t="str">
        <f>'242MLInput'!R95</f>
        <v>Rome</v>
      </c>
      <c r="K67" s="122" t="str">
        <f>'242MLInput'!AC95</f>
        <v/>
      </c>
      <c r="L67" s="123"/>
      <c r="M67" s="124">
        <f>'242MLInput'!L95</f>
        <v>1</v>
      </c>
      <c r="N67" s="120" t="str">
        <f>IF(F67="","",(IF(R67='242MLInput'!K95,"","ERROR!")))</f>
        <v>ERROR!</v>
      </c>
      <c r="O67" s="120"/>
      <c r="P67" s="121">
        <v>1523.0</v>
      </c>
      <c r="Q67" s="121">
        <v>4332.0</v>
      </c>
      <c r="R67" s="224">
        <f t="shared" si="5"/>
        <v>2486.3</v>
      </c>
      <c r="S67" s="132" t="str">
        <f>HYPERLINK('242MLInput'!AD95)</f>
        <v/>
      </c>
      <c r="T67" s="132" t="str">
        <f>HYPERLINK('242MLInput'!AE95)</f>
        <v/>
      </c>
      <c r="U67" s="132" t="str">
        <f>HYPERLINK('242MLInput'!AF95)</f>
        <v/>
      </c>
      <c r="V67" s="132" t="str">
        <f>HYPERLINK('242MLInput'!AG95)</f>
        <v/>
      </c>
      <c r="W67" s="132" t="str">
        <f>HYPERLINK('242MLInput'!AH95)</f>
        <v/>
      </c>
      <c r="X67" s="132" t="str">
        <f>HYPERLINK('242MLInput'!AI95)</f>
        <v/>
      </c>
      <c r="Y67" s="132" t="str">
        <f>HYPERLINK('242MLInput'!AJ95)</f>
        <v/>
      </c>
      <c r="Z67" s="132" t="str">
        <f>HYPERLINK('242MLInput'!AK95)</f>
        <v/>
      </c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  <c r="CE67" s="118"/>
      <c r="CF67" s="118"/>
      <c r="CG67" s="118"/>
      <c r="CH67" s="118"/>
      <c r="CI67" s="118"/>
      <c r="CJ67" s="118"/>
      <c r="CK67" s="118"/>
      <c r="CL67" s="118"/>
      <c r="CM67" s="118"/>
      <c r="CN67" s="118"/>
    </row>
    <row r="68" ht="10.5" customHeight="1">
      <c r="A68" s="12" t="str">
        <f t="shared" si="1"/>
        <v>242ML</v>
      </c>
      <c r="B68" s="12">
        <f t="shared" si="2"/>
        <v>2020</v>
      </c>
      <c r="C68" s="12">
        <f t="shared" si="3"/>
        <v>7</v>
      </c>
      <c r="D68" s="230">
        <f>'242MLInput'!B96</f>
        <v>44035</v>
      </c>
      <c r="E68" s="111" t="str">
        <f t="shared" si="10"/>
        <v>GSO</v>
      </c>
      <c r="F68" s="112" t="str">
        <f>'242MLInput'!H96</f>
        <v>BUY</v>
      </c>
      <c r="G68" s="111" t="str">
        <f>'242MLInput'!N96</f>
        <v>Kevin Mock</v>
      </c>
      <c r="H68" s="111" t="str">
        <f>'242MLInput'!O96</f>
        <v/>
      </c>
      <c r="I68" s="111" t="str">
        <f>'242MLInput'!Q96</f>
        <v>Non-Rev</v>
      </c>
      <c r="J68" s="112" t="str">
        <f>'242MLInput'!R96</f>
        <v>Mx</v>
      </c>
      <c r="K68" s="113" t="str">
        <f>'242MLInput'!AC96</f>
        <v/>
      </c>
      <c r="L68" s="114"/>
      <c r="M68" s="115">
        <f>'242MLInput'!L96</f>
        <v>0.1</v>
      </c>
      <c r="N68" s="111" t="str">
        <f>IF(F68="","",(IF(R68='242MLInput'!K96,"","ERROR!")))</f>
        <v>ERROR!</v>
      </c>
      <c r="O68" s="64"/>
      <c r="P68" s="121">
        <v>1524.0</v>
      </c>
      <c r="Q68" s="133"/>
      <c r="R68" s="224">
        <f t="shared" si="5"/>
        <v>2486.4</v>
      </c>
      <c r="S68" s="235" t="str">
        <f>HYPERLINK('242MLInput'!AD96)</f>
        <v/>
      </c>
      <c r="T68" s="236" t="str">
        <f>HYPERLINK('242MLInput'!AE96)</f>
        <v/>
      </c>
      <c r="U68" s="237" t="str">
        <f>HYPERLINK('242MLInput'!AF96)</f>
        <v/>
      </c>
      <c r="V68" s="237" t="str">
        <f>HYPERLINK('242MLInput'!AG96)</f>
        <v/>
      </c>
      <c r="W68" s="237" t="str">
        <f>HYPERLINK('242MLInput'!AH96)</f>
        <v/>
      </c>
      <c r="X68" s="237" t="str">
        <f>HYPERLINK('242MLInput'!AI96)</f>
        <v/>
      </c>
      <c r="Y68" s="237" t="str">
        <f>HYPERLINK('242MLInput'!AJ96)</f>
        <v/>
      </c>
      <c r="Z68" s="237" t="str">
        <f>HYPERLINK('242MLInput'!AK96)</f>
        <v/>
      </c>
      <c r="AA68" s="238"/>
      <c r="AB68" s="238"/>
      <c r="AC68" s="238"/>
      <c r="AD68" s="238"/>
      <c r="AE68" s="238"/>
      <c r="AF68" s="238"/>
      <c r="AG68" s="238"/>
      <c r="AH68" s="238"/>
      <c r="AI68" s="238"/>
      <c r="AJ68" s="238"/>
      <c r="AK68" s="238"/>
      <c r="AL68" s="238"/>
      <c r="AM68" s="238"/>
      <c r="AN68" s="238"/>
      <c r="AO68" s="238"/>
      <c r="AP68" s="238"/>
      <c r="AQ68" s="238"/>
      <c r="AR68" s="238"/>
      <c r="AS68" s="238"/>
      <c r="AT68" s="238"/>
      <c r="AU68" s="238"/>
      <c r="AV68" s="238"/>
      <c r="AW68" s="238"/>
      <c r="AX68" s="238"/>
      <c r="AY68" s="238"/>
      <c r="AZ68" s="238"/>
      <c r="BA68" s="238"/>
      <c r="BB68" s="238"/>
      <c r="BC68" s="238"/>
      <c r="BD68" s="238"/>
      <c r="BE68" s="238"/>
      <c r="BF68" s="238"/>
      <c r="BG68" s="238"/>
      <c r="BH68" s="238"/>
      <c r="BI68" s="238"/>
      <c r="BJ68" s="238"/>
      <c r="BK68" s="238"/>
      <c r="BL68" s="238"/>
      <c r="BM68" s="238"/>
      <c r="BN68" s="238"/>
      <c r="BO68" s="238"/>
      <c r="BP68" s="238"/>
      <c r="BQ68" s="238"/>
      <c r="BR68" s="238"/>
      <c r="BS68" s="238"/>
      <c r="BT68" s="238"/>
      <c r="BU68" s="238"/>
      <c r="BV68" s="238"/>
      <c r="BW68" s="238"/>
      <c r="BX68" s="238"/>
      <c r="BY68" s="238"/>
      <c r="BZ68" s="238"/>
      <c r="CA68" s="238"/>
      <c r="CB68" s="238"/>
      <c r="CC68" s="238"/>
      <c r="CD68" s="238"/>
      <c r="CE68" s="238"/>
      <c r="CF68" s="238"/>
      <c r="CG68" s="238"/>
      <c r="CH68" s="238"/>
      <c r="CI68" s="238"/>
      <c r="CJ68" s="238"/>
      <c r="CK68" s="238"/>
      <c r="CL68" s="238"/>
      <c r="CM68" s="238"/>
      <c r="CN68" s="238"/>
    </row>
    <row r="69" ht="10.5" customHeight="1">
      <c r="A69" s="118" t="str">
        <f t="shared" si="1"/>
        <v>242ML</v>
      </c>
      <c r="B69" s="118">
        <f t="shared" si="2"/>
        <v>2020</v>
      </c>
      <c r="C69" s="118">
        <f t="shared" si="3"/>
        <v>7</v>
      </c>
      <c r="D69" s="119">
        <f>'242MLInput'!B97</f>
        <v>44035</v>
      </c>
      <c r="E69" s="120" t="str">
        <f t="shared" si="10"/>
        <v>BUY</v>
      </c>
      <c r="F69" s="121" t="str">
        <f>'242MLInput'!H97</f>
        <v>CNI</v>
      </c>
      <c r="G69" s="120" t="str">
        <f>'242MLInput'!N97</f>
        <v>Kevin Mock</v>
      </c>
      <c r="H69" s="120" t="str">
        <f>'242MLInput'!O97</f>
        <v/>
      </c>
      <c r="I69" s="120" t="str">
        <f>'242MLInput'!Q97</f>
        <v>Cargo</v>
      </c>
      <c r="J69" s="121" t="str">
        <f>'242MLInput'!R97</f>
        <v>FDS</v>
      </c>
      <c r="K69" s="122" t="str">
        <f>'242MLInput'!AC97</f>
        <v/>
      </c>
      <c r="L69" s="123"/>
      <c r="M69" s="124">
        <f>'242MLInput'!L97</f>
        <v>0.9</v>
      </c>
      <c r="N69" s="120" t="str">
        <f>IF(F69="","",(IF(R69='242MLInput'!K97,"","ERROR!")))</f>
        <v>ERROR!</v>
      </c>
      <c r="O69" s="120"/>
      <c r="P69" s="121">
        <v>1525.0</v>
      </c>
      <c r="Q69" s="121"/>
      <c r="R69" s="224">
        <f t="shared" si="5"/>
        <v>2487.3</v>
      </c>
      <c r="S69" s="132" t="str">
        <f>HYPERLINK('242MLInput'!AD97)</f>
        <v/>
      </c>
      <c r="T69" s="132" t="str">
        <f>HYPERLINK('242MLInput'!AE97)</f>
        <v/>
      </c>
      <c r="U69" s="132" t="str">
        <f>HYPERLINK('242MLInput'!AF97)</f>
        <v/>
      </c>
      <c r="V69" s="132" t="str">
        <f>HYPERLINK('242MLInput'!AG97)</f>
        <v/>
      </c>
      <c r="W69" s="132" t="str">
        <f>HYPERLINK('242MLInput'!AH97)</f>
        <v/>
      </c>
      <c r="X69" s="132" t="str">
        <f>HYPERLINK('242MLInput'!AI97)</f>
        <v/>
      </c>
      <c r="Y69" s="132" t="str">
        <f>HYPERLINK('242MLInput'!AJ97)</f>
        <v/>
      </c>
      <c r="Z69" s="132" t="str">
        <f>HYPERLINK('242MLInput'!AK97)</f>
        <v/>
      </c>
      <c r="AA69" s="118"/>
      <c r="AB69" s="118"/>
      <c r="AC69" s="118"/>
      <c r="AD69" s="118"/>
      <c r="AE69" s="118"/>
      <c r="AF69" s="118"/>
      <c r="AG69" s="118"/>
      <c r="AH69" s="118"/>
      <c r="AI69" s="118"/>
      <c r="AJ69" s="118"/>
      <c r="AK69" s="118"/>
      <c r="AL69" s="118"/>
      <c r="AM69" s="118"/>
      <c r="AN69" s="118"/>
      <c r="AO69" s="118"/>
      <c r="AP69" s="118"/>
      <c r="AQ69" s="118"/>
      <c r="AR69" s="118"/>
      <c r="AS69" s="118"/>
      <c r="AT69" s="118"/>
      <c r="AU69" s="118"/>
      <c r="AV69" s="118"/>
      <c r="AW69" s="118"/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/>
      <c r="BK69" s="118"/>
      <c r="BL69" s="118"/>
      <c r="BM69" s="118"/>
      <c r="BN69" s="118"/>
      <c r="BO69" s="118"/>
      <c r="BP69" s="118"/>
      <c r="BQ69" s="118"/>
      <c r="BR69" s="118"/>
      <c r="BS69" s="118"/>
      <c r="BT69" s="118"/>
      <c r="BU69" s="118"/>
      <c r="BV69" s="118"/>
      <c r="BW69" s="118"/>
      <c r="BX69" s="118"/>
      <c r="BY69" s="118"/>
      <c r="BZ69" s="118"/>
      <c r="CA69" s="118"/>
      <c r="CB69" s="118"/>
      <c r="CC69" s="118"/>
      <c r="CD69" s="118"/>
      <c r="CE69" s="118"/>
      <c r="CF69" s="118"/>
      <c r="CG69" s="118"/>
      <c r="CH69" s="118"/>
      <c r="CI69" s="118"/>
      <c r="CJ69" s="118"/>
      <c r="CK69" s="118"/>
      <c r="CL69" s="118"/>
      <c r="CM69" s="118"/>
      <c r="CN69" s="118"/>
    </row>
    <row r="70" ht="10.5" customHeight="1">
      <c r="A70" s="118" t="str">
        <f t="shared" si="1"/>
        <v>242ML</v>
      </c>
      <c r="B70" s="118">
        <f t="shared" si="2"/>
        <v>2020</v>
      </c>
      <c r="C70" s="118">
        <f t="shared" si="3"/>
        <v>7</v>
      </c>
      <c r="D70" s="119">
        <f>'242MLInput'!B98</f>
        <v>44036</v>
      </c>
      <c r="E70" s="120" t="str">
        <f t="shared" si="10"/>
        <v>CNI</v>
      </c>
      <c r="F70" s="121" t="str">
        <f>'242MLInput'!H98</f>
        <v>RDU</v>
      </c>
      <c r="G70" s="120" t="str">
        <f>'242MLInput'!N98</f>
        <v>Kevin Mock</v>
      </c>
      <c r="H70" s="120" t="str">
        <f>'242MLInput'!O98</f>
        <v/>
      </c>
      <c r="I70" s="120" t="str">
        <f>'242MLInput'!Q98</f>
        <v>Cargo</v>
      </c>
      <c r="J70" s="121" t="str">
        <f>'242MLInput'!R98</f>
        <v>FDS</v>
      </c>
      <c r="K70" s="122" t="str">
        <f>'242MLInput'!AC98</f>
        <v/>
      </c>
      <c r="L70" s="123"/>
      <c r="M70" s="124">
        <f>'242MLInput'!L98</f>
        <v>1</v>
      </c>
      <c r="N70" s="120" t="str">
        <f>IF(F70="","",(IF(R70='242MLInput'!K98,"","ERROR!")))</f>
        <v>ERROR!</v>
      </c>
      <c r="O70" s="120"/>
      <c r="P70" s="121">
        <v>1526.0</v>
      </c>
      <c r="Q70" s="121"/>
      <c r="R70" s="224">
        <f t="shared" si="5"/>
        <v>2488.3</v>
      </c>
      <c r="S70" s="132" t="str">
        <f>HYPERLINK('242MLInput'!AD98)</f>
        <v/>
      </c>
      <c r="T70" s="132" t="str">
        <f>HYPERLINK('242MLInput'!AE98)</f>
        <v/>
      </c>
      <c r="U70" s="132" t="str">
        <f>HYPERLINK('242MLInput'!AF98)</f>
        <v/>
      </c>
      <c r="V70" s="132" t="str">
        <f>HYPERLINK('242MLInput'!AG98)</f>
        <v/>
      </c>
      <c r="W70" s="132" t="str">
        <f>HYPERLINK('242MLInput'!AH98)</f>
        <v/>
      </c>
      <c r="X70" s="132" t="str">
        <f>HYPERLINK('242MLInput'!AI98)</f>
        <v/>
      </c>
      <c r="Y70" s="132" t="str">
        <f>HYPERLINK('242MLInput'!AJ98)</f>
        <v/>
      </c>
      <c r="Z70" s="132" t="str">
        <f>HYPERLINK('242MLInput'!AK98)</f>
        <v/>
      </c>
      <c r="AA70" s="118"/>
      <c r="AB70" s="118"/>
      <c r="AC70" s="118"/>
      <c r="AD70" s="118"/>
      <c r="AE70" s="118"/>
      <c r="AF70" s="118"/>
      <c r="AG70" s="118"/>
      <c r="AH70" s="118"/>
      <c r="AI70" s="118"/>
      <c r="AJ70" s="118"/>
      <c r="AK70" s="118"/>
      <c r="AL70" s="118"/>
      <c r="AM70" s="118"/>
      <c r="AN70" s="118"/>
      <c r="AO70" s="118"/>
      <c r="AP70" s="118"/>
      <c r="AQ70" s="118"/>
      <c r="AR70" s="118"/>
      <c r="AS70" s="118"/>
      <c r="AT70" s="118"/>
      <c r="AU70" s="118"/>
      <c r="AV70" s="118"/>
      <c r="AW70" s="118"/>
      <c r="AX70" s="118"/>
      <c r="AY70" s="118"/>
      <c r="AZ70" s="118"/>
      <c r="BA70" s="118"/>
      <c r="BB70" s="118"/>
      <c r="BC70" s="118"/>
      <c r="BD70" s="118"/>
      <c r="BE70" s="118"/>
      <c r="BF70" s="118"/>
      <c r="BG70" s="118"/>
      <c r="BH70" s="118"/>
      <c r="BI70" s="118"/>
      <c r="BJ70" s="118"/>
      <c r="BK70" s="118"/>
      <c r="BL70" s="118"/>
      <c r="BM70" s="118"/>
      <c r="BN70" s="118"/>
      <c r="BO70" s="118"/>
      <c r="BP70" s="118"/>
      <c r="BQ70" s="118"/>
      <c r="BR70" s="118"/>
      <c r="BS70" s="118"/>
      <c r="BT70" s="118"/>
      <c r="BU70" s="118"/>
      <c r="BV70" s="118"/>
      <c r="BW70" s="118"/>
      <c r="BX70" s="118"/>
      <c r="BY70" s="118"/>
      <c r="BZ70" s="118"/>
      <c r="CA70" s="118"/>
      <c r="CB70" s="118"/>
      <c r="CC70" s="118"/>
      <c r="CD70" s="118"/>
      <c r="CE70" s="118"/>
      <c r="CF70" s="118"/>
      <c r="CG70" s="118"/>
      <c r="CH70" s="118"/>
      <c r="CI70" s="118"/>
      <c r="CJ70" s="118"/>
      <c r="CK70" s="118"/>
      <c r="CL70" s="118"/>
      <c r="CM70" s="118"/>
      <c r="CN70" s="118"/>
    </row>
    <row r="71" ht="10.5" customHeight="1">
      <c r="A71" s="118" t="str">
        <f t="shared" si="1"/>
        <v>242ML</v>
      </c>
      <c r="B71" s="118">
        <f t="shared" si="2"/>
        <v>2020</v>
      </c>
      <c r="C71" s="118">
        <f t="shared" si="3"/>
        <v>7</v>
      </c>
      <c r="D71" s="119">
        <f>'242MLInput'!B99</f>
        <v>44036</v>
      </c>
      <c r="E71" s="120" t="str">
        <f t="shared" si="10"/>
        <v>RDU</v>
      </c>
      <c r="F71" s="121" t="str">
        <f>'242MLInput'!H99</f>
        <v>BUY</v>
      </c>
      <c r="G71" s="120" t="str">
        <f>'242MLInput'!N99</f>
        <v>Kevin Mock</v>
      </c>
      <c r="H71" s="120" t="str">
        <f>'242MLInput'!O99</f>
        <v/>
      </c>
      <c r="I71" s="120" t="str">
        <f>'242MLInput'!Q99</f>
        <v>Cargo</v>
      </c>
      <c r="J71" s="121" t="str">
        <f>'242MLInput'!R99</f>
        <v>FDS</v>
      </c>
      <c r="K71" s="122" t="str">
        <f>'242MLInput'!AC99</f>
        <v/>
      </c>
      <c r="L71" s="123"/>
      <c r="M71" s="124">
        <f>'242MLInput'!L99</f>
        <v>0.2</v>
      </c>
      <c r="N71" s="120" t="str">
        <f>IF(F71="","",(IF(R71='242MLInput'!K99,"","ERROR!")))</f>
        <v>ERROR!</v>
      </c>
      <c r="O71" s="120"/>
      <c r="P71" s="121">
        <v>1527.0</v>
      </c>
      <c r="Q71" s="121">
        <v>4333.0</v>
      </c>
      <c r="R71" s="224">
        <f t="shared" si="5"/>
        <v>2488.5</v>
      </c>
      <c r="S71" s="132" t="str">
        <f>HYPERLINK('242MLInput'!AD99)</f>
        <v/>
      </c>
      <c r="T71" s="132" t="str">
        <f>HYPERLINK('242MLInput'!AE99)</f>
        <v/>
      </c>
      <c r="U71" s="132" t="str">
        <f>HYPERLINK('242MLInput'!AF99)</f>
        <v/>
      </c>
      <c r="V71" s="132" t="str">
        <f>HYPERLINK('242MLInput'!AG99)</f>
        <v/>
      </c>
      <c r="W71" s="132" t="str">
        <f>HYPERLINK('242MLInput'!AH99)</f>
        <v/>
      </c>
      <c r="X71" s="132" t="str">
        <f>HYPERLINK('242MLInput'!AI99)</f>
        <v/>
      </c>
      <c r="Y71" s="132" t="str">
        <f>HYPERLINK('242MLInput'!AJ99)</f>
        <v/>
      </c>
      <c r="Z71" s="132" t="str">
        <f>HYPERLINK('242MLInput'!AK99)</f>
        <v/>
      </c>
      <c r="AA71" s="118"/>
      <c r="AB71" s="118"/>
      <c r="AC71" s="118"/>
      <c r="AD71" s="118"/>
      <c r="AE71" s="118"/>
      <c r="AF71" s="118"/>
      <c r="AG71" s="118"/>
      <c r="AH71" s="118"/>
      <c r="AI71" s="118"/>
      <c r="AJ71" s="118"/>
      <c r="AK71" s="118"/>
      <c r="AL71" s="118"/>
      <c r="AM71" s="118"/>
      <c r="AN71" s="118"/>
      <c r="AO71" s="118"/>
      <c r="AP71" s="118"/>
      <c r="AQ71" s="118"/>
      <c r="AR71" s="118"/>
      <c r="AS71" s="118"/>
      <c r="AT71" s="118"/>
      <c r="AU71" s="118"/>
      <c r="AV71" s="118"/>
      <c r="AW71" s="118"/>
      <c r="AX71" s="118"/>
      <c r="AY71" s="118"/>
      <c r="AZ71" s="118"/>
      <c r="BA71" s="118"/>
      <c r="BB71" s="118"/>
      <c r="BC71" s="118"/>
      <c r="BD71" s="118"/>
      <c r="BE71" s="118"/>
      <c r="BF71" s="118"/>
      <c r="BG71" s="118"/>
      <c r="BH71" s="118"/>
      <c r="BI71" s="118"/>
      <c r="BJ71" s="118"/>
      <c r="BK71" s="118"/>
      <c r="BL71" s="118"/>
      <c r="BM71" s="118"/>
      <c r="BN71" s="118"/>
      <c r="BO71" s="118"/>
      <c r="BP71" s="118"/>
      <c r="BQ71" s="118"/>
      <c r="BR71" s="118"/>
      <c r="BS71" s="118"/>
      <c r="BT71" s="118"/>
      <c r="BU71" s="118"/>
      <c r="BV71" s="118"/>
      <c r="BW71" s="118"/>
      <c r="BX71" s="118"/>
      <c r="BY71" s="118"/>
      <c r="BZ71" s="118"/>
      <c r="CA71" s="118"/>
      <c r="CB71" s="118"/>
      <c r="CC71" s="118"/>
      <c r="CD71" s="118"/>
      <c r="CE71" s="118"/>
      <c r="CF71" s="118"/>
      <c r="CG71" s="118"/>
      <c r="CH71" s="118"/>
      <c r="CI71" s="118"/>
      <c r="CJ71" s="118"/>
      <c r="CK71" s="118"/>
      <c r="CL71" s="118"/>
      <c r="CM71" s="118"/>
      <c r="CN71" s="118"/>
    </row>
    <row r="72" ht="10.5" customHeight="1">
      <c r="A72" s="12" t="str">
        <f t="shared" si="1"/>
        <v>242ML</v>
      </c>
      <c r="B72" s="12">
        <f t="shared" si="2"/>
        <v>2020</v>
      </c>
      <c r="C72" s="12">
        <f t="shared" si="3"/>
        <v>8</v>
      </c>
      <c r="D72" s="230">
        <f>'242MLInput'!B100</f>
        <v>44044</v>
      </c>
      <c r="E72" s="111" t="str">
        <f t="shared" si="10"/>
        <v>BUY</v>
      </c>
      <c r="F72" s="112" t="str">
        <f>'242MLInput'!H100</f>
        <v>MRH</v>
      </c>
      <c r="G72" s="111" t="str">
        <f>'242MLInput'!N100</f>
        <v>Kevin Mock</v>
      </c>
      <c r="H72" s="111" t="str">
        <f>'242MLInput'!O100</f>
        <v/>
      </c>
      <c r="I72" s="111" t="str">
        <f>'242MLInput'!Q100</f>
        <v>Passenger</v>
      </c>
      <c r="J72" s="112" t="str">
        <f>'242MLInput'!R100</f>
        <v>Hoffman</v>
      </c>
      <c r="K72" s="113" t="str">
        <f>'242MLInput'!AC100</f>
        <v/>
      </c>
      <c r="L72" s="114"/>
      <c r="M72" s="115">
        <f>'242MLInput'!L100</f>
        <v>0.6</v>
      </c>
      <c r="N72" s="111" t="str">
        <f>IF(F72="","",(IF(R72='242MLInput'!K100,"","ERROR!")))</f>
        <v>ERROR!</v>
      </c>
      <c r="O72" s="64"/>
      <c r="P72" s="121">
        <v>1528.0</v>
      </c>
      <c r="Q72" s="133"/>
      <c r="R72" s="224">
        <f t="shared" si="5"/>
        <v>2489.1</v>
      </c>
      <c r="S72" s="235" t="str">
        <f>HYPERLINK('242MLInput'!AD100)</f>
        <v/>
      </c>
      <c r="T72" s="236" t="str">
        <f>HYPERLINK('242MLInput'!AE100)</f>
        <v/>
      </c>
      <c r="U72" s="237" t="str">
        <f>HYPERLINK('242MLInput'!AF100)</f>
        <v/>
      </c>
      <c r="V72" s="237" t="str">
        <f>HYPERLINK('242MLInput'!AG100)</f>
        <v/>
      </c>
      <c r="W72" s="237" t="str">
        <f>HYPERLINK('242MLInput'!AH100)</f>
        <v/>
      </c>
      <c r="X72" s="237" t="str">
        <f>HYPERLINK('242MLInput'!AI100)</f>
        <v/>
      </c>
      <c r="Y72" s="237" t="str">
        <f>HYPERLINK('242MLInput'!AJ100)</f>
        <v/>
      </c>
      <c r="Z72" s="237" t="str">
        <f>HYPERLINK('242MLInput'!AK100)</f>
        <v/>
      </c>
      <c r="AA72" s="238"/>
      <c r="AB72" s="238"/>
      <c r="AC72" s="238"/>
      <c r="AD72" s="238"/>
      <c r="AE72" s="238"/>
      <c r="AF72" s="238"/>
      <c r="AG72" s="238"/>
      <c r="AH72" s="238"/>
      <c r="AI72" s="238"/>
      <c r="AJ72" s="238"/>
      <c r="AK72" s="238"/>
      <c r="AL72" s="238"/>
      <c r="AM72" s="238"/>
      <c r="AN72" s="238"/>
      <c r="AO72" s="238"/>
      <c r="AP72" s="238"/>
      <c r="AQ72" s="238"/>
      <c r="AR72" s="238"/>
      <c r="AS72" s="238"/>
      <c r="AT72" s="238"/>
      <c r="AU72" s="238"/>
      <c r="AV72" s="238"/>
      <c r="AW72" s="238"/>
      <c r="AX72" s="238"/>
      <c r="AY72" s="238"/>
      <c r="AZ72" s="238"/>
      <c r="BA72" s="238"/>
      <c r="BB72" s="238"/>
      <c r="BC72" s="238"/>
      <c r="BD72" s="238"/>
      <c r="BE72" s="238"/>
      <c r="BF72" s="238"/>
      <c r="BG72" s="238"/>
      <c r="BH72" s="238"/>
      <c r="BI72" s="238"/>
      <c r="BJ72" s="238"/>
      <c r="BK72" s="238"/>
      <c r="BL72" s="238"/>
      <c r="BM72" s="238"/>
      <c r="BN72" s="238"/>
      <c r="BO72" s="238"/>
      <c r="BP72" s="238"/>
      <c r="BQ72" s="238"/>
      <c r="BR72" s="238"/>
      <c r="BS72" s="238"/>
      <c r="BT72" s="238"/>
      <c r="BU72" s="238"/>
      <c r="BV72" s="238"/>
      <c r="BW72" s="238"/>
      <c r="BX72" s="238"/>
      <c r="BY72" s="238"/>
      <c r="BZ72" s="238"/>
      <c r="CA72" s="238"/>
      <c r="CB72" s="238"/>
      <c r="CC72" s="238"/>
      <c r="CD72" s="238"/>
      <c r="CE72" s="238"/>
      <c r="CF72" s="238"/>
      <c r="CG72" s="238"/>
      <c r="CH72" s="238"/>
      <c r="CI72" s="238"/>
      <c r="CJ72" s="238"/>
      <c r="CK72" s="238"/>
      <c r="CL72" s="238"/>
      <c r="CM72" s="238"/>
      <c r="CN72" s="238"/>
    </row>
    <row r="73" ht="10.5" customHeight="1">
      <c r="A73" s="12" t="str">
        <f t="shared" si="1"/>
        <v>242ML</v>
      </c>
      <c r="B73" s="12">
        <f t="shared" si="2"/>
        <v>2020</v>
      </c>
      <c r="C73" s="12">
        <f t="shared" si="3"/>
        <v>8</v>
      </c>
      <c r="D73" s="230">
        <f>'242MLInput'!B101</f>
        <v>44044</v>
      </c>
      <c r="E73" s="111" t="str">
        <f t="shared" si="10"/>
        <v>MRH</v>
      </c>
      <c r="F73" s="112" t="str">
        <f>'242MLInput'!H101</f>
        <v>BUY</v>
      </c>
      <c r="G73" s="111" t="str">
        <f>'242MLInput'!N101</f>
        <v>Kevin Mock</v>
      </c>
      <c r="H73" s="111" t="str">
        <f>'242MLInput'!O101</f>
        <v/>
      </c>
      <c r="I73" s="111" t="str">
        <f>'242MLInput'!Q101</f>
        <v>Passenger</v>
      </c>
      <c r="J73" s="112" t="str">
        <f>'242MLInput'!R101</f>
        <v>Hoffman</v>
      </c>
      <c r="K73" s="113" t="str">
        <f>'242MLInput'!AC101</f>
        <v/>
      </c>
      <c r="L73" s="114"/>
      <c r="M73" s="115">
        <f>'242MLInput'!L101</f>
        <v>0.7</v>
      </c>
      <c r="N73" s="111" t="str">
        <f>IF(F73="","",(IF(R73='242MLInput'!K101,"","ERROR!")))</f>
        <v>ERROR!</v>
      </c>
      <c r="O73" s="64"/>
      <c r="P73" s="121">
        <v>1529.0</v>
      </c>
      <c r="Q73" s="133">
        <v>4334.0</v>
      </c>
      <c r="R73" s="224">
        <f t="shared" si="5"/>
        <v>2489.8</v>
      </c>
      <c r="S73" s="235" t="str">
        <f>HYPERLINK('242MLInput'!AD101)</f>
        <v/>
      </c>
      <c r="T73" s="236" t="str">
        <f>HYPERLINK('242MLInput'!AE101)</f>
        <v/>
      </c>
      <c r="U73" s="237" t="str">
        <f>HYPERLINK('242MLInput'!AF101)</f>
        <v/>
      </c>
      <c r="V73" s="237" t="str">
        <f>HYPERLINK('242MLInput'!AG101)</f>
        <v/>
      </c>
      <c r="W73" s="237" t="str">
        <f>HYPERLINK('242MLInput'!AH101)</f>
        <v/>
      </c>
      <c r="X73" s="237" t="str">
        <f>HYPERLINK('242MLInput'!AI101)</f>
        <v/>
      </c>
      <c r="Y73" s="237" t="str">
        <f>HYPERLINK('242MLInput'!AJ101)</f>
        <v/>
      </c>
      <c r="Z73" s="237" t="str">
        <f>HYPERLINK('242MLInput'!AK101)</f>
        <v/>
      </c>
      <c r="AA73" s="238"/>
      <c r="AB73" s="238"/>
      <c r="AC73" s="238"/>
      <c r="AD73" s="238"/>
      <c r="AE73" s="238"/>
      <c r="AF73" s="238"/>
      <c r="AG73" s="238"/>
      <c r="AH73" s="238"/>
      <c r="AI73" s="238"/>
      <c r="AJ73" s="238"/>
      <c r="AK73" s="238"/>
      <c r="AL73" s="238"/>
      <c r="AM73" s="238"/>
      <c r="AN73" s="238"/>
      <c r="AO73" s="238"/>
      <c r="AP73" s="238"/>
      <c r="AQ73" s="238"/>
      <c r="AR73" s="238"/>
      <c r="AS73" s="238"/>
      <c r="AT73" s="238"/>
      <c r="AU73" s="238"/>
      <c r="AV73" s="238"/>
      <c r="AW73" s="238"/>
      <c r="AX73" s="238"/>
      <c r="AY73" s="238"/>
      <c r="AZ73" s="238"/>
      <c r="BA73" s="238"/>
      <c r="BB73" s="238"/>
      <c r="BC73" s="238"/>
      <c r="BD73" s="238"/>
      <c r="BE73" s="238"/>
      <c r="BF73" s="238"/>
      <c r="BG73" s="238"/>
      <c r="BH73" s="238"/>
      <c r="BI73" s="238"/>
      <c r="BJ73" s="238"/>
      <c r="BK73" s="238"/>
      <c r="BL73" s="238"/>
      <c r="BM73" s="238"/>
      <c r="BN73" s="238"/>
      <c r="BO73" s="238"/>
      <c r="BP73" s="238"/>
      <c r="BQ73" s="238"/>
      <c r="BR73" s="238"/>
      <c r="BS73" s="238"/>
      <c r="BT73" s="238"/>
      <c r="BU73" s="238"/>
      <c r="BV73" s="238"/>
      <c r="BW73" s="238"/>
      <c r="BX73" s="238"/>
      <c r="BY73" s="238"/>
      <c r="BZ73" s="238"/>
      <c r="CA73" s="238"/>
      <c r="CB73" s="238"/>
      <c r="CC73" s="238"/>
      <c r="CD73" s="238"/>
      <c r="CE73" s="238"/>
      <c r="CF73" s="238"/>
      <c r="CG73" s="238"/>
      <c r="CH73" s="238"/>
      <c r="CI73" s="238"/>
      <c r="CJ73" s="238"/>
      <c r="CK73" s="238"/>
      <c r="CL73" s="238"/>
      <c r="CM73" s="238"/>
      <c r="CN73" s="238"/>
    </row>
    <row r="74" ht="10.5" customHeight="1">
      <c r="A74" s="118" t="str">
        <f t="shared" si="1"/>
        <v>242ML</v>
      </c>
      <c r="B74" s="118">
        <f t="shared" si="2"/>
        <v>2020</v>
      </c>
      <c r="C74" s="118">
        <f t="shared" si="3"/>
        <v>8</v>
      </c>
      <c r="D74" s="119">
        <f>'242MLInput'!B102</f>
        <v>44049</v>
      </c>
      <c r="E74" s="120" t="str">
        <f t="shared" si="10"/>
        <v>BUY</v>
      </c>
      <c r="F74" s="121" t="str">
        <f>'242MLInput'!H102</f>
        <v>GCK</v>
      </c>
      <c r="G74" s="120" t="str">
        <f>'242MLInput'!N102</f>
        <v>Kevin Mock</v>
      </c>
      <c r="H74" s="120" t="str">
        <f>'242MLInput'!O102</f>
        <v/>
      </c>
      <c r="I74" s="120" t="str">
        <f>'242MLInput'!Q102</f>
        <v>Passenger</v>
      </c>
      <c r="J74" s="121" t="str">
        <f>'242MLInput'!R102</f>
        <v>Abram</v>
      </c>
      <c r="K74" s="122" t="str">
        <f>'242MLInput'!AC102</f>
        <v/>
      </c>
      <c r="L74" s="123"/>
      <c r="M74" s="124">
        <f>'242MLInput'!L102</f>
        <v>3.7</v>
      </c>
      <c r="N74" s="120" t="str">
        <f>IF(F74="","",(IF(R74='242MLInput'!K102,"","ERROR!")))</f>
        <v>ERROR!</v>
      </c>
      <c r="O74" s="120"/>
      <c r="P74" s="121">
        <v>1530.0</v>
      </c>
      <c r="Q74" s="121"/>
      <c r="R74" s="224">
        <f t="shared" si="5"/>
        <v>2493.5</v>
      </c>
      <c r="S74" s="132" t="str">
        <f>HYPERLINK('242MLInput'!AD102)</f>
        <v/>
      </c>
      <c r="T74" s="132" t="str">
        <f>HYPERLINK('242MLInput'!AE102)</f>
        <v/>
      </c>
      <c r="U74" s="132" t="str">
        <f>HYPERLINK('242MLInput'!AF102)</f>
        <v/>
      </c>
      <c r="V74" s="132" t="str">
        <f>HYPERLINK('242MLInput'!AG102)</f>
        <v/>
      </c>
      <c r="W74" s="132" t="str">
        <f>HYPERLINK('242MLInput'!AH102)</f>
        <v/>
      </c>
      <c r="X74" s="132" t="str">
        <f>HYPERLINK('242MLInput'!AI102)</f>
        <v/>
      </c>
      <c r="Y74" s="132" t="str">
        <f>HYPERLINK('242MLInput'!AJ102)</f>
        <v/>
      </c>
      <c r="Z74" s="132" t="str">
        <f>HYPERLINK('242MLInput'!AK102)</f>
        <v/>
      </c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118"/>
      <c r="AS74" s="118"/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/>
      <c r="BI74" s="118"/>
      <c r="BJ74" s="118"/>
      <c r="BK74" s="118"/>
      <c r="BL74" s="118"/>
      <c r="BM74" s="118"/>
      <c r="BN74" s="118"/>
      <c r="BO74" s="118"/>
      <c r="BP74" s="118"/>
      <c r="BQ74" s="118"/>
      <c r="BR74" s="118"/>
      <c r="BS74" s="118"/>
      <c r="BT74" s="118"/>
      <c r="BU74" s="118"/>
      <c r="BV74" s="118"/>
      <c r="BW74" s="118"/>
      <c r="BX74" s="118"/>
      <c r="BY74" s="118"/>
      <c r="BZ74" s="118"/>
      <c r="CA74" s="118"/>
      <c r="CB74" s="118"/>
      <c r="CC74" s="118"/>
      <c r="CD74" s="118"/>
      <c r="CE74" s="118"/>
      <c r="CF74" s="118"/>
      <c r="CG74" s="118"/>
      <c r="CH74" s="118"/>
      <c r="CI74" s="118"/>
      <c r="CJ74" s="118"/>
      <c r="CK74" s="118"/>
      <c r="CL74" s="118"/>
      <c r="CM74" s="118"/>
      <c r="CN74" s="118"/>
    </row>
    <row r="75" ht="10.5" customHeight="1">
      <c r="A75" s="118" t="str">
        <f t="shared" si="1"/>
        <v>242ML</v>
      </c>
      <c r="B75" s="118">
        <f t="shared" si="2"/>
        <v>2020</v>
      </c>
      <c r="C75" s="118">
        <f t="shared" si="3"/>
        <v>8</v>
      </c>
      <c r="D75" s="119">
        <f>'242MLInput'!B103</f>
        <v>44049</v>
      </c>
      <c r="E75" s="120" t="str">
        <f t="shared" si="10"/>
        <v>GCK</v>
      </c>
      <c r="F75" s="121" t="str">
        <f>'242MLInput'!H103</f>
        <v>FAT</v>
      </c>
      <c r="G75" s="120" t="str">
        <f>'242MLInput'!N103</f>
        <v>Kevin Mock</v>
      </c>
      <c r="H75" s="120" t="str">
        <f>'242MLInput'!O103</f>
        <v/>
      </c>
      <c r="I75" s="120" t="str">
        <f>'242MLInput'!Q103</f>
        <v>Passenger</v>
      </c>
      <c r="J75" s="121" t="str">
        <f>'242MLInput'!R103</f>
        <v>Abram</v>
      </c>
      <c r="K75" s="122" t="str">
        <f>'242MLInput'!AC103</f>
        <v/>
      </c>
      <c r="L75" s="123"/>
      <c r="M75" s="124">
        <f>'242MLInput'!L103</f>
        <v>3.2</v>
      </c>
      <c r="N75" s="120" t="str">
        <f>IF(F75="","",(IF(R75='242MLInput'!K103,"","ERROR!")))</f>
        <v>ERROR!</v>
      </c>
      <c r="O75" s="120"/>
      <c r="P75" s="121">
        <v>1531.0</v>
      </c>
      <c r="Q75" s="121"/>
      <c r="R75" s="224">
        <f t="shared" si="5"/>
        <v>2496.7</v>
      </c>
      <c r="S75" s="132" t="str">
        <f>HYPERLINK('242MLInput'!AD103)</f>
        <v/>
      </c>
      <c r="T75" s="132" t="str">
        <f>HYPERLINK('242MLInput'!AE103)</f>
        <v/>
      </c>
      <c r="U75" s="132" t="str">
        <f>HYPERLINK('242MLInput'!AF103)</f>
        <v/>
      </c>
      <c r="V75" s="132" t="str">
        <f>HYPERLINK('242MLInput'!AG103)</f>
        <v/>
      </c>
      <c r="W75" s="132" t="str">
        <f>HYPERLINK('242MLInput'!AH103)</f>
        <v/>
      </c>
      <c r="X75" s="132" t="str">
        <f>HYPERLINK('242MLInput'!AI103)</f>
        <v/>
      </c>
      <c r="Y75" s="132" t="str">
        <f>HYPERLINK('242MLInput'!AJ103)</f>
        <v/>
      </c>
      <c r="Z75" s="132" t="str">
        <f>HYPERLINK('242MLInput'!AK103)</f>
        <v/>
      </c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8"/>
      <c r="AN75" s="118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8"/>
      <c r="BR75" s="118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</row>
    <row r="76" ht="10.5" customHeight="1">
      <c r="A76" s="118" t="str">
        <f t="shared" si="1"/>
        <v>242ML</v>
      </c>
      <c r="B76" s="118">
        <f t="shared" si="2"/>
        <v>2020</v>
      </c>
      <c r="C76" s="118">
        <f t="shared" si="3"/>
        <v>8</v>
      </c>
      <c r="D76" s="119">
        <f>'242MLInput'!B104</f>
        <v>44052</v>
      </c>
      <c r="E76" s="120" t="str">
        <f t="shared" si="10"/>
        <v>FAT</v>
      </c>
      <c r="F76" s="121" t="str">
        <f>'242MLInput'!H104</f>
        <v>GCK</v>
      </c>
      <c r="G76" s="120" t="str">
        <f>'242MLInput'!N104</f>
        <v>Kevin Mock</v>
      </c>
      <c r="H76" s="120" t="str">
        <f>'242MLInput'!O104</f>
        <v/>
      </c>
      <c r="I76" s="120" t="str">
        <f>'242MLInput'!Q104</f>
        <v>Passenger</v>
      </c>
      <c r="J76" s="121" t="str">
        <f>'242MLInput'!R104</f>
        <v>Abram</v>
      </c>
      <c r="K76" s="122" t="str">
        <f>'242MLInput'!AC104</f>
        <v/>
      </c>
      <c r="L76" s="123"/>
      <c r="M76" s="124">
        <f>'242MLInput'!L104</f>
        <v>2.6</v>
      </c>
      <c r="N76" s="120" t="str">
        <f>IF(F76="","",(IF(R76='242MLInput'!K104,"","ERROR!")))</f>
        <v>ERROR!</v>
      </c>
      <c r="O76" s="120"/>
      <c r="P76" s="121">
        <v>1532.0</v>
      </c>
      <c r="Q76" s="121"/>
      <c r="R76" s="224">
        <f t="shared" si="5"/>
        <v>2499.3</v>
      </c>
      <c r="S76" s="132" t="str">
        <f>HYPERLINK('242MLInput'!AD104)</f>
        <v/>
      </c>
      <c r="T76" s="132" t="str">
        <f>HYPERLINK('242MLInput'!AE104)</f>
        <v/>
      </c>
      <c r="U76" s="132" t="str">
        <f>HYPERLINK('242MLInput'!AF104)</f>
        <v/>
      </c>
      <c r="V76" s="132" t="str">
        <f>HYPERLINK('242MLInput'!AG104)</f>
        <v/>
      </c>
      <c r="W76" s="132" t="str">
        <f>HYPERLINK('242MLInput'!AH104)</f>
        <v/>
      </c>
      <c r="X76" s="132" t="str">
        <f>HYPERLINK('242MLInput'!AI104)</f>
        <v/>
      </c>
      <c r="Y76" s="132" t="str">
        <f>HYPERLINK('242MLInput'!AJ104)</f>
        <v/>
      </c>
      <c r="Z76" s="132" t="str">
        <f>HYPERLINK('242MLInput'!AK104)</f>
        <v/>
      </c>
      <c r="AA76" s="118"/>
      <c r="AB76" s="118"/>
      <c r="AC76" s="118"/>
      <c r="AD76" s="118"/>
      <c r="AE76" s="118"/>
      <c r="AF76" s="118"/>
      <c r="AG76" s="118"/>
      <c r="AH76" s="118"/>
      <c r="AI76" s="118"/>
      <c r="AJ76" s="118"/>
      <c r="AK76" s="118"/>
      <c r="AL76" s="118"/>
      <c r="AM76" s="118"/>
      <c r="AN76" s="118"/>
      <c r="AO76" s="118"/>
      <c r="AP76" s="118"/>
      <c r="AQ76" s="118"/>
      <c r="AR76" s="118"/>
      <c r="AS76" s="118"/>
      <c r="AT76" s="118"/>
      <c r="AU76" s="118"/>
      <c r="AV76" s="118"/>
      <c r="AW76" s="118"/>
      <c r="AX76" s="118"/>
      <c r="AY76" s="118"/>
      <c r="AZ76" s="118"/>
      <c r="BA76" s="118"/>
      <c r="BB76" s="118"/>
      <c r="BC76" s="118"/>
      <c r="BD76" s="118"/>
      <c r="BE76" s="118"/>
      <c r="BF76" s="118"/>
      <c r="BG76" s="118"/>
      <c r="BH76" s="118"/>
      <c r="BI76" s="118"/>
      <c r="BJ76" s="118"/>
      <c r="BK76" s="118"/>
      <c r="BL76" s="118"/>
      <c r="BM76" s="118"/>
      <c r="BN76" s="118"/>
      <c r="BO76" s="118"/>
      <c r="BP76" s="118"/>
      <c r="BQ76" s="118"/>
      <c r="BR76" s="118"/>
      <c r="BS76" s="118"/>
      <c r="BT76" s="118"/>
      <c r="BU76" s="118"/>
      <c r="BV76" s="118"/>
      <c r="BW76" s="118"/>
      <c r="BX76" s="118"/>
      <c r="BY76" s="118"/>
      <c r="BZ76" s="118"/>
      <c r="CA76" s="118"/>
      <c r="CB76" s="118"/>
      <c r="CC76" s="118"/>
      <c r="CD76" s="118"/>
      <c r="CE76" s="118"/>
      <c r="CF76" s="118"/>
      <c r="CG76" s="118"/>
      <c r="CH76" s="118"/>
      <c r="CI76" s="118"/>
      <c r="CJ76" s="118"/>
      <c r="CK76" s="118"/>
      <c r="CL76" s="118"/>
      <c r="CM76" s="118"/>
      <c r="CN76" s="118"/>
    </row>
    <row r="77" ht="10.5" customHeight="1">
      <c r="A77" s="118" t="str">
        <f t="shared" si="1"/>
        <v>242ML</v>
      </c>
      <c r="B77" s="118">
        <f t="shared" si="2"/>
        <v>2020</v>
      </c>
      <c r="C77" s="118">
        <f t="shared" si="3"/>
        <v>8</v>
      </c>
      <c r="D77" s="119">
        <f>'242MLInput'!B105</f>
        <v>44052</v>
      </c>
      <c r="E77" s="120" t="str">
        <f t="shared" si="10"/>
        <v>GCK</v>
      </c>
      <c r="F77" s="121" t="str">
        <f>'242MLInput'!H105</f>
        <v>BUY</v>
      </c>
      <c r="G77" s="120" t="str">
        <f>'242MLInput'!N105</f>
        <v>Kevin Mock</v>
      </c>
      <c r="H77" s="120" t="str">
        <f>'242MLInput'!O105</f>
        <v/>
      </c>
      <c r="I77" s="120" t="str">
        <f>'242MLInput'!Q105</f>
        <v>Passenger</v>
      </c>
      <c r="J77" s="121" t="str">
        <f>'242MLInput'!R105</f>
        <v>Abram</v>
      </c>
      <c r="K77" s="122" t="str">
        <f>'242MLInput'!AC105</f>
        <v/>
      </c>
      <c r="L77" s="123"/>
      <c r="M77" s="124">
        <f>'242MLInput'!L105</f>
        <v>3.1</v>
      </c>
      <c r="N77" s="120" t="str">
        <f>IF(F77="","",(IF(R77='242MLInput'!K105,"","ERROR!")))</f>
        <v>ERROR!</v>
      </c>
      <c r="O77" s="120"/>
      <c r="P77" s="121">
        <v>1533.0</v>
      </c>
      <c r="Q77" s="121">
        <v>4337.0</v>
      </c>
      <c r="R77" s="224">
        <f t="shared" si="5"/>
        <v>2502.4</v>
      </c>
      <c r="S77" s="132" t="str">
        <f>HYPERLINK('242MLInput'!AD105)</f>
        <v/>
      </c>
      <c r="T77" s="132" t="str">
        <f>HYPERLINK('242MLInput'!AE105)</f>
        <v/>
      </c>
      <c r="U77" s="132" t="str">
        <f>HYPERLINK('242MLInput'!AF105)</f>
        <v/>
      </c>
      <c r="V77" s="132" t="str">
        <f>HYPERLINK('242MLInput'!AG105)</f>
        <v/>
      </c>
      <c r="W77" s="132" t="str">
        <f>HYPERLINK('242MLInput'!AH105)</f>
        <v/>
      </c>
      <c r="X77" s="132" t="str">
        <f>HYPERLINK('242MLInput'!AI105)</f>
        <v/>
      </c>
      <c r="Y77" s="132" t="str">
        <f>HYPERLINK('242MLInput'!AJ105)</f>
        <v/>
      </c>
      <c r="Z77" s="132" t="str">
        <f>HYPERLINK('242MLInput'!AK105)</f>
        <v/>
      </c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/>
      <c r="BO77" s="118"/>
      <c r="BP77" s="118"/>
      <c r="BQ77" s="118"/>
      <c r="BR77" s="118"/>
      <c r="BS77" s="118"/>
      <c r="BT77" s="118"/>
      <c r="BU77" s="118"/>
      <c r="BV77" s="118"/>
      <c r="BW77" s="118"/>
      <c r="BX77" s="118"/>
      <c r="BY77" s="118"/>
      <c r="BZ77" s="118"/>
      <c r="CA77" s="118"/>
      <c r="CB77" s="118"/>
      <c r="CC77" s="118"/>
      <c r="CD77" s="118"/>
      <c r="CE77" s="118"/>
      <c r="CF77" s="118"/>
      <c r="CG77" s="118"/>
      <c r="CH77" s="118"/>
      <c r="CI77" s="118"/>
      <c r="CJ77" s="118"/>
      <c r="CK77" s="118"/>
      <c r="CL77" s="118"/>
      <c r="CM77" s="118"/>
      <c r="CN77" s="118"/>
    </row>
    <row r="78" ht="10.5" customHeight="1">
      <c r="A78" s="12" t="str">
        <f t="shared" si="1"/>
        <v>242ML</v>
      </c>
      <c r="B78" s="12">
        <f t="shared" si="2"/>
        <v>2020</v>
      </c>
      <c r="C78" s="12">
        <f t="shared" si="3"/>
        <v>8</v>
      </c>
      <c r="D78" s="230">
        <f>'242MLInput'!B106</f>
        <v>44053</v>
      </c>
      <c r="E78" s="111" t="str">
        <f t="shared" si="10"/>
        <v>BUY</v>
      </c>
      <c r="F78" s="112" t="str">
        <f>'242MLInput'!H106</f>
        <v>APA</v>
      </c>
      <c r="G78" s="111" t="str">
        <f>'242MLInput'!N106</f>
        <v>Kevin Mock</v>
      </c>
      <c r="H78" s="111" t="str">
        <f>'242MLInput'!O106</f>
        <v/>
      </c>
      <c r="I78" s="111" t="str">
        <f>'242MLInput'!Q106</f>
        <v>Cargo</v>
      </c>
      <c r="J78" s="112" t="str">
        <f>'242MLInput'!R106</f>
        <v>Vector Aeromedical</v>
      </c>
      <c r="K78" s="113" t="str">
        <f>'242MLInput'!AC106</f>
        <v/>
      </c>
      <c r="L78" s="114"/>
      <c r="M78" s="115">
        <f>'242MLInput'!L106</f>
        <v>4.4</v>
      </c>
      <c r="N78" s="111" t="str">
        <f>IF(F78="","",(IF(R78='242MLInput'!K106,"","ERROR!")))</f>
        <v>ERROR!</v>
      </c>
      <c r="O78" s="64"/>
      <c r="P78" s="121">
        <v>1534.0</v>
      </c>
      <c r="Q78" s="133"/>
      <c r="R78" s="224">
        <f t="shared" si="5"/>
        <v>2506.8</v>
      </c>
      <c r="S78" s="235" t="str">
        <f>HYPERLINK('242MLInput'!AD106)</f>
        <v/>
      </c>
      <c r="T78" s="236" t="str">
        <f>HYPERLINK('242MLInput'!AE106)</f>
        <v/>
      </c>
      <c r="U78" s="237" t="str">
        <f>HYPERLINK('242MLInput'!AF106)</f>
        <v/>
      </c>
      <c r="V78" s="237" t="str">
        <f>HYPERLINK('242MLInput'!AG106)</f>
        <v/>
      </c>
      <c r="W78" s="237" t="str">
        <f>HYPERLINK('242MLInput'!AH106)</f>
        <v/>
      </c>
      <c r="X78" s="237" t="str">
        <f>HYPERLINK('242MLInput'!AI106)</f>
        <v/>
      </c>
      <c r="Y78" s="237" t="str">
        <f>HYPERLINK('242MLInput'!AJ106)</f>
        <v/>
      </c>
      <c r="Z78" s="237" t="str">
        <f>HYPERLINK('242MLInput'!AK106)</f>
        <v/>
      </c>
      <c r="AA78" s="238"/>
      <c r="AB78" s="238"/>
      <c r="AC78" s="238"/>
      <c r="AD78" s="238"/>
      <c r="AE78" s="238"/>
      <c r="AF78" s="238"/>
      <c r="AG78" s="238"/>
      <c r="AH78" s="238"/>
      <c r="AI78" s="238"/>
      <c r="AJ78" s="238"/>
      <c r="AK78" s="238"/>
      <c r="AL78" s="238"/>
      <c r="AM78" s="238"/>
      <c r="AN78" s="238"/>
      <c r="AO78" s="238"/>
      <c r="AP78" s="238"/>
      <c r="AQ78" s="238"/>
      <c r="AR78" s="238"/>
      <c r="AS78" s="238"/>
      <c r="AT78" s="238"/>
      <c r="AU78" s="238"/>
      <c r="AV78" s="238"/>
      <c r="AW78" s="238"/>
      <c r="AX78" s="238"/>
      <c r="AY78" s="238"/>
      <c r="AZ78" s="238"/>
      <c r="BA78" s="238"/>
      <c r="BB78" s="238"/>
      <c r="BC78" s="238"/>
      <c r="BD78" s="238"/>
      <c r="BE78" s="238"/>
      <c r="BF78" s="238"/>
      <c r="BG78" s="238"/>
      <c r="BH78" s="238"/>
      <c r="BI78" s="238"/>
      <c r="BJ78" s="238"/>
      <c r="BK78" s="238"/>
      <c r="BL78" s="238"/>
      <c r="BM78" s="238"/>
      <c r="BN78" s="238"/>
      <c r="BO78" s="238"/>
      <c r="BP78" s="238"/>
      <c r="BQ78" s="238"/>
      <c r="BR78" s="238"/>
      <c r="BS78" s="238"/>
      <c r="BT78" s="238"/>
      <c r="BU78" s="238"/>
      <c r="BV78" s="238"/>
      <c r="BW78" s="238"/>
      <c r="BX78" s="238"/>
      <c r="BY78" s="238"/>
      <c r="BZ78" s="238"/>
      <c r="CA78" s="238"/>
      <c r="CB78" s="238"/>
      <c r="CC78" s="238"/>
      <c r="CD78" s="238"/>
      <c r="CE78" s="238"/>
      <c r="CF78" s="238"/>
      <c r="CG78" s="238"/>
      <c r="CH78" s="238"/>
      <c r="CI78" s="238"/>
      <c r="CJ78" s="238"/>
      <c r="CK78" s="238"/>
      <c r="CL78" s="238"/>
      <c r="CM78" s="238"/>
      <c r="CN78" s="238"/>
    </row>
    <row r="79" ht="10.5" customHeight="1">
      <c r="A79" s="12" t="str">
        <f t="shared" si="1"/>
        <v>242ML</v>
      </c>
      <c r="B79" s="12">
        <f t="shared" si="2"/>
        <v>2020</v>
      </c>
      <c r="C79" s="12">
        <f t="shared" si="3"/>
        <v>8</v>
      </c>
      <c r="D79" s="230">
        <f>'242MLInput'!B107</f>
        <v>44053</v>
      </c>
      <c r="E79" s="111" t="str">
        <f t="shared" si="10"/>
        <v>APA</v>
      </c>
      <c r="F79" s="112" t="str">
        <f>'242MLInput'!H107</f>
        <v>HNZ</v>
      </c>
      <c r="G79" s="111" t="str">
        <f>'242MLInput'!N107</f>
        <v>Kevin Mock</v>
      </c>
      <c r="H79" s="111" t="str">
        <f>'242MLInput'!O107</f>
        <v/>
      </c>
      <c r="I79" s="111" t="str">
        <f>'242MLInput'!Q107</f>
        <v>Cargo</v>
      </c>
      <c r="J79" s="112" t="str">
        <f>'242MLInput'!R107</f>
        <v>Vector Aeromedical</v>
      </c>
      <c r="K79" s="113" t="str">
        <f>'242MLInput'!AC107</f>
        <v/>
      </c>
      <c r="L79" s="114"/>
      <c r="M79" s="115">
        <f>'242MLInput'!L107</f>
        <v>4.1</v>
      </c>
      <c r="N79" s="111" t="str">
        <f>IF(F79="","",(IF(R79='242MLInput'!K107,"","ERROR!")))</f>
        <v>ERROR!</v>
      </c>
      <c r="O79" s="64"/>
      <c r="P79" s="121">
        <v>1535.0</v>
      </c>
      <c r="Q79" s="133"/>
      <c r="R79" s="224">
        <f t="shared" si="5"/>
        <v>2510.9</v>
      </c>
      <c r="S79" s="235" t="str">
        <f>HYPERLINK('242MLInput'!AD107)</f>
        <v/>
      </c>
      <c r="T79" s="236" t="str">
        <f>HYPERLINK('242MLInput'!AE107)</f>
        <v/>
      </c>
      <c r="U79" s="237" t="str">
        <f>HYPERLINK('242MLInput'!AF107)</f>
        <v/>
      </c>
      <c r="V79" s="237" t="str">
        <f>HYPERLINK('242MLInput'!AG107)</f>
        <v/>
      </c>
      <c r="W79" s="237" t="str">
        <f>HYPERLINK('242MLInput'!AH107)</f>
        <v/>
      </c>
      <c r="X79" s="237" t="str">
        <f>HYPERLINK('242MLInput'!AI107)</f>
        <v/>
      </c>
      <c r="Y79" s="237" t="str">
        <f>HYPERLINK('242MLInput'!AJ107)</f>
        <v/>
      </c>
      <c r="Z79" s="237" t="str">
        <f>HYPERLINK('242MLInput'!AK107)</f>
        <v/>
      </c>
      <c r="AA79" s="238"/>
      <c r="AB79" s="238"/>
      <c r="AC79" s="238"/>
      <c r="AD79" s="238"/>
      <c r="AE79" s="238"/>
      <c r="AF79" s="238"/>
      <c r="AG79" s="238"/>
      <c r="AH79" s="238"/>
      <c r="AI79" s="238"/>
      <c r="AJ79" s="238"/>
      <c r="AK79" s="238"/>
      <c r="AL79" s="238"/>
      <c r="AM79" s="238"/>
      <c r="AN79" s="238"/>
      <c r="AO79" s="238"/>
      <c r="AP79" s="238"/>
      <c r="AQ79" s="238"/>
      <c r="AR79" s="238"/>
      <c r="AS79" s="238"/>
      <c r="AT79" s="238"/>
      <c r="AU79" s="238"/>
      <c r="AV79" s="238"/>
      <c r="AW79" s="238"/>
      <c r="AX79" s="238"/>
      <c r="AY79" s="238"/>
      <c r="AZ79" s="238"/>
      <c r="BA79" s="238"/>
      <c r="BB79" s="238"/>
      <c r="BC79" s="238"/>
      <c r="BD79" s="238"/>
      <c r="BE79" s="238"/>
      <c r="BF79" s="238"/>
      <c r="BG79" s="238"/>
      <c r="BH79" s="238"/>
      <c r="BI79" s="238"/>
      <c r="BJ79" s="238"/>
      <c r="BK79" s="238"/>
      <c r="BL79" s="238"/>
      <c r="BM79" s="238"/>
      <c r="BN79" s="238"/>
      <c r="BO79" s="238"/>
      <c r="BP79" s="238"/>
      <c r="BQ79" s="238"/>
      <c r="BR79" s="238"/>
      <c r="BS79" s="238"/>
      <c r="BT79" s="238"/>
      <c r="BU79" s="238"/>
      <c r="BV79" s="238"/>
      <c r="BW79" s="238"/>
      <c r="BX79" s="238"/>
      <c r="BY79" s="238"/>
      <c r="BZ79" s="238"/>
      <c r="CA79" s="238"/>
      <c r="CB79" s="238"/>
      <c r="CC79" s="238"/>
      <c r="CD79" s="238"/>
      <c r="CE79" s="238"/>
      <c r="CF79" s="238"/>
      <c r="CG79" s="238"/>
      <c r="CH79" s="238"/>
      <c r="CI79" s="238"/>
      <c r="CJ79" s="238"/>
      <c r="CK79" s="238"/>
      <c r="CL79" s="238"/>
      <c r="CM79" s="238"/>
      <c r="CN79" s="238"/>
    </row>
    <row r="80" ht="10.5" customHeight="1">
      <c r="A80" s="12" t="str">
        <f t="shared" si="1"/>
        <v>242ML</v>
      </c>
      <c r="B80" s="12">
        <f t="shared" si="2"/>
        <v>2020</v>
      </c>
      <c r="C80" s="12">
        <f t="shared" si="3"/>
        <v>8</v>
      </c>
      <c r="D80" s="230">
        <f>'242MLInput'!B108</f>
        <v>44054</v>
      </c>
      <c r="E80" s="111" t="str">
        <f t="shared" si="10"/>
        <v>HNZ</v>
      </c>
      <c r="F80" s="112" t="str">
        <f>'242MLInput'!H108</f>
        <v>GSO</v>
      </c>
      <c r="G80" s="111" t="str">
        <f>'242MLInput'!N108</f>
        <v>Kevin Mock</v>
      </c>
      <c r="H80" s="111" t="str">
        <f>'242MLInput'!O108</f>
        <v/>
      </c>
      <c r="I80" s="111" t="str">
        <f>'242MLInput'!Q108</f>
        <v>Cargo</v>
      </c>
      <c r="J80" s="112" t="str">
        <f>'242MLInput'!R108</f>
        <v>Vector Aeromedical</v>
      </c>
      <c r="K80" s="113" t="str">
        <f>'242MLInput'!AC108</f>
        <v/>
      </c>
      <c r="L80" s="114"/>
      <c r="M80" s="115">
        <f>'242MLInput'!L108</f>
        <v>0.3</v>
      </c>
      <c r="N80" s="111" t="str">
        <f>IF(F80="","",(IF(R80='242MLInput'!K108,"","ERROR!")))</f>
        <v>ERROR!</v>
      </c>
      <c r="O80" s="64"/>
      <c r="P80" s="121">
        <v>1536.0</v>
      </c>
      <c r="Q80" s="133">
        <v>4336.0</v>
      </c>
      <c r="R80" s="224">
        <f t="shared" si="5"/>
        <v>2511.2</v>
      </c>
      <c r="S80" s="235" t="str">
        <f>HYPERLINK('242MLInput'!AD108)</f>
        <v/>
      </c>
      <c r="T80" s="236" t="str">
        <f>HYPERLINK('242MLInput'!AE108)</f>
        <v/>
      </c>
      <c r="U80" s="237" t="str">
        <f>HYPERLINK('242MLInput'!AF108)</f>
        <v/>
      </c>
      <c r="V80" s="237" t="str">
        <f>HYPERLINK('242MLInput'!AG108)</f>
        <v/>
      </c>
      <c r="W80" s="237" t="str">
        <f>HYPERLINK('242MLInput'!AH108)</f>
        <v/>
      </c>
      <c r="X80" s="237" t="str">
        <f>HYPERLINK('242MLInput'!AI108)</f>
        <v/>
      </c>
      <c r="Y80" s="237" t="str">
        <f>HYPERLINK('242MLInput'!AJ108)</f>
        <v/>
      </c>
      <c r="Z80" s="237" t="str">
        <f>HYPERLINK('242MLInput'!AK108)</f>
        <v/>
      </c>
      <c r="AA80" s="238"/>
      <c r="AB80" s="238"/>
      <c r="AC80" s="238"/>
      <c r="AD80" s="238"/>
      <c r="AE80" s="238"/>
      <c r="AF80" s="238"/>
      <c r="AG80" s="238"/>
      <c r="AH80" s="238"/>
      <c r="AI80" s="238"/>
      <c r="AJ80" s="238"/>
      <c r="AK80" s="238"/>
      <c r="AL80" s="238"/>
      <c r="AM80" s="238"/>
      <c r="AN80" s="238"/>
      <c r="AO80" s="238"/>
      <c r="AP80" s="238"/>
      <c r="AQ80" s="238"/>
      <c r="AR80" s="238"/>
      <c r="AS80" s="238"/>
      <c r="AT80" s="238"/>
      <c r="AU80" s="238"/>
      <c r="AV80" s="238"/>
      <c r="AW80" s="238"/>
      <c r="AX80" s="238"/>
      <c r="AY80" s="238"/>
      <c r="AZ80" s="238"/>
      <c r="BA80" s="238"/>
      <c r="BB80" s="238"/>
      <c r="BC80" s="238"/>
      <c r="BD80" s="238"/>
      <c r="BE80" s="238"/>
      <c r="BF80" s="238"/>
      <c r="BG80" s="238"/>
      <c r="BH80" s="238"/>
      <c r="BI80" s="238"/>
      <c r="BJ80" s="238"/>
      <c r="BK80" s="238"/>
      <c r="BL80" s="238"/>
      <c r="BM80" s="238"/>
      <c r="BN80" s="238"/>
      <c r="BO80" s="238"/>
      <c r="BP80" s="238"/>
      <c r="BQ80" s="238"/>
      <c r="BR80" s="238"/>
      <c r="BS80" s="238"/>
      <c r="BT80" s="238"/>
      <c r="BU80" s="238"/>
      <c r="BV80" s="238"/>
      <c r="BW80" s="238"/>
      <c r="BX80" s="238"/>
      <c r="BY80" s="238"/>
      <c r="BZ80" s="238"/>
      <c r="CA80" s="238"/>
      <c r="CB80" s="238"/>
      <c r="CC80" s="238"/>
      <c r="CD80" s="238"/>
      <c r="CE80" s="238"/>
      <c r="CF80" s="238"/>
      <c r="CG80" s="238"/>
      <c r="CH80" s="238"/>
      <c r="CI80" s="238"/>
      <c r="CJ80" s="238"/>
      <c r="CK80" s="238"/>
      <c r="CL80" s="238"/>
      <c r="CM80" s="238"/>
      <c r="CN80" s="238"/>
    </row>
    <row r="81" ht="10.5" customHeight="1">
      <c r="A81" s="12" t="str">
        <f t="shared" si="1"/>
        <v>242ML</v>
      </c>
      <c r="B81" s="12">
        <f t="shared" si="2"/>
        <v>2020</v>
      </c>
      <c r="C81" s="12">
        <f t="shared" si="3"/>
        <v>8</v>
      </c>
      <c r="D81" s="230">
        <f>'242MLInput'!B112</f>
        <v>44055</v>
      </c>
      <c r="E81" s="111" t="str">
        <f>IF(#REF!&lt;&gt;"",#REF!,"")</f>
        <v>#REF!</v>
      </c>
      <c r="F81" s="112" t="str">
        <f>'242MLInput'!H112</f>
        <v>APA</v>
      </c>
      <c r="G81" s="111" t="str">
        <f>'242MLInput'!N112</f>
        <v>Kevin Mock</v>
      </c>
      <c r="H81" s="111" t="str">
        <f>'242MLInput'!O112</f>
        <v/>
      </c>
      <c r="I81" s="111" t="str">
        <f>'242MLInput'!Q112</f>
        <v>Cargo</v>
      </c>
      <c r="J81" s="112" t="str">
        <f>'242MLInput'!R112</f>
        <v>Vector Aeromedical</v>
      </c>
      <c r="K81" s="113" t="str">
        <f>'242MLInput'!AC112</f>
        <v/>
      </c>
      <c r="L81" s="114"/>
      <c r="M81" s="115">
        <f>'242MLInput'!L112</f>
        <v>4.5</v>
      </c>
      <c r="N81" s="111" t="str">
        <f>IF(F81="","",(IF(R81='242MLInput'!K112,"","ERROR!")))</f>
        <v>ERROR!</v>
      </c>
      <c r="O81" s="64"/>
      <c r="P81" s="121">
        <v>1540.0</v>
      </c>
      <c r="Q81" s="133"/>
      <c r="R81" s="224">
        <f t="shared" si="5"/>
        <v>2515.7</v>
      </c>
      <c r="S81" s="235" t="str">
        <f>HYPERLINK('242MLInput'!AD112)</f>
        <v/>
      </c>
      <c r="T81" s="236" t="str">
        <f>HYPERLINK('242MLInput'!AE112)</f>
        <v/>
      </c>
      <c r="U81" s="237" t="str">
        <f>HYPERLINK('242MLInput'!AF112)</f>
        <v/>
      </c>
      <c r="V81" s="237" t="str">
        <f>HYPERLINK('242MLInput'!AG112)</f>
        <v/>
      </c>
      <c r="W81" s="237" t="str">
        <f>HYPERLINK('242MLInput'!AH112)</f>
        <v/>
      </c>
      <c r="X81" s="237" t="str">
        <f>HYPERLINK('242MLInput'!AI112)</f>
        <v/>
      </c>
      <c r="Y81" s="237" t="str">
        <f>HYPERLINK('242MLInput'!AJ112)</f>
        <v/>
      </c>
      <c r="Z81" s="237" t="str">
        <f>HYPERLINK('242MLInput'!AK112)</f>
        <v/>
      </c>
      <c r="AA81" s="238"/>
      <c r="AB81" s="238"/>
      <c r="AC81" s="238"/>
      <c r="AD81" s="238"/>
      <c r="AE81" s="238"/>
      <c r="AF81" s="238"/>
      <c r="AG81" s="238"/>
      <c r="AH81" s="238"/>
      <c r="AI81" s="238"/>
      <c r="AJ81" s="238"/>
      <c r="AK81" s="238"/>
      <c r="AL81" s="238"/>
      <c r="AM81" s="238"/>
      <c r="AN81" s="238"/>
      <c r="AO81" s="238"/>
      <c r="AP81" s="238"/>
      <c r="AQ81" s="238"/>
      <c r="AR81" s="238"/>
      <c r="AS81" s="238"/>
      <c r="AT81" s="238"/>
      <c r="AU81" s="238"/>
      <c r="AV81" s="238"/>
      <c r="AW81" s="238"/>
      <c r="AX81" s="238"/>
      <c r="AY81" s="238"/>
      <c r="AZ81" s="238"/>
      <c r="BA81" s="238"/>
      <c r="BB81" s="238"/>
      <c r="BC81" s="238"/>
      <c r="BD81" s="238"/>
      <c r="BE81" s="238"/>
      <c r="BF81" s="238"/>
      <c r="BG81" s="238"/>
      <c r="BH81" s="238"/>
      <c r="BI81" s="238"/>
      <c r="BJ81" s="238"/>
      <c r="BK81" s="238"/>
      <c r="BL81" s="238"/>
      <c r="BM81" s="238"/>
      <c r="BN81" s="238"/>
      <c r="BO81" s="238"/>
      <c r="BP81" s="238"/>
      <c r="BQ81" s="238"/>
      <c r="BR81" s="238"/>
      <c r="BS81" s="238"/>
      <c r="BT81" s="238"/>
      <c r="BU81" s="238"/>
      <c r="BV81" s="238"/>
      <c r="BW81" s="238"/>
      <c r="BX81" s="238"/>
      <c r="BY81" s="238"/>
      <c r="BZ81" s="238"/>
      <c r="CA81" s="238"/>
      <c r="CB81" s="238"/>
      <c r="CC81" s="238"/>
      <c r="CD81" s="238"/>
      <c r="CE81" s="238"/>
      <c r="CF81" s="238"/>
      <c r="CG81" s="238"/>
      <c r="CH81" s="238"/>
      <c r="CI81" s="238"/>
      <c r="CJ81" s="238"/>
      <c r="CK81" s="238"/>
      <c r="CL81" s="238"/>
      <c r="CM81" s="238"/>
      <c r="CN81" s="238"/>
    </row>
    <row r="82" ht="10.5" customHeight="1">
      <c r="A82" s="12" t="str">
        <f t="shared" si="1"/>
        <v>242ML</v>
      </c>
      <c r="B82" s="12">
        <f t="shared" si="2"/>
        <v>2020</v>
      </c>
      <c r="C82" s="12">
        <f t="shared" si="3"/>
        <v>8</v>
      </c>
      <c r="D82" s="230">
        <f>'242MLInput'!B113</f>
        <v>44055</v>
      </c>
      <c r="E82" s="111" t="str">
        <f t="shared" ref="E82:E83" si="11">IF(F81&lt;&gt;"",F81,"")</f>
        <v>APA</v>
      </c>
      <c r="F82" s="112" t="str">
        <f>'242MLInput'!H113</f>
        <v>HNZ</v>
      </c>
      <c r="G82" s="111" t="str">
        <f>'242MLInput'!N113</f>
        <v>Kevin Mock</v>
      </c>
      <c r="H82" s="111" t="str">
        <f>'242MLInput'!O113</f>
        <v/>
      </c>
      <c r="I82" s="111" t="str">
        <f>'242MLInput'!Q113</f>
        <v>Cargo</v>
      </c>
      <c r="J82" s="112" t="str">
        <f>'242MLInput'!R113</f>
        <v>Vector Aeromedical</v>
      </c>
      <c r="K82" s="113" t="str">
        <f>'242MLInput'!AC113</f>
        <v/>
      </c>
      <c r="L82" s="114"/>
      <c r="M82" s="115">
        <f>'242MLInput'!L113</f>
        <v>3.4</v>
      </c>
      <c r="N82" s="111" t="str">
        <f>IF(F82="","",(IF(R82='242MLInput'!K113,"","ERROR!")))</f>
        <v>ERROR!</v>
      </c>
      <c r="O82" s="64"/>
      <c r="P82" s="121">
        <v>1541.0</v>
      </c>
      <c r="Q82" s="133"/>
      <c r="R82" s="224">
        <f t="shared" si="5"/>
        <v>2519.1</v>
      </c>
      <c r="S82" s="235" t="str">
        <f>HYPERLINK('242MLInput'!AD113)</f>
        <v/>
      </c>
      <c r="T82" s="236" t="str">
        <f>HYPERLINK('242MLInput'!AE113)</f>
        <v/>
      </c>
      <c r="U82" s="237" t="str">
        <f>HYPERLINK('242MLInput'!AF113)</f>
        <v/>
      </c>
      <c r="V82" s="237" t="str">
        <f>HYPERLINK('242MLInput'!AG113)</f>
        <v/>
      </c>
      <c r="W82" s="237" t="str">
        <f>HYPERLINK('242MLInput'!AH113)</f>
        <v/>
      </c>
      <c r="X82" s="237" t="str">
        <f>HYPERLINK('242MLInput'!AI113)</f>
        <v/>
      </c>
      <c r="Y82" s="237" t="str">
        <f>HYPERLINK('242MLInput'!AJ113)</f>
        <v/>
      </c>
      <c r="Z82" s="237" t="str">
        <f>HYPERLINK('242MLInput'!AK113)</f>
        <v/>
      </c>
      <c r="AA82" s="238"/>
      <c r="AB82" s="238"/>
      <c r="AC82" s="238"/>
      <c r="AD82" s="238"/>
      <c r="AE82" s="238"/>
      <c r="AF82" s="238"/>
      <c r="AG82" s="238"/>
      <c r="AH82" s="238"/>
      <c r="AI82" s="238"/>
      <c r="AJ82" s="238"/>
      <c r="AK82" s="238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238"/>
      <c r="AW82" s="238"/>
      <c r="AX82" s="238"/>
      <c r="AY82" s="238"/>
      <c r="AZ82" s="238"/>
      <c r="BA82" s="238"/>
      <c r="BB82" s="238"/>
      <c r="BC82" s="238"/>
      <c r="BD82" s="238"/>
      <c r="BE82" s="238"/>
      <c r="BF82" s="238"/>
      <c r="BG82" s="238"/>
      <c r="BH82" s="238"/>
      <c r="BI82" s="238"/>
      <c r="BJ82" s="238"/>
      <c r="BK82" s="238"/>
      <c r="BL82" s="238"/>
      <c r="BM82" s="238"/>
      <c r="BN82" s="238"/>
      <c r="BO82" s="238"/>
      <c r="BP82" s="238"/>
      <c r="BQ82" s="238"/>
      <c r="BR82" s="238"/>
      <c r="BS82" s="238"/>
      <c r="BT82" s="238"/>
      <c r="BU82" s="238"/>
      <c r="BV82" s="238"/>
      <c r="BW82" s="238"/>
      <c r="BX82" s="238"/>
      <c r="BY82" s="238"/>
      <c r="BZ82" s="238"/>
      <c r="CA82" s="238"/>
      <c r="CB82" s="238"/>
      <c r="CC82" s="238"/>
      <c r="CD82" s="238"/>
      <c r="CE82" s="238"/>
      <c r="CF82" s="238"/>
      <c r="CG82" s="238"/>
      <c r="CH82" s="238"/>
      <c r="CI82" s="238"/>
      <c r="CJ82" s="238"/>
      <c r="CK82" s="238"/>
      <c r="CL82" s="238"/>
      <c r="CM82" s="238"/>
      <c r="CN82" s="238"/>
    </row>
    <row r="83" ht="10.5" customHeight="1">
      <c r="A83" s="12" t="str">
        <f t="shared" si="1"/>
        <v>242ML</v>
      </c>
      <c r="B83" s="12">
        <f t="shared" si="2"/>
        <v>2020</v>
      </c>
      <c r="C83" s="12">
        <f t="shared" si="3"/>
        <v>8</v>
      </c>
      <c r="D83" s="230">
        <f>'242MLInput'!B114</f>
        <v>44056</v>
      </c>
      <c r="E83" s="111" t="str">
        <f t="shared" si="11"/>
        <v>HNZ</v>
      </c>
      <c r="F83" s="112" t="str">
        <f>'242MLInput'!H114</f>
        <v>BUY</v>
      </c>
      <c r="G83" s="111" t="str">
        <f>'242MLInput'!N114</f>
        <v>Kevin Mock</v>
      </c>
      <c r="H83" s="111" t="str">
        <f>'242MLInput'!O114</f>
        <v/>
      </c>
      <c r="I83" s="111" t="str">
        <f>'242MLInput'!Q114</f>
        <v>Cargo</v>
      </c>
      <c r="J83" s="112" t="str">
        <f>'242MLInput'!R114</f>
        <v>Vector Aeromedical</v>
      </c>
      <c r="K83" s="113" t="str">
        <f>'242MLInput'!AC114</f>
        <v/>
      </c>
      <c r="L83" s="114"/>
      <c r="M83" s="115">
        <f>'242MLInput'!L114</f>
        <v>0.2</v>
      </c>
      <c r="N83" s="111" t="str">
        <f>IF(F83="","",(IF(R83='242MLInput'!K114,"","ERROR!")))</f>
        <v>ERROR!</v>
      </c>
      <c r="O83" s="64"/>
      <c r="P83" s="121">
        <v>1542.0</v>
      </c>
      <c r="Q83" s="133">
        <v>4339.0</v>
      </c>
      <c r="R83" s="224">
        <f t="shared" si="5"/>
        <v>2519.3</v>
      </c>
      <c r="S83" s="235" t="str">
        <f>HYPERLINK('242MLInput'!AD114)</f>
        <v/>
      </c>
      <c r="T83" s="236" t="str">
        <f>HYPERLINK('242MLInput'!AE114)</f>
        <v/>
      </c>
      <c r="U83" s="237" t="str">
        <f>HYPERLINK('242MLInput'!AF114)</f>
        <v/>
      </c>
      <c r="V83" s="237" t="str">
        <f>HYPERLINK('242MLInput'!AG114)</f>
        <v/>
      </c>
      <c r="W83" s="237" t="str">
        <f>HYPERLINK('242MLInput'!AH114)</f>
        <v/>
      </c>
      <c r="X83" s="237" t="str">
        <f>HYPERLINK('242MLInput'!AI114)</f>
        <v/>
      </c>
      <c r="Y83" s="237" t="str">
        <f>HYPERLINK('242MLInput'!AJ114)</f>
        <v/>
      </c>
      <c r="Z83" s="237" t="str">
        <f>HYPERLINK('242MLInput'!AK114)</f>
        <v/>
      </c>
      <c r="AA83" s="238"/>
      <c r="AB83" s="238"/>
      <c r="AC83" s="238"/>
      <c r="AD83" s="238"/>
      <c r="AE83" s="238"/>
      <c r="AF83" s="238"/>
      <c r="AG83" s="238"/>
      <c r="AH83" s="238"/>
      <c r="AI83" s="238"/>
      <c r="AJ83" s="238"/>
      <c r="AK83" s="238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238"/>
      <c r="AW83" s="238"/>
      <c r="AX83" s="238"/>
      <c r="AY83" s="238"/>
      <c r="AZ83" s="238"/>
      <c r="BA83" s="238"/>
      <c r="BB83" s="238"/>
      <c r="BC83" s="238"/>
      <c r="BD83" s="238"/>
      <c r="BE83" s="238"/>
      <c r="BF83" s="238"/>
      <c r="BG83" s="238"/>
      <c r="BH83" s="238"/>
      <c r="BI83" s="238"/>
      <c r="BJ83" s="238"/>
      <c r="BK83" s="238"/>
      <c r="BL83" s="238"/>
      <c r="BM83" s="238"/>
      <c r="BN83" s="238"/>
      <c r="BO83" s="238"/>
      <c r="BP83" s="238"/>
      <c r="BQ83" s="238"/>
      <c r="BR83" s="238"/>
      <c r="BS83" s="238"/>
      <c r="BT83" s="238"/>
      <c r="BU83" s="238"/>
      <c r="BV83" s="238"/>
      <c r="BW83" s="238"/>
      <c r="BX83" s="238"/>
      <c r="BY83" s="238"/>
      <c r="BZ83" s="238"/>
      <c r="CA83" s="238"/>
      <c r="CB83" s="238"/>
      <c r="CC83" s="238"/>
      <c r="CD83" s="238"/>
      <c r="CE83" s="238"/>
      <c r="CF83" s="238"/>
      <c r="CG83" s="238"/>
      <c r="CH83" s="238"/>
      <c r="CI83" s="238"/>
      <c r="CJ83" s="238"/>
      <c r="CK83" s="238"/>
      <c r="CL83" s="238"/>
      <c r="CM83" s="238"/>
      <c r="CN83" s="238"/>
    </row>
    <row r="84" ht="10.5" customHeight="1">
      <c r="A84" s="118" t="str">
        <f t="shared" si="1"/>
        <v>242ML</v>
      </c>
      <c r="B84" s="118">
        <f t="shared" si="2"/>
        <v>2020</v>
      </c>
      <c r="C84" s="118">
        <f t="shared" si="3"/>
        <v>8</v>
      </c>
      <c r="D84" s="119">
        <f>'242MLInput'!B123</f>
        <v>44058</v>
      </c>
      <c r="E84" s="120" t="str">
        <f>IF(#REF!&lt;&gt;"",#REF!,"")</f>
        <v>#REF!</v>
      </c>
      <c r="F84" s="121" t="str">
        <f>'242MLInput'!H123</f>
        <v>APA</v>
      </c>
      <c r="G84" s="120" t="str">
        <f>'242MLInput'!N123</f>
        <v>Kevin Mock</v>
      </c>
      <c r="H84" s="120" t="str">
        <f>'242MLInput'!O123</f>
        <v/>
      </c>
      <c r="I84" s="120" t="str">
        <f>'242MLInput'!Q123</f>
        <v>Cargo</v>
      </c>
      <c r="J84" s="121" t="str">
        <f>'242MLInput'!R123</f>
        <v>Vector Aeromedical</v>
      </c>
      <c r="K84" s="122" t="str">
        <f>'242MLInput'!AC123</f>
        <v/>
      </c>
      <c r="L84" s="123"/>
      <c r="M84" s="124">
        <f>'242MLInput'!L123</f>
        <v>4.3</v>
      </c>
      <c r="N84" s="120" t="str">
        <f>IF(F84="","",(IF(R84='242MLInput'!K123,"","ERROR!")))</f>
        <v>ERROR!</v>
      </c>
      <c r="O84" s="120"/>
      <c r="P84" s="121">
        <v>1551.0</v>
      </c>
      <c r="Q84" s="121"/>
      <c r="R84" s="224">
        <f t="shared" si="5"/>
        <v>2523.6</v>
      </c>
      <c r="S84" s="132" t="str">
        <f>HYPERLINK('242MLInput'!AD123)</f>
        <v/>
      </c>
      <c r="T84" s="132" t="str">
        <f>HYPERLINK('242MLInput'!AE123)</f>
        <v/>
      </c>
      <c r="U84" s="132" t="str">
        <f>HYPERLINK('242MLInput'!AF123)</f>
        <v/>
      </c>
      <c r="V84" s="132" t="str">
        <f>HYPERLINK('242MLInput'!AG123)</f>
        <v/>
      </c>
      <c r="W84" s="132" t="str">
        <f>HYPERLINK('242MLInput'!AH123)</f>
        <v/>
      </c>
      <c r="X84" s="132" t="str">
        <f>HYPERLINK('242MLInput'!AI123)</f>
        <v/>
      </c>
      <c r="Y84" s="132" t="str">
        <f>HYPERLINK('242MLInput'!AJ123)</f>
        <v/>
      </c>
      <c r="Z84" s="132" t="str">
        <f>HYPERLINK('242MLInput'!AK123)</f>
        <v/>
      </c>
      <c r="AA84" s="118"/>
      <c r="AB84" s="118"/>
      <c r="AC84" s="118"/>
      <c r="AD84" s="118"/>
      <c r="AE84" s="118"/>
      <c r="AF84" s="118"/>
      <c r="AG84" s="118"/>
      <c r="AH84" s="118"/>
      <c r="AI84" s="118"/>
      <c r="AJ84" s="118"/>
      <c r="AK84" s="118"/>
      <c r="AL84" s="118"/>
      <c r="AM84" s="118"/>
      <c r="AN84" s="118"/>
      <c r="AO84" s="118"/>
      <c r="AP84" s="118"/>
      <c r="AQ84" s="118"/>
      <c r="AR84" s="118"/>
      <c r="AS84" s="118"/>
      <c r="AT84" s="118"/>
      <c r="AU84" s="118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18"/>
      <c r="BG84" s="118"/>
      <c r="BH84" s="118"/>
      <c r="BI84" s="118"/>
      <c r="BJ84" s="118"/>
      <c r="BK84" s="118"/>
      <c r="BL84" s="118"/>
      <c r="BM84" s="118"/>
      <c r="BN84" s="118"/>
      <c r="BO84" s="118"/>
      <c r="BP84" s="118"/>
      <c r="BQ84" s="118"/>
      <c r="BR84" s="118"/>
      <c r="BS84" s="118"/>
      <c r="BT84" s="118"/>
      <c r="BU84" s="118"/>
      <c r="BV84" s="118"/>
      <c r="BW84" s="118"/>
      <c r="BX84" s="118"/>
      <c r="BY84" s="118"/>
      <c r="BZ84" s="118"/>
      <c r="CA84" s="118"/>
      <c r="CB84" s="118"/>
      <c r="CC84" s="118"/>
      <c r="CD84" s="118"/>
      <c r="CE84" s="118"/>
      <c r="CF84" s="118"/>
      <c r="CG84" s="118"/>
      <c r="CH84" s="118"/>
      <c r="CI84" s="118"/>
      <c r="CJ84" s="118"/>
      <c r="CK84" s="118"/>
      <c r="CL84" s="118"/>
      <c r="CM84" s="118"/>
      <c r="CN84" s="118"/>
    </row>
    <row r="85" ht="10.5" customHeight="1">
      <c r="A85" s="118" t="str">
        <f t="shared" si="1"/>
        <v>242ML</v>
      </c>
      <c r="B85" s="118">
        <f t="shared" si="2"/>
        <v>2020</v>
      </c>
      <c r="C85" s="118">
        <f t="shared" si="3"/>
        <v>8</v>
      </c>
      <c r="D85" s="119">
        <f>'242MLInput'!B124</f>
        <v>44059</v>
      </c>
      <c r="E85" s="120" t="str">
        <f t="shared" ref="E85:E89" si="12">IF(F84&lt;&gt;"",F84,"")</f>
        <v>APA</v>
      </c>
      <c r="F85" s="121" t="str">
        <f>'242MLInput'!H124</f>
        <v>BUY</v>
      </c>
      <c r="G85" s="120" t="str">
        <f>'242MLInput'!N124</f>
        <v>Kevin Mock</v>
      </c>
      <c r="H85" s="120" t="str">
        <f>'242MLInput'!O124</f>
        <v/>
      </c>
      <c r="I85" s="120" t="str">
        <f>'242MLInput'!Q124</f>
        <v>Cargo</v>
      </c>
      <c r="J85" s="121" t="str">
        <f>'242MLInput'!R124</f>
        <v>Vector Aeromedical</v>
      </c>
      <c r="K85" s="122" t="str">
        <f>'242MLInput'!AC124</f>
        <v/>
      </c>
      <c r="L85" s="123"/>
      <c r="M85" s="124">
        <f>'242MLInput'!L124</f>
        <v>4.1</v>
      </c>
      <c r="N85" s="120" t="str">
        <f>IF(F85="","",(IF(R85='242MLInput'!K124,"","ERROR!")))</f>
        <v>ERROR!</v>
      </c>
      <c r="O85" s="120"/>
      <c r="P85" s="121">
        <v>1552.0</v>
      </c>
      <c r="Q85" s="121">
        <v>4342.0</v>
      </c>
      <c r="R85" s="224">
        <f t="shared" si="5"/>
        <v>2527.7</v>
      </c>
      <c r="S85" s="132" t="str">
        <f>HYPERLINK('242MLInput'!AD124)</f>
        <v/>
      </c>
      <c r="T85" s="132" t="str">
        <f>HYPERLINK('242MLInput'!AE124)</f>
        <v/>
      </c>
      <c r="U85" s="132" t="str">
        <f>HYPERLINK('242MLInput'!AF124)</f>
        <v/>
      </c>
      <c r="V85" s="132" t="str">
        <f>HYPERLINK('242MLInput'!AG124)</f>
        <v/>
      </c>
      <c r="W85" s="132" t="str">
        <f>HYPERLINK('242MLInput'!AH124)</f>
        <v/>
      </c>
      <c r="X85" s="132" t="str">
        <f>HYPERLINK('242MLInput'!AI124)</f>
        <v/>
      </c>
      <c r="Y85" s="132" t="str">
        <f>HYPERLINK('242MLInput'!AJ124)</f>
        <v/>
      </c>
      <c r="Z85" s="132" t="str">
        <f>HYPERLINK('242MLInput'!AK124)</f>
        <v/>
      </c>
      <c r="AA85" s="118"/>
      <c r="AB85" s="118"/>
      <c r="AC85" s="118"/>
      <c r="AD85" s="118"/>
      <c r="AE85" s="118"/>
      <c r="AF85" s="118"/>
      <c r="AG85" s="118"/>
      <c r="AH85" s="118"/>
      <c r="AI85" s="118"/>
      <c r="AJ85" s="118"/>
      <c r="AK85" s="118"/>
      <c r="AL85" s="118"/>
      <c r="AM85" s="118"/>
      <c r="AN85" s="118"/>
      <c r="AO85" s="118"/>
      <c r="AP85" s="118"/>
      <c r="AQ85" s="118"/>
      <c r="AR85" s="118"/>
      <c r="AS85" s="118"/>
      <c r="AT85" s="118"/>
      <c r="AU85" s="118"/>
      <c r="AV85" s="118"/>
      <c r="AW85" s="118"/>
      <c r="AX85" s="118"/>
      <c r="AY85" s="118"/>
      <c r="AZ85" s="118"/>
      <c r="BA85" s="118"/>
      <c r="BB85" s="118"/>
      <c r="BC85" s="118"/>
      <c r="BD85" s="118"/>
      <c r="BE85" s="118"/>
      <c r="BF85" s="118"/>
      <c r="BG85" s="118"/>
      <c r="BH85" s="118"/>
      <c r="BI85" s="118"/>
      <c r="BJ85" s="118"/>
      <c r="BK85" s="118"/>
      <c r="BL85" s="118"/>
      <c r="BM85" s="118"/>
      <c r="BN85" s="118"/>
      <c r="BO85" s="118"/>
      <c r="BP85" s="118"/>
      <c r="BQ85" s="118"/>
      <c r="BR85" s="118"/>
      <c r="BS85" s="118"/>
      <c r="BT85" s="118"/>
      <c r="BU85" s="118"/>
      <c r="BV85" s="118"/>
      <c r="BW85" s="118"/>
      <c r="BX85" s="118"/>
      <c r="BY85" s="118"/>
      <c r="BZ85" s="118"/>
      <c r="CA85" s="118"/>
      <c r="CB85" s="118"/>
      <c r="CC85" s="118"/>
      <c r="CD85" s="118"/>
      <c r="CE85" s="118"/>
      <c r="CF85" s="118"/>
      <c r="CG85" s="118"/>
      <c r="CH85" s="118"/>
      <c r="CI85" s="118"/>
      <c r="CJ85" s="118"/>
      <c r="CK85" s="118"/>
      <c r="CL85" s="118"/>
      <c r="CM85" s="118"/>
      <c r="CN85" s="118"/>
    </row>
    <row r="86" ht="10.5" customHeight="1">
      <c r="A86" s="12" t="str">
        <f t="shared" si="1"/>
        <v>242ML</v>
      </c>
      <c r="B86" s="12">
        <f t="shared" si="2"/>
        <v>2020</v>
      </c>
      <c r="C86" s="12">
        <f t="shared" si="3"/>
        <v>8</v>
      </c>
      <c r="D86" s="230">
        <f>'242MLInput'!B125</f>
        <v>44059</v>
      </c>
      <c r="E86" s="111" t="str">
        <f t="shared" si="12"/>
        <v>BUY</v>
      </c>
      <c r="F86" s="112" t="str">
        <f>'242MLInput'!H125</f>
        <v>SLN</v>
      </c>
      <c r="G86" s="111" t="str">
        <f>'242MLInput'!N125</f>
        <v>Kevin Mock</v>
      </c>
      <c r="H86" s="111" t="str">
        <f>'242MLInput'!O125</f>
        <v/>
      </c>
      <c r="I86" s="111" t="str">
        <f>'242MLInput'!Q125</f>
        <v>Cargo</v>
      </c>
      <c r="J86" s="112" t="str">
        <f>'242MLInput'!R125</f>
        <v>Vector Aeromedical</v>
      </c>
      <c r="K86" s="113" t="str">
        <f>'242MLInput'!AC125</f>
        <v/>
      </c>
      <c r="L86" s="114"/>
      <c r="M86" s="115">
        <f>'242MLInput'!L125</f>
        <v>3.1</v>
      </c>
      <c r="N86" s="111" t="str">
        <f>IF(F86="","",(IF(R86='242MLInput'!K125,"","ERROR!")))</f>
        <v>ERROR!</v>
      </c>
      <c r="O86" s="64"/>
      <c r="P86" s="121">
        <v>1553.0</v>
      </c>
      <c r="Q86" s="133"/>
      <c r="R86" s="224">
        <f t="shared" si="5"/>
        <v>2530.8</v>
      </c>
      <c r="S86" s="235" t="str">
        <f>HYPERLINK('242MLInput'!AD125)</f>
        <v/>
      </c>
      <c r="T86" s="236" t="str">
        <f>HYPERLINK('242MLInput'!AE125)</f>
        <v/>
      </c>
      <c r="U86" s="237" t="str">
        <f>HYPERLINK('242MLInput'!AF125)</f>
        <v/>
      </c>
      <c r="V86" s="237" t="str">
        <f>HYPERLINK('242MLInput'!AG125)</f>
        <v/>
      </c>
      <c r="W86" s="237" t="str">
        <f>HYPERLINK('242MLInput'!AH125)</f>
        <v/>
      </c>
      <c r="X86" s="237" t="str">
        <f>HYPERLINK('242MLInput'!AI125)</f>
        <v/>
      </c>
      <c r="Y86" s="237" t="str">
        <f>HYPERLINK('242MLInput'!AJ125)</f>
        <v/>
      </c>
      <c r="Z86" s="237" t="str">
        <f>HYPERLINK('242MLInput'!AK125)</f>
        <v/>
      </c>
      <c r="AA86" s="238"/>
      <c r="AB86" s="238"/>
      <c r="AC86" s="238"/>
      <c r="AD86" s="238"/>
      <c r="AE86" s="238"/>
      <c r="AF86" s="238"/>
      <c r="AG86" s="238"/>
      <c r="AH86" s="238"/>
      <c r="AI86" s="238"/>
      <c r="AJ86" s="238"/>
      <c r="AK86" s="238"/>
      <c r="AL86" s="238"/>
      <c r="AM86" s="238"/>
      <c r="AN86" s="238"/>
      <c r="AO86" s="238"/>
      <c r="AP86" s="238"/>
      <c r="AQ86" s="238"/>
      <c r="AR86" s="238"/>
      <c r="AS86" s="238"/>
      <c r="AT86" s="238"/>
      <c r="AU86" s="238"/>
      <c r="AV86" s="238"/>
      <c r="AW86" s="238"/>
      <c r="AX86" s="238"/>
      <c r="AY86" s="238"/>
      <c r="AZ86" s="238"/>
      <c r="BA86" s="238"/>
      <c r="BB86" s="238"/>
      <c r="BC86" s="238"/>
      <c r="BD86" s="238"/>
      <c r="BE86" s="238"/>
      <c r="BF86" s="238"/>
      <c r="BG86" s="238"/>
      <c r="BH86" s="238"/>
      <c r="BI86" s="238"/>
      <c r="BJ86" s="238"/>
      <c r="BK86" s="238"/>
      <c r="BL86" s="238"/>
      <c r="BM86" s="238"/>
      <c r="BN86" s="238"/>
      <c r="BO86" s="238"/>
      <c r="BP86" s="238"/>
      <c r="BQ86" s="238"/>
      <c r="BR86" s="238"/>
      <c r="BS86" s="238"/>
      <c r="BT86" s="238"/>
      <c r="BU86" s="238"/>
      <c r="BV86" s="238"/>
      <c r="BW86" s="238"/>
      <c r="BX86" s="238"/>
      <c r="BY86" s="238"/>
      <c r="BZ86" s="238"/>
      <c r="CA86" s="238"/>
      <c r="CB86" s="238"/>
      <c r="CC86" s="238"/>
      <c r="CD86" s="238"/>
      <c r="CE86" s="238"/>
      <c r="CF86" s="238"/>
      <c r="CG86" s="238"/>
      <c r="CH86" s="238"/>
      <c r="CI86" s="238"/>
      <c r="CJ86" s="238"/>
      <c r="CK86" s="238"/>
      <c r="CL86" s="238"/>
      <c r="CM86" s="238"/>
      <c r="CN86" s="238"/>
    </row>
    <row r="87" ht="10.5" customHeight="1">
      <c r="A87" s="12" t="str">
        <f t="shared" si="1"/>
        <v>242ML</v>
      </c>
      <c r="B87" s="12">
        <f t="shared" si="2"/>
        <v>2020</v>
      </c>
      <c r="C87" s="12">
        <f t="shared" si="3"/>
        <v>8</v>
      </c>
      <c r="D87" s="230">
        <f>'242MLInput'!B126</f>
        <v>44059</v>
      </c>
      <c r="E87" s="111" t="str">
        <f t="shared" si="12"/>
        <v>SLN</v>
      </c>
      <c r="F87" s="112" t="str">
        <f>'242MLInput'!H126</f>
        <v>APA</v>
      </c>
      <c r="G87" s="111" t="str">
        <f>'242MLInput'!N126</f>
        <v>Kevin Mock</v>
      </c>
      <c r="H87" s="111" t="str">
        <f>'242MLInput'!O126</f>
        <v/>
      </c>
      <c r="I87" s="111" t="str">
        <f>'242MLInput'!Q126</f>
        <v>Cargo</v>
      </c>
      <c r="J87" s="112" t="str">
        <f>'242MLInput'!R126</f>
        <v>Vector Aeromedical</v>
      </c>
      <c r="K87" s="113" t="str">
        <f>'242MLInput'!AC126</f>
        <v/>
      </c>
      <c r="L87" s="114"/>
      <c r="M87" s="115">
        <f>'242MLInput'!L126</f>
        <v>1.5</v>
      </c>
      <c r="N87" s="111" t="str">
        <f>IF(F87="","",(IF(R87='242MLInput'!K126,"","ERROR!")))</f>
        <v>ERROR!</v>
      </c>
      <c r="O87" s="64"/>
      <c r="P87" s="121">
        <v>1554.0</v>
      </c>
      <c r="Q87" s="133"/>
      <c r="R87" s="224">
        <f t="shared" si="5"/>
        <v>2532.3</v>
      </c>
      <c r="S87" s="235" t="str">
        <f>HYPERLINK('242MLInput'!AD126)</f>
        <v/>
      </c>
      <c r="T87" s="236" t="str">
        <f>HYPERLINK('242MLInput'!AE126)</f>
        <v/>
      </c>
      <c r="U87" s="237" t="str">
        <f>HYPERLINK('242MLInput'!AF126)</f>
        <v/>
      </c>
      <c r="V87" s="237" t="str">
        <f>HYPERLINK('242MLInput'!AG126)</f>
        <v/>
      </c>
      <c r="W87" s="237" t="str">
        <f>HYPERLINK('242MLInput'!AH126)</f>
        <v/>
      </c>
      <c r="X87" s="237" t="str">
        <f>HYPERLINK('242MLInput'!AI126)</f>
        <v/>
      </c>
      <c r="Y87" s="237" t="str">
        <f>HYPERLINK('242MLInput'!AJ126)</f>
        <v/>
      </c>
      <c r="Z87" s="237" t="str">
        <f>HYPERLINK('242MLInput'!AK126)</f>
        <v/>
      </c>
      <c r="AA87" s="238"/>
      <c r="AB87" s="238"/>
      <c r="AC87" s="238"/>
      <c r="AD87" s="238"/>
      <c r="AE87" s="238"/>
      <c r="AF87" s="238"/>
      <c r="AG87" s="238"/>
      <c r="AH87" s="238"/>
      <c r="AI87" s="238"/>
      <c r="AJ87" s="238"/>
      <c r="AK87" s="238"/>
      <c r="AL87" s="238"/>
      <c r="AM87" s="238"/>
      <c r="AN87" s="238"/>
      <c r="AO87" s="238"/>
      <c r="AP87" s="238"/>
      <c r="AQ87" s="238"/>
      <c r="AR87" s="238"/>
      <c r="AS87" s="238"/>
      <c r="AT87" s="238"/>
      <c r="AU87" s="238"/>
      <c r="AV87" s="238"/>
      <c r="AW87" s="238"/>
      <c r="AX87" s="238"/>
      <c r="AY87" s="238"/>
      <c r="AZ87" s="238"/>
      <c r="BA87" s="238"/>
      <c r="BB87" s="238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8"/>
      <c r="BS87" s="238"/>
      <c r="BT87" s="238"/>
      <c r="BU87" s="238"/>
      <c r="BV87" s="238"/>
      <c r="BW87" s="238"/>
      <c r="BX87" s="238"/>
      <c r="BY87" s="238"/>
      <c r="BZ87" s="238"/>
      <c r="CA87" s="238"/>
      <c r="CB87" s="238"/>
      <c r="CC87" s="238"/>
      <c r="CD87" s="238"/>
      <c r="CE87" s="238"/>
      <c r="CF87" s="238"/>
      <c r="CG87" s="238"/>
      <c r="CH87" s="238"/>
      <c r="CI87" s="238"/>
      <c r="CJ87" s="238"/>
      <c r="CK87" s="238"/>
      <c r="CL87" s="238"/>
      <c r="CM87" s="238"/>
      <c r="CN87" s="238"/>
    </row>
    <row r="88" ht="10.5" customHeight="1">
      <c r="A88" s="12" t="str">
        <f t="shared" si="1"/>
        <v>242ML</v>
      </c>
      <c r="B88" s="12">
        <f t="shared" si="2"/>
        <v>2020</v>
      </c>
      <c r="C88" s="12">
        <f t="shared" si="3"/>
        <v>8</v>
      </c>
      <c r="D88" s="230">
        <f>'242MLInput'!B127</f>
        <v>44060</v>
      </c>
      <c r="E88" s="111" t="str">
        <f t="shared" si="12"/>
        <v>APA</v>
      </c>
      <c r="F88" s="112" t="str">
        <f>'242MLInput'!H127</f>
        <v>HNZ</v>
      </c>
      <c r="G88" s="111" t="str">
        <f>'242MLInput'!N127</f>
        <v>Kevin Mock</v>
      </c>
      <c r="H88" s="111" t="str">
        <f>'242MLInput'!O127</f>
        <v/>
      </c>
      <c r="I88" s="111" t="str">
        <f>'242MLInput'!Q127</f>
        <v>Cargo</v>
      </c>
      <c r="J88" s="112" t="str">
        <f>'242MLInput'!R127</f>
        <v>Vector Aeromedical</v>
      </c>
      <c r="K88" s="113" t="str">
        <f>'242MLInput'!AC127</f>
        <v/>
      </c>
      <c r="L88" s="114"/>
      <c r="M88" s="115">
        <f>'242MLInput'!L127</f>
        <v>3.5</v>
      </c>
      <c r="N88" s="111" t="str">
        <f>IF(F88="","",(IF(R88='242MLInput'!K127,"","ERROR!")))</f>
        <v>ERROR!</v>
      </c>
      <c r="O88" s="64"/>
      <c r="P88" s="121">
        <v>1555.0</v>
      </c>
      <c r="Q88" s="133"/>
      <c r="R88" s="224">
        <f t="shared" si="5"/>
        <v>2535.8</v>
      </c>
      <c r="S88" s="235" t="str">
        <f>HYPERLINK('242MLInput'!AD127)</f>
        <v/>
      </c>
      <c r="T88" s="236" t="str">
        <f>HYPERLINK('242MLInput'!AE127)</f>
        <v/>
      </c>
      <c r="U88" s="237" t="str">
        <f>HYPERLINK('242MLInput'!AF127)</f>
        <v/>
      </c>
      <c r="V88" s="237" t="str">
        <f>HYPERLINK('242MLInput'!AG127)</f>
        <v/>
      </c>
      <c r="W88" s="237" t="str">
        <f>HYPERLINK('242MLInput'!AH127)</f>
        <v/>
      </c>
      <c r="X88" s="237" t="str">
        <f>HYPERLINK('242MLInput'!AI127)</f>
        <v/>
      </c>
      <c r="Y88" s="237" t="str">
        <f>HYPERLINK('242MLInput'!AJ127)</f>
        <v/>
      </c>
      <c r="Z88" s="237" t="str">
        <f>HYPERLINK('242MLInput'!AK127)</f>
        <v/>
      </c>
      <c r="AA88" s="238"/>
      <c r="AB88" s="238"/>
      <c r="AC88" s="238"/>
      <c r="AD88" s="238"/>
      <c r="AE88" s="238"/>
      <c r="AF88" s="238"/>
      <c r="AG88" s="238"/>
      <c r="AH88" s="238"/>
      <c r="AI88" s="238"/>
      <c r="AJ88" s="238"/>
      <c r="AK88" s="238"/>
      <c r="AL88" s="238"/>
      <c r="AM88" s="238"/>
      <c r="AN88" s="238"/>
      <c r="AO88" s="238"/>
      <c r="AP88" s="238"/>
      <c r="AQ88" s="238"/>
      <c r="AR88" s="238"/>
      <c r="AS88" s="238"/>
      <c r="AT88" s="238"/>
      <c r="AU88" s="238"/>
      <c r="AV88" s="238"/>
      <c r="AW88" s="238"/>
      <c r="AX88" s="238"/>
      <c r="AY88" s="238"/>
      <c r="AZ88" s="238"/>
      <c r="BA88" s="238"/>
      <c r="BB88" s="238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8"/>
      <c r="BS88" s="238"/>
      <c r="BT88" s="238"/>
      <c r="BU88" s="238"/>
      <c r="BV88" s="238"/>
      <c r="BW88" s="238"/>
      <c r="BX88" s="238"/>
      <c r="BY88" s="238"/>
      <c r="BZ88" s="238"/>
      <c r="CA88" s="238"/>
      <c r="CB88" s="238"/>
      <c r="CC88" s="238"/>
      <c r="CD88" s="238"/>
      <c r="CE88" s="238"/>
      <c r="CF88" s="238"/>
      <c r="CG88" s="238"/>
      <c r="CH88" s="238"/>
      <c r="CI88" s="238"/>
      <c r="CJ88" s="238"/>
      <c r="CK88" s="238"/>
      <c r="CL88" s="238"/>
      <c r="CM88" s="238"/>
      <c r="CN88" s="238"/>
    </row>
    <row r="89" ht="10.5" customHeight="1">
      <c r="A89" s="12" t="str">
        <f t="shared" si="1"/>
        <v>242ML</v>
      </c>
      <c r="B89" s="12">
        <f t="shared" si="2"/>
        <v>2020</v>
      </c>
      <c r="C89" s="12">
        <f t="shared" si="3"/>
        <v>8</v>
      </c>
      <c r="D89" s="230">
        <f>'242MLInput'!B128</f>
        <v>44060</v>
      </c>
      <c r="E89" s="111" t="str">
        <f t="shared" si="12"/>
        <v>HNZ</v>
      </c>
      <c r="F89" s="112" t="str">
        <f>'242MLInput'!H128</f>
        <v>BUY</v>
      </c>
      <c r="G89" s="111" t="str">
        <f>'242MLInput'!N128</f>
        <v>Kevin Mock</v>
      </c>
      <c r="H89" s="111" t="str">
        <f>'242MLInput'!O128</f>
        <v/>
      </c>
      <c r="I89" s="111" t="str">
        <f>'242MLInput'!Q128</f>
        <v>Cargo</v>
      </c>
      <c r="J89" s="112" t="str">
        <f>'242MLInput'!R128</f>
        <v>Vector Aeromedical</v>
      </c>
      <c r="K89" s="113" t="str">
        <f>'242MLInput'!AC128</f>
        <v/>
      </c>
      <c r="L89" s="114"/>
      <c r="M89" s="115">
        <f>'242MLInput'!L128</f>
        <v>0.4</v>
      </c>
      <c r="N89" s="111" t="str">
        <f>IF(F89="","",(IF(R89='242MLInput'!K128,"","ERROR!")))</f>
        <v>ERROR!</v>
      </c>
      <c r="O89" s="64"/>
      <c r="P89" s="121">
        <v>1556.0</v>
      </c>
      <c r="Q89" s="133">
        <v>4343.0</v>
      </c>
      <c r="R89" s="224">
        <f t="shared" si="5"/>
        <v>2536.2</v>
      </c>
      <c r="S89" s="235" t="str">
        <f>HYPERLINK('242MLInput'!AD128)</f>
        <v/>
      </c>
      <c r="T89" s="236" t="str">
        <f>HYPERLINK('242MLInput'!AE128)</f>
        <v/>
      </c>
      <c r="U89" s="237" t="str">
        <f>HYPERLINK('242MLInput'!AF128)</f>
        <v/>
      </c>
      <c r="V89" s="237" t="str">
        <f>HYPERLINK('242MLInput'!AG128)</f>
        <v/>
      </c>
      <c r="W89" s="237" t="str">
        <f>HYPERLINK('242MLInput'!AH128)</f>
        <v/>
      </c>
      <c r="X89" s="237" t="str">
        <f>HYPERLINK('242MLInput'!AI128)</f>
        <v/>
      </c>
      <c r="Y89" s="237" t="str">
        <f>HYPERLINK('242MLInput'!AJ128)</f>
        <v/>
      </c>
      <c r="Z89" s="237" t="str">
        <f>HYPERLINK('242MLInput'!AK128)</f>
        <v/>
      </c>
      <c r="AA89" s="238"/>
      <c r="AB89" s="238"/>
      <c r="AC89" s="238"/>
      <c r="AD89" s="238"/>
      <c r="AE89" s="238"/>
      <c r="AF89" s="238"/>
      <c r="AG89" s="238"/>
      <c r="AH89" s="238"/>
      <c r="AI89" s="238"/>
      <c r="AJ89" s="238"/>
      <c r="AK89" s="238"/>
      <c r="AL89" s="238"/>
      <c r="AM89" s="238"/>
      <c r="AN89" s="238"/>
      <c r="AO89" s="238"/>
      <c r="AP89" s="238"/>
      <c r="AQ89" s="238"/>
      <c r="AR89" s="238"/>
      <c r="AS89" s="238"/>
      <c r="AT89" s="238"/>
      <c r="AU89" s="238"/>
      <c r="AV89" s="238"/>
      <c r="AW89" s="238"/>
      <c r="AX89" s="238"/>
      <c r="AY89" s="238"/>
      <c r="AZ89" s="238"/>
      <c r="BA89" s="238"/>
      <c r="BB89" s="238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8"/>
      <c r="BS89" s="238"/>
      <c r="BT89" s="238"/>
      <c r="BU89" s="238"/>
      <c r="BV89" s="238"/>
      <c r="BW89" s="238"/>
      <c r="BX89" s="238"/>
      <c r="BY89" s="238"/>
      <c r="BZ89" s="238"/>
      <c r="CA89" s="238"/>
      <c r="CB89" s="238"/>
      <c r="CC89" s="238"/>
      <c r="CD89" s="238"/>
      <c r="CE89" s="238"/>
      <c r="CF89" s="238"/>
      <c r="CG89" s="238"/>
      <c r="CH89" s="238"/>
      <c r="CI89" s="238"/>
      <c r="CJ89" s="238"/>
      <c r="CK89" s="238"/>
      <c r="CL89" s="238"/>
      <c r="CM89" s="238"/>
      <c r="CN89" s="238"/>
    </row>
    <row r="90" ht="10.5" customHeight="1">
      <c r="A90" s="12" t="str">
        <f t="shared" si="1"/>
        <v>242ML</v>
      </c>
      <c r="B90" s="12">
        <f t="shared" si="2"/>
        <v>2020</v>
      </c>
      <c r="C90" s="12">
        <f t="shared" si="3"/>
        <v>8</v>
      </c>
      <c r="D90" s="230">
        <f>'242MLInput'!B132</f>
        <v>44062</v>
      </c>
      <c r="E90" s="111" t="str">
        <f>IF(#REF!&lt;&gt;"",#REF!,"")</f>
        <v>#REF!</v>
      </c>
      <c r="F90" s="112" t="str">
        <f>'242MLInput'!H132</f>
        <v>APA</v>
      </c>
      <c r="G90" s="111" t="str">
        <f>'242MLInput'!N132</f>
        <v>Kevin Mock</v>
      </c>
      <c r="H90" s="111" t="str">
        <f>'242MLInput'!O132</f>
        <v/>
      </c>
      <c r="I90" s="111" t="str">
        <f>'242MLInput'!Q132</f>
        <v>Cargo</v>
      </c>
      <c r="J90" s="112" t="str">
        <f>'242MLInput'!R132</f>
        <v>Vector Aeromedical</v>
      </c>
      <c r="K90" s="113" t="str">
        <f>'242MLInput'!AC132</f>
        <v/>
      </c>
      <c r="L90" s="114"/>
      <c r="M90" s="115">
        <f>'242MLInput'!L132</f>
        <v>4</v>
      </c>
      <c r="N90" s="111" t="str">
        <f>IF(F90="","",(IF(R90='242MLInput'!K132,"","ERROR!")))</f>
        <v>ERROR!</v>
      </c>
      <c r="O90" s="64"/>
      <c r="P90" s="121">
        <v>1560.0</v>
      </c>
      <c r="Q90" s="133"/>
      <c r="R90" s="224">
        <f t="shared" si="5"/>
        <v>2540.2</v>
      </c>
      <c r="S90" s="235" t="str">
        <f>HYPERLINK('242MLInput'!AD132)</f>
        <v/>
      </c>
      <c r="T90" s="236" t="str">
        <f>HYPERLINK('242MLInput'!AE132)</f>
        <v/>
      </c>
      <c r="U90" s="237" t="str">
        <f>HYPERLINK('242MLInput'!AF132)</f>
        <v/>
      </c>
      <c r="V90" s="237" t="str">
        <f>HYPERLINK('242MLInput'!AG132)</f>
        <v/>
      </c>
      <c r="W90" s="237" t="str">
        <f>HYPERLINK('242MLInput'!AH132)</f>
        <v/>
      </c>
      <c r="X90" s="237" t="str">
        <f>HYPERLINK('242MLInput'!AI132)</f>
        <v/>
      </c>
      <c r="Y90" s="237" t="str">
        <f>HYPERLINK('242MLInput'!AJ132)</f>
        <v/>
      </c>
      <c r="Z90" s="237" t="str">
        <f>HYPERLINK('242MLInput'!AK132)</f>
        <v/>
      </c>
      <c r="AA90" s="238"/>
      <c r="AB90" s="238"/>
      <c r="AC90" s="238"/>
      <c r="AD90" s="238"/>
      <c r="AE90" s="238"/>
      <c r="AF90" s="238"/>
      <c r="AG90" s="238"/>
      <c r="AH90" s="238"/>
      <c r="AI90" s="238"/>
      <c r="AJ90" s="238"/>
      <c r="AK90" s="238"/>
      <c r="AL90" s="238"/>
      <c r="AM90" s="238"/>
      <c r="AN90" s="238"/>
      <c r="AO90" s="238"/>
      <c r="AP90" s="238"/>
      <c r="AQ90" s="238"/>
      <c r="AR90" s="238"/>
      <c r="AS90" s="238"/>
      <c r="AT90" s="238"/>
      <c r="AU90" s="238"/>
      <c r="AV90" s="238"/>
      <c r="AW90" s="238"/>
      <c r="AX90" s="238"/>
      <c r="AY90" s="238"/>
      <c r="AZ90" s="238"/>
      <c r="BA90" s="238"/>
      <c r="BB90" s="238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8"/>
      <c r="BS90" s="238"/>
      <c r="BT90" s="238"/>
      <c r="BU90" s="238"/>
      <c r="BV90" s="238"/>
      <c r="BW90" s="238"/>
      <c r="BX90" s="238"/>
      <c r="BY90" s="238"/>
      <c r="BZ90" s="238"/>
      <c r="CA90" s="238"/>
      <c r="CB90" s="238"/>
      <c r="CC90" s="238"/>
      <c r="CD90" s="238"/>
      <c r="CE90" s="238"/>
      <c r="CF90" s="238"/>
      <c r="CG90" s="238"/>
      <c r="CH90" s="238"/>
      <c r="CI90" s="238"/>
      <c r="CJ90" s="238"/>
      <c r="CK90" s="238"/>
      <c r="CL90" s="238"/>
      <c r="CM90" s="238"/>
      <c r="CN90" s="238"/>
    </row>
    <row r="91" ht="10.5" customHeight="1">
      <c r="A91" s="12" t="str">
        <f t="shared" si="1"/>
        <v>242ML</v>
      </c>
      <c r="B91" s="12">
        <f t="shared" si="2"/>
        <v>2020</v>
      </c>
      <c r="C91" s="12">
        <f t="shared" si="3"/>
        <v>8</v>
      </c>
      <c r="D91" s="230">
        <f>'242MLInput'!B133</f>
        <v>44062</v>
      </c>
      <c r="E91" s="111" t="str">
        <f t="shared" ref="E91:E92" si="13">IF(F90&lt;&gt;"",F90,"")</f>
        <v>APA</v>
      </c>
      <c r="F91" s="112" t="str">
        <f>'242MLInput'!H133</f>
        <v>HNZ</v>
      </c>
      <c r="G91" s="111" t="str">
        <f>'242MLInput'!N133</f>
        <v>Kevin Mock</v>
      </c>
      <c r="H91" s="111" t="str">
        <f>'242MLInput'!O133</f>
        <v/>
      </c>
      <c r="I91" s="111" t="str">
        <f>'242MLInput'!Q133</f>
        <v>Cargo</v>
      </c>
      <c r="J91" s="112" t="str">
        <f>'242MLInput'!R133</f>
        <v>Vector Aeromedical</v>
      </c>
      <c r="K91" s="113" t="str">
        <f>'242MLInput'!AC133</f>
        <v/>
      </c>
      <c r="L91" s="114"/>
      <c r="M91" s="115">
        <f>'242MLInput'!L133</f>
        <v>3.8</v>
      </c>
      <c r="N91" s="111" t="str">
        <f>IF(F91="","",(IF(R91='242MLInput'!K133,"","ERROR!")))</f>
        <v>ERROR!</v>
      </c>
      <c r="O91" s="64"/>
      <c r="P91" s="121">
        <v>1561.0</v>
      </c>
      <c r="Q91" s="133"/>
      <c r="R91" s="224">
        <f t="shared" si="5"/>
        <v>2544</v>
      </c>
      <c r="S91" s="235" t="str">
        <f>HYPERLINK('242MLInput'!AD133)</f>
        <v/>
      </c>
      <c r="T91" s="236" t="str">
        <f>HYPERLINK('242MLInput'!AE133)</f>
        <v/>
      </c>
      <c r="U91" s="237" t="str">
        <f>HYPERLINK('242MLInput'!AF133)</f>
        <v/>
      </c>
      <c r="V91" s="237" t="str">
        <f>HYPERLINK('242MLInput'!AG133)</f>
        <v/>
      </c>
      <c r="W91" s="237" t="str">
        <f>HYPERLINK('242MLInput'!AH133)</f>
        <v/>
      </c>
      <c r="X91" s="237" t="str">
        <f>HYPERLINK('242MLInput'!AI133)</f>
        <v/>
      </c>
      <c r="Y91" s="237" t="str">
        <f>HYPERLINK('242MLInput'!AJ133)</f>
        <v/>
      </c>
      <c r="Z91" s="237" t="str">
        <f>HYPERLINK('242MLInput'!AK133)</f>
        <v/>
      </c>
      <c r="AA91" s="238"/>
      <c r="AB91" s="238"/>
      <c r="AC91" s="238"/>
      <c r="AD91" s="238"/>
      <c r="AE91" s="238"/>
      <c r="AF91" s="238"/>
      <c r="AG91" s="238"/>
      <c r="AH91" s="238"/>
      <c r="AI91" s="238"/>
      <c r="AJ91" s="238"/>
      <c r="AK91" s="238"/>
      <c r="AL91" s="238"/>
      <c r="AM91" s="238"/>
      <c r="AN91" s="238"/>
      <c r="AO91" s="238"/>
      <c r="AP91" s="238"/>
      <c r="AQ91" s="238"/>
      <c r="AR91" s="238"/>
      <c r="AS91" s="238"/>
      <c r="AT91" s="238"/>
      <c r="AU91" s="238"/>
      <c r="AV91" s="238"/>
      <c r="AW91" s="238"/>
      <c r="AX91" s="238"/>
      <c r="AY91" s="238"/>
      <c r="AZ91" s="238"/>
      <c r="BA91" s="238"/>
      <c r="BB91" s="238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8"/>
      <c r="BS91" s="238"/>
      <c r="BT91" s="238"/>
      <c r="BU91" s="238"/>
      <c r="BV91" s="238"/>
      <c r="BW91" s="238"/>
      <c r="BX91" s="238"/>
      <c r="BY91" s="238"/>
      <c r="BZ91" s="238"/>
      <c r="CA91" s="238"/>
      <c r="CB91" s="238"/>
      <c r="CC91" s="238"/>
      <c r="CD91" s="238"/>
      <c r="CE91" s="238"/>
      <c r="CF91" s="238"/>
      <c r="CG91" s="238"/>
      <c r="CH91" s="238"/>
      <c r="CI91" s="238"/>
      <c r="CJ91" s="238"/>
      <c r="CK91" s="238"/>
      <c r="CL91" s="238"/>
      <c r="CM91" s="238"/>
      <c r="CN91" s="238"/>
    </row>
    <row r="92" ht="10.5" customHeight="1">
      <c r="A92" s="12" t="str">
        <f t="shared" si="1"/>
        <v>242ML</v>
      </c>
      <c r="B92" s="12">
        <f t="shared" si="2"/>
        <v>2020</v>
      </c>
      <c r="C92" s="12">
        <f t="shared" si="3"/>
        <v>8</v>
      </c>
      <c r="D92" s="230">
        <f>'242MLInput'!B134</f>
        <v>44063</v>
      </c>
      <c r="E92" s="111" t="str">
        <f t="shared" si="13"/>
        <v>HNZ</v>
      </c>
      <c r="F92" s="112" t="str">
        <f>'242MLInput'!H134</f>
        <v>BUY</v>
      </c>
      <c r="G92" s="111" t="str">
        <f>'242MLInput'!N134</f>
        <v>Kevin Mock</v>
      </c>
      <c r="H92" s="111" t="str">
        <f>'242MLInput'!O134</f>
        <v/>
      </c>
      <c r="I92" s="111" t="str">
        <f>'242MLInput'!Q134</f>
        <v>Cargo</v>
      </c>
      <c r="J92" s="112" t="str">
        <f>'242MLInput'!R134</f>
        <v>Vector Aeromedical</v>
      </c>
      <c r="K92" s="113" t="str">
        <f>'242MLInput'!AC134</f>
        <v/>
      </c>
      <c r="L92" s="114"/>
      <c r="M92" s="115">
        <f>'242MLInput'!L134</f>
        <v>0.2</v>
      </c>
      <c r="N92" s="111" t="str">
        <f>IF(F92="","",(IF(R92='242MLInput'!K134,"","ERROR!")))</f>
        <v>ERROR!</v>
      </c>
      <c r="O92" s="64"/>
      <c r="P92" s="121">
        <v>1562.0</v>
      </c>
      <c r="Q92" s="133">
        <v>4348.0</v>
      </c>
      <c r="R92" s="224">
        <f t="shared" si="5"/>
        <v>2544.2</v>
      </c>
      <c r="S92" s="235" t="str">
        <f>HYPERLINK('242MLInput'!AD134)</f>
        <v/>
      </c>
      <c r="T92" s="236" t="str">
        <f>HYPERLINK('242MLInput'!AE134)</f>
        <v/>
      </c>
      <c r="U92" s="237" t="str">
        <f>HYPERLINK('242MLInput'!AF134)</f>
        <v/>
      </c>
      <c r="V92" s="237" t="str">
        <f>HYPERLINK('242MLInput'!AG134)</f>
        <v/>
      </c>
      <c r="W92" s="237" t="str">
        <f>HYPERLINK('242MLInput'!AH134)</f>
        <v/>
      </c>
      <c r="X92" s="237" t="str">
        <f>HYPERLINK('242MLInput'!AI134)</f>
        <v/>
      </c>
      <c r="Y92" s="237" t="str">
        <f>HYPERLINK('242MLInput'!AJ134)</f>
        <v/>
      </c>
      <c r="Z92" s="237" t="str">
        <f>HYPERLINK('242MLInput'!AK134)</f>
        <v/>
      </c>
      <c r="AA92" s="238"/>
      <c r="AB92" s="238"/>
      <c r="AC92" s="238"/>
      <c r="AD92" s="238"/>
      <c r="AE92" s="238"/>
      <c r="AF92" s="238"/>
      <c r="AG92" s="238"/>
      <c r="AH92" s="238"/>
      <c r="AI92" s="238"/>
      <c r="AJ92" s="238"/>
      <c r="AK92" s="238"/>
      <c r="AL92" s="238"/>
      <c r="AM92" s="238"/>
      <c r="AN92" s="238"/>
      <c r="AO92" s="238"/>
      <c r="AP92" s="238"/>
      <c r="AQ92" s="238"/>
      <c r="AR92" s="238"/>
      <c r="AS92" s="238"/>
      <c r="AT92" s="238"/>
      <c r="AU92" s="238"/>
      <c r="AV92" s="238"/>
      <c r="AW92" s="238"/>
      <c r="AX92" s="238"/>
      <c r="AY92" s="238"/>
      <c r="AZ92" s="238"/>
      <c r="BA92" s="238"/>
      <c r="BB92" s="238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8"/>
      <c r="BS92" s="238"/>
      <c r="BT92" s="238"/>
      <c r="BU92" s="238"/>
      <c r="BV92" s="238"/>
      <c r="BW92" s="238"/>
      <c r="BX92" s="238"/>
      <c r="BY92" s="238"/>
      <c r="BZ92" s="238"/>
      <c r="CA92" s="238"/>
      <c r="CB92" s="238"/>
      <c r="CC92" s="238"/>
      <c r="CD92" s="238"/>
      <c r="CE92" s="238"/>
      <c r="CF92" s="238"/>
      <c r="CG92" s="238"/>
      <c r="CH92" s="238"/>
      <c r="CI92" s="238"/>
      <c r="CJ92" s="238"/>
      <c r="CK92" s="238"/>
      <c r="CL92" s="238"/>
      <c r="CM92" s="238"/>
      <c r="CN92" s="238"/>
    </row>
    <row r="93" ht="10.5" customHeight="1">
      <c r="A93" s="118" t="str">
        <f t="shared" si="1"/>
        <v>242ML</v>
      </c>
      <c r="B93" s="118">
        <f t="shared" si="2"/>
        <v>2020</v>
      </c>
      <c r="C93" s="118">
        <f t="shared" si="3"/>
        <v>8</v>
      </c>
      <c r="D93" s="119">
        <f>'242MLInput'!B141</f>
        <v>44065</v>
      </c>
      <c r="E93" s="120" t="str">
        <f>IF(#REF!&lt;&gt;"",#REF!,"")</f>
        <v>#REF!</v>
      </c>
      <c r="F93" s="121" t="str">
        <f>'242MLInput'!H141</f>
        <v>APA</v>
      </c>
      <c r="G93" s="120" t="str">
        <f>'242MLInput'!N141</f>
        <v>Kevin Mock</v>
      </c>
      <c r="H93" s="120" t="str">
        <f>'242MLInput'!O141</f>
        <v/>
      </c>
      <c r="I93" s="120" t="str">
        <f>'242MLInput'!Q141</f>
        <v>Cargo</v>
      </c>
      <c r="J93" s="121" t="str">
        <f>'242MLInput'!R141</f>
        <v>Vector Aeromedical</v>
      </c>
      <c r="K93" s="122" t="str">
        <f>'242MLInput'!AC141</f>
        <v/>
      </c>
      <c r="L93" s="123"/>
      <c r="M93" s="124">
        <f>'242MLInput'!L141</f>
        <v>4.1</v>
      </c>
      <c r="N93" s="120" t="str">
        <f>IF(F93="","",(IF(R93='242MLInput'!K141,"","ERROR!")))</f>
        <v>ERROR!</v>
      </c>
      <c r="O93" s="120"/>
      <c r="P93" s="121">
        <v>1569.0</v>
      </c>
      <c r="Q93" s="121"/>
      <c r="R93" s="224">
        <f t="shared" si="5"/>
        <v>2548.3</v>
      </c>
      <c r="S93" s="132" t="str">
        <f>HYPERLINK('242MLInput'!AD141)</f>
        <v/>
      </c>
      <c r="T93" s="132" t="str">
        <f>HYPERLINK('242MLInput'!AE141)</f>
        <v/>
      </c>
      <c r="U93" s="132" t="str">
        <f>HYPERLINK('242MLInput'!AF141)</f>
        <v/>
      </c>
      <c r="V93" s="132" t="str">
        <f>HYPERLINK('242MLInput'!AG141)</f>
        <v/>
      </c>
      <c r="W93" s="132" t="str">
        <f>HYPERLINK('242MLInput'!AH141)</f>
        <v/>
      </c>
      <c r="X93" s="132" t="str">
        <f>HYPERLINK('242MLInput'!AI141)</f>
        <v/>
      </c>
      <c r="Y93" s="132" t="str">
        <f>HYPERLINK('242MLInput'!AJ141)</f>
        <v/>
      </c>
      <c r="Z93" s="132" t="str">
        <f>HYPERLINK('242MLInput'!AK141)</f>
        <v/>
      </c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  <c r="AQ93" s="118"/>
      <c r="AR93" s="118"/>
      <c r="AS93" s="118"/>
      <c r="AT93" s="118"/>
      <c r="AU93" s="118"/>
      <c r="AV93" s="118"/>
      <c r="AW93" s="118"/>
      <c r="AX93" s="118"/>
      <c r="AY93" s="118"/>
      <c r="AZ93" s="118"/>
      <c r="BA93" s="118"/>
      <c r="BB93" s="118"/>
      <c r="BC93" s="118"/>
      <c r="BD93" s="118"/>
      <c r="BE93" s="118"/>
      <c r="BF93" s="118"/>
      <c r="BG93" s="118"/>
      <c r="BH93" s="118"/>
      <c r="BI93" s="118"/>
      <c r="BJ93" s="118"/>
      <c r="BK93" s="118"/>
      <c r="BL93" s="118"/>
      <c r="BM93" s="118"/>
      <c r="BN93" s="118"/>
      <c r="BO93" s="118"/>
      <c r="BP93" s="118"/>
      <c r="BQ93" s="118"/>
      <c r="BR93" s="118"/>
      <c r="BS93" s="118"/>
      <c r="BT93" s="118"/>
      <c r="BU93" s="118"/>
      <c r="BV93" s="118"/>
      <c r="BW93" s="118"/>
      <c r="BX93" s="118"/>
      <c r="BY93" s="118"/>
      <c r="BZ93" s="118"/>
      <c r="CA93" s="118"/>
      <c r="CB93" s="118"/>
      <c r="CC93" s="118"/>
      <c r="CD93" s="118"/>
      <c r="CE93" s="118"/>
      <c r="CF93" s="118"/>
      <c r="CG93" s="118"/>
      <c r="CH93" s="118"/>
      <c r="CI93" s="118"/>
      <c r="CJ93" s="118"/>
      <c r="CK93" s="118"/>
      <c r="CL93" s="118"/>
      <c r="CM93" s="118"/>
      <c r="CN93" s="118"/>
    </row>
    <row r="94" ht="10.5" customHeight="1">
      <c r="A94" s="118" t="str">
        <f t="shared" si="1"/>
        <v>242ML</v>
      </c>
      <c r="B94" s="118">
        <f t="shared" si="2"/>
        <v>2020</v>
      </c>
      <c r="C94" s="118">
        <f t="shared" si="3"/>
        <v>8</v>
      </c>
      <c r="D94" s="119">
        <f>'242MLInput'!B142</f>
        <v>44065</v>
      </c>
      <c r="E94" s="120" t="str">
        <f t="shared" ref="E94:E95" si="14">IF(F93&lt;&gt;"",F93,"")</f>
        <v>APA</v>
      </c>
      <c r="F94" s="121" t="str">
        <f>'242MLInput'!H142</f>
        <v>HNZ</v>
      </c>
      <c r="G94" s="120" t="str">
        <f>'242MLInput'!N142</f>
        <v>Kevin Mock</v>
      </c>
      <c r="H94" s="120" t="str">
        <f>'242MLInput'!O142</f>
        <v/>
      </c>
      <c r="I94" s="120" t="str">
        <f>'242MLInput'!Q142</f>
        <v>Cargo</v>
      </c>
      <c r="J94" s="121" t="str">
        <f>'242MLInput'!R142</f>
        <v>Vector Aeromedical</v>
      </c>
      <c r="K94" s="122" t="str">
        <f>'242MLInput'!AC142</f>
        <v/>
      </c>
      <c r="L94" s="123"/>
      <c r="M94" s="124">
        <f>'242MLInput'!L142</f>
        <v>3.8</v>
      </c>
      <c r="N94" s="120" t="str">
        <f>IF(F94="","",(IF(R94='242MLInput'!K142,"","ERROR!")))</f>
        <v>ERROR!</v>
      </c>
      <c r="O94" s="120"/>
      <c r="P94" s="121">
        <v>1570.0</v>
      </c>
      <c r="Q94" s="121"/>
      <c r="R94" s="224">
        <f t="shared" si="5"/>
        <v>2552.1</v>
      </c>
      <c r="S94" s="132" t="str">
        <f>HYPERLINK('242MLInput'!AD142)</f>
        <v/>
      </c>
      <c r="T94" s="132" t="str">
        <f>HYPERLINK('242MLInput'!AE142)</f>
        <v/>
      </c>
      <c r="U94" s="132" t="str">
        <f>HYPERLINK('242MLInput'!AF142)</f>
        <v/>
      </c>
      <c r="V94" s="132" t="str">
        <f>HYPERLINK('242MLInput'!AG142)</f>
        <v/>
      </c>
      <c r="W94" s="132" t="str">
        <f>HYPERLINK('242MLInput'!AH142)</f>
        <v/>
      </c>
      <c r="X94" s="132" t="str">
        <f>HYPERLINK('242MLInput'!AI142)</f>
        <v/>
      </c>
      <c r="Y94" s="132" t="str">
        <f>HYPERLINK('242MLInput'!AJ142)</f>
        <v/>
      </c>
      <c r="Z94" s="132" t="str">
        <f>HYPERLINK('242MLInput'!AK142)</f>
        <v/>
      </c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/>
      <c r="BI94" s="118"/>
      <c r="BJ94" s="118"/>
      <c r="BK94" s="118"/>
      <c r="BL94" s="118"/>
      <c r="BM94" s="118"/>
      <c r="BN94" s="118"/>
      <c r="BO94" s="118"/>
      <c r="BP94" s="118"/>
      <c r="BQ94" s="118"/>
      <c r="BR94" s="118"/>
      <c r="BS94" s="118"/>
      <c r="BT94" s="118"/>
      <c r="BU94" s="118"/>
      <c r="BV94" s="118"/>
      <c r="BW94" s="118"/>
      <c r="BX94" s="118"/>
      <c r="BY94" s="118"/>
      <c r="BZ94" s="118"/>
      <c r="CA94" s="118"/>
      <c r="CB94" s="118"/>
      <c r="CC94" s="118"/>
      <c r="CD94" s="118"/>
      <c r="CE94" s="118"/>
      <c r="CF94" s="118"/>
      <c r="CG94" s="118"/>
      <c r="CH94" s="118"/>
      <c r="CI94" s="118"/>
      <c r="CJ94" s="118"/>
      <c r="CK94" s="118"/>
      <c r="CL94" s="118"/>
      <c r="CM94" s="118"/>
      <c r="CN94" s="118"/>
    </row>
    <row r="95" ht="10.5" customHeight="1">
      <c r="A95" s="118" t="str">
        <f t="shared" si="1"/>
        <v>242ML</v>
      </c>
      <c r="B95" s="118">
        <f t="shared" si="2"/>
        <v>2020</v>
      </c>
      <c r="C95" s="118">
        <f t="shared" si="3"/>
        <v>8</v>
      </c>
      <c r="D95" s="119">
        <f>'242MLInput'!B143</f>
        <v>44066</v>
      </c>
      <c r="E95" s="120" t="str">
        <f t="shared" si="14"/>
        <v>HNZ</v>
      </c>
      <c r="F95" s="121" t="str">
        <f>'242MLInput'!H143</f>
        <v>BUY</v>
      </c>
      <c r="G95" s="120" t="str">
        <f>'242MLInput'!N143</f>
        <v>Kevin Mock</v>
      </c>
      <c r="H95" s="120" t="str">
        <f>'242MLInput'!O143</f>
        <v/>
      </c>
      <c r="I95" s="120" t="str">
        <f>'242MLInput'!Q143</f>
        <v>Cargo</v>
      </c>
      <c r="J95" s="121" t="str">
        <f>'242MLInput'!R143</f>
        <v>Vector Aeromedical</v>
      </c>
      <c r="K95" s="122" t="str">
        <f>'242MLInput'!AC143</f>
        <v/>
      </c>
      <c r="L95" s="123"/>
      <c r="M95" s="124">
        <f>'242MLInput'!L143</f>
        <v>0.2</v>
      </c>
      <c r="N95" s="120" t="str">
        <f>IF(F95="","",(IF(R95='242MLInput'!K143,"","ERROR!")))</f>
        <v>ERROR!</v>
      </c>
      <c r="O95" s="120"/>
      <c r="P95" s="121">
        <v>1571.0</v>
      </c>
      <c r="Q95" s="121">
        <v>4351.0</v>
      </c>
      <c r="R95" s="224">
        <f t="shared" si="5"/>
        <v>2552.3</v>
      </c>
      <c r="S95" s="132" t="str">
        <f>HYPERLINK('242MLInput'!AD143)</f>
        <v/>
      </c>
      <c r="T95" s="132" t="str">
        <f>HYPERLINK('242MLInput'!AE143)</f>
        <v/>
      </c>
      <c r="U95" s="132" t="str">
        <f>HYPERLINK('242MLInput'!AF143)</f>
        <v/>
      </c>
      <c r="V95" s="132" t="str">
        <f>HYPERLINK('242MLInput'!AG143)</f>
        <v/>
      </c>
      <c r="W95" s="132" t="str">
        <f>HYPERLINK('242MLInput'!AH143)</f>
        <v/>
      </c>
      <c r="X95" s="132" t="str">
        <f>HYPERLINK('242MLInput'!AI143)</f>
        <v/>
      </c>
      <c r="Y95" s="132" t="str">
        <f>HYPERLINK('242MLInput'!AJ143)</f>
        <v/>
      </c>
      <c r="Z95" s="132" t="str">
        <f>HYPERLINK('242MLInput'!AK143)</f>
        <v/>
      </c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  <c r="AQ95" s="118"/>
      <c r="AR95" s="118"/>
      <c r="AS95" s="118"/>
      <c r="AT95" s="118"/>
      <c r="AU95" s="118"/>
      <c r="AV95" s="118"/>
      <c r="AW95" s="118"/>
      <c r="AX95" s="118"/>
      <c r="AY95" s="118"/>
      <c r="AZ95" s="118"/>
      <c r="BA95" s="118"/>
      <c r="BB95" s="118"/>
      <c r="BC95" s="118"/>
      <c r="BD95" s="118"/>
      <c r="BE95" s="118"/>
      <c r="BF95" s="118"/>
      <c r="BG95" s="118"/>
      <c r="BH95" s="118"/>
      <c r="BI95" s="118"/>
      <c r="BJ95" s="118"/>
      <c r="BK95" s="118"/>
      <c r="BL95" s="118"/>
      <c r="BM95" s="118"/>
      <c r="BN95" s="118"/>
      <c r="BO95" s="118"/>
      <c r="BP95" s="118"/>
      <c r="BQ95" s="118"/>
      <c r="BR95" s="118"/>
      <c r="BS95" s="118"/>
      <c r="BT95" s="118"/>
      <c r="BU95" s="118"/>
      <c r="BV95" s="118"/>
      <c r="BW95" s="118"/>
      <c r="BX95" s="118"/>
      <c r="BY95" s="118"/>
      <c r="BZ95" s="118"/>
      <c r="CA95" s="118"/>
      <c r="CB95" s="118"/>
      <c r="CC95" s="118"/>
      <c r="CD95" s="118"/>
      <c r="CE95" s="118"/>
      <c r="CF95" s="118"/>
      <c r="CG95" s="118"/>
      <c r="CH95" s="118"/>
      <c r="CI95" s="118"/>
      <c r="CJ95" s="118"/>
      <c r="CK95" s="118"/>
      <c r="CL95" s="118"/>
      <c r="CM95" s="118"/>
      <c r="CN95" s="118"/>
    </row>
    <row r="96" ht="10.5" customHeight="1">
      <c r="A96" s="12" t="str">
        <f t="shared" si="1"/>
        <v>242ML</v>
      </c>
      <c r="B96" s="12">
        <f t="shared" si="2"/>
        <v>2020</v>
      </c>
      <c r="C96" s="12">
        <f t="shared" si="3"/>
        <v>8</v>
      </c>
      <c r="D96" s="230">
        <f>'242MLInput'!B151</f>
        <v>44068</v>
      </c>
      <c r="E96" s="111" t="str">
        <f t="shared" ref="E96:E97" si="15">IF(#REF!&lt;&gt;"",#REF!,"")</f>
        <v>#REF!</v>
      </c>
      <c r="F96" s="112" t="str">
        <f>'242MLInput'!H151</f>
        <v>GSO</v>
      </c>
      <c r="G96" s="111" t="str">
        <f>'242MLInput'!N151</f>
        <v>Kevin Mock</v>
      </c>
      <c r="H96" s="111" t="str">
        <f>'242MLInput'!O151</f>
        <v/>
      </c>
      <c r="I96" s="111" t="str">
        <f>'242MLInput'!Q151</f>
        <v>Non-Rev</v>
      </c>
      <c r="J96" s="112" t="str">
        <f>'242MLInput'!R151</f>
        <v>Mx</v>
      </c>
      <c r="K96" s="113" t="str">
        <f>'242MLInput'!AC151</f>
        <v/>
      </c>
      <c r="L96" s="114"/>
      <c r="M96" s="115">
        <f>'242MLInput'!L151</f>
        <v>0.1</v>
      </c>
      <c r="N96" s="111" t="str">
        <f>IF(F96="","",(IF(R96='242MLInput'!K151,"","ERROR!")))</f>
        <v>ERROR!</v>
      </c>
      <c r="O96" s="64"/>
      <c r="P96" s="121">
        <v>1579.0</v>
      </c>
      <c r="Q96" s="133"/>
      <c r="R96" s="224">
        <f t="shared" si="5"/>
        <v>2552.4</v>
      </c>
      <c r="S96" s="235" t="str">
        <f>HYPERLINK('242MLInput'!AD151)</f>
        <v/>
      </c>
      <c r="T96" s="236" t="str">
        <f>HYPERLINK('242MLInput'!AE151)</f>
        <v/>
      </c>
      <c r="U96" s="237" t="str">
        <f>HYPERLINK('242MLInput'!AF151)</f>
        <v/>
      </c>
      <c r="V96" s="237" t="str">
        <f>HYPERLINK('242MLInput'!AG151)</f>
        <v/>
      </c>
      <c r="W96" s="237" t="str">
        <f>HYPERLINK('242MLInput'!AH151)</f>
        <v/>
      </c>
      <c r="X96" s="237" t="str">
        <f>HYPERLINK('242MLInput'!AI151)</f>
        <v/>
      </c>
      <c r="Y96" s="237" t="str">
        <f>HYPERLINK('242MLInput'!AJ151)</f>
        <v/>
      </c>
      <c r="Z96" s="237" t="str">
        <f>HYPERLINK('242MLInput'!AK151)</f>
        <v/>
      </c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</row>
    <row r="97" ht="10.5" customHeight="1">
      <c r="A97" s="118" t="str">
        <f t="shared" si="1"/>
        <v>242ML</v>
      </c>
      <c r="B97" s="118">
        <f t="shared" si="2"/>
        <v>2020</v>
      </c>
      <c r="C97" s="118">
        <f t="shared" si="3"/>
        <v>8</v>
      </c>
      <c r="D97" s="119">
        <f>'242MLInput'!B160</f>
        <v>44070</v>
      </c>
      <c r="E97" s="120" t="str">
        <f t="shared" si="15"/>
        <v>#REF!</v>
      </c>
      <c r="F97" s="121" t="str">
        <f>'242MLInput'!H160</f>
        <v>GSO</v>
      </c>
      <c r="G97" s="120" t="str">
        <f>'242MLInput'!N160</f>
        <v>Kevin Mock</v>
      </c>
      <c r="H97" s="120" t="str">
        <f>'242MLInput'!O160</f>
        <v/>
      </c>
      <c r="I97" s="120" t="str">
        <f>'242MLInput'!Q160</f>
        <v>Non-Rev</v>
      </c>
      <c r="J97" s="121" t="str">
        <f>'242MLInput'!R160</f>
        <v>Mx</v>
      </c>
      <c r="K97" s="122" t="str">
        <f>'242MLInput'!AC160</f>
        <v/>
      </c>
      <c r="L97" s="123"/>
      <c r="M97" s="124">
        <f>'242MLInput'!L160</f>
        <v>0.3</v>
      </c>
      <c r="N97" s="120" t="str">
        <f>IF(F97="","",(IF(R97='242MLInput'!K160,"","ERROR!")))</f>
        <v>ERROR!</v>
      </c>
      <c r="O97" s="120"/>
      <c r="P97" s="121">
        <v>1588.0</v>
      </c>
      <c r="Q97" s="121"/>
      <c r="R97" s="224">
        <f t="shared" si="5"/>
        <v>2552.7</v>
      </c>
      <c r="S97" s="132" t="str">
        <f>HYPERLINK('242MLInput'!AD160)</f>
        <v/>
      </c>
      <c r="T97" s="132" t="str">
        <f>HYPERLINK('242MLInput'!AE160)</f>
        <v/>
      </c>
      <c r="U97" s="132" t="str">
        <f>HYPERLINK('242MLInput'!AF160)</f>
        <v/>
      </c>
      <c r="V97" s="132" t="str">
        <f>HYPERLINK('242MLInput'!AG160)</f>
        <v/>
      </c>
      <c r="W97" s="132" t="str">
        <f>HYPERLINK('242MLInput'!AH160)</f>
        <v/>
      </c>
      <c r="X97" s="132" t="str">
        <f>HYPERLINK('242MLInput'!AI160)</f>
        <v/>
      </c>
      <c r="Y97" s="132" t="str">
        <f>HYPERLINK('242MLInput'!AJ160)</f>
        <v/>
      </c>
      <c r="Z97" s="132" t="str">
        <f>HYPERLINK('242MLInput'!AK160)</f>
        <v/>
      </c>
      <c r="AA97" s="118"/>
      <c r="AB97" s="118"/>
      <c r="AC97" s="118"/>
      <c r="AD97" s="118"/>
      <c r="AE97" s="118"/>
      <c r="AF97" s="118"/>
      <c r="AG97" s="118"/>
      <c r="AH97" s="118"/>
      <c r="AI97" s="118"/>
      <c r="AJ97" s="118"/>
      <c r="AK97" s="118"/>
      <c r="AL97" s="118"/>
      <c r="AM97" s="118"/>
      <c r="AN97" s="118"/>
      <c r="AO97" s="118"/>
      <c r="AP97" s="118"/>
      <c r="AQ97" s="118"/>
      <c r="AR97" s="118"/>
      <c r="AS97" s="118"/>
      <c r="AT97" s="118"/>
      <c r="AU97" s="118"/>
      <c r="AV97" s="118"/>
      <c r="AW97" s="118"/>
      <c r="AX97" s="118"/>
      <c r="AY97" s="118"/>
      <c r="AZ97" s="118"/>
      <c r="BA97" s="118"/>
      <c r="BB97" s="118"/>
      <c r="BC97" s="118"/>
      <c r="BD97" s="118"/>
      <c r="BE97" s="118"/>
      <c r="BF97" s="118"/>
      <c r="BG97" s="118"/>
      <c r="BH97" s="118"/>
      <c r="BI97" s="118"/>
      <c r="BJ97" s="118"/>
      <c r="BK97" s="118"/>
      <c r="BL97" s="118"/>
      <c r="BM97" s="118"/>
      <c r="BN97" s="118"/>
      <c r="BO97" s="118"/>
      <c r="BP97" s="118"/>
      <c r="BQ97" s="118"/>
      <c r="BR97" s="118"/>
      <c r="BS97" s="118"/>
      <c r="BT97" s="118"/>
      <c r="BU97" s="118"/>
      <c r="BV97" s="118"/>
      <c r="BW97" s="118"/>
      <c r="BX97" s="118"/>
      <c r="BY97" s="118"/>
      <c r="BZ97" s="118"/>
      <c r="CA97" s="118"/>
      <c r="CB97" s="118"/>
      <c r="CC97" s="118"/>
      <c r="CD97" s="118"/>
      <c r="CE97" s="118"/>
      <c r="CF97" s="118"/>
      <c r="CG97" s="118"/>
      <c r="CH97" s="118"/>
      <c r="CI97" s="118"/>
      <c r="CJ97" s="118"/>
      <c r="CK97" s="118"/>
      <c r="CL97" s="118"/>
      <c r="CM97" s="118"/>
      <c r="CN97" s="118"/>
    </row>
    <row r="98" ht="10.5" customHeight="1">
      <c r="A98" s="12" t="str">
        <f t="shared" si="1"/>
        <v>242ML</v>
      </c>
      <c r="B98" s="12">
        <f t="shared" si="2"/>
        <v>2020</v>
      </c>
      <c r="C98" s="12">
        <f t="shared" si="3"/>
        <v>8</v>
      </c>
      <c r="D98" s="230">
        <f>'242MLInput'!B161</f>
        <v>44073</v>
      </c>
      <c r="E98" s="111" t="str">
        <f t="shared" ref="E98:E100" si="16">IF(F97&lt;&gt;"",F97,"")</f>
        <v>GSO</v>
      </c>
      <c r="F98" s="112" t="str">
        <f>'242MLInput'!H161</f>
        <v>SLN</v>
      </c>
      <c r="G98" s="111" t="str">
        <f>'242MLInput'!N161</f>
        <v>Kevin Mock</v>
      </c>
      <c r="H98" s="111" t="str">
        <f>'242MLInput'!O161</f>
        <v/>
      </c>
      <c r="I98" s="111" t="str">
        <f>'242MLInput'!Q161</f>
        <v>Cargo</v>
      </c>
      <c r="J98" s="112" t="str">
        <f>'242MLInput'!R161</f>
        <v>Vector Aeromedical</v>
      </c>
      <c r="K98" s="113" t="str">
        <f>'242MLInput'!AC161</f>
        <v/>
      </c>
      <c r="L98" s="114"/>
      <c r="M98" s="115">
        <f>'242MLInput'!L161</f>
        <v>3.2</v>
      </c>
      <c r="N98" s="111" t="str">
        <f>IF(F98="","",(IF(R98='242MLInput'!K161,"","ERROR!")))</f>
        <v>ERROR!</v>
      </c>
      <c r="O98" s="64"/>
      <c r="P98" s="121">
        <v>1589.0</v>
      </c>
      <c r="Q98" s="133"/>
      <c r="R98" s="224">
        <f t="shared" si="5"/>
        <v>2555.9</v>
      </c>
      <c r="S98" s="235" t="str">
        <f>HYPERLINK('242MLInput'!AD161)</f>
        <v/>
      </c>
      <c r="T98" s="236" t="str">
        <f>HYPERLINK('242MLInput'!AE161)</f>
        <v/>
      </c>
      <c r="U98" s="237" t="str">
        <f>HYPERLINK('242MLInput'!AF161)</f>
        <v/>
      </c>
      <c r="V98" s="237" t="str">
        <f>HYPERLINK('242MLInput'!AG161)</f>
        <v/>
      </c>
      <c r="W98" s="237" t="str">
        <f>HYPERLINK('242MLInput'!AH161)</f>
        <v/>
      </c>
      <c r="X98" s="237" t="str">
        <f>HYPERLINK('242MLInput'!AI161)</f>
        <v/>
      </c>
      <c r="Y98" s="237" t="str">
        <f>HYPERLINK('242MLInput'!AJ161)</f>
        <v/>
      </c>
      <c r="Z98" s="237" t="str">
        <f>HYPERLINK('242MLInput'!AK161)</f>
        <v/>
      </c>
      <c r="AA98" s="238"/>
      <c r="AB98" s="238"/>
      <c r="AC98" s="238"/>
      <c r="AD98" s="238"/>
      <c r="AE98" s="238"/>
      <c r="AF98" s="238"/>
      <c r="AG98" s="238"/>
      <c r="AH98" s="238"/>
      <c r="AI98" s="238"/>
      <c r="AJ98" s="238"/>
      <c r="AK98" s="238"/>
      <c r="AL98" s="238"/>
      <c r="AM98" s="238"/>
      <c r="AN98" s="238"/>
      <c r="AO98" s="238"/>
      <c r="AP98" s="238"/>
      <c r="AQ98" s="238"/>
      <c r="AR98" s="238"/>
      <c r="AS98" s="238"/>
      <c r="AT98" s="238"/>
      <c r="AU98" s="238"/>
      <c r="AV98" s="238"/>
      <c r="AW98" s="238"/>
      <c r="AX98" s="238"/>
      <c r="AY98" s="238"/>
      <c r="AZ98" s="238"/>
      <c r="BA98" s="238"/>
      <c r="BB98" s="238"/>
      <c r="BC98" s="238"/>
      <c r="BD98" s="238"/>
      <c r="BE98" s="238"/>
      <c r="BF98" s="238"/>
      <c r="BG98" s="238"/>
      <c r="BH98" s="238"/>
      <c r="BI98" s="238"/>
      <c r="BJ98" s="238"/>
      <c r="BK98" s="238"/>
      <c r="BL98" s="238"/>
      <c r="BM98" s="238"/>
      <c r="BN98" s="238"/>
      <c r="BO98" s="238"/>
      <c r="BP98" s="238"/>
      <c r="BQ98" s="238"/>
      <c r="BR98" s="238"/>
      <c r="BS98" s="238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8"/>
      <c r="CJ98" s="238"/>
      <c r="CK98" s="238"/>
      <c r="CL98" s="238"/>
      <c r="CM98" s="238"/>
      <c r="CN98" s="238"/>
    </row>
    <row r="99" ht="10.5" customHeight="1">
      <c r="A99" s="12" t="str">
        <f t="shared" si="1"/>
        <v>242ML</v>
      </c>
      <c r="B99" s="12">
        <f t="shared" si="2"/>
        <v>2020</v>
      </c>
      <c r="C99" s="12">
        <f t="shared" si="3"/>
        <v>8</v>
      </c>
      <c r="D99" s="230">
        <f>'242MLInput'!B162</f>
        <v>44073</v>
      </c>
      <c r="E99" s="111" t="str">
        <f t="shared" si="16"/>
        <v>SLN</v>
      </c>
      <c r="F99" s="112" t="str">
        <f>'242MLInput'!H162</f>
        <v>APA</v>
      </c>
      <c r="G99" s="111" t="str">
        <f>'242MLInput'!N162</f>
        <v>Kevin Mock</v>
      </c>
      <c r="H99" s="111" t="str">
        <f>'242MLInput'!O162</f>
        <v/>
      </c>
      <c r="I99" s="111" t="str">
        <f>'242MLInput'!Q162</f>
        <v>Cargo</v>
      </c>
      <c r="J99" s="112" t="str">
        <f>'242MLInput'!R162</f>
        <v>Vector Aeromedical</v>
      </c>
      <c r="K99" s="113" t="str">
        <f>'242MLInput'!AC162</f>
        <v/>
      </c>
      <c r="L99" s="114"/>
      <c r="M99" s="115">
        <f>'242MLInput'!L162</f>
        <v>1</v>
      </c>
      <c r="N99" s="111" t="str">
        <f>IF(F99="","",(IF(R99='242MLInput'!K162,"","ERROR!")))</f>
        <v>ERROR!</v>
      </c>
      <c r="O99" s="64"/>
      <c r="P99" s="121">
        <v>1590.0</v>
      </c>
      <c r="Q99" s="133"/>
      <c r="R99" s="224">
        <f t="shared" si="5"/>
        <v>2556.9</v>
      </c>
      <c r="S99" s="235" t="str">
        <f>HYPERLINK('242MLInput'!AD162)</f>
        <v/>
      </c>
      <c r="T99" s="236" t="str">
        <f>HYPERLINK('242MLInput'!AE162)</f>
        <v/>
      </c>
      <c r="U99" s="237" t="str">
        <f>HYPERLINK('242MLInput'!AF162)</f>
        <v/>
      </c>
      <c r="V99" s="237" t="str">
        <f>HYPERLINK('242MLInput'!AG162)</f>
        <v/>
      </c>
      <c r="W99" s="237" t="str">
        <f>HYPERLINK('242MLInput'!AH162)</f>
        <v/>
      </c>
      <c r="X99" s="237" t="str">
        <f>HYPERLINK('242MLInput'!AI162)</f>
        <v/>
      </c>
      <c r="Y99" s="237" t="str">
        <f>HYPERLINK('242MLInput'!AJ162)</f>
        <v/>
      </c>
      <c r="Z99" s="237" t="str">
        <f>HYPERLINK('242MLInput'!AK162)</f>
        <v/>
      </c>
      <c r="AA99" s="238"/>
      <c r="AB99" s="238"/>
      <c r="AC99" s="238"/>
      <c r="AD99" s="238"/>
      <c r="AE99" s="238"/>
      <c r="AF99" s="238"/>
      <c r="AG99" s="238"/>
      <c r="AH99" s="238"/>
      <c r="AI99" s="238"/>
      <c r="AJ99" s="238"/>
      <c r="AK99" s="238"/>
      <c r="AL99" s="238"/>
      <c r="AM99" s="238"/>
      <c r="AN99" s="238"/>
      <c r="AO99" s="238"/>
      <c r="AP99" s="238"/>
      <c r="AQ99" s="238"/>
      <c r="AR99" s="238"/>
      <c r="AS99" s="238"/>
      <c r="AT99" s="238"/>
      <c r="AU99" s="238"/>
      <c r="AV99" s="238"/>
      <c r="AW99" s="238"/>
      <c r="AX99" s="238"/>
      <c r="AY99" s="238"/>
      <c r="AZ99" s="238"/>
      <c r="BA99" s="238"/>
      <c r="BB99" s="238"/>
      <c r="BC99" s="238"/>
      <c r="BD99" s="238"/>
      <c r="BE99" s="238"/>
      <c r="BF99" s="238"/>
      <c r="BG99" s="238"/>
      <c r="BH99" s="238"/>
      <c r="BI99" s="238"/>
      <c r="BJ99" s="238"/>
      <c r="BK99" s="238"/>
      <c r="BL99" s="238"/>
      <c r="BM99" s="238"/>
      <c r="BN99" s="238"/>
      <c r="BO99" s="238"/>
      <c r="BP99" s="238"/>
      <c r="BQ99" s="238"/>
      <c r="BR99" s="238"/>
      <c r="BS99" s="238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8"/>
      <c r="CJ99" s="238"/>
      <c r="CK99" s="238"/>
      <c r="CL99" s="238"/>
      <c r="CM99" s="238"/>
      <c r="CN99" s="238"/>
    </row>
    <row r="100" ht="10.5" customHeight="1">
      <c r="A100" s="12" t="str">
        <f t="shared" si="1"/>
        <v>242ML</v>
      </c>
      <c r="B100" s="12">
        <f t="shared" si="2"/>
        <v>2020</v>
      </c>
      <c r="C100" s="12">
        <f t="shared" si="3"/>
        <v>8</v>
      </c>
      <c r="D100" s="230">
        <f>'242MLInput'!B163</f>
        <v>44073</v>
      </c>
      <c r="E100" s="111" t="str">
        <f t="shared" si="16"/>
        <v>APA</v>
      </c>
      <c r="F100" s="112" t="str">
        <f>'242MLInput'!H163</f>
        <v>BUY</v>
      </c>
      <c r="G100" s="111" t="str">
        <f>'242MLInput'!N163</f>
        <v>Kevin Mock</v>
      </c>
      <c r="H100" s="111" t="str">
        <f>'242MLInput'!O163</f>
        <v/>
      </c>
      <c r="I100" s="111" t="str">
        <f>'242MLInput'!Q163</f>
        <v>Cargo</v>
      </c>
      <c r="J100" s="112" t="str">
        <f>'242MLInput'!R163</f>
        <v>Vector Aeromedical</v>
      </c>
      <c r="K100" s="113" t="str">
        <f>'242MLInput'!AC163</f>
        <v/>
      </c>
      <c r="L100" s="114"/>
      <c r="M100" s="115">
        <f>'242MLInput'!L163</f>
        <v>3.4</v>
      </c>
      <c r="N100" s="111" t="str">
        <f>IF(F100="","",(IF(R100='242MLInput'!K163,"","ERROR!")))</f>
        <v>ERROR!</v>
      </c>
      <c r="O100" s="64"/>
      <c r="P100" s="121">
        <v>1591.0</v>
      </c>
      <c r="Q100" s="133">
        <v>4359.0</v>
      </c>
      <c r="R100" s="224">
        <f t="shared" si="5"/>
        <v>2560.3</v>
      </c>
      <c r="S100" s="235" t="str">
        <f>HYPERLINK('242MLInput'!AD163)</f>
        <v/>
      </c>
      <c r="T100" s="236" t="str">
        <f>HYPERLINK('242MLInput'!AE163)</f>
        <v/>
      </c>
      <c r="U100" s="237" t="str">
        <f>HYPERLINK('242MLInput'!AF163)</f>
        <v/>
      </c>
      <c r="V100" s="237" t="str">
        <f>HYPERLINK('242MLInput'!AG163)</f>
        <v/>
      </c>
      <c r="W100" s="237" t="str">
        <f>HYPERLINK('242MLInput'!AH163)</f>
        <v/>
      </c>
      <c r="X100" s="237" t="str">
        <f>HYPERLINK('242MLInput'!AI163)</f>
        <v/>
      </c>
      <c r="Y100" s="237" t="str">
        <f>HYPERLINK('242MLInput'!AJ163)</f>
        <v/>
      </c>
      <c r="Z100" s="237" t="str">
        <f>HYPERLINK('242MLInput'!AK163)</f>
        <v/>
      </c>
      <c r="AA100" s="238"/>
      <c r="AB100" s="238"/>
      <c r="AC100" s="238"/>
      <c r="AD100" s="238"/>
      <c r="AE100" s="238"/>
      <c r="AF100" s="238"/>
      <c r="AG100" s="238"/>
      <c r="AH100" s="238"/>
      <c r="AI100" s="238"/>
      <c r="AJ100" s="238"/>
      <c r="AK100" s="238"/>
      <c r="AL100" s="238"/>
      <c r="AM100" s="238"/>
      <c r="AN100" s="238"/>
      <c r="AO100" s="238"/>
      <c r="AP100" s="238"/>
      <c r="AQ100" s="238"/>
      <c r="AR100" s="238"/>
      <c r="AS100" s="238"/>
      <c r="AT100" s="238"/>
      <c r="AU100" s="238"/>
      <c r="AV100" s="238"/>
      <c r="AW100" s="238"/>
      <c r="AX100" s="238"/>
      <c r="AY100" s="238"/>
      <c r="AZ100" s="238"/>
      <c r="BA100" s="238"/>
      <c r="BB100" s="238"/>
      <c r="BC100" s="238"/>
      <c r="BD100" s="238"/>
      <c r="BE100" s="238"/>
      <c r="BF100" s="238"/>
      <c r="BG100" s="238"/>
      <c r="BH100" s="238"/>
      <c r="BI100" s="238"/>
      <c r="BJ100" s="238"/>
      <c r="BK100" s="238"/>
      <c r="BL100" s="238"/>
      <c r="BM100" s="238"/>
      <c r="BN100" s="238"/>
      <c r="BO100" s="238"/>
      <c r="BP100" s="238"/>
      <c r="BQ100" s="238"/>
      <c r="BR100" s="238"/>
      <c r="BS100" s="238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8"/>
      <c r="CJ100" s="238"/>
      <c r="CK100" s="238"/>
      <c r="CL100" s="238"/>
      <c r="CM100" s="238"/>
      <c r="CN100" s="238"/>
    </row>
    <row r="101" ht="10.5" customHeight="1">
      <c r="A101" s="118" t="str">
        <f t="shared" si="1"/>
        <v>242ML</v>
      </c>
      <c r="B101" s="118">
        <f t="shared" si="2"/>
        <v>2020</v>
      </c>
      <c r="C101" s="118">
        <f t="shared" si="3"/>
        <v>9</v>
      </c>
      <c r="D101" s="119">
        <f>'242MLInput'!B170</f>
        <v>44076</v>
      </c>
      <c r="E101" s="120" t="str">
        <f>IF(#REF!&lt;&gt;"",#REF!,"")</f>
        <v>#REF!</v>
      </c>
      <c r="F101" s="121" t="str">
        <f>'242MLInput'!H170</f>
        <v>MKC</v>
      </c>
      <c r="G101" s="120" t="str">
        <f>'242MLInput'!N170</f>
        <v>Kevin Mock</v>
      </c>
      <c r="H101" s="120" t="str">
        <f>'242MLInput'!O170</f>
        <v/>
      </c>
      <c r="I101" s="120" t="str">
        <f>'242MLInput'!Q170</f>
        <v>Passenger</v>
      </c>
      <c r="J101" s="121" t="str">
        <f>'242MLInput'!R170</f>
        <v>Boteler</v>
      </c>
      <c r="K101" s="122" t="str">
        <f>'242MLInput'!AC170</f>
        <v/>
      </c>
      <c r="L101" s="123"/>
      <c r="M101" s="124">
        <f>'242MLInput'!L170</f>
        <v>2.5</v>
      </c>
      <c r="N101" s="120" t="str">
        <f>IF(F101="","",(IF(R101='242MLInput'!K170,"","ERROR!")))</f>
        <v>ERROR!</v>
      </c>
      <c r="O101" s="120"/>
      <c r="P101" s="121">
        <v>1598.0</v>
      </c>
      <c r="Q101" s="121"/>
      <c r="R101" s="224">
        <f t="shared" si="5"/>
        <v>2562.8</v>
      </c>
      <c r="S101" s="132" t="str">
        <f>HYPERLINK('242MLInput'!AD170)</f>
        <v/>
      </c>
      <c r="T101" s="132" t="str">
        <f>HYPERLINK('242MLInput'!AE170)</f>
        <v/>
      </c>
      <c r="U101" s="132" t="str">
        <f>HYPERLINK('242MLInput'!AF170)</f>
        <v/>
      </c>
      <c r="V101" s="132" t="str">
        <f>HYPERLINK('242MLInput'!AG170)</f>
        <v/>
      </c>
      <c r="W101" s="132" t="str">
        <f>HYPERLINK('242MLInput'!AH170)</f>
        <v/>
      </c>
      <c r="X101" s="132" t="str">
        <f>HYPERLINK('242MLInput'!AI170)</f>
        <v/>
      </c>
      <c r="Y101" s="132" t="str">
        <f>HYPERLINK('242MLInput'!AJ170)</f>
        <v/>
      </c>
      <c r="Z101" s="132" t="str">
        <f>HYPERLINK('242MLInput'!AK170)</f>
        <v/>
      </c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18"/>
      <c r="CB101" s="118"/>
      <c r="CC101" s="118"/>
      <c r="CD101" s="118"/>
      <c r="CE101" s="118"/>
      <c r="CF101" s="118"/>
      <c r="CG101" s="118"/>
      <c r="CH101" s="118"/>
      <c r="CI101" s="118"/>
      <c r="CJ101" s="118"/>
      <c r="CK101" s="118"/>
      <c r="CL101" s="118"/>
      <c r="CM101" s="118"/>
      <c r="CN101" s="118"/>
    </row>
    <row r="102" ht="10.5" customHeight="1">
      <c r="A102" s="12" t="str">
        <f t="shared" si="1"/>
        <v>242ML</v>
      </c>
      <c r="B102" s="12">
        <f t="shared" si="2"/>
        <v>2020</v>
      </c>
      <c r="C102" s="12">
        <f t="shared" si="3"/>
        <v>9</v>
      </c>
      <c r="D102" s="230">
        <f>'242MLInput'!B171</f>
        <v>44076</v>
      </c>
      <c r="E102" s="111" t="str">
        <f t="shared" ref="E102:E104" si="17">IF(F101&lt;&gt;"",F101,"")</f>
        <v>MKC</v>
      </c>
      <c r="F102" s="112" t="str">
        <f>'242MLInput'!H171</f>
        <v>APA</v>
      </c>
      <c r="G102" s="111" t="str">
        <f>'242MLInput'!N171</f>
        <v>Kevin Mock</v>
      </c>
      <c r="H102" s="111" t="str">
        <f>'242MLInput'!O171</f>
        <v/>
      </c>
      <c r="I102" s="111" t="str">
        <f>'242MLInput'!Q171</f>
        <v>Cargo</v>
      </c>
      <c r="J102" s="112" t="str">
        <f>'242MLInput'!R171</f>
        <v>Vector Aeromedical</v>
      </c>
      <c r="K102" s="113" t="str">
        <f>'242MLInput'!AC171</f>
        <v/>
      </c>
      <c r="L102" s="114"/>
      <c r="M102" s="115">
        <f>'242MLInput'!L171</f>
        <v>1.7</v>
      </c>
      <c r="N102" s="111" t="str">
        <f>IF(F102="","",(IF(R102='242MLInput'!K171,"","ERROR!")))</f>
        <v>ERROR!</v>
      </c>
      <c r="O102" s="64"/>
      <c r="P102" s="121">
        <v>1599.0</v>
      </c>
      <c r="Q102" s="133"/>
      <c r="R102" s="224">
        <f t="shared" si="5"/>
        <v>2564.5</v>
      </c>
      <c r="S102" s="235" t="str">
        <f>HYPERLINK('242MLInput'!AD171)</f>
        <v/>
      </c>
      <c r="T102" s="236" t="str">
        <f>HYPERLINK('242MLInput'!AE171)</f>
        <v/>
      </c>
      <c r="U102" s="237" t="str">
        <f>HYPERLINK('242MLInput'!AF171)</f>
        <v/>
      </c>
      <c r="V102" s="237" t="str">
        <f>HYPERLINK('242MLInput'!AG171)</f>
        <v/>
      </c>
      <c r="W102" s="237" t="str">
        <f>HYPERLINK('242MLInput'!AH171)</f>
        <v/>
      </c>
      <c r="X102" s="237" t="str">
        <f>HYPERLINK('242MLInput'!AI171)</f>
        <v/>
      </c>
      <c r="Y102" s="237" t="str">
        <f>HYPERLINK('242MLInput'!AJ171)</f>
        <v/>
      </c>
      <c r="Z102" s="237" t="str">
        <f>HYPERLINK('242MLInput'!AK171)</f>
        <v/>
      </c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</row>
    <row r="103" ht="10.5" customHeight="1">
      <c r="A103" s="12" t="str">
        <f t="shared" si="1"/>
        <v>242ML</v>
      </c>
      <c r="B103" s="12">
        <f t="shared" si="2"/>
        <v>2020</v>
      </c>
      <c r="C103" s="12">
        <f t="shared" si="3"/>
        <v>9</v>
      </c>
      <c r="D103" s="230">
        <f>'242MLInput'!B172</f>
        <v>44076</v>
      </c>
      <c r="E103" s="111" t="str">
        <f t="shared" si="17"/>
        <v>APA</v>
      </c>
      <c r="F103" s="112" t="str">
        <f>'242MLInput'!H172</f>
        <v>MKC</v>
      </c>
      <c r="G103" s="111" t="str">
        <f>'242MLInput'!N172</f>
        <v>Kevin Mock</v>
      </c>
      <c r="H103" s="111" t="str">
        <f>'242MLInput'!O172</f>
        <v/>
      </c>
      <c r="I103" s="111" t="str">
        <f>'242MLInput'!Q172</f>
        <v>Cargo</v>
      </c>
      <c r="J103" s="112" t="str">
        <f>'242MLInput'!R172</f>
        <v>Vector Aeromedical</v>
      </c>
      <c r="K103" s="113" t="str">
        <f>'242MLInput'!AC172</f>
        <v/>
      </c>
      <c r="L103" s="114"/>
      <c r="M103" s="115">
        <f>'242MLInput'!L172</f>
        <v>1.5</v>
      </c>
      <c r="N103" s="111" t="str">
        <f>IF(F103="","",(IF(R103='242MLInput'!K172,"","ERROR!")))</f>
        <v>ERROR!</v>
      </c>
      <c r="O103" s="64"/>
      <c r="P103" s="121">
        <v>1600.0</v>
      </c>
      <c r="Q103" s="133">
        <v>4366.0</v>
      </c>
      <c r="R103" s="224">
        <f t="shared" si="5"/>
        <v>2566</v>
      </c>
      <c r="S103" s="235" t="str">
        <f>HYPERLINK('242MLInput'!AD172)</f>
        <v/>
      </c>
      <c r="T103" s="236" t="str">
        <f>HYPERLINK('242MLInput'!AE172)</f>
        <v/>
      </c>
      <c r="U103" s="237" t="str">
        <f>HYPERLINK('242MLInput'!AF172)</f>
        <v/>
      </c>
      <c r="V103" s="237" t="str">
        <f>HYPERLINK('242MLInput'!AG172)</f>
        <v/>
      </c>
      <c r="W103" s="237" t="str">
        <f>HYPERLINK('242MLInput'!AH172)</f>
        <v/>
      </c>
      <c r="X103" s="237" t="str">
        <f>HYPERLINK('242MLInput'!AI172)</f>
        <v/>
      </c>
      <c r="Y103" s="237" t="str">
        <f>HYPERLINK('242MLInput'!AJ172)</f>
        <v/>
      </c>
      <c r="Z103" s="237" t="str">
        <f>HYPERLINK('242MLInput'!AK172)</f>
        <v/>
      </c>
      <c r="AA103" s="238"/>
      <c r="AB103" s="238"/>
      <c r="AC103" s="238"/>
      <c r="AD103" s="238"/>
      <c r="AE103" s="238"/>
      <c r="AF103" s="238"/>
      <c r="AG103" s="238"/>
      <c r="AH103" s="238"/>
      <c r="AI103" s="238"/>
      <c r="AJ103" s="238"/>
      <c r="AK103" s="238"/>
      <c r="AL103" s="238"/>
      <c r="AM103" s="238"/>
      <c r="AN103" s="238"/>
      <c r="AO103" s="238"/>
      <c r="AP103" s="238"/>
      <c r="AQ103" s="238"/>
      <c r="AR103" s="238"/>
      <c r="AS103" s="238"/>
      <c r="AT103" s="238"/>
      <c r="AU103" s="238"/>
      <c r="AV103" s="238"/>
      <c r="AW103" s="238"/>
      <c r="AX103" s="238"/>
      <c r="AY103" s="238"/>
      <c r="AZ103" s="238"/>
      <c r="BA103" s="238"/>
      <c r="BB103" s="238"/>
      <c r="BC103" s="238"/>
      <c r="BD103" s="238"/>
      <c r="BE103" s="238"/>
      <c r="BF103" s="238"/>
      <c r="BG103" s="238"/>
      <c r="BH103" s="238"/>
      <c r="BI103" s="238"/>
      <c r="BJ103" s="238"/>
      <c r="BK103" s="238"/>
      <c r="BL103" s="238"/>
      <c r="BM103" s="238"/>
      <c r="BN103" s="238"/>
      <c r="BO103" s="238"/>
      <c r="BP103" s="238"/>
      <c r="BQ103" s="238"/>
      <c r="BR103" s="238"/>
      <c r="BS103" s="238"/>
      <c r="BT103" s="238"/>
      <c r="BU103" s="238"/>
      <c r="BV103" s="238"/>
      <c r="BW103" s="238"/>
      <c r="BX103" s="238"/>
      <c r="BY103" s="238"/>
      <c r="BZ103" s="238"/>
      <c r="CA103" s="238"/>
      <c r="CB103" s="238"/>
      <c r="CC103" s="238"/>
      <c r="CD103" s="238"/>
      <c r="CE103" s="238"/>
      <c r="CF103" s="238"/>
      <c r="CG103" s="238"/>
      <c r="CH103" s="238"/>
      <c r="CI103" s="238"/>
      <c r="CJ103" s="238"/>
      <c r="CK103" s="238"/>
      <c r="CL103" s="238"/>
      <c r="CM103" s="238"/>
      <c r="CN103" s="238"/>
    </row>
    <row r="104" ht="10.5" customHeight="1">
      <c r="A104" s="118" t="str">
        <f t="shared" si="1"/>
        <v>242ML</v>
      </c>
      <c r="B104" s="118">
        <f t="shared" si="2"/>
        <v>2020</v>
      </c>
      <c r="C104" s="118">
        <f t="shared" si="3"/>
        <v>9</v>
      </c>
      <c r="D104" s="119">
        <f>'242MLInput'!B173</f>
        <v>44077</v>
      </c>
      <c r="E104" s="120" t="str">
        <f t="shared" si="17"/>
        <v>MKC</v>
      </c>
      <c r="F104" s="121" t="str">
        <f>'242MLInput'!H173</f>
        <v>BUY</v>
      </c>
      <c r="G104" s="120" t="str">
        <f>'242MLInput'!N173</f>
        <v>Kevin Mock</v>
      </c>
      <c r="H104" s="120" t="str">
        <f>'242MLInput'!O173</f>
        <v/>
      </c>
      <c r="I104" s="120" t="str">
        <f>'242MLInput'!Q173</f>
        <v>Passenger</v>
      </c>
      <c r="J104" s="121" t="str">
        <f>'242MLInput'!R173</f>
        <v>Boteler</v>
      </c>
      <c r="K104" s="122" t="str">
        <f>'242MLInput'!AC173</f>
        <v/>
      </c>
      <c r="L104" s="123"/>
      <c r="M104" s="124">
        <f>'242MLInput'!L173</f>
        <v>2.2</v>
      </c>
      <c r="N104" s="120" t="str">
        <f>IF(F104="","",(IF(R104='242MLInput'!K173,"","ERROR!")))</f>
        <v>ERROR!</v>
      </c>
      <c r="O104" s="120"/>
      <c r="P104" s="121">
        <v>1601.0</v>
      </c>
      <c r="Q104" s="121">
        <v>4363.0</v>
      </c>
      <c r="R104" s="224">
        <f t="shared" si="5"/>
        <v>2568.2</v>
      </c>
      <c r="S104" s="132" t="str">
        <f>HYPERLINK('242MLInput'!AD173)</f>
        <v/>
      </c>
      <c r="T104" s="132" t="str">
        <f>HYPERLINK('242MLInput'!AE173)</f>
        <v/>
      </c>
      <c r="U104" s="132" t="str">
        <f>HYPERLINK('242MLInput'!AF173)</f>
        <v/>
      </c>
      <c r="V104" s="132" t="str">
        <f>HYPERLINK('242MLInput'!AG173)</f>
        <v/>
      </c>
      <c r="W104" s="132" t="str">
        <f>HYPERLINK('242MLInput'!AH173)</f>
        <v/>
      </c>
      <c r="X104" s="132" t="str">
        <f>HYPERLINK('242MLInput'!AI173)</f>
        <v/>
      </c>
      <c r="Y104" s="132" t="str">
        <f>HYPERLINK('242MLInput'!AJ173)</f>
        <v/>
      </c>
      <c r="Z104" s="132" t="str">
        <f>HYPERLINK('242MLInput'!AK173)</f>
        <v/>
      </c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  <c r="AQ104" s="118"/>
      <c r="AR104" s="118"/>
      <c r="AS104" s="118"/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118"/>
      <c r="BM104" s="118"/>
      <c r="BN104" s="118"/>
      <c r="BO104" s="118"/>
      <c r="BP104" s="118"/>
      <c r="BQ104" s="118"/>
      <c r="BR104" s="118"/>
      <c r="BS104" s="118"/>
      <c r="BT104" s="118"/>
      <c r="BU104" s="118"/>
      <c r="BV104" s="118"/>
      <c r="BW104" s="118"/>
      <c r="BX104" s="118"/>
      <c r="BY104" s="118"/>
      <c r="BZ104" s="118"/>
      <c r="CA104" s="118"/>
      <c r="CB104" s="118"/>
      <c r="CC104" s="118"/>
      <c r="CD104" s="118"/>
      <c r="CE104" s="118"/>
      <c r="CF104" s="118"/>
      <c r="CG104" s="118"/>
      <c r="CH104" s="118"/>
      <c r="CI104" s="118"/>
      <c r="CJ104" s="118"/>
      <c r="CK104" s="118"/>
      <c r="CL104" s="118"/>
      <c r="CM104" s="118"/>
      <c r="CN104" s="118"/>
    </row>
    <row r="105" ht="10.5" customHeight="1">
      <c r="A105" s="118" t="str">
        <f t="shared" si="1"/>
        <v>242ML</v>
      </c>
      <c r="B105" s="118">
        <f t="shared" si="2"/>
        <v>2020</v>
      </c>
      <c r="C105" s="118">
        <f t="shared" si="3"/>
        <v>9</v>
      </c>
      <c r="D105" s="119">
        <f>'242MLInput'!B177</f>
        <v>44078</v>
      </c>
      <c r="E105" s="120" t="str">
        <f>IF(#REF!&lt;&gt;"",#REF!,"")</f>
        <v>#REF!</v>
      </c>
      <c r="F105" s="121" t="str">
        <f>'242MLInput'!H177</f>
        <v>IXD</v>
      </c>
      <c r="G105" s="120" t="str">
        <f>'242MLInput'!N177</f>
        <v>Kevin Mock</v>
      </c>
      <c r="H105" s="120" t="str">
        <f>'242MLInput'!O177</f>
        <v/>
      </c>
      <c r="I105" s="120" t="str">
        <f>'242MLInput'!Q177</f>
        <v>Cargo</v>
      </c>
      <c r="J105" s="121" t="str">
        <f>'242MLInput'!R177</f>
        <v>Vector Aeromedical</v>
      </c>
      <c r="K105" s="122" t="str">
        <f>'242MLInput'!AC177</f>
        <v/>
      </c>
      <c r="L105" s="123"/>
      <c r="M105" s="124">
        <f>'242MLInput'!L177</f>
        <v>2.6</v>
      </c>
      <c r="N105" s="120" t="str">
        <f>IF(F105="","",(IF(R105='242MLInput'!K177,"","ERROR!")))</f>
        <v>ERROR!</v>
      </c>
      <c r="O105" s="120"/>
      <c r="P105" s="121">
        <v>1605.0</v>
      </c>
      <c r="Q105" s="121"/>
      <c r="R105" s="224">
        <f t="shared" si="5"/>
        <v>2570.8</v>
      </c>
      <c r="S105" s="132" t="str">
        <f>HYPERLINK('242MLInput'!AD177)</f>
        <v/>
      </c>
      <c r="T105" s="132" t="str">
        <f>HYPERLINK('242MLInput'!AE177)</f>
        <v/>
      </c>
      <c r="U105" s="132" t="str">
        <f>HYPERLINK('242MLInput'!AF177)</f>
        <v/>
      </c>
      <c r="V105" s="132" t="str">
        <f>HYPERLINK('242MLInput'!AG177)</f>
        <v/>
      </c>
      <c r="W105" s="132" t="str">
        <f>HYPERLINK('242MLInput'!AH177)</f>
        <v/>
      </c>
      <c r="X105" s="132" t="str">
        <f>HYPERLINK('242MLInput'!AI177)</f>
        <v/>
      </c>
      <c r="Y105" s="132" t="str">
        <f>HYPERLINK('242MLInput'!AJ177)</f>
        <v/>
      </c>
      <c r="Z105" s="132" t="str">
        <f>HYPERLINK('242MLInput'!AK177)</f>
        <v/>
      </c>
      <c r="AA105" s="118"/>
      <c r="AB105" s="118"/>
      <c r="AC105" s="118"/>
      <c r="AD105" s="118"/>
      <c r="AE105" s="118"/>
      <c r="AF105" s="118"/>
      <c r="AG105" s="118"/>
      <c r="AH105" s="118"/>
      <c r="AI105" s="118"/>
      <c r="AJ105" s="118"/>
      <c r="AK105" s="118"/>
      <c r="AL105" s="118"/>
      <c r="AM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  <c r="BR105" s="118"/>
      <c r="BS105" s="118"/>
      <c r="BT105" s="118"/>
      <c r="BU105" s="118"/>
      <c r="BV105" s="118"/>
      <c r="BW105" s="118"/>
      <c r="BX105" s="118"/>
      <c r="BY105" s="118"/>
      <c r="BZ105" s="118"/>
      <c r="CA105" s="118"/>
      <c r="CB105" s="118"/>
      <c r="CC105" s="118"/>
      <c r="CD105" s="118"/>
      <c r="CE105" s="118"/>
      <c r="CF105" s="118"/>
      <c r="CG105" s="118"/>
      <c r="CH105" s="118"/>
      <c r="CI105" s="118"/>
      <c r="CJ105" s="118"/>
      <c r="CK105" s="118"/>
      <c r="CL105" s="118"/>
      <c r="CM105" s="118"/>
      <c r="CN105" s="118"/>
    </row>
    <row r="106" ht="10.5" customHeight="1">
      <c r="A106" s="118" t="str">
        <f t="shared" si="1"/>
        <v>242ML</v>
      </c>
      <c r="B106" s="118">
        <f t="shared" si="2"/>
        <v>2020</v>
      </c>
      <c r="C106" s="118">
        <f t="shared" si="3"/>
        <v>9</v>
      </c>
      <c r="D106" s="119">
        <f>'242MLInput'!B178</f>
        <v>44078</v>
      </c>
      <c r="E106" s="120" t="str">
        <f t="shared" ref="E106:E111" si="18">IF(F105&lt;&gt;"",F105,"")</f>
        <v>IXD</v>
      </c>
      <c r="F106" s="121" t="str">
        <f>'242MLInput'!H178</f>
        <v>APA</v>
      </c>
      <c r="G106" s="120" t="str">
        <f>'242MLInput'!N178</f>
        <v>Kevin Mock</v>
      </c>
      <c r="H106" s="120" t="str">
        <f>'242MLInput'!O178</f>
        <v/>
      </c>
      <c r="I106" s="120" t="str">
        <f>'242MLInput'!Q178</f>
        <v>Cargo</v>
      </c>
      <c r="J106" s="121" t="str">
        <f>'242MLInput'!R178</f>
        <v>Vector Aeromedical</v>
      </c>
      <c r="K106" s="122" t="str">
        <f>'242MLInput'!AC178</f>
        <v/>
      </c>
      <c r="L106" s="123"/>
      <c r="M106" s="124">
        <f>'242MLInput'!L178</f>
        <v>1.7</v>
      </c>
      <c r="N106" s="120" t="str">
        <f>IF(F106="","",(IF(R106='242MLInput'!K178,"","ERROR!")))</f>
        <v>ERROR!</v>
      </c>
      <c r="O106" s="120"/>
      <c r="P106" s="121">
        <v>1606.0</v>
      </c>
      <c r="Q106" s="121"/>
      <c r="R106" s="224">
        <f t="shared" si="5"/>
        <v>2572.5</v>
      </c>
      <c r="S106" s="132" t="str">
        <f>HYPERLINK('242MLInput'!AD178)</f>
        <v/>
      </c>
      <c r="T106" s="132" t="str">
        <f>HYPERLINK('242MLInput'!AE178)</f>
        <v/>
      </c>
      <c r="U106" s="132" t="str">
        <f>HYPERLINK('242MLInput'!AF178)</f>
        <v/>
      </c>
      <c r="V106" s="132" t="str">
        <f>HYPERLINK('242MLInput'!AG178)</f>
        <v/>
      </c>
      <c r="W106" s="132" t="str">
        <f>HYPERLINK('242MLInput'!AH178)</f>
        <v/>
      </c>
      <c r="X106" s="132" t="str">
        <f>HYPERLINK('242MLInput'!AI178)</f>
        <v/>
      </c>
      <c r="Y106" s="132" t="str">
        <f>HYPERLINK('242MLInput'!AJ178)</f>
        <v/>
      </c>
      <c r="Z106" s="132" t="str">
        <f>HYPERLINK('242MLInput'!AK178)</f>
        <v/>
      </c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  <c r="CE106" s="118"/>
      <c r="CF106" s="118"/>
      <c r="CG106" s="118"/>
      <c r="CH106" s="118"/>
      <c r="CI106" s="118"/>
      <c r="CJ106" s="118"/>
      <c r="CK106" s="118"/>
      <c r="CL106" s="118"/>
      <c r="CM106" s="118"/>
      <c r="CN106" s="118"/>
    </row>
    <row r="107" ht="10.5" customHeight="1">
      <c r="A107" s="118" t="str">
        <f t="shared" si="1"/>
        <v>242ML</v>
      </c>
      <c r="B107" s="118">
        <f t="shared" si="2"/>
        <v>2020</v>
      </c>
      <c r="C107" s="118">
        <f t="shared" si="3"/>
        <v>9</v>
      </c>
      <c r="D107" s="119">
        <f>'242MLInput'!B179</f>
        <v>44078</v>
      </c>
      <c r="E107" s="120" t="str">
        <f t="shared" si="18"/>
        <v>APA</v>
      </c>
      <c r="F107" s="121" t="str">
        <f>'242MLInput'!H179</f>
        <v>BUY</v>
      </c>
      <c r="G107" s="120" t="str">
        <f>'242MLInput'!N179</f>
        <v>Kevin Mock</v>
      </c>
      <c r="H107" s="120" t="str">
        <f>'242MLInput'!O179</f>
        <v/>
      </c>
      <c r="I107" s="120" t="str">
        <f>'242MLInput'!Q179</f>
        <v>Cargo</v>
      </c>
      <c r="J107" s="121" t="str">
        <f>'242MLInput'!R179</f>
        <v>Vector Aeromedical</v>
      </c>
      <c r="K107" s="122" t="str">
        <f>'242MLInput'!AC179</f>
        <v/>
      </c>
      <c r="L107" s="123"/>
      <c r="M107" s="124">
        <f>'242MLInput'!L179</f>
        <v>3.4</v>
      </c>
      <c r="N107" s="120" t="str">
        <f>IF(F107="","",(IF(R107='242MLInput'!K179,"","ERROR!")))</f>
        <v>ERROR!</v>
      </c>
      <c r="O107" s="120"/>
      <c r="P107" s="121">
        <v>1607.0</v>
      </c>
      <c r="Q107" s="121">
        <v>4367.0</v>
      </c>
      <c r="R107" s="224">
        <f t="shared" si="5"/>
        <v>2575.9</v>
      </c>
      <c r="S107" s="132" t="str">
        <f>HYPERLINK('242MLInput'!AD179)</f>
        <v/>
      </c>
      <c r="T107" s="132" t="str">
        <f>HYPERLINK('242MLInput'!AE179)</f>
        <v/>
      </c>
      <c r="U107" s="132" t="str">
        <f>HYPERLINK('242MLInput'!AF179)</f>
        <v/>
      </c>
      <c r="V107" s="132" t="str">
        <f>HYPERLINK('242MLInput'!AG179)</f>
        <v/>
      </c>
      <c r="W107" s="132" t="str">
        <f>HYPERLINK('242MLInput'!AH179)</f>
        <v/>
      </c>
      <c r="X107" s="132" t="str">
        <f>HYPERLINK('242MLInput'!AI179)</f>
        <v/>
      </c>
      <c r="Y107" s="132" t="str">
        <f>HYPERLINK('242MLInput'!AJ179)</f>
        <v/>
      </c>
      <c r="Z107" s="132" t="str">
        <f>HYPERLINK('242MLInput'!AK179)</f>
        <v/>
      </c>
      <c r="AA107" s="118"/>
      <c r="AB107" s="118"/>
      <c r="AC107" s="118"/>
      <c r="AD107" s="118"/>
      <c r="AE107" s="118"/>
      <c r="AF107" s="118"/>
      <c r="AG107" s="118"/>
      <c r="AH107" s="118"/>
      <c r="AI107" s="118"/>
      <c r="AJ107" s="118"/>
      <c r="AK107" s="118"/>
      <c r="AL107" s="118"/>
      <c r="AM107" s="118"/>
      <c r="AN107" s="118"/>
      <c r="AO107" s="118"/>
      <c r="AP107" s="118"/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  <c r="BR107" s="118"/>
      <c r="BS107" s="118"/>
      <c r="BT107" s="118"/>
      <c r="BU107" s="118"/>
      <c r="BV107" s="118"/>
      <c r="BW107" s="118"/>
      <c r="BX107" s="118"/>
      <c r="BY107" s="118"/>
      <c r="BZ107" s="118"/>
      <c r="CA107" s="118"/>
      <c r="CB107" s="118"/>
      <c r="CC107" s="118"/>
      <c r="CD107" s="118"/>
      <c r="CE107" s="118"/>
      <c r="CF107" s="118"/>
      <c r="CG107" s="118"/>
      <c r="CH107" s="118"/>
      <c r="CI107" s="118"/>
      <c r="CJ107" s="118"/>
      <c r="CK107" s="118"/>
      <c r="CL107" s="118"/>
      <c r="CM107" s="118"/>
      <c r="CN107" s="118"/>
    </row>
    <row r="108" ht="10.5" customHeight="1">
      <c r="A108" s="12" t="str">
        <f t="shared" si="1"/>
        <v>242ML</v>
      </c>
      <c r="B108" s="12">
        <f t="shared" si="2"/>
        <v>2020</v>
      </c>
      <c r="C108" s="12">
        <f t="shared" si="3"/>
        <v>9</v>
      </c>
      <c r="D108" s="230">
        <f>'242MLInput'!B180</f>
        <v>44079</v>
      </c>
      <c r="E108" s="111" t="str">
        <f t="shared" si="18"/>
        <v>BUY</v>
      </c>
      <c r="F108" s="112" t="str">
        <f>'242MLInput'!H180</f>
        <v>GCK</v>
      </c>
      <c r="G108" s="111" t="str">
        <f>'242MLInput'!N180</f>
        <v>Kevin Mock</v>
      </c>
      <c r="H108" s="111" t="str">
        <f>'242MLInput'!O180</f>
        <v/>
      </c>
      <c r="I108" s="111" t="str">
        <f>'242MLInput'!Q180</f>
        <v>Cargo</v>
      </c>
      <c r="J108" s="112" t="str">
        <f>'242MLInput'!R180</f>
        <v>Vector Aeromedical</v>
      </c>
      <c r="K108" s="113" t="str">
        <f>'242MLInput'!AC180</f>
        <v/>
      </c>
      <c r="L108" s="114"/>
      <c r="M108" s="115">
        <f>'242MLInput'!L180</f>
        <v>3.8</v>
      </c>
      <c r="N108" s="111" t="str">
        <f>IF(F108="","",(IF(R108='242MLInput'!K180,"","ERROR!")))</f>
        <v>ERROR!</v>
      </c>
      <c r="O108" s="64"/>
      <c r="P108" s="121">
        <v>1608.0</v>
      </c>
      <c r="Q108" s="133"/>
      <c r="R108" s="224">
        <f t="shared" si="5"/>
        <v>2579.7</v>
      </c>
      <c r="S108" s="235" t="str">
        <f>HYPERLINK('242MLInput'!AD180)</f>
        <v/>
      </c>
      <c r="T108" s="236" t="str">
        <f>HYPERLINK('242MLInput'!AE180)</f>
        <v/>
      </c>
      <c r="U108" s="237" t="str">
        <f>HYPERLINK('242MLInput'!AF180)</f>
        <v/>
      </c>
      <c r="V108" s="237" t="str">
        <f>HYPERLINK('242MLInput'!AG180)</f>
        <v/>
      </c>
      <c r="W108" s="237" t="str">
        <f>HYPERLINK('242MLInput'!AH180)</f>
        <v/>
      </c>
      <c r="X108" s="237" t="str">
        <f>HYPERLINK('242MLInput'!AI180)</f>
        <v/>
      </c>
      <c r="Y108" s="237" t="str">
        <f>HYPERLINK('242MLInput'!AJ180)</f>
        <v/>
      </c>
      <c r="Z108" s="237" t="str">
        <f>HYPERLINK('242MLInput'!AK180)</f>
        <v/>
      </c>
      <c r="AA108" s="238"/>
      <c r="AB108" s="238"/>
      <c r="AC108" s="238"/>
      <c r="AD108" s="238"/>
      <c r="AE108" s="238"/>
      <c r="AF108" s="238"/>
      <c r="AG108" s="238"/>
      <c r="AH108" s="238"/>
      <c r="AI108" s="238"/>
      <c r="AJ108" s="238"/>
      <c r="AK108" s="238"/>
      <c r="AL108" s="238"/>
      <c r="AM108" s="238"/>
      <c r="AN108" s="238"/>
      <c r="AO108" s="238"/>
      <c r="AP108" s="238"/>
      <c r="AQ108" s="238"/>
      <c r="AR108" s="238"/>
      <c r="AS108" s="238"/>
      <c r="AT108" s="238"/>
      <c r="AU108" s="238"/>
      <c r="AV108" s="238"/>
      <c r="AW108" s="238"/>
      <c r="AX108" s="238"/>
      <c r="AY108" s="238"/>
      <c r="AZ108" s="238"/>
      <c r="BA108" s="238"/>
      <c r="BB108" s="238"/>
      <c r="BC108" s="238"/>
      <c r="BD108" s="238"/>
      <c r="BE108" s="238"/>
      <c r="BF108" s="238"/>
      <c r="BG108" s="238"/>
      <c r="BH108" s="238"/>
      <c r="BI108" s="238"/>
      <c r="BJ108" s="238"/>
      <c r="BK108" s="238"/>
      <c r="BL108" s="238"/>
      <c r="BM108" s="238"/>
      <c r="BN108" s="238"/>
      <c r="BO108" s="238"/>
      <c r="BP108" s="238"/>
      <c r="BQ108" s="238"/>
      <c r="BR108" s="238"/>
      <c r="BS108" s="238"/>
      <c r="BT108" s="238"/>
      <c r="BU108" s="238"/>
      <c r="BV108" s="238"/>
      <c r="BW108" s="238"/>
      <c r="BX108" s="238"/>
      <c r="BY108" s="238"/>
      <c r="BZ108" s="238"/>
      <c r="CA108" s="238"/>
      <c r="CB108" s="238"/>
      <c r="CC108" s="238"/>
      <c r="CD108" s="238"/>
      <c r="CE108" s="238"/>
      <c r="CF108" s="238"/>
      <c r="CG108" s="238"/>
      <c r="CH108" s="238"/>
      <c r="CI108" s="238"/>
      <c r="CJ108" s="238"/>
      <c r="CK108" s="238"/>
      <c r="CL108" s="238"/>
      <c r="CM108" s="238"/>
      <c r="CN108" s="238"/>
    </row>
    <row r="109" ht="10.5" customHeight="1">
      <c r="A109" s="12" t="str">
        <f t="shared" si="1"/>
        <v>242ML</v>
      </c>
      <c r="B109" s="12">
        <f t="shared" si="2"/>
        <v>2020</v>
      </c>
      <c r="C109" s="12">
        <f t="shared" si="3"/>
        <v>9</v>
      </c>
      <c r="D109" s="230">
        <f>'242MLInput'!B181</f>
        <v>44079</v>
      </c>
      <c r="E109" s="111" t="str">
        <f t="shared" si="18"/>
        <v>GCK</v>
      </c>
      <c r="F109" s="112" t="str">
        <f>'242MLInput'!H181</f>
        <v>APA</v>
      </c>
      <c r="G109" s="111" t="str">
        <f>'242MLInput'!N181</f>
        <v>Kevin Mock</v>
      </c>
      <c r="H109" s="111" t="str">
        <f>'242MLInput'!O181</f>
        <v/>
      </c>
      <c r="I109" s="111" t="str">
        <f>'242MLInput'!Q181</f>
        <v>Cargo</v>
      </c>
      <c r="J109" s="112" t="str">
        <f>'242MLInput'!R181</f>
        <v>Vector Aeromedical</v>
      </c>
      <c r="K109" s="113" t="str">
        <f>'242MLInput'!AC181</f>
        <v/>
      </c>
      <c r="L109" s="114"/>
      <c r="M109" s="115">
        <f>'242MLInput'!L181</f>
        <v>0.8</v>
      </c>
      <c r="N109" s="111" t="str">
        <f>IF(F109="","",(IF(R109='242MLInput'!K181,"","ERROR!")))</f>
        <v>ERROR!</v>
      </c>
      <c r="O109" s="64"/>
      <c r="P109" s="121">
        <v>1609.0</v>
      </c>
      <c r="Q109" s="133"/>
      <c r="R109" s="224">
        <f t="shared" si="5"/>
        <v>2580.5</v>
      </c>
      <c r="S109" s="235" t="str">
        <f>HYPERLINK('242MLInput'!AD181)</f>
        <v/>
      </c>
      <c r="T109" s="236" t="str">
        <f>HYPERLINK('242MLInput'!AE181)</f>
        <v/>
      </c>
      <c r="U109" s="237" t="str">
        <f>HYPERLINK('242MLInput'!AF181)</f>
        <v/>
      </c>
      <c r="V109" s="237" t="str">
        <f>HYPERLINK('242MLInput'!AG181)</f>
        <v/>
      </c>
      <c r="W109" s="237" t="str">
        <f>HYPERLINK('242MLInput'!AH181)</f>
        <v/>
      </c>
      <c r="X109" s="237" t="str">
        <f>HYPERLINK('242MLInput'!AI181)</f>
        <v/>
      </c>
      <c r="Y109" s="237" t="str">
        <f>HYPERLINK('242MLInput'!AJ181)</f>
        <v/>
      </c>
      <c r="Z109" s="237" t="str">
        <f>HYPERLINK('242MLInput'!AK181)</f>
        <v/>
      </c>
      <c r="AA109" s="238"/>
      <c r="AB109" s="238"/>
      <c r="AC109" s="238"/>
      <c r="AD109" s="238"/>
      <c r="AE109" s="238"/>
      <c r="AF109" s="238"/>
      <c r="AG109" s="238"/>
      <c r="AH109" s="238"/>
      <c r="AI109" s="238"/>
      <c r="AJ109" s="238"/>
      <c r="AK109" s="238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38"/>
      <c r="BB109" s="238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38"/>
      <c r="BS109" s="238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38"/>
      <c r="CJ109" s="238"/>
      <c r="CK109" s="238"/>
      <c r="CL109" s="238"/>
      <c r="CM109" s="238"/>
      <c r="CN109" s="238"/>
    </row>
    <row r="110" ht="10.5" customHeight="1">
      <c r="A110" s="12" t="str">
        <f t="shared" si="1"/>
        <v>242ML</v>
      </c>
      <c r="B110" s="12">
        <f t="shared" si="2"/>
        <v>2020</v>
      </c>
      <c r="C110" s="12">
        <f t="shared" si="3"/>
        <v>9</v>
      </c>
      <c r="D110" s="230">
        <f>'242MLInput'!B182</f>
        <v>44079</v>
      </c>
      <c r="E110" s="111" t="str">
        <f t="shared" si="18"/>
        <v>APA</v>
      </c>
      <c r="F110" s="112" t="str">
        <f>'242MLInput'!H182</f>
        <v>BUY</v>
      </c>
      <c r="G110" s="111" t="str">
        <f>'242MLInput'!N182</f>
        <v>Kevin Mock</v>
      </c>
      <c r="H110" s="111" t="str">
        <f>'242MLInput'!O182</f>
        <v/>
      </c>
      <c r="I110" s="111" t="str">
        <f>'242MLInput'!Q182</f>
        <v>Cargo</v>
      </c>
      <c r="J110" s="112" t="str">
        <f>'242MLInput'!R182</f>
        <v>Vector Aeromedical</v>
      </c>
      <c r="K110" s="113" t="str">
        <f>'242MLInput'!AC182</f>
        <v/>
      </c>
      <c r="L110" s="114"/>
      <c r="M110" s="115">
        <f>'242MLInput'!L182</f>
        <v>3.4</v>
      </c>
      <c r="N110" s="111" t="str">
        <f>IF(F110="","",(IF(R110='242MLInput'!K182,"","ERROR!")))</f>
        <v>ERROR!</v>
      </c>
      <c r="O110" s="64"/>
      <c r="P110" s="121">
        <v>1610.0</v>
      </c>
      <c r="Q110" s="133">
        <v>4368.0</v>
      </c>
      <c r="R110" s="224">
        <f t="shared" si="5"/>
        <v>2583.9</v>
      </c>
      <c r="S110" s="235" t="str">
        <f>HYPERLINK('242MLInput'!AD182)</f>
        <v/>
      </c>
      <c r="T110" s="236" t="str">
        <f>HYPERLINK('242MLInput'!AE182)</f>
        <v/>
      </c>
      <c r="U110" s="237" t="str">
        <f>HYPERLINK('242MLInput'!AF182)</f>
        <v/>
      </c>
      <c r="V110" s="237" t="str">
        <f>HYPERLINK('242MLInput'!AG182)</f>
        <v/>
      </c>
      <c r="W110" s="237" t="str">
        <f>HYPERLINK('242MLInput'!AH182)</f>
        <v/>
      </c>
      <c r="X110" s="237" t="str">
        <f>HYPERLINK('242MLInput'!AI182)</f>
        <v/>
      </c>
      <c r="Y110" s="237" t="str">
        <f>HYPERLINK('242MLInput'!AJ182)</f>
        <v/>
      </c>
      <c r="Z110" s="237" t="str">
        <f>HYPERLINK('242MLInput'!AK182)</f>
        <v/>
      </c>
      <c r="AA110" s="238"/>
      <c r="AB110" s="238"/>
      <c r="AC110" s="238"/>
      <c r="AD110" s="238"/>
      <c r="AE110" s="238"/>
      <c r="AF110" s="238"/>
      <c r="AG110" s="238"/>
      <c r="AH110" s="238"/>
      <c r="AI110" s="238"/>
      <c r="AJ110" s="238"/>
      <c r="AK110" s="238"/>
      <c r="AL110" s="238"/>
      <c r="AM110" s="238"/>
      <c r="AN110" s="238"/>
      <c r="AO110" s="238"/>
      <c r="AP110" s="238"/>
      <c r="AQ110" s="238"/>
      <c r="AR110" s="238"/>
      <c r="AS110" s="238"/>
      <c r="AT110" s="238"/>
      <c r="AU110" s="238"/>
      <c r="AV110" s="238"/>
      <c r="AW110" s="238"/>
      <c r="AX110" s="238"/>
      <c r="AY110" s="238"/>
      <c r="AZ110" s="238"/>
      <c r="BA110" s="238"/>
      <c r="BB110" s="238"/>
      <c r="BC110" s="238"/>
      <c r="BD110" s="238"/>
      <c r="BE110" s="238"/>
      <c r="BF110" s="238"/>
      <c r="BG110" s="238"/>
      <c r="BH110" s="238"/>
      <c r="BI110" s="238"/>
      <c r="BJ110" s="238"/>
      <c r="BK110" s="238"/>
      <c r="BL110" s="238"/>
      <c r="BM110" s="238"/>
      <c r="BN110" s="238"/>
      <c r="BO110" s="238"/>
      <c r="BP110" s="238"/>
      <c r="BQ110" s="238"/>
      <c r="BR110" s="238"/>
      <c r="BS110" s="238"/>
      <c r="BT110" s="238"/>
      <c r="BU110" s="238"/>
      <c r="BV110" s="238"/>
      <c r="BW110" s="238"/>
      <c r="BX110" s="238"/>
      <c r="BY110" s="238"/>
      <c r="BZ110" s="238"/>
      <c r="CA110" s="238"/>
      <c r="CB110" s="238"/>
      <c r="CC110" s="238"/>
      <c r="CD110" s="238"/>
      <c r="CE110" s="238"/>
      <c r="CF110" s="238"/>
      <c r="CG110" s="238"/>
      <c r="CH110" s="238"/>
      <c r="CI110" s="238"/>
      <c r="CJ110" s="238"/>
      <c r="CK110" s="238"/>
      <c r="CL110" s="238"/>
      <c r="CM110" s="238"/>
      <c r="CN110" s="238"/>
    </row>
    <row r="111" ht="10.5" customHeight="1">
      <c r="A111" s="118" t="str">
        <f t="shared" si="1"/>
        <v>242ML</v>
      </c>
      <c r="B111" s="118">
        <f t="shared" si="2"/>
        <v>2020</v>
      </c>
      <c r="C111" s="118">
        <f t="shared" si="3"/>
        <v>9</v>
      </c>
      <c r="D111" s="119">
        <f>'242MLInput'!B183</f>
        <v>44080</v>
      </c>
      <c r="E111" s="120" t="str">
        <f t="shared" si="18"/>
        <v>BUY</v>
      </c>
      <c r="F111" s="121" t="str">
        <f>'242MLInput'!H183</f>
        <v>GSO</v>
      </c>
      <c r="G111" s="120" t="str">
        <f>'242MLInput'!N183</f>
        <v>Kevin Mock</v>
      </c>
      <c r="H111" s="120" t="str">
        <f>'242MLInput'!O183</f>
        <v/>
      </c>
      <c r="I111" s="120" t="str">
        <f>'242MLInput'!Q183</f>
        <v>Non-Rev</v>
      </c>
      <c r="J111" s="121" t="str">
        <f>'242MLInput'!R183</f>
        <v>Mx</v>
      </c>
      <c r="K111" s="122" t="str">
        <f>'242MLInput'!AC183</f>
        <v/>
      </c>
      <c r="L111" s="123"/>
      <c r="M111" s="124">
        <f>'242MLInput'!L183</f>
        <v>0.1</v>
      </c>
      <c r="N111" s="120" t="str">
        <f>IF(F111="","",(IF(R111='242MLInput'!K183,"","ERROR!")))</f>
        <v>ERROR!</v>
      </c>
      <c r="O111" s="120"/>
      <c r="P111" s="121">
        <v>1611.0</v>
      </c>
      <c r="Q111" s="121"/>
      <c r="R111" s="224">
        <f t="shared" si="5"/>
        <v>2584</v>
      </c>
      <c r="S111" s="132" t="str">
        <f>HYPERLINK('242MLInput'!AD183)</f>
        <v/>
      </c>
      <c r="T111" s="132" t="str">
        <f>HYPERLINK('242MLInput'!AE183)</f>
        <v/>
      </c>
      <c r="U111" s="132" t="str">
        <f>HYPERLINK('242MLInput'!AF183)</f>
        <v/>
      </c>
      <c r="V111" s="132" t="str">
        <f>HYPERLINK('242MLInput'!AG183)</f>
        <v/>
      </c>
      <c r="W111" s="132" t="str">
        <f>HYPERLINK('242MLInput'!AH183)</f>
        <v/>
      </c>
      <c r="X111" s="132" t="str">
        <f>HYPERLINK('242MLInput'!AI183)</f>
        <v/>
      </c>
      <c r="Y111" s="132" t="str">
        <f>HYPERLINK('242MLInput'!AJ183)</f>
        <v/>
      </c>
      <c r="Z111" s="132" t="str">
        <f>HYPERLINK('242MLInput'!AK183)</f>
        <v/>
      </c>
      <c r="AA111" s="118"/>
      <c r="AB111" s="118"/>
      <c r="AC111" s="118"/>
      <c r="AD111" s="118"/>
      <c r="AE111" s="118"/>
      <c r="AF111" s="118"/>
      <c r="AG111" s="118"/>
      <c r="AH111" s="118"/>
      <c r="AI111" s="118"/>
      <c r="AJ111" s="118"/>
      <c r="AK111" s="118"/>
      <c r="AL111" s="118"/>
      <c r="AM111" s="118"/>
      <c r="AN111" s="118"/>
      <c r="AO111" s="118"/>
      <c r="AP111" s="118"/>
      <c r="AQ111" s="118"/>
      <c r="AR111" s="118"/>
      <c r="AS111" s="118"/>
      <c r="AT111" s="118"/>
      <c r="AU111" s="118"/>
      <c r="AV111" s="118"/>
      <c r="AW111" s="118"/>
      <c r="AX111" s="118"/>
      <c r="AY111" s="118"/>
      <c r="AZ111" s="118"/>
      <c r="BA111" s="118"/>
      <c r="BB111" s="118"/>
      <c r="BC111" s="118"/>
      <c r="BD111" s="118"/>
      <c r="BE111" s="118"/>
      <c r="BF111" s="118"/>
      <c r="BG111" s="118"/>
      <c r="BH111" s="118"/>
      <c r="BI111" s="118"/>
      <c r="BJ111" s="118"/>
      <c r="BK111" s="118"/>
      <c r="BL111" s="118"/>
      <c r="BM111" s="118"/>
      <c r="BN111" s="118"/>
      <c r="BO111" s="118"/>
      <c r="BP111" s="118"/>
      <c r="BQ111" s="118"/>
      <c r="BR111" s="118"/>
      <c r="BS111" s="118"/>
      <c r="BT111" s="118"/>
      <c r="BU111" s="118"/>
      <c r="BV111" s="118"/>
      <c r="BW111" s="118"/>
      <c r="BX111" s="118"/>
      <c r="BY111" s="118"/>
      <c r="BZ111" s="118"/>
      <c r="CA111" s="118"/>
      <c r="CB111" s="118"/>
      <c r="CC111" s="118"/>
      <c r="CD111" s="118"/>
      <c r="CE111" s="118"/>
      <c r="CF111" s="118"/>
      <c r="CG111" s="118"/>
      <c r="CH111" s="118"/>
      <c r="CI111" s="118"/>
      <c r="CJ111" s="118"/>
      <c r="CK111" s="118"/>
      <c r="CL111" s="118"/>
      <c r="CM111" s="118"/>
      <c r="CN111" s="118"/>
    </row>
    <row r="112" ht="10.5" customHeight="1">
      <c r="A112" s="12" t="str">
        <f t="shared" si="1"/>
        <v>242ML</v>
      </c>
      <c r="B112" s="12">
        <f t="shared" si="2"/>
        <v>2020</v>
      </c>
      <c r="C112" s="12">
        <f t="shared" si="3"/>
        <v>9</v>
      </c>
      <c r="D112" s="230">
        <f>'242MLInput'!B190</f>
        <v>44082</v>
      </c>
      <c r="E112" s="111" t="str">
        <f>IF(#REF!&lt;&gt;"",#REF!,"")</f>
        <v>#REF!</v>
      </c>
      <c r="F112" s="112" t="str">
        <f>'242MLInput'!H190</f>
        <v>ABE</v>
      </c>
      <c r="G112" s="111" t="str">
        <f>'242MLInput'!N190</f>
        <v>Kevin Mock</v>
      </c>
      <c r="H112" s="111" t="str">
        <f>'242MLInput'!O190</f>
        <v/>
      </c>
      <c r="I112" s="111" t="str">
        <f>'242MLInput'!Q190</f>
        <v>Non-Rev</v>
      </c>
      <c r="J112" s="112" t="str">
        <f>'242MLInput'!R190</f>
        <v>Personal </v>
      </c>
      <c r="K112" s="113" t="str">
        <f>'242MLInput'!AC190</f>
        <v/>
      </c>
      <c r="L112" s="114"/>
      <c r="M112" s="115">
        <f>'242MLInput'!L190</f>
        <v>1.3</v>
      </c>
      <c r="N112" s="111" t="str">
        <f>IF(F112="","",(IF(R112='242MLInput'!K190,"","ERROR!")))</f>
        <v>ERROR!</v>
      </c>
      <c r="O112" s="64"/>
      <c r="P112" s="121">
        <v>1618.0</v>
      </c>
      <c r="Q112" s="133"/>
      <c r="R112" s="224">
        <f t="shared" si="5"/>
        <v>2585.3</v>
      </c>
      <c r="S112" s="235" t="str">
        <f>HYPERLINK('242MLInput'!AD190)</f>
        <v/>
      </c>
      <c r="T112" s="236" t="str">
        <f>HYPERLINK('242MLInput'!AE190)</f>
        <v/>
      </c>
      <c r="U112" s="237" t="str">
        <f>HYPERLINK('242MLInput'!AF190)</f>
        <v/>
      </c>
      <c r="V112" s="237" t="str">
        <f>HYPERLINK('242MLInput'!AG190)</f>
        <v/>
      </c>
      <c r="W112" s="237" t="str">
        <f>HYPERLINK('242MLInput'!AH190)</f>
        <v/>
      </c>
      <c r="X112" s="237" t="str">
        <f>HYPERLINK('242MLInput'!AI190)</f>
        <v/>
      </c>
      <c r="Y112" s="237" t="str">
        <f>HYPERLINK('242MLInput'!AJ190)</f>
        <v/>
      </c>
      <c r="Z112" s="237" t="str">
        <f>HYPERLINK('242MLInput'!AK190)</f>
        <v/>
      </c>
      <c r="AA112" s="238"/>
      <c r="AB112" s="238"/>
      <c r="AC112" s="238"/>
      <c r="AD112" s="238"/>
      <c r="AE112" s="238"/>
      <c r="AF112" s="238"/>
      <c r="AG112" s="238"/>
      <c r="AH112" s="238"/>
      <c r="AI112" s="238"/>
      <c r="AJ112" s="238"/>
      <c r="AK112" s="238"/>
      <c r="AL112" s="238"/>
      <c r="AM112" s="238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8"/>
      <c r="BB112" s="238"/>
      <c r="BC112" s="238"/>
      <c r="BD112" s="238"/>
      <c r="BE112" s="238"/>
      <c r="BF112" s="238"/>
      <c r="BG112" s="238"/>
      <c r="BH112" s="238"/>
      <c r="BI112" s="238"/>
      <c r="BJ112" s="238"/>
      <c r="BK112" s="238"/>
      <c r="BL112" s="238"/>
      <c r="BM112" s="238"/>
      <c r="BN112" s="238"/>
      <c r="BO112" s="238"/>
      <c r="BP112" s="238"/>
      <c r="BQ112" s="238"/>
      <c r="BR112" s="238"/>
      <c r="BS112" s="238"/>
      <c r="BT112" s="238"/>
      <c r="BU112" s="238"/>
      <c r="BV112" s="238"/>
      <c r="BW112" s="238"/>
      <c r="BX112" s="238"/>
      <c r="BY112" s="238"/>
      <c r="BZ112" s="238"/>
      <c r="CA112" s="238"/>
      <c r="CB112" s="238"/>
      <c r="CC112" s="238"/>
      <c r="CD112" s="238"/>
      <c r="CE112" s="238"/>
      <c r="CF112" s="238"/>
      <c r="CG112" s="238"/>
      <c r="CH112" s="238"/>
      <c r="CI112" s="238"/>
      <c r="CJ112" s="238"/>
      <c r="CK112" s="238"/>
      <c r="CL112" s="238"/>
      <c r="CM112" s="238"/>
      <c r="CN112" s="238"/>
    </row>
    <row r="113" ht="10.5" customHeight="1">
      <c r="A113" s="12" t="str">
        <f t="shared" si="1"/>
        <v>242ML</v>
      </c>
      <c r="B113" s="12">
        <f t="shared" si="2"/>
        <v>2020</v>
      </c>
      <c r="C113" s="12">
        <f t="shared" si="3"/>
        <v>9</v>
      </c>
      <c r="D113" s="230">
        <f>'242MLInput'!B191</f>
        <v>44082</v>
      </c>
      <c r="E113" s="111" t="str">
        <f t="shared" ref="E113:E114" si="19">IF(F112&lt;&gt;"",F112,"")</f>
        <v>ABE</v>
      </c>
      <c r="F113" s="112" t="str">
        <f>'242MLInput'!H191</f>
        <v>RDU</v>
      </c>
      <c r="G113" s="111" t="str">
        <f>'242MLInput'!N191</f>
        <v>Kevin Mock</v>
      </c>
      <c r="H113" s="111" t="str">
        <f>'242MLInput'!O191</f>
        <v/>
      </c>
      <c r="I113" s="111" t="str">
        <f>'242MLInput'!Q191</f>
        <v>Non-Rev</v>
      </c>
      <c r="J113" s="112" t="str">
        <f>'242MLInput'!R191</f>
        <v>Personal </v>
      </c>
      <c r="K113" s="113" t="str">
        <f>'242MLInput'!AC191</f>
        <v/>
      </c>
      <c r="L113" s="114"/>
      <c r="M113" s="115">
        <f>'242MLInput'!L191</f>
        <v>1.2</v>
      </c>
      <c r="N113" s="111" t="str">
        <f>IF(F113="","",(IF(R113='242MLInput'!K191,"","ERROR!")))</f>
        <v>ERROR!</v>
      </c>
      <c r="O113" s="64"/>
      <c r="P113" s="121">
        <v>1619.0</v>
      </c>
      <c r="Q113" s="133"/>
      <c r="R113" s="224">
        <f t="shared" si="5"/>
        <v>2586.5</v>
      </c>
      <c r="S113" s="235" t="str">
        <f>HYPERLINK('242MLInput'!AD191)</f>
        <v/>
      </c>
      <c r="T113" s="236" t="str">
        <f>HYPERLINK('242MLInput'!AE191)</f>
        <v/>
      </c>
      <c r="U113" s="237" t="str">
        <f>HYPERLINK('242MLInput'!AF191)</f>
        <v/>
      </c>
      <c r="V113" s="237" t="str">
        <f>HYPERLINK('242MLInput'!AG191)</f>
        <v/>
      </c>
      <c r="W113" s="237" t="str">
        <f>HYPERLINK('242MLInput'!AH191)</f>
        <v/>
      </c>
      <c r="X113" s="237" t="str">
        <f>HYPERLINK('242MLInput'!AI191)</f>
        <v/>
      </c>
      <c r="Y113" s="237" t="str">
        <f>HYPERLINK('242MLInput'!AJ191)</f>
        <v/>
      </c>
      <c r="Z113" s="237" t="str">
        <f>HYPERLINK('242MLInput'!AK191)</f>
        <v/>
      </c>
      <c r="AA113" s="238"/>
      <c r="AB113" s="238"/>
      <c r="AC113" s="238"/>
      <c r="AD113" s="238"/>
      <c r="AE113" s="238"/>
      <c r="AF113" s="238"/>
      <c r="AG113" s="238"/>
      <c r="AH113" s="238"/>
      <c r="AI113" s="238"/>
      <c r="AJ113" s="238"/>
      <c r="AK113" s="238"/>
      <c r="AL113" s="238"/>
      <c r="AM113" s="238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8"/>
      <c r="BB113" s="238"/>
      <c r="BC113" s="238"/>
      <c r="BD113" s="238"/>
      <c r="BE113" s="238"/>
      <c r="BF113" s="238"/>
      <c r="BG113" s="238"/>
      <c r="BH113" s="238"/>
      <c r="BI113" s="238"/>
      <c r="BJ113" s="238"/>
      <c r="BK113" s="238"/>
      <c r="BL113" s="238"/>
      <c r="BM113" s="238"/>
      <c r="BN113" s="238"/>
      <c r="BO113" s="238"/>
      <c r="BP113" s="238"/>
      <c r="BQ113" s="238"/>
      <c r="BR113" s="238"/>
      <c r="BS113" s="238"/>
      <c r="BT113" s="238"/>
      <c r="BU113" s="238"/>
      <c r="BV113" s="238"/>
      <c r="BW113" s="238"/>
      <c r="BX113" s="238"/>
      <c r="BY113" s="238"/>
      <c r="BZ113" s="238"/>
      <c r="CA113" s="238"/>
      <c r="CB113" s="238"/>
      <c r="CC113" s="238"/>
      <c r="CD113" s="238"/>
      <c r="CE113" s="238"/>
      <c r="CF113" s="238"/>
      <c r="CG113" s="238"/>
      <c r="CH113" s="238"/>
      <c r="CI113" s="238"/>
      <c r="CJ113" s="238"/>
      <c r="CK113" s="238"/>
      <c r="CL113" s="238"/>
      <c r="CM113" s="238"/>
      <c r="CN113" s="238"/>
    </row>
    <row r="114" ht="10.5" customHeight="1">
      <c r="A114" s="12" t="str">
        <f t="shared" si="1"/>
        <v>242ML</v>
      </c>
      <c r="B114" s="12">
        <f t="shared" si="2"/>
        <v>2020</v>
      </c>
      <c r="C114" s="12">
        <f t="shared" si="3"/>
        <v>9</v>
      </c>
      <c r="D114" s="230">
        <f>'242MLInput'!B192</f>
        <v>44082</v>
      </c>
      <c r="E114" s="111" t="str">
        <f t="shared" si="19"/>
        <v>RDU</v>
      </c>
      <c r="F114" s="112" t="str">
        <f>'242MLInput'!H192</f>
        <v>BUY</v>
      </c>
      <c r="G114" s="111" t="str">
        <f>'242MLInput'!N192</f>
        <v>Kevin Mock</v>
      </c>
      <c r="H114" s="111" t="str">
        <f>'242MLInput'!O192</f>
        <v/>
      </c>
      <c r="I114" s="111" t="str">
        <f>'242MLInput'!Q192</f>
        <v>Non-Rev</v>
      </c>
      <c r="J114" s="112" t="str">
        <f>'242MLInput'!R192</f>
        <v>Personal </v>
      </c>
      <c r="K114" s="113" t="str">
        <f>'242MLInput'!AC192</f>
        <v/>
      </c>
      <c r="L114" s="114"/>
      <c r="M114" s="115">
        <f>'242MLInput'!L192</f>
        <v>0.2</v>
      </c>
      <c r="N114" s="111" t="str">
        <f>IF(F114="","",(IF(R114='242MLInput'!K192,"","ERROR!")))</f>
        <v>ERROR!</v>
      </c>
      <c r="O114" s="64"/>
      <c r="P114" s="121">
        <v>1620.0</v>
      </c>
      <c r="Q114" s="133"/>
      <c r="R114" s="224">
        <f t="shared" si="5"/>
        <v>2586.7</v>
      </c>
      <c r="S114" s="235" t="str">
        <f>HYPERLINK('242MLInput'!AD192)</f>
        <v/>
      </c>
      <c r="T114" s="236" t="str">
        <f>HYPERLINK('242MLInput'!AE192)</f>
        <v/>
      </c>
      <c r="U114" s="237" t="str">
        <f>HYPERLINK('242MLInput'!AF192)</f>
        <v/>
      </c>
      <c r="V114" s="237" t="str">
        <f>HYPERLINK('242MLInput'!AG192)</f>
        <v/>
      </c>
      <c r="W114" s="237" t="str">
        <f>HYPERLINK('242MLInput'!AH192)</f>
        <v/>
      </c>
      <c r="X114" s="237" t="str">
        <f>HYPERLINK('242MLInput'!AI192)</f>
        <v/>
      </c>
      <c r="Y114" s="237" t="str">
        <f>HYPERLINK('242MLInput'!AJ192)</f>
        <v/>
      </c>
      <c r="Z114" s="237" t="str">
        <f>HYPERLINK('242MLInput'!AK192)</f>
        <v/>
      </c>
      <c r="AA114" s="238"/>
      <c r="AB114" s="238"/>
      <c r="AC114" s="238"/>
      <c r="AD114" s="238"/>
      <c r="AE114" s="238"/>
      <c r="AF114" s="238"/>
      <c r="AG114" s="238"/>
      <c r="AH114" s="238"/>
      <c r="AI114" s="238"/>
      <c r="AJ114" s="238"/>
      <c r="AK114" s="238"/>
      <c r="AL114" s="238"/>
      <c r="AM114" s="238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8"/>
      <c r="BB114" s="238"/>
      <c r="BC114" s="238"/>
      <c r="BD114" s="238"/>
      <c r="BE114" s="238"/>
      <c r="BF114" s="238"/>
      <c r="BG114" s="238"/>
      <c r="BH114" s="238"/>
      <c r="BI114" s="238"/>
      <c r="BJ114" s="238"/>
      <c r="BK114" s="238"/>
      <c r="BL114" s="238"/>
      <c r="BM114" s="238"/>
      <c r="BN114" s="238"/>
      <c r="BO114" s="238"/>
      <c r="BP114" s="238"/>
      <c r="BQ114" s="238"/>
      <c r="BR114" s="238"/>
      <c r="BS114" s="238"/>
      <c r="BT114" s="238"/>
      <c r="BU114" s="238"/>
      <c r="BV114" s="238"/>
      <c r="BW114" s="238"/>
      <c r="BX114" s="238"/>
      <c r="BY114" s="238"/>
      <c r="BZ114" s="238"/>
      <c r="CA114" s="238"/>
      <c r="CB114" s="238"/>
      <c r="CC114" s="238"/>
      <c r="CD114" s="238"/>
      <c r="CE114" s="238"/>
      <c r="CF114" s="238"/>
      <c r="CG114" s="238"/>
      <c r="CH114" s="238"/>
      <c r="CI114" s="238"/>
      <c r="CJ114" s="238"/>
      <c r="CK114" s="238"/>
      <c r="CL114" s="238"/>
      <c r="CM114" s="238"/>
      <c r="CN114" s="238"/>
    </row>
    <row r="115" ht="10.5" customHeight="1">
      <c r="A115" s="118" t="str">
        <f t="shared" si="1"/>
        <v>242ML</v>
      </c>
      <c r="B115" s="118">
        <f t="shared" si="2"/>
        <v>2020</v>
      </c>
      <c r="C115" s="118">
        <f t="shared" si="3"/>
        <v>9</v>
      </c>
      <c r="D115" s="119">
        <f>'242MLInput'!B198</f>
        <v>44084</v>
      </c>
      <c r="E115" s="120" t="str">
        <f>IF(#REF!&lt;&gt;"",#REF!,"")</f>
        <v>#REF!</v>
      </c>
      <c r="F115" s="121" t="str">
        <f>'242MLInput'!H198</f>
        <v>TRI</v>
      </c>
      <c r="G115" s="120" t="str">
        <f>'242MLInput'!N198</f>
        <v>Kevin Mock</v>
      </c>
      <c r="H115" s="120" t="str">
        <f>'242MLInput'!O198</f>
        <v/>
      </c>
      <c r="I115" s="120" t="str">
        <f>'242MLInput'!Q198</f>
        <v>Passenger</v>
      </c>
      <c r="J115" s="121" t="str">
        <f>'242MLInput'!R198</f>
        <v>Crowell</v>
      </c>
      <c r="K115" s="122" t="str">
        <f>'242MLInput'!AC198</f>
        <v/>
      </c>
      <c r="L115" s="123"/>
      <c r="M115" s="124">
        <f>'242MLInput'!L198</f>
        <v>0.7</v>
      </c>
      <c r="N115" s="120" t="str">
        <f>IF(F115="","",(IF(R115='242MLInput'!K198,"","ERROR!")))</f>
        <v>ERROR!</v>
      </c>
      <c r="O115" s="120"/>
      <c r="P115" s="121">
        <v>1626.0</v>
      </c>
      <c r="Q115" s="121"/>
      <c r="R115" s="224">
        <f t="shared" si="5"/>
        <v>2587.4</v>
      </c>
      <c r="S115" s="132" t="str">
        <f>HYPERLINK('242MLInput'!AD198)</f>
        <v/>
      </c>
      <c r="T115" s="132" t="str">
        <f>HYPERLINK('242MLInput'!AE198)</f>
        <v/>
      </c>
      <c r="U115" s="132" t="str">
        <f>HYPERLINK('242MLInput'!AF198)</f>
        <v/>
      </c>
      <c r="V115" s="132" t="str">
        <f>HYPERLINK('242MLInput'!AG198)</f>
        <v/>
      </c>
      <c r="W115" s="132" t="str">
        <f>HYPERLINK('242MLInput'!AH198)</f>
        <v/>
      </c>
      <c r="X115" s="132" t="str">
        <f>HYPERLINK('242MLInput'!AI198)</f>
        <v/>
      </c>
      <c r="Y115" s="132" t="str">
        <f>HYPERLINK('242MLInput'!AJ198)</f>
        <v/>
      </c>
      <c r="Z115" s="132" t="str">
        <f>HYPERLINK('242MLInput'!AK198)</f>
        <v/>
      </c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18"/>
      <c r="AQ115" s="118"/>
      <c r="AR115" s="118"/>
      <c r="AS115" s="118"/>
      <c r="AT115" s="118"/>
      <c r="AU115" s="118"/>
      <c r="AV115" s="118"/>
      <c r="AW115" s="118"/>
      <c r="AX115" s="118"/>
      <c r="AY115" s="118"/>
      <c r="AZ115" s="118"/>
      <c r="BA115" s="118"/>
      <c r="BB115" s="118"/>
      <c r="BC115" s="118"/>
      <c r="BD115" s="118"/>
      <c r="BE115" s="118"/>
      <c r="BF115" s="118"/>
      <c r="BG115" s="118"/>
      <c r="BH115" s="118"/>
      <c r="BI115" s="118"/>
      <c r="BJ115" s="118"/>
      <c r="BK115" s="118"/>
      <c r="BL115" s="118"/>
      <c r="BM115" s="118"/>
      <c r="BN115" s="118"/>
      <c r="BO115" s="118"/>
      <c r="BP115" s="118"/>
      <c r="BQ115" s="118"/>
      <c r="BR115" s="118"/>
      <c r="BS115" s="118"/>
      <c r="BT115" s="118"/>
      <c r="BU115" s="118"/>
      <c r="BV115" s="118"/>
      <c r="BW115" s="118"/>
      <c r="BX115" s="118"/>
      <c r="BY115" s="118"/>
      <c r="BZ115" s="118"/>
      <c r="CA115" s="118"/>
      <c r="CB115" s="118"/>
      <c r="CC115" s="118"/>
      <c r="CD115" s="118"/>
      <c r="CE115" s="118"/>
      <c r="CF115" s="118"/>
      <c r="CG115" s="118"/>
      <c r="CH115" s="118"/>
      <c r="CI115" s="118"/>
      <c r="CJ115" s="118"/>
      <c r="CK115" s="118"/>
      <c r="CL115" s="118"/>
      <c r="CM115" s="118"/>
      <c r="CN115" s="118"/>
    </row>
    <row r="116" ht="10.5" customHeight="1">
      <c r="A116" s="118" t="str">
        <f t="shared" si="1"/>
        <v>242ML</v>
      </c>
      <c r="B116" s="118">
        <f t="shared" si="2"/>
        <v>2020</v>
      </c>
      <c r="C116" s="118">
        <f t="shared" si="3"/>
        <v>9</v>
      </c>
      <c r="D116" s="119">
        <f>'242MLInput'!B199</f>
        <v>44084</v>
      </c>
      <c r="E116" s="120" t="str">
        <f>IF(F115&lt;&gt;"",F115,"")</f>
        <v>TRI</v>
      </c>
      <c r="F116" s="121" t="str">
        <f>'242MLInput'!H199</f>
        <v>BUY</v>
      </c>
      <c r="G116" s="120" t="str">
        <f>'242MLInput'!N199</f>
        <v>Kevin Mock</v>
      </c>
      <c r="H116" s="120" t="str">
        <f>'242MLInput'!O199</f>
        <v/>
      </c>
      <c r="I116" s="120" t="str">
        <f>'242MLInput'!Q199</f>
        <v>Passenger</v>
      </c>
      <c r="J116" s="121" t="str">
        <f>'242MLInput'!R199</f>
        <v>Crowell</v>
      </c>
      <c r="K116" s="122" t="str">
        <f>'242MLInput'!AC199</f>
        <v/>
      </c>
      <c r="L116" s="123"/>
      <c r="M116" s="124">
        <f>'242MLInput'!L199</f>
        <v>0.5</v>
      </c>
      <c r="N116" s="120" t="str">
        <f>IF(F116="","",(IF(R116='242MLInput'!K199,"","ERROR!")))</f>
        <v>ERROR!</v>
      </c>
      <c r="O116" s="120"/>
      <c r="P116" s="121">
        <v>1627.0</v>
      </c>
      <c r="Q116" s="121"/>
      <c r="R116" s="224">
        <f t="shared" si="5"/>
        <v>2587.9</v>
      </c>
      <c r="S116" s="132" t="str">
        <f>HYPERLINK('242MLInput'!AD199)</f>
        <v/>
      </c>
      <c r="T116" s="132" t="str">
        <f>HYPERLINK('242MLInput'!AE199)</f>
        <v/>
      </c>
      <c r="U116" s="132" t="str">
        <f>HYPERLINK('242MLInput'!AF199)</f>
        <v/>
      </c>
      <c r="V116" s="132" t="str">
        <f>HYPERLINK('242MLInput'!AG199)</f>
        <v/>
      </c>
      <c r="W116" s="132" t="str">
        <f>HYPERLINK('242MLInput'!AH199)</f>
        <v/>
      </c>
      <c r="X116" s="132" t="str">
        <f>HYPERLINK('242MLInput'!AI199)</f>
        <v/>
      </c>
      <c r="Y116" s="132" t="str">
        <f>HYPERLINK('242MLInput'!AJ199)</f>
        <v/>
      </c>
      <c r="Z116" s="132" t="str">
        <f>HYPERLINK('242MLInput'!AK199)</f>
        <v/>
      </c>
      <c r="AA116" s="118"/>
      <c r="AB116" s="118"/>
      <c r="AC116" s="118"/>
      <c r="AD116" s="118"/>
      <c r="AE116" s="118"/>
      <c r="AF116" s="118"/>
      <c r="AG116" s="118"/>
      <c r="AH116" s="118"/>
      <c r="AI116" s="118"/>
      <c r="AJ116" s="118"/>
      <c r="AK116" s="118"/>
      <c r="AL116" s="118"/>
      <c r="AM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/>
      <c r="BI116" s="118"/>
      <c r="BJ116" s="118"/>
      <c r="BK116" s="118"/>
      <c r="BL116" s="118"/>
      <c r="BM116" s="118"/>
      <c r="BN116" s="118"/>
      <c r="BO116" s="118"/>
      <c r="BP116" s="118"/>
      <c r="BQ116" s="118"/>
      <c r="BR116" s="118"/>
      <c r="BS116" s="118"/>
      <c r="BT116" s="118"/>
      <c r="BU116" s="118"/>
      <c r="BV116" s="118"/>
      <c r="BW116" s="118"/>
      <c r="BX116" s="118"/>
      <c r="BY116" s="118"/>
      <c r="BZ116" s="118"/>
      <c r="CA116" s="118"/>
      <c r="CB116" s="118"/>
      <c r="CC116" s="118"/>
      <c r="CD116" s="118"/>
      <c r="CE116" s="118"/>
      <c r="CF116" s="118"/>
      <c r="CG116" s="118"/>
      <c r="CH116" s="118"/>
      <c r="CI116" s="118"/>
      <c r="CJ116" s="118"/>
      <c r="CK116" s="118"/>
      <c r="CL116" s="118"/>
      <c r="CM116" s="118"/>
      <c r="CN116" s="118"/>
    </row>
    <row r="117" ht="10.5" customHeight="1">
      <c r="A117" s="118" t="str">
        <f t="shared" si="1"/>
        <v>242ML</v>
      </c>
      <c r="B117" s="118">
        <f t="shared" si="2"/>
        <v>2020</v>
      </c>
      <c r="C117" s="118">
        <f t="shared" si="3"/>
        <v>9</v>
      </c>
      <c r="D117" s="119">
        <f>'242MLInput'!B203</f>
        <v>44085</v>
      </c>
      <c r="E117" s="120" t="str">
        <f>IF(#REF!&lt;&gt;"",#REF!,"")</f>
        <v>#REF!</v>
      </c>
      <c r="F117" s="121" t="str">
        <f>'242MLInput'!H203</f>
        <v>GLD</v>
      </c>
      <c r="G117" s="120" t="str">
        <f>'242MLInput'!N203</f>
        <v>Kevin Mock</v>
      </c>
      <c r="H117" s="120" t="str">
        <f>'242MLInput'!O203</f>
        <v/>
      </c>
      <c r="I117" s="120" t="str">
        <f>'242MLInput'!Q203</f>
        <v>Cargo</v>
      </c>
      <c r="J117" s="121" t="str">
        <f>'242MLInput'!R203</f>
        <v>Vector Aeromedical</v>
      </c>
      <c r="K117" s="122" t="str">
        <f>'242MLInput'!AC203</f>
        <v/>
      </c>
      <c r="L117" s="123"/>
      <c r="M117" s="124">
        <f>'242MLInput'!L203</f>
        <v>4.1</v>
      </c>
      <c r="N117" s="120" t="str">
        <f>IF(F117="","",(IF(R117='242MLInput'!K203,"","ERROR!")))</f>
        <v>ERROR!</v>
      </c>
      <c r="O117" s="120"/>
      <c r="P117" s="121">
        <v>1631.0</v>
      </c>
      <c r="Q117" s="121"/>
      <c r="R117" s="224">
        <f t="shared" si="5"/>
        <v>2592</v>
      </c>
      <c r="S117" s="132" t="str">
        <f>HYPERLINK('242MLInput'!AD203)</f>
        <v/>
      </c>
      <c r="T117" s="132" t="str">
        <f>HYPERLINK('242MLInput'!AE203)</f>
        <v/>
      </c>
      <c r="U117" s="132" t="str">
        <f>HYPERLINK('242MLInput'!AF203)</f>
        <v/>
      </c>
      <c r="V117" s="132" t="str">
        <f>HYPERLINK('242MLInput'!AG203)</f>
        <v/>
      </c>
      <c r="W117" s="132" t="str">
        <f>HYPERLINK('242MLInput'!AH203)</f>
        <v/>
      </c>
      <c r="X117" s="132" t="str">
        <f>HYPERLINK('242MLInput'!AI203)</f>
        <v/>
      </c>
      <c r="Y117" s="132" t="str">
        <f>HYPERLINK('242MLInput'!AJ203)</f>
        <v/>
      </c>
      <c r="Z117" s="132" t="str">
        <f>HYPERLINK('242MLInput'!AK203)</f>
        <v/>
      </c>
      <c r="AA117" s="118"/>
      <c r="AB117" s="118"/>
      <c r="AC117" s="118"/>
      <c r="AD117" s="118"/>
      <c r="AE117" s="118"/>
      <c r="AF117" s="118"/>
      <c r="AG117" s="118"/>
      <c r="AH117" s="118"/>
      <c r="AI117" s="118"/>
      <c r="AJ117" s="118"/>
      <c r="AK117" s="118"/>
      <c r="AL117" s="118"/>
      <c r="AM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  <c r="BN117" s="118"/>
      <c r="BO117" s="118"/>
      <c r="BP117" s="118"/>
      <c r="BQ117" s="118"/>
      <c r="BR117" s="118"/>
      <c r="BS117" s="118"/>
      <c r="BT117" s="118"/>
      <c r="BU117" s="118"/>
      <c r="BV117" s="118"/>
      <c r="BW117" s="118"/>
      <c r="BX117" s="118"/>
      <c r="BY117" s="118"/>
      <c r="BZ117" s="118"/>
      <c r="CA117" s="118"/>
      <c r="CB117" s="118"/>
      <c r="CC117" s="118"/>
      <c r="CD117" s="118"/>
      <c r="CE117" s="118"/>
      <c r="CF117" s="118"/>
      <c r="CG117" s="118"/>
      <c r="CH117" s="118"/>
      <c r="CI117" s="118"/>
      <c r="CJ117" s="118"/>
      <c r="CK117" s="118"/>
      <c r="CL117" s="118"/>
      <c r="CM117" s="118"/>
      <c r="CN117" s="118"/>
    </row>
    <row r="118" ht="10.5" customHeight="1">
      <c r="A118" s="118" t="str">
        <f t="shared" si="1"/>
        <v>242ML</v>
      </c>
      <c r="B118" s="118">
        <f t="shared" si="2"/>
        <v>2020</v>
      </c>
      <c r="C118" s="118">
        <f t="shared" si="3"/>
        <v>9</v>
      </c>
      <c r="D118" s="119">
        <f>'242MLInput'!B204</f>
        <v>44085</v>
      </c>
      <c r="E118" s="120" t="str">
        <f t="shared" ref="E118:E122" si="20">IF(F117&lt;&gt;"",F117,"")</f>
        <v>GLD</v>
      </c>
      <c r="F118" s="121" t="str">
        <f>'242MLInput'!H204</f>
        <v>APA</v>
      </c>
      <c r="G118" s="120" t="str">
        <f>'242MLInput'!N204</f>
        <v>Kevin Mock</v>
      </c>
      <c r="H118" s="120" t="str">
        <f>'242MLInput'!O204</f>
        <v/>
      </c>
      <c r="I118" s="120" t="str">
        <f>'242MLInput'!Q204</f>
        <v>Cargo</v>
      </c>
      <c r="J118" s="121" t="str">
        <f>'242MLInput'!R204</f>
        <v>Vector Aeromedical</v>
      </c>
      <c r="K118" s="122" t="str">
        <f>'242MLInput'!AC204</f>
        <v/>
      </c>
      <c r="L118" s="123"/>
      <c r="M118" s="124">
        <f>'242MLInput'!L204</f>
        <v>1</v>
      </c>
      <c r="N118" s="120" t="str">
        <f>IF(F118="","",(IF(R118='242MLInput'!K204,"","ERROR!")))</f>
        <v>ERROR!</v>
      </c>
      <c r="O118" s="120"/>
      <c r="P118" s="121">
        <v>1632.0</v>
      </c>
      <c r="Q118" s="121"/>
      <c r="R118" s="224">
        <f t="shared" si="5"/>
        <v>2593</v>
      </c>
      <c r="S118" s="132" t="str">
        <f>HYPERLINK('242MLInput'!AD204)</f>
        <v/>
      </c>
      <c r="T118" s="132" t="str">
        <f>HYPERLINK('242MLInput'!AE204)</f>
        <v/>
      </c>
      <c r="U118" s="132" t="str">
        <f>HYPERLINK('242MLInput'!AF204)</f>
        <v/>
      </c>
      <c r="V118" s="132" t="str">
        <f>HYPERLINK('242MLInput'!AG204)</f>
        <v/>
      </c>
      <c r="W118" s="132" t="str">
        <f>HYPERLINK('242MLInput'!AH204)</f>
        <v/>
      </c>
      <c r="X118" s="132" t="str">
        <f>HYPERLINK('242MLInput'!AI204)</f>
        <v/>
      </c>
      <c r="Y118" s="132" t="str">
        <f>HYPERLINK('242MLInput'!AJ204)</f>
        <v/>
      </c>
      <c r="Z118" s="132" t="str">
        <f>HYPERLINK('242MLInput'!AK204)</f>
        <v/>
      </c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/>
      <c r="CN118" s="118"/>
    </row>
    <row r="119" ht="10.5" customHeight="1">
      <c r="A119" s="118" t="str">
        <f t="shared" si="1"/>
        <v>242ML</v>
      </c>
      <c r="B119" s="118">
        <f t="shared" si="2"/>
        <v>2020</v>
      </c>
      <c r="C119" s="118">
        <f t="shared" si="3"/>
        <v>9</v>
      </c>
      <c r="D119" s="119">
        <f>'242MLInput'!B205</f>
        <v>44085</v>
      </c>
      <c r="E119" s="120" t="str">
        <f t="shared" si="20"/>
        <v>APA</v>
      </c>
      <c r="F119" s="121" t="str">
        <f>'242MLInput'!H205</f>
        <v>BUY</v>
      </c>
      <c r="G119" s="120" t="str">
        <f>'242MLInput'!N205</f>
        <v>Kevin Mock</v>
      </c>
      <c r="H119" s="120" t="str">
        <f>'242MLInput'!O205</f>
        <v/>
      </c>
      <c r="I119" s="120" t="str">
        <f>'242MLInput'!Q205</f>
        <v>Cargo</v>
      </c>
      <c r="J119" s="121" t="str">
        <f>'242MLInput'!R205</f>
        <v>Vector Aeromedical</v>
      </c>
      <c r="K119" s="122" t="str">
        <f>'242MLInput'!AC205</f>
        <v/>
      </c>
      <c r="L119" s="123"/>
      <c r="M119" s="124">
        <f>'242MLInput'!L205</f>
        <v>3.6</v>
      </c>
      <c r="N119" s="120" t="str">
        <f>IF(F119="","",(IF(R119='242MLInput'!K205,"","ERROR!")))</f>
        <v>ERROR!</v>
      </c>
      <c r="O119" s="120"/>
      <c r="P119" s="121">
        <v>1633.0</v>
      </c>
      <c r="Q119" s="121">
        <v>4376.0</v>
      </c>
      <c r="R119" s="224">
        <f t="shared" si="5"/>
        <v>2596.6</v>
      </c>
      <c r="S119" s="132" t="str">
        <f>HYPERLINK('242MLInput'!AD205)</f>
        <v/>
      </c>
      <c r="T119" s="132" t="str">
        <f>HYPERLINK('242MLInput'!AE205)</f>
        <v/>
      </c>
      <c r="U119" s="132" t="str">
        <f>HYPERLINK('242MLInput'!AF205)</f>
        <v/>
      </c>
      <c r="V119" s="132" t="str">
        <f>HYPERLINK('242MLInput'!AG205)</f>
        <v/>
      </c>
      <c r="W119" s="132" t="str">
        <f>HYPERLINK('242MLInput'!AH205)</f>
        <v/>
      </c>
      <c r="X119" s="132" t="str">
        <f>HYPERLINK('242MLInput'!AI205)</f>
        <v/>
      </c>
      <c r="Y119" s="132" t="str">
        <f>HYPERLINK('242MLInput'!AJ205)</f>
        <v/>
      </c>
      <c r="Z119" s="132" t="str">
        <f>HYPERLINK('242MLInput'!AK205)</f>
        <v/>
      </c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  <c r="CE119" s="118"/>
      <c r="CF119" s="118"/>
      <c r="CG119" s="118"/>
      <c r="CH119" s="118"/>
      <c r="CI119" s="118"/>
      <c r="CJ119" s="118"/>
      <c r="CK119" s="118"/>
      <c r="CL119" s="118"/>
      <c r="CM119" s="118"/>
      <c r="CN119" s="118"/>
    </row>
    <row r="120" ht="10.5" customHeight="1">
      <c r="A120" s="12" t="str">
        <f t="shared" si="1"/>
        <v>242ML</v>
      </c>
      <c r="B120" s="12">
        <f t="shared" si="2"/>
        <v>2020</v>
      </c>
      <c r="C120" s="12">
        <f t="shared" si="3"/>
        <v>9</v>
      </c>
      <c r="D120" s="230">
        <f>'242MLInput'!B206</f>
        <v>44086</v>
      </c>
      <c r="E120" s="111" t="str">
        <f t="shared" si="20"/>
        <v>BUY</v>
      </c>
      <c r="F120" s="112" t="str">
        <f>'242MLInput'!H206</f>
        <v>GSO</v>
      </c>
      <c r="G120" s="111" t="str">
        <f>'242MLInput'!N206</f>
        <v>Kevin Mock</v>
      </c>
      <c r="H120" s="111" t="str">
        <f>'242MLInput'!O206</f>
        <v/>
      </c>
      <c r="I120" s="111" t="str">
        <f>'242MLInput'!Q206</f>
        <v>Non-Rev</v>
      </c>
      <c r="J120" s="112" t="str">
        <f>'242MLInput'!R206</f>
        <v>Mx</v>
      </c>
      <c r="K120" s="113" t="str">
        <f>'242MLInput'!AC206</f>
        <v/>
      </c>
      <c r="L120" s="114"/>
      <c r="M120" s="115">
        <f>'242MLInput'!L206</f>
        <v>0.3</v>
      </c>
      <c r="N120" s="111" t="str">
        <f>IF(F120="","",(IF(R120='242MLInput'!K206,"","ERROR!")))</f>
        <v>ERROR!</v>
      </c>
      <c r="O120" s="64"/>
      <c r="P120" s="121">
        <v>1634.0</v>
      </c>
      <c r="Q120" s="133"/>
      <c r="R120" s="224">
        <f t="shared" si="5"/>
        <v>2596.9</v>
      </c>
      <c r="S120" s="235" t="str">
        <f>HYPERLINK('242MLInput'!AD206)</f>
        <v/>
      </c>
      <c r="T120" s="236" t="str">
        <f>HYPERLINK('242MLInput'!AE206)</f>
        <v/>
      </c>
      <c r="U120" s="237" t="str">
        <f>HYPERLINK('242MLInput'!AF206)</f>
        <v/>
      </c>
      <c r="V120" s="237" t="str">
        <f>HYPERLINK('242MLInput'!AG206)</f>
        <v/>
      </c>
      <c r="W120" s="237" t="str">
        <f>HYPERLINK('242MLInput'!AH206)</f>
        <v/>
      </c>
      <c r="X120" s="237" t="str">
        <f>HYPERLINK('242MLInput'!AI206)</f>
        <v/>
      </c>
      <c r="Y120" s="237" t="str">
        <f>HYPERLINK('242MLInput'!AJ206)</f>
        <v/>
      </c>
      <c r="Z120" s="237" t="str">
        <f>HYPERLINK('242MLInput'!AK206)</f>
        <v/>
      </c>
      <c r="AA120" s="238"/>
      <c r="AB120" s="238"/>
      <c r="AC120" s="238"/>
      <c r="AD120" s="238"/>
      <c r="AE120" s="238"/>
      <c r="AF120" s="238"/>
      <c r="AG120" s="238"/>
      <c r="AH120" s="238"/>
      <c r="AI120" s="238"/>
      <c r="AJ120" s="238"/>
      <c r="AK120" s="238"/>
      <c r="AL120" s="238"/>
      <c r="AM120" s="238"/>
      <c r="AN120" s="238"/>
      <c r="AO120" s="238"/>
      <c r="AP120" s="238"/>
      <c r="AQ120" s="238"/>
      <c r="AR120" s="238"/>
      <c r="AS120" s="238"/>
      <c r="AT120" s="238"/>
      <c r="AU120" s="238"/>
      <c r="AV120" s="238"/>
      <c r="AW120" s="238"/>
      <c r="AX120" s="238"/>
      <c r="AY120" s="238"/>
      <c r="AZ120" s="238"/>
      <c r="BA120" s="238"/>
      <c r="BB120" s="238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8"/>
      <c r="BS120" s="238"/>
      <c r="BT120" s="238"/>
      <c r="BU120" s="238"/>
      <c r="BV120" s="238"/>
      <c r="BW120" s="238"/>
      <c r="BX120" s="238"/>
      <c r="BY120" s="238"/>
      <c r="BZ120" s="238"/>
      <c r="CA120" s="238"/>
      <c r="CB120" s="238"/>
      <c r="CC120" s="238"/>
      <c r="CD120" s="238"/>
      <c r="CE120" s="238"/>
      <c r="CF120" s="238"/>
      <c r="CG120" s="238"/>
      <c r="CH120" s="238"/>
      <c r="CI120" s="238"/>
      <c r="CJ120" s="238"/>
      <c r="CK120" s="238"/>
      <c r="CL120" s="238"/>
      <c r="CM120" s="238"/>
      <c r="CN120" s="238"/>
    </row>
    <row r="121" ht="10.5" customHeight="1">
      <c r="A121" s="118" t="str">
        <f t="shared" si="1"/>
        <v>242ML</v>
      </c>
      <c r="B121" s="118">
        <f t="shared" si="2"/>
        <v>2020</v>
      </c>
      <c r="C121" s="118">
        <f t="shared" si="3"/>
        <v>9</v>
      </c>
      <c r="D121" s="119">
        <f>'242MLInput'!B207</f>
        <v>44086</v>
      </c>
      <c r="E121" s="120" t="str">
        <f t="shared" si="20"/>
        <v>GSO</v>
      </c>
      <c r="F121" s="121" t="str">
        <f>'242MLInput'!H207</f>
        <v>APA</v>
      </c>
      <c r="G121" s="120" t="str">
        <f>'242MLInput'!N207</f>
        <v>Kevin Mock</v>
      </c>
      <c r="H121" s="120" t="str">
        <f>'242MLInput'!O207</f>
        <v/>
      </c>
      <c r="I121" s="120" t="str">
        <f>'242MLInput'!Q207</f>
        <v>Cargo</v>
      </c>
      <c r="J121" s="121" t="str">
        <f>'242MLInput'!R207</f>
        <v>Vector Aeromedical</v>
      </c>
      <c r="K121" s="122" t="str">
        <f>'242MLInput'!AC207</f>
        <v/>
      </c>
      <c r="L121" s="123"/>
      <c r="M121" s="124">
        <f>'242MLInput'!L207</f>
        <v>4.3</v>
      </c>
      <c r="N121" s="120" t="str">
        <f>IF(F121="","",(IF(R121='242MLInput'!K207,"","ERROR!")))</f>
        <v>ERROR!</v>
      </c>
      <c r="O121" s="120"/>
      <c r="P121" s="121">
        <v>1635.0</v>
      </c>
      <c r="Q121" s="121"/>
      <c r="R121" s="224">
        <f t="shared" si="5"/>
        <v>2601.2</v>
      </c>
      <c r="S121" s="132" t="str">
        <f>HYPERLINK('242MLInput'!AD207)</f>
        <v/>
      </c>
      <c r="T121" s="132" t="str">
        <f>HYPERLINK('242MLInput'!AE207)</f>
        <v/>
      </c>
      <c r="U121" s="132" t="str">
        <f>HYPERLINK('242MLInput'!AF207)</f>
        <v/>
      </c>
      <c r="V121" s="132" t="str">
        <f>HYPERLINK('242MLInput'!AG207)</f>
        <v/>
      </c>
      <c r="W121" s="132" t="str">
        <f>HYPERLINK('242MLInput'!AH207)</f>
        <v/>
      </c>
      <c r="X121" s="132" t="str">
        <f>HYPERLINK('242MLInput'!AI207)</f>
        <v/>
      </c>
      <c r="Y121" s="132" t="str">
        <f>HYPERLINK('242MLInput'!AJ207)</f>
        <v/>
      </c>
      <c r="Z121" s="132" t="str">
        <f>HYPERLINK('242MLInput'!AK207)</f>
        <v/>
      </c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118"/>
      <c r="AS121" s="118"/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/>
      <c r="BS121" s="118"/>
      <c r="BT121" s="118"/>
      <c r="BU121" s="118"/>
      <c r="BV121" s="118"/>
      <c r="BW121" s="118"/>
      <c r="BX121" s="118"/>
      <c r="BY121" s="118"/>
      <c r="BZ121" s="118"/>
      <c r="CA121" s="118"/>
      <c r="CB121" s="118"/>
      <c r="CC121" s="118"/>
      <c r="CD121" s="118"/>
      <c r="CE121" s="118"/>
      <c r="CF121" s="118"/>
      <c r="CG121" s="118"/>
      <c r="CH121" s="118"/>
      <c r="CI121" s="118"/>
      <c r="CJ121" s="118"/>
      <c r="CK121" s="118"/>
      <c r="CL121" s="118"/>
      <c r="CM121" s="118"/>
      <c r="CN121" s="118"/>
    </row>
    <row r="122" ht="10.5" customHeight="1">
      <c r="A122" s="118" t="str">
        <f t="shared" si="1"/>
        <v>242ML</v>
      </c>
      <c r="B122" s="118">
        <f t="shared" si="2"/>
        <v>2020</v>
      </c>
      <c r="C122" s="118">
        <f t="shared" si="3"/>
        <v>9</v>
      </c>
      <c r="D122" s="119">
        <f>'242MLInput'!B208</f>
        <v>44086</v>
      </c>
      <c r="E122" s="120" t="str">
        <f t="shared" si="20"/>
        <v>APA</v>
      </c>
      <c r="F122" s="121" t="str">
        <f>'242MLInput'!H208</f>
        <v>BUY</v>
      </c>
      <c r="G122" s="120" t="str">
        <f>'242MLInput'!N208</f>
        <v>Kevin Mock</v>
      </c>
      <c r="H122" s="120" t="str">
        <f>'242MLInput'!O208</f>
        <v/>
      </c>
      <c r="I122" s="120" t="str">
        <f>'242MLInput'!Q208</f>
        <v>Cargo</v>
      </c>
      <c r="J122" s="121" t="str">
        <f>'242MLInput'!R208</f>
        <v>Vector Aeromedical</v>
      </c>
      <c r="K122" s="122" t="str">
        <f>'242MLInput'!AC208</f>
        <v/>
      </c>
      <c r="L122" s="123"/>
      <c r="M122" s="124">
        <f>'242MLInput'!L208</f>
        <v>3.6</v>
      </c>
      <c r="N122" s="120" t="str">
        <f>IF(F122="","",(IF(R122='242MLInput'!K208,"","ERROR!")))</f>
        <v>ERROR!</v>
      </c>
      <c r="O122" s="120"/>
      <c r="P122" s="121">
        <v>1636.0</v>
      </c>
      <c r="Q122" s="121">
        <v>4377.0</v>
      </c>
      <c r="R122" s="224">
        <f t="shared" si="5"/>
        <v>2604.8</v>
      </c>
      <c r="S122" s="132" t="str">
        <f>HYPERLINK('242MLInput'!AD208)</f>
        <v/>
      </c>
      <c r="T122" s="132" t="str">
        <f>HYPERLINK('242MLInput'!AE208)</f>
        <v/>
      </c>
      <c r="U122" s="132" t="str">
        <f>HYPERLINK('242MLInput'!AF208)</f>
        <v/>
      </c>
      <c r="V122" s="132" t="str">
        <f>HYPERLINK('242MLInput'!AG208)</f>
        <v/>
      </c>
      <c r="W122" s="132" t="str">
        <f>HYPERLINK('242MLInput'!AH208)</f>
        <v/>
      </c>
      <c r="X122" s="132" t="str">
        <f>HYPERLINK('242MLInput'!AI208)</f>
        <v/>
      </c>
      <c r="Y122" s="132" t="str">
        <f>HYPERLINK('242MLInput'!AJ208)</f>
        <v/>
      </c>
      <c r="Z122" s="132" t="str">
        <f>HYPERLINK('242MLInput'!AK208)</f>
        <v/>
      </c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118"/>
      <c r="AS122" s="118"/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/>
      <c r="BK122" s="118"/>
      <c r="BL122" s="118"/>
      <c r="BM122" s="118"/>
      <c r="BN122" s="118"/>
      <c r="BO122" s="118"/>
      <c r="BP122" s="118"/>
      <c r="BQ122" s="118"/>
      <c r="BR122" s="118"/>
      <c r="BS122" s="118"/>
      <c r="BT122" s="118"/>
      <c r="BU122" s="118"/>
      <c r="BV122" s="118"/>
      <c r="BW122" s="118"/>
      <c r="BX122" s="118"/>
      <c r="BY122" s="118"/>
      <c r="BZ122" s="118"/>
      <c r="CA122" s="118"/>
      <c r="CB122" s="118"/>
      <c r="CC122" s="118"/>
      <c r="CD122" s="118"/>
      <c r="CE122" s="118"/>
      <c r="CF122" s="118"/>
      <c r="CG122" s="118"/>
      <c r="CH122" s="118"/>
      <c r="CI122" s="118"/>
      <c r="CJ122" s="118"/>
      <c r="CK122" s="118"/>
      <c r="CL122" s="118"/>
      <c r="CM122" s="118"/>
      <c r="CN122" s="118"/>
    </row>
    <row r="123" ht="10.5" customHeight="1">
      <c r="A123" s="118" t="str">
        <f t="shared" si="1"/>
        <v>242ML</v>
      </c>
      <c r="B123" s="118">
        <f t="shared" si="2"/>
        <v>2020</v>
      </c>
      <c r="C123" s="118">
        <f t="shared" si="3"/>
        <v>9</v>
      </c>
      <c r="D123" s="119">
        <f>'242MLInput'!B212</f>
        <v>44088</v>
      </c>
      <c r="E123" s="120" t="str">
        <f>IF(#REF!&lt;&gt;"",#REF!,"")</f>
        <v>#REF!</v>
      </c>
      <c r="F123" s="121" t="str">
        <f>'242MLInput'!H212</f>
        <v>SLN</v>
      </c>
      <c r="G123" s="120" t="str">
        <f>'242MLInput'!N212</f>
        <v>Kevin Mock</v>
      </c>
      <c r="H123" s="120" t="str">
        <f>'242MLInput'!O212</f>
        <v/>
      </c>
      <c r="I123" s="120" t="str">
        <f>'242MLInput'!Q212</f>
        <v>Cargo</v>
      </c>
      <c r="J123" s="121" t="str">
        <f>'242MLInput'!R212</f>
        <v>Vector Aeromedical</v>
      </c>
      <c r="K123" s="122" t="str">
        <f>'242MLInput'!AC212</f>
        <v/>
      </c>
      <c r="L123" s="123"/>
      <c r="M123" s="124">
        <f>'242MLInput'!L212</f>
        <v>3.1</v>
      </c>
      <c r="N123" s="120" t="str">
        <f>IF(F123="","",(IF(R123='242MLInput'!K212,"","ERROR!")))</f>
        <v>ERROR!</v>
      </c>
      <c r="O123" s="120"/>
      <c r="P123" s="121">
        <v>1640.0</v>
      </c>
      <c r="Q123" s="121"/>
      <c r="R123" s="224">
        <f t="shared" si="5"/>
        <v>2607.9</v>
      </c>
      <c r="S123" s="132" t="str">
        <f>HYPERLINK('242MLInput'!AD212)</f>
        <v/>
      </c>
      <c r="T123" s="132" t="str">
        <f>HYPERLINK('242MLInput'!AE212)</f>
        <v/>
      </c>
      <c r="U123" s="132" t="str">
        <f>HYPERLINK('242MLInput'!AF212)</f>
        <v/>
      </c>
      <c r="V123" s="132" t="str">
        <f>HYPERLINK('242MLInput'!AG212)</f>
        <v/>
      </c>
      <c r="W123" s="132" t="str">
        <f>HYPERLINK('242MLInput'!AH212)</f>
        <v/>
      </c>
      <c r="X123" s="132" t="str">
        <f>HYPERLINK('242MLInput'!AI212)</f>
        <v/>
      </c>
      <c r="Y123" s="132" t="str">
        <f>HYPERLINK('242MLInput'!AJ212)</f>
        <v/>
      </c>
      <c r="Z123" s="132" t="str">
        <f>HYPERLINK('242MLInput'!AK212)</f>
        <v/>
      </c>
      <c r="AA123" s="118"/>
      <c r="AB123" s="118"/>
      <c r="AC123" s="118"/>
      <c r="AD123" s="118"/>
      <c r="AE123" s="118"/>
      <c r="AF123" s="118"/>
      <c r="AG123" s="118"/>
      <c r="AH123" s="118"/>
      <c r="AI123" s="118"/>
      <c r="AJ123" s="118"/>
      <c r="AK123" s="118"/>
      <c r="AL123" s="118"/>
      <c r="AM123" s="118"/>
      <c r="AN123" s="118"/>
      <c r="AO123" s="118"/>
      <c r="AP123" s="118"/>
      <c r="AQ123" s="118"/>
      <c r="AR123" s="118"/>
      <c r="AS123" s="118"/>
      <c r="AT123" s="118"/>
      <c r="AU123" s="118"/>
      <c r="AV123" s="118"/>
      <c r="AW123" s="118"/>
      <c r="AX123" s="118"/>
      <c r="AY123" s="118"/>
      <c r="AZ123" s="118"/>
      <c r="BA123" s="118"/>
      <c r="BB123" s="118"/>
      <c r="BC123" s="118"/>
      <c r="BD123" s="118"/>
      <c r="BE123" s="118"/>
      <c r="BF123" s="118"/>
      <c r="BG123" s="118"/>
      <c r="BH123" s="118"/>
      <c r="BI123" s="118"/>
      <c r="BJ123" s="118"/>
      <c r="BK123" s="118"/>
      <c r="BL123" s="118"/>
      <c r="BM123" s="118"/>
      <c r="BN123" s="118"/>
      <c r="BO123" s="118"/>
      <c r="BP123" s="118"/>
      <c r="BQ123" s="118"/>
      <c r="BR123" s="118"/>
      <c r="BS123" s="118"/>
      <c r="BT123" s="118"/>
      <c r="BU123" s="118"/>
      <c r="BV123" s="118"/>
      <c r="BW123" s="118"/>
      <c r="BX123" s="118"/>
      <c r="BY123" s="118"/>
      <c r="BZ123" s="118"/>
      <c r="CA123" s="118"/>
      <c r="CB123" s="118"/>
      <c r="CC123" s="118"/>
      <c r="CD123" s="118"/>
      <c r="CE123" s="118"/>
      <c r="CF123" s="118"/>
      <c r="CG123" s="118"/>
      <c r="CH123" s="118"/>
      <c r="CI123" s="118"/>
      <c r="CJ123" s="118"/>
      <c r="CK123" s="118"/>
      <c r="CL123" s="118"/>
      <c r="CM123" s="118"/>
      <c r="CN123" s="118"/>
    </row>
    <row r="124" ht="10.5" customHeight="1">
      <c r="A124" s="118" t="str">
        <f t="shared" si="1"/>
        <v>242ML</v>
      </c>
      <c r="B124" s="118">
        <f t="shared" si="2"/>
        <v>2020</v>
      </c>
      <c r="C124" s="118">
        <f t="shared" si="3"/>
        <v>9</v>
      </c>
      <c r="D124" s="119">
        <f>'242MLInput'!B213</f>
        <v>44088</v>
      </c>
      <c r="E124" s="120" t="str">
        <f t="shared" ref="E124:E128" si="21">IF(F123&lt;&gt;"",F123,"")</f>
        <v>SLN</v>
      </c>
      <c r="F124" s="121" t="str">
        <f>'242MLInput'!H213</f>
        <v>APA</v>
      </c>
      <c r="G124" s="120" t="str">
        <f>'242MLInput'!N213</f>
        <v>Kevin Mock</v>
      </c>
      <c r="H124" s="120" t="str">
        <f>'242MLInput'!O213</f>
        <v/>
      </c>
      <c r="I124" s="120" t="str">
        <f>'242MLInput'!Q213</f>
        <v>Cargo</v>
      </c>
      <c r="J124" s="121" t="str">
        <f>'242MLInput'!R213</f>
        <v>Vector Aeromedical</v>
      </c>
      <c r="K124" s="122" t="str">
        <f>'242MLInput'!AC213</f>
        <v/>
      </c>
      <c r="L124" s="123"/>
      <c r="M124" s="124">
        <f>'242MLInput'!L213</f>
        <v>1.2</v>
      </c>
      <c r="N124" s="120" t="str">
        <f>IF(F124="","",(IF(R124='242MLInput'!K213,"","ERROR!")))</f>
        <v>ERROR!</v>
      </c>
      <c r="O124" s="120"/>
      <c r="P124" s="121">
        <v>1641.0</v>
      </c>
      <c r="Q124" s="121"/>
      <c r="R124" s="224">
        <f t="shared" si="5"/>
        <v>2609.1</v>
      </c>
      <c r="S124" s="132" t="str">
        <f>HYPERLINK('242MLInput'!AD213)</f>
        <v/>
      </c>
      <c r="T124" s="132" t="str">
        <f>HYPERLINK('242MLInput'!AE213)</f>
        <v/>
      </c>
      <c r="U124" s="132" t="str">
        <f>HYPERLINK('242MLInput'!AF213)</f>
        <v/>
      </c>
      <c r="V124" s="132" t="str">
        <f>HYPERLINK('242MLInput'!AG213)</f>
        <v/>
      </c>
      <c r="W124" s="132" t="str">
        <f>HYPERLINK('242MLInput'!AH213)</f>
        <v/>
      </c>
      <c r="X124" s="132" t="str">
        <f>HYPERLINK('242MLInput'!AI213)</f>
        <v/>
      </c>
      <c r="Y124" s="132" t="str">
        <f>HYPERLINK('242MLInput'!AJ213)</f>
        <v/>
      </c>
      <c r="Z124" s="132" t="str">
        <f>HYPERLINK('242MLInput'!AK213)</f>
        <v/>
      </c>
      <c r="AA124" s="118"/>
      <c r="AB124" s="118"/>
      <c r="AC124" s="118"/>
      <c r="AD124" s="118"/>
      <c r="AE124" s="118"/>
      <c r="AF124" s="118"/>
      <c r="AG124" s="118"/>
      <c r="AH124" s="118"/>
      <c r="AI124" s="118"/>
      <c r="AJ124" s="118"/>
      <c r="AK124" s="118"/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CB124" s="118"/>
      <c r="CC124" s="118"/>
      <c r="CD124" s="118"/>
      <c r="CE124" s="118"/>
      <c r="CF124" s="118"/>
      <c r="CG124" s="118"/>
      <c r="CH124" s="118"/>
      <c r="CI124" s="118"/>
      <c r="CJ124" s="118"/>
      <c r="CK124" s="118"/>
      <c r="CL124" s="118"/>
      <c r="CM124" s="118"/>
      <c r="CN124" s="118"/>
    </row>
    <row r="125" ht="10.5" customHeight="1">
      <c r="A125" s="118" t="str">
        <f t="shared" si="1"/>
        <v>242ML</v>
      </c>
      <c r="B125" s="118">
        <f t="shared" si="2"/>
        <v>2020</v>
      </c>
      <c r="C125" s="118">
        <f t="shared" si="3"/>
        <v>9</v>
      </c>
      <c r="D125" s="119">
        <f>'242MLInput'!B214</f>
        <v>44088</v>
      </c>
      <c r="E125" s="120" t="str">
        <f t="shared" si="21"/>
        <v>APA</v>
      </c>
      <c r="F125" s="121" t="str">
        <f>'242MLInput'!H214</f>
        <v>BUY</v>
      </c>
      <c r="G125" s="120" t="str">
        <f>'242MLInput'!N214</f>
        <v>Kevin Mock</v>
      </c>
      <c r="H125" s="120" t="str">
        <f>'242MLInput'!O214</f>
        <v/>
      </c>
      <c r="I125" s="120" t="str">
        <f>'242MLInput'!Q214</f>
        <v>Cargo</v>
      </c>
      <c r="J125" s="121" t="str">
        <f>'242MLInput'!R214</f>
        <v>Vector Aeromedical</v>
      </c>
      <c r="K125" s="122" t="str">
        <f>'242MLInput'!AC214</f>
        <v/>
      </c>
      <c r="L125" s="123"/>
      <c r="M125" s="124">
        <f>'242MLInput'!L214</f>
        <v>3.5</v>
      </c>
      <c r="N125" s="120" t="str">
        <f>IF(F125="","",(IF(R125='242MLInput'!K214,"","ERROR!")))</f>
        <v>ERROR!</v>
      </c>
      <c r="O125" s="120"/>
      <c r="P125" s="121">
        <v>1642.0</v>
      </c>
      <c r="Q125" s="121"/>
      <c r="R125" s="224">
        <f t="shared" si="5"/>
        <v>2612.6</v>
      </c>
      <c r="S125" s="132" t="str">
        <f>HYPERLINK('242MLInput'!AD214)</f>
        <v/>
      </c>
      <c r="T125" s="132" t="str">
        <f>HYPERLINK('242MLInput'!AE214)</f>
        <v/>
      </c>
      <c r="U125" s="132" t="str">
        <f>HYPERLINK('242MLInput'!AF214)</f>
        <v/>
      </c>
      <c r="V125" s="132" t="str">
        <f>HYPERLINK('242MLInput'!AG214)</f>
        <v/>
      </c>
      <c r="W125" s="132" t="str">
        <f>HYPERLINK('242MLInput'!AH214)</f>
        <v/>
      </c>
      <c r="X125" s="132" t="str">
        <f>HYPERLINK('242MLInput'!AI214)</f>
        <v/>
      </c>
      <c r="Y125" s="132" t="str">
        <f>HYPERLINK('242MLInput'!AJ214)</f>
        <v/>
      </c>
      <c r="Z125" s="132" t="str">
        <f>HYPERLINK('242MLInput'!AK214)</f>
        <v/>
      </c>
      <c r="AA125" s="118"/>
      <c r="AB125" s="118"/>
      <c r="AC125" s="118"/>
      <c r="AD125" s="118"/>
      <c r="AE125" s="118"/>
      <c r="AF125" s="118"/>
      <c r="AG125" s="118"/>
      <c r="AH125" s="118"/>
      <c r="AI125" s="118"/>
      <c r="AJ125" s="118"/>
      <c r="AK125" s="118"/>
      <c r="AL125" s="118"/>
      <c r="AM125" s="118"/>
      <c r="AN125" s="118"/>
      <c r="AO125" s="118"/>
      <c r="AP125" s="118"/>
      <c r="AQ125" s="118"/>
      <c r="AR125" s="118"/>
      <c r="AS125" s="118"/>
      <c r="AT125" s="118"/>
      <c r="AU125" s="118"/>
      <c r="AV125" s="118"/>
      <c r="AW125" s="118"/>
      <c r="AX125" s="118"/>
      <c r="AY125" s="118"/>
      <c r="AZ125" s="118"/>
      <c r="BA125" s="118"/>
      <c r="BB125" s="118"/>
      <c r="BC125" s="118"/>
      <c r="BD125" s="118"/>
      <c r="BE125" s="118"/>
      <c r="BF125" s="118"/>
      <c r="BG125" s="118"/>
      <c r="BH125" s="118"/>
      <c r="BI125" s="118"/>
      <c r="BJ125" s="118"/>
      <c r="BK125" s="118"/>
      <c r="BL125" s="118"/>
      <c r="BM125" s="118"/>
      <c r="BN125" s="118"/>
      <c r="BO125" s="118"/>
      <c r="BP125" s="118"/>
      <c r="BQ125" s="118"/>
      <c r="BR125" s="118"/>
      <c r="BS125" s="118"/>
      <c r="BT125" s="118"/>
      <c r="BU125" s="118"/>
      <c r="BV125" s="118"/>
      <c r="BW125" s="118"/>
      <c r="BX125" s="118"/>
      <c r="BY125" s="118"/>
      <c r="BZ125" s="118"/>
      <c r="CA125" s="118"/>
      <c r="CB125" s="118"/>
      <c r="CC125" s="118"/>
      <c r="CD125" s="118"/>
      <c r="CE125" s="118"/>
      <c r="CF125" s="118"/>
      <c r="CG125" s="118"/>
      <c r="CH125" s="118"/>
      <c r="CI125" s="118"/>
      <c r="CJ125" s="118"/>
      <c r="CK125" s="118"/>
      <c r="CL125" s="118"/>
      <c r="CM125" s="118"/>
      <c r="CN125" s="118"/>
    </row>
    <row r="126" ht="10.5" customHeight="1">
      <c r="A126" s="12" t="str">
        <f t="shared" si="1"/>
        <v>242ML</v>
      </c>
      <c r="B126" s="12">
        <f t="shared" si="2"/>
        <v>2020</v>
      </c>
      <c r="C126" s="12">
        <f t="shared" si="3"/>
        <v>9</v>
      </c>
      <c r="D126" s="230">
        <f>'242MLInput'!B215</f>
        <v>44089</v>
      </c>
      <c r="E126" s="111" t="str">
        <f t="shared" si="21"/>
        <v>BUY</v>
      </c>
      <c r="F126" s="112" t="str">
        <f>'242MLInput'!H215</f>
        <v>SLN</v>
      </c>
      <c r="G126" s="111" t="str">
        <f>'242MLInput'!N215</f>
        <v>Kevin Mock</v>
      </c>
      <c r="H126" s="111" t="str">
        <f>'242MLInput'!O215</f>
        <v/>
      </c>
      <c r="I126" s="111" t="str">
        <f>'242MLInput'!Q215</f>
        <v>Cargo</v>
      </c>
      <c r="J126" s="112" t="str">
        <f>'242MLInput'!R215</f>
        <v>Vector Aeromedical</v>
      </c>
      <c r="K126" s="113" t="str">
        <f>'242MLInput'!AC215</f>
        <v/>
      </c>
      <c r="L126" s="114"/>
      <c r="M126" s="115">
        <f>'242MLInput'!L215</f>
        <v>3.1</v>
      </c>
      <c r="N126" s="111" t="str">
        <f>IF(F126="","",(IF(R126='242MLInput'!K215,"","ERROR!")))</f>
        <v>ERROR!</v>
      </c>
      <c r="O126" s="64"/>
      <c r="P126" s="121">
        <v>1643.0</v>
      </c>
      <c r="Q126" s="133"/>
      <c r="R126" s="224">
        <f t="shared" si="5"/>
        <v>2615.7</v>
      </c>
      <c r="S126" s="235" t="str">
        <f>HYPERLINK('242MLInput'!AD215)</f>
        <v/>
      </c>
      <c r="T126" s="236" t="str">
        <f>HYPERLINK('242MLInput'!AE215)</f>
        <v/>
      </c>
      <c r="U126" s="237" t="str">
        <f>HYPERLINK('242MLInput'!AF215)</f>
        <v/>
      </c>
      <c r="V126" s="237" t="str">
        <f>HYPERLINK('242MLInput'!AG215)</f>
        <v/>
      </c>
      <c r="W126" s="237" t="str">
        <f>HYPERLINK('242MLInput'!AH215)</f>
        <v/>
      </c>
      <c r="X126" s="237" t="str">
        <f>HYPERLINK('242MLInput'!AI215)</f>
        <v/>
      </c>
      <c r="Y126" s="237" t="str">
        <f>HYPERLINK('242MLInput'!AJ215)</f>
        <v/>
      </c>
      <c r="Z126" s="237" t="str">
        <f>HYPERLINK('242MLInput'!AK215)</f>
        <v/>
      </c>
      <c r="AA126" s="238"/>
      <c r="AB126" s="238"/>
      <c r="AC126" s="238"/>
      <c r="AD126" s="238"/>
      <c r="AE126" s="238"/>
      <c r="AF126" s="238"/>
      <c r="AG126" s="238"/>
      <c r="AH126" s="238"/>
      <c r="AI126" s="238"/>
      <c r="AJ126" s="238"/>
      <c r="AK126" s="238"/>
      <c r="AL126" s="238"/>
      <c r="AM126" s="238"/>
      <c r="AN126" s="238"/>
      <c r="AO126" s="238"/>
      <c r="AP126" s="238"/>
      <c r="AQ126" s="238"/>
      <c r="AR126" s="238"/>
      <c r="AS126" s="238"/>
      <c r="AT126" s="238"/>
      <c r="AU126" s="238"/>
      <c r="AV126" s="238"/>
      <c r="AW126" s="238"/>
      <c r="AX126" s="238"/>
      <c r="AY126" s="238"/>
      <c r="AZ126" s="238"/>
      <c r="BA126" s="238"/>
      <c r="BB126" s="238"/>
      <c r="BC126" s="238"/>
      <c r="BD126" s="238"/>
      <c r="BE126" s="238"/>
      <c r="BF126" s="238"/>
      <c r="BG126" s="238"/>
      <c r="BH126" s="238"/>
      <c r="BI126" s="238"/>
      <c r="BJ126" s="238"/>
      <c r="BK126" s="238"/>
      <c r="BL126" s="238"/>
      <c r="BM126" s="238"/>
      <c r="BN126" s="238"/>
      <c r="BO126" s="238"/>
      <c r="BP126" s="238"/>
      <c r="BQ126" s="238"/>
      <c r="BR126" s="238"/>
      <c r="BS126" s="238"/>
      <c r="BT126" s="238"/>
      <c r="BU126" s="238"/>
      <c r="BV126" s="238"/>
      <c r="BW126" s="238"/>
      <c r="BX126" s="238"/>
      <c r="BY126" s="238"/>
      <c r="BZ126" s="238"/>
      <c r="CA126" s="238"/>
      <c r="CB126" s="238"/>
      <c r="CC126" s="238"/>
      <c r="CD126" s="238"/>
      <c r="CE126" s="238"/>
      <c r="CF126" s="238"/>
      <c r="CG126" s="238"/>
      <c r="CH126" s="238"/>
      <c r="CI126" s="238"/>
      <c r="CJ126" s="238"/>
      <c r="CK126" s="238"/>
      <c r="CL126" s="238"/>
      <c r="CM126" s="238"/>
      <c r="CN126" s="238"/>
    </row>
    <row r="127" ht="10.5" customHeight="1">
      <c r="A127" s="12" t="str">
        <f t="shared" si="1"/>
        <v>242ML</v>
      </c>
      <c r="B127" s="12">
        <f t="shared" si="2"/>
        <v>2020</v>
      </c>
      <c r="C127" s="12">
        <f t="shared" si="3"/>
        <v>9</v>
      </c>
      <c r="D127" s="230">
        <f>'242MLInput'!B216</f>
        <v>44089</v>
      </c>
      <c r="E127" s="111" t="str">
        <f t="shared" si="21"/>
        <v>SLN</v>
      </c>
      <c r="F127" s="112" t="str">
        <f>'242MLInput'!H216</f>
        <v>APA</v>
      </c>
      <c r="G127" s="111" t="str">
        <f>'242MLInput'!N216</f>
        <v>Kevin Mock</v>
      </c>
      <c r="H127" s="111" t="str">
        <f>'242MLInput'!O216</f>
        <v/>
      </c>
      <c r="I127" s="111" t="str">
        <f>'242MLInput'!Q216</f>
        <v>Cargo</v>
      </c>
      <c r="J127" s="112" t="str">
        <f>'242MLInput'!R216</f>
        <v>Vector Aeromedical</v>
      </c>
      <c r="K127" s="113" t="str">
        <f>'242MLInput'!AC216</f>
        <v/>
      </c>
      <c r="L127" s="114"/>
      <c r="M127" s="115">
        <f>'242MLInput'!L216</f>
        <v>1</v>
      </c>
      <c r="N127" s="111" t="str">
        <f>IF(F127="","",(IF(R127='242MLInput'!K216,"","ERROR!")))</f>
        <v>ERROR!</v>
      </c>
      <c r="O127" s="64"/>
      <c r="P127" s="121">
        <v>1644.0</v>
      </c>
      <c r="Q127" s="133"/>
      <c r="R127" s="224">
        <f t="shared" si="5"/>
        <v>2616.7</v>
      </c>
      <c r="S127" s="235" t="str">
        <f>HYPERLINK('242MLInput'!AD216)</f>
        <v/>
      </c>
      <c r="T127" s="236" t="str">
        <f>HYPERLINK('242MLInput'!AE216)</f>
        <v/>
      </c>
      <c r="U127" s="237" t="str">
        <f>HYPERLINK('242MLInput'!AF216)</f>
        <v/>
      </c>
      <c r="V127" s="237" t="str">
        <f>HYPERLINK('242MLInput'!AG216)</f>
        <v/>
      </c>
      <c r="W127" s="237" t="str">
        <f>HYPERLINK('242MLInput'!AH216)</f>
        <v/>
      </c>
      <c r="X127" s="237" t="str">
        <f>HYPERLINK('242MLInput'!AI216)</f>
        <v/>
      </c>
      <c r="Y127" s="237" t="str">
        <f>HYPERLINK('242MLInput'!AJ216)</f>
        <v/>
      </c>
      <c r="Z127" s="237" t="str">
        <f>HYPERLINK('242MLInput'!AK216)</f>
        <v/>
      </c>
      <c r="AA127" s="238"/>
      <c r="AB127" s="238"/>
      <c r="AC127" s="238"/>
      <c r="AD127" s="238"/>
      <c r="AE127" s="238"/>
      <c r="AF127" s="238"/>
      <c r="AG127" s="238"/>
      <c r="AH127" s="238"/>
      <c r="AI127" s="238"/>
      <c r="AJ127" s="238"/>
      <c r="AK127" s="238"/>
      <c r="AL127" s="238"/>
      <c r="AM127" s="238"/>
      <c r="AN127" s="238"/>
      <c r="AO127" s="238"/>
      <c r="AP127" s="238"/>
      <c r="AQ127" s="238"/>
      <c r="AR127" s="238"/>
      <c r="AS127" s="238"/>
      <c r="AT127" s="238"/>
      <c r="AU127" s="238"/>
      <c r="AV127" s="238"/>
      <c r="AW127" s="238"/>
      <c r="AX127" s="238"/>
      <c r="AY127" s="238"/>
      <c r="AZ127" s="238"/>
      <c r="BA127" s="238"/>
      <c r="BB127" s="238"/>
      <c r="BC127" s="238"/>
      <c r="BD127" s="238"/>
      <c r="BE127" s="238"/>
      <c r="BF127" s="238"/>
      <c r="BG127" s="238"/>
      <c r="BH127" s="238"/>
      <c r="BI127" s="238"/>
      <c r="BJ127" s="238"/>
      <c r="BK127" s="238"/>
      <c r="BL127" s="238"/>
      <c r="BM127" s="238"/>
      <c r="BN127" s="238"/>
      <c r="BO127" s="238"/>
      <c r="BP127" s="238"/>
      <c r="BQ127" s="238"/>
      <c r="BR127" s="238"/>
      <c r="BS127" s="238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8"/>
      <c r="CJ127" s="238"/>
      <c r="CK127" s="238"/>
      <c r="CL127" s="238"/>
      <c r="CM127" s="238"/>
      <c r="CN127" s="238"/>
    </row>
    <row r="128" ht="10.5" customHeight="1">
      <c r="A128" s="12" t="str">
        <f t="shared" si="1"/>
        <v>242ML</v>
      </c>
      <c r="B128" s="12">
        <f t="shared" si="2"/>
        <v>2020</v>
      </c>
      <c r="C128" s="12">
        <f t="shared" si="3"/>
        <v>9</v>
      </c>
      <c r="D128" s="230">
        <f>'242MLInput'!B217</f>
        <v>44089</v>
      </c>
      <c r="E128" s="111" t="str">
        <f t="shared" si="21"/>
        <v>APA</v>
      </c>
      <c r="F128" s="112" t="str">
        <f>'242MLInput'!H217</f>
        <v>BUY</v>
      </c>
      <c r="G128" s="111" t="str">
        <f>'242MLInput'!N217</f>
        <v>Kevin Mock</v>
      </c>
      <c r="H128" s="111" t="str">
        <f>'242MLInput'!O217</f>
        <v/>
      </c>
      <c r="I128" s="111" t="str">
        <f>'242MLInput'!Q217</f>
        <v>Cargo</v>
      </c>
      <c r="J128" s="112" t="str">
        <f>'242MLInput'!R217</f>
        <v>Vector Aeromedical</v>
      </c>
      <c r="K128" s="113" t="str">
        <f>'242MLInput'!AC217</f>
        <v/>
      </c>
      <c r="L128" s="114"/>
      <c r="M128" s="115">
        <f>'242MLInput'!L217</f>
        <v>3.6</v>
      </c>
      <c r="N128" s="111" t="str">
        <f>IF(F128="","",(IF(R128='242MLInput'!K217,"","ERROR!")))</f>
        <v>ERROR!</v>
      </c>
      <c r="O128" s="64"/>
      <c r="P128" s="121">
        <v>1645.0</v>
      </c>
      <c r="Q128" s="133"/>
      <c r="R128" s="224">
        <f t="shared" si="5"/>
        <v>2620.3</v>
      </c>
      <c r="S128" s="235" t="str">
        <f>HYPERLINK('242MLInput'!AD217)</f>
        <v/>
      </c>
      <c r="T128" s="236" t="str">
        <f>HYPERLINK('242MLInput'!AE217)</f>
        <v/>
      </c>
      <c r="U128" s="237" t="str">
        <f>HYPERLINK('242MLInput'!AF217)</f>
        <v/>
      </c>
      <c r="V128" s="237" t="str">
        <f>HYPERLINK('242MLInput'!AG217)</f>
        <v/>
      </c>
      <c r="W128" s="237" t="str">
        <f>HYPERLINK('242MLInput'!AH217)</f>
        <v/>
      </c>
      <c r="X128" s="237" t="str">
        <f>HYPERLINK('242MLInput'!AI217)</f>
        <v/>
      </c>
      <c r="Y128" s="237" t="str">
        <f>HYPERLINK('242MLInput'!AJ217)</f>
        <v/>
      </c>
      <c r="Z128" s="237" t="str">
        <f>HYPERLINK('242MLInput'!AK217)</f>
        <v/>
      </c>
      <c r="AA128" s="238"/>
      <c r="AB128" s="238"/>
      <c r="AC128" s="238"/>
      <c r="AD128" s="238"/>
      <c r="AE128" s="238"/>
      <c r="AF128" s="238"/>
      <c r="AG128" s="238"/>
      <c r="AH128" s="238"/>
      <c r="AI128" s="238"/>
      <c r="AJ128" s="238"/>
      <c r="AK128" s="238"/>
      <c r="AL128" s="238"/>
      <c r="AM128" s="238"/>
      <c r="AN128" s="238"/>
      <c r="AO128" s="238"/>
      <c r="AP128" s="238"/>
      <c r="AQ128" s="238"/>
      <c r="AR128" s="238"/>
      <c r="AS128" s="238"/>
      <c r="AT128" s="238"/>
      <c r="AU128" s="238"/>
      <c r="AV128" s="238"/>
      <c r="AW128" s="238"/>
      <c r="AX128" s="238"/>
      <c r="AY128" s="238"/>
      <c r="AZ128" s="238"/>
      <c r="BA128" s="238"/>
      <c r="BB128" s="238"/>
      <c r="BC128" s="238"/>
      <c r="BD128" s="238"/>
      <c r="BE128" s="238"/>
      <c r="BF128" s="238"/>
      <c r="BG128" s="238"/>
      <c r="BH128" s="238"/>
      <c r="BI128" s="238"/>
      <c r="BJ128" s="238"/>
      <c r="BK128" s="238"/>
      <c r="BL128" s="238"/>
      <c r="BM128" s="238"/>
      <c r="BN128" s="238"/>
      <c r="BO128" s="238"/>
      <c r="BP128" s="238"/>
      <c r="BQ128" s="238"/>
      <c r="BR128" s="238"/>
      <c r="BS128" s="238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8"/>
      <c r="CJ128" s="238"/>
      <c r="CK128" s="238"/>
      <c r="CL128" s="238"/>
      <c r="CM128" s="238"/>
      <c r="CN128" s="238"/>
    </row>
    <row r="129" ht="10.5" customHeight="1">
      <c r="A129" s="12" t="str">
        <f t="shared" si="1"/>
        <v>242ML</v>
      </c>
      <c r="B129" s="12">
        <f t="shared" si="2"/>
        <v>2020</v>
      </c>
      <c r="C129" s="12">
        <f t="shared" si="3"/>
        <v>9</v>
      </c>
      <c r="D129" s="230">
        <f>'242MLInput'!B221</f>
        <v>44091</v>
      </c>
      <c r="E129" s="111" t="str">
        <f>IF(#REF!&lt;&gt;"",#REF!,"")</f>
        <v>#REF!</v>
      </c>
      <c r="F129" s="112" t="str">
        <f>'242MLInput'!H221</f>
        <v>SGJ</v>
      </c>
      <c r="G129" s="111" t="str">
        <f>'242MLInput'!N221</f>
        <v>Kevin Mock</v>
      </c>
      <c r="H129" s="111" t="str">
        <f>'242MLInput'!O221</f>
        <v/>
      </c>
      <c r="I129" s="111" t="str">
        <f>'242MLInput'!Q221</f>
        <v>Passenger</v>
      </c>
      <c r="J129" s="112" t="str">
        <f>'242MLInput'!R221</f>
        <v>Barbee</v>
      </c>
      <c r="K129" s="113" t="str">
        <f>'242MLInput'!AC221</f>
        <v/>
      </c>
      <c r="L129" s="114"/>
      <c r="M129" s="115">
        <f>'242MLInput'!L221</f>
        <v>1.4</v>
      </c>
      <c r="N129" s="111" t="str">
        <f>IF(F129="","",(IF(R129='242MLInput'!K221,"","ERROR!")))</f>
        <v>ERROR!</v>
      </c>
      <c r="O129" s="64"/>
      <c r="P129" s="121">
        <v>1649.0</v>
      </c>
      <c r="Q129" s="133"/>
      <c r="R129" s="224">
        <f t="shared" si="5"/>
        <v>2621.7</v>
      </c>
      <c r="S129" s="235" t="str">
        <f>HYPERLINK('242MLInput'!AD221)</f>
        <v/>
      </c>
      <c r="T129" s="236" t="str">
        <f>HYPERLINK('242MLInput'!AE221)</f>
        <v/>
      </c>
      <c r="U129" s="237" t="str">
        <f>HYPERLINK('242MLInput'!AF221)</f>
        <v/>
      </c>
      <c r="V129" s="237" t="str">
        <f>HYPERLINK('242MLInput'!AG221)</f>
        <v/>
      </c>
      <c r="W129" s="237" t="str">
        <f>HYPERLINK('242MLInput'!AH221)</f>
        <v/>
      </c>
      <c r="X129" s="237" t="str">
        <f>HYPERLINK('242MLInput'!AI221)</f>
        <v/>
      </c>
      <c r="Y129" s="237" t="str">
        <f>HYPERLINK('242MLInput'!AJ221)</f>
        <v/>
      </c>
      <c r="Z129" s="237" t="str">
        <f>HYPERLINK('242MLInput'!AK221)</f>
        <v/>
      </c>
      <c r="AA129" s="238"/>
      <c r="AB129" s="238"/>
      <c r="AC129" s="238"/>
      <c r="AD129" s="238"/>
      <c r="AE129" s="238"/>
      <c r="AF129" s="238"/>
      <c r="AG129" s="238"/>
      <c r="AH129" s="238"/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V129" s="238"/>
      <c r="AW129" s="238"/>
      <c r="AX129" s="238"/>
      <c r="AY129" s="238"/>
      <c r="AZ129" s="238"/>
      <c r="BA129" s="238"/>
      <c r="BB129" s="238"/>
      <c r="BC129" s="238"/>
      <c r="BD129" s="238"/>
      <c r="BE129" s="238"/>
      <c r="BF129" s="238"/>
      <c r="BG129" s="238"/>
      <c r="BH129" s="238"/>
      <c r="BI129" s="238"/>
      <c r="BJ129" s="238"/>
      <c r="BK129" s="238"/>
      <c r="BL129" s="238"/>
      <c r="BM129" s="238"/>
      <c r="BN129" s="238"/>
      <c r="BO129" s="238"/>
      <c r="BP129" s="238"/>
      <c r="BQ129" s="238"/>
      <c r="BR129" s="238"/>
      <c r="BS129" s="238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</row>
    <row r="130" ht="10.5" customHeight="1">
      <c r="A130" s="12" t="str">
        <f t="shared" si="1"/>
        <v>242ML</v>
      </c>
      <c r="B130" s="12">
        <f t="shared" si="2"/>
        <v>2020</v>
      </c>
      <c r="C130" s="12">
        <f t="shared" si="3"/>
        <v>9</v>
      </c>
      <c r="D130" s="230">
        <f>'242MLInput'!B222</f>
        <v>44091</v>
      </c>
      <c r="E130" s="111" t="str">
        <f t="shared" ref="E130:E160" si="22">IF(F129&lt;&gt;"",F129,"")</f>
        <v>SGJ</v>
      </c>
      <c r="F130" s="112" t="str">
        <f>'242MLInput'!H222</f>
        <v>BUY</v>
      </c>
      <c r="G130" s="111" t="str">
        <f>'242MLInput'!N222</f>
        <v>Kevin Mock</v>
      </c>
      <c r="H130" s="111" t="str">
        <f>'242MLInput'!O222</f>
        <v/>
      </c>
      <c r="I130" s="111" t="str">
        <f>'242MLInput'!Q222</f>
        <v>Passenger</v>
      </c>
      <c r="J130" s="112" t="str">
        <f>'242MLInput'!R222</f>
        <v>Barbee</v>
      </c>
      <c r="K130" s="113" t="str">
        <f>'242MLInput'!AC222</f>
        <v/>
      </c>
      <c r="L130" s="114"/>
      <c r="M130" s="115">
        <f>'242MLInput'!L222</f>
        <v>1.3</v>
      </c>
      <c r="N130" s="111" t="str">
        <f>IF(F130="","",(IF(R130='242MLInput'!K222,"","ERROR!")))</f>
        <v>ERROR!</v>
      </c>
      <c r="O130" s="64"/>
      <c r="P130" s="121">
        <v>1650.0</v>
      </c>
      <c r="Q130" s="133"/>
      <c r="R130" s="224">
        <f t="shared" si="5"/>
        <v>2623</v>
      </c>
      <c r="S130" s="235" t="str">
        <f>HYPERLINK('242MLInput'!AD222)</f>
        <v/>
      </c>
      <c r="T130" s="236" t="str">
        <f>HYPERLINK('242MLInput'!AE222)</f>
        <v/>
      </c>
      <c r="U130" s="237" t="str">
        <f>HYPERLINK('242MLInput'!AF222)</f>
        <v/>
      </c>
      <c r="V130" s="237" t="str">
        <f>HYPERLINK('242MLInput'!AG222)</f>
        <v/>
      </c>
      <c r="W130" s="237" t="str">
        <f>HYPERLINK('242MLInput'!AH222)</f>
        <v/>
      </c>
      <c r="X130" s="237" t="str">
        <f>HYPERLINK('242MLInput'!AI222)</f>
        <v/>
      </c>
      <c r="Y130" s="237" t="str">
        <f>HYPERLINK('242MLInput'!AJ222)</f>
        <v/>
      </c>
      <c r="Z130" s="237" t="str">
        <f>HYPERLINK('242MLInput'!AK222)</f>
        <v/>
      </c>
      <c r="AA130" s="238"/>
      <c r="AB130" s="238"/>
      <c r="AC130" s="238"/>
      <c r="AD130" s="238"/>
      <c r="AE130" s="238"/>
      <c r="AF130" s="238"/>
      <c r="AG130" s="238"/>
      <c r="AH130" s="238"/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V130" s="238"/>
      <c r="AW130" s="238"/>
      <c r="AX130" s="238"/>
      <c r="AY130" s="238"/>
      <c r="AZ130" s="238"/>
      <c r="BA130" s="238"/>
      <c r="BB130" s="238"/>
      <c r="BC130" s="238"/>
      <c r="BD130" s="238"/>
      <c r="BE130" s="238"/>
      <c r="BF130" s="238"/>
      <c r="BG130" s="238"/>
      <c r="BH130" s="238"/>
      <c r="BI130" s="238"/>
      <c r="BJ130" s="238"/>
      <c r="BK130" s="238"/>
      <c r="BL130" s="238"/>
      <c r="BM130" s="238"/>
      <c r="BN130" s="238"/>
      <c r="BO130" s="238"/>
      <c r="BP130" s="238"/>
      <c r="BQ130" s="238"/>
      <c r="BR130" s="238"/>
      <c r="BS130" s="238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</row>
    <row r="131" ht="10.5" customHeight="1">
      <c r="A131" s="12" t="str">
        <f t="shared" si="1"/>
        <v>242ML</v>
      </c>
      <c r="B131" s="12">
        <f t="shared" si="2"/>
        <v>2020</v>
      </c>
      <c r="C131" s="12">
        <f t="shared" si="3"/>
        <v>9</v>
      </c>
      <c r="D131" s="230">
        <f>'242MLInput'!B226</f>
        <v>44092</v>
      </c>
      <c r="E131" s="111" t="str">
        <f t="shared" si="22"/>
        <v>BUY</v>
      </c>
      <c r="F131" s="112" t="str">
        <f>'242MLInput'!H226</f>
        <v>HSP</v>
      </c>
      <c r="G131" s="111" t="str">
        <f>'242MLInput'!N226</f>
        <v>Kevin Mock</v>
      </c>
      <c r="H131" s="111" t="str">
        <f>'242MLInput'!O226</f>
        <v/>
      </c>
      <c r="I131" s="111" t="str">
        <f>'242MLInput'!Q226</f>
        <v>Passenger</v>
      </c>
      <c r="J131" s="112" t="str">
        <f>'242MLInput'!R226</f>
        <v>Pierce</v>
      </c>
      <c r="K131" s="113" t="str">
        <f>'242MLInput'!AC226</f>
        <v/>
      </c>
      <c r="L131" s="114"/>
      <c r="M131" s="115">
        <f>'242MLInput'!L226</f>
        <v>0.6</v>
      </c>
      <c r="N131" s="111" t="str">
        <f>IF(F131="","",(IF(R131='242MLInput'!K226,"","ERROR!")))</f>
        <v>ERROR!</v>
      </c>
      <c r="O131" s="64"/>
      <c r="P131" s="121">
        <v>1654.0</v>
      </c>
      <c r="Q131" s="133"/>
      <c r="R131" s="224">
        <f t="shared" si="5"/>
        <v>2623.6</v>
      </c>
      <c r="S131" s="235" t="str">
        <f>HYPERLINK('242MLInput'!AD226)</f>
        <v/>
      </c>
      <c r="T131" s="236" t="str">
        <f>HYPERLINK('242MLInput'!AE226)</f>
        <v/>
      </c>
      <c r="U131" s="237" t="str">
        <f>HYPERLINK('242MLInput'!AF226)</f>
        <v/>
      </c>
      <c r="V131" s="237" t="str">
        <f>HYPERLINK('242MLInput'!AG226)</f>
        <v/>
      </c>
      <c r="W131" s="237" t="str">
        <f>HYPERLINK('242MLInput'!AH226)</f>
        <v/>
      </c>
      <c r="X131" s="237" t="str">
        <f>HYPERLINK('242MLInput'!AI226)</f>
        <v/>
      </c>
      <c r="Y131" s="237" t="str">
        <f>HYPERLINK('242MLInput'!AJ226)</f>
        <v/>
      </c>
      <c r="Z131" s="237" t="str">
        <f>HYPERLINK('242MLInput'!AK226)</f>
        <v/>
      </c>
      <c r="AA131" s="238"/>
      <c r="AB131" s="238"/>
      <c r="AC131" s="238"/>
      <c r="AD131" s="238"/>
      <c r="AE131" s="238"/>
      <c r="AF131" s="238"/>
      <c r="AG131" s="238"/>
      <c r="AH131" s="238"/>
      <c r="AI131" s="238"/>
      <c r="AJ131" s="238"/>
      <c r="AK131" s="238"/>
      <c r="AL131" s="238"/>
      <c r="AM131" s="238"/>
      <c r="AN131" s="238"/>
      <c r="AO131" s="238"/>
      <c r="AP131" s="238"/>
      <c r="AQ131" s="238"/>
      <c r="AR131" s="238"/>
      <c r="AS131" s="238"/>
      <c r="AT131" s="238"/>
      <c r="AU131" s="238"/>
      <c r="AV131" s="238"/>
      <c r="AW131" s="238"/>
      <c r="AX131" s="238"/>
      <c r="AY131" s="238"/>
      <c r="AZ131" s="238"/>
      <c r="BA131" s="238"/>
      <c r="BB131" s="238"/>
      <c r="BC131" s="238"/>
      <c r="BD131" s="238"/>
      <c r="BE131" s="238"/>
      <c r="BF131" s="238"/>
      <c r="BG131" s="238"/>
      <c r="BH131" s="238"/>
      <c r="BI131" s="238"/>
      <c r="BJ131" s="238"/>
      <c r="BK131" s="238"/>
      <c r="BL131" s="238"/>
      <c r="BM131" s="238"/>
      <c r="BN131" s="238"/>
      <c r="BO131" s="238"/>
      <c r="BP131" s="238"/>
      <c r="BQ131" s="238"/>
      <c r="BR131" s="238"/>
      <c r="BS131" s="238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8"/>
      <c r="CJ131" s="238"/>
      <c r="CK131" s="238"/>
      <c r="CL131" s="238"/>
      <c r="CM131" s="238"/>
      <c r="CN131" s="238"/>
    </row>
    <row r="132" ht="10.5" customHeight="1">
      <c r="A132" s="12" t="str">
        <f t="shared" si="1"/>
        <v>242ML</v>
      </c>
      <c r="B132" s="12">
        <f t="shared" si="2"/>
        <v>2020</v>
      </c>
      <c r="C132" s="12">
        <f t="shared" si="3"/>
        <v>9</v>
      </c>
      <c r="D132" s="230">
        <f>'242MLInput'!B227</f>
        <v>44092</v>
      </c>
      <c r="E132" s="111" t="str">
        <f t="shared" si="22"/>
        <v>HSP</v>
      </c>
      <c r="F132" s="112" t="str">
        <f>'242MLInput'!H227</f>
        <v>BUY</v>
      </c>
      <c r="G132" s="111" t="str">
        <f>'242MLInput'!N227</f>
        <v>Kevin Mock</v>
      </c>
      <c r="H132" s="111" t="str">
        <f>'242MLInput'!O227</f>
        <v/>
      </c>
      <c r="I132" s="111" t="str">
        <f>'242MLInput'!Q227</f>
        <v>Passenger</v>
      </c>
      <c r="J132" s="112" t="str">
        <f>'242MLInput'!R227</f>
        <v>Pierce</v>
      </c>
      <c r="K132" s="113" t="str">
        <f>'242MLInput'!AC227</f>
        <v/>
      </c>
      <c r="L132" s="114"/>
      <c r="M132" s="115">
        <f>'242MLInput'!L227</f>
        <v>0.4</v>
      </c>
      <c r="N132" s="111" t="str">
        <f>IF(F132="","",(IF(R132='242MLInput'!K227,"","ERROR!")))</f>
        <v>ERROR!</v>
      </c>
      <c r="O132" s="64"/>
      <c r="P132" s="121">
        <v>1655.0</v>
      </c>
      <c r="Q132" s="133"/>
      <c r="R132" s="224">
        <f t="shared" si="5"/>
        <v>2624</v>
      </c>
      <c r="S132" s="235" t="str">
        <f>HYPERLINK('242MLInput'!AD227)</f>
        <v/>
      </c>
      <c r="T132" s="236" t="str">
        <f>HYPERLINK('242MLInput'!AE227)</f>
        <v/>
      </c>
      <c r="U132" s="237" t="str">
        <f>HYPERLINK('242MLInput'!AF227)</f>
        <v/>
      </c>
      <c r="V132" s="237" t="str">
        <f>HYPERLINK('242MLInput'!AG227)</f>
        <v/>
      </c>
      <c r="W132" s="237" t="str">
        <f>HYPERLINK('242MLInput'!AH227)</f>
        <v/>
      </c>
      <c r="X132" s="237" t="str">
        <f>HYPERLINK('242MLInput'!AI227)</f>
        <v/>
      </c>
      <c r="Y132" s="237" t="str">
        <f>HYPERLINK('242MLInput'!AJ227)</f>
        <v/>
      </c>
      <c r="Z132" s="237" t="str">
        <f>HYPERLINK('242MLInput'!AK227)</f>
        <v/>
      </c>
      <c r="AA132" s="238"/>
      <c r="AB132" s="238"/>
      <c r="AC132" s="238"/>
      <c r="AD132" s="238"/>
      <c r="AE132" s="238"/>
      <c r="AF132" s="238"/>
      <c r="AG132" s="238"/>
      <c r="AH132" s="238"/>
      <c r="AI132" s="238"/>
      <c r="AJ132" s="238"/>
      <c r="AK132" s="238"/>
      <c r="AL132" s="238"/>
      <c r="AM132" s="238"/>
      <c r="AN132" s="238"/>
      <c r="AO132" s="238"/>
      <c r="AP132" s="238"/>
      <c r="AQ132" s="238"/>
      <c r="AR132" s="238"/>
      <c r="AS132" s="238"/>
      <c r="AT132" s="238"/>
      <c r="AU132" s="238"/>
      <c r="AV132" s="238"/>
      <c r="AW132" s="238"/>
      <c r="AX132" s="238"/>
      <c r="AY132" s="238"/>
      <c r="AZ132" s="238"/>
      <c r="BA132" s="238"/>
      <c r="BB132" s="238"/>
      <c r="BC132" s="238"/>
      <c r="BD132" s="238"/>
      <c r="BE132" s="238"/>
      <c r="BF132" s="238"/>
      <c r="BG132" s="238"/>
      <c r="BH132" s="238"/>
      <c r="BI132" s="238"/>
      <c r="BJ132" s="238"/>
      <c r="BK132" s="238"/>
      <c r="BL132" s="238"/>
      <c r="BM132" s="238"/>
      <c r="BN132" s="238"/>
      <c r="BO132" s="238"/>
      <c r="BP132" s="238"/>
      <c r="BQ132" s="238"/>
      <c r="BR132" s="238"/>
      <c r="BS132" s="238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8"/>
      <c r="CJ132" s="238"/>
      <c r="CK132" s="238"/>
      <c r="CL132" s="238"/>
      <c r="CM132" s="238"/>
      <c r="CN132" s="238"/>
    </row>
    <row r="133" ht="10.5" customHeight="1">
      <c r="A133" s="12" t="str">
        <f t="shared" si="1"/>
        <v>242ML</v>
      </c>
      <c r="B133" s="12">
        <f t="shared" si="2"/>
        <v>2020</v>
      </c>
      <c r="C133" s="12">
        <f t="shared" si="3"/>
        <v>9</v>
      </c>
      <c r="D133" s="230">
        <f>'242MLInput'!B231</f>
        <v>44093</v>
      </c>
      <c r="E133" s="111" t="str">
        <f t="shared" si="22"/>
        <v>BUY</v>
      </c>
      <c r="F133" s="112" t="str">
        <f>'242MLInput'!H231</f>
        <v>SLN</v>
      </c>
      <c r="G133" s="111" t="str">
        <f>'242MLInput'!N231</f>
        <v>Kevin Mock</v>
      </c>
      <c r="H133" s="111" t="str">
        <f>'242MLInput'!O231</f>
        <v/>
      </c>
      <c r="I133" s="111" t="str">
        <f>'242MLInput'!Q231</f>
        <v>Cargo</v>
      </c>
      <c r="J133" s="112" t="str">
        <f>'242MLInput'!R231</f>
        <v>Vector Aeromedical</v>
      </c>
      <c r="K133" s="113" t="str">
        <f>'242MLInput'!AC231</f>
        <v/>
      </c>
      <c r="L133" s="114"/>
      <c r="M133" s="115">
        <f>'242MLInput'!L231</f>
        <v>3.1</v>
      </c>
      <c r="N133" s="111" t="str">
        <f>IF(F133="","",(IF(R133='242MLInput'!K231,"","ERROR!")))</f>
        <v>ERROR!</v>
      </c>
      <c r="O133" s="64"/>
      <c r="P133" s="121">
        <v>1659.0</v>
      </c>
      <c r="Q133" s="133"/>
      <c r="R133" s="224">
        <f t="shared" si="5"/>
        <v>2627.1</v>
      </c>
      <c r="S133" s="235" t="str">
        <f>HYPERLINK('242MLInput'!AD231)</f>
        <v/>
      </c>
      <c r="T133" s="236" t="str">
        <f>HYPERLINK('242MLInput'!AE231)</f>
        <v/>
      </c>
      <c r="U133" s="237" t="str">
        <f>HYPERLINK('242MLInput'!AF231)</f>
        <v/>
      </c>
      <c r="V133" s="237" t="str">
        <f>HYPERLINK('242MLInput'!AG231)</f>
        <v/>
      </c>
      <c r="W133" s="237" t="str">
        <f>HYPERLINK('242MLInput'!AH231)</f>
        <v/>
      </c>
      <c r="X133" s="237" t="str">
        <f>HYPERLINK('242MLInput'!AI231)</f>
        <v/>
      </c>
      <c r="Y133" s="237" t="str">
        <f>HYPERLINK('242MLInput'!AJ231)</f>
        <v/>
      </c>
      <c r="Z133" s="237" t="str">
        <f>HYPERLINK('242MLInput'!AK231)</f>
        <v/>
      </c>
      <c r="AA133" s="238"/>
      <c r="AB133" s="238"/>
      <c r="AC133" s="238"/>
      <c r="AD133" s="238"/>
      <c r="AE133" s="238"/>
      <c r="AF133" s="238"/>
      <c r="AG133" s="238"/>
      <c r="AH133" s="238"/>
      <c r="AI133" s="238"/>
      <c r="AJ133" s="238"/>
      <c r="AK133" s="238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38"/>
      <c r="BB133" s="238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38"/>
      <c r="BS133" s="238"/>
      <c r="BT133" s="238"/>
      <c r="BU133" s="238"/>
      <c r="BV133" s="238"/>
      <c r="BW133" s="238"/>
      <c r="BX133" s="238"/>
      <c r="BY133" s="238"/>
      <c r="BZ133" s="238"/>
      <c r="CA133" s="238"/>
      <c r="CB133" s="238"/>
      <c r="CC133" s="238"/>
      <c r="CD133" s="238"/>
      <c r="CE133" s="238"/>
      <c r="CF133" s="238"/>
      <c r="CG133" s="238"/>
      <c r="CH133" s="238"/>
      <c r="CI133" s="238"/>
      <c r="CJ133" s="238"/>
      <c r="CK133" s="238"/>
      <c r="CL133" s="238"/>
      <c r="CM133" s="238"/>
      <c r="CN133" s="238"/>
    </row>
    <row r="134" ht="10.5" customHeight="1">
      <c r="A134" s="12" t="str">
        <f t="shared" si="1"/>
        <v>242ML</v>
      </c>
      <c r="B134" s="12">
        <f t="shared" si="2"/>
        <v>2020</v>
      </c>
      <c r="C134" s="12">
        <f t="shared" si="3"/>
        <v>9</v>
      </c>
      <c r="D134" s="230">
        <f>'242MLInput'!B232</f>
        <v>44093</v>
      </c>
      <c r="E134" s="111" t="str">
        <f t="shared" si="22"/>
        <v>SLN</v>
      </c>
      <c r="F134" s="112" t="str">
        <f>'242MLInput'!H232</f>
        <v>APA</v>
      </c>
      <c r="G134" s="111" t="str">
        <f>'242MLInput'!N232</f>
        <v>Kevin Mock</v>
      </c>
      <c r="H134" s="111" t="str">
        <f>'242MLInput'!O232</f>
        <v/>
      </c>
      <c r="I134" s="111" t="str">
        <f>'242MLInput'!Q232</f>
        <v>Cargo</v>
      </c>
      <c r="J134" s="112" t="str">
        <f>'242MLInput'!R232</f>
        <v>Vector Aeromedical</v>
      </c>
      <c r="K134" s="113" t="str">
        <f>'242MLInput'!AC232</f>
        <v/>
      </c>
      <c r="L134" s="114"/>
      <c r="M134" s="115">
        <f>'242MLInput'!L232</f>
        <v>1.3</v>
      </c>
      <c r="N134" s="111" t="str">
        <f>IF(F134="","",(IF(R134='242MLInput'!K232,"","ERROR!")))</f>
        <v>ERROR!</v>
      </c>
      <c r="O134" s="64"/>
      <c r="P134" s="121">
        <v>1660.0</v>
      </c>
      <c r="Q134" s="133"/>
      <c r="R134" s="224">
        <f t="shared" si="5"/>
        <v>2628.4</v>
      </c>
      <c r="S134" s="235" t="str">
        <f>HYPERLINK('242MLInput'!AD232)</f>
        <v/>
      </c>
      <c r="T134" s="236" t="str">
        <f>HYPERLINK('242MLInput'!AE232)</f>
        <v/>
      </c>
      <c r="U134" s="237" t="str">
        <f>HYPERLINK('242MLInput'!AF232)</f>
        <v/>
      </c>
      <c r="V134" s="237" t="str">
        <f>HYPERLINK('242MLInput'!AG232)</f>
        <v/>
      </c>
      <c r="W134" s="237" t="str">
        <f>HYPERLINK('242MLInput'!AH232)</f>
        <v/>
      </c>
      <c r="X134" s="237" t="str">
        <f>HYPERLINK('242MLInput'!AI232)</f>
        <v/>
      </c>
      <c r="Y134" s="237" t="str">
        <f>HYPERLINK('242MLInput'!AJ232)</f>
        <v/>
      </c>
      <c r="Z134" s="237" t="str">
        <f>HYPERLINK('242MLInput'!AK232)</f>
        <v/>
      </c>
      <c r="AA134" s="238"/>
      <c r="AB134" s="238"/>
      <c r="AC134" s="238"/>
      <c r="AD134" s="238"/>
      <c r="AE134" s="238"/>
      <c r="AF134" s="238"/>
      <c r="AG134" s="238"/>
      <c r="AH134" s="238"/>
      <c r="AI134" s="238"/>
      <c r="AJ134" s="238"/>
      <c r="AK134" s="238"/>
      <c r="AL134" s="238"/>
      <c r="AM134" s="238"/>
      <c r="AN134" s="238"/>
      <c r="AO134" s="238"/>
      <c r="AP134" s="238"/>
      <c r="AQ134" s="238"/>
      <c r="AR134" s="238"/>
      <c r="AS134" s="238"/>
      <c r="AT134" s="238"/>
      <c r="AU134" s="238"/>
      <c r="AV134" s="238"/>
      <c r="AW134" s="238"/>
      <c r="AX134" s="238"/>
      <c r="AY134" s="238"/>
      <c r="AZ134" s="238"/>
      <c r="BA134" s="238"/>
      <c r="BB134" s="238"/>
      <c r="BC134" s="238"/>
      <c r="BD134" s="238"/>
      <c r="BE134" s="238"/>
      <c r="BF134" s="238"/>
      <c r="BG134" s="238"/>
      <c r="BH134" s="238"/>
      <c r="BI134" s="238"/>
      <c r="BJ134" s="238"/>
      <c r="BK134" s="238"/>
      <c r="BL134" s="238"/>
      <c r="BM134" s="238"/>
      <c r="BN134" s="238"/>
      <c r="BO134" s="238"/>
      <c r="BP134" s="238"/>
      <c r="BQ134" s="238"/>
      <c r="BR134" s="238"/>
      <c r="BS134" s="238"/>
      <c r="BT134" s="238"/>
      <c r="BU134" s="238"/>
      <c r="BV134" s="238"/>
      <c r="BW134" s="238"/>
      <c r="BX134" s="238"/>
      <c r="BY134" s="238"/>
      <c r="BZ134" s="238"/>
      <c r="CA134" s="238"/>
      <c r="CB134" s="238"/>
      <c r="CC134" s="238"/>
      <c r="CD134" s="238"/>
      <c r="CE134" s="238"/>
      <c r="CF134" s="238"/>
      <c r="CG134" s="238"/>
      <c r="CH134" s="238"/>
      <c r="CI134" s="238"/>
      <c r="CJ134" s="238"/>
      <c r="CK134" s="238"/>
      <c r="CL134" s="238"/>
      <c r="CM134" s="238"/>
      <c r="CN134" s="238"/>
    </row>
    <row r="135" ht="10.5" customHeight="1">
      <c r="A135" s="12" t="str">
        <f t="shared" si="1"/>
        <v>242ML</v>
      </c>
      <c r="B135" s="12">
        <f t="shared" si="2"/>
        <v>2020</v>
      </c>
      <c r="C135" s="12">
        <f t="shared" si="3"/>
        <v>9</v>
      </c>
      <c r="D135" s="230">
        <f>'242MLInput'!B233</f>
        <v>44093</v>
      </c>
      <c r="E135" s="111" t="str">
        <f t="shared" si="22"/>
        <v>APA</v>
      </c>
      <c r="F135" s="112" t="str">
        <f>'242MLInput'!H233</f>
        <v>BUY</v>
      </c>
      <c r="G135" s="111" t="str">
        <f>'242MLInput'!N233</f>
        <v>Kevin Mock</v>
      </c>
      <c r="H135" s="111" t="str">
        <f>'242MLInput'!O233</f>
        <v/>
      </c>
      <c r="I135" s="111" t="str">
        <f>'242MLInput'!Q233</f>
        <v>Cargo</v>
      </c>
      <c r="J135" s="112" t="str">
        <f>'242MLInput'!R233</f>
        <v>Vector Aeromedical</v>
      </c>
      <c r="K135" s="113" t="str">
        <f>'242MLInput'!AC233</f>
        <v/>
      </c>
      <c r="L135" s="114"/>
      <c r="M135" s="115">
        <f>'242MLInput'!L233</f>
        <v>3.1</v>
      </c>
      <c r="N135" s="111" t="str">
        <f>IF(F135="","",(IF(R135='242MLInput'!K233,"","ERROR!")))</f>
        <v>ERROR!</v>
      </c>
      <c r="O135" s="64"/>
      <c r="P135" s="121">
        <v>1661.0</v>
      </c>
      <c r="Q135" s="133"/>
      <c r="R135" s="224">
        <f t="shared" si="5"/>
        <v>2631.5</v>
      </c>
      <c r="S135" s="235" t="str">
        <f>HYPERLINK('242MLInput'!AD233)</f>
        <v/>
      </c>
      <c r="T135" s="236" t="str">
        <f>HYPERLINK('242MLInput'!AE233)</f>
        <v/>
      </c>
      <c r="U135" s="237" t="str">
        <f>HYPERLINK('242MLInput'!AF233)</f>
        <v/>
      </c>
      <c r="V135" s="237" t="str">
        <f>HYPERLINK('242MLInput'!AG233)</f>
        <v/>
      </c>
      <c r="W135" s="237" t="str">
        <f>HYPERLINK('242MLInput'!AH233)</f>
        <v/>
      </c>
      <c r="X135" s="237" t="str">
        <f>HYPERLINK('242MLInput'!AI233)</f>
        <v/>
      </c>
      <c r="Y135" s="237" t="str">
        <f>HYPERLINK('242MLInput'!AJ233)</f>
        <v/>
      </c>
      <c r="Z135" s="237" t="str">
        <f>HYPERLINK('242MLInput'!AK233)</f>
        <v/>
      </c>
      <c r="AA135" s="238"/>
      <c r="AB135" s="238"/>
      <c r="AC135" s="238"/>
      <c r="AD135" s="238"/>
      <c r="AE135" s="238"/>
      <c r="AF135" s="238"/>
      <c r="AG135" s="238"/>
      <c r="AH135" s="238"/>
      <c r="AI135" s="238"/>
      <c r="AJ135" s="238"/>
      <c r="AK135" s="238"/>
      <c r="AL135" s="238"/>
      <c r="AM135" s="238"/>
      <c r="AN135" s="238"/>
      <c r="AO135" s="238"/>
      <c r="AP135" s="238"/>
      <c r="AQ135" s="238"/>
      <c r="AR135" s="238"/>
      <c r="AS135" s="238"/>
      <c r="AT135" s="238"/>
      <c r="AU135" s="238"/>
      <c r="AV135" s="238"/>
      <c r="AW135" s="238"/>
      <c r="AX135" s="238"/>
      <c r="AY135" s="238"/>
      <c r="AZ135" s="238"/>
      <c r="BA135" s="238"/>
      <c r="BB135" s="238"/>
      <c r="BC135" s="238"/>
      <c r="BD135" s="238"/>
      <c r="BE135" s="238"/>
      <c r="BF135" s="238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/>
      <c r="BR135" s="238"/>
      <c r="BS135" s="238"/>
      <c r="BT135" s="238"/>
      <c r="BU135" s="238"/>
      <c r="BV135" s="238"/>
      <c r="BW135" s="238"/>
      <c r="BX135" s="238"/>
      <c r="BY135" s="238"/>
      <c r="BZ135" s="238"/>
      <c r="CA135" s="238"/>
      <c r="CB135" s="238"/>
      <c r="CC135" s="238"/>
      <c r="CD135" s="238"/>
      <c r="CE135" s="238"/>
      <c r="CF135" s="238"/>
      <c r="CG135" s="238"/>
      <c r="CH135" s="238"/>
      <c r="CI135" s="238"/>
      <c r="CJ135" s="238"/>
      <c r="CK135" s="238"/>
      <c r="CL135" s="238"/>
      <c r="CM135" s="238"/>
      <c r="CN135" s="238"/>
    </row>
    <row r="136" ht="10.5" customHeight="1">
      <c r="A136" s="118" t="str">
        <f t="shared" si="1"/>
        <v>242ML</v>
      </c>
      <c r="B136" s="118">
        <f t="shared" si="2"/>
        <v>2020</v>
      </c>
      <c r="C136" s="118">
        <f t="shared" si="3"/>
        <v>9</v>
      </c>
      <c r="D136" s="119">
        <f>'242MLInput'!B234</f>
        <v>44094</v>
      </c>
      <c r="E136" s="120" t="str">
        <f t="shared" si="22"/>
        <v>BUY</v>
      </c>
      <c r="F136" s="121" t="str">
        <f>'242MLInput'!H234</f>
        <v>GSO</v>
      </c>
      <c r="G136" s="120" t="str">
        <f>'242MLInput'!N234</f>
        <v>Kevin Mock</v>
      </c>
      <c r="H136" s="120" t="str">
        <f>'242MLInput'!O234</f>
        <v/>
      </c>
      <c r="I136" s="120" t="str">
        <f>'242MLInput'!Q234</f>
        <v>Non-Rev</v>
      </c>
      <c r="J136" s="121" t="str">
        <f>'242MLInput'!R234</f>
        <v>MX</v>
      </c>
      <c r="K136" s="122" t="str">
        <f>'242MLInput'!AC234</f>
        <v/>
      </c>
      <c r="L136" s="123"/>
      <c r="M136" s="124">
        <f>'242MLInput'!L234</f>
        <v>0.2</v>
      </c>
      <c r="N136" s="120" t="str">
        <f>IF(F136="","",(IF(R136='242MLInput'!K234,"","ERROR!")))</f>
        <v>ERROR!</v>
      </c>
      <c r="O136" s="120"/>
      <c r="P136" s="121">
        <v>1662.0</v>
      </c>
      <c r="Q136" s="121"/>
      <c r="R136" s="224">
        <f t="shared" si="5"/>
        <v>2631.7</v>
      </c>
      <c r="S136" s="132" t="str">
        <f>HYPERLINK('242MLInput'!AD234)</f>
        <v/>
      </c>
      <c r="T136" s="132" t="str">
        <f>HYPERLINK('242MLInput'!AE234)</f>
        <v/>
      </c>
      <c r="U136" s="132" t="str">
        <f>HYPERLINK('242MLInput'!AF234)</f>
        <v/>
      </c>
      <c r="V136" s="132" t="str">
        <f>HYPERLINK('242MLInput'!AG234)</f>
        <v/>
      </c>
      <c r="W136" s="132" t="str">
        <f>HYPERLINK('242MLInput'!AH234)</f>
        <v/>
      </c>
      <c r="X136" s="132" t="str">
        <f>HYPERLINK('242MLInput'!AI234)</f>
        <v/>
      </c>
      <c r="Y136" s="132" t="str">
        <f>HYPERLINK('242MLInput'!AJ234)</f>
        <v/>
      </c>
      <c r="Z136" s="132" t="str">
        <f>HYPERLINK('242MLInput'!AK234)</f>
        <v/>
      </c>
      <c r="AA136" s="118"/>
      <c r="AB136" s="118"/>
      <c r="AC136" s="118"/>
      <c r="AD136" s="118"/>
      <c r="AE136" s="118"/>
      <c r="AF136" s="118"/>
      <c r="AG136" s="118"/>
      <c r="AH136" s="118"/>
      <c r="AI136" s="118"/>
      <c r="AJ136" s="118"/>
      <c r="AK136" s="118"/>
      <c r="AL136" s="118"/>
      <c r="AM136" s="118"/>
      <c r="AN136" s="118"/>
      <c r="AO136" s="118"/>
      <c r="AP136" s="118"/>
      <c r="AQ136" s="118"/>
      <c r="AR136" s="118"/>
      <c r="AS136" s="118"/>
      <c r="AT136" s="118"/>
      <c r="AU136" s="118"/>
      <c r="AV136" s="118"/>
      <c r="AW136" s="118"/>
      <c r="AX136" s="118"/>
      <c r="AY136" s="118"/>
      <c r="AZ136" s="118"/>
      <c r="BA136" s="118"/>
      <c r="BB136" s="118"/>
      <c r="BC136" s="118"/>
      <c r="BD136" s="118"/>
      <c r="BE136" s="118"/>
      <c r="BF136" s="118"/>
      <c r="BG136" s="118"/>
      <c r="BH136" s="118"/>
      <c r="BI136" s="118"/>
      <c r="BJ136" s="118"/>
      <c r="BK136" s="118"/>
      <c r="BL136" s="118"/>
      <c r="BM136" s="118"/>
      <c r="BN136" s="118"/>
      <c r="BO136" s="118"/>
      <c r="BP136" s="118"/>
      <c r="BQ136" s="118"/>
      <c r="BR136" s="118"/>
      <c r="BS136" s="118"/>
      <c r="BT136" s="118"/>
      <c r="BU136" s="118"/>
      <c r="BV136" s="118"/>
      <c r="BW136" s="118"/>
      <c r="BX136" s="118"/>
      <c r="BY136" s="118"/>
      <c r="BZ136" s="118"/>
      <c r="CA136" s="118"/>
      <c r="CB136" s="118"/>
      <c r="CC136" s="118"/>
      <c r="CD136" s="118"/>
      <c r="CE136" s="118"/>
      <c r="CF136" s="118"/>
      <c r="CG136" s="118"/>
      <c r="CH136" s="118"/>
      <c r="CI136" s="118"/>
      <c r="CJ136" s="118"/>
      <c r="CK136" s="118"/>
      <c r="CL136" s="118"/>
      <c r="CM136" s="118"/>
      <c r="CN136" s="118"/>
    </row>
    <row r="137" ht="10.5" customHeight="1">
      <c r="A137" s="12" t="str">
        <f t="shared" si="1"/>
        <v>242ML</v>
      </c>
      <c r="B137" s="12">
        <f t="shared" si="2"/>
        <v>2020</v>
      </c>
      <c r="C137" s="12">
        <f t="shared" si="3"/>
        <v>9</v>
      </c>
      <c r="D137" s="230">
        <f>'242MLInput'!B235</f>
        <v>44094</v>
      </c>
      <c r="E137" s="111" t="str">
        <f t="shared" si="22"/>
        <v>GSO</v>
      </c>
      <c r="F137" s="112" t="str">
        <f>'242MLInput'!H235</f>
        <v>SLN</v>
      </c>
      <c r="G137" s="111" t="str">
        <f>'242MLInput'!N235</f>
        <v>Kevin Mock</v>
      </c>
      <c r="H137" s="111" t="str">
        <f>'242MLInput'!O235</f>
        <v/>
      </c>
      <c r="I137" s="111" t="str">
        <f>'242MLInput'!Q235</f>
        <v>Cargo</v>
      </c>
      <c r="J137" s="112" t="str">
        <f>'242MLInput'!R235</f>
        <v>Vector Aeromedical</v>
      </c>
      <c r="K137" s="113" t="str">
        <f>'242MLInput'!AC235</f>
        <v/>
      </c>
      <c r="L137" s="114"/>
      <c r="M137" s="115">
        <f>'242MLInput'!L235</f>
        <v>3</v>
      </c>
      <c r="N137" s="111" t="str">
        <f>IF(F137="","",(IF(R137='242MLInput'!K235,"","ERROR!")))</f>
        <v>ERROR!</v>
      </c>
      <c r="O137" s="64"/>
      <c r="P137" s="121">
        <v>1663.0</v>
      </c>
      <c r="Q137" s="133"/>
      <c r="R137" s="224">
        <f t="shared" si="5"/>
        <v>2634.7</v>
      </c>
      <c r="S137" s="235" t="str">
        <f>HYPERLINK('242MLInput'!AD235)</f>
        <v/>
      </c>
      <c r="T137" s="236" t="str">
        <f>HYPERLINK('242MLInput'!AE235)</f>
        <v/>
      </c>
      <c r="U137" s="237" t="str">
        <f>HYPERLINK('242MLInput'!AF235)</f>
        <v/>
      </c>
      <c r="V137" s="237" t="str">
        <f>HYPERLINK('242MLInput'!AG235)</f>
        <v/>
      </c>
      <c r="W137" s="237" t="str">
        <f>HYPERLINK('242MLInput'!AH235)</f>
        <v/>
      </c>
      <c r="X137" s="237" t="str">
        <f>HYPERLINK('242MLInput'!AI235)</f>
        <v/>
      </c>
      <c r="Y137" s="237" t="str">
        <f>HYPERLINK('242MLInput'!AJ235)</f>
        <v/>
      </c>
      <c r="Z137" s="237" t="str">
        <f>HYPERLINK('242MLInput'!AK235)</f>
        <v/>
      </c>
      <c r="AA137" s="238"/>
      <c r="AB137" s="238"/>
      <c r="AC137" s="238"/>
      <c r="AD137" s="238"/>
      <c r="AE137" s="238"/>
      <c r="AF137" s="238"/>
      <c r="AG137" s="238"/>
      <c r="AH137" s="238"/>
      <c r="AI137" s="238"/>
      <c r="AJ137" s="238"/>
      <c r="AK137" s="238"/>
      <c r="AL137" s="238"/>
      <c r="AM137" s="238"/>
      <c r="AN137" s="238"/>
      <c r="AO137" s="238"/>
      <c r="AP137" s="238"/>
      <c r="AQ137" s="238"/>
      <c r="AR137" s="238"/>
      <c r="AS137" s="238"/>
      <c r="AT137" s="238"/>
      <c r="AU137" s="238"/>
      <c r="AV137" s="238"/>
      <c r="AW137" s="238"/>
      <c r="AX137" s="238"/>
      <c r="AY137" s="238"/>
      <c r="AZ137" s="238"/>
      <c r="BA137" s="238"/>
      <c r="BB137" s="238"/>
      <c r="BC137" s="238"/>
      <c r="BD137" s="238"/>
      <c r="BE137" s="238"/>
      <c r="BF137" s="238"/>
      <c r="BG137" s="238"/>
      <c r="BH137" s="238"/>
      <c r="BI137" s="238"/>
      <c r="BJ137" s="238"/>
      <c r="BK137" s="238"/>
      <c r="BL137" s="238"/>
      <c r="BM137" s="238"/>
      <c r="BN137" s="238"/>
      <c r="BO137" s="238"/>
      <c r="BP137" s="238"/>
      <c r="BQ137" s="238"/>
      <c r="BR137" s="238"/>
      <c r="BS137" s="238"/>
      <c r="BT137" s="238"/>
      <c r="BU137" s="238"/>
      <c r="BV137" s="238"/>
      <c r="BW137" s="238"/>
      <c r="BX137" s="238"/>
      <c r="BY137" s="238"/>
      <c r="BZ137" s="238"/>
      <c r="CA137" s="238"/>
      <c r="CB137" s="238"/>
      <c r="CC137" s="238"/>
      <c r="CD137" s="238"/>
      <c r="CE137" s="238"/>
      <c r="CF137" s="238"/>
      <c r="CG137" s="238"/>
      <c r="CH137" s="238"/>
      <c r="CI137" s="238"/>
      <c r="CJ137" s="238"/>
      <c r="CK137" s="238"/>
      <c r="CL137" s="238"/>
      <c r="CM137" s="238"/>
      <c r="CN137" s="238"/>
    </row>
    <row r="138" ht="10.5" customHeight="1">
      <c r="A138" s="12" t="str">
        <f t="shared" si="1"/>
        <v>242ML</v>
      </c>
      <c r="B138" s="12">
        <f t="shared" si="2"/>
        <v>2020</v>
      </c>
      <c r="C138" s="12">
        <f t="shared" si="3"/>
        <v>9</v>
      </c>
      <c r="D138" s="230">
        <f>'242MLInput'!B236</f>
        <v>44094</v>
      </c>
      <c r="E138" s="111" t="str">
        <f t="shared" si="22"/>
        <v>SLN</v>
      </c>
      <c r="F138" s="112" t="str">
        <f>'242MLInput'!H236</f>
        <v>APA</v>
      </c>
      <c r="G138" s="111" t="str">
        <f>'242MLInput'!N236</f>
        <v>Kevin Mock</v>
      </c>
      <c r="H138" s="111" t="str">
        <f>'242MLInput'!O236</f>
        <v/>
      </c>
      <c r="I138" s="111" t="str">
        <f>'242MLInput'!Q236</f>
        <v>Cargo</v>
      </c>
      <c r="J138" s="112" t="str">
        <f>'242MLInput'!R236</f>
        <v>Vector Aeromedical</v>
      </c>
      <c r="K138" s="113" t="str">
        <f>'242MLInput'!AC236</f>
        <v/>
      </c>
      <c r="L138" s="114"/>
      <c r="M138" s="115">
        <f>'242MLInput'!L236</f>
        <v>1.2</v>
      </c>
      <c r="N138" s="111" t="str">
        <f>IF(F138="","",(IF(R138='242MLInput'!K236,"","ERROR!")))</f>
        <v>ERROR!</v>
      </c>
      <c r="O138" s="64"/>
      <c r="P138" s="121">
        <v>1664.0</v>
      </c>
      <c r="Q138" s="133"/>
      <c r="R138" s="224">
        <f t="shared" si="5"/>
        <v>2635.9</v>
      </c>
      <c r="S138" s="235" t="str">
        <f>HYPERLINK('242MLInput'!AD236)</f>
        <v/>
      </c>
      <c r="T138" s="236" t="str">
        <f>HYPERLINK('242MLInput'!AE236)</f>
        <v/>
      </c>
      <c r="U138" s="237" t="str">
        <f>HYPERLINK('242MLInput'!AF236)</f>
        <v/>
      </c>
      <c r="V138" s="237" t="str">
        <f>HYPERLINK('242MLInput'!AG236)</f>
        <v/>
      </c>
      <c r="W138" s="237" t="str">
        <f>HYPERLINK('242MLInput'!AH236)</f>
        <v/>
      </c>
      <c r="X138" s="237" t="str">
        <f>HYPERLINK('242MLInput'!AI236)</f>
        <v/>
      </c>
      <c r="Y138" s="237" t="str">
        <f>HYPERLINK('242MLInput'!AJ236)</f>
        <v/>
      </c>
      <c r="Z138" s="237" t="str">
        <f>HYPERLINK('242MLInput'!AK236)</f>
        <v/>
      </c>
      <c r="AA138" s="238"/>
      <c r="AB138" s="238"/>
      <c r="AC138" s="238"/>
      <c r="AD138" s="238"/>
      <c r="AE138" s="238"/>
      <c r="AF138" s="238"/>
      <c r="AG138" s="238"/>
      <c r="AH138" s="238"/>
      <c r="AI138" s="238"/>
      <c r="AJ138" s="238"/>
      <c r="AK138" s="238"/>
      <c r="AL138" s="238"/>
      <c r="AM138" s="238"/>
      <c r="AN138" s="238"/>
      <c r="AO138" s="238"/>
      <c r="AP138" s="238"/>
      <c r="AQ138" s="238"/>
      <c r="AR138" s="238"/>
      <c r="AS138" s="238"/>
      <c r="AT138" s="238"/>
      <c r="AU138" s="238"/>
      <c r="AV138" s="238"/>
      <c r="AW138" s="238"/>
      <c r="AX138" s="238"/>
      <c r="AY138" s="238"/>
      <c r="AZ138" s="238"/>
      <c r="BA138" s="238"/>
      <c r="BB138" s="238"/>
      <c r="BC138" s="238"/>
      <c r="BD138" s="238"/>
      <c r="BE138" s="238"/>
      <c r="BF138" s="238"/>
      <c r="BG138" s="238"/>
      <c r="BH138" s="238"/>
      <c r="BI138" s="238"/>
      <c r="BJ138" s="238"/>
      <c r="BK138" s="238"/>
      <c r="BL138" s="238"/>
      <c r="BM138" s="238"/>
      <c r="BN138" s="238"/>
      <c r="BO138" s="238"/>
      <c r="BP138" s="238"/>
      <c r="BQ138" s="238"/>
      <c r="BR138" s="238"/>
      <c r="BS138" s="238"/>
      <c r="BT138" s="238"/>
      <c r="BU138" s="238"/>
      <c r="BV138" s="238"/>
      <c r="BW138" s="238"/>
      <c r="BX138" s="238"/>
      <c r="BY138" s="238"/>
      <c r="BZ138" s="238"/>
      <c r="CA138" s="238"/>
      <c r="CB138" s="238"/>
      <c r="CC138" s="238"/>
      <c r="CD138" s="238"/>
      <c r="CE138" s="238"/>
      <c r="CF138" s="238"/>
      <c r="CG138" s="238"/>
      <c r="CH138" s="238"/>
      <c r="CI138" s="238"/>
      <c r="CJ138" s="238"/>
      <c r="CK138" s="238"/>
      <c r="CL138" s="238"/>
      <c r="CM138" s="238"/>
      <c r="CN138" s="238"/>
    </row>
    <row r="139" ht="10.5" customHeight="1">
      <c r="A139" s="12" t="str">
        <f t="shared" si="1"/>
        <v>242ML</v>
      </c>
      <c r="B139" s="12">
        <f t="shared" si="2"/>
        <v>2020</v>
      </c>
      <c r="C139" s="12">
        <f t="shared" si="3"/>
        <v>9</v>
      </c>
      <c r="D139" s="230">
        <f>'242MLInput'!B237</f>
        <v>44095</v>
      </c>
      <c r="E139" s="111" t="str">
        <f t="shared" si="22"/>
        <v>APA</v>
      </c>
      <c r="F139" s="112" t="str">
        <f>'242MLInput'!H237</f>
        <v>BUY</v>
      </c>
      <c r="G139" s="111" t="str">
        <f>'242MLInput'!N237</f>
        <v>Kevin Mock</v>
      </c>
      <c r="H139" s="111" t="str">
        <f>'242MLInput'!O237</f>
        <v/>
      </c>
      <c r="I139" s="111" t="str">
        <f>'242MLInput'!Q237</f>
        <v>Cargo</v>
      </c>
      <c r="J139" s="112" t="str">
        <f>'242MLInput'!R237</f>
        <v>Vector Aeromedical</v>
      </c>
      <c r="K139" s="113" t="str">
        <f>'242MLInput'!AC237</f>
        <v/>
      </c>
      <c r="L139" s="114"/>
      <c r="M139" s="115">
        <f>'242MLInput'!L237</f>
        <v>3.3</v>
      </c>
      <c r="N139" s="111" t="str">
        <f>IF(F139="","",(IF(R139='242MLInput'!K237,"","ERROR!")))</f>
        <v>ERROR!</v>
      </c>
      <c r="O139" s="64"/>
      <c r="P139" s="121">
        <v>1665.0</v>
      </c>
      <c r="Q139" s="133"/>
      <c r="R139" s="224">
        <f t="shared" si="5"/>
        <v>2639.2</v>
      </c>
      <c r="S139" s="235" t="str">
        <f>HYPERLINK('242MLInput'!AD237)</f>
        <v/>
      </c>
      <c r="T139" s="236" t="str">
        <f>HYPERLINK('242MLInput'!AE237)</f>
        <v/>
      </c>
      <c r="U139" s="237" t="str">
        <f>HYPERLINK('242MLInput'!AF237)</f>
        <v/>
      </c>
      <c r="V139" s="237" t="str">
        <f>HYPERLINK('242MLInput'!AG237)</f>
        <v/>
      </c>
      <c r="W139" s="237" t="str">
        <f>HYPERLINK('242MLInput'!AH237)</f>
        <v/>
      </c>
      <c r="X139" s="237" t="str">
        <f>HYPERLINK('242MLInput'!AI237)</f>
        <v/>
      </c>
      <c r="Y139" s="237" t="str">
        <f>HYPERLINK('242MLInput'!AJ237)</f>
        <v/>
      </c>
      <c r="Z139" s="237" t="str">
        <f>HYPERLINK('242MLInput'!AK237)</f>
        <v/>
      </c>
      <c r="AA139" s="238"/>
      <c r="AB139" s="238"/>
      <c r="AC139" s="238"/>
      <c r="AD139" s="238"/>
      <c r="AE139" s="238"/>
      <c r="AF139" s="238"/>
      <c r="AG139" s="238"/>
      <c r="AH139" s="238"/>
      <c r="AI139" s="238"/>
      <c r="AJ139" s="238"/>
      <c r="AK139" s="238"/>
      <c r="AL139" s="238"/>
      <c r="AM139" s="238"/>
      <c r="AN139" s="238"/>
      <c r="AO139" s="238"/>
      <c r="AP139" s="238"/>
      <c r="AQ139" s="238"/>
      <c r="AR139" s="238"/>
      <c r="AS139" s="238"/>
      <c r="AT139" s="238"/>
      <c r="AU139" s="238"/>
      <c r="AV139" s="238"/>
      <c r="AW139" s="238"/>
      <c r="AX139" s="238"/>
      <c r="AY139" s="238"/>
      <c r="AZ139" s="238"/>
      <c r="BA139" s="238"/>
      <c r="BB139" s="238"/>
      <c r="BC139" s="238"/>
      <c r="BD139" s="238"/>
      <c r="BE139" s="238"/>
      <c r="BF139" s="238"/>
      <c r="BG139" s="238"/>
      <c r="BH139" s="238"/>
      <c r="BI139" s="238"/>
      <c r="BJ139" s="238"/>
      <c r="BK139" s="238"/>
      <c r="BL139" s="238"/>
      <c r="BM139" s="238"/>
      <c r="BN139" s="238"/>
      <c r="BO139" s="238"/>
      <c r="BP139" s="238"/>
      <c r="BQ139" s="238"/>
      <c r="BR139" s="238"/>
      <c r="BS139" s="238"/>
      <c r="BT139" s="238"/>
      <c r="BU139" s="238"/>
      <c r="BV139" s="238"/>
      <c r="BW139" s="238"/>
      <c r="BX139" s="238"/>
      <c r="BY139" s="238"/>
      <c r="BZ139" s="238"/>
      <c r="CA139" s="238"/>
      <c r="CB139" s="238"/>
      <c r="CC139" s="238"/>
      <c r="CD139" s="238"/>
      <c r="CE139" s="238"/>
      <c r="CF139" s="238"/>
      <c r="CG139" s="238"/>
      <c r="CH139" s="238"/>
      <c r="CI139" s="238"/>
      <c r="CJ139" s="238"/>
      <c r="CK139" s="238"/>
      <c r="CL139" s="238"/>
      <c r="CM139" s="238"/>
      <c r="CN139" s="238"/>
    </row>
    <row r="140" ht="10.5" customHeight="1">
      <c r="A140" s="12" t="str">
        <f t="shared" si="1"/>
        <v>242ML</v>
      </c>
      <c r="B140" s="12">
        <f t="shared" si="2"/>
        <v>2020</v>
      </c>
      <c r="C140" s="12">
        <f t="shared" si="3"/>
        <v>9</v>
      </c>
      <c r="D140" s="230">
        <f>'242MLInput'!B241</f>
        <v>44097</v>
      </c>
      <c r="E140" s="111" t="str">
        <f t="shared" si="22"/>
        <v>BUY</v>
      </c>
      <c r="F140" s="112" t="str">
        <f>'242MLInput'!H241</f>
        <v>SGJ</v>
      </c>
      <c r="G140" s="111" t="str">
        <f>'242MLInput'!N241</f>
        <v>Kevin Mock</v>
      </c>
      <c r="H140" s="111" t="str">
        <f>'242MLInput'!O241</f>
        <v/>
      </c>
      <c r="I140" s="111" t="str">
        <f>'242MLInput'!Q241</f>
        <v>Passenger</v>
      </c>
      <c r="J140" s="112" t="str">
        <f>'242MLInput'!R241</f>
        <v>Barbee</v>
      </c>
      <c r="K140" s="113" t="str">
        <f>'242MLInput'!AC241</f>
        <v/>
      </c>
      <c r="L140" s="114"/>
      <c r="M140" s="115">
        <f>'242MLInput'!L241</f>
        <v>1.3</v>
      </c>
      <c r="N140" s="111" t="str">
        <f>IF(F140="","",(IF(R140='242MLInput'!K241,"","ERROR!")))</f>
        <v>ERROR!</v>
      </c>
      <c r="O140" s="64"/>
      <c r="P140" s="121">
        <v>1669.0</v>
      </c>
      <c r="Q140" s="133"/>
      <c r="R140" s="224">
        <f t="shared" si="5"/>
        <v>2640.5</v>
      </c>
      <c r="S140" s="235" t="str">
        <f>HYPERLINK('242MLInput'!AD241)</f>
        <v/>
      </c>
      <c r="T140" s="236" t="str">
        <f>HYPERLINK('242MLInput'!AE241)</f>
        <v/>
      </c>
      <c r="U140" s="237" t="str">
        <f>HYPERLINK('242MLInput'!AF241)</f>
        <v/>
      </c>
      <c r="V140" s="237" t="str">
        <f>HYPERLINK('242MLInput'!AG241)</f>
        <v/>
      </c>
      <c r="W140" s="237" t="str">
        <f>HYPERLINK('242MLInput'!AH241)</f>
        <v/>
      </c>
      <c r="X140" s="237" t="str">
        <f>HYPERLINK('242MLInput'!AI241)</f>
        <v/>
      </c>
      <c r="Y140" s="237" t="str">
        <f>HYPERLINK('242MLInput'!AJ241)</f>
        <v/>
      </c>
      <c r="Z140" s="237" t="str">
        <f>HYPERLINK('242MLInput'!AK241)</f>
        <v/>
      </c>
      <c r="AA140" s="238"/>
      <c r="AB140" s="238"/>
      <c r="AC140" s="238"/>
      <c r="AD140" s="238"/>
      <c r="AE140" s="238"/>
      <c r="AF140" s="238"/>
      <c r="AG140" s="238"/>
      <c r="AH140" s="238"/>
      <c r="AI140" s="238"/>
      <c r="AJ140" s="238"/>
      <c r="AK140" s="238"/>
      <c r="AL140" s="238"/>
      <c r="AM140" s="238"/>
      <c r="AN140" s="238"/>
      <c r="AO140" s="238"/>
      <c r="AP140" s="238"/>
      <c r="AQ140" s="238"/>
      <c r="AR140" s="238"/>
      <c r="AS140" s="238"/>
      <c r="AT140" s="238"/>
      <c r="AU140" s="238"/>
      <c r="AV140" s="238"/>
      <c r="AW140" s="238"/>
      <c r="AX140" s="238"/>
      <c r="AY140" s="238"/>
      <c r="AZ140" s="238"/>
      <c r="BA140" s="238"/>
      <c r="BB140" s="238"/>
      <c r="BC140" s="238"/>
      <c r="BD140" s="238"/>
      <c r="BE140" s="238"/>
      <c r="BF140" s="238"/>
      <c r="BG140" s="238"/>
      <c r="BH140" s="238"/>
      <c r="BI140" s="238"/>
      <c r="BJ140" s="238"/>
      <c r="BK140" s="238"/>
      <c r="BL140" s="238"/>
      <c r="BM140" s="238"/>
      <c r="BN140" s="238"/>
      <c r="BO140" s="238"/>
      <c r="BP140" s="238"/>
      <c r="BQ140" s="238"/>
      <c r="BR140" s="238"/>
      <c r="BS140" s="238"/>
      <c r="BT140" s="238"/>
      <c r="BU140" s="238"/>
      <c r="BV140" s="238"/>
      <c r="BW140" s="238"/>
      <c r="BX140" s="238"/>
      <c r="BY140" s="238"/>
      <c r="BZ140" s="238"/>
      <c r="CA140" s="238"/>
      <c r="CB140" s="238"/>
      <c r="CC140" s="238"/>
      <c r="CD140" s="238"/>
      <c r="CE140" s="238"/>
      <c r="CF140" s="238"/>
      <c r="CG140" s="238"/>
      <c r="CH140" s="238"/>
      <c r="CI140" s="238"/>
      <c r="CJ140" s="238"/>
      <c r="CK140" s="238"/>
      <c r="CL140" s="238"/>
      <c r="CM140" s="238"/>
      <c r="CN140" s="238"/>
    </row>
    <row r="141" ht="10.5" customHeight="1">
      <c r="A141" s="12" t="str">
        <f t="shared" si="1"/>
        <v>242ML</v>
      </c>
      <c r="B141" s="12">
        <f t="shared" si="2"/>
        <v>2020</v>
      </c>
      <c r="C141" s="12">
        <f t="shared" si="3"/>
        <v>9</v>
      </c>
      <c r="D141" s="230">
        <f>'242MLInput'!B242</f>
        <v>44097</v>
      </c>
      <c r="E141" s="111" t="str">
        <f t="shared" si="22"/>
        <v>SGJ</v>
      </c>
      <c r="F141" s="112" t="str">
        <f>'242MLInput'!H242</f>
        <v>BUY</v>
      </c>
      <c r="G141" s="111" t="str">
        <f>'242MLInput'!N242</f>
        <v>Kevin Mock</v>
      </c>
      <c r="H141" s="111" t="str">
        <f>'242MLInput'!O242</f>
        <v/>
      </c>
      <c r="I141" s="111" t="str">
        <f>'242MLInput'!Q242</f>
        <v>Passenger</v>
      </c>
      <c r="J141" s="112" t="str">
        <f>'242MLInput'!R242</f>
        <v>Barbee</v>
      </c>
      <c r="K141" s="113" t="str">
        <f>'242MLInput'!AC242</f>
        <v/>
      </c>
      <c r="L141" s="114"/>
      <c r="M141" s="115">
        <f>'242MLInput'!L242</f>
        <v>1.3</v>
      </c>
      <c r="N141" s="111" t="str">
        <f>IF(F141="","",(IF(R141='242MLInput'!K242,"","ERROR!")))</f>
        <v>ERROR!</v>
      </c>
      <c r="O141" s="64"/>
      <c r="P141" s="121">
        <v>1670.0</v>
      </c>
      <c r="Q141" s="133"/>
      <c r="R141" s="224">
        <f t="shared" si="5"/>
        <v>2641.8</v>
      </c>
      <c r="S141" s="235" t="str">
        <f>HYPERLINK('242MLInput'!AD242)</f>
        <v/>
      </c>
      <c r="T141" s="236" t="str">
        <f>HYPERLINK('242MLInput'!AE242)</f>
        <v/>
      </c>
      <c r="U141" s="237" t="str">
        <f>HYPERLINK('242MLInput'!AF242)</f>
        <v/>
      </c>
      <c r="V141" s="237" t="str">
        <f>HYPERLINK('242MLInput'!AG242)</f>
        <v/>
      </c>
      <c r="W141" s="237" t="str">
        <f>HYPERLINK('242MLInput'!AH242)</f>
        <v/>
      </c>
      <c r="X141" s="237" t="str">
        <f>HYPERLINK('242MLInput'!AI242)</f>
        <v/>
      </c>
      <c r="Y141" s="237" t="str">
        <f>HYPERLINK('242MLInput'!AJ242)</f>
        <v/>
      </c>
      <c r="Z141" s="237" t="str">
        <f>HYPERLINK('242MLInput'!AK242)</f>
        <v/>
      </c>
      <c r="AA141" s="238"/>
      <c r="AB141" s="238"/>
      <c r="AC141" s="238"/>
      <c r="AD141" s="238"/>
      <c r="AE141" s="238"/>
      <c r="AF141" s="238"/>
      <c r="AG141" s="238"/>
      <c r="AH141" s="238"/>
      <c r="AI141" s="238"/>
      <c r="AJ141" s="238"/>
      <c r="AK141" s="238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38"/>
      <c r="BB141" s="238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38"/>
      <c r="BS141" s="238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38"/>
      <c r="CJ141" s="238"/>
      <c r="CK141" s="238"/>
      <c r="CL141" s="238"/>
      <c r="CM141" s="238"/>
      <c r="CN141" s="238"/>
    </row>
    <row r="142" ht="10.5" customHeight="1">
      <c r="A142" s="12" t="str">
        <f t="shared" si="1"/>
        <v>242ML</v>
      </c>
      <c r="B142" s="12">
        <f t="shared" si="2"/>
        <v>2020</v>
      </c>
      <c r="C142" s="12">
        <f t="shared" si="3"/>
        <v>10</v>
      </c>
      <c r="D142" s="230">
        <f>'242MLInput'!B264</f>
        <v>44105</v>
      </c>
      <c r="E142" s="111" t="str">
        <f t="shared" si="22"/>
        <v>BUY</v>
      </c>
      <c r="F142" s="112" t="str">
        <f>'242MLInput'!H264</f>
        <v>SLN</v>
      </c>
      <c r="G142" s="111" t="str">
        <f>'242MLInput'!N264</f>
        <v>Kevin Mock</v>
      </c>
      <c r="H142" s="111" t="str">
        <f>'242MLInput'!O264</f>
        <v/>
      </c>
      <c r="I142" s="111" t="str">
        <f>'242MLInput'!Q264</f>
        <v>Cargo</v>
      </c>
      <c r="J142" s="112" t="str">
        <f>'242MLInput'!R264</f>
        <v>Vector Aeromedical</v>
      </c>
      <c r="K142" s="113" t="str">
        <f>'242MLInput'!AC264</f>
        <v/>
      </c>
      <c r="L142" s="114"/>
      <c r="M142" s="115">
        <f>'242MLInput'!L264</f>
        <v>3.2</v>
      </c>
      <c r="N142" s="111" t="str">
        <f>IF(F142="","",(IF(R142='242MLInput'!K264,"","ERROR!")))</f>
        <v>ERROR!</v>
      </c>
      <c r="O142" s="64"/>
      <c r="P142" s="121">
        <v>1692.0</v>
      </c>
      <c r="Q142" s="133"/>
      <c r="R142" s="224">
        <f t="shared" si="5"/>
        <v>2645</v>
      </c>
      <c r="S142" s="235" t="str">
        <f>HYPERLINK('242MLInput'!AD264)</f>
        <v/>
      </c>
      <c r="T142" s="236" t="str">
        <f>HYPERLINK('242MLInput'!AE264)</f>
        <v/>
      </c>
      <c r="U142" s="237" t="str">
        <f>HYPERLINK('242MLInput'!AF264)</f>
        <v/>
      </c>
      <c r="V142" s="237" t="str">
        <f>HYPERLINK('242MLInput'!AG264)</f>
        <v/>
      </c>
      <c r="W142" s="237" t="str">
        <f>HYPERLINK('242MLInput'!AH264)</f>
        <v/>
      </c>
      <c r="X142" s="237" t="str">
        <f>HYPERLINK('242MLInput'!AI264)</f>
        <v/>
      </c>
      <c r="Y142" s="237" t="str">
        <f>HYPERLINK('242MLInput'!AJ264)</f>
        <v/>
      </c>
      <c r="Z142" s="237" t="str">
        <f>HYPERLINK('242MLInput'!AK264)</f>
        <v/>
      </c>
      <c r="AA142" s="238"/>
      <c r="AB142" s="238"/>
      <c r="AC142" s="238"/>
      <c r="AD142" s="238"/>
      <c r="AE142" s="238"/>
      <c r="AF142" s="238"/>
      <c r="AG142" s="238"/>
      <c r="AH142" s="238"/>
      <c r="AI142" s="238"/>
      <c r="AJ142" s="238"/>
      <c r="AK142" s="238"/>
      <c r="AL142" s="238"/>
      <c r="AM142" s="238"/>
      <c r="AN142" s="238"/>
      <c r="AO142" s="238"/>
      <c r="AP142" s="238"/>
      <c r="AQ142" s="238"/>
      <c r="AR142" s="238"/>
      <c r="AS142" s="238"/>
      <c r="AT142" s="238"/>
      <c r="AU142" s="238"/>
      <c r="AV142" s="238"/>
      <c r="AW142" s="238"/>
      <c r="AX142" s="238"/>
      <c r="AY142" s="238"/>
      <c r="AZ142" s="238"/>
      <c r="BA142" s="238"/>
      <c r="BB142" s="238"/>
      <c r="BC142" s="238"/>
      <c r="BD142" s="238"/>
      <c r="BE142" s="238"/>
      <c r="BF142" s="238"/>
      <c r="BG142" s="238"/>
      <c r="BH142" s="238"/>
      <c r="BI142" s="238"/>
      <c r="BJ142" s="238"/>
      <c r="BK142" s="238"/>
      <c r="BL142" s="238"/>
      <c r="BM142" s="238"/>
      <c r="BN142" s="238"/>
      <c r="BO142" s="238"/>
      <c r="BP142" s="238"/>
      <c r="BQ142" s="238"/>
      <c r="BR142" s="238"/>
      <c r="BS142" s="238"/>
      <c r="BT142" s="238"/>
      <c r="BU142" s="238"/>
      <c r="BV142" s="238"/>
      <c r="BW142" s="238"/>
      <c r="BX142" s="238"/>
      <c r="BY142" s="238"/>
      <c r="BZ142" s="238"/>
      <c r="CA142" s="238"/>
      <c r="CB142" s="238"/>
      <c r="CC142" s="238"/>
      <c r="CD142" s="238"/>
      <c r="CE142" s="238"/>
      <c r="CF142" s="238"/>
      <c r="CG142" s="238"/>
      <c r="CH142" s="238"/>
      <c r="CI142" s="238"/>
      <c r="CJ142" s="238"/>
      <c r="CK142" s="238"/>
      <c r="CL142" s="238"/>
      <c r="CM142" s="238"/>
      <c r="CN142" s="238"/>
    </row>
    <row r="143" ht="10.5" customHeight="1">
      <c r="A143" s="12" t="str">
        <f t="shared" si="1"/>
        <v>242ML</v>
      </c>
      <c r="B143" s="12">
        <f t="shared" si="2"/>
        <v>2020</v>
      </c>
      <c r="C143" s="12">
        <f t="shared" si="3"/>
        <v>10</v>
      </c>
      <c r="D143" s="230">
        <f>'242MLInput'!B265</f>
        <v>44105</v>
      </c>
      <c r="E143" s="111" t="str">
        <f t="shared" si="22"/>
        <v>SLN</v>
      </c>
      <c r="F143" s="112" t="str">
        <f>'242MLInput'!H265</f>
        <v>APA</v>
      </c>
      <c r="G143" s="111" t="str">
        <f>'242MLInput'!N265</f>
        <v>Kevin Mock</v>
      </c>
      <c r="H143" s="111" t="str">
        <f>'242MLInput'!O265</f>
        <v/>
      </c>
      <c r="I143" s="111" t="str">
        <f>'242MLInput'!Q265</f>
        <v>Cargo</v>
      </c>
      <c r="J143" s="112" t="str">
        <f>'242MLInput'!R265</f>
        <v>Vector Aeromedical</v>
      </c>
      <c r="K143" s="113" t="str">
        <f>'242MLInput'!AC265</f>
        <v/>
      </c>
      <c r="L143" s="114"/>
      <c r="M143" s="115">
        <f>'242MLInput'!L265</f>
        <v>1.3</v>
      </c>
      <c r="N143" s="111" t="str">
        <f>IF(F143="","",(IF(R143='242MLInput'!K265,"","ERROR!")))</f>
        <v>ERROR!</v>
      </c>
      <c r="O143" s="64"/>
      <c r="P143" s="121">
        <v>1693.0</v>
      </c>
      <c r="Q143" s="133"/>
      <c r="R143" s="224">
        <f t="shared" si="5"/>
        <v>2646.3</v>
      </c>
      <c r="S143" s="235" t="str">
        <f>HYPERLINK('242MLInput'!AD265)</f>
        <v/>
      </c>
      <c r="T143" s="236" t="str">
        <f>HYPERLINK('242MLInput'!AE265)</f>
        <v/>
      </c>
      <c r="U143" s="237" t="str">
        <f>HYPERLINK('242MLInput'!AF265)</f>
        <v/>
      </c>
      <c r="V143" s="237" t="str">
        <f>HYPERLINK('242MLInput'!AG265)</f>
        <v/>
      </c>
      <c r="W143" s="237" t="str">
        <f>HYPERLINK('242MLInput'!AH265)</f>
        <v/>
      </c>
      <c r="X143" s="237" t="str">
        <f>HYPERLINK('242MLInput'!AI265)</f>
        <v/>
      </c>
      <c r="Y143" s="237" t="str">
        <f>HYPERLINK('242MLInput'!AJ265)</f>
        <v/>
      </c>
      <c r="Z143" s="237" t="str">
        <f>HYPERLINK('242MLInput'!AK265)</f>
        <v/>
      </c>
      <c r="AA143" s="238"/>
      <c r="AB143" s="238"/>
      <c r="AC143" s="238"/>
      <c r="AD143" s="238"/>
      <c r="AE143" s="238"/>
      <c r="AF143" s="238"/>
      <c r="AG143" s="238"/>
      <c r="AH143" s="238"/>
      <c r="AI143" s="238"/>
      <c r="AJ143" s="238"/>
      <c r="AK143" s="238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8"/>
      <c r="BB143" s="238"/>
      <c r="BC143" s="238"/>
      <c r="BD143" s="238"/>
      <c r="BE143" s="238"/>
      <c r="BF143" s="238"/>
      <c r="BG143" s="238"/>
      <c r="BH143" s="238"/>
      <c r="BI143" s="238"/>
      <c r="BJ143" s="238"/>
      <c r="BK143" s="238"/>
      <c r="BL143" s="238"/>
      <c r="BM143" s="238"/>
      <c r="BN143" s="238"/>
      <c r="BO143" s="238"/>
      <c r="BP143" s="238"/>
      <c r="BQ143" s="238"/>
      <c r="BR143" s="238"/>
      <c r="BS143" s="238"/>
      <c r="BT143" s="238"/>
      <c r="BU143" s="238"/>
      <c r="BV143" s="238"/>
      <c r="BW143" s="238"/>
      <c r="BX143" s="238"/>
      <c r="BY143" s="238"/>
      <c r="BZ143" s="238"/>
      <c r="CA143" s="238"/>
      <c r="CB143" s="238"/>
      <c r="CC143" s="238"/>
      <c r="CD143" s="238"/>
      <c r="CE143" s="238"/>
      <c r="CF143" s="238"/>
      <c r="CG143" s="238"/>
      <c r="CH143" s="238"/>
      <c r="CI143" s="238"/>
      <c r="CJ143" s="238"/>
      <c r="CK143" s="238"/>
      <c r="CL143" s="238"/>
      <c r="CM143" s="238"/>
      <c r="CN143" s="238"/>
    </row>
    <row r="144" ht="10.5" customHeight="1">
      <c r="A144" s="12" t="str">
        <f t="shared" si="1"/>
        <v>242ML</v>
      </c>
      <c r="B144" s="12">
        <f t="shared" si="2"/>
        <v>2020</v>
      </c>
      <c r="C144" s="12">
        <f t="shared" si="3"/>
        <v>10</v>
      </c>
      <c r="D144" s="230">
        <f>'242MLInput'!B266</f>
        <v>44105</v>
      </c>
      <c r="E144" s="111" t="str">
        <f t="shared" si="22"/>
        <v>APA</v>
      </c>
      <c r="F144" s="112" t="str">
        <f>'242MLInput'!H266</f>
        <v>BUY</v>
      </c>
      <c r="G144" s="111" t="str">
        <f>'242MLInput'!N266</f>
        <v>Kevin Mock</v>
      </c>
      <c r="H144" s="111" t="str">
        <f>'242MLInput'!O266</f>
        <v/>
      </c>
      <c r="I144" s="111" t="str">
        <f>'242MLInput'!Q266</f>
        <v>Cargo</v>
      </c>
      <c r="J144" s="112" t="str">
        <f>'242MLInput'!R266</f>
        <v>Vector Aeromedical</v>
      </c>
      <c r="K144" s="113" t="str">
        <f>'242MLInput'!AC266</f>
        <v/>
      </c>
      <c r="L144" s="114"/>
      <c r="M144" s="115">
        <f>'242MLInput'!L266</f>
        <v>3.2</v>
      </c>
      <c r="N144" s="111" t="str">
        <f>IF(F144="","",(IF(R144='242MLInput'!K266,"","ERROR!")))</f>
        <v>ERROR!</v>
      </c>
      <c r="O144" s="64"/>
      <c r="P144" s="121">
        <v>1694.0</v>
      </c>
      <c r="Q144" s="133"/>
      <c r="R144" s="224">
        <f t="shared" si="5"/>
        <v>2649.5</v>
      </c>
      <c r="S144" s="235" t="str">
        <f>HYPERLINK('242MLInput'!AD266)</f>
        <v/>
      </c>
      <c r="T144" s="236" t="str">
        <f>HYPERLINK('242MLInput'!AE266)</f>
        <v/>
      </c>
      <c r="U144" s="237" t="str">
        <f>HYPERLINK('242MLInput'!AF266)</f>
        <v/>
      </c>
      <c r="V144" s="237" t="str">
        <f>HYPERLINK('242MLInput'!AG266)</f>
        <v/>
      </c>
      <c r="W144" s="237" t="str">
        <f>HYPERLINK('242MLInput'!AH266)</f>
        <v/>
      </c>
      <c r="X144" s="237" t="str">
        <f>HYPERLINK('242MLInput'!AI266)</f>
        <v/>
      </c>
      <c r="Y144" s="237" t="str">
        <f>HYPERLINK('242MLInput'!AJ266)</f>
        <v/>
      </c>
      <c r="Z144" s="237" t="str">
        <f>HYPERLINK('242MLInput'!AK266)</f>
        <v/>
      </c>
      <c r="AA144" s="238"/>
      <c r="AB144" s="238"/>
      <c r="AC144" s="238"/>
      <c r="AD144" s="238"/>
      <c r="AE144" s="238"/>
      <c r="AF144" s="238"/>
      <c r="AG144" s="238"/>
      <c r="AH144" s="238"/>
      <c r="AI144" s="238"/>
      <c r="AJ144" s="238"/>
      <c r="AK144" s="238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8"/>
      <c r="BB144" s="238"/>
      <c r="BC144" s="238"/>
      <c r="BD144" s="238"/>
      <c r="BE144" s="238"/>
      <c r="BF144" s="238"/>
      <c r="BG144" s="238"/>
      <c r="BH144" s="238"/>
      <c r="BI144" s="238"/>
      <c r="BJ144" s="238"/>
      <c r="BK144" s="238"/>
      <c r="BL144" s="238"/>
      <c r="BM144" s="238"/>
      <c r="BN144" s="238"/>
      <c r="BO144" s="238"/>
      <c r="BP144" s="238"/>
      <c r="BQ144" s="238"/>
      <c r="BR144" s="238"/>
      <c r="BS144" s="238"/>
      <c r="BT144" s="238"/>
      <c r="BU144" s="238"/>
      <c r="BV144" s="238"/>
      <c r="BW144" s="238"/>
      <c r="BX144" s="238"/>
      <c r="BY144" s="238"/>
      <c r="BZ144" s="238"/>
      <c r="CA144" s="238"/>
      <c r="CB144" s="238"/>
      <c r="CC144" s="238"/>
      <c r="CD144" s="238"/>
      <c r="CE144" s="238"/>
      <c r="CF144" s="238"/>
      <c r="CG144" s="238"/>
      <c r="CH144" s="238"/>
      <c r="CI144" s="238"/>
      <c r="CJ144" s="238"/>
      <c r="CK144" s="238"/>
      <c r="CL144" s="238"/>
      <c r="CM144" s="238"/>
      <c r="CN144" s="238"/>
    </row>
    <row r="145" ht="10.5" customHeight="1">
      <c r="A145" s="118" t="str">
        <f t="shared" si="1"/>
        <v>242ML</v>
      </c>
      <c r="B145" s="118">
        <f t="shared" si="2"/>
        <v>2020</v>
      </c>
      <c r="C145" s="118">
        <f t="shared" si="3"/>
        <v>10</v>
      </c>
      <c r="D145" s="119">
        <f>'242MLInput'!B273</f>
        <v>44108</v>
      </c>
      <c r="E145" s="120" t="str">
        <f t="shared" si="22"/>
        <v>BUY</v>
      </c>
      <c r="F145" s="121" t="str">
        <f>'242MLInput'!H273</f>
        <v>SLN</v>
      </c>
      <c r="G145" s="120" t="str">
        <f>'242MLInput'!N273</f>
        <v>Kevin Mock</v>
      </c>
      <c r="H145" s="120" t="str">
        <f>'242MLInput'!O273</f>
        <v/>
      </c>
      <c r="I145" s="120" t="str">
        <f>'242MLInput'!Q273</f>
        <v>Cargo</v>
      </c>
      <c r="J145" s="121" t="str">
        <f>'242MLInput'!R273</f>
        <v>Vector Aeromedical</v>
      </c>
      <c r="K145" s="122" t="str">
        <f>'242MLInput'!AC273</f>
        <v/>
      </c>
      <c r="L145" s="123"/>
      <c r="M145" s="124">
        <f>'242MLInput'!L273</f>
        <v>3.3</v>
      </c>
      <c r="N145" s="120" t="str">
        <f>IF(F145="","",(IF(R145='242MLInput'!K273,"","ERROR!")))</f>
        <v>ERROR!</v>
      </c>
      <c r="O145" s="120"/>
      <c r="P145" s="121">
        <v>1701.0</v>
      </c>
      <c r="Q145" s="121"/>
      <c r="R145" s="224">
        <f t="shared" si="5"/>
        <v>2652.8</v>
      </c>
      <c r="S145" s="132" t="str">
        <f>HYPERLINK('242MLInput'!AD273)</f>
        <v/>
      </c>
      <c r="T145" s="132" t="str">
        <f>HYPERLINK('242MLInput'!AE273)</f>
        <v/>
      </c>
      <c r="U145" s="132" t="str">
        <f>HYPERLINK('242MLInput'!AF273)</f>
        <v/>
      </c>
      <c r="V145" s="132" t="str">
        <f>HYPERLINK('242MLInput'!AG273)</f>
        <v/>
      </c>
      <c r="W145" s="132" t="str">
        <f>HYPERLINK('242MLInput'!AH273)</f>
        <v/>
      </c>
      <c r="X145" s="132" t="str">
        <f>HYPERLINK('242MLInput'!AI273)</f>
        <v/>
      </c>
      <c r="Y145" s="132" t="str">
        <f>HYPERLINK('242MLInput'!AJ273)</f>
        <v/>
      </c>
      <c r="Z145" s="132" t="str">
        <f>HYPERLINK('242MLInput'!AK273)</f>
        <v/>
      </c>
      <c r="AA145" s="118"/>
      <c r="AB145" s="118"/>
      <c r="AC145" s="118"/>
      <c r="AD145" s="118"/>
      <c r="AE145" s="118"/>
      <c r="AF145" s="118"/>
      <c r="AG145" s="118"/>
      <c r="AH145" s="118"/>
      <c r="AI145" s="118"/>
      <c r="AJ145" s="118"/>
      <c r="AK145" s="118"/>
      <c r="AL145" s="118"/>
      <c r="AM145" s="118"/>
      <c r="AN145" s="118"/>
      <c r="AO145" s="118"/>
      <c r="AP145" s="118"/>
      <c r="AQ145" s="118"/>
      <c r="AR145" s="118"/>
      <c r="AS145" s="118"/>
      <c r="AT145" s="118"/>
      <c r="AU145" s="118"/>
      <c r="AV145" s="118"/>
      <c r="AW145" s="118"/>
      <c r="AX145" s="118"/>
      <c r="AY145" s="118"/>
      <c r="AZ145" s="118"/>
      <c r="BA145" s="118"/>
      <c r="BB145" s="118"/>
      <c r="BC145" s="118"/>
      <c r="BD145" s="118"/>
      <c r="BE145" s="118"/>
      <c r="BF145" s="118"/>
      <c r="BG145" s="118"/>
      <c r="BH145" s="118"/>
      <c r="BI145" s="118"/>
      <c r="BJ145" s="118"/>
      <c r="BK145" s="118"/>
      <c r="BL145" s="118"/>
      <c r="BM145" s="118"/>
      <c r="BN145" s="118"/>
      <c r="BO145" s="118"/>
      <c r="BP145" s="118"/>
      <c r="BQ145" s="118"/>
      <c r="BR145" s="118"/>
      <c r="BS145" s="118"/>
      <c r="BT145" s="118"/>
      <c r="BU145" s="118"/>
      <c r="BV145" s="118"/>
      <c r="BW145" s="118"/>
      <c r="BX145" s="118"/>
      <c r="BY145" s="118"/>
      <c r="BZ145" s="118"/>
      <c r="CA145" s="118"/>
      <c r="CB145" s="118"/>
      <c r="CC145" s="118"/>
      <c r="CD145" s="118"/>
      <c r="CE145" s="118"/>
      <c r="CF145" s="118"/>
      <c r="CG145" s="118"/>
      <c r="CH145" s="118"/>
      <c r="CI145" s="118"/>
      <c r="CJ145" s="118"/>
      <c r="CK145" s="118"/>
      <c r="CL145" s="118"/>
      <c r="CM145" s="118"/>
      <c r="CN145" s="118"/>
    </row>
    <row r="146" ht="10.5" customHeight="1">
      <c r="A146" s="118" t="str">
        <f t="shared" si="1"/>
        <v>242ML</v>
      </c>
      <c r="B146" s="118">
        <f t="shared" si="2"/>
        <v>2020</v>
      </c>
      <c r="C146" s="118">
        <f t="shared" si="3"/>
        <v>10</v>
      </c>
      <c r="D146" s="119">
        <f>'242MLInput'!B274</f>
        <v>44108</v>
      </c>
      <c r="E146" s="120" t="str">
        <f t="shared" si="22"/>
        <v>SLN</v>
      </c>
      <c r="F146" s="121" t="str">
        <f>'242MLInput'!H274</f>
        <v>APA</v>
      </c>
      <c r="G146" s="120" t="str">
        <f>'242MLInput'!N274</f>
        <v>Kevin Mock</v>
      </c>
      <c r="H146" s="120" t="str">
        <f>'242MLInput'!O274</f>
        <v/>
      </c>
      <c r="I146" s="120" t="str">
        <f>'242MLInput'!Q274</f>
        <v>Cargo</v>
      </c>
      <c r="J146" s="121" t="str">
        <f>'242MLInput'!R274</f>
        <v>Vector Aeromedical</v>
      </c>
      <c r="K146" s="122" t="str">
        <f>'242MLInput'!AC274</f>
        <v/>
      </c>
      <c r="L146" s="123"/>
      <c r="M146" s="124">
        <f>'242MLInput'!L274</f>
        <v>1.2</v>
      </c>
      <c r="N146" s="120" t="str">
        <f>IF(F146="","",(IF(R146='242MLInput'!K274,"","ERROR!")))</f>
        <v>ERROR!</v>
      </c>
      <c r="O146" s="120"/>
      <c r="P146" s="121">
        <v>1702.0</v>
      </c>
      <c r="Q146" s="121"/>
      <c r="R146" s="224">
        <f t="shared" si="5"/>
        <v>2654</v>
      </c>
      <c r="S146" s="132" t="str">
        <f>HYPERLINK('242MLInput'!AD274)</f>
        <v/>
      </c>
      <c r="T146" s="132" t="str">
        <f>HYPERLINK('242MLInput'!AE274)</f>
        <v/>
      </c>
      <c r="U146" s="132" t="str">
        <f>HYPERLINK('242MLInput'!AF274)</f>
        <v/>
      </c>
      <c r="V146" s="132" t="str">
        <f>HYPERLINK('242MLInput'!AG274)</f>
        <v/>
      </c>
      <c r="W146" s="132" t="str">
        <f>HYPERLINK('242MLInput'!AH274)</f>
        <v/>
      </c>
      <c r="X146" s="132" t="str">
        <f>HYPERLINK('242MLInput'!AI274)</f>
        <v/>
      </c>
      <c r="Y146" s="132" t="str">
        <f>HYPERLINK('242MLInput'!AJ274)</f>
        <v/>
      </c>
      <c r="Z146" s="132" t="str">
        <f>HYPERLINK('242MLInput'!AK274)</f>
        <v/>
      </c>
      <c r="AA146" s="118"/>
      <c r="AB146" s="118"/>
      <c r="AC146" s="118"/>
      <c r="AD146" s="118"/>
      <c r="AE146" s="118"/>
      <c r="AF146" s="118"/>
      <c r="AG146" s="118"/>
      <c r="AH146" s="118"/>
      <c r="AI146" s="118"/>
      <c r="AJ146" s="118"/>
      <c r="AK146" s="118"/>
      <c r="AL146" s="118"/>
      <c r="AM146" s="118"/>
      <c r="AN146" s="118"/>
      <c r="AO146" s="118"/>
      <c r="AP146" s="118"/>
      <c r="AQ146" s="118"/>
      <c r="AR146" s="118"/>
      <c r="AS146" s="118"/>
      <c r="AT146" s="118"/>
      <c r="AU146" s="118"/>
      <c r="AV146" s="118"/>
      <c r="AW146" s="118"/>
      <c r="AX146" s="118"/>
      <c r="AY146" s="118"/>
      <c r="AZ146" s="118"/>
      <c r="BA146" s="118"/>
      <c r="BB146" s="118"/>
      <c r="BC146" s="118"/>
      <c r="BD146" s="118"/>
      <c r="BE146" s="118"/>
      <c r="BF146" s="118"/>
      <c r="BG146" s="118"/>
      <c r="BH146" s="118"/>
      <c r="BI146" s="118"/>
      <c r="BJ146" s="118"/>
      <c r="BK146" s="118"/>
      <c r="BL146" s="118"/>
      <c r="BM146" s="118"/>
      <c r="BN146" s="118"/>
      <c r="BO146" s="118"/>
      <c r="BP146" s="118"/>
      <c r="BQ146" s="118"/>
      <c r="BR146" s="118"/>
      <c r="BS146" s="118"/>
      <c r="BT146" s="118"/>
      <c r="BU146" s="118"/>
      <c r="BV146" s="118"/>
      <c r="BW146" s="118"/>
      <c r="BX146" s="118"/>
      <c r="BY146" s="118"/>
      <c r="BZ146" s="118"/>
      <c r="CA146" s="118"/>
      <c r="CB146" s="118"/>
      <c r="CC146" s="118"/>
      <c r="CD146" s="118"/>
      <c r="CE146" s="118"/>
      <c r="CF146" s="118"/>
      <c r="CG146" s="118"/>
      <c r="CH146" s="118"/>
      <c r="CI146" s="118"/>
      <c r="CJ146" s="118"/>
      <c r="CK146" s="118"/>
      <c r="CL146" s="118"/>
      <c r="CM146" s="118"/>
      <c r="CN146" s="118"/>
    </row>
    <row r="147" ht="10.5" customHeight="1">
      <c r="A147" s="118" t="str">
        <f t="shared" si="1"/>
        <v>242ML</v>
      </c>
      <c r="B147" s="118">
        <f t="shared" si="2"/>
        <v>2020</v>
      </c>
      <c r="C147" s="118">
        <f t="shared" si="3"/>
        <v>10</v>
      </c>
      <c r="D147" s="119">
        <f>'242MLInput'!B275</f>
        <v>44108</v>
      </c>
      <c r="E147" s="120" t="str">
        <f t="shared" si="22"/>
        <v>APA</v>
      </c>
      <c r="F147" s="121" t="str">
        <f>'242MLInput'!H275</f>
        <v>BUY</v>
      </c>
      <c r="G147" s="120" t="str">
        <f>'242MLInput'!N275</f>
        <v>Kevin Mock</v>
      </c>
      <c r="H147" s="120" t="str">
        <f>'242MLInput'!O275</f>
        <v/>
      </c>
      <c r="I147" s="120" t="str">
        <f>'242MLInput'!Q275</f>
        <v>Cargo</v>
      </c>
      <c r="J147" s="121" t="str">
        <f>'242MLInput'!R275</f>
        <v>Vector Aeromedical</v>
      </c>
      <c r="K147" s="122" t="str">
        <f>'242MLInput'!AC275</f>
        <v/>
      </c>
      <c r="L147" s="123"/>
      <c r="M147" s="124">
        <f>'242MLInput'!L275</f>
        <v>3.5</v>
      </c>
      <c r="N147" s="120" t="str">
        <f>IF(F147="","",(IF(R147='242MLInput'!K275,"","ERROR!")))</f>
        <v>ERROR!</v>
      </c>
      <c r="O147" s="120"/>
      <c r="P147" s="121">
        <v>1703.0</v>
      </c>
      <c r="Q147" s="121"/>
      <c r="R147" s="224">
        <f t="shared" si="5"/>
        <v>2657.5</v>
      </c>
      <c r="S147" s="132" t="str">
        <f>HYPERLINK('242MLInput'!AD275)</f>
        <v/>
      </c>
      <c r="T147" s="132" t="str">
        <f>HYPERLINK('242MLInput'!AE275)</f>
        <v/>
      </c>
      <c r="U147" s="132" t="str">
        <f>HYPERLINK('242MLInput'!AF275)</f>
        <v/>
      </c>
      <c r="V147" s="132" t="str">
        <f>HYPERLINK('242MLInput'!AG275)</f>
        <v/>
      </c>
      <c r="W147" s="132" t="str">
        <f>HYPERLINK('242MLInput'!AH275)</f>
        <v/>
      </c>
      <c r="X147" s="132" t="str">
        <f>HYPERLINK('242MLInput'!AI275)</f>
        <v/>
      </c>
      <c r="Y147" s="132" t="str">
        <f>HYPERLINK('242MLInput'!AJ275)</f>
        <v/>
      </c>
      <c r="Z147" s="132" t="str">
        <f>HYPERLINK('242MLInput'!AK275)</f>
        <v/>
      </c>
      <c r="AA147" s="118"/>
      <c r="AB147" s="118"/>
      <c r="AC147" s="118"/>
      <c r="AD147" s="118"/>
      <c r="AE147" s="118"/>
      <c r="AF147" s="118"/>
      <c r="AG147" s="118"/>
      <c r="AH147" s="118"/>
      <c r="AI147" s="118"/>
      <c r="AJ147" s="118"/>
      <c r="AK147" s="118"/>
      <c r="AL147" s="118"/>
      <c r="AM147" s="118"/>
      <c r="AN147" s="118"/>
      <c r="AO147" s="118"/>
      <c r="AP147" s="118"/>
      <c r="AQ147" s="118"/>
      <c r="AR147" s="118"/>
      <c r="AS147" s="118"/>
      <c r="AT147" s="118"/>
      <c r="AU147" s="118"/>
      <c r="AV147" s="118"/>
      <c r="AW147" s="118"/>
      <c r="AX147" s="118"/>
      <c r="AY147" s="118"/>
      <c r="AZ147" s="118"/>
      <c r="BA147" s="118"/>
      <c r="BB147" s="118"/>
      <c r="BC147" s="118"/>
      <c r="BD147" s="118"/>
      <c r="BE147" s="118"/>
      <c r="BF147" s="118"/>
      <c r="BG147" s="118"/>
      <c r="BH147" s="118"/>
      <c r="BI147" s="118"/>
      <c r="BJ147" s="118"/>
      <c r="BK147" s="118"/>
      <c r="BL147" s="118"/>
      <c r="BM147" s="118"/>
      <c r="BN147" s="118"/>
      <c r="BO147" s="118"/>
      <c r="BP147" s="118"/>
      <c r="BQ147" s="118"/>
      <c r="BR147" s="118"/>
      <c r="BS147" s="118"/>
      <c r="BT147" s="118"/>
      <c r="BU147" s="118"/>
      <c r="BV147" s="118"/>
      <c r="BW147" s="118"/>
      <c r="BX147" s="118"/>
      <c r="BY147" s="118"/>
      <c r="BZ147" s="118"/>
      <c r="CA147" s="118"/>
      <c r="CB147" s="118"/>
      <c r="CC147" s="118"/>
      <c r="CD147" s="118"/>
      <c r="CE147" s="118"/>
      <c r="CF147" s="118"/>
      <c r="CG147" s="118"/>
      <c r="CH147" s="118"/>
      <c r="CI147" s="118"/>
      <c r="CJ147" s="118"/>
      <c r="CK147" s="118"/>
      <c r="CL147" s="118"/>
      <c r="CM147" s="118"/>
      <c r="CN147" s="118"/>
    </row>
    <row r="148" ht="10.5" customHeight="1">
      <c r="A148" s="12" t="str">
        <f t="shared" si="1"/>
        <v>242ML</v>
      </c>
      <c r="B148" s="12">
        <f t="shared" si="2"/>
        <v>2020</v>
      </c>
      <c r="C148" s="12">
        <f t="shared" si="3"/>
        <v>10</v>
      </c>
      <c r="D148" s="230">
        <f>'242MLInput'!B282</f>
        <v>44111</v>
      </c>
      <c r="E148" s="111" t="str">
        <f t="shared" si="22"/>
        <v>BUY</v>
      </c>
      <c r="F148" s="112" t="str">
        <f>'242MLInput'!H282</f>
        <v>LGA</v>
      </c>
      <c r="G148" s="111" t="str">
        <f>'242MLInput'!N282</f>
        <v>Kevin Mock</v>
      </c>
      <c r="H148" s="111" t="str">
        <f>'242MLInput'!O282</f>
        <v/>
      </c>
      <c r="I148" s="111" t="str">
        <f>'242MLInput'!Q282</f>
        <v>Passenger</v>
      </c>
      <c r="J148" s="112" t="str">
        <f>'242MLInput'!R282</f>
        <v>Boteler</v>
      </c>
      <c r="K148" s="113" t="str">
        <f>'242MLInput'!AC282</f>
        <v/>
      </c>
      <c r="L148" s="114"/>
      <c r="M148" s="115">
        <f>'242MLInput'!L282</f>
        <v>1.2</v>
      </c>
      <c r="N148" s="111" t="str">
        <f>IF(F148="","",(IF(R148='242MLInput'!K282,"","ERROR!")))</f>
        <v>ERROR!</v>
      </c>
      <c r="O148" s="64"/>
      <c r="P148" s="121">
        <v>1710.0</v>
      </c>
      <c r="Q148" s="133"/>
      <c r="R148" s="224">
        <f t="shared" si="5"/>
        <v>2658.7</v>
      </c>
      <c r="S148" s="235" t="str">
        <f>HYPERLINK('242MLInput'!AD282)</f>
        <v/>
      </c>
      <c r="T148" s="236" t="str">
        <f>HYPERLINK('242MLInput'!AE282)</f>
        <v/>
      </c>
      <c r="U148" s="237" t="str">
        <f>HYPERLINK('242MLInput'!AF282)</f>
        <v/>
      </c>
      <c r="V148" s="237" t="str">
        <f>HYPERLINK('242MLInput'!AG282)</f>
        <v/>
      </c>
      <c r="W148" s="237" t="str">
        <f>HYPERLINK('242MLInput'!AH282)</f>
        <v/>
      </c>
      <c r="X148" s="237" t="str">
        <f>HYPERLINK('242MLInput'!AI282)</f>
        <v/>
      </c>
      <c r="Y148" s="237" t="str">
        <f>HYPERLINK('242MLInput'!AJ282)</f>
        <v/>
      </c>
      <c r="Z148" s="237" t="str">
        <f>HYPERLINK('242MLInput'!AK282)</f>
        <v/>
      </c>
      <c r="AA148" s="238"/>
      <c r="AB148" s="238"/>
      <c r="AC148" s="238"/>
      <c r="AD148" s="238"/>
      <c r="AE148" s="238"/>
      <c r="AF148" s="238"/>
      <c r="AG148" s="238"/>
      <c r="AH148" s="238"/>
      <c r="AI148" s="238"/>
      <c r="AJ148" s="238"/>
      <c r="AK148" s="238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8"/>
      <c r="BB148" s="238"/>
      <c r="BC148" s="238"/>
      <c r="BD148" s="238"/>
      <c r="BE148" s="238"/>
      <c r="BF148" s="238"/>
      <c r="BG148" s="238"/>
      <c r="BH148" s="238"/>
      <c r="BI148" s="238"/>
      <c r="BJ148" s="238"/>
      <c r="BK148" s="238"/>
      <c r="BL148" s="238"/>
      <c r="BM148" s="238"/>
      <c r="BN148" s="238"/>
      <c r="BO148" s="238"/>
      <c r="BP148" s="238"/>
      <c r="BQ148" s="238"/>
      <c r="BR148" s="238"/>
      <c r="BS148" s="238"/>
      <c r="BT148" s="238"/>
      <c r="BU148" s="238"/>
      <c r="BV148" s="238"/>
      <c r="BW148" s="238"/>
      <c r="BX148" s="238"/>
      <c r="BY148" s="238"/>
      <c r="BZ148" s="238"/>
      <c r="CA148" s="238"/>
      <c r="CB148" s="238"/>
      <c r="CC148" s="238"/>
      <c r="CD148" s="238"/>
      <c r="CE148" s="238"/>
      <c r="CF148" s="238"/>
      <c r="CG148" s="238"/>
      <c r="CH148" s="238"/>
      <c r="CI148" s="238"/>
      <c r="CJ148" s="238"/>
      <c r="CK148" s="238"/>
      <c r="CL148" s="238"/>
      <c r="CM148" s="238"/>
      <c r="CN148" s="238"/>
    </row>
    <row r="149" ht="10.5" customHeight="1">
      <c r="A149" s="12" t="str">
        <f t="shared" si="1"/>
        <v>242ML</v>
      </c>
      <c r="B149" s="12">
        <f t="shared" si="2"/>
        <v>2020</v>
      </c>
      <c r="C149" s="12">
        <f t="shared" si="3"/>
        <v>10</v>
      </c>
      <c r="D149" s="230">
        <f>'242MLInput'!B283</f>
        <v>44111</v>
      </c>
      <c r="E149" s="111" t="str">
        <f t="shared" si="22"/>
        <v>LGA</v>
      </c>
      <c r="F149" s="112" t="str">
        <f>'242MLInput'!H283</f>
        <v>BUY</v>
      </c>
      <c r="G149" s="111" t="str">
        <f>'242MLInput'!N283</f>
        <v>Kevin Mock</v>
      </c>
      <c r="H149" s="111" t="str">
        <f>'242MLInput'!O283</f>
        <v/>
      </c>
      <c r="I149" s="111" t="str">
        <f>'242MLInput'!Q283</f>
        <v>Passenger</v>
      </c>
      <c r="J149" s="112" t="str">
        <f>'242MLInput'!R283</f>
        <v>Boteler</v>
      </c>
      <c r="K149" s="113" t="str">
        <f>'242MLInput'!AC283</f>
        <v/>
      </c>
      <c r="L149" s="114"/>
      <c r="M149" s="115">
        <f>'242MLInput'!L283</f>
        <v>1.5</v>
      </c>
      <c r="N149" s="111" t="str">
        <f>IF(F149="","",(IF(R149='242MLInput'!K283,"","ERROR!")))</f>
        <v>ERROR!</v>
      </c>
      <c r="O149" s="64"/>
      <c r="P149" s="121">
        <v>1711.0</v>
      </c>
      <c r="Q149" s="133"/>
      <c r="R149" s="224">
        <f t="shared" si="5"/>
        <v>2660.2</v>
      </c>
      <c r="S149" s="235" t="str">
        <f>HYPERLINK('242MLInput'!AD283)</f>
        <v/>
      </c>
      <c r="T149" s="236" t="str">
        <f>HYPERLINK('242MLInput'!AE283)</f>
        <v/>
      </c>
      <c r="U149" s="237" t="str">
        <f>HYPERLINK('242MLInput'!AF283)</f>
        <v/>
      </c>
      <c r="V149" s="237" t="str">
        <f>HYPERLINK('242MLInput'!AG283)</f>
        <v/>
      </c>
      <c r="W149" s="237" t="str">
        <f>HYPERLINK('242MLInput'!AH283)</f>
        <v/>
      </c>
      <c r="X149" s="237" t="str">
        <f>HYPERLINK('242MLInput'!AI283)</f>
        <v/>
      </c>
      <c r="Y149" s="237" t="str">
        <f>HYPERLINK('242MLInput'!AJ283)</f>
        <v/>
      </c>
      <c r="Z149" s="237" t="str">
        <f>HYPERLINK('242MLInput'!AK283)</f>
        <v/>
      </c>
      <c r="AA149" s="238"/>
      <c r="AB149" s="238"/>
      <c r="AC149" s="238"/>
      <c r="AD149" s="238"/>
      <c r="AE149" s="238"/>
      <c r="AF149" s="238"/>
      <c r="AG149" s="238"/>
      <c r="AH149" s="238"/>
      <c r="AI149" s="238"/>
      <c r="AJ149" s="238"/>
      <c r="AK149" s="238"/>
      <c r="AL149" s="238"/>
      <c r="AM149" s="238"/>
      <c r="AN149" s="238"/>
      <c r="AO149" s="238"/>
      <c r="AP149" s="238"/>
      <c r="AQ149" s="238"/>
      <c r="AR149" s="238"/>
      <c r="AS149" s="238"/>
      <c r="AT149" s="238"/>
      <c r="AU149" s="238"/>
      <c r="AV149" s="238"/>
      <c r="AW149" s="238"/>
      <c r="AX149" s="238"/>
      <c r="AY149" s="238"/>
      <c r="AZ149" s="238"/>
      <c r="BA149" s="238"/>
      <c r="BB149" s="238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38"/>
      <c r="BS149" s="238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38"/>
      <c r="CJ149" s="238"/>
      <c r="CK149" s="238"/>
      <c r="CL149" s="238"/>
      <c r="CM149" s="238"/>
      <c r="CN149" s="238"/>
    </row>
    <row r="150" ht="10.5" customHeight="1">
      <c r="A150" s="12" t="str">
        <f t="shared" si="1"/>
        <v>242ML</v>
      </c>
      <c r="B150" s="12">
        <f t="shared" si="2"/>
        <v>2020</v>
      </c>
      <c r="C150" s="12">
        <f t="shared" si="3"/>
        <v>10</v>
      </c>
      <c r="D150" s="230">
        <f>'242MLInput'!B291</f>
        <v>44114</v>
      </c>
      <c r="E150" s="111" t="str">
        <f t="shared" si="22"/>
        <v>BUY</v>
      </c>
      <c r="F150" s="112" t="str">
        <f>'242MLInput'!H291</f>
        <v>LGA</v>
      </c>
      <c r="G150" s="111" t="str">
        <f>'242MLInput'!N291</f>
        <v>Kevin Mock</v>
      </c>
      <c r="H150" s="111" t="str">
        <f>'242MLInput'!O291</f>
        <v/>
      </c>
      <c r="I150" s="111" t="str">
        <f>'242MLInput'!Q291</f>
        <v>Passenger</v>
      </c>
      <c r="J150" s="112" t="str">
        <f>'242MLInput'!R291</f>
        <v>Boteler</v>
      </c>
      <c r="K150" s="113" t="str">
        <f>'242MLInput'!AC291</f>
        <v/>
      </c>
      <c r="L150" s="114"/>
      <c r="M150" s="115">
        <f>'242MLInput'!L291</f>
        <v>1.4</v>
      </c>
      <c r="N150" s="111" t="str">
        <f>IF(F150="","",(IF(R150='242MLInput'!K291,"","ERROR!")))</f>
        <v>ERROR!</v>
      </c>
      <c r="O150" s="64"/>
      <c r="P150" s="121">
        <v>1719.0</v>
      </c>
      <c r="Q150" s="133"/>
      <c r="R150" s="224">
        <f t="shared" si="5"/>
        <v>2661.6</v>
      </c>
      <c r="S150" s="235" t="str">
        <f>HYPERLINK('242MLInput'!AD291)</f>
        <v/>
      </c>
      <c r="T150" s="236" t="str">
        <f>HYPERLINK('242MLInput'!AE291)</f>
        <v/>
      </c>
      <c r="U150" s="237" t="str">
        <f>HYPERLINK('242MLInput'!AF291)</f>
        <v/>
      </c>
      <c r="V150" s="237" t="str">
        <f>HYPERLINK('242MLInput'!AG291)</f>
        <v/>
      </c>
      <c r="W150" s="237" t="str">
        <f>HYPERLINK('242MLInput'!AH291)</f>
        <v/>
      </c>
      <c r="X150" s="237" t="str">
        <f>HYPERLINK('242MLInput'!AI291)</f>
        <v/>
      </c>
      <c r="Y150" s="237" t="str">
        <f>HYPERLINK('242MLInput'!AJ291)</f>
        <v/>
      </c>
      <c r="Z150" s="237" t="str">
        <f>HYPERLINK('242MLInput'!AK291)</f>
        <v/>
      </c>
      <c r="AA150" s="238"/>
      <c r="AB150" s="238"/>
      <c r="AC150" s="238"/>
      <c r="AD150" s="238"/>
      <c r="AE150" s="238"/>
      <c r="AF150" s="238"/>
      <c r="AG150" s="238"/>
      <c r="AH150" s="238"/>
      <c r="AI150" s="238"/>
      <c r="AJ150" s="238"/>
      <c r="AK150" s="238"/>
      <c r="AL150" s="238"/>
      <c r="AM150" s="238"/>
      <c r="AN150" s="238"/>
      <c r="AO150" s="238"/>
      <c r="AP150" s="238"/>
      <c r="AQ150" s="238"/>
      <c r="AR150" s="238"/>
      <c r="AS150" s="238"/>
      <c r="AT150" s="238"/>
      <c r="AU150" s="238"/>
      <c r="AV150" s="238"/>
      <c r="AW150" s="238"/>
      <c r="AX150" s="238"/>
      <c r="AY150" s="238"/>
      <c r="AZ150" s="238"/>
      <c r="BA150" s="238"/>
      <c r="BB150" s="238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38"/>
      <c r="BS150" s="238"/>
      <c r="BT150" s="238"/>
      <c r="BU150" s="238"/>
      <c r="BV150" s="238"/>
      <c r="BW150" s="238"/>
      <c r="BX150" s="238"/>
      <c r="BY150" s="238"/>
      <c r="BZ150" s="238"/>
      <c r="CA150" s="238"/>
      <c r="CB150" s="238"/>
      <c r="CC150" s="238"/>
      <c r="CD150" s="238"/>
      <c r="CE150" s="238"/>
      <c r="CF150" s="238"/>
      <c r="CG150" s="238"/>
      <c r="CH150" s="238"/>
      <c r="CI150" s="238"/>
      <c r="CJ150" s="238"/>
      <c r="CK150" s="238"/>
      <c r="CL150" s="238"/>
      <c r="CM150" s="238"/>
      <c r="CN150" s="238"/>
    </row>
    <row r="151" ht="10.5" customHeight="1">
      <c r="A151" s="12" t="str">
        <f t="shared" si="1"/>
        <v>242ML</v>
      </c>
      <c r="B151" s="12">
        <f t="shared" si="2"/>
        <v>2020</v>
      </c>
      <c r="C151" s="12">
        <f t="shared" si="3"/>
        <v>10</v>
      </c>
      <c r="D151" s="230">
        <f>'242MLInput'!B292</f>
        <v>44114</v>
      </c>
      <c r="E151" s="111" t="str">
        <f t="shared" si="22"/>
        <v>LGA</v>
      </c>
      <c r="F151" s="112" t="str">
        <f>'242MLInput'!H292</f>
        <v>BUY</v>
      </c>
      <c r="G151" s="111" t="str">
        <f>'242MLInput'!N292</f>
        <v>Kevin Mock</v>
      </c>
      <c r="H151" s="111" t="str">
        <f>'242MLInput'!O292</f>
        <v/>
      </c>
      <c r="I151" s="111" t="str">
        <f>'242MLInput'!Q292</f>
        <v>Passenger</v>
      </c>
      <c r="J151" s="112" t="str">
        <f>'242MLInput'!R292</f>
        <v>Boteler</v>
      </c>
      <c r="K151" s="113" t="str">
        <f>'242MLInput'!AC292</f>
        <v/>
      </c>
      <c r="L151" s="114"/>
      <c r="M151" s="115">
        <f>'242MLInput'!L292</f>
        <v>1.4</v>
      </c>
      <c r="N151" s="111" t="str">
        <f>IF(F151="","",(IF(R151='242MLInput'!K292,"","ERROR!")))</f>
        <v>ERROR!</v>
      </c>
      <c r="O151" s="64"/>
      <c r="P151" s="121">
        <v>1720.0</v>
      </c>
      <c r="Q151" s="133"/>
      <c r="R151" s="224">
        <f t="shared" si="5"/>
        <v>2663</v>
      </c>
      <c r="S151" s="235" t="str">
        <f>HYPERLINK('242MLInput'!AD292)</f>
        <v/>
      </c>
      <c r="T151" s="236" t="str">
        <f>HYPERLINK('242MLInput'!AE292)</f>
        <v/>
      </c>
      <c r="U151" s="237" t="str">
        <f>HYPERLINK('242MLInput'!AF292)</f>
        <v/>
      </c>
      <c r="V151" s="237" t="str">
        <f>HYPERLINK('242MLInput'!AG292)</f>
        <v/>
      </c>
      <c r="W151" s="237" t="str">
        <f>HYPERLINK('242MLInput'!AH292)</f>
        <v/>
      </c>
      <c r="X151" s="237" t="str">
        <f>HYPERLINK('242MLInput'!AI292)</f>
        <v/>
      </c>
      <c r="Y151" s="237" t="str">
        <f>HYPERLINK('242MLInput'!AJ292)</f>
        <v/>
      </c>
      <c r="Z151" s="237" t="str">
        <f>HYPERLINK('242MLInput'!AK292)</f>
        <v/>
      </c>
      <c r="AA151" s="238"/>
      <c r="AB151" s="238"/>
      <c r="AC151" s="238"/>
      <c r="AD151" s="238"/>
      <c r="AE151" s="238"/>
      <c r="AF151" s="238"/>
      <c r="AG151" s="238"/>
      <c r="AH151" s="238"/>
      <c r="AI151" s="238"/>
      <c r="AJ151" s="238"/>
      <c r="AK151" s="238"/>
      <c r="AL151" s="238"/>
      <c r="AM151" s="238"/>
      <c r="AN151" s="238"/>
      <c r="AO151" s="238"/>
      <c r="AP151" s="238"/>
      <c r="AQ151" s="238"/>
      <c r="AR151" s="238"/>
      <c r="AS151" s="238"/>
      <c r="AT151" s="238"/>
      <c r="AU151" s="238"/>
      <c r="AV151" s="238"/>
      <c r="AW151" s="238"/>
      <c r="AX151" s="238"/>
      <c r="AY151" s="238"/>
      <c r="AZ151" s="238"/>
      <c r="BA151" s="238"/>
      <c r="BB151" s="238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8"/>
      <c r="BS151" s="238"/>
      <c r="BT151" s="238"/>
      <c r="BU151" s="238"/>
      <c r="BV151" s="238"/>
      <c r="BW151" s="238"/>
      <c r="BX151" s="238"/>
      <c r="BY151" s="238"/>
      <c r="BZ151" s="238"/>
      <c r="CA151" s="238"/>
      <c r="CB151" s="238"/>
      <c r="CC151" s="238"/>
      <c r="CD151" s="238"/>
      <c r="CE151" s="238"/>
      <c r="CF151" s="238"/>
      <c r="CG151" s="238"/>
      <c r="CH151" s="238"/>
      <c r="CI151" s="238"/>
      <c r="CJ151" s="238"/>
      <c r="CK151" s="238"/>
      <c r="CL151" s="238"/>
      <c r="CM151" s="238"/>
      <c r="CN151" s="238"/>
    </row>
    <row r="152" ht="10.5" customHeight="1">
      <c r="A152" s="118" t="str">
        <f t="shared" si="1"/>
        <v>242ML</v>
      </c>
      <c r="B152" s="118">
        <f t="shared" si="2"/>
        <v>2020</v>
      </c>
      <c r="C152" s="118">
        <f t="shared" si="3"/>
        <v>10</v>
      </c>
      <c r="D152" s="119">
        <f>'242MLInput'!B299</f>
        <v>44116</v>
      </c>
      <c r="E152" s="120" t="str">
        <f t="shared" si="22"/>
        <v>BUY</v>
      </c>
      <c r="F152" s="121" t="str">
        <f>'242MLInput'!H299</f>
        <v>BUY</v>
      </c>
      <c r="G152" s="120" t="str">
        <f>'242MLInput'!N299</f>
        <v>Kevin Mock</v>
      </c>
      <c r="H152" s="120" t="str">
        <f>'242MLInput'!O299</f>
        <v/>
      </c>
      <c r="I152" s="120" t="str">
        <f>'242MLInput'!Q299</f>
        <v>Passenger</v>
      </c>
      <c r="J152" s="121" t="str">
        <f>'242MLInput'!R299</f>
        <v>Duchin</v>
      </c>
      <c r="K152" s="122" t="str">
        <f>'242MLInput'!AC299</f>
        <v/>
      </c>
      <c r="L152" s="123"/>
      <c r="M152" s="124">
        <f>'242MLInput'!L299</f>
        <v>0.2</v>
      </c>
      <c r="N152" s="120" t="str">
        <f>IF(F152="","",(IF(R152='242MLInput'!K299,"","ERROR!")))</f>
        <v>ERROR!</v>
      </c>
      <c r="O152" s="120"/>
      <c r="P152" s="121"/>
      <c r="Q152" s="121"/>
      <c r="R152" s="224">
        <f t="shared" si="5"/>
        <v>2663.2</v>
      </c>
      <c r="S152" s="132" t="str">
        <f>HYPERLINK('242MLInput'!AD299)</f>
        <v/>
      </c>
      <c r="T152" s="132" t="str">
        <f>HYPERLINK('242MLInput'!AE299)</f>
        <v/>
      </c>
      <c r="U152" s="132" t="str">
        <f>HYPERLINK('242MLInput'!AF299)</f>
        <v/>
      </c>
      <c r="V152" s="132" t="str">
        <f>HYPERLINK('242MLInput'!AG299)</f>
        <v/>
      </c>
      <c r="W152" s="132" t="str">
        <f>HYPERLINK('242MLInput'!AH299)</f>
        <v/>
      </c>
      <c r="X152" s="132" t="str">
        <f>HYPERLINK('242MLInput'!AI299)</f>
        <v/>
      </c>
      <c r="Y152" s="132" t="str">
        <f>HYPERLINK('242MLInput'!AJ299)</f>
        <v/>
      </c>
      <c r="Z152" s="132" t="str">
        <f>HYPERLINK('242MLInput'!AK299)</f>
        <v/>
      </c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118"/>
      <c r="AS152" s="118"/>
      <c r="AT152" s="118"/>
      <c r="AU152" s="118"/>
      <c r="AV152" s="118"/>
      <c r="AW152" s="118"/>
      <c r="AX152" s="118"/>
      <c r="AY152" s="118"/>
      <c r="AZ152" s="118"/>
      <c r="BA152" s="118"/>
      <c r="BB152" s="118"/>
      <c r="BC152" s="118"/>
      <c r="BD152" s="118"/>
      <c r="BE152" s="118"/>
      <c r="BF152" s="118"/>
      <c r="BG152" s="118"/>
      <c r="BH152" s="118"/>
      <c r="BI152" s="118"/>
      <c r="BJ152" s="118"/>
      <c r="BK152" s="118"/>
      <c r="BL152" s="118"/>
      <c r="BM152" s="118"/>
      <c r="BN152" s="118"/>
      <c r="BO152" s="118"/>
      <c r="BP152" s="118"/>
      <c r="BQ152" s="118"/>
      <c r="BR152" s="118"/>
      <c r="BS152" s="118"/>
      <c r="BT152" s="118"/>
      <c r="BU152" s="118"/>
      <c r="BV152" s="118"/>
      <c r="BW152" s="118"/>
      <c r="BX152" s="118"/>
      <c r="BY152" s="118"/>
      <c r="BZ152" s="118"/>
      <c r="CA152" s="118"/>
      <c r="CB152" s="118"/>
      <c r="CC152" s="118"/>
      <c r="CD152" s="118"/>
      <c r="CE152" s="118"/>
      <c r="CF152" s="118"/>
      <c r="CG152" s="118"/>
      <c r="CH152" s="118"/>
      <c r="CI152" s="118"/>
      <c r="CJ152" s="118"/>
      <c r="CK152" s="118"/>
      <c r="CL152" s="118"/>
      <c r="CM152" s="118"/>
      <c r="CN152" s="118"/>
    </row>
    <row r="153" ht="10.5" customHeight="1">
      <c r="A153" s="118" t="str">
        <f t="shared" si="1"/>
        <v>242ML</v>
      </c>
      <c r="B153" s="118">
        <f t="shared" si="2"/>
        <v>2020</v>
      </c>
      <c r="C153" s="118">
        <f t="shared" si="3"/>
        <v>10</v>
      </c>
      <c r="D153" s="119">
        <f>'242MLInput'!B300</f>
        <v>44116</v>
      </c>
      <c r="E153" s="120" t="str">
        <f t="shared" si="22"/>
        <v>BUY</v>
      </c>
      <c r="F153" s="121" t="str">
        <f>'242MLInput'!H300</f>
        <v>PSM</v>
      </c>
      <c r="G153" s="120" t="str">
        <f>'242MLInput'!N300</f>
        <v>Kevin Mock</v>
      </c>
      <c r="H153" s="120" t="str">
        <f>'242MLInput'!O300</f>
        <v/>
      </c>
      <c r="I153" s="120" t="str">
        <f>'242MLInput'!Q300</f>
        <v>Passenger</v>
      </c>
      <c r="J153" s="121" t="str">
        <f>'242MLInput'!R300</f>
        <v>Duchin</v>
      </c>
      <c r="K153" s="122" t="str">
        <f>'242MLInput'!AC300</f>
        <v/>
      </c>
      <c r="L153" s="123"/>
      <c r="M153" s="124">
        <f>'242MLInput'!L300</f>
        <v>2</v>
      </c>
      <c r="N153" s="120" t="str">
        <f>IF(F153="","",(IF(R153='242MLInput'!K300,"","ERROR!")))</f>
        <v>ERROR!</v>
      </c>
      <c r="O153" s="120"/>
      <c r="P153" s="121"/>
      <c r="Q153" s="121"/>
      <c r="R153" s="224">
        <f t="shared" si="5"/>
        <v>2665.2</v>
      </c>
      <c r="S153" s="132" t="str">
        <f>HYPERLINK('242MLInput'!AD300)</f>
        <v/>
      </c>
      <c r="T153" s="132" t="str">
        <f>HYPERLINK('242MLInput'!AE300)</f>
        <v/>
      </c>
      <c r="U153" s="132" t="str">
        <f>HYPERLINK('242MLInput'!AF300)</f>
        <v/>
      </c>
      <c r="V153" s="132" t="str">
        <f>HYPERLINK('242MLInput'!AG300)</f>
        <v/>
      </c>
      <c r="W153" s="132" t="str">
        <f>HYPERLINK('242MLInput'!AH300)</f>
        <v/>
      </c>
      <c r="X153" s="132" t="str">
        <f>HYPERLINK('242MLInput'!AI300)</f>
        <v/>
      </c>
      <c r="Y153" s="132" t="str">
        <f>HYPERLINK('242MLInput'!AJ300)</f>
        <v/>
      </c>
      <c r="Z153" s="132" t="str">
        <f>HYPERLINK('242MLInput'!AK300)</f>
        <v/>
      </c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118"/>
      <c r="BM153" s="118"/>
      <c r="BN153" s="118"/>
      <c r="BO153" s="118"/>
      <c r="BP153" s="118"/>
      <c r="BQ153" s="118"/>
      <c r="BR153" s="118"/>
      <c r="BS153" s="118"/>
      <c r="BT153" s="118"/>
      <c r="BU153" s="118"/>
      <c r="BV153" s="118"/>
      <c r="BW153" s="118"/>
      <c r="BX153" s="118"/>
      <c r="BY153" s="118"/>
      <c r="BZ153" s="118"/>
      <c r="CA153" s="118"/>
      <c r="CB153" s="118"/>
      <c r="CC153" s="118"/>
      <c r="CD153" s="118"/>
      <c r="CE153" s="118"/>
      <c r="CF153" s="118"/>
      <c r="CG153" s="118"/>
      <c r="CH153" s="118"/>
      <c r="CI153" s="118"/>
      <c r="CJ153" s="118"/>
      <c r="CK153" s="118"/>
      <c r="CL153" s="118"/>
      <c r="CM153" s="118"/>
      <c r="CN153" s="118"/>
    </row>
    <row r="154" ht="10.5" customHeight="1">
      <c r="A154" s="118" t="str">
        <f t="shared" si="1"/>
        <v>242ML</v>
      </c>
      <c r="B154" s="118">
        <f t="shared" si="2"/>
        <v>2020</v>
      </c>
      <c r="C154" s="118">
        <f t="shared" si="3"/>
        <v>10</v>
      </c>
      <c r="D154" s="119">
        <f>'242MLInput'!B301</f>
        <v>44116</v>
      </c>
      <c r="E154" s="120" t="str">
        <f t="shared" si="22"/>
        <v>PSM</v>
      </c>
      <c r="F154" s="121" t="str">
        <f>'242MLInput'!H301</f>
        <v>BUY</v>
      </c>
      <c r="G154" s="120" t="str">
        <f>'242MLInput'!N301</f>
        <v>Kevin Mock</v>
      </c>
      <c r="H154" s="120" t="str">
        <f>'242MLInput'!O301</f>
        <v/>
      </c>
      <c r="I154" s="120" t="str">
        <f>'242MLInput'!Q301</f>
        <v>Passenger</v>
      </c>
      <c r="J154" s="121" t="str">
        <f>'242MLInput'!R301</f>
        <v>Duchin</v>
      </c>
      <c r="K154" s="122" t="str">
        <f>'242MLInput'!AC301</f>
        <v/>
      </c>
      <c r="L154" s="123"/>
      <c r="M154" s="124">
        <f>'242MLInput'!L301</f>
        <v>2</v>
      </c>
      <c r="N154" s="120" t="str">
        <f>IF(F154="","",(IF(R154='242MLInput'!K301,"","ERROR!")))</f>
        <v>ERROR!</v>
      </c>
      <c r="O154" s="120"/>
      <c r="P154" s="121"/>
      <c r="Q154" s="121"/>
      <c r="R154" s="224">
        <f t="shared" si="5"/>
        <v>2667.2</v>
      </c>
      <c r="S154" s="132" t="str">
        <f>HYPERLINK('242MLInput'!AD301)</f>
        <v/>
      </c>
      <c r="T154" s="132" t="str">
        <f>HYPERLINK('242MLInput'!AE301)</f>
        <v/>
      </c>
      <c r="U154" s="132" t="str">
        <f>HYPERLINK('242MLInput'!AF301)</f>
        <v/>
      </c>
      <c r="V154" s="132" t="str">
        <f>HYPERLINK('242MLInput'!AG301)</f>
        <v/>
      </c>
      <c r="W154" s="132" t="str">
        <f>HYPERLINK('242MLInput'!AH301)</f>
        <v/>
      </c>
      <c r="X154" s="132" t="str">
        <f>HYPERLINK('242MLInput'!AI301)</f>
        <v/>
      </c>
      <c r="Y154" s="132" t="str">
        <f>HYPERLINK('242MLInput'!AJ301)</f>
        <v/>
      </c>
      <c r="Z154" s="132" t="str">
        <f>HYPERLINK('242MLInput'!AK301)</f>
        <v/>
      </c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18"/>
      <c r="AW154" s="118"/>
      <c r="AX154" s="118"/>
      <c r="AY154" s="118"/>
      <c r="AZ154" s="118"/>
      <c r="BA154" s="118"/>
      <c r="BB154" s="118"/>
      <c r="BC154" s="118"/>
      <c r="BD154" s="118"/>
      <c r="BE154" s="118"/>
      <c r="BF154" s="118"/>
      <c r="BG154" s="118"/>
      <c r="BH154" s="118"/>
      <c r="BI154" s="118"/>
      <c r="BJ154" s="118"/>
      <c r="BK154" s="118"/>
      <c r="BL154" s="118"/>
      <c r="BM154" s="118"/>
      <c r="BN154" s="118"/>
      <c r="BO154" s="118"/>
      <c r="BP154" s="118"/>
      <c r="BQ154" s="118"/>
      <c r="BR154" s="118"/>
      <c r="BS154" s="118"/>
      <c r="BT154" s="118"/>
      <c r="BU154" s="118"/>
      <c r="BV154" s="118"/>
      <c r="BW154" s="118"/>
      <c r="BX154" s="118"/>
      <c r="BY154" s="118"/>
      <c r="BZ154" s="118"/>
      <c r="CA154" s="118"/>
      <c r="CB154" s="118"/>
      <c r="CC154" s="118"/>
      <c r="CD154" s="118"/>
      <c r="CE154" s="118"/>
      <c r="CF154" s="118"/>
      <c r="CG154" s="118"/>
      <c r="CH154" s="118"/>
      <c r="CI154" s="118"/>
      <c r="CJ154" s="118"/>
      <c r="CK154" s="118"/>
      <c r="CL154" s="118"/>
      <c r="CM154" s="118"/>
      <c r="CN154" s="118"/>
    </row>
    <row r="155" ht="10.5" customHeight="1">
      <c r="A155" s="12" t="str">
        <f t="shared" si="1"/>
        <v>242ML</v>
      </c>
      <c r="B155" s="12">
        <f t="shared" si="2"/>
        <v>2020</v>
      </c>
      <c r="C155" s="12">
        <f t="shared" si="3"/>
        <v>10</v>
      </c>
      <c r="D155" s="230">
        <f>'242MLInput'!B302</f>
        <v>44117</v>
      </c>
      <c r="E155" s="111" t="str">
        <f t="shared" si="22"/>
        <v>BUY</v>
      </c>
      <c r="F155" s="112" t="str">
        <f>'242MLInput'!H302</f>
        <v>BQU</v>
      </c>
      <c r="G155" s="111" t="str">
        <f>'242MLInput'!N302</f>
        <v>Kevin Mock</v>
      </c>
      <c r="H155" s="111" t="str">
        <f>'242MLInput'!O302</f>
        <v/>
      </c>
      <c r="I155" s="111" t="str">
        <f>'242MLInput'!Q302</f>
        <v>Passenger</v>
      </c>
      <c r="J155" s="112" t="str">
        <f>'242MLInput'!R302</f>
        <v>Perry</v>
      </c>
      <c r="K155" s="113" t="str">
        <f>'242MLInput'!AC302</f>
        <v/>
      </c>
      <c r="L155" s="114"/>
      <c r="M155" s="115">
        <f>'242MLInput'!L302</f>
        <v>1</v>
      </c>
      <c r="N155" s="111" t="str">
        <f>IF(F155="","",(IF(R155='242MLInput'!K302,"","ERROR!")))</f>
        <v>ERROR!</v>
      </c>
      <c r="O155" s="64"/>
      <c r="P155" s="121"/>
      <c r="Q155" s="133"/>
      <c r="R155" s="224">
        <f t="shared" si="5"/>
        <v>2668.2</v>
      </c>
      <c r="S155" s="235" t="str">
        <f>HYPERLINK('242MLInput'!AD302)</f>
        <v/>
      </c>
      <c r="T155" s="236" t="str">
        <f>HYPERLINK('242MLInput'!AE302)</f>
        <v/>
      </c>
      <c r="U155" s="237" t="str">
        <f>HYPERLINK('242MLInput'!AF302)</f>
        <v/>
      </c>
      <c r="V155" s="237" t="str">
        <f>HYPERLINK('242MLInput'!AG302)</f>
        <v/>
      </c>
      <c r="W155" s="237" t="str">
        <f>HYPERLINK('242MLInput'!AH302)</f>
        <v/>
      </c>
      <c r="X155" s="237" t="str">
        <f>HYPERLINK('242MLInput'!AI302)</f>
        <v/>
      </c>
      <c r="Y155" s="237" t="str">
        <f>HYPERLINK('242MLInput'!AJ302)</f>
        <v/>
      </c>
      <c r="Z155" s="237" t="str">
        <f>HYPERLINK('242MLInput'!AK302)</f>
        <v/>
      </c>
      <c r="AA155" s="238"/>
      <c r="AB155" s="238"/>
      <c r="AC155" s="238"/>
      <c r="AD155" s="238"/>
      <c r="AE155" s="238"/>
      <c r="AF155" s="238"/>
      <c r="AG155" s="238"/>
      <c r="AH155" s="238"/>
      <c r="AI155" s="238"/>
      <c r="AJ155" s="238"/>
      <c r="AK155" s="238"/>
      <c r="AL155" s="238"/>
      <c r="AM155" s="238"/>
      <c r="AN155" s="238"/>
      <c r="AO155" s="238"/>
      <c r="AP155" s="238"/>
      <c r="AQ155" s="238"/>
      <c r="AR155" s="238"/>
      <c r="AS155" s="238"/>
      <c r="AT155" s="238"/>
      <c r="AU155" s="238"/>
      <c r="AV155" s="238"/>
      <c r="AW155" s="238"/>
      <c r="AX155" s="238"/>
      <c r="AY155" s="238"/>
      <c r="AZ155" s="238"/>
      <c r="BA155" s="238"/>
      <c r="BB155" s="238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8"/>
      <c r="BS155" s="238"/>
      <c r="BT155" s="238"/>
      <c r="BU155" s="238"/>
      <c r="BV155" s="238"/>
      <c r="BW155" s="238"/>
      <c r="BX155" s="238"/>
      <c r="BY155" s="238"/>
      <c r="BZ155" s="238"/>
      <c r="CA155" s="238"/>
      <c r="CB155" s="238"/>
      <c r="CC155" s="238"/>
      <c r="CD155" s="238"/>
      <c r="CE155" s="238"/>
      <c r="CF155" s="238"/>
      <c r="CG155" s="238"/>
      <c r="CH155" s="238"/>
      <c r="CI155" s="238"/>
      <c r="CJ155" s="238"/>
      <c r="CK155" s="238"/>
      <c r="CL155" s="238"/>
      <c r="CM155" s="238"/>
      <c r="CN155" s="238"/>
    </row>
    <row r="156" ht="10.5" customHeight="1">
      <c r="A156" s="12" t="str">
        <f t="shared" si="1"/>
        <v>242ML</v>
      </c>
      <c r="B156" s="12">
        <f t="shared" si="2"/>
        <v>2020</v>
      </c>
      <c r="C156" s="12">
        <f t="shared" si="3"/>
        <v>10</v>
      </c>
      <c r="D156" s="230">
        <f>'242MLInput'!B303</f>
        <v>44117</v>
      </c>
      <c r="E156" s="111" t="str">
        <f t="shared" si="22"/>
        <v>BQU</v>
      </c>
      <c r="F156" s="112" t="str">
        <f>'242MLInput'!H303</f>
        <v>BUY</v>
      </c>
      <c r="G156" s="111" t="str">
        <f>'242MLInput'!N303</f>
        <v>Kevin Mock</v>
      </c>
      <c r="H156" s="111" t="str">
        <f>'242MLInput'!O303</f>
        <v/>
      </c>
      <c r="I156" s="111" t="str">
        <f>'242MLInput'!Q303</f>
        <v>Passenger</v>
      </c>
      <c r="J156" s="112" t="str">
        <f>'242MLInput'!R303</f>
        <v>Perry</v>
      </c>
      <c r="K156" s="113" t="str">
        <f>'242MLInput'!AC303</f>
        <v/>
      </c>
      <c r="L156" s="114"/>
      <c r="M156" s="115">
        <f>'242MLInput'!L303</f>
        <v>1.1</v>
      </c>
      <c r="N156" s="111" t="str">
        <f>IF(F156="","",(IF(R156='242MLInput'!K303,"","ERROR!")))</f>
        <v>ERROR!</v>
      </c>
      <c r="O156" s="64"/>
      <c r="P156" s="121"/>
      <c r="Q156" s="133"/>
      <c r="R156" s="224">
        <f t="shared" si="5"/>
        <v>2669.3</v>
      </c>
      <c r="S156" s="235" t="str">
        <f>HYPERLINK('242MLInput'!AD303)</f>
        <v/>
      </c>
      <c r="T156" s="236" t="str">
        <f>HYPERLINK('242MLInput'!AE303)</f>
        <v/>
      </c>
      <c r="U156" s="237" t="str">
        <f>HYPERLINK('242MLInput'!AF303)</f>
        <v/>
      </c>
      <c r="V156" s="237" t="str">
        <f>HYPERLINK('242MLInput'!AG303)</f>
        <v/>
      </c>
      <c r="W156" s="237" t="str">
        <f>HYPERLINK('242MLInput'!AH303)</f>
        <v/>
      </c>
      <c r="X156" s="237" t="str">
        <f>HYPERLINK('242MLInput'!AI303)</f>
        <v/>
      </c>
      <c r="Y156" s="237" t="str">
        <f>HYPERLINK('242MLInput'!AJ303)</f>
        <v/>
      </c>
      <c r="Z156" s="237" t="str">
        <f>HYPERLINK('242MLInput'!AK303)</f>
        <v/>
      </c>
      <c r="AA156" s="238"/>
      <c r="AB156" s="238"/>
      <c r="AC156" s="238"/>
      <c r="AD156" s="238"/>
      <c r="AE156" s="238"/>
      <c r="AF156" s="238"/>
      <c r="AG156" s="238"/>
      <c r="AH156" s="238"/>
      <c r="AI156" s="238"/>
      <c r="AJ156" s="238"/>
      <c r="AK156" s="238"/>
      <c r="AL156" s="238"/>
      <c r="AM156" s="238"/>
      <c r="AN156" s="238"/>
      <c r="AO156" s="238"/>
      <c r="AP156" s="238"/>
      <c r="AQ156" s="238"/>
      <c r="AR156" s="238"/>
      <c r="AS156" s="238"/>
      <c r="AT156" s="238"/>
      <c r="AU156" s="238"/>
      <c r="AV156" s="238"/>
      <c r="AW156" s="238"/>
      <c r="AX156" s="238"/>
      <c r="AY156" s="238"/>
      <c r="AZ156" s="238"/>
      <c r="BA156" s="238"/>
      <c r="BB156" s="238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8"/>
      <c r="BS156" s="238"/>
      <c r="BT156" s="238"/>
      <c r="BU156" s="238"/>
      <c r="BV156" s="238"/>
      <c r="BW156" s="238"/>
      <c r="BX156" s="238"/>
      <c r="BY156" s="238"/>
      <c r="BZ156" s="238"/>
      <c r="CA156" s="238"/>
      <c r="CB156" s="238"/>
      <c r="CC156" s="238"/>
      <c r="CD156" s="238"/>
      <c r="CE156" s="238"/>
      <c r="CF156" s="238"/>
      <c r="CG156" s="238"/>
      <c r="CH156" s="238"/>
      <c r="CI156" s="238"/>
      <c r="CJ156" s="238"/>
      <c r="CK156" s="238"/>
      <c r="CL156" s="238"/>
      <c r="CM156" s="238"/>
      <c r="CN156" s="238"/>
    </row>
    <row r="157" ht="10.5" customHeight="1">
      <c r="A157" s="118" t="str">
        <f t="shared" si="1"/>
        <v>242ML</v>
      </c>
      <c r="B157" s="118">
        <f t="shared" si="2"/>
        <v>2020</v>
      </c>
      <c r="C157" s="118">
        <f t="shared" si="3"/>
        <v>10</v>
      </c>
      <c r="D157" s="119">
        <f>'242MLInput'!B304</f>
        <v>44117</v>
      </c>
      <c r="E157" s="120" t="str">
        <f t="shared" si="22"/>
        <v>BUY</v>
      </c>
      <c r="F157" s="121" t="str">
        <f>'242MLInput'!H304</f>
        <v>GSO</v>
      </c>
      <c r="G157" s="120" t="str">
        <f>'242MLInput'!N304</f>
        <v>Kevin Mock</v>
      </c>
      <c r="H157" s="120" t="str">
        <f>'242MLInput'!O304</f>
        <v/>
      </c>
      <c r="I157" s="120" t="str">
        <f>'242MLInput'!Q304</f>
        <v>Non-Rev</v>
      </c>
      <c r="J157" s="121" t="str">
        <f>'242MLInput'!R304</f>
        <v>Mx</v>
      </c>
      <c r="K157" s="122" t="str">
        <f>'242MLInput'!AC304</f>
        <v/>
      </c>
      <c r="L157" s="123"/>
      <c r="M157" s="124">
        <f>'242MLInput'!L304</f>
        <v>0.2</v>
      </c>
      <c r="N157" s="120" t="str">
        <f>IF(F157="","",(IF(R157='242MLInput'!K304,"","ERROR!")))</f>
        <v>ERROR!</v>
      </c>
      <c r="O157" s="120"/>
      <c r="P157" s="121"/>
      <c r="Q157" s="121"/>
      <c r="R157" s="224">
        <f t="shared" si="5"/>
        <v>2669.5</v>
      </c>
      <c r="S157" s="132" t="str">
        <f>HYPERLINK('242MLInput'!AD304)</f>
        <v/>
      </c>
      <c r="T157" s="132" t="str">
        <f>HYPERLINK('242MLInput'!AE304)</f>
        <v/>
      </c>
      <c r="U157" s="132" t="str">
        <f>HYPERLINK('242MLInput'!AF304)</f>
        <v/>
      </c>
      <c r="V157" s="132" t="str">
        <f>HYPERLINK('242MLInput'!AG304)</f>
        <v/>
      </c>
      <c r="W157" s="132" t="str">
        <f>HYPERLINK('242MLInput'!AH304)</f>
        <v/>
      </c>
      <c r="X157" s="132" t="str">
        <f>HYPERLINK('242MLInput'!AI304)</f>
        <v/>
      </c>
      <c r="Y157" s="132" t="str">
        <f>HYPERLINK('242MLInput'!AJ304)</f>
        <v/>
      </c>
      <c r="Z157" s="132" t="str">
        <f>HYPERLINK('242MLInput'!AK304)</f>
        <v/>
      </c>
      <c r="AA157" s="118"/>
      <c r="AB157" s="118"/>
      <c r="AC157" s="118"/>
      <c r="AD157" s="118"/>
      <c r="AE157" s="118"/>
      <c r="AF157" s="118"/>
      <c r="AG157" s="118"/>
      <c r="AH157" s="118"/>
      <c r="AI157" s="118"/>
      <c r="AJ157" s="118"/>
      <c r="AK157" s="118"/>
      <c r="AL157" s="118"/>
      <c r="AM157" s="118"/>
      <c r="AN157" s="118"/>
      <c r="AO157" s="118"/>
      <c r="AP157" s="118"/>
      <c r="AQ157" s="118"/>
      <c r="AR157" s="118"/>
      <c r="AS157" s="118"/>
      <c r="AT157" s="118"/>
      <c r="AU157" s="118"/>
      <c r="AV157" s="118"/>
      <c r="AW157" s="118"/>
      <c r="AX157" s="118"/>
      <c r="AY157" s="118"/>
      <c r="AZ157" s="118"/>
      <c r="BA157" s="118"/>
      <c r="BB157" s="118"/>
      <c r="BC157" s="118"/>
      <c r="BD157" s="118"/>
      <c r="BE157" s="118"/>
      <c r="BF157" s="118"/>
      <c r="BG157" s="118"/>
      <c r="BH157" s="118"/>
      <c r="BI157" s="118"/>
      <c r="BJ157" s="118"/>
      <c r="BK157" s="118"/>
      <c r="BL157" s="118"/>
      <c r="BM157" s="118"/>
      <c r="BN157" s="118"/>
      <c r="BO157" s="118"/>
      <c r="BP157" s="118"/>
      <c r="BQ157" s="118"/>
      <c r="BR157" s="118"/>
      <c r="BS157" s="118"/>
      <c r="BT157" s="118"/>
      <c r="BU157" s="118"/>
      <c r="BV157" s="118"/>
      <c r="BW157" s="118"/>
      <c r="BX157" s="118"/>
      <c r="BY157" s="118"/>
      <c r="BZ157" s="118"/>
      <c r="CA157" s="118"/>
      <c r="CB157" s="118"/>
      <c r="CC157" s="118"/>
      <c r="CD157" s="118"/>
      <c r="CE157" s="118"/>
      <c r="CF157" s="118"/>
      <c r="CG157" s="118"/>
      <c r="CH157" s="118"/>
      <c r="CI157" s="118"/>
      <c r="CJ157" s="118"/>
      <c r="CK157" s="118"/>
      <c r="CL157" s="118"/>
      <c r="CM157" s="118"/>
      <c r="CN157" s="118"/>
    </row>
    <row r="158" ht="10.5" customHeight="1">
      <c r="A158" s="118" t="str">
        <f t="shared" si="1"/>
        <v>242ML</v>
      </c>
      <c r="B158" s="118">
        <f t="shared" si="2"/>
        <v>2020</v>
      </c>
      <c r="C158" s="118">
        <f t="shared" si="3"/>
        <v>10</v>
      </c>
      <c r="D158" s="119">
        <f>'242MLInput'!B305</f>
        <v>44119</v>
      </c>
      <c r="E158" s="120" t="str">
        <f t="shared" si="22"/>
        <v>GSO</v>
      </c>
      <c r="F158" s="121" t="str">
        <f>'242MLInput'!H305</f>
        <v>BUY</v>
      </c>
      <c r="G158" s="120" t="str">
        <f>'242MLInput'!N305</f>
        <v>Kevin Mock</v>
      </c>
      <c r="H158" s="120" t="str">
        <f>'242MLInput'!O305</f>
        <v/>
      </c>
      <c r="I158" s="120" t="str">
        <f>'242MLInput'!Q305</f>
        <v>Non-Rev</v>
      </c>
      <c r="J158" s="121" t="str">
        <f>'242MLInput'!R305</f>
        <v>Mx</v>
      </c>
      <c r="K158" s="122" t="str">
        <f>'242MLInput'!AC305</f>
        <v/>
      </c>
      <c r="L158" s="123"/>
      <c r="M158" s="124">
        <f>'242MLInput'!L305</f>
        <v>0.1</v>
      </c>
      <c r="N158" s="120" t="str">
        <f>IF(F158="","",(IF(R158='242MLInput'!K305,"","ERROR!")))</f>
        <v>ERROR!</v>
      </c>
      <c r="O158" s="120"/>
      <c r="P158" s="121"/>
      <c r="Q158" s="121"/>
      <c r="R158" s="224">
        <f t="shared" si="5"/>
        <v>2669.6</v>
      </c>
      <c r="S158" s="132" t="str">
        <f>HYPERLINK('242MLInput'!AD305)</f>
        <v/>
      </c>
      <c r="T158" s="132" t="str">
        <f>HYPERLINK('242MLInput'!AE305)</f>
        <v/>
      </c>
      <c r="U158" s="132" t="str">
        <f>HYPERLINK('242MLInput'!AF305)</f>
        <v/>
      </c>
      <c r="V158" s="132" t="str">
        <f>HYPERLINK('242MLInput'!AG305)</f>
        <v/>
      </c>
      <c r="W158" s="132" t="str">
        <f>HYPERLINK('242MLInput'!AH305)</f>
        <v/>
      </c>
      <c r="X158" s="132" t="str">
        <f>HYPERLINK('242MLInput'!AI305)</f>
        <v/>
      </c>
      <c r="Y158" s="132" t="str">
        <f>HYPERLINK('242MLInput'!AJ305)</f>
        <v/>
      </c>
      <c r="Z158" s="132" t="str">
        <f>HYPERLINK('242MLInput'!AK305)</f>
        <v/>
      </c>
      <c r="AA158" s="118"/>
      <c r="AB158" s="118"/>
      <c r="AC158" s="118"/>
      <c r="AD158" s="118"/>
      <c r="AE158" s="118"/>
      <c r="AF158" s="118"/>
      <c r="AG158" s="118"/>
      <c r="AH158" s="118"/>
      <c r="AI158" s="118"/>
      <c r="AJ158" s="118"/>
      <c r="AK158" s="118"/>
      <c r="AL158" s="118"/>
      <c r="AM158" s="118"/>
      <c r="AN158" s="118"/>
      <c r="AO158" s="118"/>
      <c r="AP158" s="118"/>
      <c r="AQ158" s="118"/>
      <c r="AR158" s="118"/>
      <c r="AS158" s="118"/>
      <c r="AT158" s="118"/>
      <c r="AU158" s="118"/>
      <c r="AV158" s="118"/>
      <c r="AW158" s="118"/>
      <c r="AX158" s="118"/>
      <c r="AY158" s="118"/>
      <c r="AZ158" s="118"/>
      <c r="BA158" s="118"/>
      <c r="BB158" s="118"/>
      <c r="BC158" s="118"/>
      <c r="BD158" s="118"/>
      <c r="BE158" s="118"/>
      <c r="BF158" s="118"/>
      <c r="BG158" s="118"/>
      <c r="BH158" s="118"/>
      <c r="BI158" s="118"/>
      <c r="BJ158" s="118"/>
      <c r="BK158" s="118"/>
      <c r="BL158" s="118"/>
      <c r="BM158" s="118"/>
      <c r="BN158" s="118"/>
      <c r="BO158" s="118"/>
      <c r="BP158" s="118"/>
      <c r="BQ158" s="118"/>
      <c r="BR158" s="118"/>
      <c r="BS158" s="118"/>
      <c r="BT158" s="118"/>
      <c r="BU158" s="118"/>
      <c r="BV158" s="118"/>
      <c r="BW158" s="118"/>
      <c r="BX158" s="118"/>
      <c r="BY158" s="118"/>
      <c r="BZ158" s="118"/>
      <c r="CA158" s="118"/>
      <c r="CB158" s="118"/>
      <c r="CC158" s="118"/>
      <c r="CD158" s="118"/>
      <c r="CE158" s="118"/>
      <c r="CF158" s="118"/>
      <c r="CG158" s="118"/>
      <c r="CH158" s="118"/>
      <c r="CI158" s="118"/>
      <c r="CJ158" s="118"/>
      <c r="CK158" s="118"/>
      <c r="CL158" s="118"/>
      <c r="CM158" s="118"/>
      <c r="CN158" s="118"/>
    </row>
    <row r="159" ht="10.5" customHeight="1">
      <c r="A159" s="12" t="str">
        <f t="shared" si="1"/>
        <v>242ML</v>
      </c>
      <c r="B159" s="12">
        <f t="shared" si="2"/>
        <v>2020</v>
      </c>
      <c r="C159" s="12">
        <f t="shared" si="3"/>
        <v>10</v>
      </c>
      <c r="D159" s="230">
        <f>'242MLInput'!B312</f>
        <v>44121</v>
      </c>
      <c r="E159" s="111" t="str">
        <f t="shared" si="22"/>
        <v>BUY</v>
      </c>
      <c r="F159" s="112" t="str">
        <f>'242MLInput'!H312</f>
        <v>SSI</v>
      </c>
      <c r="G159" s="111" t="str">
        <f>'242MLInput'!N312</f>
        <v>Kevin Mock</v>
      </c>
      <c r="H159" s="111" t="str">
        <f>'242MLInput'!O312</f>
        <v/>
      </c>
      <c r="I159" s="111" t="str">
        <f>'242MLInput'!Q312</f>
        <v>Passenger</v>
      </c>
      <c r="J159" s="112" t="str">
        <f>'242MLInput'!R312</f>
        <v>Perry</v>
      </c>
      <c r="K159" s="113" t="str">
        <f>'242MLInput'!AC312</f>
        <v/>
      </c>
      <c r="L159" s="114"/>
      <c r="M159" s="115">
        <f>'242MLInput'!L312</f>
        <v>1.2</v>
      </c>
      <c r="N159" s="111" t="str">
        <f>IF(F159="","",(IF(R159='242MLInput'!K312,"","ERROR!")))</f>
        <v>ERROR!</v>
      </c>
      <c r="O159" s="64"/>
      <c r="P159" s="121"/>
      <c r="Q159" s="133"/>
      <c r="R159" s="224">
        <f t="shared" si="5"/>
        <v>2670.8</v>
      </c>
      <c r="S159" s="235" t="str">
        <f>HYPERLINK('242MLInput'!AD312)</f>
        <v/>
      </c>
      <c r="T159" s="236" t="str">
        <f>HYPERLINK('242MLInput'!AE312)</f>
        <v/>
      </c>
      <c r="U159" s="237" t="str">
        <f>HYPERLINK('242MLInput'!AF312)</f>
        <v/>
      </c>
      <c r="V159" s="237" t="str">
        <f>HYPERLINK('242MLInput'!AG312)</f>
        <v/>
      </c>
      <c r="W159" s="237" t="str">
        <f>HYPERLINK('242MLInput'!AH312)</f>
        <v/>
      </c>
      <c r="X159" s="237" t="str">
        <f>HYPERLINK('242MLInput'!AI312)</f>
        <v/>
      </c>
      <c r="Y159" s="237" t="str">
        <f>HYPERLINK('242MLInput'!AJ312)</f>
        <v/>
      </c>
      <c r="Z159" s="237" t="str">
        <f>HYPERLINK('242MLInput'!AK312)</f>
        <v/>
      </c>
      <c r="AA159" s="238"/>
      <c r="AB159" s="238"/>
      <c r="AC159" s="238"/>
      <c r="AD159" s="238"/>
      <c r="AE159" s="238"/>
      <c r="AF159" s="238"/>
      <c r="AG159" s="238"/>
      <c r="AH159" s="238"/>
      <c r="AI159" s="238"/>
      <c r="AJ159" s="238"/>
      <c r="AK159" s="238"/>
      <c r="AL159" s="238"/>
      <c r="AM159" s="238"/>
      <c r="AN159" s="238"/>
      <c r="AO159" s="238"/>
      <c r="AP159" s="238"/>
      <c r="AQ159" s="238"/>
      <c r="AR159" s="238"/>
      <c r="AS159" s="238"/>
      <c r="AT159" s="238"/>
      <c r="AU159" s="238"/>
      <c r="AV159" s="238"/>
      <c r="AW159" s="238"/>
      <c r="AX159" s="238"/>
      <c r="AY159" s="238"/>
      <c r="AZ159" s="238"/>
      <c r="BA159" s="238"/>
      <c r="BB159" s="238"/>
      <c r="BC159" s="238"/>
      <c r="BD159" s="238"/>
      <c r="BE159" s="238"/>
      <c r="BF159" s="238"/>
      <c r="BG159" s="238"/>
      <c r="BH159" s="238"/>
      <c r="BI159" s="238"/>
      <c r="BJ159" s="238"/>
      <c r="BK159" s="238"/>
      <c r="BL159" s="238"/>
      <c r="BM159" s="238"/>
      <c r="BN159" s="238"/>
      <c r="BO159" s="238"/>
      <c r="BP159" s="238"/>
      <c r="BQ159" s="238"/>
      <c r="BR159" s="238"/>
      <c r="BS159" s="238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8"/>
      <c r="CJ159" s="238"/>
      <c r="CK159" s="238"/>
      <c r="CL159" s="238"/>
      <c r="CM159" s="238"/>
      <c r="CN159" s="238"/>
    </row>
    <row r="160" ht="10.5" customHeight="1">
      <c r="A160" s="12" t="str">
        <f t="shared" si="1"/>
        <v>242ML</v>
      </c>
      <c r="B160" s="12">
        <f t="shared" si="2"/>
        <v>2020</v>
      </c>
      <c r="C160" s="12">
        <f t="shared" si="3"/>
        <v>10</v>
      </c>
      <c r="D160" s="230">
        <f>'242MLInput'!B313</f>
        <v>44121</v>
      </c>
      <c r="E160" s="111" t="str">
        <f t="shared" si="22"/>
        <v>SSI</v>
      </c>
      <c r="F160" s="112" t="str">
        <f>'242MLInput'!H313</f>
        <v>BUY</v>
      </c>
      <c r="G160" s="111" t="str">
        <f>'242MLInput'!N313</f>
        <v>Kevin Mock</v>
      </c>
      <c r="H160" s="111" t="str">
        <f>'242MLInput'!O313</f>
        <v/>
      </c>
      <c r="I160" s="111" t="str">
        <f>'242MLInput'!Q313</f>
        <v>Passenger</v>
      </c>
      <c r="J160" s="112" t="str">
        <f>'242MLInput'!R313</f>
        <v>Perry</v>
      </c>
      <c r="K160" s="113" t="str">
        <f>'242MLInput'!AC313</f>
        <v/>
      </c>
      <c r="L160" s="114"/>
      <c r="M160" s="115">
        <f>'242MLInput'!L313</f>
        <v>1</v>
      </c>
      <c r="N160" s="111" t="str">
        <f>IF(F160="","",(IF(R160='242MLInput'!K313,"","ERROR!")))</f>
        <v>ERROR!</v>
      </c>
      <c r="O160" s="64"/>
      <c r="P160" s="121"/>
      <c r="Q160" s="133"/>
      <c r="R160" s="224">
        <f t="shared" si="5"/>
        <v>2671.8</v>
      </c>
      <c r="S160" s="235" t="str">
        <f>HYPERLINK('242MLInput'!AD313)</f>
        <v/>
      </c>
      <c r="T160" s="236" t="str">
        <f>HYPERLINK('242MLInput'!AE313)</f>
        <v/>
      </c>
      <c r="U160" s="237" t="str">
        <f>HYPERLINK('242MLInput'!AF313)</f>
        <v/>
      </c>
      <c r="V160" s="237" t="str">
        <f>HYPERLINK('242MLInput'!AG313)</f>
        <v/>
      </c>
      <c r="W160" s="237" t="str">
        <f>HYPERLINK('242MLInput'!AH313)</f>
        <v/>
      </c>
      <c r="X160" s="237" t="str">
        <f>HYPERLINK('242MLInput'!AI313)</f>
        <v/>
      </c>
      <c r="Y160" s="237" t="str">
        <f>HYPERLINK('242MLInput'!AJ313)</f>
        <v/>
      </c>
      <c r="Z160" s="237" t="str">
        <f>HYPERLINK('242MLInput'!AK313)</f>
        <v/>
      </c>
      <c r="AA160" s="238"/>
      <c r="AB160" s="238"/>
      <c r="AC160" s="238"/>
      <c r="AD160" s="238"/>
      <c r="AE160" s="238"/>
      <c r="AF160" s="238"/>
      <c r="AG160" s="238"/>
      <c r="AH160" s="238"/>
      <c r="AI160" s="238"/>
      <c r="AJ160" s="238"/>
      <c r="AK160" s="238"/>
      <c r="AL160" s="238"/>
      <c r="AM160" s="238"/>
      <c r="AN160" s="238"/>
      <c r="AO160" s="238"/>
      <c r="AP160" s="238"/>
      <c r="AQ160" s="238"/>
      <c r="AR160" s="238"/>
      <c r="AS160" s="238"/>
      <c r="AT160" s="238"/>
      <c r="AU160" s="238"/>
      <c r="AV160" s="238"/>
      <c r="AW160" s="238"/>
      <c r="AX160" s="238"/>
      <c r="AY160" s="238"/>
      <c r="AZ160" s="238"/>
      <c r="BA160" s="238"/>
      <c r="BB160" s="238"/>
      <c r="BC160" s="238"/>
      <c r="BD160" s="238"/>
      <c r="BE160" s="238"/>
      <c r="BF160" s="238"/>
      <c r="BG160" s="238"/>
      <c r="BH160" s="238"/>
      <c r="BI160" s="238"/>
      <c r="BJ160" s="238"/>
      <c r="BK160" s="238"/>
      <c r="BL160" s="238"/>
      <c r="BM160" s="238"/>
      <c r="BN160" s="238"/>
      <c r="BO160" s="238"/>
      <c r="BP160" s="238"/>
      <c r="BQ160" s="238"/>
      <c r="BR160" s="238"/>
      <c r="BS160" s="238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8"/>
      <c r="CJ160" s="238"/>
      <c r="CK160" s="238"/>
      <c r="CL160" s="238"/>
      <c r="CM160" s="238"/>
      <c r="CN160" s="238"/>
    </row>
    <row r="161" ht="10.5" customHeight="1">
      <c r="A161" s="12" t="str">
        <f t="shared" si="1"/>
        <v>242ML</v>
      </c>
      <c r="B161" s="88">
        <f t="shared" si="2"/>
        <v>2020</v>
      </c>
      <c r="C161" s="88">
        <f t="shared" si="3"/>
        <v>10</v>
      </c>
      <c r="D161" s="89">
        <f>'242MLInput'!B317</f>
        <v>44129</v>
      </c>
      <c r="E161" s="90" t="str">
        <f>IF(#REF!&lt;&gt;"",#REF!,"")</f>
        <v>#REF!</v>
      </c>
      <c r="F161" s="91" t="str">
        <f>'242MLInput'!H317</f>
        <v>BUY</v>
      </c>
      <c r="G161" s="111" t="str">
        <f>'242MLInput'!N317</f>
        <v>David Carr</v>
      </c>
      <c r="H161" s="111" t="str">
        <f>'242MLInput'!O317</f>
        <v/>
      </c>
      <c r="I161" s="111" t="str">
        <f>'242MLInput'!Q317</f>
        <v>Non-Rev</v>
      </c>
      <c r="J161" s="112" t="str">
        <f>'242MLInput'!R317</f>
        <v>Mx</v>
      </c>
      <c r="K161" s="113" t="str">
        <f>'242MLInput'!AC317</f>
        <v/>
      </c>
      <c r="L161" s="114"/>
      <c r="M161" s="115">
        <f>SUM(M2:M160)</f>
        <v>252.1</v>
      </c>
      <c r="N161" s="111" t="str">
        <f>IF(F161="","",(IF(R161='242MLInput'!K317,"","ERROR!")))</f>
        <v>#REF!</v>
      </c>
      <c r="O161" s="64"/>
      <c r="P161" s="64"/>
      <c r="Q161" s="133"/>
      <c r="R161" s="224" t="str">
        <f>IF((L161+M161)=0,"",(#REF!+L161+M161))</f>
        <v>#REF!</v>
      </c>
      <c r="S161" s="108" t="str">
        <f>HYPERLINK('242MLInput'!AD317)</f>
        <v/>
      </c>
      <c r="T161" s="108" t="str">
        <f>HYPERLINK('242MLInput'!AE317)</f>
        <v/>
      </c>
      <c r="U161" s="108" t="str">
        <f>HYPERLINK('242MLInput'!AF317)</f>
        <v/>
      </c>
      <c r="V161" s="108" t="str">
        <f>HYPERLINK('242MLInput'!AG317)</f>
        <v/>
      </c>
      <c r="W161" s="108" t="str">
        <f>HYPERLINK('242MLInput'!AH317)</f>
        <v/>
      </c>
      <c r="X161" s="108" t="str">
        <f>HYPERLINK('242MLInput'!AI317)</f>
        <v/>
      </c>
      <c r="Y161" s="108" t="str">
        <f>HYPERLINK('242MLInput'!AJ317)</f>
        <v/>
      </c>
      <c r="Z161" s="108" t="str">
        <f>HYPERLINK('242MLInput'!AK317)</f>
        <v/>
      </c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  <c r="CH161" s="88"/>
      <c r="CI161" s="88"/>
      <c r="CJ161" s="88"/>
      <c r="CK161" s="88"/>
      <c r="CL161" s="88"/>
      <c r="CM161" s="88"/>
      <c r="CN161" s="88"/>
    </row>
    <row r="162" ht="10.5" customHeight="1">
      <c r="A162" s="12" t="str">
        <f t="shared" si="1"/>
        <v>242ML</v>
      </c>
      <c r="B162" s="88">
        <f t="shared" si="2"/>
        <v>2020</v>
      </c>
      <c r="C162" s="88">
        <f t="shared" si="3"/>
        <v>10</v>
      </c>
      <c r="D162" s="89">
        <f>'242MLInput'!B318</f>
        <v>44131</v>
      </c>
      <c r="E162" s="90" t="str">
        <f t="shared" ref="E162:E424" si="23">IF(F161&lt;&gt;"",F161,"")</f>
        <v>BUY</v>
      </c>
      <c r="F162" s="91" t="str">
        <f>'242MLInput'!H318</f>
        <v>IXD</v>
      </c>
      <c r="G162" s="111" t="str">
        <f>'242MLInput'!N318</f>
        <v>Kevin Mock</v>
      </c>
      <c r="H162" s="111" t="str">
        <f>'242MLInput'!O318</f>
        <v/>
      </c>
      <c r="I162" s="111" t="str">
        <f>'242MLInput'!Q318</f>
        <v>Cargo</v>
      </c>
      <c r="J162" s="112" t="str">
        <f>'242MLInput'!R318</f>
        <v>Vector Aeromedical</v>
      </c>
      <c r="K162" s="113" t="str">
        <f>'242MLInput'!AC318</f>
        <v/>
      </c>
      <c r="L162" s="114"/>
      <c r="M162" s="115">
        <f>'242MLInput'!L318</f>
        <v>2.8</v>
      </c>
      <c r="N162" s="111" t="str">
        <f>IF(F162="","",(IF(R162='242MLInput'!K318,"","ERROR!")))</f>
        <v>#REF!</v>
      </c>
      <c r="O162" s="64"/>
      <c r="P162" s="64"/>
      <c r="Q162" s="133"/>
      <c r="R162" s="224" t="str">
        <f t="shared" ref="R162:R424" si="24">IF((L162+M162)=0,"",(R161+L162+M162))</f>
        <v>#REF!</v>
      </c>
      <c r="S162" s="108" t="str">
        <f>HYPERLINK('242MLInput'!AD318)</f>
        <v/>
      </c>
      <c r="T162" s="108" t="str">
        <f>HYPERLINK('242MLInput'!AE318)</f>
        <v/>
      </c>
      <c r="U162" s="108" t="str">
        <f>HYPERLINK('242MLInput'!AF318)</f>
        <v/>
      </c>
      <c r="V162" s="108" t="str">
        <f>HYPERLINK('242MLInput'!AG318)</f>
        <v/>
      </c>
      <c r="W162" s="108" t="str">
        <f>HYPERLINK('242MLInput'!AH318)</f>
        <v/>
      </c>
      <c r="X162" s="108" t="str">
        <f>HYPERLINK('242MLInput'!AI318)</f>
        <v/>
      </c>
      <c r="Y162" s="108" t="str">
        <f>HYPERLINK('242MLInput'!AJ318)</f>
        <v/>
      </c>
      <c r="Z162" s="108" t="str">
        <f>HYPERLINK('242MLInput'!AK318)</f>
        <v/>
      </c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  <c r="CH162" s="88"/>
      <c r="CI162" s="88"/>
      <c r="CJ162" s="88"/>
      <c r="CK162" s="88"/>
      <c r="CL162" s="88"/>
      <c r="CM162" s="88"/>
      <c r="CN162" s="88"/>
    </row>
    <row r="163" ht="10.5" customHeight="1">
      <c r="A163" s="12" t="str">
        <f t="shared" si="1"/>
        <v>242ML</v>
      </c>
      <c r="B163" s="88">
        <f t="shared" si="2"/>
        <v>2020</v>
      </c>
      <c r="C163" s="88">
        <f t="shared" si="3"/>
        <v>10</v>
      </c>
      <c r="D163" s="89">
        <f>'242MLInput'!B319</f>
        <v>44131</v>
      </c>
      <c r="E163" s="90" t="str">
        <f t="shared" si="23"/>
        <v>IXD</v>
      </c>
      <c r="F163" s="91" t="str">
        <f>'242MLInput'!H319</f>
        <v>APA</v>
      </c>
      <c r="G163" s="111" t="str">
        <f>'242MLInput'!N319</f>
        <v>Kevin Mock</v>
      </c>
      <c r="H163" s="111" t="str">
        <f>'242MLInput'!O319</f>
        <v/>
      </c>
      <c r="I163" s="111" t="str">
        <f>'242MLInput'!Q319</f>
        <v>Cargo</v>
      </c>
      <c r="J163" s="112" t="str">
        <f>'242MLInput'!R319</f>
        <v>Vector Aeromedical</v>
      </c>
      <c r="K163" s="113" t="str">
        <f>'242MLInput'!AC319</f>
        <v/>
      </c>
      <c r="L163" s="114"/>
      <c r="M163" s="115">
        <f>'242MLInput'!L319</f>
        <v>1.8</v>
      </c>
      <c r="N163" s="111" t="str">
        <f>IF(F163="","",(IF(R163='242MLInput'!K319,"","ERROR!")))</f>
        <v>#REF!</v>
      </c>
      <c r="O163" s="64"/>
      <c r="P163" s="64"/>
      <c r="Q163" s="133"/>
      <c r="R163" s="224" t="str">
        <f t="shared" si="24"/>
        <v>#REF!</v>
      </c>
      <c r="S163" s="108" t="str">
        <f>HYPERLINK('242MLInput'!AD319)</f>
        <v/>
      </c>
      <c r="T163" s="108" t="str">
        <f>HYPERLINK('242MLInput'!AE319)</f>
        <v/>
      </c>
      <c r="U163" s="108" t="str">
        <f>HYPERLINK('242MLInput'!AF319)</f>
        <v/>
      </c>
      <c r="V163" s="108" t="str">
        <f>HYPERLINK('242MLInput'!AG319)</f>
        <v/>
      </c>
      <c r="W163" s="108" t="str">
        <f>HYPERLINK('242MLInput'!AH319)</f>
        <v/>
      </c>
      <c r="X163" s="108" t="str">
        <f>HYPERLINK('242MLInput'!AI319)</f>
        <v/>
      </c>
      <c r="Y163" s="108" t="str">
        <f>HYPERLINK('242MLInput'!AJ319)</f>
        <v/>
      </c>
      <c r="Z163" s="108" t="str">
        <f>HYPERLINK('242MLInput'!AK319)</f>
        <v/>
      </c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</row>
    <row r="164" ht="10.5" customHeight="1">
      <c r="A164" s="12" t="str">
        <f t="shared" si="1"/>
        <v>242ML</v>
      </c>
      <c r="B164" s="88">
        <f t="shared" si="2"/>
        <v>2020</v>
      </c>
      <c r="C164" s="88">
        <f t="shared" si="3"/>
        <v>10</v>
      </c>
      <c r="D164" s="89">
        <f>'242MLInput'!B320</f>
        <v>44132</v>
      </c>
      <c r="E164" s="90" t="str">
        <f t="shared" si="23"/>
        <v>APA</v>
      </c>
      <c r="F164" s="91" t="str">
        <f>'242MLInput'!H320</f>
        <v>BUY</v>
      </c>
      <c r="G164" s="111" t="str">
        <f>'242MLInput'!N320</f>
        <v>Kevin Mock</v>
      </c>
      <c r="H164" s="111" t="str">
        <f>'242MLInput'!O320</f>
        <v/>
      </c>
      <c r="I164" s="111" t="str">
        <f>'242MLInput'!Q320</f>
        <v>Cargo</v>
      </c>
      <c r="J164" s="112" t="str">
        <f>'242MLInput'!R320</f>
        <v>Vector Aeromedical</v>
      </c>
      <c r="K164" s="113" t="str">
        <f>'242MLInput'!AC320</f>
        <v/>
      </c>
      <c r="L164" s="114"/>
      <c r="M164" s="115">
        <f>'242MLInput'!L320</f>
        <v>3.3</v>
      </c>
      <c r="N164" s="111" t="str">
        <f>IF(F164="","",(IF(R164='242MLInput'!K320,"","ERROR!")))</f>
        <v>#REF!</v>
      </c>
      <c r="O164" s="64"/>
      <c r="P164" s="64"/>
      <c r="Q164" s="133"/>
      <c r="R164" s="224" t="str">
        <f t="shared" si="24"/>
        <v>#REF!</v>
      </c>
      <c r="S164" s="108" t="str">
        <f>HYPERLINK('242MLInput'!AD320)</f>
        <v/>
      </c>
      <c r="T164" s="108" t="str">
        <f>HYPERLINK('242MLInput'!AE320)</f>
        <v/>
      </c>
      <c r="U164" s="108" t="str">
        <f>HYPERLINK('242MLInput'!AF320)</f>
        <v/>
      </c>
      <c r="V164" s="108" t="str">
        <f>HYPERLINK('242MLInput'!AG320)</f>
        <v/>
      </c>
      <c r="W164" s="108" t="str">
        <f>HYPERLINK('242MLInput'!AH320)</f>
        <v/>
      </c>
      <c r="X164" s="108" t="str">
        <f>HYPERLINK('242MLInput'!AI320)</f>
        <v/>
      </c>
      <c r="Y164" s="108" t="str">
        <f>HYPERLINK('242MLInput'!AJ320)</f>
        <v/>
      </c>
      <c r="Z164" s="108" t="str">
        <f>HYPERLINK('242MLInput'!AK320)</f>
        <v/>
      </c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</row>
    <row r="165" ht="10.5" customHeight="1">
      <c r="A165" s="12" t="str">
        <f t="shared" si="1"/>
        <v>242ML</v>
      </c>
      <c r="B165" s="88">
        <f t="shared" si="2"/>
        <v>2020</v>
      </c>
      <c r="C165" s="88">
        <f t="shared" si="3"/>
        <v>10</v>
      </c>
      <c r="D165" s="89">
        <f>'242MLInput'!B321</f>
        <v>44132</v>
      </c>
      <c r="E165" s="90" t="str">
        <f t="shared" si="23"/>
        <v>BUY</v>
      </c>
      <c r="F165" s="91" t="str">
        <f>'242MLInput'!H321</f>
        <v>GPH</v>
      </c>
      <c r="G165" s="111" t="str">
        <f>'242MLInput'!N321</f>
        <v>David Carr</v>
      </c>
      <c r="H165" s="111" t="str">
        <f>'242MLInput'!O321</f>
        <v/>
      </c>
      <c r="I165" s="111" t="str">
        <f>'242MLInput'!Q321</f>
        <v>Cargo</v>
      </c>
      <c r="J165" s="112" t="str">
        <f>'242MLInput'!R321</f>
        <v>Vector Aeromedical</v>
      </c>
      <c r="K165" s="113" t="str">
        <f>'242MLInput'!AC321</f>
        <v/>
      </c>
      <c r="L165" s="114"/>
      <c r="M165" s="115">
        <f>'242MLInput'!L321</f>
        <v>2.5</v>
      </c>
      <c r="N165" s="111" t="str">
        <f>IF(F165="","",(IF(R165='242MLInput'!K321,"","ERROR!")))</f>
        <v>#REF!</v>
      </c>
      <c r="O165" s="64"/>
      <c r="P165" s="64"/>
      <c r="Q165" s="133"/>
      <c r="R165" s="224" t="str">
        <f t="shared" si="24"/>
        <v>#REF!</v>
      </c>
      <c r="S165" s="108" t="str">
        <f>HYPERLINK('242MLInput'!AD321)</f>
        <v/>
      </c>
      <c r="T165" s="108" t="str">
        <f>HYPERLINK('242MLInput'!AE321)</f>
        <v/>
      </c>
      <c r="U165" s="108" t="str">
        <f>HYPERLINK('242MLInput'!AF321)</f>
        <v/>
      </c>
      <c r="V165" s="108" t="str">
        <f>HYPERLINK('242MLInput'!AG321)</f>
        <v/>
      </c>
      <c r="W165" s="108" t="str">
        <f>HYPERLINK('242MLInput'!AH321)</f>
        <v/>
      </c>
      <c r="X165" s="108" t="str">
        <f>HYPERLINK('242MLInput'!AI321)</f>
        <v/>
      </c>
      <c r="Y165" s="108" t="str">
        <f>HYPERLINK('242MLInput'!AJ321)</f>
        <v/>
      </c>
      <c r="Z165" s="108" t="str">
        <f>HYPERLINK('242MLInput'!AK321)</f>
        <v/>
      </c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  <c r="CH165" s="88"/>
      <c r="CI165" s="88"/>
      <c r="CJ165" s="88"/>
      <c r="CK165" s="88"/>
      <c r="CL165" s="88"/>
      <c r="CM165" s="88"/>
      <c r="CN165" s="88"/>
    </row>
    <row r="166" ht="10.5" customHeight="1">
      <c r="A166" s="12" t="str">
        <f t="shared" si="1"/>
        <v>242ML</v>
      </c>
      <c r="B166" s="88">
        <f t="shared" si="2"/>
        <v>2020</v>
      </c>
      <c r="C166" s="88">
        <f t="shared" si="3"/>
        <v>10</v>
      </c>
      <c r="D166" s="89">
        <f>'242MLInput'!B322</f>
        <v>44132</v>
      </c>
      <c r="E166" s="90" t="str">
        <f t="shared" si="23"/>
        <v>GPH</v>
      </c>
      <c r="F166" s="91" t="str">
        <f>'242MLInput'!H322</f>
        <v>APA</v>
      </c>
      <c r="G166" s="111" t="str">
        <f>'242MLInput'!N322</f>
        <v>David Carr</v>
      </c>
      <c r="H166" s="111" t="str">
        <f>'242MLInput'!O322</f>
        <v/>
      </c>
      <c r="I166" s="111" t="str">
        <f>'242MLInput'!Q322</f>
        <v>Cargo</v>
      </c>
      <c r="J166" s="112" t="str">
        <f>'242MLInput'!R322</f>
        <v>Vector Aeromedical</v>
      </c>
      <c r="K166" s="113" t="str">
        <f>'242MLInput'!AC322</f>
        <v/>
      </c>
      <c r="L166" s="114"/>
      <c r="M166" s="115">
        <f>'242MLInput'!L322</f>
        <v>1.8</v>
      </c>
      <c r="N166" s="111" t="str">
        <f>IF(F166="","",(IF(R166='242MLInput'!K322,"","ERROR!")))</f>
        <v>#REF!</v>
      </c>
      <c r="O166" s="64"/>
      <c r="P166" s="64"/>
      <c r="Q166" s="133"/>
      <c r="R166" s="224" t="str">
        <f t="shared" si="24"/>
        <v>#REF!</v>
      </c>
      <c r="S166" s="108" t="str">
        <f>HYPERLINK('242MLInput'!AD322)</f>
        <v/>
      </c>
      <c r="T166" s="108" t="str">
        <f>HYPERLINK('242MLInput'!AE322)</f>
        <v/>
      </c>
      <c r="U166" s="108" t="str">
        <f>HYPERLINK('242MLInput'!AF322)</f>
        <v/>
      </c>
      <c r="V166" s="108" t="str">
        <f>HYPERLINK('242MLInput'!AG322)</f>
        <v/>
      </c>
      <c r="W166" s="108" t="str">
        <f>HYPERLINK('242MLInput'!AH322)</f>
        <v/>
      </c>
      <c r="X166" s="108" t="str">
        <f>HYPERLINK('242MLInput'!AI322)</f>
        <v/>
      </c>
      <c r="Y166" s="108" t="str">
        <f>HYPERLINK('242MLInput'!AJ322)</f>
        <v/>
      </c>
      <c r="Z166" s="108" t="str">
        <f>HYPERLINK('242MLInput'!AK322)</f>
        <v/>
      </c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  <c r="CH166" s="88"/>
      <c r="CI166" s="88"/>
      <c r="CJ166" s="88"/>
      <c r="CK166" s="88"/>
      <c r="CL166" s="88"/>
      <c r="CM166" s="88"/>
      <c r="CN166" s="88"/>
    </row>
    <row r="167" ht="10.5" customHeight="1">
      <c r="A167" s="12" t="str">
        <f t="shared" si="1"/>
        <v>242ML</v>
      </c>
      <c r="B167" s="88">
        <f t="shared" si="2"/>
        <v>2020</v>
      </c>
      <c r="C167" s="88">
        <f t="shared" si="3"/>
        <v>10</v>
      </c>
      <c r="D167" s="89">
        <f>'242MLInput'!B323</f>
        <v>44133</v>
      </c>
      <c r="E167" s="90" t="str">
        <f t="shared" si="23"/>
        <v>APA</v>
      </c>
      <c r="F167" s="91" t="str">
        <f>'242MLInput'!H323</f>
        <v>BUY</v>
      </c>
      <c r="G167" s="111" t="str">
        <f>'242MLInput'!N323</f>
        <v>David Carr</v>
      </c>
      <c r="H167" s="111" t="str">
        <f>'242MLInput'!O323</f>
        <v/>
      </c>
      <c r="I167" s="111" t="str">
        <f>'242MLInput'!Q323</f>
        <v>Cargo</v>
      </c>
      <c r="J167" s="112" t="str">
        <f>'242MLInput'!R323</f>
        <v>Vector Aeromedical</v>
      </c>
      <c r="K167" s="113" t="str">
        <f>'242MLInput'!AC323</f>
        <v/>
      </c>
      <c r="L167" s="114"/>
      <c r="M167" s="115">
        <f>'242MLInput'!L323</f>
        <v>3.7</v>
      </c>
      <c r="N167" s="111" t="str">
        <f>IF(F167="","",(IF(R167='242MLInput'!K323,"","ERROR!")))</f>
        <v>#REF!</v>
      </c>
      <c r="O167" s="64"/>
      <c r="P167" s="64"/>
      <c r="Q167" s="133"/>
      <c r="R167" s="224" t="str">
        <f t="shared" si="24"/>
        <v>#REF!</v>
      </c>
      <c r="S167" s="108" t="str">
        <f>HYPERLINK('242MLInput'!AD323)</f>
        <v/>
      </c>
      <c r="T167" s="108" t="str">
        <f>HYPERLINK('242MLInput'!AE323)</f>
        <v/>
      </c>
      <c r="U167" s="108" t="str">
        <f>HYPERLINK('242MLInput'!AF323)</f>
        <v/>
      </c>
      <c r="V167" s="108" t="str">
        <f>HYPERLINK('242MLInput'!AG323)</f>
        <v/>
      </c>
      <c r="W167" s="108" t="str">
        <f>HYPERLINK('242MLInput'!AH323)</f>
        <v/>
      </c>
      <c r="X167" s="108" t="str">
        <f>HYPERLINK('242MLInput'!AI323)</f>
        <v/>
      </c>
      <c r="Y167" s="108" t="str">
        <f>HYPERLINK('242MLInput'!AJ323)</f>
        <v/>
      </c>
      <c r="Z167" s="108" t="str">
        <f>HYPERLINK('242MLInput'!AK323)</f>
        <v/>
      </c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  <c r="CH167" s="88"/>
      <c r="CI167" s="88"/>
      <c r="CJ167" s="88"/>
      <c r="CK167" s="88"/>
      <c r="CL167" s="88"/>
      <c r="CM167" s="88"/>
      <c r="CN167" s="88"/>
    </row>
    <row r="168" ht="10.5" customHeight="1">
      <c r="A168" s="12" t="str">
        <f t="shared" si="1"/>
        <v>242ML</v>
      </c>
      <c r="B168" s="88">
        <f t="shared" si="2"/>
        <v>2020</v>
      </c>
      <c r="C168" s="88">
        <f t="shared" si="3"/>
        <v>10</v>
      </c>
      <c r="D168" s="89">
        <f>'242MLInput'!B324</f>
        <v>44133</v>
      </c>
      <c r="E168" s="90" t="str">
        <f t="shared" si="23"/>
        <v>BUY</v>
      </c>
      <c r="F168" s="91" t="str">
        <f>'242MLInput'!H324</f>
        <v>CXO</v>
      </c>
      <c r="G168" s="111" t="str">
        <f>'242MLInput'!N324</f>
        <v>Kevin Mock</v>
      </c>
      <c r="H168" s="111" t="str">
        <f>'242MLInput'!O324</f>
        <v/>
      </c>
      <c r="I168" s="111" t="str">
        <f>'242MLInput'!Q324</f>
        <v>Passenger</v>
      </c>
      <c r="J168" s="112" t="str">
        <f>'242MLInput'!R324</f>
        <v>Boteler</v>
      </c>
      <c r="K168" s="113" t="str">
        <f>'242MLInput'!AC324</f>
        <v/>
      </c>
      <c r="L168" s="114"/>
      <c r="M168" s="115">
        <f>'242MLInput'!L324</f>
        <v>3.7</v>
      </c>
      <c r="N168" s="111" t="str">
        <f>IF(F168="","",(IF(R168='242MLInput'!K324,"","ERROR!")))</f>
        <v>#REF!</v>
      </c>
      <c r="O168" s="64"/>
      <c r="P168" s="64"/>
      <c r="Q168" s="133"/>
      <c r="R168" s="224" t="str">
        <f t="shared" si="24"/>
        <v>#REF!</v>
      </c>
      <c r="S168" s="108" t="str">
        <f>HYPERLINK('242MLInput'!AD324)</f>
        <v/>
      </c>
      <c r="T168" s="108" t="str">
        <f>HYPERLINK('242MLInput'!AE324)</f>
        <v/>
      </c>
      <c r="U168" s="108" t="str">
        <f>HYPERLINK('242MLInput'!AF324)</f>
        <v/>
      </c>
      <c r="V168" s="108" t="str">
        <f>HYPERLINK('242MLInput'!AG324)</f>
        <v/>
      </c>
      <c r="W168" s="108" t="str">
        <f>HYPERLINK('242MLInput'!AH324)</f>
        <v/>
      </c>
      <c r="X168" s="108" t="str">
        <f>HYPERLINK('242MLInput'!AI324)</f>
        <v/>
      </c>
      <c r="Y168" s="108" t="str">
        <f>HYPERLINK('242MLInput'!AJ324)</f>
        <v/>
      </c>
      <c r="Z168" s="108" t="str">
        <f>HYPERLINK('242MLInput'!AK324)</f>
        <v/>
      </c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</row>
    <row r="169" ht="10.5" customHeight="1">
      <c r="A169" s="12" t="str">
        <f t="shared" si="1"/>
        <v>242ML</v>
      </c>
      <c r="B169" s="88">
        <f t="shared" si="2"/>
        <v>2020</v>
      </c>
      <c r="C169" s="88">
        <f t="shared" si="3"/>
        <v>10</v>
      </c>
      <c r="D169" s="89">
        <f>'242MLInput'!B325</f>
        <v>44133</v>
      </c>
      <c r="E169" s="90" t="str">
        <f t="shared" si="23"/>
        <v>CXO</v>
      </c>
      <c r="F169" s="91" t="str">
        <f>'242MLInput'!H325</f>
        <v>APA</v>
      </c>
      <c r="G169" s="111" t="str">
        <f>'242MLInput'!N325</f>
        <v>Kevin Mock</v>
      </c>
      <c r="H169" s="111" t="str">
        <f>'242MLInput'!O325</f>
        <v/>
      </c>
      <c r="I169" s="111" t="str">
        <f>'242MLInput'!Q325</f>
        <v>Passenger</v>
      </c>
      <c r="J169" s="112" t="str">
        <f>'242MLInput'!R325</f>
        <v>Boteler</v>
      </c>
      <c r="K169" s="113" t="str">
        <f>'242MLInput'!AC325</f>
        <v/>
      </c>
      <c r="L169" s="114"/>
      <c r="M169" s="115">
        <f>'242MLInput'!L325</f>
        <v>2.5</v>
      </c>
      <c r="N169" s="111" t="str">
        <f>IF(F169="","",(IF(R169='242MLInput'!K325,"","ERROR!")))</f>
        <v>#REF!</v>
      </c>
      <c r="O169" s="64"/>
      <c r="P169" s="64"/>
      <c r="Q169" s="133"/>
      <c r="R169" s="224" t="str">
        <f t="shared" si="24"/>
        <v>#REF!</v>
      </c>
      <c r="S169" s="108" t="str">
        <f>HYPERLINK('242MLInput'!AD325)</f>
        <v/>
      </c>
      <c r="T169" s="108" t="str">
        <f>HYPERLINK('242MLInput'!AE325)</f>
        <v/>
      </c>
      <c r="U169" s="108" t="str">
        <f>HYPERLINK('242MLInput'!AF325)</f>
        <v/>
      </c>
      <c r="V169" s="108" t="str">
        <f>HYPERLINK('242MLInput'!AG325)</f>
        <v/>
      </c>
      <c r="W169" s="108" t="str">
        <f>HYPERLINK('242MLInput'!AH325)</f>
        <v/>
      </c>
      <c r="X169" s="108" t="str">
        <f>HYPERLINK('242MLInput'!AI325)</f>
        <v/>
      </c>
      <c r="Y169" s="108" t="str">
        <f>HYPERLINK('242MLInput'!AJ325)</f>
        <v/>
      </c>
      <c r="Z169" s="108" t="str">
        <f>HYPERLINK('242MLInput'!AK325)</f>
        <v/>
      </c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</row>
    <row r="170" ht="10.5" customHeight="1">
      <c r="A170" s="12" t="str">
        <f t="shared" si="1"/>
        <v>242ML</v>
      </c>
      <c r="B170" s="88">
        <f t="shared" si="2"/>
        <v>2020</v>
      </c>
      <c r="C170" s="88">
        <f t="shared" si="3"/>
        <v>10</v>
      </c>
      <c r="D170" s="89">
        <f>'242MLInput'!B326</f>
        <v>44134</v>
      </c>
      <c r="E170" s="90" t="str">
        <f t="shared" si="23"/>
        <v>APA</v>
      </c>
      <c r="F170" s="91" t="str">
        <f>'242MLInput'!H326</f>
        <v>BUY</v>
      </c>
      <c r="G170" s="111" t="str">
        <f>'242MLInput'!N326</f>
        <v>Steve Watkins</v>
      </c>
      <c r="H170" s="111" t="str">
        <f>'242MLInput'!O326</f>
        <v/>
      </c>
      <c r="I170" s="111" t="str">
        <f>'242MLInput'!Q326</f>
        <v>Cargo</v>
      </c>
      <c r="J170" s="112" t="str">
        <f>'242MLInput'!R326</f>
        <v>Vector Aeromedical</v>
      </c>
      <c r="K170" s="113" t="str">
        <f>'242MLInput'!AC326</f>
        <v/>
      </c>
      <c r="L170" s="114"/>
      <c r="M170" s="115">
        <f>'242MLInput'!L326</f>
        <v>3.2</v>
      </c>
      <c r="N170" s="111" t="str">
        <f>IF(F170="","",(IF(R170='242MLInput'!K326,"","ERROR!")))</f>
        <v>#REF!</v>
      </c>
      <c r="O170" s="64"/>
      <c r="P170" s="64"/>
      <c r="Q170" s="133"/>
      <c r="R170" s="224" t="str">
        <f t="shared" si="24"/>
        <v>#REF!</v>
      </c>
      <c r="S170" s="108" t="str">
        <f>HYPERLINK('242MLInput'!AD326)</f>
        <v/>
      </c>
      <c r="T170" s="108" t="str">
        <f>HYPERLINK('242MLInput'!AE326)</f>
        <v/>
      </c>
      <c r="U170" s="108" t="str">
        <f>HYPERLINK('242MLInput'!AF326)</f>
        <v/>
      </c>
      <c r="V170" s="108" t="str">
        <f>HYPERLINK('242MLInput'!AG326)</f>
        <v/>
      </c>
      <c r="W170" s="108" t="str">
        <f>HYPERLINK('242MLInput'!AH326)</f>
        <v/>
      </c>
      <c r="X170" s="108" t="str">
        <f>HYPERLINK('242MLInput'!AI326)</f>
        <v/>
      </c>
      <c r="Y170" s="108" t="str">
        <f>HYPERLINK('242MLInput'!AJ326)</f>
        <v/>
      </c>
      <c r="Z170" s="108" t="str">
        <f>HYPERLINK('242MLInput'!AK326)</f>
        <v/>
      </c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</row>
    <row r="171" ht="10.5" customHeight="1">
      <c r="A171" s="12" t="str">
        <f t="shared" si="1"/>
        <v>242ML</v>
      </c>
      <c r="B171" s="88">
        <f t="shared" si="2"/>
        <v>2020</v>
      </c>
      <c r="C171" s="88">
        <f t="shared" si="3"/>
        <v>10</v>
      </c>
      <c r="D171" s="89">
        <f>'242MLInput'!B327</f>
        <v>44134</v>
      </c>
      <c r="E171" s="90" t="str">
        <f t="shared" si="23"/>
        <v>BUY</v>
      </c>
      <c r="F171" s="91" t="str">
        <f>'242MLInput'!H327</f>
        <v>K88</v>
      </c>
      <c r="G171" s="111" t="str">
        <f>'242MLInput'!N327</f>
        <v>David Carr</v>
      </c>
      <c r="H171" s="111" t="str">
        <f>'242MLInput'!O327</f>
        <v/>
      </c>
      <c r="I171" s="111" t="str">
        <f>'242MLInput'!Q327</f>
        <v>Cargo</v>
      </c>
      <c r="J171" s="112" t="str">
        <f>'242MLInput'!R327</f>
        <v>Vector Aeromedical</v>
      </c>
      <c r="K171" s="113" t="str">
        <f>'242MLInput'!AC327</f>
        <v/>
      </c>
      <c r="L171" s="114"/>
      <c r="M171" s="115">
        <f>'242MLInput'!L327</f>
        <v>2.8</v>
      </c>
      <c r="N171" s="111" t="str">
        <f>IF(F171="","",(IF(R171='242MLInput'!K327,"","ERROR!")))</f>
        <v>#REF!</v>
      </c>
      <c r="O171" s="64"/>
      <c r="P171" s="64"/>
      <c r="Q171" s="133"/>
      <c r="R171" s="224" t="str">
        <f t="shared" si="24"/>
        <v>#REF!</v>
      </c>
      <c r="S171" s="108" t="str">
        <f>HYPERLINK('242MLInput'!AD327)</f>
        <v/>
      </c>
      <c r="T171" s="108" t="str">
        <f>HYPERLINK('242MLInput'!AE327)</f>
        <v/>
      </c>
      <c r="U171" s="108" t="str">
        <f>HYPERLINK('242MLInput'!AF327)</f>
        <v/>
      </c>
      <c r="V171" s="108" t="str">
        <f>HYPERLINK('242MLInput'!AG327)</f>
        <v/>
      </c>
      <c r="W171" s="108" t="str">
        <f>HYPERLINK('242MLInput'!AH327)</f>
        <v/>
      </c>
      <c r="X171" s="108" t="str">
        <f>HYPERLINK('242MLInput'!AI327)</f>
        <v/>
      </c>
      <c r="Y171" s="108" t="str">
        <f>HYPERLINK('242MLInput'!AJ327)</f>
        <v/>
      </c>
      <c r="Z171" s="108" t="str">
        <f>HYPERLINK('242MLInput'!AK327)</f>
        <v/>
      </c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  <c r="CH171" s="88"/>
      <c r="CI171" s="88"/>
      <c r="CJ171" s="88"/>
      <c r="CK171" s="88"/>
      <c r="CL171" s="88"/>
      <c r="CM171" s="88"/>
      <c r="CN171" s="88"/>
    </row>
    <row r="172" ht="10.5" customHeight="1">
      <c r="A172" s="12" t="str">
        <f t="shared" si="1"/>
        <v>242ML</v>
      </c>
      <c r="B172" s="88">
        <f t="shared" si="2"/>
        <v>2020</v>
      </c>
      <c r="C172" s="88">
        <f t="shared" si="3"/>
        <v>10</v>
      </c>
      <c r="D172" s="89">
        <f>'242MLInput'!B328</f>
        <v>44134</v>
      </c>
      <c r="E172" s="90" t="str">
        <f t="shared" si="23"/>
        <v>K88</v>
      </c>
      <c r="F172" s="91" t="str">
        <f>'242MLInput'!H328</f>
        <v>APA</v>
      </c>
      <c r="G172" s="111" t="str">
        <f>'242MLInput'!N328</f>
        <v>David Carr</v>
      </c>
      <c r="H172" s="111" t="str">
        <f>'242MLInput'!O328</f>
        <v/>
      </c>
      <c r="I172" s="111" t="str">
        <f>'242MLInput'!Q328</f>
        <v>Cargo</v>
      </c>
      <c r="J172" s="112" t="str">
        <f>'242MLInput'!R328</f>
        <v>Vector Aeromedical</v>
      </c>
      <c r="K172" s="113" t="str">
        <f>'242MLInput'!AC328</f>
        <v/>
      </c>
      <c r="L172" s="114"/>
      <c r="M172" s="115">
        <f>'242MLInput'!L328</f>
        <v>1.7</v>
      </c>
      <c r="N172" s="111" t="str">
        <f>IF(F172="","",(IF(R172='242MLInput'!K328,"","ERROR!")))</f>
        <v>#REF!</v>
      </c>
      <c r="O172" s="64"/>
      <c r="P172" s="64"/>
      <c r="Q172" s="133"/>
      <c r="R172" s="224" t="str">
        <f t="shared" si="24"/>
        <v>#REF!</v>
      </c>
      <c r="S172" s="108" t="str">
        <f>HYPERLINK('242MLInput'!AD328)</f>
        <v/>
      </c>
      <c r="T172" s="108" t="str">
        <f>HYPERLINK('242MLInput'!AE328)</f>
        <v/>
      </c>
      <c r="U172" s="108" t="str">
        <f>HYPERLINK('242MLInput'!AF328)</f>
        <v/>
      </c>
      <c r="V172" s="108" t="str">
        <f>HYPERLINK('242MLInput'!AG328)</f>
        <v/>
      </c>
      <c r="W172" s="108" t="str">
        <f>HYPERLINK('242MLInput'!AH328)</f>
        <v/>
      </c>
      <c r="X172" s="108" t="str">
        <f>HYPERLINK('242MLInput'!AI328)</f>
        <v/>
      </c>
      <c r="Y172" s="108" t="str">
        <f>HYPERLINK('242MLInput'!AJ328)</f>
        <v/>
      </c>
      <c r="Z172" s="108" t="str">
        <f>HYPERLINK('242MLInput'!AK328)</f>
        <v/>
      </c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  <c r="CH172" s="88"/>
      <c r="CI172" s="88"/>
      <c r="CJ172" s="88"/>
      <c r="CK172" s="88"/>
      <c r="CL172" s="88"/>
      <c r="CM172" s="88"/>
      <c r="CN172" s="88"/>
    </row>
    <row r="173" ht="10.5" customHeight="1">
      <c r="A173" s="12" t="str">
        <f t="shared" si="1"/>
        <v>242ML</v>
      </c>
      <c r="B173" s="88">
        <f t="shared" si="2"/>
        <v>2020</v>
      </c>
      <c r="C173" s="88">
        <f t="shared" si="3"/>
        <v>10</v>
      </c>
      <c r="D173" s="89">
        <f>'242MLInput'!B329</f>
        <v>44134</v>
      </c>
      <c r="E173" s="90" t="str">
        <f t="shared" si="23"/>
        <v>APA</v>
      </c>
      <c r="F173" s="91" t="str">
        <f>'242MLInput'!H329</f>
        <v>BUY</v>
      </c>
      <c r="G173" s="111" t="str">
        <f>'242MLInput'!N329</f>
        <v>David Carr</v>
      </c>
      <c r="H173" s="111" t="str">
        <f>'242MLInput'!O329</f>
        <v/>
      </c>
      <c r="I173" s="111" t="str">
        <f>'242MLInput'!Q329</f>
        <v>Cargo</v>
      </c>
      <c r="J173" s="112" t="str">
        <f>'242MLInput'!R329</f>
        <v>Vector Aeromedical</v>
      </c>
      <c r="K173" s="113" t="str">
        <f>'242MLInput'!AC329</f>
        <v/>
      </c>
      <c r="L173" s="114"/>
      <c r="M173" s="115">
        <f>'242MLInput'!L329</f>
        <v>3.3</v>
      </c>
      <c r="N173" s="111" t="str">
        <f>IF(F173="","",(IF(R173='242MLInput'!K329,"","ERROR!")))</f>
        <v>#REF!</v>
      </c>
      <c r="O173" s="64"/>
      <c r="P173" s="64"/>
      <c r="Q173" s="133"/>
      <c r="R173" s="224" t="str">
        <f t="shared" si="24"/>
        <v>#REF!</v>
      </c>
      <c r="S173" s="108" t="str">
        <f>HYPERLINK('242MLInput'!AD329)</f>
        <v/>
      </c>
      <c r="T173" s="108" t="str">
        <f>HYPERLINK('242MLInput'!AE329)</f>
        <v/>
      </c>
      <c r="U173" s="108" t="str">
        <f>HYPERLINK('242MLInput'!AF329)</f>
        <v/>
      </c>
      <c r="V173" s="108" t="str">
        <f>HYPERLINK('242MLInput'!AG329)</f>
        <v/>
      </c>
      <c r="W173" s="108" t="str">
        <f>HYPERLINK('242MLInput'!AH329)</f>
        <v/>
      </c>
      <c r="X173" s="108" t="str">
        <f>HYPERLINK('242MLInput'!AI329)</f>
        <v/>
      </c>
      <c r="Y173" s="108" t="str">
        <f>HYPERLINK('242MLInput'!AJ329)</f>
        <v/>
      </c>
      <c r="Z173" s="108" t="str">
        <f>HYPERLINK('242MLInput'!AK329)</f>
        <v/>
      </c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  <c r="CH173" s="88"/>
      <c r="CI173" s="88"/>
      <c r="CJ173" s="88"/>
      <c r="CK173" s="88"/>
      <c r="CL173" s="88"/>
      <c r="CM173" s="88"/>
      <c r="CN173" s="88"/>
    </row>
    <row r="174" ht="10.5" customHeight="1">
      <c r="A174" s="12" t="str">
        <f t="shared" si="1"/>
        <v>242ML</v>
      </c>
      <c r="B174" s="88">
        <f t="shared" si="2"/>
        <v>2020</v>
      </c>
      <c r="C174" s="88">
        <f t="shared" si="3"/>
        <v>10</v>
      </c>
      <c r="D174" s="89">
        <f>'242MLInput'!B330</f>
        <v>44135</v>
      </c>
      <c r="E174" s="90" t="str">
        <f t="shared" si="23"/>
        <v>BUY</v>
      </c>
      <c r="F174" s="91" t="str">
        <f>'242MLInput'!H330</f>
        <v>SLN</v>
      </c>
      <c r="G174" s="111" t="str">
        <f>'242MLInput'!N330</f>
        <v>Steve Watkins</v>
      </c>
      <c r="H174" s="111" t="str">
        <f>'242MLInput'!O330</f>
        <v/>
      </c>
      <c r="I174" s="111" t="str">
        <f>'242MLInput'!Q330</f>
        <v>Cargo</v>
      </c>
      <c r="J174" s="112" t="str">
        <f>'242MLInput'!R330</f>
        <v>Vector Aeromedical</v>
      </c>
      <c r="K174" s="113" t="str">
        <f>'242MLInput'!AC330</f>
        <v/>
      </c>
      <c r="L174" s="114"/>
      <c r="M174" s="115">
        <f>'242MLInput'!L330</f>
        <v>3.5</v>
      </c>
      <c r="N174" s="111" t="str">
        <f>IF(F174="","",(IF(R174='242MLInput'!K330,"","ERROR!")))</f>
        <v>#REF!</v>
      </c>
      <c r="O174" s="64"/>
      <c r="P174" s="64"/>
      <c r="Q174" s="133"/>
      <c r="R174" s="224" t="str">
        <f t="shared" si="24"/>
        <v>#REF!</v>
      </c>
      <c r="S174" s="108" t="str">
        <f>HYPERLINK('242MLInput'!AD330)</f>
        <v/>
      </c>
      <c r="T174" s="108" t="str">
        <f>HYPERLINK('242MLInput'!AE330)</f>
        <v/>
      </c>
      <c r="U174" s="108" t="str">
        <f>HYPERLINK('242MLInput'!AF330)</f>
        <v/>
      </c>
      <c r="V174" s="108" t="str">
        <f>HYPERLINK('242MLInput'!AG330)</f>
        <v/>
      </c>
      <c r="W174" s="108" t="str">
        <f>HYPERLINK('242MLInput'!AH330)</f>
        <v/>
      </c>
      <c r="X174" s="108" t="str">
        <f>HYPERLINK('242MLInput'!AI330)</f>
        <v/>
      </c>
      <c r="Y174" s="108" t="str">
        <f>HYPERLINK('242MLInput'!AJ330)</f>
        <v/>
      </c>
      <c r="Z174" s="108" t="str">
        <f>HYPERLINK('242MLInput'!AK330)</f>
        <v/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</row>
    <row r="175" ht="10.5" customHeight="1">
      <c r="A175" s="12" t="str">
        <f t="shared" si="1"/>
        <v>242ML</v>
      </c>
      <c r="B175" s="88">
        <f t="shared" si="2"/>
        <v>2020</v>
      </c>
      <c r="C175" s="88">
        <f t="shared" si="3"/>
        <v>10</v>
      </c>
      <c r="D175" s="89">
        <f>'242MLInput'!B331</f>
        <v>44135</v>
      </c>
      <c r="E175" s="90" t="str">
        <f t="shared" si="23"/>
        <v>SLN</v>
      </c>
      <c r="F175" s="91" t="str">
        <f>'242MLInput'!H331</f>
        <v>APA</v>
      </c>
      <c r="G175" s="111" t="str">
        <f>'242MLInput'!N331</f>
        <v>Steve Watkins</v>
      </c>
      <c r="H175" s="111" t="str">
        <f>'242MLInput'!O331</f>
        <v/>
      </c>
      <c r="I175" s="111" t="str">
        <f>'242MLInput'!Q331</f>
        <v>Cargo</v>
      </c>
      <c r="J175" s="112" t="str">
        <f>'242MLInput'!R331</f>
        <v>Vector Aeromedical</v>
      </c>
      <c r="K175" s="113" t="str">
        <f>'242MLInput'!AC331</f>
        <v/>
      </c>
      <c r="L175" s="114"/>
      <c r="M175" s="115">
        <f>'242MLInput'!L331</f>
        <v>1.3</v>
      </c>
      <c r="N175" s="111" t="str">
        <f>IF(F175="","",(IF(R175='242MLInput'!K331,"","ERROR!")))</f>
        <v>#REF!</v>
      </c>
      <c r="O175" s="64"/>
      <c r="P175" s="64"/>
      <c r="Q175" s="133"/>
      <c r="R175" s="224" t="str">
        <f t="shared" si="24"/>
        <v>#REF!</v>
      </c>
      <c r="S175" s="108" t="str">
        <f>HYPERLINK('242MLInput'!AD331)</f>
        <v/>
      </c>
      <c r="T175" s="108" t="str">
        <f>HYPERLINK('242MLInput'!AE331)</f>
        <v/>
      </c>
      <c r="U175" s="108" t="str">
        <f>HYPERLINK('242MLInput'!AF331)</f>
        <v/>
      </c>
      <c r="V175" s="108" t="str">
        <f>HYPERLINK('242MLInput'!AG331)</f>
        <v/>
      </c>
      <c r="W175" s="108" t="str">
        <f>HYPERLINK('242MLInput'!AH331)</f>
        <v/>
      </c>
      <c r="X175" s="108" t="str">
        <f>HYPERLINK('242MLInput'!AI331)</f>
        <v/>
      </c>
      <c r="Y175" s="108" t="str">
        <f>HYPERLINK('242MLInput'!AJ331)</f>
        <v/>
      </c>
      <c r="Z175" s="108" t="str">
        <f>HYPERLINK('242MLInput'!AK331)</f>
        <v/>
      </c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</row>
    <row r="176" ht="10.5" customHeight="1">
      <c r="A176" s="12" t="str">
        <f t="shared" si="1"/>
        <v>242ML</v>
      </c>
      <c r="B176" s="88">
        <f t="shared" si="2"/>
        <v>2020</v>
      </c>
      <c r="C176" s="88">
        <f t="shared" si="3"/>
        <v>10</v>
      </c>
      <c r="D176" s="89">
        <f>'242MLInput'!B332</f>
        <v>44135</v>
      </c>
      <c r="E176" s="90" t="str">
        <f t="shared" si="23"/>
        <v>APA</v>
      </c>
      <c r="F176" s="91" t="str">
        <f>'242MLInput'!H332</f>
        <v>BUY</v>
      </c>
      <c r="G176" s="111" t="str">
        <f>'242MLInput'!N332</f>
        <v>Steve Watkins</v>
      </c>
      <c r="H176" s="111" t="str">
        <f>'242MLInput'!O332</f>
        <v/>
      </c>
      <c r="I176" s="111" t="str">
        <f>'242MLInput'!Q332</f>
        <v>Cargo</v>
      </c>
      <c r="J176" s="112" t="str">
        <f>'242MLInput'!R332</f>
        <v>Vector Aeromedical</v>
      </c>
      <c r="K176" s="113" t="str">
        <f>'242MLInput'!AC332</f>
        <v/>
      </c>
      <c r="L176" s="114"/>
      <c r="M176" s="115">
        <f>'242MLInput'!L332</f>
        <v>3.1</v>
      </c>
      <c r="N176" s="111" t="str">
        <f>IF(F176="","",(IF(R176='242MLInput'!K332,"","ERROR!")))</f>
        <v>#REF!</v>
      </c>
      <c r="O176" s="64"/>
      <c r="P176" s="64"/>
      <c r="Q176" s="133"/>
      <c r="R176" s="224" t="str">
        <f t="shared" si="24"/>
        <v>#REF!</v>
      </c>
      <c r="S176" s="108" t="str">
        <f>HYPERLINK('242MLInput'!AD332)</f>
        <v/>
      </c>
      <c r="T176" s="108" t="str">
        <f>HYPERLINK('242MLInput'!AE332)</f>
        <v/>
      </c>
      <c r="U176" s="108" t="str">
        <f>HYPERLINK('242MLInput'!AF332)</f>
        <v/>
      </c>
      <c r="V176" s="108" t="str">
        <f>HYPERLINK('242MLInput'!AG332)</f>
        <v/>
      </c>
      <c r="W176" s="108" t="str">
        <f>HYPERLINK('242MLInput'!AH332)</f>
        <v/>
      </c>
      <c r="X176" s="108" t="str">
        <f>HYPERLINK('242MLInput'!AI332)</f>
        <v/>
      </c>
      <c r="Y176" s="108" t="str">
        <f>HYPERLINK('242MLInput'!AJ332)</f>
        <v/>
      </c>
      <c r="Z176" s="108" t="str">
        <f>HYPERLINK('242MLInput'!AK332)</f>
        <v/>
      </c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</row>
    <row r="177" ht="10.5" customHeight="1">
      <c r="A177" s="12" t="str">
        <f t="shared" si="1"/>
        <v>242ML</v>
      </c>
      <c r="B177" s="88">
        <f t="shared" si="2"/>
        <v>2020</v>
      </c>
      <c r="C177" s="88">
        <f t="shared" si="3"/>
        <v>11</v>
      </c>
      <c r="D177" s="89">
        <f>'242MLInput'!B333</f>
        <v>44136</v>
      </c>
      <c r="E177" s="90" t="str">
        <f t="shared" si="23"/>
        <v>BUY</v>
      </c>
      <c r="F177" s="91" t="str">
        <f>'242MLInput'!H333</f>
        <v>GLY</v>
      </c>
      <c r="G177" s="111" t="str">
        <f>'242MLInput'!N333</f>
        <v>David Carr</v>
      </c>
      <c r="H177" s="111" t="str">
        <f>'242MLInput'!O333</f>
        <v/>
      </c>
      <c r="I177" s="111" t="str">
        <f>'242MLInput'!Q333</f>
        <v>Cargo</v>
      </c>
      <c r="J177" s="112" t="str">
        <f>'242MLInput'!R333</f>
        <v>Vector Aeromedical</v>
      </c>
      <c r="K177" s="113" t="str">
        <f>'242MLInput'!AC333</f>
        <v/>
      </c>
      <c r="L177" s="114"/>
      <c r="M177" s="115">
        <f>'242MLInput'!L333</f>
        <v>2.9</v>
      </c>
      <c r="N177" s="111" t="str">
        <f>IF(F177="","",(IF(R177='242MLInput'!K333,"","ERROR!")))</f>
        <v>#REF!</v>
      </c>
      <c r="O177" s="64"/>
      <c r="P177" s="64"/>
      <c r="Q177" s="133"/>
      <c r="R177" s="224" t="str">
        <f t="shared" si="24"/>
        <v>#REF!</v>
      </c>
      <c r="S177" s="108" t="str">
        <f>HYPERLINK('242MLInput'!AD333)</f>
        <v/>
      </c>
      <c r="T177" s="108" t="str">
        <f>HYPERLINK('242MLInput'!AE333)</f>
        <v/>
      </c>
      <c r="U177" s="108" t="str">
        <f>HYPERLINK('242MLInput'!AF333)</f>
        <v/>
      </c>
      <c r="V177" s="108" t="str">
        <f>HYPERLINK('242MLInput'!AG333)</f>
        <v/>
      </c>
      <c r="W177" s="108" t="str">
        <f>HYPERLINK('242MLInput'!AH333)</f>
        <v/>
      </c>
      <c r="X177" s="108" t="str">
        <f>HYPERLINK('242MLInput'!AI333)</f>
        <v/>
      </c>
      <c r="Y177" s="108" t="str">
        <f>HYPERLINK('242MLInput'!AJ333)</f>
        <v/>
      </c>
      <c r="Z177" s="108" t="str">
        <f>HYPERLINK('242MLInput'!AK333)</f>
        <v/>
      </c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/>
      <c r="CJ177" s="88"/>
      <c r="CK177" s="88"/>
      <c r="CL177" s="88"/>
      <c r="CM177" s="88"/>
      <c r="CN177" s="88"/>
    </row>
    <row r="178" ht="10.5" customHeight="1">
      <c r="A178" s="12" t="str">
        <f t="shared" si="1"/>
        <v>242ML</v>
      </c>
      <c r="B178" s="88">
        <f t="shared" si="2"/>
        <v>2020</v>
      </c>
      <c r="C178" s="88">
        <f t="shared" si="3"/>
        <v>11</v>
      </c>
      <c r="D178" s="89">
        <f>'242MLInput'!B334</f>
        <v>44136</v>
      </c>
      <c r="E178" s="90" t="str">
        <f t="shared" si="23"/>
        <v>GLY</v>
      </c>
      <c r="F178" s="91" t="str">
        <f>'242MLInput'!H334</f>
        <v>APA</v>
      </c>
      <c r="G178" s="111" t="str">
        <f>'242MLInput'!N334</f>
        <v>David Carr</v>
      </c>
      <c r="H178" s="111" t="str">
        <f>'242MLInput'!O334</f>
        <v/>
      </c>
      <c r="I178" s="111" t="str">
        <f>'242MLInput'!Q334</f>
        <v>Cargo</v>
      </c>
      <c r="J178" s="112" t="str">
        <f>'242MLInput'!R334</f>
        <v>Vector Aeromedical</v>
      </c>
      <c r="K178" s="113" t="str">
        <f>'242MLInput'!AC334</f>
        <v/>
      </c>
      <c r="L178" s="114"/>
      <c r="M178" s="115">
        <f>'242MLInput'!L334</f>
        <v>1.9</v>
      </c>
      <c r="N178" s="111" t="str">
        <f>IF(F178="","",(IF(R178='242MLInput'!K334,"","ERROR!")))</f>
        <v>#REF!</v>
      </c>
      <c r="O178" s="64"/>
      <c r="P178" s="64"/>
      <c r="Q178" s="133"/>
      <c r="R178" s="224" t="str">
        <f t="shared" si="24"/>
        <v>#REF!</v>
      </c>
      <c r="S178" s="108" t="str">
        <f>HYPERLINK('242MLInput'!AD334)</f>
        <v/>
      </c>
      <c r="T178" s="108" t="str">
        <f>HYPERLINK('242MLInput'!AE334)</f>
        <v/>
      </c>
      <c r="U178" s="108" t="str">
        <f>HYPERLINK('242MLInput'!AF334)</f>
        <v/>
      </c>
      <c r="V178" s="108" t="str">
        <f>HYPERLINK('242MLInput'!AG334)</f>
        <v/>
      </c>
      <c r="W178" s="108" t="str">
        <f>HYPERLINK('242MLInput'!AH334)</f>
        <v/>
      </c>
      <c r="X178" s="108" t="str">
        <f>HYPERLINK('242MLInput'!AI334)</f>
        <v/>
      </c>
      <c r="Y178" s="108" t="str">
        <f>HYPERLINK('242MLInput'!AJ334)</f>
        <v/>
      </c>
      <c r="Z178" s="108" t="str">
        <f>HYPERLINK('242MLInput'!AK334)</f>
        <v/>
      </c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/>
      <c r="CK178" s="88"/>
      <c r="CL178" s="88"/>
      <c r="CM178" s="88"/>
      <c r="CN178" s="88"/>
    </row>
    <row r="179" ht="10.5" customHeight="1">
      <c r="A179" s="12" t="str">
        <f t="shared" si="1"/>
        <v>242ML</v>
      </c>
      <c r="B179" s="88">
        <f t="shared" si="2"/>
        <v>2020</v>
      </c>
      <c r="C179" s="88">
        <f t="shared" si="3"/>
        <v>11</v>
      </c>
      <c r="D179" s="89">
        <f>'242MLInput'!B335</f>
        <v>44136</v>
      </c>
      <c r="E179" s="90" t="str">
        <f t="shared" si="23"/>
        <v>APA</v>
      </c>
      <c r="F179" s="91" t="str">
        <f>'242MLInput'!H335</f>
        <v>BUY</v>
      </c>
      <c r="G179" s="111" t="str">
        <f>'242MLInput'!N335</f>
        <v>David Carr</v>
      </c>
      <c r="H179" s="111" t="str">
        <f>'242MLInput'!O335</f>
        <v/>
      </c>
      <c r="I179" s="111" t="str">
        <f>'242MLInput'!Q335</f>
        <v>Cargo</v>
      </c>
      <c r="J179" s="112" t="str">
        <f>'242MLInput'!R335</f>
        <v>Vector Aeromedical</v>
      </c>
      <c r="K179" s="113" t="str">
        <f>'242MLInput'!AC335</f>
        <v/>
      </c>
      <c r="L179" s="114"/>
      <c r="M179" s="115">
        <f>'242MLInput'!L335</f>
        <v>3.2</v>
      </c>
      <c r="N179" s="111" t="str">
        <f>IF(F179="","",(IF(R179='242MLInput'!K335,"","ERROR!")))</f>
        <v>#REF!</v>
      </c>
      <c r="O179" s="64"/>
      <c r="P179" s="64"/>
      <c r="Q179" s="133"/>
      <c r="R179" s="224" t="str">
        <f t="shared" si="24"/>
        <v>#REF!</v>
      </c>
      <c r="S179" s="108" t="str">
        <f>HYPERLINK('242MLInput'!AD335)</f>
        <v/>
      </c>
      <c r="T179" s="108" t="str">
        <f>HYPERLINK('242MLInput'!AE335)</f>
        <v/>
      </c>
      <c r="U179" s="108" t="str">
        <f>HYPERLINK('242MLInput'!AF335)</f>
        <v/>
      </c>
      <c r="V179" s="108" t="str">
        <f>HYPERLINK('242MLInput'!AG335)</f>
        <v/>
      </c>
      <c r="W179" s="108" t="str">
        <f>HYPERLINK('242MLInput'!AH335)</f>
        <v/>
      </c>
      <c r="X179" s="108" t="str">
        <f>HYPERLINK('242MLInput'!AI335)</f>
        <v/>
      </c>
      <c r="Y179" s="108" t="str">
        <f>HYPERLINK('242MLInput'!AJ335)</f>
        <v/>
      </c>
      <c r="Z179" s="108" t="str">
        <f>HYPERLINK('242MLInput'!AK335)</f>
        <v/>
      </c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/>
      <c r="CL179" s="88"/>
      <c r="CM179" s="88"/>
      <c r="CN179" s="88"/>
    </row>
    <row r="180" ht="10.5" customHeight="1">
      <c r="A180" s="12" t="str">
        <f t="shared" si="1"/>
        <v>242ML</v>
      </c>
      <c r="B180" s="88">
        <f t="shared" si="2"/>
        <v>2020</v>
      </c>
      <c r="C180" s="88">
        <f t="shared" si="3"/>
        <v>11</v>
      </c>
      <c r="D180" s="89">
        <f>'242MLInput'!B336</f>
        <v>44137</v>
      </c>
      <c r="E180" s="90" t="str">
        <f t="shared" si="23"/>
        <v>BUY</v>
      </c>
      <c r="F180" s="91" t="str">
        <f>'242MLInput'!H336</f>
        <v>SLN</v>
      </c>
      <c r="G180" s="111" t="str">
        <f>'242MLInput'!N336</f>
        <v>Steve Watkins</v>
      </c>
      <c r="H180" s="111" t="str">
        <f>'242MLInput'!O336</f>
        <v/>
      </c>
      <c r="I180" s="111" t="str">
        <f>'242MLInput'!Q336</f>
        <v>Cargo</v>
      </c>
      <c r="J180" s="112" t="str">
        <f>'242MLInput'!R336</f>
        <v>Vector Aeromedical</v>
      </c>
      <c r="K180" s="113" t="str">
        <f>'242MLInput'!AC336</f>
        <v/>
      </c>
      <c r="L180" s="114"/>
      <c r="M180" s="115">
        <f>'242MLInput'!L336</f>
        <v>3.1</v>
      </c>
      <c r="N180" s="111" t="str">
        <f>IF(F180="","",(IF(R180='242MLInput'!K336,"","ERROR!")))</f>
        <v>#REF!</v>
      </c>
      <c r="O180" s="64"/>
      <c r="P180" s="64"/>
      <c r="Q180" s="133"/>
      <c r="R180" s="224" t="str">
        <f t="shared" si="24"/>
        <v>#REF!</v>
      </c>
      <c r="S180" s="108" t="str">
        <f>HYPERLINK('242MLInput'!AD336)</f>
        <v/>
      </c>
      <c r="T180" s="108" t="str">
        <f>HYPERLINK('242MLInput'!AE336)</f>
        <v/>
      </c>
      <c r="U180" s="108" t="str">
        <f>HYPERLINK('242MLInput'!AF336)</f>
        <v/>
      </c>
      <c r="V180" s="108" t="str">
        <f>HYPERLINK('242MLInput'!AG336)</f>
        <v/>
      </c>
      <c r="W180" s="108" t="str">
        <f>HYPERLINK('242MLInput'!AH336)</f>
        <v/>
      </c>
      <c r="X180" s="108" t="str">
        <f>HYPERLINK('242MLInput'!AI336)</f>
        <v/>
      </c>
      <c r="Y180" s="108" t="str">
        <f>HYPERLINK('242MLInput'!AJ336)</f>
        <v/>
      </c>
      <c r="Z180" s="108" t="str">
        <f>HYPERLINK('242MLInput'!AK336)</f>
        <v/>
      </c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/>
      <c r="CM180" s="88"/>
      <c r="CN180" s="88"/>
    </row>
    <row r="181" ht="10.5" customHeight="1">
      <c r="A181" s="12" t="str">
        <f t="shared" si="1"/>
        <v>242ML</v>
      </c>
      <c r="B181" s="88">
        <f t="shared" si="2"/>
        <v>2020</v>
      </c>
      <c r="C181" s="88">
        <f t="shared" si="3"/>
        <v>11</v>
      </c>
      <c r="D181" s="89">
        <f>'242MLInput'!B337</f>
        <v>44137</v>
      </c>
      <c r="E181" s="90" t="str">
        <f t="shared" si="23"/>
        <v>SLN</v>
      </c>
      <c r="F181" s="91" t="str">
        <f>'242MLInput'!H337</f>
        <v>APA</v>
      </c>
      <c r="G181" s="111" t="str">
        <f>'242MLInput'!N337</f>
        <v>Steve Watkins</v>
      </c>
      <c r="H181" s="111" t="str">
        <f>'242MLInput'!O337</f>
        <v/>
      </c>
      <c r="I181" s="111" t="str">
        <f>'242MLInput'!Q337</f>
        <v>Cargo</v>
      </c>
      <c r="J181" s="112" t="str">
        <f>'242MLInput'!R337</f>
        <v>Vector Aeromedical</v>
      </c>
      <c r="K181" s="113" t="str">
        <f>'242MLInput'!AC337</f>
        <v/>
      </c>
      <c r="L181" s="114"/>
      <c r="M181" s="115">
        <f>'242MLInput'!L337</f>
        <v>1.2</v>
      </c>
      <c r="N181" s="111" t="str">
        <f>IF(F181="","",(IF(R181='242MLInput'!K337,"","ERROR!")))</f>
        <v>#REF!</v>
      </c>
      <c r="O181" s="64"/>
      <c r="P181" s="64"/>
      <c r="Q181" s="133"/>
      <c r="R181" s="224" t="str">
        <f t="shared" si="24"/>
        <v>#REF!</v>
      </c>
      <c r="S181" s="108" t="str">
        <f>HYPERLINK('242MLInput'!AD337)</f>
        <v/>
      </c>
      <c r="T181" s="108" t="str">
        <f>HYPERLINK('242MLInput'!AE337)</f>
        <v/>
      </c>
      <c r="U181" s="108" t="str">
        <f>HYPERLINK('242MLInput'!AF337)</f>
        <v/>
      </c>
      <c r="V181" s="108" t="str">
        <f>HYPERLINK('242MLInput'!AG337)</f>
        <v/>
      </c>
      <c r="W181" s="108" t="str">
        <f>HYPERLINK('242MLInput'!AH337)</f>
        <v/>
      </c>
      <c r="X181" s="108" t="str">
        <f>HYPERLINK('242MLInput'!AI337)</f>
        <v/>
      </c>
      <c r="Y181" s="108" t="str">
        <f>HYPERLINK('242MLInput'!AJ337)</f>
        <v/>
      </c>
      <c r="Z181" s="108" t="str">
        <f>HYPERLINK('242MLInput'!AK337)</f>
        <v/>
      </c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</row>
    <row r="182" ht="10.5" customHeight="1">
      <c r="A182" s="12" t="str">
        <f t="shared" si="1"/>
        <v>242ML</v>
      </c>
      <c r="B182" s="88">
        <f t="shared" si="2"/>
        <v>2020</v>
      </c>
      <c r="C182" s="88">
        <f t="shared" si="3"/>
        <v>11</v>
      </c>
      <c r="D182" s="89">
        <f>'242MLInput'!B338</f>
        <v>44138</v>
      </c>
      <c r="E182" s="90" t="str">
        <f t="shared" si="23"/>
        <v>APA</v>
      </c>
      <c r="F182" s="91" t="str">
        <f>'242MLInput'!H338</f>
        <v>BUY</v>
      </c>
      <c r="G182" s="111" t="str">
        <f>'242MLInput'!N338</f>
        <v>Steve Watkins</v>
      </c>
      <c r="H182" s="111" t="str">
        <f>'242MLInput'!O338</f>
        <v/>
      </c>
      <c r="I182" s="111" t="str">
        <f>'242MLInput'!Q338</f>
        <v>Cargo</v>
      </c>
      <c r="J182" s="112" t="str">
        <f>'242MLInput'!R338</f>
        <v>Vector Aeromedical</v>
      </c>
      <c r="K182" s="113" t="str">
        <f>'242MLInput'!AC338</f>
        <v/>
      </c>
      <c r="L182" s="114"/>
      <c r="M182" s="115">
        <f>'242MLInput'!L338</f>
        <v>3.4</v>
      </c>
      <c r="N182" s="111" t="str">
        <f>IF(F182="","",(IF(R182='242MLInput'!K338,"","ERROR!")))</f>
        <v>#REF!</v>
      </c>
      <c r="O182" s="64"/>
      <c r="P182" s="64"/>
      <c r="Q182" s="133"/>
      <c r="R182" s="224" t="str">
        <f t="shared" si="24"/>
        <v>#REF!</v>
      </c>
      <c r="S182" s="108" t="str">
        <f>HYPERLINK('242MLInput'!AD338)</f>
        <v/>
      </c>
      <c r="T182" s="108" t="str">
        <f>HYPERLINK('242MLInput'!AE338)</f>
        <v/>
      </c>
      <c r="U182" s="108" t="str">
        <f>HYPERLINK('242MLInput'!AF338)</f>
        <v/>
      </c>
      <c r="V182" s="108" t="str">
        <f>HYPERLINK('242MLInput'!AG338)</f>
        <v/>
      </c>
      <c r="W182" s="108" t="str">
        <f>HYPERLINK('242MLInput'!AH338)</f>
        <v/>
      </c>
      <c r="X182" s="108" t="str">
        <f>HYPERLINK('242MLInput'!AI338)</f>
        <v/>
      </c>
      <c r="Y182" s="108" t="str">
        <f>HYPERLINK('242MLInput'!AJ338)</f>
        <v/>
      </c>
      <c r="Z182" s="108" t="str">
        <f>HYPERLINK('242MLInput'!AK338)</f>
        <v/>
      </c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/>
    </row>
    <row r="183" ht="10.5" customHeight="1">
      <c r="A183" s="12" t="str">
        <f t="shared" si="1"/>
        <v>242ML</v>
      </c>
      <c r="B183" s="88">
        <f t="shared" si="2"/>
        <v>2020</v>
      </c>
      <c r="C183" s="88">
        <f t="shared" si="3"/>
        <v>11</v>
      </c>
      <c r="D183" s="89">
        <f>'242MLInput'!B339</f>
        <v>44138</v>
      </c>
      <c r="E183" s="90" t="str">
        <f t="shared" si="23"/>
        <v>BUY</v>
      </c>
      <c r="F183" s="91" t="str">
        <f>'242MLInput'!H339</f>
        <v>GAI</v>
      </c>
      <c r="G183" s="111" t="str">
        <f>'242MLInput'!N339</f>
        <v>Kevin Mock</v>
      </c>
      <c r="H183" s="111" t="str">
        <f>'242MLInput'!O339</f>
        <v/>
      </c>
      <c r="I183" s="111" t="str">
        <f>'242MLInput'!Q339</f>
        <v>Passenger</v>
      </c>
      <c r="J183" s="112" t="str">
        <f>'242MLInput'!R339</f>
        <v>Pureflow</v>
      </c>
      <c r="K183" s="113" t="str">
        <f>'242MLInput'!AC339</f>
        <v/>
      </c>
      <c r="L183" s="114"/>
      <c r="M183" s="115">
        <f>'242MLInput'!L339</f>
        <v>0.9</v>
      </c>
      <c r="N183" s="111" t="str">
        <f>IF(F183="","",(IF(R183='242MLInput'!K339,"","ERROR!")))</f>
        <v>#REF!</v>
      </c>
      <c r="O183" s="64"/>
      <c r="P183" s="64"/>
      <c r="Q183" s="133"/>
      <c r="R183" s="224" t="str">
        <f t="shared" si="24"/>
        <v>#REF!</v>
      </c>
      <c r="S183" s="108" t="str">
        <f>HYPERLINK('242MLInput'!AD339)</f>
        <v/>
      </c>
      <c r="T183" s="108" t="str">
        <f>HYPERLINK('242MLInput'!AE339)</f>
        <v/>
      </c>
      <c r="U183" s="108" t="str">
        <f>HYPERLINK('242MLInput'!AF339)</f>
        <v/>
      </c>
      <c r="V183" s="108" t="str">
        <f>HYPERLINK('242MLInput'!AG339)</f>
        <v/>
      </c>
      <c r="W183" s="108" t="str">
        <f>HYPERLINK('242MLInput'!AH339)</f>
        <v/>
      </c>
      <c r="X183" s="108" t="str">
        <f>HYPERLINK('242MLInput'!AI339)</f>
        <v/>
      </c>
      <c r="Y183" s="108" t="str">
        <f>HYPERLINK('242MLInput'!AJ339)</f>
        <v/>
      </c>
      <c r="Z183" s="108" t="str">
        <f>HYPERLINK('242MLInput'!AK339)</f>
        <v/>
      </c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</row>
    <row r="184" ht="10.5" customHeight="1">
      <c r="A184" s="12" t="str">
        <f t="shared" si="1"/>
        <v>242ML</v>
      </c>
      <c r="B184" s="88">
        <f t="shared" si="2"/>
        <v>2020</v>
      </c>
      <c r="C184" s="88">
        <f t="shared" si="3"/>
        <v>11</v>
      </c>
      <c r="D184" s="89">
        <f>'242MLInput'!B340</f>
        <v>44138</v>
      </c>
      <c r="E184" s="90" t="str">
        <f t="shared" si="23"/>
        <v>GAI</v>
      </c>
      <c r="F184" s="91" t="str">
        <f>'242MLInput'!H340</f>
        <v>BUY</v>
      </c>
      <c r="G184" s="111" t="str">
        <f>'242MLInput'!N340</f>
        <v>Kevin Mock</v>
      </c>
      <c r="H184" s="111" t="str">
        <f>'242MLInput'!O340</f>
        <v/>
      </c>
      <c r="I184" s="111" t="str">
        <f>'242MLInput'!Q340</f>
        <v>Passenger</v>
      </c>
      <c r="J184" s="112" t="str">
        <f>'242MLInput'!R340</f>
        <v>Pureflow</v>
      </c>
      <c r="K184" s="113" t="str">
        <f>'242MLInput'!AC340</f>
        <v/>
      </c>
      <c r="L184" s="114"/>
      <c r="M184" s="115">
        <f>'242MLInput'!L340</f>
        <v>0.8</v>
      </c>
      <c r="N184" s="111" t="str">
        <f>IF(F184="","",(IF(R184='242MLInput'!K340,"","ERROR!")))</f>
        <v>#REF!</v>
      </c>
      <c r="O184" s="64"/>
      <c r="P184" s="64"/>
      <c r="Q184" s="133"/>
      <c r="R184" s="224" t="str">
        <f t="shared" si="24"/>
        <v>#REF!</v>
      </c>
      <c r="S184" s="108" t="str">
        <f>HYPERLINK('242MLInput'!AD340)</f>
        <v/>
      </c>
      <c r="T184" s="108" t="str">
        <f>HYPERLINK('242MLInput'!AE340)</f>
        <v/>
      </c>
      <c r="U184" s="108" t="str">
        <f>HYPERLINK('242MLInput'!AF340)</f>
        <v/>
      </c>
      <c r="V184" s="108" t="str">
        <f>HYPERLINK('242MLInput'!AG340)</f>
        <v/>
      </c>
      <c r="W184" s="108" t="str">
        <f>HYPERLINK('242MLInput'!AH340)</f>
        <v/>
      </c>
      <c r="X184" s="108" t="str">
        <f>HYPERLINK('242MLInput'!AI340)</f>
        <v/>
      </c>
      <c r="Y184" s="108" t="str">
        <f>HYPERLINK('242MLInput'!AJ340)</f>
        <v/>
      </c>
      <c r="Z184" s="108" t="str">
        <f>HYPERLINK('242MLInput'!AK340)</f>
        <v/>
      </c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</row>
    <row r="185" ht="10.5" customHeight="1">
      <c r="A185" s="12" t="str">
        <f t="shared" si="1"/>
        <v>242ML</v>
      </c>
      <c r="B185" s="88">
        <f t="shared" si="2"/>
        <v>2020</v>
      </c>
      <c r="C185" s="88">
        <f t="shared" si="3"/>
        <v>11</v>
      </c>
      <c r="D185" s="89">
        <f>'242MLInput'!B341</f>
        <v>44138</v>
      </c>
      <c r="E185" s="90" t="str">
        <f t="shared" si="23"/>
        <v>BUY</v>
      </c>
      <c r="F185" s="91" t="str">
        <f>'242MLInput'!H341</f>
        <v>SLN</v>
      </c>
      <c r="G185" s="111" t="str">
        <f>'242MLInput'!N341</f>
        <v>Steve Watkins</v>
      </c>
      <c r="H185" s="111" t="str">
        <f>'242MLInput'!O341</f>
        <v/>
      </c>
      <c r="I185" s="111" t="str">
        <f>'242MLInput'!Q341</f>
        <v>Cargo</v>
      </c>
      <c r="J185" s="112" t="str">
        <f>'242MLInput'!R341</f>
        <v>Vector Aeromedical</v>
      </c>
      <c r="K185" s="113" t="str">
        <f>'242MLInput'!AC341</f>
        <v/>
      </c>
      <c r="L185" s="114"/>
      <c r="M185" s="115">
        <f>'242MLInput'!L341</f>
        <v>2.9</v>
      </c>
      <c r="N185" s="111" t="str">
        <f>IF(F185="","",(IF(R185='242MLInput'!K341,"","ERROR!")))</f>
        <v>#REF!</v>
      </c>
      <c r="O185" s="64"/>
      <c r="P185" s="64"/>
      <c r="Q185" s="133"/>
      <c r="R185" s="224" t="str">
        <f t="shared" si="24"/>
        <v>#REF!</v>
      </c>
      <c r="S185" s="108" t="str">
        <f>HYPERLINK('242MLInput'!AD341)</f>
        <v/>
      </c>
      <c r="T185" s="108" t="str">
        <f>HYPERLINK('242MLInput'!AE341)</f>
        <v/>
      </c>
      <c r="U185" s="108" t="str">
        <f>HYPERLINK('242MLInput'!AF341)</f>
        <v/>
      </c>
      <c r="V185" s="108" t="str">
        <f>HYPERLINK('242MLInput'!AG341)</f>
        <v/>
      </c>
      <c r="W185" s="108" t="str">
        <f>HYPERLINK('242MLInput'!AH341)</f>
        <v/>
      </c>
      <c r="X185" s="108" t="str">
        <f>HYPERLINK('242MLInput'!AI341)</f>
        <v/>
      </c>
      <c r="Y185" s="108" t="str">
        <f>HYPERLINK('242MLInput'!AJ341)</f>
        <v/>
      </c>
      <c r="Z185" s="108" t="str">
        <f>HYPERLINK('242MLInput'!AK341)</f>
        <v/>
      </c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</row>
    <row r="186" ht="10.5" customHeight="1">
      <c r="A186" s="12" t="str">
        <f t="shared" si="1"/>
        <v>242ML</v>
      </c>
      <c r="B186" s="88">
        <f t="shared" si="2"/>
        <v>2020</v>
      </c>
      <c r="C186" s="88">
        <f t="shared" si="3"/>
        <v>11</v>
      </c>
      <c r="D186" s="89">
        <f>'242MLInput'!B342</f>
        <v>44138</v>
      </c>
      <c r="E186" s="90" t="str">
        <f t="shared" si="23"/>
        <v>SLN</v>
      </c>
      <c r="F186" s="91" t="str">
        <f>'242MLInput'!H342</f>
        <v>APA</v>
      </c>
      <c r="G186" s="111" t="str">
        <f>'242MLInput'!N342</f>
        <v>Steve Watkins</v>
      </c>
      <c r="H186" s="111" t="str">
        <f>'242MLInput'!O342</f>
        <v/>
      </c>
      <c r="I186" s="111" t="str">
        <f>'242MLInput'!Q342</f>
        <v>Cargo</v>
      </c>
      <c r="J186" s="112" t="str">
        <f>'242MLInput'!R342</f>
        <v>Vector Aeromedical</v>
      </c>
      <c r="K186" s="113" t="str">
        <f>'242MLInput'!AC342</f>
        <v/>
      </c>
      <c r="L186" s="114"/>
      <c r="M186" s="115">
        <f>'242MLInput'!L342</f>
        <v>1.2</v>
      </c>
      <c r="N186" s="111" t="str">
        <f>IF(F186="","",(IF(R186='242MLInput'!K342,"","ERROR!")))</f>
        <v>#REF!</v>
      </c>
      <c r="O186" s="64"/>
      <c r="P186" s="64"/>
      <c r="Q186" s="133"/>
      <c r="R186" s="224" t="str">
        <f t="shared" si="24"/>
        <v>#REF!</v>
      </c>
      <c r="S186" s="108" t="str">
        <f>HYPERLINK('242MLInput'!AD342)</f>
        <v/>
      </c>
      <c r="T186" s="108" t="str">
        <f>HYPERLINK('242MLInput'!AE342)</f>
        <v/>
      </c>
      <c r="U186" s="108" t="str">
        <f>HYPERLINK('242MLInput'!AF342)</f>
        <v/>
      </c>
      <c r="V186" s="108" t="str">
        <f>HYPERLINK('242MLInput'!AG342)</f>
        <v/>
      </c>
      <c r="W186" s="108" t="str">
        <f>HYPERLINK('242MLInput'!AH342)</f>
        <v/>
      </c>
      <c r="X186" s="108" t="str">
        <f>HYPERLINK('242MLInput'!AI342)</f>
        <v/>
      </c>
      <c r="Y186" s="108" t="str">
        <f>HYPERLINK('242MLInput'!AJ342)</f>
        <v/>
      </c>
      <c r="Z186" s="108" t="str">
        <f>HYPERLINK('242MLInput'!AK342)</f>
        <v/>
      </c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</row>
    <row r="187" ht="10.5" customHeight="1">
      <c r="A187" s="12" t="str">
        <f t="shared" si="1"/>
        <v>242ML</v>
      </c>
      <c r="B187" s="88">
        <f t="shared" si="2"/>
        <v>2020</v>
      </c>
      <c r="C187" s="88">
        <f t="shared" si="3"/>
        <v>11</v>
      </c>
      <c r="D187" s="89">
        <f>'242MLInput'!B343</f>
        <v>44139</v>
      </c>
      <c r="E187" s="90" t="str">
        <f t="shared" si="23"/>
        <v>APA</v>
      </c>
      <c r="F187" s="91" t="str">
        <f>'242MLInput'!H343</f>
        <v>BUY</v>
      </c>
      <c r="G187" s="111" t="str">
        <f>'242MLInput'!N343</f>
        <v>Steve Watkins</v>
      </c>
      <c r="H187" s="111" t="str">
        <f>'242MLInput'!O343</f>
        <v/>
      </c>
      <c r="I187" s="111" t="str">
        <f>'242MLInput'!Q343</f>
        <v>Cargo</v>
      </c>
      <c r="J187" s="112" t="str">
        <f>'242MLInput'!R343</f>
        <v>Vector Aeromedical</v>
      </c>
      <c r="K187" s="113" t="str">
        <f>'242MLInput'!AC343</f>
        <v/>
      </c>
      <c r="L187" s="114"/>
      <c r="M187" s="115">
        <f>'242MLInput'!L343</f>
        <v>3.6</v>
      </c>
      <c r="N187" s="111" t="str">
        <f>IF(F187="","",(IF(R187='242MLInput'!K343,"","ERROR!")))</f>
        <v>#REF!</v>
      </c>
      <c r="O187" s="64"/>
      <c r="P187" s="64"/>
      <c r="Q187" s="133"/>
      <c r="R187" s="224" t="str">
        <f t="shared" si="24"/>
        <v>#REF!</v>
      </c>
      <c r="S187" s="108" t="str">
        <f>HYPERLINK('242MLInput'!AD343)</f>
        <v/>
      </c>
      <c r="T187" s="108" t="str">
        <f>HYPERLINK('242MLInput'!AE343)</f>
        <v/>
      </c>
      <c r="U187" s="108" t="str">
        <f>HYPERLINK('242MLInput'!AF343)</f>
        <v/>
      </c>
      <c r="V187" s="108" t="str">
        <f>HYPERLINK('242MLInput'!AG343)</f>
        <v/>
      </c>
      <c r="W187" s="108" t="str">
        <f>HYPERLINK('242MLInput'!AH343)</f>
        <v/>
      </c>
      <c r="X187" s="108" t="str">
        <f>HYPERLINK('242MLInput'!AI343)</f>
        <v/>
      </c>
      <c r="Y187" s="108" t="str">
        <f>HYPERLINK('242MLInput'!AJ343)</f>
        <v/>
      </c>
      <c r="Z187" s="108" t="str">
        <f>HYPERLINK('242MLInput'!AK343)</f>
        <v/>
      </c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</row>
    <row r="188" ht="10.5" customHeight="1">
      <c r="A188" s="12" t="str">
        <f t="shared" si="1"/>
        <v>242ML</v>
      </c>
      <c r="B188" s="88">
        <f t="shared" si="2"/>
        <v>2020</v>
      </c>
      <c r="C188" s="88">
        <f t="shared" si="3"/>
        <v>11</v>
      </c>
      <c r="D188" s="89">
        <f>'242MLInput'!B344</f>
        <v>44139</v>
      </c>
      <c r="E188" s="90" t="str">
        <f t="shared" si="23"/>
        <v>BUY</v>
      </c>
      <c r="F188" s="91" t="str">
        <f>'242MLInput'!H344</f>
        <v>SLN</v>
      </c>
      <c r="G188" s="111" t="str">
        <f>'242MLInput'!N344</f>
        <v>David Carr</v>
      </c>
      <c r="H188" s="111" t="str">
        <f>'242MLInput'!O344</f>
        <v/>
      </c>
      <c r="I188" s="111" t="str">
        <f>'242MLInput'!Q344</f>
        <v>Cargo</v>
      </c>
      <c r="J188" s="112" t="str">
        <f>'242MLInput'!R344</f>
        <v>Vector Aeromedical</v>
      </c>
      <c r="K188" s="113" t="str">
        <f>'242MLInput'!AC344</f>
        <v/>
      </c>
      <c r="L188" s="114"/>
      <c r="M188" s="115">
        <f>'242MLInput'!L344</f>
        <v>2.8</v>
      </c>
      <c r="N188" s="111" t="str">
        <f>IF(F188="","",(IF(R188='242MLInput'!K344,"","ERROR!")))</f>
        <v>#REF!</v>
      </c>
      <c r="O188" s="64"/>
      <c r="P188" s="64"/>
      <c r="Q188" s="133"/>
      <c r="R188" s="224" t="str">
        <f t="shared" si="24"/>
        <v>#REF!</v>
      </c>
      <c r="S188" s="108" t="str">
        <f>HYPERLINK('242MLInput'!AD344)</f>
        <v/>
      </c>
      <c r="T188" s="108" t="str">
        <f>HYPERLINK('242MLInput'!AE344)</f>
        <v/>
      </c>
      <c r="U188" s="108" t="str">
        <f>HYPERLINK('242MLInput'!AF344)</f>
        <v/>
      </c>
      <c r="V188" s="108" t="str">
        <f>HYPERLINK('242MLInput'!AG344)</f>
        <v/>
      </c>
      <c r="W188" s="108" t="str">
        <f>HYPERLINK('242MLInput'!AH344)</f>
        <v/>
      </c>
      <c r="X188" s="108" t="str">
        <f>HYPERLINK('242MLInput'!AI344)</f>
        <v/>
      </c>
      <c r="Y188" s="108" t="str">
        <f>HYPERLINK('242MLInput'!AJ344)</f>
        <v/>
      </c>
      <c r="Z188" s="108" t="str">
        <f>HYPERLINK('242MLInput'!AK344)</f>
        <v/>
      </c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</row>
    <row r="189" ht="10.5" customHeight="1">
      <c r="A189" s="12" t="str">
        <f t="shared" si="1"/>
        <v>242ML</v>
      </c>
      <c r="B189" s="88">
        <f t="shared" si="2"/>
        <v>2020</v>
      </c>
      <c r="C189" s="88">
        <f t="shared" si="3"/>
        <v>11</v>
      </c>
      <c r="D189" s="89">
        <f>'242MLInput'!B345</f>
        <v>44139</v>
      </c>
      <c r="E189" s="90" t="str">
        <f t="shared" si="23"/>
        <v>SLN</v>
      </c>
      <c r="F189" s="91" t="str">
        <f>'242MLInput'!H345</f>
        <v>APA</v>
      </c>
      <c r="G189" s="111" t="str">
        <f>'242MLInput'!N345</f>
        <v>David Carr</v>
      </c>
      <c r="H189" s="111" t="str">
        <f>'242MLInput'!O345</f>
        <v/>
      </c>
      <c r="I189" s="111" t="str">
        <f>'242MLInput'!Q345</f>
        <v>Cargo</v>
      </c>
      <c r="J189" s="112" t="str">
        <f>'242MLInput'!R345</f>
        <v>Vector Aeromedical</v>
      </c>
      <c r="K189" s="113" t="str">
        <f>'242MLInput'!AC345</f>
        <v/>
      </c>
      <c r="L189" s="114"/>
      <c r="M189" s="115">
        <f>'242MLInput'!L345</f>
        <v>1.2</v>
      </c>
      <c r="N189" s="111" t="str">
        <f>IF(F189="","",(IF(R189='242MLInput'!K345,"","ERROR!")))</f>
        <v>#REF!</v>
      </c>
      <c r="O189" s="64"/>
      <c r="P189" s="64"/>
      <c r="Q189" s="133"/>
      <c r="R189" s="224" t="str">
        <f t="shared" si="24"/>
        <v>#REF!</v>
      </c>
      <c r="S189" s="108" t="str">
        <f>HYPERLINK('242MLInput'!AD345)</f>
        <v/>
      </c>
      <c r="T189" s="108" t="str">
        <f>HYPERLINK('242MLInput'!AE345)</f>
        <v/>
      </c>
      <c r="U189" s="108" t="str">
        <f>HYPERLINK('242MLInput'!AF345)</f>
        <v/>
      </c>
      <c r="V189" s="108" t="str">
        <f>HYPERLINK('242MLInput'!AG345)</f>
        <v/>
      </c>
      <c r="W189" s="108" t="str">
        <f>HYPERLINK('242MLInput'!AH345)</f>
        <v/>
      </c>
      <c r="X189" s="108" t="str">
        <f>HYPERLINK('242MLInput'!AI345)</f>
        <v/>
      </c>
      <c r="Y189" s="108" t="str">
        <f>HYPERLINK('242MLInput'!AJ345)</f>
        <v/>
      </c>
      <c r="Z189" s="108" t="str">
        <f>HYPERLINK('242MLInput'!AK345)</f>
        <v/>
      </c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</row>
    <row r="190" ht="10.5" customHeight="1">
      <c r="A190" s="12" t="str">
        <f t="shared" si="1"/>
        <v>242ML</v>
      </c>
      <c r="B190" s="88">
        <f t="shared" si="2"/>
        <v>2020</v>
      </c>
      <c r="C190" s="88">
        <f t="shared" si="3"/>
        <v>11</v>
      </c>
      <c r="D190" s="89">
        <f>'242MLInput'!B346</f>
        <v>44140</v>
      </c>
      <c r="E190" s="90" t="str">
        <f t="shared" si="23"/>
        <v>APA</v>
      </c>
      <c r="F190" s="91" t="str">
        <f>'242MLInput'!H346</f>
        <v>BUY</v>
      </c>
      <c r="G190" s="111" t="str">
        <f>'242MLInput'!N346</f>
        <v>David Carr</v>
      </c>
      <c r="H190" s="111" t="str">
        <f>'242MLInput'!O346</f>
        <v/>
      </c>
      <c r="I190" s="111" t="str">
        <f>'242MLInput'!Q346</f>
        <v>Cargo</v>
      </c>
      <c r="J190" s="112" t="str">
        <f>'242MLInput'!R346</f>
        <v>Vector Aeromedical</v>
      </c>
      <c r="K190" s="113" t="str">
        <f>'242MLInput'!AC346</f>
        <v/>
      </c>
      <c r="L190" s="114"/>
      <c r="M190" s="115">
        <f>'242MLInput'!L346</f>
        <v>3.6</v>
      </c>
      <c r="N190" s="111" t="str">
        <f>IF(F190="","",(IF(R190='242MLInput'!K346,"","ERROR!")))</f>
        <v>#REF!</v>
      </c>
      <c r="O190" s="64"/>
      <c r="P190" s="64"/>
      <c r="Q190" s="133"/>
      <c r="R190" s="224" t="str">
        <f t="shared" si="24"/>
        <v>#REF!</v>
      </c>
      <c r="S190" s="108" t="str">
        <f>HYPERLINK('242MLInput'!AD346)</f>
        <v/>
      </c>
      <c r="T190" s="108" t="str">
        <f>HYPERLINK('242MLInput'!AE346)</f>
        <v/>
      </c>
      <c r="U190" s="108" t="str">
        <f>HYPERLINK('242MLInput'!AF346)</f>
        <v/>
      </c>
      <c r="V190" s="108" t="str">
        <f>HYPERLINK('242MLInput'!AG346)</f>
        <v/>
      </c>
      <c r="W190" s="108" t="str">
        <f>HYPERLINK('242MLInput'!AH346)</f>
        <v/>
      </c>
      <c r="X190" s="108" t="str">
        <f>HYPERLINK('242MLInput'!AI346)</f>
        <v/>
      </c>
      <c r="Y190" s="108" t="str">
        <f>HYPERLINK('242MLInput'!AJ346)</f>
        <v/>
      </c>
      <c r="Z190" s="108" t="str">
        <f>HYPERLINK('242MLInput'!AK346)</f>
        <v/>
      </c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</row>
    <row r="191" ht="10.5" customHeight="1">
      <c r="A191" s="12" t="str">
        <f t="shared" si="1"/>
        <v>242ML</v>
      </c>
      <c r="B191" s="88">
        <f t="shared" si="2"/>
        <v>2020</v>
      </c>
      <c r="C191" s="88">
        <f t="shared" si="3"/>
        <v>11</v>
      </c>
      <c r="D191" s="89">
        <f>'242MLInput'!B347</f>
        <v>44140</v>
      </c>
      <c r="E191" s="90" t="str">
        <f t="shared" si="23"/>
        <v>BUY</v>
      </c>
      <c r="F191" s="91" t="str">
        <f>'242MLInput'!H347</f>
        <v>GCK</v>
      </c>
      <c r="G191" s="111" t="str">
        <f>'242MLInput'!N347</f>
        <v>Kevin Mock</v>
      </c>
      <c r="H191" s="111" t="str">
        <f>'242MLInput'!O347</f>
        <v/>
      </c>
      <c r="I191" s="111" t="str">
        <f>'242MLInput'!Q347</f>
        <v>Cargo</v>
      </c>
      <c r="J191" s="112" t="str">
        <f>'242MLInput'!R347</f>
        <v>Vector Aeromedical</v>
      </c>
      <c r="K191" s="113" t="str">
        <f>'242MLInput'!AC347</f>
        <v/>
      </c>
      <c r="L191" s="114"/>
      <c r="M191" s="115">
        <f>'242MLInput'!L347</f>
        <v>3.2</v>
      </c>
      <c r="N191" s="111" t="str">
        <f>IF(F191="","",(IF(R191='242MLInput'!K347,"","ERROR!")))</f>
        <v>#REF!</v>
      </c>
      <c r="O191" s="64"/>
      <c r="P191" s="64"/>
      <c r="Q191" s="133"/>
      <c r="R191" s="224" t="str">
        <f t="shared" si="24"/>
        <v>#REF!</v>
      </c>
      <c r="S191" s="108" t="str">
        <f>HYPERLINK('242MLInput'!AD347)</f>
        <v/>
      </c>
      <c r="T191" s="108" t="str">
        <f>HYPERLINK('242MLInput'!AE347)</f>
        <v/>
      </c>
      <c r="U191" s="108" t="str">
        <f>HYPERLINK('242MLInput'!AF347)</f>
        <v/>
      </c>
      <c r="V191" s="108" t="str">
        <f>HYPERLINK('242MLInput'!AG347)</f>
        <v/>
      </c>
      <c r="W191" s="108" t="str">
        <f>HYPERLINK('242MLInput'!AH347)</f>
        <v/>
      </c>
      <c r="X191" s="108" t="str">
        <f>HYPERLINK('242MLInput'!AI347)</f>
        <v/>
      </c>
      <c r="Y191" s="108" t="str">
        <f>HYPERLINK('242MLInput'!AJ347)</f>
        <v/>
      </c>
      <c r="Z191" s="108" t="str">
        <f>HYPERLINK('242MLInput'!AK347)</f>
        <v/>
      </c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</row>
    <row r="192" ht="10.5" customHeight="1">
      <c r="A192" s="12" t="str">
        <f t="shared" si="1"/>
        <v>242ML</v>
      </c>
      <c r="B192" s="88">
        <f t="shared" si="2"/>
        <v>2020</v>
      </c>
      <c r="C192" s="88">
        <f t="shared" si="3"/>
        <v>11</v>
      </c>
      <c r="D192" s="89">
        <f>'242MLInput'!B348</f>
        <v>44140</v>
      </c>
      <c r="E192" s="90" t="str">
        <f t="shared" si="23"/>
        <v>GCK</v>
      </c>
      <c r="F192" s="91" t="str">
        <f>'242MLInput'!H348</f>
        <v>APA</v>
      </c>
      <c r="G192" s="111" t="str">
        <f>'242MLInput'!N348</f>
        <v>Kevin Mock</v>
      </c>
      <c r="H192" s="111" t="str">
        <f>'242MLInput'!O348</f>
        <v/>
      </c>
      <c r="I192" s="111" t="str">
        <f>'242MLInput'!Q348</f>
        <v>Cargo</v>
      </c>
      <c r="J192" s="112" t="str">
        <f>'242MLInput'!R348</f>
        <v>Vector Aeromedical</v>
      </c>
      <c r="K192" s="113" t="str">
        <f>'242MLInput'!AC348</f>
        <v/>
      </c>
      <c r="L192" s="114"/>
      <c r="M192" s="115">
        <f>'242MLInput'!L348</f>
        <v>0.9</v>
      </c>
      <c r="N192" s="111" t="str">
        <f>IF(F192="","",(IF(R192='242MLInput'!K348,"","ERROR!")))</f>
        <v>#REF!</v>
      </c>
      <c r="O192" s="64"/>
      <c r="P192" s="64"/>
      <c r="Q192" s="133"/>
      <c r="R192" s="224" t="str">
        <f t="shared" si="24"/>
        <v>#REF!</v>
      </c>
      <c r="S192" s="108" t="str">
        <f>HYPERLINK('242MLInput'!AD348)</f>
        <v/>
      </c>
      <c r="T192" s="108" t="str">
        <f>HYPERLINK('242MLInput'!AE348)</f>
        <v/>
      </c>
      <c r="U192" s="108" t="str">
        <f>HYPERLINK('242MLInput'!AF348)</f>
        <v/>
      </c>
      <c r="V192" s="108" t="str">
        <f>HYPERLINK('242MLInput'!AG348)</f>
        <v/>
      </c>
      <c r="W192" s="108" t="str">
        <f>HYPERLINK('242MLInput'!AH348)</f>
        <v/>
      </c>
      <c r="X192" s="108" t="str">
        <f>HYPERLINK('242MLInput'!AI348)</f>
        <v/>
      </c>
      <c r="Y192" s="108" t="str">
        <f>HYPERLINK('242MLInput'!AJ348)</f>
        <v/>
      </c>
      <c r="Z192" s="108" t="str">
        <f>HYPERLINK('242MLInput'!AK348)</f>
        <v/>
      </c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</row>
    <row r="193" ht="10.5" customHeight="1">
      <c r="A193" s="12" t="str">
        <f t="shared" si="1"/>
        <v>242ML</v>
      </c>
      <c r="B193" s="88">
        <f t="shared" si="2"/>
        <v>2020</v>
      </c>
      <c r="C193" s="88">
        <f t="shared" si="3"/>
        <v>11</v>
      </c>
      <c r="D193" s="89">
        <f>'242MLInput'!B349</f>
        <v>44141</v>
      </c>
      <c r="E193" s="90" t="str">
        <f t="shared" si="23"/>
        <v>APA</v>
      </c>
      <c r="F193" s="91" t="str">
        <f>'242MLInput'!H349</f>
        <v>BUY</v>
      </c>
      <c r="G193" s="111" t="str">
        <f>'242MLInput'!N349</f>
        <v>Kevin Mock</v>
      </c>
      <c r="H193" s="111" t="str">
        <f>'242MLInput'!O349</f>
        <v/>
      </c>
      <c r="I193" s="111" t="str">
        <f>'242MLInput'!Q349</f>
        <v>Cargo</v>
      </c>
      <c r="J193" s="112" t="str">
        <f>'242MLInput'!R349</f>
        <v>Vector Aeromedical</v>
      </c>
      <c r="K193" s="113" t="str">
        <f>'242MLInput'!AC349</f>
        <v/>
      </c>
      <c r="L193" s="114"/>
      <c r="M193" s="115">
        <f>'242MLInput'!L349</f>
        <v>3.6</v>
      </c>
      <c r="N193" s="111" t="str">
        <f>IF(F193="","",(IF(R193='242MLInput'!K349,"","ERROR!")))</f>
        <v>#REF!</v>
      </c>
      <c r="O193" s="64"/>
      <c r="P193" s="64"/>
      <c r="Q193" s="133"/>
      <c r="R193" s="224" t="str">
        <f t="shared" si="24"/>
        <v>#REF!</v>
      </c>
      <c r="S193" s="108" t="str">
        <f>HYPERLINK('242MLInput'!AD349)</f>
        <v/>
      </c>
      <c r="T193" s="108" t="str">
        <f>HYPERLINK('242MLInput'!AE349)</f>
        <v/>
      </c>
      <c r="U193" s="108" t="str">
        <f>HYPERLINK('242MLInput'!AF349)</f>
        <v/>
      </c>
      <c r="V193" s="108" t="str">
        <f>HYPERLINK('242MLInput'!AG349)</f>
        <v/>
      </c>
      <c r="W193" s="108" t="str">
        <f>HYPERLINK('242MLInput'!AH349)</f>
        <v/>
      </c>
      <c r="X193" s="108" t="str">
        <f>HYPERLINK('242MLInput'!AI349)</f>
        <v/>
      </c>
      <c r="Y193" s="108" t="str">
        <f>HYPERLINK('242MLInput'!AJ349)</f>
        <v/>
      </c>
      <c r="Z193" s="108" t="str">
        <f>HYPERLINK('242MLInput'!AK349)</f>
        <v/>
      </c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</row>
    <row r="194" ht="10.5" customHeight="1">
      <c r="A194" s="12" t="str">
        <f t="shared" si="1"/>
        <v>242ML</v>
      </c>
      <c r="B194" s="88">
        <f t="shared" si="2"/>
        <v>2020</v>
      </c>
      <c r="C194" s="88">
        <f t="shared" si="3"/>
        <v>11</v>
      </c>
      <c r="D194" s="89">
        <f>'242MLInput'!B350</f>
        <v>44141</v>
      </c>
      <c r="E194" s="90" t="str">
        <f t="shared" si="23"/>
        <v>BUY</v>
      </c>
      <c r="F194" s="91" t="str">
        <f>'242MLInput'!H350</f>
        <v>GSP</v>
      </c>
      <c r="G194" s="111" t="str">
        <f>'242MLInput'!N350</f>
        <v>David Carr</v>
      </c>
      <c r="H194" s="111" t="str">
        <f>'242MLInput'!O350</f>
        <v/>
      </c>
      <c r="I194" s="111" t="str">
        <f>'242MLInput'!Q350</f>
        <v>Passenger</v>
      </c>
      <c r="J194" s="112" t="str">
        <f>'242MLInput'!R350</f>
        <v>Boteler</v>
      </c>
      <c r="K194" s="113" t="str">
        <f>'242MLInput'!AC350</f>
        <v/>
      </c>
      <c r="L194" s="114"/>
      <c r="M194" s="115">
        <f>'242MLInput'!L350</f>
        <v>0.6</v>
      </c>
      <c r="N194" s="111" t="str">
        <f>IF(F194="","",(IF(R194='242MLInput'!K350,"","ERROR!")))</f>
        <v>#REF!</v>
      </c>
      <c r="O194" s="64"/>
      <c r="P194" s="64"/>
      <c r="Q194" s="133"/>
      <c r="R194" s="224" t="str">
        <f t="shared" si="24"/>
        <v>#REF!</v>
      </c>
      <c r="S194" s="108" t="str">
        <f>HYPERLINK('242MLInput'!AD350)</f>
        <v/>
      </c>
      <c r="T194" s="108" t="str">
        <f>HYPERLINK('242MLInput'!AE350)</f>
        <v/>
      </c>
      <c r="U194" s="108" t="str">
        <f>HYPERLINK('242MLInput'!AF350)</f>
        <v/>
      </c>
      <c r="V194" s="108" t="str">
        <f>HYPERLINK('242MLInput'!AG350)</f>
        <v/>
      </c>
      <c r="W194" s="108" t="str">
        <f>HYPERLINK('242MLInput'!AH350)</f>
        <v/>
      </c>
      <c r="X194" s="108" t="str">
        <f>HYPERLINK('242MLInput'!AI350)</f>
        <v/>
      </c>
      <c r="Y194" s="108" t="str">
        <f>HYPERLINK('242MLInput'!AJ350)</f>
        <v/>
      </c>
      <c r="Z194" s="108" t="str">
        <f>HYPERLINK('242MLInput'!AK350)</f>
        <v/>
      </c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</row>
    <row r="195" ht="10.5" customHeight="1">
      <c r="A195" s="12" t="str">
        <f t="shared" si="1"/>
        <v>242ML</v>
      </c>
      <c r="B195" s="88">
        <f t="shared" si="2"/>
        <v>2020</v>
      </c>
      <c r="C195" s="88">
        <f t="shared" si="3"/>
        <v>11</v>
      </c>
      <c r="D195" s="89">
        <f>'242MLInput'!B351</f>
        <v>44141</v>
      </c>
      <c r="E195" s="90" t="str">
        <f t="shared" si="23"/>
        <v>GSP</v>
      </c>
      <c r="F195" s="91" t="str">
        <f>'242MLInput'!H351</f>
        <v>CXO</v>
      </c>
      <c r="G195" s="111" t="str">
        <f>'242MLInput'!N351</f>
        <v>David Carr</v>
      </c>
      <c r="H195" s="111" t="str">
        <f>'242MLInput'!O351</f>
        <v/>
      </c>
      <c r="I195" s="111" t="str">
        <f>'242MLInput'!Q351</f>
        <v>Passenger</v>
      </c>
      <c r="J195" s="112" t="str">
        <f>'242MLInput'!R351</f>
        <v>Boteler</v>
      </c>
      <c r="K195" s="113" t="str">
        <f>'242MLInput'!AC351</f>
        <v/>
      </c>
      <c r="L195" s="114"/>
      <c r="M195" s="115">
        <f>'242MLInput'!L351</f>
        <v>2.6</v>
      </c>
      <c r="N195" s="111" t="str">
        <f>IF(F195="","",(IF(R195='242MLInput'!K351,"","ERROR!")))</f>
        <v>#REF!</v>
      </c>
      <c r="O195" s="64"/>
      <c r="P195" s="64"/>
      <c r="Q195" s="133"/>
      <c r="R195" s="224" t="str">
        <f t="shared" si="24"/>
        <v>#REF!</v>
      </c>
      <c r="S195" s="108" t="str">
        <f>HYPERLINK('242MLInput'!AD351)</f>
        <v/>
      </c>
      <c r="T195" s="108" t="str">
        <f>HYPERLINK('242MLInput'!AE351)</f>
        <v/>
      </c>
      <c r="U195" s="108" t="str">
        <f>HYPERLINK('242MLInput'!AF351)</f>
        <v/>
      </c>
      <c r="V195" s="108" t="str">
        <f>HYPERLINK('242MLInput'!AG351)</f>
        <v/>
      </c>
      <c r="W195" s="108" t="str">
        <f>HYPERLINK('242MLInput'!AH351)</f>
        <v/>
      </c>
      <c r="X195" s="108" t="str">
        <f>HYPERLINK('242MLInput'!AI351)</f>
        <v/>
      </c>
      <c r="Y195" s="108" t="str">
        <f>HYPERLINK('242MLInput'!AJ351)</f>
        <v/>
      </c>
      <c r="Z195" s="108" t="str">
        <f>HYPERLINK('242MLInput'!AK351)</f>
        <v/>
      </c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</row>
    <row r="196" ht="10.5" customHeight="1">
      <c r="A196" s="12" t="str">
        <f t="shared" si="1"/>
        <v>242ML</v>
      </c>
      <c r="B196" s="88">
        <f t="shared" si="2"/>
        <v>2020</v>
      </c>
      <c r="C196" s="88">
        <f t="shared" si="3"/>
        <v>11</v>
      </c>
      <c r="D196" s="89">
        <f>'242MLInput'!B352</f>
        <v>44141</v>
      </c>
      <c r="E196" s="90" t="str">
        <f t="shared" si="23"/>
        <v>CXO</v>
      </c>
      <c r="F196" s="91" t="str">
        <f>'242MLInput'!H352</f>
        <v>CXO</v>
      </c>
      <c r="G196" s="111" t="str">
        <f>'242MLInput'!N352</f>
        <v>David Carr</v>
      </c>
      <c r="H196" s="111" t="str">
        <f>'242MLInput'!O352</f>
        <v/>
      </c>
      <c r="I196" s="111" t="str">
        <f>'242MLInput'!Q352</f>
        <v>Passenger</v>
      </c>
      <c r="J196" s="112" t="str">
        <f>'242MLInput'!R352</f>
        <v>Boteler</v>
      </c>
      <c r="K196" s="113" t="str">
        <f>'242MLInput'!AC352</f>
        <v/>
      </c>
      <c r="L196" s="114"/>
      <c r="M196" s="115">
        <f>'242MLInput'!L352</f>
        <v>0.4</v>
      </c>
      <c r="N196" s="111" t="str">
        <f>IF(F196="","",(IF(R196='242MLInput'!K352,"","ERROR!")))</f>
        <v>#REF!</v>
      </c>
      <c r="O196" s="64"/>
      <c r="P196" s="64"/>
      <c r="Q196" s="133"/>
      <c r="R196" s="224" t="str">
        <f t="shared" si="24"/>
        <v>#REF!</v>
      </c>
      <c r="S196" s="108" t="str">
        <f>HYPERLINK('242MLInput'!AD352)</f>
        <v/>
      </c>
      <c r="T196" s="108" t="str">
        <f>HYPERLINK('242MLInput'!AE352)</f>
        <v/>
      </c>
      <c r="U196" s="108" t="str">
        <f>HYPERLINK('242MLInput'!AF352)</f>
        <v/>
      </c>
      <c r="V196" s="108" t="str">
        <f>HYPERLINK('242MLInput'!AG352)</f>
        <v/>
      </c>
      <c r="W196" s="108" t="str">
        <f>HYPERLINK('242MLInput'!AH352)</f>
        <v/>
      </c>
      <c r="X196" s="108" t="str">
        <f>HYPERLINK('242MLInput'!AI352)</f>
        <v/>
      </c>
      <c r="Y196" s="108" t="str">
        <f>HYPERLINK('242MLInput'!AJ352)</f>
        <v/>
      </c>
      <c r="Z196" s="108" t="str">
        <f>HYPERLINK('242MLInput'!AK352)</f>
        <v/>
      </c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  <c r="CH196" s="88"/>
      <c r="CI196" s="88"/>
      <c r="CJ196" s="88"/>
      <c r="CK196" s="88"/>
      <c r="CL196" s="88"/>
      <c r="CM196" s="88"/>
      <c r="CN196" s="88"/>
    </row>
    <row r="197" ht="10.5" customHeight="1">
      <c r="A197" s="12" t="str">
        <f t="shared" si="1"/>
        <v>242ML</v>
      </c>
      <c r="B197" s="88">
        <f t="shared" si="2"/>
        <v>2020</v>
      </c>
      <c r="C197" s="88">
        <f t="shared" si="3"/>
        <v>11</v>
      </c>
      <c r="D197" s="89">
        <f>'242MLInput'!B353</f>
        <v>44141</v>
      </c>
      <c r="E197" s="90" t="str">
        <f t="shared" si="23"/>
        <v>CXO</v>
      </c>
      <c r="F197" s="91" t="str">
        <f>'242MLInput'!H353</f>
        <v>BUY</v>
      </c>
      <c r="G197" s="111" t="str">
        <f>'242MLInput'!N353</f>
        <v>David Carr</v>
      </c>
      <c r="H197" s="111" t="str">
        <f>'242MLInput'!O353</f>
        <v/>
      </c>
      <c r="I197" s="111" t="str">
        <f>'242MLInput'!Q353</f>
        <v>Passenger</v>
      </c>
      <c r="J197" s="112" t="str">
        <f>'242MLInput'!R353</f>
        <v>Boteler</v>
      </c>
      <c r="K197" s="113" t="str">
        <f>'242MLInput'!AC353</f>
        <v/>
      </c>
      <c r="L197" s="114"/>
      <c r="M197" s="115">
        <f>'242MLInput'!L353</f>
        <v>2.5</v>
      </c>
      <c r="N197" s="111" t="str">
        <f>IF(F197="","",(IF(R197='242MLInput'!K353,"","ERROR!")))</f>
        <v>#REF!</v>
      </c>
      <c r="O197" s="64"/>
      <c r="P197" s="64"/>
      <c r="Q197" s="133"/>
      <c r="R197" s="224" t="str">
        <f t="shared" si="24"/>
        <v>#REF!</v>
      </c>
      <c r="S197" s="108" t="str">
        <f>HYPERLINK('242MLInput'!AD353)</f>
        <v/>
      </c>
      <c r="T197" s="108" t="str">
        <f>HYPERLINK('242MLInput'!AE353)</f>
        <v/>
      </c>
      <c r="U197" s="108" t="str">
        <f>HYPERLINK('242MLInput'!AF353)</f>
        <v/>
      </c>
      <c r="V197" s="108" t="str">
        <f>HYPERLINK('242MLInput'!AG353)</f>
        <v/>
      </c>
      <c r="W197" s="108" t="str">
        <f>HYPERLINK('242MLInput'!AH353)</f>
        <v/>
      </c>
      <c r="X197" s="108" t="str">
        <f>HYPERLINK('242MLInput'!AI353)</f>
        <v/>
      </c>
      <c r="Y197" s="108" t="str">
        <f>HYPERLINK('242MLInput'!AJ353)</f>
        <v/>
      </c>
      <c r="Z197" s="108" t="str">
        <f>HYPERLINK('242MLInput'!AK353)</f>
        <v/>
      </c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  <c r="CH197" s="88"/>
      <c r="CI197" s="88"/>
      <c r="CJ197" s="88"/>
      <c r="CK197" s="88"/>
      <c r="CL197" s="88"/>
      <c r="CM197" s="88"/>
      <c r="CN197" s="88"/>
    </row>
    <row r="198" ht="10.5" customHeight="1">
      <c r="A198" s="12" t="str">
        <f t="shared" si="1"/>
        <v>242ML</v>
      </c>
      <c r="B198" s="88">
        <f t="shared" si="2"/>
        <v>2020</v>
      </c>
      <c r="C198" s="88">
        <f t="shared" si="3"/>
        <v>11</v>
      </c>
      <c r="D198" s="89">
        <f>'242MLInput'!B354</f>
        <v>44141</v>
      </c>
      <c r="E198" s="90" t="str">
        <f t="shared" si="23"/>
        <v>BUY</v>
      </c>
      <c r="F198" s="91" t="str">
        <f>'242MLInput'!H354</f>
        <v>SLN</v>
      </c>
      <c r="G198" s="111" t="str">
        <f>'242MLInput'!N354</f>
        <v>Steve Watkins</v>
      </c>
      <c r="H198" s="111" t="str">
        <f>'242MLInput'!O354</f>
        <v/>
      </c>
      <c r="I198" s="111" t="str">
        <f>'242MLInput'!Q354</f>
        <v>Cargo</v>
      </c>
      <c r="J198" s="112" t="str">
        <f>'242MLInput'!R354</f>
        <v>Vector Aeromedical</v>
      </c>
      <c r="K198" s="113" t="str">
        <f>'242MLInput'!AC354</f>
        <v/>
      </c>
      <c r="L198" s="114"/>
      <c r="M198" s="115">
        <f>'242MLInput'!L354</f>
        <v>2.5</v>
      </c>
      <c r="N198" s="111" t="str">
        <f>IF(F198="","",(IF(R198='242MLInput'!K354,"","ERROR!")))</f>
        <v>#REF!</v>
      </c>
      <c r="O198" s="64"/>
      <c r="P198" s="64"/>
      <c r="Q198" s="133"/>
      <c r="R198" s="224" t="str">
        <f t="shared" si="24"/>
        <v>#REF!</v>
      </c>
      <c r="S198" s="108" t="str">
        <f>HYPERLINK('242MLInput'!AD354)</f>
        <v/>
      </c>
      <c r="T198" s="108" t="str">
        <f>HYPERLINK('242MLInput'!AE354)</f>
        <v/>
      </c>
      <c r="U198" s="108" t="str">
        <f>HYPERLINK('242MLInput'!AF354)</f>
        <v/>
      </c>
      <c r="V198" s="108" t="str">
        <f>HYPERLINK('242MLInput'!AG354)</f>
        <v/>
      </c>
      <c r="W198" s="108" t="str">
        <f>HYPERLINK('242MLInput'!AH354)</f>
        <v/>
      </c>
      <c r="X198" s="108" t="str">
        <f>HYPERLINK('242MLInput'!AI354)</f>
        <v/>
      </c>
      <c r="Y198" s="108" t="str">
        <f>HYPERLINK('242MLInput'!AJ354)</f>
        <v/>
      </c>
      <c r="Z198" s="108" t="str">
        <f>HYPERLINK('242MLInput'!AK354)</f>
        <v/>
      </c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</row>
    <row r="199" ht="10.5" customHeight="1">
      <c r="A199" s="12" t="str">
        <f t="shared" si="1"/>
        <v>242ML</v>
      </c>
      <c r="B199" s="88">
        <f t="shared" si="2"/>
        <v>2020</v>
      </c>
      <c r="C199" s="88">
        <f t="shared" si="3"/>
        <v>11</v>
      </c>
      <c r="D199" s="89">
        <f>'242MLInput'!B355</f>
        <v>44141</v>
      </c>
      <c r="E199" s="90" t="str">
        <f t="shared" si="23"/>
        <v>SLN</v>
      </c>
      <c r="F199" s="91" t="str">
        <f>'242MLInput'!H355</f>
        <v>APA</v>
      </c>
      <c r="G199" s="111" t="str">
        <f>'242MLInput'!N355</f>
        <v>Steve Watkins</v>
      </c>
      <c r="H199" s="111" t="str">
        <f>'242MLInput'!O355</f>
        <v/>
      </c>
      <c r="I199" s="111" t="str">
        <f>'242MLInput'!Q355</f>
        <v>Cargo</v>
      </c>
      <c r="J199" s="112" t="str">
        <f>'242MLInput'!R355</f>
        <v>Vector Aeromedical</v>
      </c>
      <c r="K199" s="113" t="str">
        <f>'242MLInput'!AC355</f>
        <v/>
      </c>
      <c r="L199" s="114"/>
      <c r="M199" s="115">
        <f>'242MLInput'!L355</f>
        <v>1.2</v>
      </c>
      <c r="N199" s="111" t="str">
        <f>IF(F199="","",(IF(R199='242MLInput'!K355,"","ERROR!")))</f>
        <v>#REF!</v>
      </c>
      <c r="O199" s="64"/>
      <c r="P199" s="64"/>
      <c r="Q199" s="133"/>
      <c r="R199" s="224" t="str">
        <f t="shared" si="24"/>
        <v>#REF!</v>
      </c>
      <c r="S199" s="108" t="str">
        <f>HYPERLINK('242MLInput'!AD355)</f>
        <v/>
      </c>
      <c r="T199" s="108" t="str">
        <f>HYPERLINK('242MLInput'!AE355)</f>
        <v/>
      </c>
      <c r="U199" s="108" t="str">
        <f>HYPERLINK('242MLInput'!AF355)</f>
        <v/>
      </c>
      <c r="V199" s="108" t="str">
        <f>HYPERLINK('242MLInput'!AG355)</f>
        <v/>
      </c>
      <c r="W199" s="108" t="str">
        <f>HYPERLINK('242MLInput'!AH355)</f>
        <v/>
      </c>
      <c r="X199" s="108" t="str">
        <f>HYPERLINK('242MLInput'!AI355)</f>
        <v/>
      </c>
      <c r="Y199" s="108" t="str">
        <f>HYPERLINK('242MLInput'!AJ355)</f>
        <v/>
      </c>
      <c r="Z199" s="108" t="str">
        <f>HYPERLINK('242MLInput'!AK355)</f>
        <v/>
      </c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</row>
    <row r="200" ht="10.5" customHeight="1">
      <c r="A200" s="12" t="str">
        <f t="shared" si="1"/>
        <v>242ML</v>
      </c>
      <c r="B200" s="88">
        <f t="shared" si="2"/>
        <v>2020</v>
      </c>
      <c r="C200" s="88">
        <f t="shared" si="3"/>
        <v>11</v>
      </c>
      <c r="D200" s="89">
        <f>'242MLInput'!B356</f>
        <v>44142</v>
      </c>
      <c r="E200" s="90" t="str">
        <f t="shared" si="23"/>
        <v>APA</v>
      </c>
      <c r="F200" s="91" t="str">
        <f>'242MLInput'!H356</f>
        <v>BUY</v>
      </c>
      <c r="G200" s="111" t="str">
        <f>'242MLInput'!N356</f>
        <v>Steve Watkins</v>
      </c>
      <c r="H200" s="111" t="str">
        <f>'242MLInput'!O356</f>
        <v/>
      </c>
      <c r="I200" s="111" t="str">
        <f>'242MLInput'!Q356</f>
        <v>Cargo</v>
      </c>
      <c r="J200" s="112" t="str">
        <f>'242MLInput'!R356</f>
        <v>Vector Aeromedical</v>
      </c>
      <c r="K200" s="113" t="str">
        <f>'242MLInput'!AC356</f>
        <v/>
      </c>
      <c r="L200" s="114"/>
      <c r="M200" s="115">
        <f>'242MLInput'!L356</f>
        <v>3.7</v>
      </c>
      <c r="N200" s="111" t="str">
        <f>IF(F200="","",(IF(R200='242MLInput'!K356,"","ERROR!")))</f>
        <v>#REF!</v>
      </c>
      <c r="O200" s="64"/>
      <c r="P200" s="64"/>
      <c r="Q200" s="133"/>
      <c r="R200" s="224" t="str">
        <f t="shared" si="24"/>
        <v>#REF!</v>
      </c>
      <c r="S200" s="108" t="str">
        <f>HYPERLINK('242MLInput'!AD356)</f>
        <v/>
      </c>
      <c r="T200" s="108" t="str">
        <f>HYPERLINK('242MLInput'!AE356)</f>
        <v/>
      </c>
      <c r="U200" s="108" t="str">
        <f>HYPERLINK('242MLInput'!AF356)</f>
        <v/>
      </c>
      <c r="V200" s="108" t="str">
        <f>HYPERLINK('242MLInput'!AG356)</f>
        <v/>
      </c>
      <c r="W200" s="108" t="str">
        <f>HYPERLINK('242MLInput'!AH356)</f>
        <v/>
      </c>
      <c r="X200" s="108" t="str">
        <f>HYPERLINK('242MLInput'!AI356)</f>
        <v/>
      </c>
      <c r="Y200" s="108" t="str">
        <f>HYPERLINK('242MLInput'!AJ356)</f>
        <v/>
      </c>
      <c r="Z200" s="108" t="str">
        <f>HYPERLINK('242MLInput'!AK356)</f>
        <v/>
      </c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</row>
    <row r="201" ht="10.5" customHeight="1">
      <c r="A201" s="12" t="str">
        <f t="shared" si="1"/>
        <v>242ML</v>
      </c>
      <c r="B201" s="88">
        <f t="shared" si="2"/>
        <v>2020</v>
      </c>
      <c r="C201" s="88">
        <f t="shared" si="3"/>
        <v>11</v>
      </c>
      <c r="D201" s="89">
        <f>'242MLInput'!B357</f>
        <v>44142</v>
      </c>
      <c r="E201" s="90" t="str">
        <f t="shared" si="23"/>
        <v>BUY</v>
      </c>
      <c r="F201" s="91" t="str">
        <f>'242MLInput'!H357</f>
        <v>SLN</v>
      </c>
      <c r="G201" s="111" t="str">
        <f>'242MLInput'!N357</f>
        <v>David Carr</v>
      </c>
      <c r="H201" s="111" t="str">
        <f>'242MLInput'!O357</f>
        <v/>
      </c>
      <c r="I201" s="111" t="str">
        <f>'242MLInput'!Q357</f>
        <v>Cargo</v>
      </c>
      <c r="J201" s="112" t="str">
        <f>'242MLInput'!R357</f>
        <v>Vector Aeromedical</v>
      </c>
      <c r="K201" s="113" t="str">
        <f>'242MLInput'!AC357</f>
        <v/>
      </c>
      <c r="L201" s="114"/>
      <c r="M201" s="115">
        <f>'242MLInput'!L357</f>
        <v>2.9</v>
      </c>
      <c r="N201" s="111" t="str">
        <f>IF(F201="","",(IF(R201='242MLInput'!K357,"","ERROR!")))</f>
        <v>#REF!</v>
      </c>
      <c r="O201" s="64"/>
      <c r="P201" s="64"/>
      <c r="Q201" s="133"/>
      <c r="R201" s="224" t="str">
        <f t="shared" si="24"/>
        <v>#REF!</v>
      </c>
      <c r="S201" s="108" t="str">
        <f>HYPERLINK('242MLInput'!AD357)</f>
        <v/>
      </c>
      <c r="T201" s="108" t="str">
        <f>HYPERLINK('242MLInput'!AE357)</f>
        <v/>
      </c>
      <c r="U201" s="108" t="str">
        <f>HYPERLINK('242MLInput'!AF357)</f>
        <v/>
      </c>
      <c r="V201" s="108" t="str">
        <f>HYPERLINK('242MLInput'!AG357)</f>
        <v/>
      </c>
      <c r="W201" s="108" t="str">
        <f>HYPERLINK('242MLInput'!AH357)</f>
        <v/>
      </c>
      <c r="X201" s="108" t="str">
        <f>HYPERLINK('242MLInput'!AI357)</f>
        <v/>
      </c>
      <c r="Y201" s="108" t="str">
        <f>HYPERLINK('242MLInput'!AJ357)</f>
        <v/>
      </c>
      <c r="Z201" s="108" t="str">
        <f>HYPERLINK('242MLInput'!AK357)</f>
        <v/>
      </c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</row>
    <row r="202" ht="10.5" customHeight="1">
      <c r="A202" s="12" t="str">
        <f t="shared" si="1"/>
        <v>242ML</v>
      </c>
      <c r="B202" s="88">
        <f t="shared" si="2"/>
        <v>2020</v>
      </c>
      <c r="C202" s="88">
        <f t="shared" si="3"/>
        <v>11</v>
      </c>
      <c r="D202" s="89">
        <f>'242MLInput'!B358</f>
        <v>44142</v>
      </c>
      <c r="E202" s="90" t="str">
        <f t="shared" si="23"/>
        <v>SLN</v>
      </c>
      <c r="F202" s="91" t="str">
        <f>'242MLInput'!H358</f>
        <v>APA</v>
      </c>
      <c r="G202" s="111" t="str">
        <f>'242MLInput'!N358</f>
        <v>David Carr</v>
      </c>
      <c r="H202" s="111" t="str">
        <f>'242MLInput'!O358</f>
        <v/>
      </c>
      <c r="I202" s="111" t="str">
        <f>'242MLInput'!Q358</f>
        <v>Cargo</v>
      </c>
      <c r="J202" s="112" t="str">
        <f>'242MLInput'!R358</f>
        <v>Vector Aeromedical</v>
      </c>
      <c r="K202" s="113" t="str">
        <f>'242MLInput'!AC358</f>
        <v/>
      </c>
      <c r="L202" s="114"/>
      <c r="M202" s="115">
        <f>'242MLInput'!L358</f>
        <v>1.2</v>
      </c>
      <c r="N202" s="111" t="str">
        <f>IF(F202="","",(IF(R202='242MLInput'!K358,"","ERROR!")))</f>
        <v>#REF!</v>
      </c>
      <c r="O202" s="64"/>
      <c r="P202" s="64"/>
      <c r="Q202" s="133"/>
      <c r="R202" s="224" t="str">
        <f t="shared" si="24"/>
        <v>#REF!</v>
      </c>
      <c r="S202" s="108" t="str">
        <f>HYPERLINK('242MLInput'!AD358)</f>
        <v/>
      </c>
      <c r="T202" s="108" t="str">
        <f>HYPERLINK('242MLInput'!AE358)</f>
        <v/>
      </c>
      <c r="U202" s="108" t="str">
        <f>HYPERLINK('242MLInput'!AF358)</f>
        <v/>
      </c>
      <c r="V202" s="108" t="str">
        <f>HYPERLINK('242MLInput'!AG358)</f>
        <v/>
      </c>
      <c r="W202" s="108" t="str">
        <f>HYPERLINK('242MLInput'!AH358)</f>
        <v/>
      </c>
      <c r="X202" s="108" t="str">
        <f>HYPERLINK('242MLInput'!AI358)</f>
        <v/>
      </c>
      <c r="Y202" s="108" t="str">
        <f>HYPERLINK('242MLInput'!AJ358)</f>
        <v/>
      </c>
      <c r="Z202" s="108" t="str">
        <f>HYPERLINK('242MLInput'!AK358)</f>
        <v/>
      </c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</row>
    <row r="203" ht="10.5" customHeight="1">
      <c r="A203" s="12" t="str">
        <f t="shared" si="1"/>
        <v>242ML</v>
      </c>
      <c r="B203" s="88">
        <f t="shared" si="2"/>
        <v>2020</v>
      </c>
      <c r="C203" s="88">
        <f t="shared" si="3"/>
        <v>11</v>
      </c>
      <c r="D203" s="89">
        <f>'242MLInput'!B359</f>
        <v>44143</v>
      </c>
      <c r="E203" s="90" t="str">
        <f t="shared" si="23"/>
        <v>APA</v>
      </c>
      <c r="F203" s="91" t="str">
        <f>'242MLInput'!H359</f>
        <v>BUY</v>
      </c>
      <c r="G203" s="111" t="str">
        <f>'242MLInput'!N359</f>
        <v>David Carr</v>
      </c>
      <c r="H203" s="111" t="str">
        <f>'242MLInput'!O359</f>
        <v/>
      </c>
      <c r="I203" s="111" t="str">
        <f>'242MLInput'!Q359</f>
        <v>Cargo</v>
      </c>
      <c r="J203" s="112" t="str">
        <f>'242MLInput'!R359</f>
        <v>Vector Aeromedical</v>
      </c>
      <c r="K203" s="113" t="str">
        <f>'242MLInput'!AC359</f>
        <v/>
      </c>
      <c r="L203" s="114"/>
      <c r="M203" s="115">
        <f>'242MLInput'!L359</f>
        <v>3.5</v>
      </c>
      <c r="N203" s="111" t="str">
        <f>IF(F203="","",(IF(R203='242MLInput'!K359,"","ERROR!")))</f>
        <v>#REF!</v>
      </c>
      <c r="O203" s="64"/>
      <c r="P203" s="64"/>
      <c r="Q203" s="133"/>
      <c r="R203" s="224" t="str">
        <f t="shared" si="24"/>
        <v>#REF!</v>
      </c>
      <c r="S203" s="108" t="str">
        <f>HYPERLINK('242MLInput'!AD359)</f>
        <v/>
      </c>
      <c r="T203" s="108" t="str">
        <f>HYPERLINK('242MLInput'!AE359)</f>
        <v/>
      </c>
      <c r="U203" s="108" t="str">
        <f>HYPERLINK('242MLInput'!AF359)</f>
        <v/>
      </c>
      <c r="V203" s="108" t="str">
        <f>HYPERLINK('242MLInput'!AG359)</f>
        <v/>
      </c>
      <c r="W203" s="108" t="str">
        <f>HYPERLINK('242MLInput'!AH359)</f>
        <v/>
      </c>
      <c r="X203" s="108" t="str">
        <f>HYPERLINK('242MLInput'!AI359)</f>
        <v/>
      </c>
      <c r="Y203" s="108" t="str">
        <f>HYPERLINK('242MLInput'!AJ359)</f>
        <v/>
      </c>
      <c r="Z203" s="108" t="str">
        <f>HYPERLINK('242MLInput'!AK359)</f>
        <v/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</row>
    <row r="204" ht="10.5" customHeight="1">
      <c r="A204" s="12" t="str">
        <f t="shared" si="1"/>
        <v>242ML</v>
      </c>
      <c r="B204" s="88">
        <f t="shared" si="2"/>
        <v>2020</v>
      </c>
      <c r="C204" s="88">
        <f t="shared" si="3"/>
        <v>11</v>
      </c>
      <c r="D204" s="89">
        <f>'242MLInput'!B360</f>
        <v>44143</v>
      </c>
      <c r="E204" s="90" t="str">
        <f t="shared" si="23"/>
        <v>BUY</v>
      </c>
      <c r="F204" s="91" t="str">
        <f>'242MLInput'!H360</f>
        <v>SLN</v>
      </c>
      <c r="G204" s="111" t="str">
        <f>'242MLInput'!N360</f>
        <v>Steve Watkins</v>
      </c>
      <c r="H204" s="111" t="str">
        <f>'242MLInput'!O360</f>
        <v/>
      </c>
      <c r="I204" s="111" t="str">
        <f>'242MLInput'!Q360</f>
        <v>Cargo</v>
      </c>
      <c r="J204" s="112" t="str">
        <f>'242MLInput'!R360</f>
        <v>Vector Aeromedical</v>
      </c>
      <c r="K204" s="113" t="str">
        <f>'242MLInput'!AC360</f>
        <v/>
      </c>
      <c r="L204" s="114"/>
      <c r="M204" s="115">
        <f>'242MLInput'!L360</f>
        <v>2.9</v>
      </c>
      <c r="N204" s="111" t="str">
        <f>IF(F204="","",(IF(R204='242MLInput'!K360,"","ERROR!")))</f>
        <v>#REF!</v>
      </c>
      <c r="O204" s="64"/>
      <c r="P204" s="64"/>
      <c r="Q204" s="133"/>
      <c r="R204" s="224" t="str">
        <f t="shared" si="24"/>
        <v>#REF!</v>
      </c>
      <c r="S204" s="108" t="str">
        <f>HYPERLINK('242MLInput'!AD360)</f>
        <v/>
      </c>
      <c r="T204" s="108" t="str">
        <f>HYPERLINK('242MLInput'!AE360)</f>
        <v/>
      </c>
      <c r="U204" s="108" t="str">
        <f>HYPERLINK('242MLInput'!AF360)</f>
        <v/>
      </c>
      <c r="V204" s="108" t="str">
        <f>HYPERLINK('242MLInput'!AG360)</f>
        <v/>
      </c>
      <c r="W204" s="108" t="str">
        <f>HYPERLINK('242MLInput'!AH360)</f>
        <v/>
      </c>
      <c r="X204" s="108" t="str">
        <f>HYPERLINK('242MLInput'!AI360)</f>
        <v/>
      </c>
      <c r="Y204" s="108" t="str">
        <f>HYPERLINK('242MLInput'!AJ360)</f>
        <v/>
      </c>
      <c r="Z204" s="108" t="str">
        <f>HYPERLINK('242MLInput'!AK360)</f>
        <v/>
      </c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</row>
    <row r="205" ht="10.5" customHeight="1">
      <c r="A205" s="12" t="str">
        <f t="shared" si="1"/>
        <v>242ML</v>
      </c>
      <c r="B205" s="88">
        <f t="shared" si="2"/>
        <v>2020</v>
      </c>
      <c r="C205" s="88">
        <f t="shared" si="3"/>
        <v>11</v>
      </c>
      <c r="D205" s="89">
        <f>'242MLInput'!B361</f>
        <v>44143</v>
      </c>
      <c r="E205" s="90" t="str">
        <f t="shared" si="23"/>
        <v>SLN</v>
      </c>
      <c r="F205" s="91" t="str">
        <f>'242MLInput'!H361</f>
        <v>APA</v>
      </c>
      <c r="G205" s="111" t="str">
        <f>'242MLInput'!N361</f>
        <v>Steve Watkins</v>
      </c>
      <c r="H205" s="111" t="str">
        <f>'242MLInput'!O361</f>
        <v/>
      </c>
      <c r="I205" s="111" t="str">
        <f>'242MLInput'!Q361</f>
        <v>Cargo</v>
      </c>
      <c r="J205" s="112" t="str">
        <f>'242MLInput'!R361</f>
        <v>Vector Aeromedical</v>
      </c>
      <c r="K205" s="113" t="str">
        <f>'242MLInput'!AC361</f>
        <v/>
      </c>
      <c r="L205" s="114"/>
      <c r="M205" s="115">
        <f>'242MLInput'!L361</f>
        <v>1.4</v>
      </c>
      <c r="N205" s="111" t="str">
        <f>IF(F205="","",(IF(R205='242MLInput'!K361,"","ERROR!")))</f>
        <v>#REF!</v>
      </c>
      <c r="O205" s="64"/>
      <c r="P205" s="64"/>
      <c r="Q205" s="133"/>
      <c r="R205" s="224" t="str">
        <f t="shared" si="24"/>
        <v>#REF!</v>
      </c>
      <c r="S205" s="108" t="str">
        <f>HYPERLINK('242MLInput'!AD361)</f>
        <v/>
      </c>
      <c r="T205" s="108" t="str">
        <f>HYPERLINK('242MLInput'!AE361)</f>
        <v/>
      </c>
      <c r="U205" s="108" t="str">
        <f>HYPERLINK('242MLInput'!AF361)</f>
        <v/>
      </c>
      <c r="V205" s="108" t="str">
        <f>HYPERLINK('242MLInput'!AG361)</f>
        <v/>
      </c>
      <c r="W205" s="108" t="str">
        <f>HYPERLINK('242MLInput'!AH361)</f>
        <v/>
      </c>
      <c r="X205" s="108" t="str">
        <f>HYPERLINK('242MLInput'!AI361)</f>
        <v/>
      </c>
      <c r="Y205" s="108" t="str">
        <f>HYPERLINK('242MLInput'!AJ361)</f>
        <v/>
      </c>
      <c r="Z205" s="108" t="str">
        <f>HYPERLINK('242MLInput'!AK361)</f>
        <v/>
      </c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</row>
    <row r="206" ht="10.5" customHeight="1">
      <c r="A206" s="12" t="str">
        <f t="shared" si="1"/>
        <v>242ML</v>
      </c>
      <c r="B206" s="88">
        <f t="shared" si="2"/>
        <v>2020</v>
      </c>
      <c r="C206" s="88">
        <f t="shared" si="3"/>
        <v>11</v>
      </c>
      <c r="D206" s="89">
        <f>'242MLInput'!B362</f>
        <v>44144</v>
      </c>
      <c r="E206" s="90" t="str">
        <f t="shared" si="23"/>
        <v>APA</v>
      </c>
      <c r="F206" s="91" t="str">
        <f>'242MLInput'!H362</f>
        <v>BUY</v>
      </c>
      <c r="G206" s="111" t="str">
        <f>'242MLInput'!N362</f>
        <v>Steve Watkins</v>
      </c>
      <c r="H206" s="111" t="str">
        <f>'242MLInput'!O362</f>
        <v/>
      </c>
      <c r="I206" s="111" t="str">
        <f>'242MLInput'!Q362</f>
        <v>Cargo</v>
      </c>
      <c r="J206" s="112" t="str">
        <f>'242MLInput'!R362</f>
        <v>Vector Aeromedical</v>
      </c>
      <c r="K206" s="113" t="str">
        <f>'242MLInput'!AC362</f>
        <v/>
      </c>
      <c r="L206" s="114"/>
      <c r="M206" s="115">
        <f>'242MLInput'!L362</f>
        <v>3.3</v>
      </c>
      <c r="N206" s="111" t="str">
        <f>IF(F206="","",(IF(R206='242MLInput'!K362,"","ERROR!")))</f>
        <v>#REF!</v>
      </c>
      <c r="O206" s="64"/>
      <c r="P206" s="64"/>
      <c r="Q206" s="133"/>
      <c r="R206" s="224" t="str">
        <f t="shared" si="24"/>
        <v>#REF!</v>
      </c>
      <c r="S206" s="108" t="str">
        <f>HYPERLINK('242MLInput'!AD362)</f>
        <v/>
      </c>
      <c r="T206" s="108" t="str">
        <f>HYPERLINK('242MLInput'!AE362)</f>
        <v/>
      </c>
      <c r="U206" s="108" t="str">
        <f>HYPERLINK('242MLInput'!AF362)</f>
        <v/>
      </c>
      <c r="V206" s="108" t="str">
        <f>HYPERLINK('242MLInput'!AG362)</f>
        <v/>
      </c>
      <c r="W206" s="108" t="str">
        <f>HYPERLINK('242MLInput'!AH362)</f>
        <v/>
      </c>
      <c r="X206" s="108" t="str">
        <f>HYPERLINK('242MLInput'!AI362)</f>
        <v/>
      </c>
      <c r="Y206" s="108" t="str">
        <f>HYPERLINK('242MLInput'!AJ362)</f>
        <v/>
      </c>
      <c r="Z206" s="108" t="str">
        <f>HYPERLINK('242MLInput'!AK362)</f>
        <v/>
      </c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</row>
    <row r="207" ht="10.5" customHeight="1">
      <c r="A207" s="12" t="str">
        <f t="shared" si="1"/>
        <v>242ML</v>
      </c>
      <c r="B207" s="88">
        <f t="shared" si="2"/>
        <v>2020</v>
      </c>
      <c r="C207" s="88">
        <f t="shared" si="3"/>
        <v>11</v>
      </c>
      <c r="D207" s="89">
        <f>'242MLInput'!B363</f>
        <v>44144</v>
      </c>
      <c r="E207" s="90" t="str">
        <f t="shared" si="23"/>
        <v>BUY</v>
      </c>
      <c r="F207" s="91" t="str">
        <f>'242MLInput'!H363</f>
        <v>SLN</v>
      </c>
      <c r="G207" s="111" t="str">
        <f>'242MLInput'!N363</f>
        <v>Steve Watkins</v>
      </c>
      <c r="H207" s="111" t="str">
        <f>'242MLInput'!O363</f>
        <v/>
      </c>
      <c r="I207" s="111" t="str">
        <f>'242MLInput'!Q363</f>
        <v>Cargo</v>
      </c>
      <c r="J207" s="112" t="str">
        <f>'242MLInput'!R363</f>
        <v>Vector Aeromedical</v>
      </c>
      <c r="K207" s="113" t="str">
        <f>'242MLInput'!AC363</f>
        <v/>
      </c>
      <c r="L207" s="114"/>
      <c r="M207" s="115">
        <f>'242MLInput'!L363</f>
        <v>3.2</v>
      </c>
      <c r="N207" s="111" t="str">
        <f>IF(F207="","",(IF(R207='242MLInput'!K363,"","ERROR!")))</f>
        <v>#REF!</v>
      </c>
      <c r="O207" s="64"/>
      <c r="P207" s="64"/>
      <c r="Q207" s="133"/>
      <c r="R207" s="224" t="str">
        <f t="shared" si="24"/>
        <v>#REF!</v>
      </c>
      <c r="S207" s="108" t="str">
        <f>HYPERLINK('242MLInput'!AD363)</f>
        <v/>
      </c>
      <c r="T207" s="108" t="str">
        <f>HYPERLINK('242MLInput'!AE363)</f>
        <v/>
      </c>
      <c r="U207" s="108" t="str">
        <f>HYPERLINK('242MLInput'!AF363)</f>
        <v/>
      </c>
      <c r="V207" s="108" t="str">
        <f>HYPERLINK('242MLInput'!AG363)</f>
        <v/>
      </c>
      <c r="W207" s="108" t="str">
        <f>HYPERLINK('242MLInput'!AH363)</f>
        <v/>
      </c>
      <c r="X207" s="108" t="str">
        <f>HYPERLINK('242MLInput'!AI363)</f>
        <v/>
      </c>
      <c r="Y207" s="108" t="str">
        <f>HYPERLINK('242MLInput'!AJ363)</f>
        <v/>
      </c>
      <c r="Z207" s="108" t="str">
        <f>HYPERLINK('242MLInput'!AK363)</f>
        <v/>
      </c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</row>
    <row r="208" ht="10.5" customHeight="1">
      <c r="A208" s="12" t="str">
        <f t="shared" si="1"/>
        <v>242ML</v>
      </c>
      <c r="B208" s="88">
        <f t="shared" si="2"/>
        <v>2020</v>
      </c>
      <c r="C208" s="88">
        <f t="shared" si="3"/>
        <v>11</v>
      </c>
      <c r="D208" s="89">
        <f>'242MLInput'!B364</f>
        <v>44145</v>
      </c>
      <c r="E208" s="90" t="str">
        <f t="shared" si="23"/>
        <v>SLN</v>
      </c>
      <c r="F208" s="91" t="str">
        <f>'242MLInput'!H364</f>
        <v>APA</v>
      </c>
      <c r="G208" s="111" t="str">
        <f>'242MLInput'!N364</f>
        <v>Steve Watkins</v>
      </c>
      <c r="H208" s="111" t="str">
        <f>'242MLInput'!O364</f>
        <v/>
      </c>
      <c r="I208" s="111" t="str">
        <f>'242MLInput'!Q364</f>
        <v>Cargo</v>
      </c>
      <c r="J208" s="112" t="str">
        <f>'242MLInput'!R364</f>
        <v>Vector Aeromedical</v>
      </c>
      <c r="K208" s="113" t="str">
        <f>'242MLInput'!AC364</f>
        <v/>
      </c>
      <c r="L208" s="114"/>
      <c r="M208" s="115">
        <f>'242MLInput'!L364</f>
        <v>1.9</v>
      </c>
      <c r="N208" s="111" t="str">
        <f>IF(F208="","",(IF(R208='242MLInput'!K364,"","ERROR!")))</f>
        <v>#REF!</v>
      </c>
      <c r="O208" s="64"/>
      <c r="P208" s="64"/>
      <c r="Q208" s="133"/>
      <c r="R208" s="224" t="str">
        <f t="shared" si="24"/>
        <v>#REF!</v>
      </c>
      <c r="S208" s="108" t="str">
        <f>HYPERLINK('242MLInput'!AD364)</f>
        <v/>
      </c>
      <c r="T208" s="108" t="str">
        <f>HYPERLINK('242MLInput'!AE364)</f>
        <v/>
      </c>
      <c r="U208" s="108" t="str">
        <f>HYPERLINK('242MLInput'!AF364)</f>
        <v/>
      </c>
      <c r="V208" s="108" t="str">
        <f>HYPERLINK('242MLInput'!AG364)</f>
        <v/>
      </c>
      <c r="W208" s="108" t="str">
        <f>HYPERLINK('242MLInput'!AH364)</f>
        <v/>
      </c>
      <c r="X208" s="108" t="str">
        <f>HYPERLINK('242MLInput'!AI364)</f>
        <v/>
      </c>
      <c r="Y208" s="108" t="str">
        <f>HYPERLINK('242MLInput'!AJ364)</f>
        <v/>
      </c>
      <c r="Z208" s="108" t="str">
        <f>HYPERLINK('242MLInput'!AK364)</f>
        <v/>
      </c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</row>
    <row r="209" ht="10.5" customHeight="1">
      <c r="A209" s="12" t="str">
        <f t="shared" si="1"/>
        <v>242ML</v>
      </c>
      <c r="B209" s="88">
        <f t="shared" si="2"/>
        <v>2020</v>
      </c>
      <c r="C209" s="88">
        <f t="shared" si="3"/>
        <v>11</v>
      </c>
      <c r="D209" s="89">
        <f>'242MLInput'!B365</f>
        <v>44145</v>
      </c>
      <c r="E209" s="90" t="str">
        <f t="shared" si="23"/>
        <v>APA</v>
      </c>
      <c r="F209" s="91" t="str">
        <f>'242MLInput'!H365</f>
        <v>GSO</v>
      </c>
      <c r="G209" s="111" t="str">
        <f>'242MLInput'!N365</f>
        <v>Steve Watkins</v>
      </c>
      <c r="H209" s="111" t="str">
        <f>'242MLInput'!O365</f>
        <v/>
      </c>
      <c r="I209" s="111" t="str">
        <f>'242MLInput'!Q365</f>
        <v>Cargo</v>
      </c>
      <c r="J209" s="112" t="str">
        <f>'242MLInput'!R365</f>
        <v>Vector Aeromedical</v>
      </c>
      <c r="K209" s="113" t="str">
        <f>'242MLInput'!AC365</f>
        <v/>
      </c>
      <c r="L209" s="114"/>
      <c r="M209" s="115">
        <f>'242MLInput'!L365</f>
        <v>3.7</v>
      </c>
      <c r="N209" s="111" t="str">
        <f>IF(F209="","",(IF(R209='242MLInput'!K365,"","ERROR!")))</f>
        <v>#REF!</v>
      </c>
      <c r="O209" s="64"/>
      <c r="P209" s="64"/>
      <c r="Q209" s="133"/>
      <c r="R209" s="224" t="str">
        <f t="shared" si="24"/>
        <v>#REF!</v>
      </c>
      <c r="S209" s="108" t="str">
        <f>HYPERLINK('242MLInput'!AD365)</f>
        <v/>
      </c>
      <c r="T209" s="108" t="str">
        <f>HYPERLINK('242MLInput'!AE365)</f>
        <v/>
      </c>
      <c r="U209" s="108" t="str">
        <f>HYPERLINK('242MLInput'!AF365)</f>
        <v/>
      </c>
      <c r="V209" s="108" t="str">
        <f>HYPERLINK('242MLInput'!AG365)</f>
        <v/>
      </c>
      <c r="W209" s="108" t="str">
        <f>HYPERLINK('242MLInput'!AH365)</f>
        <v/>
      </c>
      <c r="X209" s="108" t="str">
        <f>HYPERLINK('242MLInput'!AI365)</f>
        <v/>
      </c>
      <c r="Y209" s="108" t="str">
        <f>HYPERLINK('242MLInput'!AJ365)</f>
        <v/>
      </c>
      <c r="Z209" s="108" t="str">
        <f>HYPERLINK('242MLInput'!AK365)</f>
        <v/>
      </c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</row>
    <row r="210" ht="10.5" customHeight="1">
      <c r="A210" s="12" t="str">
        <f t="shared" si="1"/>
        <v>242ML</v>
      </c>
      <c r="B210" s="88">
        <f t="shared" si="2"/>
        <v>2020</v>
      </c>
      <c r="C210" s="88">
        <f t="shared" si="3"/>
        <v>11</v>
      </c>
      <c r="D210" s="89">
        <f>'242MLInput'!B366</f>
        <v>44145</v>
      </c>
      <c r="E210" s="90" t="str">
        <f t="shared" si="23"/>
        <v>GSO</v>
      </c>
      <c r="F210" s="91" t="str">
        <f>'242MLInput'!H366</f>
        <v>BUY</v>
      </c>
      <c r="G210" s="111" t="str">
        <f>'242MLInput'!N366</f>
        <v>Steve Watkins</v>
      </c>
      <c r="H210" s="111" t="str">
        <f>'242MLInput'!O366</f>
        <v/>
      </c>
      <c r="I210" s="111" t="str">
        <f>'242MLInput'!Q366</f>
        <v>Cargo</v>
      </c>
      <c r="J210" s="112" t="str">
        <f>'242MLInput'!R366</f>
        <v>Vector Aeromedical</v>
      </c>
      <c r="K210" s="113" t="str">
        <f>'242MLInput'!AC366</f>
        <v/>
      </c>
      <c r="L210" s="114"/>
      <c r="M210" s="115">
        <f>'242MLInput'!L366</f>
        <v>0.2</v>
      </c>
      <c r="N210" s="111" t="str">
        <f>IF(F210="","",(IF(R210='242MLInput'!K366,"","ERROR!")))</f>
        <v>#REF!</v>
      </c>
      <c r="O210" s="64"/>
      <c r="P210" s="64"/>
      <c r="Q210" s="133"/>
      <c r="R210" s="224" t="str">
        <f t="shared" si="24"/>
        <v>#REF!</v>
      </c>
      <c r="S210" s="108" t="str">
        <f>HYPERLINK('242MLInput'!AD366)</f>
        <v/>
      </c>
      <c r="T210" s="108" t="str">
        <f>HYPERLINK('242MLInput'!AE366)</f>
        <v/>
      </c>
      <c r="U210" s="108" t="str">
        <f>HYPERLINK('242MLInput'!AF366)</f>
        <v/>
      </c>
      <c r="V210" s="108" t="str">
        <f>HYPERLINK('242MLInput'!AG366)</f>
        <v/>
      </c>
      <c r="W210" s="108" t="str">
        <f>HYPERLINK('242MLInput'!AH366)</f>
        <v/>
      </c>
      <c r="X210" s="108" t="str">
        <f>HYPERLINK('242MLInput'!AI366)</f>
        <v/>
      </c>
      <c r="Y210" s="108" t="str">
        <f>HYPERLINK('242MLInput'!AJ366)</f>
        <v/>
      </c>
      <c r="Z210" s="108" t="str">
        <f>HYPERLINK('242MLInput'!AK366)</f>
        <v/>
      </c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</row>
    <row r="211" ht="10.5" customHeight="1">
      <c r="A211" s="12" t="str">
        <f t="shared" si="1"/>
        <v>242ML</v>
      </c>
      <c r="B211" s="88">
        <f t="shared" si="2"/>
        <v>2020</v>
      </c>
      <c r="C211" s="88">
        <f t="shared" si="3"/>
        <v>11</v>
      </c>
      <c r="D211" s="89">
        <f>'242MLInput'!B367</f>
        <v>44146</v>
      </c>
      <c r="E211" s="90" t="str">
        <f t="shared" si="23"/>
        <v>BUY</v>
      </c>
      <c r="F211" s="91" t="str">
        <f>'242MLInput'!H367</f>
        <v>SLN</v>
      </c>
      <c r="G211" s="111" t="str">
        <f>'242MLInput'!N367</f>
        <v>Steve Watkins</v>
      </c>
      <c r="H211" s="111" t="str">
        <f>'242MLInput'!O367</f>
        <v/>
      </c>
      <c r="I211" s="111" t="str">
        <f>'242MLInput'!Q367</f>
        <v>Cargo</v>
      </c>
      <c r="J211" s="112" t="str">
        <f>'242MLInput'!R367</f>
        <v>Vector Aeromedical</v>
      </c>
      <c r="K211" s="113" t="str">
        <f>'242MLInput'!AC367</f>
        <v/>
      </c>
      <c r="L211" s="114"/>
      <c r="M211" s="115">
        <f>'242MLInput'!L367</f>
        <v>3.1</v>
      </c>
      <c r="N211" s="111" t="str">
        <f>IF(F211="","",(IF(R211='242MLInput'!K367,"","ERROR!")))</f>
        <v>#REF!</v>
      </c>
      <c r="O211" s="64"/>
      <c r="P211" s="64"/>
      <c r="Q211" s="133"/>
      <c r="R211" s="224" t="str">
        <f t="shared" si="24"/>
        <v>#REF!</v>
      </c>
      <c r="S211" s="108" t="str">
        <f>HYPERLINK('242MLInput'!AD367)</f>
        <v/>
      </c>
      <c r="T211" s="108" t="str">
        <f>HYPERLINK('242MLInput'!AE367)</f>
        <v/>
      </c>
      <c r="U211" s="108" t="str">
        <f>HYPERLINK('242MLInput'!AF367)</f>
        <v/>
      </c>
      <c r="V211" s="108" t="str">
        <f>HYPERLINK('242MLInput'!AG367)</f>
        <v/>
      </c>
      <c r="W211" s="108" t="str">
        <f>HYPERLINK('242MLInput'!AH367)</f>
        <v/>
      </c>
      <c r="X211" s="108" t="str">
        <f>HYPERLINK('242MLInput'!AI367)</f>
        <v/>
      </c>
      <c r="Y211" s="108" t="str">
        <f>HYPERLINK('242MLInput'!AJ367)</f>
        <v/>
      </c>
      <c r="Z211" s="108" t="str">
        <f>HYPERLINK('242MLInput'!AK367)</f>
        <v/>
      </c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</row>
    <row r="212" ht="10.5" customHeight="1">
      <c r="A212" s="12" t="str">
        <f t="shared" si="1"/>
        <v>242ML</v>
      </c>
      <c r="B212" s="88">
        <f t="shared" si="2"/>
        <v>2020</v>
      </c>
      <c r="C212" s="88">
        <f t="shared" si="3"/>
        <v>11</v>
      </c>
      <c r="D212" s="89">
        <f>'242MLInput'!B368</f>
        <v>44146</v>
      </c>
      <c r="E212" s="90" t="str">
        <f t="shared" si="23"/>
        <v>SLN</v>
      </c>
      <c r="F212" s="91" t="str">
        <f>'242MLInput'!H368</f>
        <v>APA</v>
      </c>
      <c r="G212" s="111" t="str">
        <f>'242MLInput'!N368</f>
        <v>Steve Watkins</v>
      </c>
      <c r="H212" s="111" t="str">
        <f>'242MLInput'!O368</f>
        <v/>
      </c>
      <c r="I212" s="111" t="str">
        <f>'242MLInput'!Q368</f>
        <v>Cargo</v>
      </c>
      <c r="J212" s="112" t="str">
        <f>'242MLInput'!R368</f>
        <v>Vector Aeromedical</v>
      </c>
      <c r="K212" s="113" t="str">
        <f>'242MLInput'!AC368</f>
        <v/>
      </c>
      <c r="L212" s="114"/>
      <c r="M212" s="115">
        <f>'242MLInput'!L368</f>
        <v>1.3</v>
      </c>
      <c r="N212" s="111" t="str">
        <f>IF(F212="","",(IF(R212='242MLInput'!K368,"","ERROR!")))</f>
        <v>#REF!</v>
      </c>
      <c r="O212" s="64"/>
      <c r="P212" s="64"/>
      <c r="Q212" s="133"/>
      <c r="R212" s="224" t="str">
        <f t="shared" si="24"/>
        <v>#REF!</v>
      </c>
      <c r="S212" s="108" t="str">
        <f>HYPERLINK('242MLInput'!AD368)</f>
        <v/>
      </c>
      <c r="T212" s="108" t="str">
        <f>HYPERLINK('242MLInput'!AE368)</f>
        <v/>
      </c>
      <c r="U212" s="108" t="str">
        <f>HYPERLINK('242MLInput'!AF368)</f>
        <v/>
      </c>
      <c r="V212" s="108" t="str">
        <f>HYPERLINK('242MLInput'!AG368)</f>
        <v/>
      </c>
      <c r="W212" s="108" t="str">
        <f>HYPERLINK('242MLInput'!AH368)</f>
        <v/>
      </c>
      <c r="X212" s="108" t="str">
        <f>HYPERLINK('242MLInput'!AI368)</f>
        <v/>
      </c>
      <c r="Y212" s="108" t="str">
        <f>HYPERLINK('242MLInput'!AJ368)</f>
        <v/>
      </c>
      <c r="Z212" s="108" t="str">
        <f>HYPERLINK('242MLInput'!AK368)</f>
        <v/>
      </c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</row>
    <row r="213" ht="10.5" customHeight="1">
      <c r="A213" s="12" t="str">
        <f t="shared" si="1"/>
        <v>242ML</v>
      </c>
      <c r="B213" s="88">
        <f t="shared" si="2"/>
        <v>2020</v>
      </c>
      <c r="C213" s="88">
        <f t="shared" si="3"/>
        <v>11</v>
      </c>
      <c r="D213" s="89">
        <f>'242MLInput'!B369</f>
        <v>44147</v>
      </c>
      <c r="E213" s="90" t="str">
        <f t="shared" si="23"/>
        <v>APA</v>
      </c>
      <c r="F213" s="91" t="str">
        <f>'242MLInput'!H369</f>
        <v>BUY</v>
      </c>
      <c r="G213" s="111" t="str">
        <f>'242MLInput'!N369</f>
        <v>Steve Watkins</v>
      </c>
      <c r="H213" s="111" t="str">
        <f>'242MLInput'!O369</f>
        <v/>
      </c>
      <c r="I213" s="111" t="str">
        <f>'242MLInput'!Q369</f>
        <v>Cargo</v>
      </c>
      <c r="J213" s="112" t="str">
        <f>'242MLInput'!R369</f>
        <v>Vector Aeromedical</v>
      </c>
      <c r="K213" s="113" t="str">
        <f>'242MLInput'!AC369</f>
        <v/>
      </c>
      <c r="L213" s="114"/>
      <c r="M213" s="115">
        <f>'242MLInput'!L369</f>
        <v>3.3</v>
      </c>
      <c r="N213" s="111" t="str">
        <f>IF(F213="","",(IF(R213='242MLInput'!K369,"","ERROR!")))</f>
        <v>#REF!</v>
      </c>
      <c r="O213" s="64"/>
      <c r="P213" s="64"/>
      <c r="Q213" s="133"/>
      <c r="R213" s="224" t="str">
        <f t="shared" si="24"/>
        <v>#REF!</v>
      </c>
      <c r="S213" s="108" t="str">
        <f>HYPERLINK('242MLInput'!AD369)</f>
        <v/>
      </c>
      <c r="T213" s="108" t="str">
        <f>HYPERLINK('242MLInput'!AE369)</f>
        <v/>
      </c>
      <c r="U213" s="108" t="str">
        <f>HYPERLINK('242MLInput'!AF369)</f>
        <v/>
      </c>
      <c r="V213" s="108" t="str">
        <f>HYPERLINK('242MLInput'!AG369)</f>
        <v/>
      </c>
      <c r="W213" s="108" t="str">
        <f>HYPERLINK('242MLInput'!AH369)</f>
        <v/>
      </c>
      <c r="X213" s="108" t="str">
        <f>HYPERLINK('242MLInput'!AI369)</f>
        <v/>
      </c>
      <c r="Y213" s="108" t="str">
        <f>HYPERLINK('242MLInput'!AJ369)</f>
        <v/>
      </c>
      <c r="Z213" s="108" t="str">
        <f>HYPERLINK('242MLInput'!AK369)</f>
        <v/>
      </c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</row>
    <row r="214" ht="10.5" customHeight="1">
      <c r="A214" s="12" t="str">
        <f t="shared" si="1"/>
        <v>242ML</v>
      </c>
      <c r="B214" s="88">
        <f t="shared" si="2"/>
        <v>2020</v>
      </c>
      <c r="C214" s="88">
        <f t="shared" si="3"/>
        <v>11</v>
      </c>
      <c r="D214" s="89">
        <f>'242MLInput'!B370</f>
        <v>44147</v>
      </c>
      <c r="E214" s="90" t="str">
        <f t="shared" si="23"/>
        <v>BUY</v>
      </c>
      <c r="F214" s="91" t="str">
        <f>'242MLInput'!H370</f>
        <v>SLN</v>
      </c>
      <c r="G214" s="111" t="str">
        <f>'242MLInput'!N370</f>
        <v>Steve Watkins</v>
      </c>
      <c r="H214" s="111" t="str">
        <f>'242MLInput'!O370</f>
        <v/>
      </c>
      <c r="I214" s="111" t="str">
        <f>'242MLInput'!Q370</f>
        <v>Cargo</v>
      </c>
      <c r="J214" s="112" t="str">
        <f>'242MLInput'!R370</f>
        <v>Vector Aeromedical</v>
      </c>
      <c r="K214" s="113" t="str">
        <f>'242MLInput'!AC370</f>
        <v/>
      </c>
      <c r="L214" s="114"/>
      <c r="M214" s="115">
        <f>'242MLInput'!L370</f>
        <v>3.6</v>
      </c>
      <c r="N214" s="111" t="str">
        <f>IF(F214="","",(IF(R214='242MLInput'!K370,"","ERROR!")))</f>
        <v>#REF!</v>
      </c>
      <c r="O214" s="64"/>
      <c r="P214" s="64"/>
      <c r="Q214" s="133"/>
      <c r="R214" s="224" t="str">
        <f t="shared" si="24"/>
        <v>#REF!</v>
      </c>
      <c r="S214" s="108" t="str">
        <f>HYPERLINK('242MLInput'!AD370)</f>
        <v/>
      </c>
      <c r="T214" s="108" t="str">
        <f>HYPERLINK('242MLInput'!AE370)</f>
        <v/>
      </c>
      <c r="U214" s="108" t="str">
        <f>HYPERLINK('242MLInput'!AF370)</f>
        <v/>
      </c>
      <c r="V214" s="108" t="str">
        <f>HYPERLINK('242MLInput'!AG370)</f>
        <v/>
      </c>
      <c r="W214" s="108" t="str">
        <f>HYPERLINK('242MLInput'!AH370)</f>
        <v/>
      </c>
      <c r="X214" s="108" t="str">
        <f>HYPERLINK('242MLInput'!AI370)</f>
        <v/>
      </c>
      <c r="Y214" s="108" t="str">
        <f>HYPERLINK('242MLInput'!AJ370)</f>
        <v/>
      </c>
      <c r="Z214" s="108" t="str">
        <f>HYPERLINK('242MLInput'!AK370)</f>
        <v/>
      </c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</row>
    <row r="215" ht="10.5" customHeight="1">
      <c r="A215" s="12" t="str">
        <f t="shared" si="1"/>
        <v>242ML</v>
      </c>
      <c r="B215" s="88">
        <f t="shared" si="2"/>
        <v>2020</v>
      </c>
      <c r="C215" s="88">
        <f t="shared" si="3"/>
        <v>11</v>
      </c>
      <c r="D215" s="89">
        <f>'242MLInput'!B371</f>
        <v>44147</v>
      </c>
      <c r="E215" s="90" t="str">
        <f t="shared" si="23"/>
        <v>SLN</v>
      </c>
      <c r="F215" s="91" t="str">
        <f>'242MLInput'!H371</f>
        <v>APA</v>
      </c>
      <c r="G215" s="111" t="str">
        <f>'242MLInput'!N371</f>
        <v>Steve Watkins</v>
      </c>
      <c r="H215" s="111" t="str">
        <f>'242MLInput'!O371</f>
        <v/>
      </c>
      <c r="I215" s="111" t="str">
        <f>'242MLInput'!Q371</f>
        <v>Cargo</v>
      </c>
      <c r="J215" s="112" t="str">
        <f>'242MLInput'!R371</f>
        <v>Vector Aeromedical</v>
      </c>
      <c r="K215" s="113" t="str">
        <f>'242MLInput'!AC371</f>
        <v/>
      </c>
      <c r="L215" s="114"/>
      <c r="M215" s="115">
        <f>'242MLInput'!L371</f>
        <v>1.2</v>
      </c>
      <c r="N215" s="111" t="str">
        <f>IF(F215="","",(IF(R215='242MLInput'!K371,"","ERROR!")))</f>
        <v>#REF!</v>
      </c>
      <c r="O215" s="64"/>
      <c r="P215" s="64"/>
      <c r="Q215" s="133"/>
      <c r="R215" s="224" t="str">
        <f t="shared" si="24"/>
        <v>#REF!</v>
      </c>
      <c r="S215" s="108" t="str">
        <f>HYPERLINK('242MLInput'!AD371)</f>
        <v/>
      </c>
      <c r="T215" s="108" t="str">
        <f>HYPERLINK('242MLInput'!AE371)</f>
        <v/>
      </c>
      <c r="U215" s="108" t="str">
        <f>HYPERLINK('242MLInput'!AF371)</f>
        <v/>
      </c>
      <c r="V215" s="108" t="str">
        <f>HYPERLINK('242MLInput'!AG371)</f>
        <v/>
      </c>
      <c r="W215" s="108" t="str">
        <f>HYPERLINK('242MLInput'!AH371)</f>
        <v/>
      </c>
      <c r="X215" s="108" t="str">
        <f>HYPERLINK('242MLInput'!AI371)</f>
        <v/>
      </c>
      <c r="Y215" s="108" t="str">
        <f>HYPERLINK('242MLInput'!AJ371)</f>
        <v/>
      </c>
      <c r="Z215" s="108" t="str">
        <f>HYPERLINK('242MLInput'!AK371)</f>
        <v/>
      </c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</row>
    <row r="216" ht="10.5" customHeight="1">
      <c r="A216" s="12" t="str">
        <f t="shared" si="1"/>
        <v>242ML</v>
      </c>
      <c r="B216" s="88">
        <f t="shared" si="2"/>
        <v>2020</v>
      </c>
      <c r="C216" s="88">
        <f t="shared" si="3"/>
        <v>11</v>
      </c>
      <c r="D216" s="89">
        <f>'242MLInput'!B372</f>
        <v>44148</v>
      </c>
      <c r="E216" s="90" t="str">
        <f t="shared" si="23"/>
        <v>APA</v>
      </c>
      <c r="F216" s="91" t="str">
        <f>'242MLInput'!H372</f>
        <v>BUY</v>
      </c>
      <c r="G216" s="111" t="str">
        <f>'242MLInput'!N372</f>
        <v>Steve Watkins</v>
      </c>
      <c r="H216" s="111" t="str">
        <f>'242MLInput'!O372</f>
        <v/>
      </c>
      <c r="I216" s="111" t="str">
        <f>'242MLInput'!Q372</f>
        <v>Cargo</v>
      </c>
      <c r="J216" s="112" t="str">
        <f>'242MLInput'!R372</f>
        <v>Vector Aeromedical</v>
      </c>
      <c r="K216" s="113" t="str">
        <f>'242MLInput'!AC372</f>
        <v/>
      </c>
      <c r="L216" s="114"/>
      <c r="M216" s="115">
        <f>'242MLInput'!L372</f>
        <v>3</v>
      </c>
      <c r="N216" s="111" t="str">
        <f>IF(F216="","",(IF(R216='242MLInput'!K372,"","ERROR!")))</f>
        <v>#REF!</v>
      </c>
      <c r="O216" s="64"/>
      <c r="P216" s="64"/>
      <c r="Q216" s="133"/>
      <c r="R216" s="224" t="str">
        <f t="shared" si="24"/>
        <v>#REF!</v>
      </c>
      <c r="S216" s="108" t="str">
        <f>HYPERLINK('242MLInput'!AD372)</f>
        <v/>
      </c>
      <c r="T216" s="108" t="str">
        <f>HYPERLINK('242MLInput'!AE372)</f>
        <v/>
      </c>
      <c r="U216" s="108" t="str">
        <f>HYPERLINK('242MLInput'!AF372)</f>
        <v/>
      </c>
      <c r="V216" s="108" t="str">
        <f>HYPERLINK('242MLInput'!AG372)</f>
        <v/>
      </c>
      <c r="W216" s="108" t="str">
        <f>HYPERLINK('242MLInput'!AH372)</f>
        <v/>
      </c>
      <c r="X216" s="108" t="str">
        <f>HYPERLINK('242MLInput'!AI372)</f>
        <v/>
      </c>
      <c r="Y216" s="108" t="str">
        <f>HYPERLINK('242MLInput'!AJ372)</f>
        <v/>
      </c>
      <c r="Z216" s="108" t="str">
        <f>HYPERLINK('242MLInput'!AK372)</f>
        <v/>
      </c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</row>
    <row r="217" ht="10.5" customHeight="1">
      <c r="A217" s="12" t="str">
        <f t="shared" si="1"/>
        <v>242ML</v>
      </c>
      <c r="B217" s="88">
        <f t="shared" si="2"/>
        <v>2020</v>
      </c>
      <c r="C217" s="88">
        <f t="shared" si="3"/>
        <v>11</v>
      </c>
      <c r="D217" s="89">
        <f>'242MLInput'!B373</f>
        <v>44148</v>
      </c>
      <c r="E217" s="90" t="str">
        <f t="shared" si="23"/>
        <v>BUY</v>
      </c>
      <c r="F217" s="91" t="str">
        <f>'242MLInput'!H373</f>
        <v>RDU</v>
      </c>
      <c r="G217" s="111" t="str">
        <f>'242MLInput'!N373</f>
        <v>Kevin Mock</v>
      </c>
      <c r="H217" s="111" t="str">
        <f>'242MLInput'!O373</f>
        <v/>
      </c>
      <c r="I217" s="111" t="str">
        <f>'242MLInput'!Q373</f>
        <v>Passenger</v>
      </c>
      <c r="J217" s="112" t="str">
        <f>'242MLInput'!R373</f>
        <v>Vector Aeromedical</v>
      </c>
      <c r="K217" s="113" t="str">
        <f>'242MLInput'!AC373</f>
        <v/>
      </c>
      <c r="L217" s="114"/>
      <c r="M217" s="115">
        <f>'242MLInput'!L373</f>
        <v>0.3</v>
      </c>
      <c r="N217" s="111" t="str">
        <f>IF(F217="","",(IF(R217='242MLInput'!K373,"","ERROR!")))</f>
        <v>#REF!</v>
      </c>
      <c r="O217" s="64"/>
      <c r="P217" s="64"/>
      <c r="Q217" s="133"/>
      <c r="R217" s="224" t="str">
        <f t="shared" si="24"/>
        <v>#REF!</v>
      </c>
      <c r="S217" s="108" t="str">
        <f>HYPERLINK('242MLInput'!AD373)</f>
        <v/>
      </c>
      <c r="T217" s="108" t="str">
        <f>HYPERLINK('242MLInput'!AE373)</f>
        <v/>
      </c>
      <c r="U217" s="108" t="str">
        <f>HYPERLINK('242MLInput'!AF373)</f>
        <v/>
      </c>
      <c r="V217" s="108" t="str">
        <f>HYPERLINK('242MLInput'!AG373)</f>
        <v/>
      </c>
      <c r="W217" s="108" t="str">
        <f>HYPERLINK('242MLInput'!AH373)</f>
        <v/>
      </c>
      <c r="X217" s="108" t="str">
        <f>HYPERLINK('242MLInput'!AI373)</f>
        <v/>
      </c>
      <c r="Y217" s="108" t="str">
        <f>HYPERLINK('242MLInput'!AJ373)</f>
        <v/>
      </c>
      <c r="Z217" s="108" t="str">
        <f>HYPERLINK('242MLInput'!AK373)</f>
        <v/>
      </c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</row>
    <row r="218" ht="10.5" customHeight="1">
      <c r="A218" s="12" t="str">
        <f t="shared" si="1"/>
        <v>242ML</v>
      </c>
      <c r="B218" s="88">
        <f t="shared" si="2"/>
        <v>2020</v>
      </c>
      <c r="C218" s="88">
        <f t="shared" si="3"/>
        <v>11</v>
      </c>
      <c r="D218" s="89">
        <f>'242MLInput'!B374</f>
        <v>44148</v>
      </c>
      <c r="E218" s="90" t="str">
        <f t="shared" si="23"/>
        <v>RDU</v>
      </c>
      <c r="F218" s="91" t="str">
        <f>'242MLInput'!H374</f>
        <v>APF</v>
      </c>
      <c r="G218" s="111" t="str">
        <f>'242MLInput'!N374</f>
        <v>Kevin Mock</v>
      </c>
      <c r="H218" s="111" t="str">
        <f>'242MLInput'!O374</f>
        <v/>
      </c>
      <c r="I218" s="111" t="str">
        <f>'242MLInput'!Q374</f>
        <v>Passenger</v>
      </c>
      <c r="J218" s="112" t="str">
        <f>'242MLInput'!R374</f>
        <v>Vector Aeromedical</v>
      </c>
      <c r="K218" s="113" t="str">
        <f>'242MLInput'!AC374</f>
        <v/>
      </c>
      <c r="L218" s="114"/>
      <c r="M218" s="115">
        <f>'242MLInput'!L374</f>
        <v>2.3</v>
      </c>
      <c r="N218" s="111" t="str">
        <f>IF(F218="","",(IF(R218='242MLInput'!K374,"","ERROR!")))</f>
        <v>#REF!</v>
      </c>
      <c r="O218" s="64"/>
      <c r="P218" s="64"/>
      <c r="Q218" s="133"/>
      <c r="R218" s="224" t="str">
        <f t="shared" si="24"/>
        <v>#REF!</v>
      </c>
      <c r="S218" s="108" t="str">
        <f>HYPERLINK('242MLInput'!AD374)</f>
        <v/>
      </c>
      <c r="T218" s="108" t="str">
        <f>HYPERLINK('242MLInput'!AE374)</f>
        <v/>
      </c>
      <c r="U218" s="108" t="str">
        <f>HYPERLINK('242MLInput'!AF374)</f>
        <v/>
      </c>
      <c r="V218" s="108" t="str">
        <f>HYPERLINK('242MLInput'!AG374)</f>
        <v/>
      </c>
      <c r="W218" s="108" t="str">
        <f>HYPERLINK('242MLInput'!AH374)</f>
        <v/>
      </c>
      <c r="X218" s="108" t="str">
        <f>HYPERLINK('242MLInput'!AI374)</f>
        <v/>
      </c>
      <c r="Y218" s="108" t="str">
        <f>HYPERLINK('242MLInput'!AJ374)</f>
        <v/>
      </c>
      <c r="Z218" s="108" t="str">
        <f>HYPERLINK('242MLInput'!AK374)</f>
        <v/>
      </c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</row>
    <row r="219" ht="10.5" customHeight="1">
      <c r="A219" s="12" t="str">
        <f t="shared" si="1"/>
        <v>242ML</v>
      </c>
      <c r="B219" s="88">
        <f t="shared" si="2"/>
        <v>2020</v>
      </c>
      <c r="C219" s="88">
        <f t="shared" si="3"/>
        <v>11</v>
      </c>
      <c r="D219" s="89">
        <f>'242MLInput'!B375</f>
        <v>44148</v>
      </c>
      <c r="E219" s="90" t="str">
        <f t="shared" si="23"/>
        <v>APF</v>
      </c>
      <c r="F219" s="91" t="str">
        <f>'242MLInput'!H375</f>
        <v>BUY</v>
      </c>
      <c r="G219" s="111" t="str">
        <f>'242MLInput'!N375</f>
        <v>Kevin Mock</v>
      </c>
      <c r="H219" s="111" t="str">
        <f>'242MLInput'!O375</f>
        <v/>
      </c>
      <c r="I219" s="111" t="str">
        <f>'242MLInput'!Q375</f>
        <v>Passenger</v>
      </c>
      <c r="J219" s="112" t="str">
        <f>'242MLInput'!R375</f>
        <v>Vector Aeromedical</v>
      </c>
      <c r="K219" s="113" t="str">
        <f>'242MLInput'!AC375</f>
        <v/>
      </c>
      <c r="L219" s="114"/>
      <c r="M219" s="115">
        <f>'242MLInput'!L375</f>
        <v>2</v>
      </c>
      <c r="N219" s="111" t="str">
        <f>IF(F219="","",(IF(R219='242MLInput'!K375,"","ERROR!")))</f>
        <v>#REF!</v>
      </c>
      <c r="O219" s="64"/>
      <c r="P219" s="64"/>
      <c r="Q219" s="133"/>
      <c r="R219" s="224" t="str">
        <f t="shared" si="24"/>
        <v>#REF!</v>
      </c>
      <c r="S219" s="108" t="str">
        <f>HYPERLINK('242MLInput'!AD375)</f>
        <v/>
      </c>
      <c r="T219" s="108" t="str">
        <f>HYPERLINK('242MLInput'!AE375)</f>
        <v/>
      </c>
      <c r="U219" s="108" t="str">
        <f>HYPERLINK('242MLInput'!AF375)</f>
        <v/>
      </c>
      <c r="V219" s="108" t="str">
        <f>HYPERLINK('242MLInput'!AG375)</f>
        <v/>
      </c>
      <c r="W219" s="108" t="str">
        <f>HYPERLINK('242MLInput'!AH375)</f>
        <v/>
      </c>
      <c r="X219" s="108" t="str">
        <f>HYPERLINK('242MLInput'!AI375)</f>
        <v/>
      </c>
      <c r="Y219" s="108" t="str">
        <f>HYPERLINK('242MLInput'!AJ375)</f>
        <v/>
      </c>
      <c r="Z219" s="108" t="str">
        <f>HYPERLINK('242MLInput'!AK375)</f>
        <v/>
      </c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</row>
    <row r="220" ht="10.5" customHeight="1">
      <c r="A220" s="12" t="str">
        <f t="shared" si="1"/>
        <v>242ML</v>
      </c>
      <c r="B220" s="88">
        <f t="shared" si="2"/>
        <v>2020</v>
      </c>
      <c r="C220" s="88">
        <f t="shared" si="3"/>
        <v>11</v>
      </c>
      <c r="D220" s="89">
        <f>'242MLInput'!B376</f>
        <v>44148</v>
      </c>
      <c r="E220" s="90" t="str">
        <f t="shared" si="23"/>
        <v>BUY</v>
      </c>
      <c r="F220" s="91" t="str">
        <f>'242MLInput'!H376</f>
        <v>GLY</v>
      </c>
      <c r="G220" s="111" t="str">
        <f>'242MLInput'!N376</f>
        <v>David Carr</v>
      </c>
      <c r="H220" s="111" t="str">
        <f>'242MLInput'!O376</f>
        <v/>
      </c>
      <c r="I220" s="111" t="str">
        <f>'242MLInput'!Q376</f>
        <v>Cargo</v>
      </c>
      <c r="J220" s="112" t="str">
        <f>'242MLInput'!R376</f>
        <v>Vector Aeromedical</v>
      </c>
      <c r="K220" s="113" t="str">
        <f>'242MLInput'!AC376</f>
        <v/>
      </c>
      <c r="L220" s="114"/>
      <c r="M220" s="115">
        <f>'242MLInput'!L376</f>
        <v>3.6</v>
      </c>
      <c r="N220" s="111" t="str">
        <f>IF(F220="","",(IF(R220='242MLInput'!K376,"","ERROR!")))</f>
        <v>#REF!</v>
      </c>
      <c r="O220" s="64"/>
      <c r="P220" s="64"/>
      <c r="Q220" s="133"/>
      <c r="R220" s="224" t="str">
        <f t="shared" si="24"/>
        <v>#REF!</v>
      </c>
      <c r="S220" s="108" t="str">
        <f>HYPERLINK('242MLInput'!AD376)</f>
        <v/>
      </c>
      <c r="T220" s="108" t="str">
        <f>HYPERLINK('242MLInput'!AE376)</f>
        <v/>
      </c>
      <c r="U220" s="108" t="str">
        <f>HYPERLINK('242MLInput'!AF376)</f>
        <v/>
      </c>
      <c r="V220" s="108" t="str">
        <f>HYPERLINK('242MLInput'!AG376)</f>
        <v/>
      </c>
      <c r="W220" s="108" t="str">
        <f>HYPERLINK('242MLInput'!AH376)</f>
        <v/>
      </c>
      <c r="X220" s="108" t="str">
        <f>HYPERLINK('242MLInput'!AI376)</f>
        <v/>
      </c>
      <c r="Y220" s="108" t="str">
        <f>HYPERLINK('242MLInput'!AJ376)</f>
        <v/>
      </c>
      <c r="Z220" s="108" t="str">
        <f>HYPERLINK('242MLInput'!AK376)</f>
        <v/>
      </c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</row>
    <row r="221" ht="10.5" customHeight="1">
      <c r="A221" s="12" t="str">
        <f t="shared" si="1"/>
        <v>242ML</v>
      </c>
      <c r="B221" s="88">
        <f t="shared" si="2"/>
        <v>2020</v>
      </c>
      <c r="C221" s="88">
        <f t="shared" si="3"/>
        <v>11</v>
      </c>
      <c r="D221" s="89">
        <f>'242MLInput'!B377</f>
        <v>44148</v>
      </c>
      <c r="E221" s="90" t="str">
        <f t="shared" si="23"/>
        <v>GLY</v>
      </c>
      <c r="F221" s="91" t="str">
        <f>'242MLInput'!H377</f>
        <v>APA</v>
      </c>
      <c r="G221" s="111" t="str">
        <f>'242MLInput'!N377</f>
        <v>David Carr</v>
      </c>
      <c r="H221" s="111" t="str">
        <f>'242MLInput'!O377</f>
        <v/>
      </c>
      <c r="I221" s="111" t="str">
        <f>'242MLInput'!Q377</f>
        <v>Cargo</v>
      </c>
      <c r="J221" s="112" t="str">
        <f>'242MLInput'!R377</f>
        <v>Vector Aeromedical</v>
      </c>
      <c r="K221" s="113" t="str">
        <f>'242MLInput'!AC377</f>
        <v/>
      </c>
      <c r="L221" s="114"/>
      <c r="M221" s="115">
        <f>'242MLInput'!L377</f>
        <v>1.8</v>
      </c>
      <c r="N221" s="111" t="str">
        <f>IF(F221="","",(IF(R221='242MLInput'!K377,"","ERROR!")))</f>
        <v>#REF!</v>
      </c>
      <c r="O221" s="64"/>
      <c r="P221" s="64"/>
      <c r="Q221" s="133"/>
      <c r="R221" s="224" t="str">
        <f t="shared" si="24"/>
        <v>#REF!</v>
      </c>
      <c r="S221" s="108" t="str">
        <f>HYPERLINK('242MLInput'!AD377)</f>
        <v/>
      </c>
      <c r="T221" s="108" t="str">
        <f>HYPERLINK('242MLInput'!AE377)</f>
        <v/>
      </c>
      <c r="U221" s="108" t="str">
        <f>HYPERLINK('242MLInput'!AF377)</f>
        <v/>
      </c>
      <c r="V221" s="108" t="str">
        <f>HYPERLINK('242MLInput'!AG377)</f>
        <v/>
      </c>
      <c r="W221" s="108" t="str">
        <f>HYPERLINK('242MLInput'!AH377)</f>
        <v/>
      </c>
      <c r="X221" s="108" t="str">
        <f>HYPERLINK('242MLInput'!AI377)</f>
        <v/>
      </c>
      <c r="Y221" s="108" t="str">
        <f>HYPERLINK('242MLInput'!AJ377)</f>
        <v/>
      </c>
      <c r="Z221" s="108" t="str">
        <f>HYPERLINK('242MLInput'!AK377)</f>
        <v/>
      </c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</row>
    <row r="222" ht="10.5" customHeight="1">
      <c r="A222" s="12" t="str">
        <f t="shared" si="1"/>
        <v>242ML</v>
      </c>
      <c r="B222" s="88">
        <f t="shared" si="2"/>
        <v>2020</v>
      </c>
      <c r="C222" s="88">
        <f t="shared" si="3"/>
        <v>11</v>
      </c>
      <c r="D222" s="89">
        <f>'242MLInput'!B378</f>
        <v>44149</v>
      </c>
      <c r="E222" s="90" t="str">
        <f t="shared" si="23"/>
        <v>APA</v>
      </c>
      <c r="F222" s="91" t="str">
        <f>'242MLInput'!H378</f>
        <v>BUY</v>
      </c>
      <c r="G222" s="111" t="str">
        <f>'242MLInput'!N378</f>
        <v>David Carr</v>
      </c>
      <c r="H222" s="111" t="str">
        <f>'242MLInput'!O378</f>
        <v/>
      </c>
      <c r="I222" s="111" t="str">
        <f>'242MLInput'!Q378</f>
        <v>Cargo</v>
      </c>
      <c r="J222" s="112" t="str">
        <f>'242MLInput'!R378</f>
        <v>Vector Aeromedical</v>
      </c>
      <c r="K222" s="113" t="str">
        <f>'242MLInput'!AC378</f>
        <v/>
      </c>
      <c r="L222" s="114"/>
      <c r="M222" s="115">
        <f>'242MLInput'!L378</f>
        <v>2.9</v>
      </c>
      <c r="N222" s="111" t="str">
        <f>IF(F222="","",(IF(R222='242MLInput'!K378,"","ERROR!")))</f>
        <v>#REF!</v>
      </c>
      <c r="O222" s="64"/>
      <c r="P222" s="64"/>
      <c r="Q222" s="133"/>
      <c r="R222" s="224" t="str">
        <f t="shared" si="24"/>
        <v>#REF!</v>
      </c>
      <c r="S222" s="108" t="str">
        <f>HYPERLINK('242MLInput'!AD378)</f>
        <v/>
      </c>
      <c r="T222" s="108" t="str">
        <f>HYPERLINK('242MLInput'!AE378)</f>
        <v/>
      </c>
      <c r="U222" s="108" t="str">
        <f>HYPERLINK('242MLInput'!AF378)</f>
        <v/>
      </c>
      <c r="V222" s="108" t="str">
        <f>HYPERLINK('242MLInput'!AG378)</f>
        <v/>
      </c>
      <c r="W222" s="108" t="str">
        <f>HYPERLINK('242MLInput'!AH378)</f>
        <v/>
      </c>
      <c r="X222" s="108" t="str">
        <f>HYPERLINK('242MLInput'!AI378)</f>
        <v/>
      </c>
      <c r="Y222" s="108" t="str">
        <f>HYPERLINK('242MLInput'!AJ378)</f>
        <v/>
      </c>
      <c r="Z222" s="108" t="str">
        <f>HYPERLINK('242MLInput'!AK378)</f>
        <v/>
      </c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</row>
    <row r="223" ht="10.5" customHeight="1">
      <c r="A223" s="12" t="str">
        <f t="shared" si="1"/>
        <v>242ML</v>
      </c>
      <c r="B223" s="88">
        <f t="shared" si="2"/>
        <v>2020</v>
      </c>
      <c r="C223" s="88">
        <f t="shared" si="3"/>
        <v>11</v>
      </c>
      <c r="D223" s="89">
        <f>'242MLInput'!B379</f>
        <v>44149</v>
      </c>
      <c r="E223" s="90" t="str">
        <f t="shared" si="23"/>
        <v>BUY</v>
      </c>
      <c r="F223" s="91" t="str">
        <f>'242MLInput'!H379</f>
        <v>NQA</v>
      </c>
      <c r="G223" s="111" t="str">
        <f>'242MLInput'!N379</f>
        <v>David Carr</v>
      </c>
      <c r="H223" s="111" t="str">
        <f>'242MLInput'!O379</f>
        <v/>
      </c>
      <c r="I223" s="111" t="str">
        <f>'242MLInput'!Q379</f>
        <v>Cargo</v>
      </c>
      <c r="J223" s="112" t="str">
        <f>'242MLInput'!R379</f>
        <v>Vector Aeromedical</v>
      </c>
      <c r="K223" s="113" t="str">
        <f>'242MLInput'!AC379</f>
        <v/>
      </c>
      <c r="L223" s="114"/>
      <c r="M223" s="115">
        <f>'242MLInput'!L379</f>
        <v>2</v>
      </c>
      <c r="N223" s="111" t="str">
        <f>IF(F223="","",(IF(R223='242MLInput'!K379,"","ERROR!")))</f>
        <v>#REF!</v>
      </c>
      <c r="O223" s="64"/>
      <c r="P223" s="64"/>
      <c r="Q223" s="133"/>
      <c r="R223" s="224" t="str">
        <f t="shared" si="24"/>
        <v>#REF!</v>
      </c>
      <c r="S223" s="108" t="str">
        <f>HYPERLINK('242MLInput'!AD379)</f>
        <v/>
      </c>
      <c r="T223" s="108" t="str">
        <f>HYPERLINK('242MLInput'!AE379)</f>
        <v/>
      </c>
      <c r="U223" s="108" t="str">
        <f>HYPERLINK('242MLInput'!AF379)</f>
        <v/>
      </c>
      <c r="V223" s="108" t="str">
        <f>HYPERLINK('242MLInput'!AG379)</f>
        <v/>
      </c>
      <c r="W223" s="108" t="str">
        <f>HYPERLINK('242MLInput'!AH379)</f>
        <v/>
      </c>
      <c r="X223" s="108" t="str">
        <f>HYPERLINK('242MLInput'!AI379)</f>
        <v/>
      </c>
      <c r="Y223" s="108" t="str">
        <f>HYPERLINK('242MLInput'!AJ379)</f>
        <v/>
      </c>
      <c r="Z223" s="108" t="str">
        <f>HYPERLINK('242MLInput'!AK379)</f>
        <v/>
      </c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</row>
    <row r="224" ht="10.5" customHeight="1">
      <c r="A224" s="12" t="str">
        <f t="shared" si="1"/>
        <v>242ML</v>
      </c>
      <c r="B224" s="88">
        <f t="shared" si="2"/>
        <v>2020</v>
      </c>
      <c r="C224" s="88">
        <f t="shared" si="3"/>
        <v>11</v>
      </c>
      <c r="D224" s="89">
        <f>'242MLInput'!B380</f>
        <v>44149</v>
      </c>
      <c r="E224" s="90" t="str">
        <f t="shared" si="23"/>
        <v>NQA</v>
      </c>
      <c r="F224" s="91" t="str">
        <f>'242MLInput'!H380</f>
        <v>APA</v>
      </c>
      <c r="G224" s="111" t="str">
        <f>'242MLInput'!N380</f>
        <v>David Carr</v>
      </c>
      <c r="H224" s="111" t="str">
        <f>'242MLInput'!O380</f>
        <v/>
      </c>
      <c r="I224" s="111" t="str">
        <f>'242MLInput'!Q380</f>
        <v>Cargo</v>
      </c>
      <c r="J224" s="112" t="str">
        <f>'242MLInput'!R380</f>
        <v>Vector Aeromedical</v>
      </c>
      <c r="K224" s="113" t="str">
        <f>'242MLInput'!AC380</f>
        <v/>
      </c>
      <c r="L224" s="114"/>
      <c r="M224" s="115">
        <f>'242MLInput'!L380</f>
        <v>3.1</v>
      </c>
      <c r="N224" s="111" t="str">
        <f>IF(F224="","",(IF(R224='242MLInput'!K380,"","ERROR!")))</f>
        <v>#REF!</v>
      </c>
      <c r="O224" s="64"/>
      <c r="P224" s="64"/>
      <c r="Q224" s="133"/>
      <c r="R224" s="224" t="str">
        <f t="shared" si="24"/>
        <v>#REF!</v>
      </c>
      <c r="S224" s="108" t="str">
        <f>HYPERLINK('242MLInput'!AD380)</f>
        <v/>
      </c>
      <c r="T224" s="108" t="str">
        <f>HYPERLINK('242MLInput'!AE380)</f>
        <v/>
      </c>
      <c r="U224" s="108" t="str">
        <f>HYPERLINK('242MLInput'!AF380)</f>
        <v/>
      </c>
      <c r="V224" s="108" t="str">
        <f>HYPERLINK('242MLInput'!AG380)</f>
        <v/>
      </c>
      <c r="W224" s="108" t="str">
        <f>HYPERLINK('242MLInput'!AH380)</f>
        <v/>
      </c>
      <c r="X224" s="108" t="str">
        <f>HYPERLINK('242MLInput'!AI380)</f>
        <v/>
      </c>
      <c r="Y224" s="108" t="str">
        <f>HYPERLINK('242MLInput'!AJ380)</f>
        <v/>
      </c>
      <c r="Z224" s="108" t="str">
        <f>HYPERLINK('242MLInput'!AK380)</f>
        <v/>
      </c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</row>
    <row r="225" ht="10.5" customHeight="1">
      <c r="A225" s="12" t="str">
        <f t="shared" si="1"/>
        <v>242ML</v>
      </c>
      <c r="B225" s="88">
        <f t="shared" si="2"/>
        <v>2020</v>
      </c>
      <c r="C225" s="88">
        <f t="shared" si="3"/>
        <v>11</v>
      </c>
      <c r="D225" s="89">
        <f>'242MLInput'!B381</f>
        <v>44150</v>
      </c>
      <c r="E225" s="90" t="str">
        <f t="shared" si="23"/>
        <v>APA</v>
      </c>
      <c r="F225" s="91" t="str">
        <f>'242MLInput'!H381</f>
        <v>BUY</v>
      </c>
      <c r="G225" s="111" t="str">
        <f>'242MLInput'!N381</f>
        <v>David Carr</v>
      </c>
      <c r="H225" s="111" t="str">
        <f>'242MLInput'!O381</f>
        <v/>
      </c>
      <c r="I225" s="111" t="str">
        <f>'242MLInput'!Q381</f>
        <v>Cargo</v>
      </c>
      <c r="J225" s="112" t="str">
        <f>'242MLInput'!R381</f>
        <v>Vector Aeromedical</v>
      </c>
      <c r="K225" s="113" t="str">
        <f>'242MLInput'!AC381</f>
        <v/>
      </c>
      <c r="L225" s="114"/>
      <c r="M225" s="115">
        <f>'242MLInput'!L381</f>
        <v>3.1</v>
      </c>
      <c r="N225" s="111" t="str">
        <f>IF(F225="","",(IF(R225='242MLInput'!K381,"","ERROR!")))</f>
        <v>#REF!</v>
      </c>
      <c r="O225" s="64"/>
      <c r="P225" s="64"/>
      <c r="Q225" s="133"/>
      <c r="R225" s="224" t="str">
        <f t="shared" si="24"/>
        <v>#REF!</v>
      </c>
      <c r="S225" s="108" t="str">
        <f>HYPERLINK('242MLInput'!AD381)</f>
        <v/>
      </c>
      <c r="T225" s="108" t="str">
        <f>HYPERLINK('242MLInput'!AE381)</f>
        <v/>
      </c>
      <c r="U225" s="108" t="str">
        <f>HYPERLINK('242MLInput'!AF381)</f>
        <v/>
      </c>
      <c r="V225" s="108" t="str">
        <f>HYPERLINK('242MLInput'!AG381)</f>
        <v/>
      </c>
      <c r="W225" s="108" t="str">
        <f>HYPERLINK('242MLInput'!AH381)</f>
        <v/>
      </c>
      <c r="X225" s="108" t="str">
        <f>HYPERLINK('242MLInput'!AI381)</f>
        <v/>
      </c>
      <c r="Y225" s="108" t="str">
        <f>HYPERLINK('242MLInput'!AJ381)</f>
        <v/>
      </c>
      <c r="Z225" s="108" t="str">
        <f>HYPERLINK('242MLInput'!AK381)</f>
        <v/>
      </c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</row>
    <row r="226" ht="10.5" customHeight="1">
      <c r="A226" s="12" t="str">
        <f t="shared" si="1"/>
        <v>242ML</v>
      </c>
      <c r="B226" s="88">
        <f t="shared" si="2"/>
        <v>2020</v>
      </c>
      <c r="C226" s="88">
        <f t="shared" si="3"/>
        <v>11</v>
      </c>
      <c r="D226" s="89">
        <f>'242MLInput'!B382</f>
        <v>44150</v>
      </c>
      <c r="E226" s="90" t="str">
        <f t="shared" si="23"/>
        <v>BUY</v>
      </c>
      <c r="F226" s="91" t="str">
        <f>'242MLInput'!H382</f>
        <v>LIH</v>
      </c>
      <c r="G226" s="111" t="str">
        <f>'242MLInput'!N382</f>
        <v>Steve Watkins</v>
      </c>
      <c r="H226" s="111" t="str">
        <f>'242MLInput'!O382</f>
        <v/>
      </c>
      <c r="I226" s="111" t="str">
        <f>'242MLInput'!Q382</f>
        <v>Cargo</v>
      </c>
      <c r="J226" s="112" t="str">
        <f>'242MLInput'!R382</f>
        <v>Vector Aeromedical</v>
      </c>
      <c r="K226" s="113" t="str">
        <f>'242MLInput'!AC382</f>
        <v/>
      </c>
      <c r="L226" s="114"/>
      <c r="M226" s="115">
        <f>'242MLInput'!L382</f>
        <v>2.5</v>
      </c>
      <c r="N226" s="111" t="str">
        <f>IF(F226="","",(IF(R226='242MLInput'!K382,"","ERROR!")))</f>
        <v>#REF!</v>
      </c>
      <c r="O226" s="64"/>
      <c r="P226" s="64"/>
      <c r="Q226" s="133"/>
      <c r="R226" s="224" t="str">
        <f t="shared" si="24"/>
        <v>#REF!</v>
      </c>
      <c r="S226" s="108" t="str">
        <f>HYPERLINK('242MLInput'!AD382)</f>
        <v/>
      </c>
      <c r="T226" s="108" t="str">
        <f>HYPERLINK('242MLInput'!AE382)</f>
        <v/>
      </c>
      <c r="U226" s="108" t="str">
        <f>HYPERLINK('242MLInput'!AF382)</f>
        <v/>
      </c>
      <c r="V226" s="108" t="str">
        <f>HYPERLINK('242MLInput'!AG382)</f>
        <v/>
      </c>
      <c r="W226" s="108" t="str">
        <f>HYPERLINK('242MLInput'!AH382)</f>
        <v/>
      </c>
      <c r="X226" s="108" t="str">
        <f>HYPERLINK('242MLInput'!AI382)</f>
        <v/>
      </c>
      <c r="Y226" s="108" t="str">
        <f>HYPERLINK('242MLInput'!AJ382)</f>
        <v/>
      </c>
      <c r="Z226" s="108" t="str">
        <f>HYPERLINK('242MLInput'!AK382)</f>
        <v/>
      </c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</row>
    <row r="227" ht="10.5" customHeight="1">
      <c r="A227" s="12" t="str">
        <f t="shared" si="1"/>
        <v>242ML</v>
      </c>
      <c r="B227" s="88">
        <f t="shared" si="2"/>
        <v>2020</v>
      </c>
      <c r="C227" s="88">
        <f t="shared" si="3"/>
        <v>11</v>
      </c>
      <c r="D227" s="89">
        <f>'242MLInput'!B383</f>
        <v>44150</v>
      </c>
      <c r="E227" s="90" t="str">
        <f t="shared" si="23"/>
        <v>LIH</v>
      </c>
      <c r="F227" s="91" t="str">
        <f>'242MLInput'!H383</f>
        <v>APA</v>
      </c>
      <c r="G227" s="111" t="str">
        <f>'242MLInput'!N383</f>
        <v>Steve Watkins</v>
      </c>
      <c r="H227" s="111" t="str">
        <f>'242MLInput'!O383</f>
        <v/>
      </c>
      <c r="I227" s="111" t="str">
        <f>'242MLInput'!Q383</f>
        <v>Cargo</v>
      </c>
      <c r="J227" s="112" t="str">
        <f>'242MLInput'!R383</f>
        <v>Vector Aeromedical</v>
      </c>
      <c r="K227" s="113" t="str">
        <f>'242MLInput'!AC383</f>
        <v/>
      </c>
      <c r="L227" s="114"/>
      <c r="M227" s="115">
        <f>'242MLInput'!L383</f>
        <v>2.6</v>
      </c>
      <c r="N227" s="111" t="str">
        <f>IF(F227="","",(IF(R227='242MLInput'!K383,"","ERROR!")))</f>
        <v>#REF!</v>
      </c>
      <c r="O227" s="64"/>
      <c r="P227" s="64"/>
      <c r="Q227" s="133"/>
      <c r="R227" s="224" t="str">
        <f t="shared" si="24"/>
        <v>#REF!</v>
      </c>
      <c r="S227" s="108" t="str">
        <f>HYPERLINK('242MLInput'!AD383)</f>
        <v/>
      </c>
      <c r="T227" s="108" t="str">
        <f>HYPERLINK('242MLInput'!AE383)</f>
        <v/>
      </c>
      <c r="U227" s="108" t="str">
        <f>HYPERLINK('242MLInput'!AF383)</f>
        <v/>
      </c>
      <c r="V227" s="108" t="str">
        <f>HYPERLINK('242MLInput'!AG383)</f>
        <v/>
      </c>
      <c r="W227" s="108" t="str">
        <f>HYPERLINK('242MLInput'!AH383)</f>
        <v/>
      </c>
      <c r="X227" s="108" t="str">
        <f>HYPERLINK('242MLInput'!AI383)</f>
        <v/>
      </c>
      <c r="Y227" s="108" t="str">
        <f>HYPERLINK('242MLInput'!AJ383)</f>
        <v/>
      </c>
      <c r="Z227" s="108" t="str">
        <f>HYPERLINK('242MLInput'!AK383)</f>
        <v/>
      </c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</row>
    <row r="228" ht="10.5" customHeight="1">
      <c r="A228" s="12" t="str">
        <f t="shared" si="1"/>
        <v>242ML</v>
      </c>
      <c r="B228" s="88">
        <f t="shared" si="2"/>
        <v>2020</v>
      </c>
      <c r="C228" s="88">
        <f t="shared" si="3"/>
        <v>11</v>
      </c>
      <c r="D228" s="89">
        <f>'242MLInput'!B384</f>
        <v>44151</v>
      </c>
      <c r="E228" s="90" t="str">
        <f t="shared" si="23"/>
        <v>APA</v>
      </c>
      <c r="F228" s="91" t="str">
        <f>'242MLInput'!H384</f>
        <v>BUY</v>
      </c>
      <c r="G228" s="111" t="str">
        <f>'242MLInput'!N384</f>
        <v>Steve Watkins</v>
      </c>
      <c r="H228" s="111" t="str">
        <f>'242MLInput'!O384</f>
        <v/>
      </c>
      <c r="I228" s="111" t="str">
        <f>'242MLInput'!Q384</f>
        <v>Cargo</v>
      </c>
      <c r="J228" s="112" t="str">
        <f>'242MLInput'!R384</f>
        <v>Vector Aeromedical</v>
      </c>
      <c r="K228" s="113" t="str">
        <f>'242MLInput'!AC384</f>
        <v/>
      </c>
      <c r="L228" s="114"/>
      <c r="M228" s="115">
        <f>'242MLInput'!L384</f>
        <v>2.8</v>
      </c>
      <c r="N228" s="111" t="str">
        <f>IF(F228="","",(IF(R228='242MLInput'!K384,"","ERROR!")))</f>
        <v>#REF!</v>
      </c>
      <c r="O228" s="64"/>
      <c r="P228" s="64"/>
      <c r="Q228" s="133"/>
      <c r="R228" s="224" t="str">
        <f t="shared" si="24"/>
        <v>#REF!</v>
      </c>
      <c r="S228" s="108" t="str">
        <f>HYPERLINK('242MLInput'!AD384)</f>
        <v/>
      </c>
      <c r="T228" s="108" t="str">
        <f>HYPERLINK('242MLInput'!AE384)</f>
        <v/>
      </c>
      <c r="U228" s="108" t="str">
        <f>HYPERLINK('242MLInput'!AF384)</f>
        <v/>
      </c>
      <c r="V228" s="108" t="str">
        <f>HYPERLINK('242MLInput'!AG384)</f>
        <v/>
      </c>
      <c r="W228" s="108" t="str">
        <f>HYPERLINK('242MLInput'!AH384)</f>
        <v/>
      </c>
      <c r="X228" s="108" t="str">
        <f>HYPERLINK('242MLInput'!AI384)</f>
        <v/>
      </c>
      <c r="Y228" s="108" t="str">
        <f>HYPERLINK('242MLInput'!AJ384)</f>
        <v/>
      </c>
      <c r="Z228" s="108" t="str">
        <f>HYPERLINK('242MLInput'!AK384)</f>
        <v/>
      </c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</row>
    <row r="229" ht="10.5" customHeight="1">
      <c r="A229" s="12" t="str">
        <f t="shared" si="1"/>
        <v>242ML</v>
      </c>
      <c r="B229" s="88">
        <f t="shared" si="2"/>
        <v>2020</v>
      </c>
      <c r="C229" s="88">
        <f t="shared" si="3"/>
        <v>11</v>
      </c>
      <c r="D229" s="89">
        <f>'242MLInput'!B385</f>
        <v>44151</v>
      </c>
      <c r="E229" s="90" t="str">
        <f t="shared" si="23"/>
        <v>BUY</v>
      </c>
      <c r="F229" s="91" t="str">
        <f>'242MLInput'!H385</f>
        <v>IXD</v>
      </c>
      <c r="G229" s="111" t="str">
        <f>'242MLInput'!N385</f>
        <v>Steve Watkins</v>
      </c>
      <c r="H229" s="111" t="str">
        <f>'242MLInput'!O385</f>
        <v/>
      </c>
      <c r="I229" s="111" t="str">
        <f>'242MLInput'!Q385</f>
        <v>Cargo</v>
      </c>
      <c r="J229" s="112" t="str">
        <f>'242MLInput'!R385</f>
        <v>Vector Aeromedical</v>
      </c>
      <c r="K229" s="113" t="str">
        <f>'242MLInput'!AC385</f>
        <v/>
      </c>
      <c r="L229" s="114"/>
      <c r="M229" s="115">
        <f>'242MLInput'!L385</f>
        <v>3.2</v>
      </c>
      <c r="N229" s="111" t="str">
        <f>IF(F229="","",(IF(R229='242MLInput'!K385,"","ERROR!")))</f>
        <v>#REF!</v>
      </c>
      <c r="O229" s="64"/>
      <c r="P229" s="64"/>
      <c r="Q229" s="133"/>
      <c r="R229" s="224" t="str">
        <f t="shared" si="24"/>
        <v>#REF!</v>
      </c>
      <c r="S229" s="108" t="str">
        <f>HYPERLINK('242MLInput'!AD385)</f>
        <v/>
      </c>
      <c r="T229" s="108" t="str">
        <f>HYPERLINK('242MLInput'!AE385)</f>
        <v/>
      </c>
      <c r="U229" s="108" t="str">
        <f>HYPERLINK('242MLInput'!AF385)</f>
        <v/>
      </c>
      <c r="V229" s="108" t="str">
        <f>HYPERLINK('242MLInput'!AG385)</f>
        <v/>
      </c>
      <c r="W229" s="108" t="str">
        <f>HYPERLINK('242MLInput'!AH385)</f>
        <v/>
      </c>
      <c r="X229" s="108" t="str">
        <f>HYPERLINK('242MLInput'!AI385)</f>
        <v/>
      </c>
      <c r="Y229" s="108" t="str">
        <f>HYPERLINK('242MLInput'!AJ385)</f>
        <v/>
      </c>
      <c r="Z229" s="108" t="str">
        <f>HYPERLINK('242MLInput'!AK385)</f>
        <v/>
      </c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</row>
    <row r="230" ht="10.5" customHeight="1">
      <c r="A230" s="12" t="str">
        <f t="shared" si="1"/>
        <v>242ML</v>
      </c>
      <c r="B230" s="88">
        <f t="shared" si="2"/>
        <v>2020</v>
      </c>
      <c r="C230" s="88">
        <f t="shared" si="3"/>
        <v>11</v>
      </c>
      <c r="D230" s="89">
        <f>'242MLInput'!B386</f>
        <v>44151</v>
      </c>
      <c r="E230" s="90" t="str">
        <f t="shared" si="23"/>
        <v>IXD</v>
      </c>
      <c r="F230" s="91" t="str">
        <f>'242MLInput'!H386</f>
        <v>APA</v>
      </c>
      <c r="G230" s="111" t="str">
        <f>'242MLInput'!N386</f>
        <v>Steve Watkins</v>
      </c>
      <c r="H230" s="111" t="str">
        <f>'242MLInput'!O386</f>
        <v/>
      </c>
      <c r="I230" s="111" t="str">
        <f>'242MLInput'!Q386</f>
        <v>Cargo</v>
      </c>
      <c r="J230" s="112" t="str">
        <f>'242MLInput'!R386</f>
        <v>Vector Aeromedical</v>
      </c>
      <c r="K230" s="113" t="str">
        <f>'242MLInput'!AC386</f>
        <v/>
      </c>
      <c r="L230" s="114"/>
      <c r="M230" s="115">
        <f>'242MLInput'!L386</f>
        <v>1.8</v>
      </c>
      <c r="N230" s="111" t="str">
        <f>IF(F230="","",(IF(R230='242MLInput'!K386,"","ERROR!")))</f>
        <v>#REF!</v>
      </c>
      <c r="O230" s="64"/>
      <c r="P230" s="64"/>
      <c r="Q230" s="133"/>
      <c r="R230" s="224" t="str">
        <f t="shared" si="24"/>
        <v>#REF!</v>
      </c>
      <c r="S230" s="108" t="str">
        <f>HYPERLINK('242MLInput'!AD386)</f>
        <v/>
      </c>
      <c r="T230" s="108" t="str">
        <f>HYPERLINK('242MLInput'!AE386)</f>
        <v/>
      </c>
      <c r="U230" s="108" t="str">
        <f>HYPERLINK('242MLInput'!AF386)</f>
        <v/>
      </c>
      <c r="V230" s="108" t="str">
        <f>HYPERLINK('242MLInput'!AG386)</f>
        <v/>
      </c>
      <c r="W230" s="108" t="str">
        <f>HYPERLINK('242MLInput'!AH386)</f>
        <v/>
      </c>
      <c r="X230" s="108" t="str">
        <f>HYPERLINK('242MLInput'!AI386)</f>
        <v/>
      </c>
      <c r="Y230" s="108" t="str">
        <f>HYPERLINK('242MLInput'!AJ386)</f>
        <v/>
      </c>
      <c r="Z230" s="108" t="str">
        <f>HYPERLINK('242MLInput'!AK386)</f>
        <v/>
      </c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</row>
    <row r="231" ht="10.5" customHeight="1">
      <c r="A231" s="12" t="str">
        <f t="shared" si="1"/>
        <v>242ML</v>
      </c>
      <c r="B231" s="88">
        <f t="shared" si="2"/>
        <v>2020</v>
      </c>
      <c r="C231" s="88">
        <f t="shared" si="3"/>
        <v>11</v>
      </c>
      <c r="D231" s="89">
        <f>'242MLInput'!B387</f>
        <v>44152</v>
      </c>
      <c r="E231" s="90" t="str">
        <f t="shared" si="23"/>
        <v>APA</v>
      </c>
      <c r="F231" s="91" t="str">
        <f>'242MLInput'!H387</f>
        <v>BUY</v>
      </c>
      <c r="G231" s="111" t="str">
        <f>'242MLInput'!N387</f>
        <v>Steve Watkins</v>
      </c>
      <c r="H231" s="111" t="str">
        <f>'242MLInput'!O387</f>
        <v/>
      </c>
      <c r="I231" s="111" t="str">
        <f>'242MLInput'!Q387</f>
        <v>Cargo</v>
      </c>
      <c r="J231" s="112" t="str">
        <f>'242MLInput'!R387</f>
        <v>Vector Aeromedical</v>
      </c>
      <c r="K231" s="113" t="str">
        <f>'242MLInput'!AC387</f>
        <v/>
      </c>
      <c r="L231" s="114"/>
      <c r="M231" s="115">
        <f>'242MLInput'!L387</f>
        <v>3</v>
      </c>
      <c r="N231" s="111" t="str">
        <f>IF(F231="","",(IF(R231='242MLInput'!K387,"","ERROR!")))</f>
        <v>#REF!</v>
      </c>
      <c r="O231" s="64"/>
      <c r="P231" s="64"/>
      <c r="Q231" s="133"/>
      <c r="R231" s="224" t="str">
        <f t="shared" si="24"/>
        <v>#REF!</v>
      </c>
      <c r="S231" s="108" t="str">
        <f>HYPERLINK('242MLInput'!AD387)</f>
        <v/>
      </c>
      <c r="T231" s="108" t="str">
        <f>HYPERLINK('242MLInput'!AE387)</f>
        <v/>
      </c>
      <c r="U231" s="108" t="str">
        <f>HYPERLINK('242MLInput'!AF387)</f>
        <v/>
      </c>
      <c r="V231" s="108" t="str">
        <f>HYPERLINK('242MLInput'!AG387)</f>
        <v/>
      </c>
      <c r="W231" s="108" t="str">
        <f>HYPERLINK('242MLInput'!AH387)</f>
        <v/>
      </c>
      <c r="X231" s="108" t="str">
        <f>HYPERLINK('242MLInput'!AI387)</f>
        <v/>
      </c>
      <c r="Y231" s="108" t="str">
        <f>HYPERLINK('242MLInput'!AJ387)</f>
        <v/>
      </c>
      <c r="Z231" s="108" t="str">
        <f>HYPERLINK('242MLInput'!AK387)</f>
        <v/>
      </c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</row>
    <row r="232" ht="10.5" customHeight="1">
      <c r="A232" s="12" t="str">
        <f t="shared" si="1"/>
        <v>242ML</v>
      </c>
      <c r="B232" s="88">
        <f t="shared" si="2"/>
        <v>2020</v>
      </c>
      <c r="C232" s="88">
        <f t="shared" si="3"/>
        <v>11</v>
      </c>
      <c r="D232" s="89">
        <f>'242MLInput'!B388</f>
        <v>44152</v>
      </c>
      <c r="E232" s="90" t="str">
        <f t="shared" si="23"/>
        <v>BUY</v>
      </c>
      <c r="F232" s="91" t="str">
        <f>'242MLInput'!H388</f>
        <v>GSO</v>
      </c>
      <c r="G232" s="111" t="str">
        <f>'242MLInput'!N388</f>
        <v>Kevin Mock</v>
      </c>
      <c r="H232" s="111" t="str">
        <f>'242MLInput'!O388</f>
        <v/>
      </c>
      <c r="I232" s="111" t="str">
        <f>'242MLInput'!Q388</f>
        <v>Non-Rev</v>
      </c>
      <c r="J232" s="112" t="str">
        <f>'242MLInput'!R388</f>
        <v>Mx</v>
      </c>
      <c r="K232" s="113" t="str">
        <f>'242MLInput'!AC388</f>
        <v/>
      </c>
      <c r="L232" s="114"/>
      <c r="M232" s="115">
        <f>'242MLInput'!L388</f>
        <v>0.1</v>
      </c>
      <c r="N232" s="111" t="str">
        <f>IF(F232="","",(IF(R232='242MLInput'!K388,"","ERROR!")))</f>
        <v>#REF!</v>
      </c>
      <c r="O232" s="64"/>
      <c r="P232" s="64"/>
      <c r="Q232" s="133"/>
      <c r="R232" s="224" t="str">
        <f t="shared" si="24"/>
        <v>#REF!</v>
      </c>
      <c r="S232" s="108" t="str">
        <f>HYPERLINK('242MLInput'!AD388)</f>
        <v/>
      </c>
      <c r="T232" s="108" t="str">
        <f>HYPERLINK('242MLInput'!AE388)</f>
        <v/>
      </c>
      <c r="U232" s="108" t="str">
        <f>HYPERLINK('242MLInput'!AF388)</f>
        <v/>
      </c>
      <c r="V232" s="108" t="str">
        <f>HYPERLINK('242MLInput'!AG388)</f>
        <v/>
      </c>
      <c r="W232" s="108" t="str">
        <f>HYPERLINK('242MLInput'!AH388)</f>
        <v/>
      </c>
      <c r="X232" s="108" t="str">
        <f>HYPERLINK('242MLInput'!AI388)</f>
        <v/>
      </c>
      <c r="Y232" s="108" t="str">
        <f>HYPERLINK('242MLInput'!AJ388)</f>
        <v/>
      </c>
      <c r="Z232" s="108" t="str">
        <f>HYPERLINK('242MLInput'!AK388)</f>
        <v/>
      </c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</row>
    <row r="233" ht="10.5" customHeight="1">
      <c r="A233" s="12" t="str">
        <f t="shared" si="1"/>
        <v>242ML</v>
      </c>
      <c r="B233" s="88">
        <f t="shared" si="2"/>
        <v>2020</v>
      </c>
      <c r="C233" s="88">
        <f t="shared" si="3"/>
        <v>11</v>
      </c>
      <c r="D233" s="89">
        <f>'242MLInput'!B389</f>
        <v>44152</v>
      </c>
      <c r="E233" s="90" t="str">
        <f t="shared" si="23"/>
        <v>GSO</v>
      </c>
      <c r="F233" s="91" t="str">
        <f>'242MLInput'!H389</f>
        <v>IXD</v>
      </c>
      <c r="G233" s="111" t="str">
        <f>'242MLInput'!N389</f>
        <v>Steve Watkins</v>
      </c>
      <c r="H233" s="111" t="str">
        <f>'242MLInput'!O389</f>
        <v/>
      </c>
      <c r="I233" s="111" t="str">
        <f>'242MLInput'!Q389</f>
        <v>Cargo</v>
      </c>
      <c r="J233" s="112" t="str">
        <f>'242MLInput'!R389</f>
        <v>Vector Aeromedical</v>
      </c>
      <c r="K233" s="113" t="str">
        <f>'242MLInput'!AC389</f>
        <v/>
      </c>
      <c r="L233" s="114"/>
      <c r="M233" s="115">
        <f>'242MLInput'!L389</f>
        <v>2.6</v>
      </c>
      <c r="N233" s="111" t="str">
        <f>IF(F233="","",(IF(R233='242MLInput'!K389,"","ERROR!")))</f>
        <v>#REF!</v>
      </c>
      <c r="O233" s="64"/>
      <c r="P233" s="64"/>
      <c r="Q233" s="133"/>
      <c r="R233" s="224" t="str">
        <f t="shared" si="24"/>
        <v>#REF!</v>
      </c>
      <c r="S233" s="108" t="str">
        <f>HYPERLINK('242MLInput'!AD389)</f>
        <v/>
      </c>
      <c r="T233" s="108" t="str">
        <f>HYPERLINK('242MLInput'!AE389)</f>
        <v/>
      </c>
      <c r="U233" s="108" t="str">
        <f>HYPERLINK('242MLInput'!AF389)</f>
        <v/>
      </c>
      <c r="V233" s="108" t="str">
        <f>HYPERLINK('242MLInput'!AG389)</f>
        <v/>
      </c>
      <c r="W233" s="108" t="str">
        <f>HYPERLINK('242MLInput'!AH389)</f>
        <v/>
      </c>
      <c r="X233" s="108" t="str">
        <f>HYPERLINK('242MLInput'!AI389)</f>
        <v/>
      </c>
      <c r="Y233" s="108" t="str">
        <f>HYPERLINK('242MLInput'!AJ389)</f>
        <v/>
      </c>
      <c r="Z233" s="108" t="str">
        <f>HYPERLINK('242MLInput'!AK389)</f>
        <v/>
      </c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</row>
    <row r="234" ht="10.5" customHeight="1">
      <c r="A234" s="12" t="str">
        <f t="shared" si="1"/>
        <v>242ML</v>
      </c>
      <c r="B234" s="88">
        <f t="shared" si="2"/>
        <v>2020</v>
      </c>
      <c r="C234" s="88">
        <f t="shared" si="3"/>
        <v>11</v>
      </c>
      <c r="D234" s="89">
        <f>'242MLInput'!B390</f>
        <v>44152</v>
      </c>
      <c r="E234" s="90" t="str">
        <f t="shared" si="23"/>
        <v>IXD</v>
      </c>
      <c r="F234" s="91" t="str">
        <f>'242MLInput'!H390</f>
        <v>APA</v>
      </c>
      <c r="G234" s="111" t="str">
        <f>'242MLInput'!N390</f>
        <v>Steve Watkins</v>
      </c>
      <c r="H234" s="111" t="str">
        <f>'242MLInput'!O390</f>
        <v/>
      </c>
      <c r="I234" s="111" t="str">
        <f>'242MLInput'!Q390</f>
        <v>Cargo</v>
      </c>
      <c r="J234" s="112" t="str">
        <f>'242MLInput'!R390</f>
        <v>Vector Aeromedical</v>
      </c>
      <c r="K234" s="113" t="str">
        <f>'242MLInput'!AC390</f>
        <v/>
      </c>
      <c r="L234" s="114"/>
      <c r="M234" s="115">
        <f>'242MLInput'!L390</f>
        <v>1.7</v>
      </c>
      <c r="N234" s="111" t="str">
        <f>IF(F234="","",(IF(R234='242MLInput'!K390,"","ERROR!")))</f>
        <v>#REF!</v>
      </c>
      <c r="O234" s="64"/>
      <c r="P234" s="64"/>
      <c r="Q234" s="133"/>
      <c r="R234" s="224" t="str">
        <f t="shared" si="24"/>
        <v>#REF!</v>
      </c>
      <c r="S234" s="108" t="str">
        <f>HYPERLINK('242MLInput'!AD390)</f>
        <v/>
      </c>
      <c r="T234" s="108" t="str">
        <f>HYPERLINK('242MLInput'!AE390)</f>
        <v/>
      </c>
      <c r="U234" s="108" t="str">
        <f>HYPERLINK('242MLInput'!AF390)</f>
        <v/>
      </c>
      <c r="V234" s="108" t="str">
        <f>HYPERLINK('242MLInput'!AG390)</f>
        <v/>
      </c>
      <c r="W234" s="108" t="str">
        <f>HYPERLINK('242MLInput'!AH390)</f>
        <v/>
      </c>
      <c r="X234" s="108" t="str">
        <f>HYPERLINK('242MLInput'!AI390)</f>
        <v/>
      </c>
      <c r="Y234" s="108" t="str">
        <f>HYPERLINK('242MLInput'!AJ390)</f>
        <v/>
      </c>
      <c r="Z234" s="108" t="str">
        <f>HYPERLINK('242MLInput'!AK390)</f>
        <v/>
      </c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</row>
    <row r="235" ht="10.5" customHeight="1">
      <c r="A235" s="12" t="str">
        <f t="shared" si="1"/>
        <v>242ML</v>
      </c>
      <c r="B235" s="88">
        <f t="shared" si="2"/>
        <v>2020</v>
      </c>
      <c r="C235" s="88">
        <f t="shared" si="3"/>
        <v>11</v>
      </c>
      <c r="D235" s="89">
        <f>'242MLInput'!B391</f>
        <v>44153</v>
      </c>
      <c r="E235" s="90" t="str">
        <f t="shared" si="23"/>
        <v>APA</v>
      </c>
      <c r="F235" s="91" t="str">
        <f>'242MLInput'!H391</f>
        <v>APA</v>
      </c>
      <c r="G235" s="111" t="str">
        <f>'242MLInput'!N391</f>
        <v>Steve Watkins</v>
      </c>
      <c r="H235" s="111" t="str">
        <f>'242MLInput'!O391</f>
        <v/>
      </c>
      <c r="I235" s="111" t="str">
        <f>'242MLInput'!Q391</f>
        <v>Cargo</v>
      </c>
      <c r="J235" s="112" t="str">
        <f>'242MLInput'!R391</f>
        <v>Vector Aeromedical</v>
      </c>
      <c r="K235" s="113" t="str">
        <f>'242MLInput'!AC391</f>
        <v/>
      </c>
      <c r="L235" s="114"/>
      <c r="M235" s="115">
        <f>'242MLInput'!L391</f>
        <v>0.2</v>
      </c>
      <c r="N235" s="111" t="str">
        <f>IF(F235="","",(IF(R235='242MLInput'!K391,"","ERROR!")))</f>
        <v>#REF!</v>
      </c>
      <c r="O235" s="64"/>
      <c r="P235" s="64"/>
      <c r="Q235" s="133"/>
      <c r="R235" s="224" t="str">
        <f t="shared" si="24"/>
        <v>#REF!</v>
      </c>
      <c r="S235" s="108" t="str">
        <f>HYPERLINK('242MLInput'!AD391)</f>
        <v/>
      </c>
      <c r="T235" s="108" t="str">
        <f>HYPERLINK('242MLInput'!AE391)</f>
        <v/>
      </c>
      <c r="U235" s="108" t="str">
        <f>HYPERLINK('242MLInput'!AF391)</f>
        <v/>
      </c>
      <c r="V235" s="108" t="str">
        <f>HYPERLINK('242MLInput'!AG391)</f>
        <v/>
      </c>
      <c r="W235" s="108" t="str">
        <f>HYPERLINK('242MLInput'!AH391)</f>
        <v/>
      </c>
      <c r="X235" s="108" t="str">
        <f>HYPERLINK('242MLInput'!AI391)</f>
        <v/>
      </c>
      <c r="Y235" s="108" t="str">
        <f>HYPERLINK('242MLInput'!AJ391)</f>
        <v/>
      </c>
      <c r="Z235" s="108" t="str">
        <f>HYPERLINK('242MLInput'!AK391)</f>
        <v/>
      </c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</row>
    <row r="236" ht="10.5" customHeight="1">
      <c r="A236" s="12" t="str">
        <f t="shared" si="1"/>
        <v>242ML</v>
      </c>
      <c r="B236" s="88">
        <f t="shared" si="2"/>
        <v>2020</v>
      </c>
      <c r="C236" s="88">
        <f t="shared" si="3"/>
        <v>11</v>
      </c>
      <c r="D236" s="89">
        <f>'242MLInput'!B392</f>
        <v>44153</v>
      </c>
      <c r="E236" s="90" t="str">
        <f t="shared" si="23"/>
        <v>APA</v>
      </c>
      <c r="F236" s="91" t="str">
        <f>'242MLInput'!H392</f>
        <v>BUY</v>
      </c>
      <c r="G236" s="111" t="str">
        <f>'242MLInput'!N392</f>
        <v>Steve Watkins</v>
      </c>
      <c r="H236" s="111" t="str">
        <f>'242MLInput'!O392</f>
        <v/>
      </c>
      <c r="I236" s="111" t="str">
        <f>'242MLInput'!Q392</f>
        <v>Cargo</v>
      </c>
      <c r="J236" s="112" t="str">
        <f>'242MLInput'!R392</f>
        <v>Vector Aeromedical</v>
      </c>
      <c r="K236" s="113" t="str">
        <f>'242MLInput'!AC392</f>
        <v/>
      </c>
      <c r="L236" s="114"/>
      <c r="M236" s="115">
        <f>'242MLInput'!L392</f>
        <v>3.2</v>
      </c>
      <c r="N236" s="111" t="str">
        <f>IF(F236="","",(IF(R236='242MLInput'!K392,"","ERROR!")))</f>
        <v>#REF!</v>
      </c>
      <c r="O236" s="64"/>
      <c r="P236" s="64"/>
      <c r="Q236" s="133"/>
      <c r="R236" s="224" t="str">
        <f t="shared" si="24"/>
        <v>#REF!</v>
      </c>
      <c r="S236" s="108" t="str">
        <f>HYPERLINK('242MLInput'!AD392)</f>
        <v/>
      </c>
      <c r="T236" s="108" t="str">
        <f>HYPERLINK('242MLInput'!AE392)</f>
        <v/>
      </c>
      <c r="U236" s="108" t="str">
        <f>HYPERLINK('242MLInput'!AF392)</f>
        <v/>
      </c>
      <c r="V236" s="108" t="str">
        <f>HYPERLINK('242MLInput'!AG392)</f>
        <v/>
      </c>
      <c r="W236" s="108" t="str">
        <f>HYPERLINK('242MLInput'!AH392)</f>
        <v/>
      </c>
      <c r="X236" s="108" t="str">
        <f>HYPERLINK('242MLInput'!AI392)</f>
        <v/>
      </c>
      <c r="Y236" s="108" t="str">
        <f>HYPERLINK('242MLInput'!AJ392)</f>
        <v/>
      </c>
      <c r="Z236" s="108" t="str">
        <f>HYPERLINK('242MLInput'!AK392)</f>
        <v/>
      </c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</row>
    <row r="237" ht="10.5" customHeight="1">
      <c r="A237" s="12" t="str">
        <f t="shared" si="1"/>
        <v>242ML</v>
      </c>
      <c r="B237" s="88">
        <f t="shared" si="2"/>
        <v>2020</v>
      </c>
      <c r="C237" s="88">
        <f t="shared" si="3"/>
        <v>11</v>
      </c>
      <c r="D237" s="89">
        <f>'242MLInput'!B393</f>
        <v>44153</v>
      </c>
      <c r="E237" s="90" t="str">
        <f t="shared" si="23"/>
        <v>BUY</v>
      </c>
      <c r="F237" s="91" t="str">
        <f>'242MLInput'!H393</f>
        <v>GSO</v>
      </c>
      <c r="G237" s="111" t="str">
        <f>'242MLInput'!N393</f>
        <v>Kevin Mock</v>
      </c>
      <c r="H237" s="111" t="str">
        <f>'242MLInput'!O393</f>
        <v/>
      </c>
      <c r="I237" s="111" t="str">
        <f>'242MLInput'!Q393</f>
        <v>Non-Rev</v>
      </c>
      <c r="J237" s="112" t="str">
        <f>'242MLInput'!R393</f>
        <v>Mx</v>
      </c>
      <c r="K237" s="113" t="str">
        <f>'242MLInput'!AC393</f>
        <v/>
      </c>
      <c r="L237" s="114"/>
      <c r="M237" s="115">
        <f>'242MLInput'!L393</f>
        <v>0.1</v>
      </c>
      <c r="N237" s="111" t="str">
        <f>IF(F237="","",(IF(R237='242MLInput'!K393,"","ERROR!")))</f>
        <v>#REF!</v>
      </c>
      <c r="O237" s="64"/>
      <c r="P237" s="64"/>
      <c r="Q237" s="133"/>
      <c r="R237" s="224" t="str">
        <f t="shared" si="24"/>
        <v>#REF!</v>
      </c>
      <c r="S237" s="108" t="str">
        <f>HYPERLINK('242MLInput'!AD393)</f>
        <v/>
      </c>
      <c r="T237" s="108" t="str">
        <f>HYPERLINK('242MLInput'!AE393)</f>
        <v/>
      </c>
      <c r="U237" s="108" t="str">
        <f>HYPERLINK('242MLInput'!AF393)</f>
        <v/>
      </c>
      <c r="V237" s="108" t="str">
        <f>HYPERLINK('242MLInput'!AG393)</f>
        <v/>
      </c>
      <c r="W237" s="108" t="str">
        <f>HYPERLINK('242MLInput'!AH393)</f>
        <v/>
      </c>
      <c r="X237" s="108" t="str">
        <f>HYPERLINK('242MLInput'!AI393)</f>
        <v/>
      </c>
      <c r="Y237" s="108" t="str">
        <f>HYPERLINK('242MLInput'!AJ393)</f>
        <v/>
      </c>
      <c r="Z237" s="108" t="str">
        <f>HYPERLINK('242MLInput'!AK393)</f>
        <v/>
      </c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</row>
    <row r="238" ht="10.5" customHeight="1">
      <c r="A238" s="12" t="str">
        <f t="shared" si="1"/>
        <v>242ML</v>
      </c>
      <c r="B238" s="88">
        <f t="shared" si="2"/>
        <v>2020</v>
      </c>
      <c r="C238" s="88">
        <f t="shared" si="3"/>
        <v>11</v>
      </c>
      <c r="D238" s="89">
        <f>'242MLInput'!B394</f>
        <v>44153</v>
      </c>
      <c r="E238" s="90" t="str">
        <f t="shared" si="23"/>
        <v>GSO</v>
      </c>
      <c r="F238" s="91" t="str">
        <f>'242MLInput'!H394</f>
        <v>IXD</v>
      </c>
      <c r="G238" s="111" t="str">
        <f>'242MLInput'!N394</f>
        <v>Steve Watkins</v>
      </c>
      <c r="H238" s="111" t="str">
        <f>'242MLInput'!O394</f>
        <v/>
      </c>
      <c r="I238" s="111" t="str">
        <f>'242MLInput'!Q394</f>
        <v>Cargo</v>
      </c>
      <c r="J238" s="112" t="str">
        <f>'242MLInput'!R394</f>
        <v>Vector Aeromedical</v>
      </c>
      <c r="K238" s="113" t="str">
        <f>'242MLInput'!AC394</f>
        <v/>
      </c>
      <c r="L238" s="114"/>
      <c r="M238" s="115">
        <f>'242MLInput'!L394</f>
        <v>2.4</v>
      </c>
      <c r="N238" s="111" t="str">
        <f>IF(F238="","",(IF(R238='242MLInput'!K394,"","ERROR!")))</f>
        <v>#REF!</v>
      </c>
      <c r="O238" s="64"/>
      <c r="P238" s="64"/>
      <c r="Q238" s="133"/>
      <c r="R238" s="224" t="str">
        <f t="shared" si="24"/>
        <v>#REF!</v>
      </c>
      <c r="S238" s="108" t="str">
        <f>HYPERLINK('242MLInput'!AD394)</f>
        <v/>
      </c>
      <c r="T238" s="108" t="str">
        <f>HYPERLINK('242MLInput'!AE394)</f>
        <v/>
      </c>
      <c r="U238" s="108" t="str">
        <f>HYPERLINK('242MLInput'!AF394)</f>
        <v/>
      </c>
      <c r="V238" s="108" t="str">
        <f>HYPERLINK('242MLInput'!AG394)</f>
        <v/>
      </c>
      <c r="W238" s="108" t="str">
        <f>HYPERLINK('242MLInput'!AH394)</f>
        <v/>
      </c>
      <c r="X238" s="108" t="str">
        <f>HYPERLINK('242MLInput'!AI394)</f>
        <v/>
      </c>
      <c r="Y238" s="108" t="str">
        <f>HYPERLINK('242MLInput'!AJ394)</f>
        <v/>
      </c>
      <c r="Z238" s="108" t="str">
        <f>HYPERLINK('242MLInput'!AK394)</f>
        <v/>
      </c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</row>
    <row r="239" ht="10.5" customHeight="1">
      <c r="A239" s="12" t="str">
        <f t="shared" si="1"/>
        <v>242ML</v>
      </c>
      <c r="B239" s="88">
        <f t="shared" si="2"/>
        <v>2020</v>
      </c>
      <c r="C239" s="88">
        <f t="shared" si="3"/>
        <v>11</v>
      </c>
      <c r="D239" s="89">
        <f>'242MLInput'!B395</f>
        <v>44153</v>
      </c>
      <c r="E239" s="90" t="str">
        <f t="shared" si="23"/>
        <v>IXD</v>
      </c>
      <c r="F239" s="91" t="str">
        <f>'242MLInput'!H395</f>
        <v>APA</v>
      </c>
      <c r="G239" s="111" t="str">
        <f>'242MLInput'!N395</f>
        <v>Steve Watkins</v>
      </c>
      <c r="H239" s="111" t="str">
        <f>'242MLInput'!O395</f>
        <v/>
      </c>
      <c r="I239" s="111" t="str">
        <f>'242MLInput'!Q395</f>
        <v>Cargo</v>
      </c>
      <c r="J239" s="112" t="str">
        <f>'242MLInput'!R395</f>
        <v>Vector Aeromedical</v>
      </c>
      <c r="K239" s="113" t="str">
        <f>'242MLInput'!AC395</f>
        <v/>
      </c>
      <c r="L239" s="114"/>
      <c r="M239" s="115">
        <f>'242MLInput'!L395</f>
        <v>1.8</v>
      </c>
      <c r="N239" s="111" t="str">
        <f>IF(F239="","",(IF(R239='242MLInput'!K395,"","ERROR!")))</f>
        <v>#REF!</v>
      </c>
      <c r="O239" s="64"/>
      <c r="P239" s="64"/>
      <c r="Q239" s="133"/>
      <c r="R239" s="224" t="str">
        <f t="shared" si="24"/>
        <v>#REF!</v>
      </c>
      <c r="S239" s="108" t="str">
        <f>HYPERLINK('242MLInput'!AD395)</f>
        <v/>
      </c>
      <c r="T239" s="108" t="str">
        <f>HYPERLINK('242MLInput'!AE395)</f>
        <v/>
      </c>
      <c r="U239" s="108" t="str">
        <f>HYPERLINK('242MLInput'!AF395)</f>
        <v/>
      </c>
      <c r="V239" s="108" t="str">
        <f>HYPERLINK('242MLInput'!AG395)</f>
        <v/>
      </c>
      <c r="W239" s="108" t="str">
        <f>HYPERLINK('242MLInput'!AH395)</f>
        <v/>
      </c>
      <c r="X239" s="108" t="str">
        <f>HYPERLINK('242MLInput'!AI395)</f>
        <v/>
      </c>
      <c r="Y239" s="108" t="str">
        <f>HYPERLINK('242MLInput'!AJ395)</f>
        <v/>
      </c>
      <c r="Z239" s="108" t="str">
        <f>HYPERLINK('242MLInput'!AK395)</f>
        <v/>
      </c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</row>
    <row r="240" ht="10.5" customHeight="1">
      <c r="A240" s="12" t="str">
        <f t="shared" si="1"/>
        <v>242ML</v>
      </c>
      <c r="B240" s="88">
        <f t="shared" si="2"/>
        <v>2020</v>
      </c>
      <c r="C240" s="88">
        <f t="shared" si="3"/>
        <v>11</v>
      </c>
      <c r="D240" s="89">
        <f>'242MLInput'!B396</f>
        <v>44154</v>
      </c>
      <c r="E240" s="90" t="str">
        <f t="shared" si="23"/>
        <v>APA</v>
      </c>
      <c r="F240" s="91" t="str">
        <f>'242MLInput'!H396</f>
        <v>BUY</v>
      </c>
      <c r="G240" s="111" t="str">
        <f>'242MLInput'!N396</f>
        <v>Steve Watkins</v>
      </c>
      <c r="H240" s="111" t="str">
        <f>'242MLInput'!O396</f>
        <v/>
      </c>
      <c r="I240" s="111" t="str">
        <f>'242MLInput'!Q396</f>
        <v>Cargo</v>
      </c>
      <c r="J240" s="112" t="str">
        <f>'242MLInput'!R396</f>
        <v>Vector Aeromedical</v>
      </c>
      <c r="K240" s="113" t="str">
        <f>'242MLInput'!AC396</f>
        <v/>
      </c>
      <c r="L240" s="114"/>
      <c r="M240" s="115">
        <f>'242MLInput'!L396</f>
        <v>3.3</v>
      </c>
      <c r="N240" s="111" t="str">
        <f>IF(F240="","",(IF(R240='242MLInput'!K396,"","ERROR!")))</f>
        <v>#REF!</v>
      </c>
      <c r="O240" s="64"/>
      <c r="P240" s="64"/>
      <c r="Q240" s="133"/>
      <c r="R240" s="224" t="str">
        <f t="shared" si="24"/>
        <v>#REF!</v>
      </c>
      <c r="S240" s="108" t="str">
        <f>HYPERLINK('242MLInput'!AD396)</f>
        <v/>
      </c>
      <c r="T240" s="108" t="str">
        <f>HYPERLINK('242MLInput'!AE396)</f>
        <v/>
      </c>
      <c r="U240" s="108" t="str">
        <f>HYPERLINK('242MLInput'!AF396)</f>
        <v/>
      </c>
      <c r="V240" s="108" t="str">
        <f>HYPERLINK('242MLInput'!AG396)</f>
        <v/>
      </c>
      <c r="W240" s="108" t="str">
        <f>HYPERLINK('242MLInput'!AH396)</f>
        <v/>
      </c>
      <c r="X240" s="108" t="str">
        <f>HYPERLINK('242MLInput'!AI396)</f>
        <v/>
      </c>
      <c r="Y240" s="108" t="str">
        <f>HYPERLINK('242MLInput'!AJ396)</f>
        <v/>
      </c>
      <c r="Z240" s="108" t="str">
        <f>HYPERLINK('242MLInput'!AK396)</f>
        <v/>
      </c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</row>
    <row r="241" ht="10.5" customHeight="1">
      <c r="A241" s="12" t="str">
        <f t="shared" si="1"/>
        <v>242ML</v>
      </c>
      <c r="B241" s="88">
        <f t="shared" si="2"/>
        <v>2020</v>
      </c>
      <c r="C241" s="88">
        <f t="shared" si="3"/>
        <v>11</v>
      </c>
      <c r="D241" s="89">
        <f>'242MLInput'!B397</f>
        <v>44154</v>
      </c>
      <c r="E241" s="90" t="str">
        <f t="shared" si="23"/>
        <v>BUY</v>
      </c>
      <c r="F241" s="91" t="str">
        <f>'242MLInput'!H397</f>
        <v>SLN</v>
      </c>
      <c r="G241" s="111" t="str">
        <f>'242MLInput'!N397</f>
        <v>Kevin Mock</v>
      </c>
      <c r="H241" s="111" t="str">
        <f>'242MLInput'!O397</f>
        <v/>
      </c>
      <c r="I241" s="111" t="str">
        <f>'242MLInput'!Q397</f>
        <v>Cargo</v>
      </c>
      <c r="J241" s="112" t="str">
        <f>'242MLInput'!R397</f>
        <v>Vector Aeromedical</v>
      </c>
      <c r="K241" s="113" t="str">
        <f>'242MLInput'!AC397</f>
        <v/>
      </c>
      <c r="L241" s="114"/>
      <c r="M241" s="115">
        <f>'242MLInput'!L397</f>
        <v>2.9</v>
      </c>
      <c r="N241" s="111" t="str">
        <f>IF(F241="","",(IF(R241='242MLInput'!K397,"","ERROR!")))</f>
        <v>#REF!</v>
      </c>
      <c r="O241" s="64"/>
      <c r="P241" s="64"/>
      <c r="Q241" s="133"/>
      <c r="R241" s="224" t="str">
        <f t="shared" si="24"/>
        <v>#REF!</v>
      </c>
      <c r="S241" s="108" t="str">
        <f>HYPERLINK('242MLInput'!AD397)</f>
        <v/>
      </c>
      <c r="T241" s="108" t="str">
        <f>HYPERLINK('242MLInput'!AE397)</f>
        <v/>
      </c>
      <c r="U241" s="108" t="str">
        <f>HYPERLINK('242MLInput'!AF397)</f>
        <v/>
      </c>
      <c r="V241" s="108" t="str">
        <f>HYPERLINK('242MLInput'!AG397)</f>
        <v/>
      </c>
      <c r="W241" s="108" t="str">
        <f>HYPERLINK('242MLInput'!AH397)</f>
        <v/>
      </c>
      <c r="X241" s="108" t="str">
        <f>HYPERLINK('242MLInput'!AI397)</f>
        <v/>
      </c>
      <c r="Y241" s="108" t="str">
        <f>HYPERLINK('242MLInput'!AJ397)</f>
        <v/>
      </c>
      <c r="Z241" s="108" t="str">
        <f>HYPERLINK('242MLInput'!AK397)</f>
        <v/>
      </c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</row>
    <row r="242" ht="10.5" customHeight="1">
      <c r="A242" s="12" t="str">
        <f t="shared" si="1"/>
        <v>242ML</v>
      </c>
      <c r="B242" s="88">
        <f t="shared" si="2"/>
        <v>2020</v>
      </c>
      <c r="C242" s="88">
        <f t="shared" si="3"/>
        <v>11</v>
      </c>
      <c r="D242" s="89">
        <f>'242MLInput'!B398</f>
        <v>44154</v>
      </c>
      <c r="E242" s="90" t="str">
        <f t="shared" si="23"/>
        <v>SLN</v>
      </c>
      <c r="F242" s="91" t="str">
        <f>'242MLInput'!H398</f>
        <v>APA</v>
      </c>
      <c r="G242" s="111" t="str">
        <f>'242MLInput'!N398</f>
        <v>Kevin Mock</v>
      </c>
      <c r="H242" s="111" t="str">
        <f>'242MLInput'!O398</f>
        <v/>
      </c>
      <c r="I242" s="111" t="str">
        <f>'242MLInput'!Q398</f>
        <v>Cargo</v>
      </c>
      <c r="J242" s="112" t="str">
        <f>'242MLInput'!R398</f>
        <v>Vector Aeromedical</v>
      </c>
      <c r="K242" s="113" t="str">
        <f>'242MLInput'!AC398</f>
        <v/>
      </c>
      <c r="L242" s="114"/>
      <c r="M242" s="115">
        <f>'242MLInput'!L398</f>
        <v>1.5</v>
      </c>
      <c r="N242" s="111" t="str">
        <f>IF(F242="","",(IF(R242='242MLInput'!K398,"","ERROR!")))</f>
        <v>#REF!</v>
      </c>
      <c r="O242" s="64"/>
      <c r="P242" s="64"/>
      <c r="Q242" s="133"/>
      <c r="R242" s="224" t="str">
        <f t="shared" si="24"/>
        <v>#REF!</v>
      </c>
      <c r="S242" s="108" t="str">
        <f>HYPERLINK('242MLInput'!AD398)</f>
        <v/>
      </c>
      <c r="T242" s="108" t="str">
        <f>HYPERLINK('242MLInput'!AE398)</f>
        <v/>
      </c>
      <c r="U242" s="108" t="str">
        <f>HYPERLINK('242MLInput'!AF398)</f>
        <v/>
      </c>
      <c r="V242" s="108" t="str">
        <f>HYPERLINK('242MLInput'!AG398)</f>
        <v/>
      </c>
      <c r="W242" s="108" t="str">
        <f>HYPERLINK('242MLInput'!AH398)</f>
        <v/>
      </c>
      <c r="X242" s="108" t="str">
        <f>HYPERLINK('242MLInput'!AI398)</f>
        <v/>
      </c>
      <c r="Y242" s="108" t="str">
        <f>HYPERLINK('242MLInput'!AJ398)</f>
        <v/>
      </c>
      <c r="Z242" s="108" t="str">
        <f>HYPERLINK('242MLInput'!AK398)</f>
        <v/>
      </c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</row>
    <row r="243" ht="10.5" customHeight="1">
      <c r="A243" s="12" t="str">
        <f t="shared" si="1"/>
        <v>242ML</v>
      </c>
      <c r="B243" s="88">
        <f t="shared" si="2"/>
        <v>2020</v>
      </c>
      <c r="C243" s="88">
        <f t="shared" si="3"/>
        <v>11</v>
      </c>
      <c r="D243" s="89">
        <f>'242MLInput'!B399</f>
        <v>44155</v>
      </c>
      <c r="E243" s="90" t="str">
        <f t="shared" si="23"/>
        <v>APA</v>
      </c>
      <c r="F243" s="91" t="str">
        <f>'242MLInput'!H399</f>
        <v>BUY</v>
      </c>
      <c r="G243" s="111" t="str">
        <f>'242MLInput'!N399</f>
        <v>Kevin Mock</v>
      </c>
      <c r="H243" s="111" t="str">
        <f>'242MLInput'!O399</f>
        <v/>
      </c>
      <c r="I243" s="111" t="str">
        <f>'242MLInput'!Q399</f>
        <v>Cargo</v>
      </c>
      <c r="J243" s="112" t="str">
        <f>'242MLInput'!R399</f>
        <v>Vector Aeromedical</v>
      </c>
      <c r="K243" s="113" t="str">
        <f>'242MLInput'!AC399</f>
        <v/>
      </c>
      <c r="L243" s="114"/>
      <c r="M243" s="115">
        <f>'242MLInput'!L399</f>
        <v>3.2</v>
      </c>
      <c r="N243" s="111" t="str">
        <f>IF(F243="","",(IF(R243='242MLInput'!K399,"","ERROR!")))</f>
        <v>#REF!</v>
      </c>
      <c r="O243" s="64"/>
      <c r="P243" s="64"/>
      <c r="Q243" s="133"/>
      <c r="R243" s="224" t="str">
        <f t="shared" si="24"/>
        <v>#REF!</v>
      </c>
      <c r="S243" s="108" t="str">
        <f>HYPERLINK('242MLInput'!AD399)</f>
        <v/>
      </c>
      <c r="T243" s="108" t="str">
        <f>HYPERLINK('242MLInput'!AE399)</f>
        <v/>
      </c>
      <c r="U243" s="108" t="str">
        <f>HYPERLINK('242MLInput'!AF399)</f>
        <v/>
      </c>
      <c r="V243" s="108" t="str">
        <f>HYPERLINK('242MLInput'!AG399)</f>
        <v/>
      </c>
      <c r="W243" s="108" t="str">
        <f>HYPERLINK('242MLInput'!AH399)</f>
        <v/>
      </c>
      <c r="X243" s="108" t="str">
        <f>HYPERLINK('242MLInput'!AI399)</f>
        <v/>
      </c>
      <c r="Y243" s="108" t="str">
        <f>HYPERLINK('242MLInput'!AJ399)</f>
        <v/>
      </c>
      <c r="Z243" s="108" t="str">
        <f>HYPERLINK('242MLInput'!AK399)</f>
        <v/>
      </c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</row>
    <row r="244" ht="10.5" customHeight="1">
      <c r="A244" s="12" t="str">
        <f t="shared" si="1"/>
        <v>242ML</v>
      </c>
      <c r="B244" s="88">
        <f t="shared" si="2"/>
        <v>2020</v>
      </c>
      <c r="C244" s="88">
        <f t="shared" si="3"/>
        <v>11</v>
      </c>
      <c r="D244" s="89">
        <f>'242MLInput'!B400</f>
        <v>44155</v>
      </c>
      <c r="E244" s="90" t="str">
        <f t="shared" si="23"/>
        <v>BUY</v>
      </c>
      <c r="F244" s="91" t="str">
        <f>'242MLInput'!H400</f>
        <v>GLY</v>
      </c>
      <c r="G244" s="111" t="str">
        <f>'242MLInput'!N400</f>
        <v>David Carr</v>
      </c>
      <c r="H244" s="111" t="str">
        <f>'242MLInput'!O400</f>
        <v/>
      </c>
      <c r="I244" s="111" t="str">
        <f>'242MLInput'!Q400</f>
        <v>Cargo</v>
      </c>
      <c r="J244" s="112" t="str">
        <f>'242MLInput'!R400</f>
        <v>Vector Aeromedical</v>
      </c>
      <c r="K244" s="113" t="str">
        <f>'242MLInput'!AC400</f>
        <v/>
      </c>
      <c r="L244" s="114"/>
      <c r="M244" s="115">
        <f>'242MLInput'!L400</f>
        <v>2.5</v>
      </c>
      <c r="N244" s="111" t="str">
        <f>IF(F244="","",(IF(R244='242MLInput'!K400,"","ERROR!")))</f>
        <v>#REF!</v>
      </c>
      <c r="O244" s="64"/>
      <c r="P244" s="64"/>
      <c r="Q244" s="133"/>
      <c r="R244" s="224" t="str">
        <f t="shared" si="24"/>
        <v>#REF!</v>
      </c>
      <c r="S244" s="108" t="str">
        <f>HYPERLINK('242MLInput'!AD400)</f>
        <v/>
      </c>
      <c r="T244" s="108" t="str">
        <f>HYPERLINK('242MLInput'!AE400)</f>
        <v/>
      </c>
      <c r="U244" s="108" t="str">
        <f>HYPERLINK('242MLInput'!AF400)</f>
        <v/>
      </c>
      <c r="V244" s="108" t="str">
        <f>HYPERLINK('242MLInput'!AG400)</f>
        <v/>
      </c>
      <c r="W244" s="108" t="str">
        <f>HYPERLINK('242MLInput'!AH400)</f>
        <v/>
      </c>
      <c r="X244" s="108" t="str">
        <f>HYPERLINK('242MLInput'!AI400)</f>
        <v/>
      </c>
      <c r="Y244" s="108" t="str">
        <f>HYPERLINK('242MLInput'!AJ400)</f>
        <v/>
      </c>
      <c r="Z244" s="108" t="str">
        <f>HYPERLINK('242MLInput'!AK400)</f>
        <v/>
      </c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</row>
    <row r="245" ht="10.5" customHeight="1">
      <c r="A245" s="12" t="str">
        <f t="shared" si="1"/>
        <v>242ML</v>
      </c>
      <c r="B245" s="88">
        <f t="shared" si="2"/>
        <v>2020</v>
      </c>
      <c r="C245" s="88">
        <f t="shared" si="3"/>
        <v>11</v>
      </c>
      <c r="D245" s="89">
        <f>'242MLInput'!B401</f>
        <v>44155</v>
      </c>
      <c r="E245" s="90" t="str">
        <f t="shared" si="23"/>
        <v>GLY</v>
      </c>
      <c r="F245" s="91" t="str">
        <f>'242MLInput'!H401</f>
        <v>APA</v>
      </c>
      <c r="G245" s="111" t="str">
        <f>'242MLInput'!N401</f>
        <v>David Carr</v>
      </c>
      <c r="H245" s="111" t="str">
        <f>'242MLInput'!O401</f>
        <v/>
      </c>
      <c r="I245" s="111" t="str">
        <f>'242MLInput'!Q401</f>
        <v>Cargo</v>
      </c>
      <c r="J245" s="112" t="str">
        <f>'242MLInput'!R401</f>
        <v>Vector Aeromedical</v>
      </c>
      <c r="K245" s="113" t="str">
        <f>'242MLInput'!AC401</f>
        <v/>
      </c>
      <c r="L245" s="114"/>
      <c r="M245" s="115">
        <f>'242MLInput'!L401</f>
        <v>1.9</v>
      </c>
      <c r="N245" s="111" t="str">
        <f>IF(F245="","",(IF(R245='242MLInput'!K401,"","ERROR!")))</f>
        <v>#REF!</v>
      </c>
      <c r="O245" s="64"/>
      <c r="P245" s="64"/>
      <c r="Q245" s="133"/>
      <c r="R245" s="224" t="str">
        <f t="shared" si="24"/>
        <v>#REF!</v>
      </c>
      <c r="S245" s="108" t="str">
        <f>HYPERLINK('242MLInput'!AD401)</f>
        <v/>
      </c>
      <c r="T245" s="108" t="str">
        <f>HYPERLINK('242MLInput'!AE401)</f>
        <v/>
      </c>
      <c r="U245" s="108" t="str">
        <f>HYPERLINK('242MLInput'!AF401)</f>
        <v/>
      </c>
      <c r="V245" s="108" t="str">
        <f>HYPERLINK('242MLInput'!AG401)</f>
        <v/>
      </c>
      <c r="W245" s="108" t="str">
        <f>HYPERLINK('242MLInput'!AH401)</f>
        <v/>
      </c>
      <c r="X245" s="108" t="str">
        <f>HYPERLINK('242MLInput'!AI401)</f>
        <v/>
      </c>
      <c r="Y245" s="108" t="str">
        <f>HYPERLINK('242MLInput'!AJ401)</f>
        <v/>
      </c>
      <c r="Z245" s="108" t="str">
        <f>HYPERLINK('242MLInput'!AK401)</f>
        <v/>
      </c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</row>
    <row r="246" ht="10.5" customHeight="1">
      <c r="A246" s="12" t="str">
        <f t="shared" si="1"/>
        <v>242ML</v>
      </c>
      <c r="B246" s="88">
        <f t="shared" si="2"/>
        <v>2020</v>
      </c>
      <c r="C246" s="88">
        <f t="shared" si="3"/>
        <v>11</v>
      </c>
      <c r="D246" s="89">
        <f>'242MLInput'!B402</f>
        <v>44156</v>
      </c>
      <c r="E246" s="90" t="str">
        <f t="shared" si="23"/>
        <v>APA</v>
      </c>
      <c r="F246" s="91" t="str">
        <f>'242MLInput'!H402</f>
        <v>BUY</v>
      </c>
      <c r="G246" s="111" t="str">
        <f>'242MLInput'!N402</f>
        <v>David Carr</v>
      </c>
      <c r="H246" s="111" t="str">
        <f>'242MLInput'!O402</f>
        <v/>
      </c>
      <c r="I246" s="111" t="str">
        <f>'242MLInput'!Q402</f>
        <v>Cargo</v>
      </c>
      <c r="J246" s="112" t="str">
        <f>'242MLInput'!R402</f>
        <v>Vector Aeromedical</v>
      </c>
      <c r="K246" s="113" t="str">
        <f>'242MLInput'!AC402</f>
        <v/>
      </c>
      <c r="L246" s="114"/>
      <c r="M246" s="115">
        <f>'242MLInput'!L402</f>
        <v>3.1</v>
      </c>
      <c r="N246" s="111" t="str">
        <f>IF(F246="","",(IF(R246='242MLInput'!K402,"","ERROR!")))</f>
        <v>#REF!</v>
      </c>
      <c r="O246" s="64"/>
      <c r="P246" s="64"/>
      <c r="Q246" s="133"/>
      <c r="R246" s="224" t="str">
        <f t="shared" si="24"/>
        <v>#REF!</v>
      </c>
      <c r="S246" s="108" t="str">
        <f>HYPERLINK('242MLInput'!AD402)</f>
        <v/>
      </c>
      <c r="T246" s="108" t="str">
        <f>HYPERLINK('242MLInput'!AE402)</f>
        <v/>
      </c>
      <c r="U246" s="108" t="str">
        <f>HYPERLINK('242MLInput'!AF402)</f>
        <v/>
      </c>
      <c r="V246" s="108" t="str">
        <f>HYPERLINK('242MLInput'!AG402)</f>
        <v/>
      </c>
      <c r="W246" s="108" t="str">
        <f>HYPERLINK('242MLInput'!AH402)</f>
        <v/>
      </c>
      <c r="X246" s="108" t="str">
        <f>HYPERLINK('242MLInput'!AI402)</f>
        <v/>
      </c>
      <c r="Y246" s="108" t="str">
        <f>HYPERLINK('242MLInput'!AJ402)</f>
        <v/>
      </c>
      <c r="Z246" s="108" t="str">
        <f>HYPERLINK('242MLInput'!AK402)</f>
        <v/>
      </c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</row>
    <row r="247" ht="10.5" customHeight="1">
      <c r="A247" s="12" t="str">
        <f t="shared" si="1"/>
        <v>242ML</v>
      </c>
      <c r="B247" s="88">
        <f t="shared" si="2"/>
        <v>2020</v>
      </c>
      <c r="C247" s="88">
        <f t="shared" si="3"/>
        <v>11</v>
      </c>
      <c r="D247" s="89">
        <f>'242MLInput'!B403</f>
        <v>44156</v>
      </c>
      <c r="E247" s="90" t="str">
        <f t="shared" si="23"/>
        <v>BUY</v>
      </c>
      <c r="F247" s="91" t="str">
        <f>'242MLInput'!H403</f>
        <v>UKL</v>
      </c>
      <c r="G247" s="111" t="str">
        <f>'242MLInput'!N403</f>
        <v>David Carr</v>
      </c>
      <c r="H247" s="111" t="str">
        <f>'242MLInput'!O403</f>
        <v/>
      </c>
      <c r="I247" s="111" t="str">
        <f>'242MLInput'!Q403</f>
        <v>Cargo</v>
      </c>
      <c r="J247" s="112" t="str">
        <f>'242MLInput'!R403</f>
        <v>Vector Aeromedical</v>
      </c>
      <c r="K247" s="113" t="str">
        <f>'242MLInput'!AC403</f>
        <v/>
      </c>
      <c r="L247" s="114"/>
      <c r="M247" s="115">
        <f>'242MLInput'!L403</f>
        <v>2.7</v>
      </c>
      <c r="N247" s="111" t="str">
        <f>IF(F247="","",(IF(R247='242MLInput'!K403,"","ERROR!")))</f>
        <v>#REF!</v>
      </c>
      <c r="O247" s="64"/>
      <c r="P247" s="64"/>
      <c r="Q247" s="133"/>
      <c r="R247" s="224" t="str">
        <f t="shared" si="24"/>
        <v>#REF!</v>
      </c>
      <c r="S247" s="108" t="str">
        <f>HYPERLINK('242MLInput'!AD403)</f>
        <v/>
      </c>
      <c r="T247" s="108" t="str">
        <f>HYPERLINK('242MLInput'!AE403)</f>
        <v/>
      </c>
      <c r="U247" s="108" t="str">
        <f>HYPERLINK('242MLInput'!AF403)</f>
        <v/>
      </c>
      <c r="V247" s="108" t="str">
        <f>HYPERLINK('242MLInput'!AG403)</f>
        <v/>
      </c>
      <c r="W247" s="108" t="str">
        <f>HYPERLINK('242MLInput'!AH403)</f>
        <v/>
      </c>
      <c r="X247" s="108" t="str">
        <f>HYPERLINK('242MLInput'!AI403)</f>
        <v/>
      </c>
      <c r="Y247" s="108" t="str">
        <f>HYPERLINK('242MLInput'!AJ403)</f>
        <v/>
      </c>
      <c r="Z247" s="108" t="str">
        <f>HYPERLINK('242MLInput'!AK403)</f>
        <v/>
      </c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</row>
    <row r="248" ht="10.5" customHeight="1">
      <c r="A248" s="12" t="str">
        <f t="shared" si="1"/>
        <v>242ML</v>
      </c>
      <c r="B248" s="88">
        <f t="shared" si="2"/>
        <v>2020</v>
      </c>
      <c r="C248" s="88">
        <f t="shared" si="3"/>
        <v>11</v>
      </c>
      <c r="D248" s="89">
        <f>'242MLInput'!B404</f>
        <v>44156</v>
      </c>
      <c r="E248" s="90" t="str">
        <f t="shared" si="23"/>
        <v>UKL</v>
      </c>
      <c r="F248" s="91" t="str">
        <f>'242MLInput'!H404</f>
        <v>APA</v>
      </c>
      <c r="G248" s="111" t="str">
        <f>'242MLInput'!N404</f>
        <v>David Carr</v>
      </c>
      <c r="H248" s="111" t="str">
        <f>'242MLInput'!O404</f>
        <v/>
      </c>
      <c r="I248" s="111" t="str">
        <f>'242MLInput'!Q404</f>
        <v>Cargo</v>
      </c>
      <c r="J248" s="112" t="str">
        <f>'242MLInput'!R404</f>
        <v>Vector Aeromedical</v>
      </c>
      <c r="K248" s="113" t="str">
        <f>'242MLInput'!AC404</f>
        <v/>
      </c>
      <c r="L248" s="114"/>
      <c r="M248" s="115">
        <f>'242MLInput'!L404</f>
        <v>1.9</v>
      </c>
      <c r="N248" s="111" t="str">
        <f>IF(F248="","",(IF(R248='242MLInput'!K404,"","ERROR!")))</f>
        <v>#REF!</v>
      </c>
      <c r="O248" s="64"/>
      <c r="P248" s="64"/>
      <c r="Q248" s="133"/>
      <c r="R248" s="224" t="str">
        <f t="shared" si="24"/>
        <v>#REF!</v>
      </c>
      <c r="S248" s="108" t="str">
        <f>HYPERLINK('242MLInput'!AD404)</f>
        <v/>
      </c>
      <c r="T248" s="108" t="str">
        <f>HYPERLINK('242MLInput'!AE404)</f>
        <v/>
      </c>
      <c r="U248" s="108" t="str">
        <f>HYPERLINK('242MLInput'!AF404)</f>
        <v/>
      </c>
      <c r="V248" s="108" t="str">
        <f>HYPERLINK('242MLInput'!AG404)</f>
        <v/>
      </c>
      <c r="W248" s="108" t="str">
        <f>HYPERLINK('242MLInput'!AH404)</f>
        <v/>
      </c>
      <c r="X248" s="108" t="str">
        <f>HYPERLINK('242MLInput'!AI404)</f>
        <v/>
      </c>
      <c r="Y248" s="108" t="str">
        <f>HYPERLINK('242MLInput'!AJ404)</f>
        <v/>
      </c>
      <c r="Z248" s="108" t="str">
        <f>HYPERLINK('242MLInput'!AK404)</f>
        <v/>
      </c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</row>
    <row r="249" ht="10.5" customHeight="1">
      <c r="A249" s="12" t="str">
        <f t="shared" si="1"/>
        <v>242ML</v>
      </c>
      <c r="B249" s="88">
        <f t="shared" si="2"/>
        <v>2020</v>
      </c>
      <c r="C249" s="88">
        <f t="shared" si="3"/>
        <v>11</v>
      </c>
      <c r="D249" s="89">
        <f>'242MLInput'!B405</f>
        <v>44157</v>
      </c>
      <c r="E249" s="90" t="str">
        <f t="shared" si="23"/>
        <v>APA</v>
      </c>
      <c r="F249" s="91" t="str">
        <f>'242MLInput'!H405</f>
        <v>BUY</v>
      </c>
      <c r="G249" s="111" t="str">
        <f>'242MLInput'!N405</f>
        <v>David Carr</v>
      </c>
      <c r="H249" s="111" t="str">
        <f>'242MLInput'!O405</f>
        <v/>
      </c>
      <c r="I249" s="111" t="str">
        <f>'242MLInput'!Q405</f>
        <v>Cargo</v>
      </c>
      <c r="J249" s="112" t="str">
        <f>'242MLInput'!R405</f>
        <v>Vector Aeromedical</v>
      </c>
      <c r="K249" s="113" t="str">
        <f>'242MLInput'!AC405</f>
        <v/>
      </c>
      <c r="L249" s="114"/>
      <c r="M249" s="115">
        <f>'242MLInput'!L405</f>
        <v>3</v>
      </c>
      <c r="N249" s="111" t="str">
        <f>IF(F249="","",(IF(R249='242MLInput'!K405,"","ERROR!")))</f>
        <v>#REF!</v>
      </c>
      <c r="O249" s="64"/>
      <c r="P249" s="64"/>
      <c r="Q249" s="133"/>
      <c r="R249" s="224" t="str">
        <f t="shared" si="24"/>
        <v>#REF!</v>
      </c>
      <c r="S249" s="108" t="str">
        <f>HYPERLINK('242MLInput'!AD405)</f>
        <v/>
      </c>
      <c r="T249" s="108" t="str">
        <f>HYPERLINK('242MLInput'!AE405)</f>
        <v/>
      </c>
      <c r="U249" s="108" t="str">
        <f>HYPERLINK('242MLInput'!AF405)</f>
        <v/>
      </c>
      <c r="V249" s="108" t="str">
        <f>HYPERLINK('242MLInput'!AG405)</f>
        <v/>
      </c>
      <c r="W249" s="108" t="str">
        <f>HYPERLINK('242MLInput'!AH405)</f>
        <v/>
      </c>
      <c r="X249" s="108" t="str">
        <f>HYPERLINK('242MLInput'!AI405)</f>
        <v/>
      </c>
      <c r="Y249" s="108" t="str">
        <f>HYPERLINK('242MLInput'!AJ405)</f>
        <v/>
      </c>
      <c r="Z249" s="108" t="str">
        <f>HYPERLINK('242MLInput'!AK405)</f>
        <v/>
      </c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</row>
    <row r="250" ht="10.5" customHeight="1">
      <c r="A250" s="12" t="str">
        <f t="shared" si="1"/>
        <v>242ML</v>
      </c>
      <c r="B250" s="88">
        <f t="shared" si="2"/>
        <v>2020</v>
      </c>
      <c r="C250" s="88">
        <f t="shared" si="3"/>
        <v>11</v>
      </c>
      <c r="D250" s="89">
        <f>'242MLInput'!B406</f>
        <v>44157</v>
      </c>
      <c r="E250" s="90" t="str">
        <f t="shared" si="23"/>
        <v>BUY</v>
      </c>
      <c r="F250" s="91" t="str">
        <f>'242MLInput'!H406</f>
        <v>SLN</v>
      </c>
      <c r="G250" s="111" t="str">
        <f>'242MLInput'!N406</f>
        <v>Steve Watkins</v>
      </c>
      <c r="H250" s="111" t="str">
        <f>'242MLInput'!O406</f>
        <v/>
      </c>
      <c r="I250" s="111" t="str">
        <f>'242MLInput'!Q406</f>
        <v>Cargo</v>
      </c>
      <c r="J250" s="112" t="str">
        <f>'242MLInput'!R406</f>
        <v>Vector Aeromedical</v>
      </c>
      <c r="K250" s="113" t="str">
        <f>'242MLInput'!AC406</f>
        <v/>
      </c>
      <c r="L250" s="114"/>
      <c r="M250" s="115">
        <f>'242MLInput'!L406</f>
        <v>3</v>
      </c>
      <c r="N250" s="111" t="str">
        <f>IF(F250="","",(IF(R250='242MLInput'!K406,"","ERROR!")))</f>
        <v>#REF!</v>
      </c>
      <c r="O250" s="64"/>
      <c r="P250" s="64"/>
      <c r="Q250" s="133"/>
      <c r="R250" s="224" t="str">
        <f t="shared" si="24"/>
        <v>#REF!</v>
      </c>
      <c r="S250" s="108" t="str">
        <f>HYPERLINK('242MLInput'!AD406)</f>
        <v/>
      </c>
      <c r="T250" s="108" t="str">
        <f>HYPERLINK('242MLInput'!AE406)</f>
        <v/>
      </c>
      <c r="U250" s="108" t="str">
        <f>HYPERLINK('242MLInput'!AF406)</f>
        <v/>
      </c>
      <c r="V250" s="108" t="str">
        <f>HYPERLINK('242MLInput'!AG406)</f>
        <v/>
      </c>
      <c r="W250" s="108" t="str">
        <f>HYPERLINK('242MLInput'!AH406)</f>
        <v/>
      </c>
      <c r="X250" s="108" t="str">
        <f>HYPERLINK('242MLInput'!AI406)</f>
        <v/>
      </c>
      <c r="Y250" s="108" t="str">
        <f>HYPERLINK('242MLInput'!AJ406)</f>
        <v/>
      </c>
      <c r="Z250" s="108" t="str">
        <f>HYPERLINK('242MLInput'!AK406)</f>
        <v/>
      </c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</row>
    <row r="251" ht="10.5" customHeight="1">
      <c r="A251" s="12" t="str">
        <f t="shared" si="1"/>
        <v>242ML</v>
      </c>
      <c r="B251" s="88">
        <f t="shared" si="2"/>
        <v>2020</v>
      </c>
      <c r="C251" s="88">
        <f t="shared" si="3"/>
        <v>11</v>
      </c>
      <c r="D251" s="89">
        <f>'242MLInput'!B407</f>
        <v>44157</v>
      </c>
      <c r="E251" s="90" t="str">
        <f t="shared" si="23"/>
        <v>SLN</v>
      </c>
      <c r="F251" s="91" t="str">
        <f>'242MLInput'!H407</f>
        <v>APA</v>
      </c>
      <c r="G251" s="111" t="str">
        <f>'242MLInput'!N407</f>
        <v>Steve Watkins</v>
      </c>
      <c r="H251" s="111" t="str">
        <f>'242MLInput'!O407</f>
        <v/>
      </c>
      <c r="I251" s="111" t="str">
        <f>'242MLInput'!Q407</f>
        <v>Cargo</v>
      </c>
      <c r="J251" s="112" t="str">
        <f>'242MLInput'!R407</f>
        <v>Vector Aeromedical</v>
      </c>
      <c r="K251" s="113" t="str">
        <f>'242MLInput'!AC407</f>
        <v/>
      </c>
      <c r="L251" s="114"/>
      <c r="M251" s="115">
        <f>'242MLInput'!L407</f>
        <v>1.3</v>
      </c>
      <c r="N251" s="111" t="str">
        <f>IF(F251="","",(IF(R251='242MLInput'!K407,"","ERROR!")))</f>
        <v>#REF!</v>
      </c>
      <c r="O251" s="64"/>
      <c r="P251" s="64"/>
      <c r="Q251" s="133"/>
      <c r="R251" s="224" t="str">
        <f t="shared" si="24"/>
        <v>#REF!</v>
      </c>
      <c r="S251" s="108" t="str">
        <f>HYPERLINK('242MLInput'!AD407)</f>
        <v/>
      </c>
      <c r="T251" s="108" t="str">
        <f>HYPERLINK('242MLInput'!AE407)</f>
        <v/>
      </c>
      <c r="U251" s="108" t="str">
        <f>HYPERLINK('242MLInput'!AF407)</f>
        <v/>
      </c>
      <c r="V251" s="108" t="str">
        <f>HYPERLINK('242MLInput'!AG407)</f>
        <v/>
      </c>
      <c r="W251" s="108" t="str">
        <f>HYPERLINK('242MLInput'!AH407)</f>
        <v/>
      </c>
      <c r="X251" s="108" t="str">
        <f>HYPERLINK('242MLInput'!AI407)</f>
        <v/>
      </c>
      <c r="Y251" s="108" t="str">
        <f>HYPERLINK('242MLInput'!AJ407)</f>
        <v/>
      </c>
      <c r="Z251" s="108" t="str">
        <f>HYPERLINK('242MLInput'!AK407)</f>
        <v/>
      </c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</row>
    <row r="252" ht="10.5" customHeight="1">
      <c r="A252" s="12" t="str">
        <f t="shared" si="1"/>
        <v>242ML</v>
      </c>
      <c r="B252" s="88">
        <f t="shared" si="2"/>
        <v>2020</v>
      </c>
      <c r="C252" s="88">
        <f t="shared" si="3"/>
        <v>11</v>
      </c>
      <c r="D252" s="89">
        <f>'242MLInput'!B408</f>
        <v>44157</v>
      </c>
      <c r="E252" s="90" t="str">
        <f t="shared" si="23"/>
        <v>APA</v>
      </c>
      <c r="F252" s="91" t="str">
        <f>'242MLInput'!H408</f>
        <v>GSO</v>
      </c>
      <c r="G252" s="111" t="str">
        <f>'242MLInput'!N408</f>
        <v>Steve Watkins</v>
      </c>
      <c r="H252" s="111" t="str">
        <f>'242MLInput'!O408</f>
        <v/>
      </c>
      <c r="I252" s="111" t="str">
        <f>'242MLInput'!Q408</f>
        <v>Cargo</v>
      </c>
      <c r="J252" s="112" t="str">
        <f>'242MLInput'!R408</f>
        <v>Vector Aeromedical</v>
      </c>
      <c r="K252" s="113" t="str">
        <f>'242MLInput'!AC408</f>
        <v/>
      </c>
      <c r="L252" s="114"/>
      <c r="M252" s="115">
        <f>'242MLInput'!L408</f>
        <v>3.3</v>
      </c>
      <c r="N252" s="111" t="str">
        <f>IF(F252="","",(IF(R252='242MLInput'!K408,"","ERROR!")))</f>
        <v>#REF!</v>
      </c>
      <c r="O252" s="64"/>
      <c r="P252" s="64"/>
      <c r="Q252" s="133"/>
      <c r="R252" s="224" t="str">
        <f t="shared" si="24"/>
        <v>#REF!</v>
      </c>
      <c r="S252" s="108" t="str">
        <f>HYPERLINK('242MLInput'!AD408)</f>
        <v/>
      </c>
      <c r="T252" s="108" t="str">
        <f>HYPERLINK('242MLInput'!AE408)</f>
        <v/>
      </c>
      <c r="U252" s="108" t="str">
        <f>HYPERLINK('242MLInput'!AF408)</f>
        <v/>
      </c>
      <c r="V252" s="108" t="str">
        <f>HYPERLINK('242MLInput'!AG408)</f>
        <v/>
      </c>
      <c r="W252" s="108" t="str">
        <f>HYPERLINK('242MLInput'!AH408)</f>
        <v/>
      </c>
      <c r="X252" s="108" t="str">
        <f>HYPERLINK('242MLInput'!AI408)</f>
        <v/>
      </c>
      <c r="Y252" s="108" t="str">
        <f>HYPERLINK('242MLInput'!AJ408)</f>
        <v/>
      </c>
      <c r="Z252" s="108" t="str">
        <f>HYPERLINK('242MLInput'!AK408)</f>
        <v/>
      </c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</row>
    <row r="253" ht="10.5" customHeight="1">
      <c r="A253" s="12" t="str">
        <f t="shared" si="1"/>
        <v>242ML</v>
      </c>
      <c r="B253" s="88">
        <f t="shared" si="2"/>
        <v>2020</v>
      </c>
      <c r="C253" s="88">
        <f t="shared" si="3"/>
        <v>11</v>
      </c>
      <c r="D253" s="89">
        <f>'242MLInput'!B409</f>
        <v>44159</v>
      </c>
      <c r="E253" s="90" t="str">
        <f t="shared" si="23"/>
        <v>GSO</v>
      </c>
      <c r="F253" s="91" t="str">
        <f>'242MLInput'!H409</f>
        <v>BUY</v>
      </c>
      <c r="G253" s="111" t="str">
        <f>'242MLInput'!N409</f>
        <v>Kevin Mock</v>
      </c>
      <c r="H253" s="111" t="str">
        <f>'242MLInput'!O409</f>
        <v/>
      </c>
      <c r="I253" s="111" t="str">
        <f>'242MLInput'!Q409</f>
        <v>Non-Rev</v>
      </c>
      <c r="J253" s="112" t="str">
        <f>'242MLInput'!R409</f>
        <v>Mx</v>
      </c>
      <c r="K253" s="113" t="str">
        <f>'242MLInput'!AC409</f>
        <v/>
      </c>
      <c r="L253" s="114"/>
      <c r="M253" s="115">
        <f>'242MLInput'!L409</f>
        <v>0.1</v>
      </c>
      <c r="N253" s="111" t="str">
        <f>IF(F253="","",(IF(R253='242MLInput'!K409,"","ERROR!")))</f>
        <v>#REF!</v>
      </c>
      <c r="O253" s="64"/>
      <c r="P253" s="64"/>
      <c r="Q253" s="133"/>
      <c r="R253" s="224" t="str">
        <f t="shared" si="24"/>
        <v>#REF!</v>
      </c>
      <c r="S253" s="108" t="str">
        <f>HYPERLINK('242MLInput'!AD409)</f>
        <v/>
      </c>
      <c r="T253" s="108" t="str">
        <f>HYPERLINK('242MLInput'!AE409)</f>
        <v/>
      </c>
      <c r="U253" s="108" t="str">
        <f>HYPERLINK('242MLInput'!AF409)</f>
        <v/>
      </c>
      <c r="V253" s="108" t="str">
        <f>HYPERLINK('242MLInput'!AG409)</f>
        <v/>
      </c>
      <c r="W253" s="108" t="str">
        <f>HYPERLINK('242MLInput'!AH409)</f>
        <v/>
      </c>
      <c r="X253" s="108" t="str">
        <f>HYPERLINK('242MLInput'!AI409)</f>
        <v/>
      </c>
      <c r="Y253" s="108" t="str">
        <f>HYPERLINK('242MLInput'!AJ409)</f>
        <v/>
      </c>
      <c r="Z253" s="108" t="str">
        <f>HYPERLINK('242MLInput'!AK409)</f>
        <v/>
      </c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</row>
    <row r="254" ht="10.5" customHeight="1">
      <c r="A254" s="12" t="str">
        <f t="shared" si="1"/>
        <v>242ML</v>
      </c>
      <c r="B254" s="88">
        <f t="shared" si="2"/>
        <v>2020</v>
      </c>
      <c r="C254" s="88">
        <f t="shared" si="3"/>
        <v>11</v>
      </c>
      <c r="D254" s="89">
        <f>'242MLInput'!B410</f>
        <v>44159</v>
      </c>
      <c r="E254" s="90" t="str">
        <f t="shared" si="23"/>
        <v>BUY</v>
      </c>
      <c r="F254" s="91" t="str">
        <f>'242MLInput'!H410</f>
        <v>HVC</v>
      </c>
      <c r="G254" s="111" t="str">
        <f>'242MLInput'!N410</f>
        <v>Steve Watkins</v>
      </c>
      <c r="H254" s="111" t="str">
        <f>'242MLInput'!O410</f>
        <v/>
      </c>
      <c r="I254" s="111" t="str">
        <f>'242MLInput'!Q410</f>
        <v>Cargo</v>
      </c>
      <c r="J254" s="112" t="str">
        <f>'242MLInput'!R410</f>
        <v>Vector Aeromedical</v>
      </c>
      <c r="K254" s="113" t="str">
        <f>'242MLInput'!AC410</f>
        <v/>
      </c>
      <c r="L254" s="114"/>
      <c r="M254" s="115">
        <f>'242MLInput'!L410</f>
        <v>1.4</v>
      </c>
      <c r="N254" s="111" t="str">
        <f>IF(F254="","",(IF(R254='242MLInput'!K410,"","ERROR!")))</f>
        <v>#REF!</v>
      </c>
      <c r="O254" s="64"/>
      <c r="P254" s="64"/>
      <c r="Q254" s="133"/>
      <c r="R254" s="224" t="str">
        <f t="shared" si="24"/>
        <v>#REF!</v>
      </c>
      <c r="S254" s="108" t="str">
        <f>HYPERLINK('242MLInput'!AD410)</f>
        <v/>
      </c>
      <c r="T254" s="108" t="str">
        <f>HYPERLINK('242MLInput'!AE410)</f>
        <v/>
      </c>
      <c r="U254" s="108" t="str">
        <f>HYPERLINK('242MLInput'!AF410)</f>
        <v/>
      </c>
      <c r="V254" s="108" t="str">
        <f>HYPERLINK('242MLInput'!AG410)</f>
        <v/>
      </c>
      <c r="W254" s="108" t="str">
        <f>HYPERLINK('242MLInput'!AH410)</f>
        <v/>
      </c>
      <c r="X254" s="108" t="str">
        <f>HYPERLINK('242MLInput'!AI410)</f>
        <v/>
      </c>
      <c r="Y254" s="108" t="str">
        <f>HYPERLINK('242MLInput'!AJ410)</f>
        <v/>
      </c>
      <c r="Z254" s="108" t="str">
        <f>HYPERLINK('242MLInput'!AK410)</f>
        <v/>
      </c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</row>
    <row r="255" ht="10.5" customHeight="1">
      <c r="A255" s="12" t="str">
        <f t="shared" si="1"/>
        <v>242ML</v>
      </c>
      <c r="B255" s="88">
        <f t="shared" si="2"/>
        <v>2020</v>
      </c>
      <c r="C255" s="88">
        <f t="shared" si="3"/>
        <v>11</v>
      </c>
      <c r="D255" s="89">
        <f>'242MLInput'!B411</f>
        <v>44159</v>
      </c>
      <c r="E255" s="90" t="str">
        <f t="shared" si="23"/>
        <v>HVC</v>
      </c>
      <c r="F255" s="91" t="str">
        <f>'242MLInput'!H411</f>
        <v>APA</v>
      </c>
      <c r="G255" s="111" t="str">
        <f>'242MLInput'!N411</f>
        <v>Steve Watkins</v>
      </c>
      <c r="H255" s="111" t="str">
        <f>'242MLInput'!O411</f>
        <v/>
      </c>
      <c r="I255" s="111" t="str">
        <f>'242MLInput'!Q411</f>
        <v>Cargo</v>
      </c>
      <c r="J255" s="112" t="str">
        <f>'242MLInput'!R411</f>
        <v>Vector Aeromedical</v>
      </c>
      <c r="K255" s="113" t="str">
        <f>'242MLInput'!AC411</f>
        <v/>
      </c>
      <c r="L255" s="114"/>
      <c r="M255" s="115">
        <f>'242MLInput'!L411</f>
        <v>3.1</v>
      </c>
      <c r="N255" s="111" t="str">
        <f>IF(F255="","",(IF(R255='242MLInput'!K411,"","ERROR!")))</f>
        <v>#REF!</v>
      </c>
      <c r="O255" s="64"/>
      <c r="P255" s="64"/>
      <c r="Q255" s="133"/>
      <c r="R255" s="224" t="str">
        <f t="shared" si="24"/>
        <v>#REF!</v>
      </c>
      <c r="S255" s="108" t="str">
        <f>HYPERLINK('242MLInput'!AD411)</f>
        <v/>
      </c>
      <c r="T255" s="108" t="str">
        <f>HYPERLINK('242MLInput'!AE411)</f>
        <v/>
      </c>
      <c r="U255" s="108" t="str">
        <f>HYPERLINK('242MLInput'!AF411)</f>
        <v/>
      </c>
      <c r="V255" s="108" t="str">
        <f>HYPERLINK('242MLInput'!AG411)</f>
        <v/>
      </c>
      <c r="W255" s="108" t="str">
        <f>HYPERLINK('242MLInput'!AH411)</f>
        <v/>
      </c>
      <c r="X255" s="108" t="str">
        <f>HYPERLINK('242MLInput'!AI411)</f>
        <v/>
      </c>
      <c r="Y255" s="108" t="str">
        <f>HYPERLINK('242MLInput'!AJ411)</f>
        <v/>
      </c>
      <c r="Z255" s="108" t="str">
        <f>HYPERLINK('242MLInput'!AK411)</f>
        <v/>
      </c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</row>
    <row r="256" ht="10.5" customHeight="1">
      <c r="A256" s="12" t="str">
        <f t="shared" si="1"/>
        <v>242ML</v>
      </c>
      <c r="B256" s="88">
        <f t="shared" si="2"/>
        <v>2020</v>
      </c>
      <c r="C256" s="88">
        <f t="shared" si="3"/>
        <v>11</v>
      </c>
      <c r="D256" s="89">
        <f>'242MLInput'!B412</f>
        <v>44159</v>
      </c>
      <c r="E256" s="90" t="str">
        <f t="shared" si="23"/>
        <v>APA</v>
      </c>
      <c r="F256" s="91" t="str">
        <f>'242MLInput'!H412</f>
        <v>BUY</v>
      </c>
      <c r="G256" s="111" t="str">
        <f>'242MLInput'!N412</f>
        <v>Steve Watkins</v>
      </c>
      <c r="H256" s="111" t="str">
        <f>'242MLInput'!O412</f>
        <v/>
      </c>
      <c r="I256" s="111" t="str">
        <f>'242MLInput'!Q412</f>
        <v>Cargo</v>
      </c>
      <c r="J256" s="112" t="str">
        <f>'242MLInput'!R412</f>
        <v>Vector Aeromedical</v>
      </c>
      <c r="K256" s="113" t="str">
        <f>'242MLInput'!AC412</f>
        <v/>
      </c>
      <c r="L256" s="114"/>
      <c r="M256" s="115">
        <f>'242MLInput'!L412</f>
        <v>3.4</v>
      </c>
      <c r="N256" s="111" t="str">
        <f>IF(F256="","",(IF(R256='242MLInput'!K412,"","ERROR!")))</f>
        <v>#REF!</v>
      </c>
      <c r="O256" s="64"/>
      <c r="P256" s="64"/>
      <c r="Q256" s="133"/>
      <c r="R256" s="224" t="str">
        <f t="shared" si="24"/>
        <v>#REF!</v>
      </c>
      <c r="S256" s="108" t="str">
        <f>HYPERLINK('242MLInput'!AD412)</f>
        <v/>
      </c>
      <c r="T256" s="108" t="str">
        <f>HYPERLINK('242MLInput'!AE412)</f>
        <v/>
      </c>
      <c r="U256" s="108" t="str">
        <f>HYPERLINK('242MLInput'!AF412)</f>
        <v/>
      </c>
      <c r="V256" s="108" t="str">
        <f>HYPERLINK('242MLInput'!AG412)</f>
        <v/>
      </c>
      <c r="W256" s="108" t="str">
        <f>HYPERLINK('242MLInput'!AH412)</f>
        <v/>
      </c>
      <c r="X256" s="108" t="str">
        <f>HYPERLINK('242MLInput'!AI412)</f>
        <v/>
      </c>
      <c r="Y256" s="108" t="str">
        <f>HYPERLINK('242MLInput'!AJ412)</f>
        <v/>
      </c>
      <c r="Z256" s="108" t="str">
        <f>HYPERLINK('242MLInput'!AK412)</f>
        <v/>
      </c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</row>
    <row r="257" ht="10.5" customHeight="1">
      <c r="A257" s="12" t="str">
        <f t="shared" si="1"/>
        <v>242ML</v>
      </c>
      <c r="B257" s="88">
        <f t="shared" si="2"/>
        <v>2020</v>
      </c>
      <c r="C257" s="88">
        <f t="shared" si="3"/>
        <v>11</v>
      </c>
      <c r="D257" s="89">
        <f>'242MLInput'!B413</f>
        <v>44160</v>
      </c>
      <c r="E257" s="90" t="str">
        <f t="shared" si="23"/>
        <v>BUY</v>
      </c>
      <c r="F257" s="91" t="str">
        <f>'242MLInput'!H413</f>
        <v>SLN</v>
      </c>
      <c r="G257" s="111" t="str">
        <f>'242MLInput'!N413</f>
        <v>Steve Watkins</v>
      </c>
      <c r="H257" s="111" t="str">
        <f>'242MLInput'!O413</f>
        <v/>
      </c>
      <c r="I257" s="111" t="str">
        <f>'242MLInput'!Q413</f>
        <v>Cargo</v>
      </c>
      <c r="J257" s="112" t="str">
        <f>'242MLInput'!R413</f>
        <v>Vector Aeromedical</v>
      </c>
      <c r="K257" s="113" t="str">
        <f>'242MLInput'!AC413</f>
        <v/>
      </c>
      <c r="L257" s="114"/>
      <c r="M257" s="115">
        <f>'242MLInput'!L413</f>
        <v>3.3</v>
      </c>
      <c r="N257" s="111" t="str">
        <f>IF(F257="","",(IF(R257='242MLInput'!K413,"","ERROR!")))</f>
        <v>#REF!</v>
      </c>
      <c r="O257" s="64"/>
      <c r="P257" s="64"/>
      <c r="Q257" s="133"/>
      <c r="R257" s="224" t="str">
        <f t="shared" si="24"/>
        <v>#REF!</v>
      </c>
      <c r="S257" s="108" t="str">
        <f>HYPERLINK('242MLInput'!AD413)</f>
        <v/>
      </c>
      <c r="T257" s="108" t="str">
        <f>HYPERLINK('242MLInput'!AE413)</f>
        <v/>
      </c>
      <c r="U257" s="108" t="str">
        <f>HYPERLINK('242MLInput'!AF413)</f>
        <v/>
      </c>
      <c r="V257" s="108" t="str">
        <f>HYPERLINK('242MLInput'!AG413)</f>
        <v/>
      </c>
      <c r="W257" s="108" t="str">
        <f>HYPERLINK('242MLInput'!AH413)</f>
        <v/>
      </c>
      <c r="X257" s="108" t="str">
        <f>HYPERLINK('242MLInput'!AI413)</f>
        <v/>
      </c>
      <c r="Y257" s="108" t="str">
        <f>HYPERLINK('242MLInput'!AJ413)</f>
        <v/>
      </c>
      <c r="Z257" s="108" t="str">
        <f>HYPERLINK('242MLInput'!AK413)</f>
        <v/>
      </c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</row>
    <row r="258" ht="10.5" customHeight="1">
      <c r="A258" s="12" t="str">
        <f t="shared" si="1"/>
        <v>242ML</v>
      </c>
      <c r="B258" s="88">
        <f t="shared" si="2"/>
        <v>2020</v>
      </c>
      <c r="C258" s="88">
        <f t="shared" si="3"/>
        <v>11</v>
      </c>
      <c r="D258" s="89">
        <f>'242MLInput'!B414</f>
        <v>44160</v>
      </c>
      <c r="E258" s="90" t="str">
        <f t="shared" si="23"/>
        <v>SLN</v>
      </c>
      <c r="F258" s="91" t="str">
        <f>'242MLInput'!H414</f>
        <v>APA</v>
      </c>
      <c r="G258" s="111" t="str">
        <f>'242MLInput'!N414</f>
        <v>Steve Watkins</v>
      </c>
      <c r="H258" s="111" t="str">
        <f>'242MLInput'!O414</f>
        <v/>
      </c>
      <c r="I258" s="111" t="str">
        <f>'242MLInput'!Q414</f>
        <v>Cargo</v>
      </c>
      <c r="J258" s="112" t="str">
        <f>'242MLInput'!R414</f>
        <v>Vector Aeromedical</v>
      </c>
      <c r="K258" s="113" t="str">
        <f>'242MLInput'!AC414</f>
        <v/>
      </c>
      <c r="L258" s="114"/>
      <c r="M258" s="115">
        <f>'242MLInput'!L414</f>
        <v>1.1</v>
      </c>
      <c r="N258" s="111" t="str">
        <f>IF(F258="","",(IF(R258='242MLInput'!K414,"","ERROR!")))</f>
        <v>#REF!</v>
      </c>
      <c r="O258" s="64"/>
      <c r="P258" s="64"/>
      <c r="Q258" s="133"/>
      <c r="R258" s="224" t="str">
        <f t="shared" si="24"/>
        <v>#REF!</v>
      </c>
      <c r="S258" s="108" t="str">
        <f>HYPERLINK('242MLInput'!AD414)</f>
        <v/>
      </c>
      <c r="T258" s="108" t="str">
        <f>HYPERLINK('242MLInput'!AE414)</f>
        <v/>
      </c>
      <c r="U258" s="108" t="str">
        <f>HYPERLINK('242MLInput'!AF414)</f>
        <v/>
      </c>
      <c r="V258" s="108" t="str">
        <f>HYPERLINK('242MLInput'!AG414)</f>
        <v/>
      </c>
      <c r="W258" s="108" t="str">
        <f>HYPERLINK('242MLInput'!AH414)</f>
        <v/>
      </c>
      <c r="X258" s="108" t="str">
        <f>HYPERLINK('242MLInput'!AI414)</f>
        <v/>
      </c>
      <c r="Y258" s="108" t="str">
        <f>HYPERLINK('242MLInput'!AJ414)</f>
        <v/>
      </c>
      <c r="Z258" s="108" t="str">
        <f>HYPERLINK('242MLInput'!AK414)</f>
        <v/>
      </c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</row>
    <row r="259" ht="10.5" customHeight="1">
      <c r="A259" s="12" t="str">
        <f t="shared" si="1"/>
        <v>242ML</v>
      </c>
      <c r="B259" s="88">
        <f t="shared" si="2"/>
        <v>2020</v>
      </c>
      <c r="C259" s="88">
        <f t="shared" si="3"/>
        <v>11</v>
      </c>
      <c r="D259" s="89">
        <f>'242MLInput'!B415</f>
        <v>44161</v>
      </c>
      <c r="E259" s="90" t="str">
        <f t="shared" si="23"/>
        <v>APA</v>
      </c>
      <c r="F259" s="91" t="str">
        <f>'242MLInput'!H415</f>
        <v>BUY</v>
      </c>
      <c r="G259" s="111" t="str">
        <f>'242MLInput'!N415</f>
        <v>Steve Watkins</v>
      </c>
      <c r="H259" s="111" t="str">
        <f>'242MLInput'!O415</f>
        <v/>
      </c>
      <c r="I259" s="111" t="str">
        <f>'242MLInput'!Q415</f>
        <v>Cargo</v>
      </c>
      <c r="J259" s="112" t="str">
        <f>'242MLInput'!R415</f>
        <v>Vector Aeromedical</v>
      </c>
      <c r="K259" s="113" t="str">
        <f>'242MLInput'!AC415</f>
        <v/>
      </c>
      <c r="L259" s="114"/>
      <c r="M259" s="115">
        <f>'242MLInput'!L415</f>
        <v>3.4</v>
      </c>
      <c r="N259" s="111" t="str">
        <f>IF(F259="","",(IF(R259='242MLInput'!K415,"","ERROR!")))</f>
        <v>#REF!</v>
      </c>
      <c r="O259" s="64"/>
      <c r="P259" s="64"/>
      <c r="Q259" s="133"/>
      <c r="R259" s="224" t="str">
        <f t="shared" si="24"/>
        <v>#REF!</v>
      </c>
      <c r="S259" s="108" t="str">
        <f>HYPERLINK('242MLInput'!AD415)</f>
        <v/>
      </c>
      <c r="T259" s="108" t="str">
        <f>HYPERLINK('242MLInput'!AE415)</f>
        <v/>
      </c>
      <c r="U259" s="108" t="str">
        <f>HYPERLINK('242MLInput'!AF415)</f>
        <v/>
      </c>
      <c r="V259" s="108" t="str">
        <f>HYPERLINK('242MLInput'!AG415)</f>
        <v/>
      </c>
      <c r="W259" s="108" t="str">
        <f>HYPERLINK('242MLInput'!AH415)</f>
        <v/>
      </c>
      <c r="X259" s="108" t="str">
        <f>HYPERLINK('242MLInput'!AI415)</f>
        <v/>
      </c>
      <c r="Y259" s="108" t="str">
        <f>HYPERLINK('242MLInput'!AJ415)</f>
        <v/>
      </c>
      <c r="Z259" s="108" t="str">
        <f>HYPERLINK('242MLInput'!AK415)</f>
        <v/>
      </c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</row>
    <row r="260" ht="10.5" customHeight="1">
      <c r="A260" s="12" t="str">
        <f t="shared" si="1"/>
        <v>242ML</v>
      </c>
      <c r="B260" s="88">
        <f t="shared" si="2"/>
        <v>2020</v>
      </c>
      <c r="C260" s="88">
        <f t="shared" si="3"/>
        <v>11</v>
      </c>
      <c r="D260" s="89">
        <f>'242MLInput'!B416</f>
        <v>44162</v>
      </c>
      <c r="E260" s="90" t="str">
        <f t="shared" si="23"/>
        <v>BUY</v>
      </c>
      <c r="F260" s="91" t="str">
        <f>'242MLInput'!H416</f>
        <v>GPH</v>
      </c>
      <c r="G260" s="111" t="str">
        <f>'242MLInput'!N416</f>
        <v>David Carr</v>
      </c>
      <c r="H260" s="111" t="str">
        <f>'242MLInput'!O416</f>
        <v/>
      </c>
      <c r="I260" s="111" t="str">
        <f>'242MLInput'!Q416</f>
        <v>Cargo</v>
      </c>
      <c r="J260" s="112" t="str">
        <f>'242MLInput'!R416</f>
        <v>Vector Aeromedical</v>
      </c>
      <c r="K260" s="113" t="str">
        <f>'242MLInput'!AC416</f>
        <v/>
      </c>
      <c r="L260" s="114"/>
      <c r="M260" s="115">
        <f>'242MLInput'!L416</f>
        <v>2.6</v>
      </c>
      <c r="N260" s="111" t="str">
        <f>IF(F260="","",(IF(R260='242MLInput'!K416,"","ERROR!")))</f>
        <v>#REF!</v>
      </c>
      <c r="O260" s="64"/>
      <c r="P260" s="64"/>
      <c r="Q260" s="133"/>
      <c r="R260" s="224" t="str">
        <f t="shared" si="24"/>
        <v>#REF!</v>
      </c>
      <c r="S260" s="108" t="str">
        <f>HYPERLINK('242MLInput'!AD416)</f>
        <v/>
      </c>
      <c r="T260" s="108" t="str">
        <f>HYPERLINK('242MLInput'!AE416)</f>
        <v/>
      </c>
      <c r="U260" s="108" t="str">
        <f>HYPERLINK('242MLInput'!AF416)</f>
        <v/>
      </c>
      <c r="V260" s="108" t="str">
        <f>HYPERLINK('242MLInput'!AG416)</f>
        <v/>
      </c>
      <c r="W260" s="108" t="str">
        <f>HYPERLINK('242MLInput'!AH416)</f>
        <v/>
      </c>
      <c r="X260" s="108" t="str">
        <f>HYPERLINK('242MLInput'!AI416)</f>
        <v/>
      </c>
      <c r="Y260" s="108" t="str">
        <f>HYPERLINK('242MLInput'!AJ416)</f>
        <v/>
      </c>
      <c r="Z260" s="108" t="str">
        <f>HYPERLINK('242MLInput'!AK416)</f>
        <v/>
      </c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</row>
    <row r="261" ht="10.5" customHeight="1">
      <c r="A261" s="12" t="str">
        <f t="shared" si="1"/>
        <v>242ML</v>
      </c>
      <c r="B261" s="88">
        <f t="shared" si="2"/>
        <v>2020</v>
      </c>
      <c r="C261" s="88">
        <f t="shared" si="3"/>
        <v>11</v>
      </c>
      <c r="D261" s="89">
        <f>'242MLInput'!B417</f>
        <v>44162</v>
      </c>
      <c r="E261" s="90" t="str">
        <f t="shared" si="23"/>
        <v>GPH</v>
      </c>
      <c r="F261" s="91" t="str">
        <f>'242MLInput'!H417</f>
        <v>APA</v>
      </c>
      <c r="G261" s="111" t="str">
        <f>'242MLInput'!N417</f>
        <v>David Carr</v>
      </c>
      <c r="H261" s="111" t="str">
        <f>'242MLInput'!O417</f>
        <v/>
      </c>
      <c r="I261" s="111" t="str">
        <f>'242MLInput'!Q417</f>
        <v>Cargo</v>
      </c>
      <c r="J261" s="112" t="str">
        <f>'242MLInput'!R417</f>
        <v>Vector Aeromedical</v>
      </c>
      <c r="K261" s="113" t="str">
        <f>'242MLInput'!AC417</f>
        <v/>
      </c>
      <c r="L261" s="114"/>
      <c r="M261" s="115">
        <f>'242MLInput'!L417</f>
        <v>1.6</v>
      </c>
      <c r="N261" s="111" t="str">
        <f>IF(F261="","",(IF(R261='242MLInput'!K417,"","ERROR!")))</f>
        <v>#REF!</v>
      </c>
      <c r="O261" s="64"/>
      <c r="P261" s="64"/>
      <c r="Q261" s="133"/>
      <c r="R261" s="224" t="str">
        <f t="shared" si="24"/>
        <v>#REF!</v>
      </c>
      <c r="S261" s="108" t="str">
        <f>HYPERLINK('242MLInput'!AD417)</f>
        <v/>
      </c>
      <c r="T261" s="108" t="str">
        <f>HYPERLINK('242MLInput'!AE417)</f>
        <v/>
      </c>
      <c r="U261" s="108" t="str">
        <f>HYPERLINK('242MLInput'!AF417)</f>
        <v/>
      </c>
      <c r="V261" s="108" t="str">
        <f>HYPERLINK('242MLInput'!AG417)</f>
        <v/>
      </c>
      <c r="W261" s="108" t="str">
        <f>HYPERLINK('242MLInput'!AH417)</f>
        <v/>
      </c>
      <c r="X261" s="108" t="str">
        <f>HYPERLINK('242MLInput'!AI417)</f>
        <v/>
      </c>
      <c r="Y261" s="108" t="str">
        <f>HYPERLINK('242MLInput'!AJ417)</f>
        <v/>
      </c>
      <c r="Z261" s="108" t="str">
        <f>HYPERLINK('242MLInput'!AK417)</f>
        <v/>
      </c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</row>
    <row r="262" ht="10.5" customHeight="1">
      <c r="A262" s="12" t="str">
        <f t="shared" si="1"/>
        <v>242ML</v>
      </c>
      <c r="B262" s="88">
        <f t="shared" si="2"/>
        <v>2020</v>
      </c>
      <c r="C262" s="88">
        <f t="shared" si="3"/>
        <v>11</v>
      </c>
      <c r="D262" s="89">
        <f>'242MLInput'!B418</f>
        <v>44162</v>
      </c>
      <c r="E262" s="90" t="str">
        <f t="shared" si="23"/>
        <v>APA</v>
      </c>
      <c r="F262" s="91" t="str">
        <f>'242MLInput'!H418</f>
        <v>BUY</v>
      </c>
      <c r="G262" s="111" t="str">
        <f>'242MLInput'!N418</f>
        <v>David Carr</v>
      </c>
      <c r="H262" s="111" t="str">
        <f>'242MLInput'!O418</f>
        <v/>
      </c>
      <c r="I262" s="111" t="str">
        <f>'242MLInput'!Q418</f>
        <v>Cargo</v>
      </c>
      <c r="J262" s="112" t="str">
        <f>'242MLInput'!R418</f>
        <v>Vector Aeromedical</v>
      </c>
      <c r="K262" s="113" t="str">
        <f>'242MLInput'!AC418</f>
        <v/>
      </c>
      <c r="L262" s="114"/>
      <c r="M262" s="115">
        <f>'242MLInput'!L418</f>
        <v>3.3</v>
      </c>
      <c r="N262" s="111" t="str">
        <f>IF(F262="","",(IF(R262='242MLInput'!K418,"","ERROR!")))</f>
        <v>#REF!</v>
      </c>
      <c r="O262" s="64"/>
      <c r="P262" s="64"/>
      <c r="Q262" s="133"/>
      <c r="R262" s="224" t="str">
        <f t="shared" si="24"/>
        <v>#REF!</v>
      </c>
      <c r="S262" s="108" t="str">
        <f>HYPERLINK('242MLInput'!AD418)</f>
        <v/>
      </c>
      <c r="T262" s="108" t="str">
        <f>HYPERLINK('242MLInput'!AE418)</f>
        <v/>
      </c>
      <c r="U262" s="108" t="str">
        <f>HYPERLINK('242MLInput'!AF418)</f>
        <v/>
      </c>
      <c r="V262" s="108" t="str">
        <f>HYPERLINK('242MLInput'!AG418)</f>
        <v/>
      </c>
      <c r="W262" s="108" t="str">
        <f>HYPERLINK('242MLInput'!AH418)</f>
        <v/>
      </c>
      <c r="X262" s="108" t="str">
        <f>HYPERLINK('242MLInput'!AI418)</f>
        <v/>
      </c>
      <c r="Y262" s="108" t="str">
        <f>HYPERLINK('242MLInput'!AJ418)</f>
        <v/>
      </c>
      <c r="Z262" s="108" t="str">
        <f>HYPERLINK('242MLInput'!AK418)</f>
        <v/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</row>
    <row r="263" ht="10.5" customHeight="1">
      <c r="A263" s="12" t="str">
        <f t="shared" si="1"/>
        <v>242ML</v>
      </c>
      <c r="B263" s="88">
        <f t="shared" si="2"/>
        <v>2020</v>
      </c>
      <c r="C263" s="88">
        <f t="shared" si="3"/>
        <v>11</v>
      </c>
      <c r="D263" s="89">
        <f>'242MLInput'!B419</f>
        <v>44163</v>
      </c>
      <c r="E263" s="90" t="str">
        <f t="shared" si="23"/>
        <v>BUY</v>
      </c>
      <c r="F263" s="91" t="str">
        <f>'242MLInput'!H419</f>
        <v>GLY</v>
      </c>
      <c r="G263" s="111" t="str">
        <f>'242MLInput'!N419</f>
        <v>David Carr</v>
      </c>
      <c r="H263" s="111" t="str">
        <f>'242MLInput'!O419</f>
        <v/>
      </c>
      <c r="I263" s="111" t="str">
        <f>'242MLInput'!Q419</f>
        <v>Cargo</v>
      </c>
      <c r="J263" s="112" t="str">
        <f>'242MLInput'!R419</f>
        <v>Vector Aeromedical</v>
      </c>
      <c r="K263" s="113" t="str">
        <f>'242MLInput'!AC419</f>
        <v/>
      </c>
      <c r="L263" s="114"/>
      <c r="M263" s="115">
        <f>'242MLInput'!L419</f>
        <v>2.3</v>
      </c>
      <c r="N263" s="111" t="str">
        <f>IF(F263="","",(IF(R263='242MLInput'!K419,"","ERROR!")))</f>
        <v>#REF!</v>
      </c>
      <c r="O263" s="64"/>
      <c r="P263" s="64"/>
      <c r="Q263" s="133"/>
      <c r="R263" s="224" t="str">
        <f t="shared" si="24"/>
        <v>#REF!</v>
      </c>
      <c r="S263" s="108" t="str">
        <f>HYPERLINK('242MLInput'!AD419)</f>
        <v/>
      </c>
      <c r="T263" s="108" t="str">
        <f>HYPERLINK('242MLInput'!AE419)</f>
        <v/>
      </c>
      <c r="U263" s="108" t="str">
        <f>HYPERLINK('242MLInput'!AF419)</f>
        <v/>
      </c>
      <c r="V263" s="108" t="str">
        <f>HYPERLINK('242MLInput'!AG419)</f>
        <v/>
      </c>
      <c r="W263" s="108" t="str">
        <f>HYPERLINK('242MLInput'!AH419)</f>
        <v/>
      </c>
      <c r="X263" s="108" t="str">
        <f>HYPERLINK('242MLInput'!AI419)</f>
        <v/>
      </c>
      <c r="Y263" s="108" t="str">
        <f>HYPERLINK('242MLInput'!AJ419)</f>
        <v/>
      </c>
      <c r="Z263" s="108" t="str">
        <f>HYPERLINK('242MLInput'!AK419)</f>
        <v/>
      </c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</row>
    <row r="264" ht="10.5" customHeight="1">
      <c r="A264" s="12" t="str">
        <f t="shared" si="1"/>
        <v>242ML</v>
      </c>
      <c r="B264" s="88">
        <f t="shared" si="2"/>
        <v>2020</v>
      </c>
      <c r="C264" s="88">
        <f t="shared" si="3"/>
        <v>11</v>
      </c>
      <c r="D264" s="89">
        <f>'242MLInput'!B420</f>
        <v>44163</v>
      </c>
      <c r="E264" s="90" t="str">
        <f t="shared" si="23"/>
        <v>GLY</v>
      </c>
      <c r="F264" s="91" t="str">
        <f>'242MLInput'!H420</f>
        <v>APA</v>
      </c>
      <c r="G264" s="111" t="str">
        <f>'242MLInput'!N420</f>
        <v>David Carr</v>
      </c>
      <c r="H264" s="111" t="str">
        <f>'242MLInput'!O420</f>
        <v/>
      </c>
      <c r="I264" s="111" t="str">
        <f>'242MLInput'!Q420</f>
        <v>Cargo</v>
      </c>
      <c r="J264" s="112" t="str">
        <f>'242MLInput'!R420</f>
        <v>Vector Aeromedical</v>
      </c>
      <c r="K264" s="113" t="str">
        <f>'242MLInput'!AC420</f>
        <v/>
      </c>
      <c r="L264" s="114"/>
      <c r="M264" s="115">
        <f>'242MLInput'!L420</f>
        <v>1.7</v>
      </c>
      <c r="N264" s="111" t="str">
        <f>IF(F264="","",(IF(R264='242MLInput'!K420,"","ERROR!")))</f>
        <v>#REF!</v>
      </c>
      <c r="O264" s="64"/>
      <c r="P264" s="64"/>
      <c r="Q264" s="133"/>
      <c r="R264" s="224" t="str">
        <f t="shared" si="24"/>
        <v>#REF!</v>
      </c>
      <c r="S264" s="108" t="str">
        <f>HYPERLINK('242MLInput'!AD420)</f>
        <v/>
      </c>
      <c r="T264" s="108" t="str">
        <f>HYPERLINK('242MLInput'!AE420)</f>
        <v/>
      </c>
      <c r="U264" s="108" t="str">
        <f>HYPERLINK('242MLInput'!AF420)</f>
        <v/>
      </c>
      <c r="V264" s="108" t="str">
        <f>HYPERLINK('242MLInput'!AG420)</f>
        <v/>
      </c>
      <c r="W264" s="108" t="str">
        <f>HYPERLINK('242MLInput'!AH420)</f>
        <v/>
      </c>
      <c r="X264" s="108" t="str">
        <f>HYPERLINK('242MLInput'!AI420)</f>
        <v/>
      </c>
      <c r="Y264" s="108" t="str">
        <f>HYPERLINK('242MLInput'!AJ420)</f>
        <v/>
      </c>
      <c r="Z264" s="108" t="str">
        <f>HYPERLINK('242MLInput'!AK420)</f>
        <v/>
      </c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</row>
    <row r="265" ht="10.5" customHeight="1">
      <c r="A265" s="12" t="str">
        <f t="shared" si="1"/>
        <v>242ML</v>
      </c>
      <c r="B265" s="88">
        <f t="shared" si="2"/>
        <v>2020</v>
      </c>
      <c r="C265" s="88">
        <f t="shared" si="3"/>
        <v>11</v>
      </c>
      <c r="D265" s="89">
        <f>'242MLInput'!B421</f>
        <v>44163</v>
      </c>
      <c r="E265" s="90" t="str">
        <f t="shared" si="23"/>
        <v>APA</v>
      </c>
      <c r="F265" s="91" t="str">
        <f>'242MLInput'!H421</f>
        <v>BUY</v>
      </c>
      <c r="G265" s="111" t="str">
        <f>'242MLInput'!N421</f>
        <v>David Carr</v>
      </c>
      <c r="H265" s="111" t="str">
        <f>'242MLInput'!O421</f>
        <v/>
      </c>
      <c r="I265" s="111" t="str">
        <f>'242MLInput'!Q421</f>
        <v>Cargo</v>
      </c>
      <c r="J265" s="112" t="str">
        <f>'242MLInput'!R421</f>
        <v>Vector Aeromedical</v>
      </c>
      <c r="K265" s="113" t="str">
        <f>'242MLInput'!AC421</f>
        <v/>
      </c>
      <c r="L265" s="114"/>
      <c r="M265" s="115">
        <f>'242MLInput'!L421</f>
        <v>3.2</v>
      </c>
      <c r="N265" s="111" t="str">
        <f>IF(F265="","",(IF(R265='242MLInput'!K421,"","ERROR!")))</f>
        <v>#REF!</v>
      </c>
      <c r="O265" s="64"/>
      <c r="P265" s="64"/>
      <c r="Q265" s="133"/>
      <c r="R265" s="224" t="str">
        <f t="shared" si="24"/>
        <v>#REF!</v>
      </c>
      <c r="S265" s="108" t="str">
        <f>HYPERLINK('242MLInput'!AD421)</f>
        <v/>
      </c>
      <c r="T265" s="108" t="str">
        <f>HYPERLINK('242MLInput'!AE421)</f>
        <v/>
      </c>
      <c r="U265" s="108" t="str">
        <f>HYPERLINK('242MLInput'!AF421)</f>
        <v/>
      </c>
      <c r="V265" s="108" t="str">
        <f>HYPERLINK('242MLInput'!AG421)</f>
        <v/>
      </c>
      <c r="W265" s="108" t="str">
        <f>HYPERLINK('242MLInput'!AH421)</f>
        <v/>
      </c>
      <c r="X265" s="108" t="str">
        <f>HYPERLINK('242MLInput'!AI421)</f>
        <v/>
      </c>
      <c r="Y265" s="108" t="str">
        <f>HYPERLINK('242MLInput'!AJ421)</f>
        <v/>
      </c>
      <c r="Z265" s="108" t="str">
        <f>HYPERLINK('242MLInput'!AK421)</f>
        <v/>
      </c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</row>
    <row r="266" ht="10.5" customHeight="1">
      <c r="A266" s="12" t="str">
        <f t="shared" si="1"/>
        <v>242ML</v>
      </c>
      <c r="B266" s="88">
        <f t="shared" si="2"/>
        <v>2020</v>
      </c>
      <c r="C266" s="88">
        <f t="shared" si="3"/>
        <v>11</v>
      </c>
      <c r="D266" s="89">
        <f>'242MLInput'!B422</f>
        <v>44164</v>
      </c>
      <c r="E266" s="90" t="str">
        <f t="shared" si="23"/>
        <v>BUY</v>
      </c>
      <c r="F266" s="91" t="str">
        <f>'242MLInput'!H422</f>
        <v>IXD</v>
      </c>
      <c r="G266" s="111" t="str">
        <f>'242MLInput'!N422</f>
        <v>Steve Watkins</v>
      </c>
      <c r="H266" s="111" t="str">
        <f>'242MLInput'!O422</f>
        <v/>
      </c>
      <c r="I266" s="111" t="str">
        <f>'242MLInput'!Q422</f>
        <v>Cargo</v>
      </c>
      <c r="J266" s="112" t="str">
        <f>'242MLInput'!R422</f>
        <v>Vector Aeromedical</v>
      </c>
      <c r="K266" s="113" t="str">
        <f>'242MLInput'!AC422</f>
        <v/>
      </c>
      <c r="L266" s="114"/>
      <c r="M266" s="115">
        <f>'242MLInput'!L422</f>
        <v>2.8</v>
      </c>
      <c r="N266" s="111" t="str">
        <f>IF(F266="","",(IF(R266='242MLInput'!K422,"","ERROR!")))</f>
        <v>#REF!</v>
      </c>
      <c r="O266" s="64"/>
      <c r="P266" s="64"/>
      <c r="Q266" s="133"/>
      <c r="R266" s="224" t="str">
        <f t="shared" si="24"/>
        <v>#REF!</v>
      </c>
      <c r="S266" s="108" t="str">
        <f>HYPERLINK('242MLInput'!AD422)</f>
        <v/>
      </c>
      <c r="T266" s="108" t="str">
        <f>HYPERLINK('242MLInput'!AE422)</f>
        <v/>
      </c>
      <c r="U266" s="108" t="str">
        <f>HYPERLINK('242MLInput'!AF422)</f>
        <v/>
      </c>
      <c r="V266" s="108" t="str">
        <f>HYPERLINK('242MLInput'!AG422)</f>
        <v/>
      </c>
      <c r="W266" s="108" t="str">
        <f>HYPERLINK('242MLInput'!AH422)</f>
        <v/>
      </c>
      <c r="X266" s="108" t="str">
        <f>HYPERLINK('242MLInput'!AI422)</f>
        <v/>
      </c>
      <c r="Y266" s="108" t="str">
        <f>HYPERLINK('242MLInput'!AJ422)</f>
        <v/>
      </c>
      <c r="Z266" s="108" t="str">
        <f>HYPERLINK('242MLInput'!AK422)</f>
        <v/>
      </c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</row>
    <row r="267" ht="10.5" customHeight="1">
      <c r="A267" s="12" t="str">
        <f t="shared" si="1"/>
        <v>242ML</v>
      </c>
      <c r="B267" s="88">
        <f t="shared" si="2"/>
        <v>2020</v>
      </c>
      <c r="C267" s="88">
        <f t="shared" si="3"/>
        <v>11</v>
      </c>
      <c r="D267" s="89">
        <f>'242MLInput'!B423</f>
        <v>44164</v>
      </c>
      <c r="E267" s="90" t="str">
        <f t="shared" si="23"/>
        <v>IXD</v>
      </c>
      <c r="F267" s="91" t="str">
        <f>'242MLInput'!H423</f>
        <v>APA</v>
      </c>
      <c r="G267" s="111" t="str">
        <f>'242MLInput'!N423</f>
        <v>Steve Watkins</v>
      </c>
      <c r="H267" s="111" t="str">
        <f>'242MLInput'!O423</f>
        <v/>
      </c>
      <c r="I267" s="111" t="str">
        <f>'242MLInput'!Q423</f>
        <v>Cargo</v>
      </c>
      <c r="J267" s="112" t="str">
        <f>'242MLInput'!R423</f>
        <v>Vector Aeromedical</v>
      </c>
      <c r="K267" s="113" t="str">
        <f>'242MLInput'!AC423</f>
        <v/>
      </c>
      <c r="L267" s="114"/>
      <c r="M267" s="115">
        <f>'242MLInput'!L423</f>
        <v>1.7</v>
      </c>
      <c r="N267" s="111" t="str">
        <f>IF(F267="","",(IF(R267='242MLInput'!K423,"","ERROR!")))</f>
        <v>#REF!</v>
      </c>
      <c r="O267" s="64"/>
      <c r="P267" s="64"/>
      <c r="Q267" s="133"/>
      <c r="R267" s="224" t="str">
        <f t="shared" si="24"/>
        <v>#REF!</v>
      </c>
      <c r="S267" s="108" t="str">
        <f>HYPERLINK('242MLInput'!AD423)</f>
        <v/>
      </c>
      <c r="T267" s="108" t="str">
        <f>HYPERLINK('242MLInput'!AE423)</f>
        <v/>
      </c>
      <c r="U267" s="108" t="str">
        <f>HYPERLINK('242MLInput'!AF423)</f>
        <v/>
      </c>
      <c r="V267" s="108" t="str">
        <f>HYPERLINK('242MLInput'!AG423)</f>
        <v/>
      </c>
      <c r="W267" s="108" t="str">
        <f>HYPERLINK('242MLInput'!AH423)</f>
        <v/>
      </c>
      <c r="X267" s="108" t="str">
        <f>HYPERLINK('242MLInput'!AI423)</f>
        <v/>
      </c>
      <c r="Y267" s="108" t="str">
        <f>HYPERLINK('242MLInput'!AJ423)</f>
        <v/>
      </c>
      <c r="Z267" s="108" t="str">
        <f>HYPERLINK('242MLInput'!AK423)</f>
        <v/>
      </c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</row>
    <row r="268" ht="10.5" customHeight="1">
      <c r="A268" s="12" t="str">
        <f t="shared" si="1"/>
        <v>242ML</v>
      </c>
      <c r="B268" s="88">
        <f t="shared" si="2"/>
        <v>2020</v>
      </c>
      <c r="C268" s="88">
        <f t="shared" si="3"/>
        <v>11</v>
      </c>
      <c r="D268" s="89">
        <f>'242MLInput'!B424</f>
        <v>44165</v>
      </c>
      <c r="E268" s="90" t="str">
        <f t="shared" si="23"/>
        <v>APA</v>
      </c>
      <c r="F268" s="91" t="str">
        <f>'242MLInput'!H424</f>
        <v>BUY</v>
      </c>
      <c r="G268" s="111" t="str">
        <f>'242MLInput'!N424</f>
        <v>Steve Watkins</v>
      </c>
      <c r="H268" s="111" t="str">
        <f>'242MLInput'!O424</f>
        <v/>
      </c>
      <c r="I268" s="111" t="str">
        <f>'242MLInput'!Q424</f>
        <v>Cargo</v>
      </c>
      <c r="J268" s="112" t="str">
        <f>'242MLInput'!R424</f>
        <v>Vector Aeromedical</v>
      </c>
      <c r="K268" s="113" t="str">
        <f>'242MLInput'!AC424</f>
        <v/>
      </c>
      <c r="L268" s="114"/>
      <c r="M268" s="115">
        <f>'242MLInput'!L424</f>
        <v>3.4</v>
      </c>
      <c r="N268" s="111" t="str">
        <f>IF(F268="","",(IF(R268='242MLInput'!K424,"","ERROR!")))</f>
        <v>#REF!</v>
      </c>
      <c r="O268" s="64"/>
      <c r="P268" s="64"/>
      <c r="Q268" s="133"/>
      <c r="R268" s="224" t="str">
        <f t="shared" si="24"/>
        <v>#REF!</v>
      </c>
      <c r="S268" s="108" t="str">
        <f>HYPERLINK('242MLInput'!AD424)</f>
        <v/>
      </c>
      <c r="T268" s="108" t="str">
        <f>HYPERLINK('242MLInput'!AE424)</f>
        <v/>
      </c>
      <c r="U268" s="108" t="str">
        <f>HYPERLINK('242MLInput'!AF424)</f>
        <v/>
      </c>
      <c r="V268" s="108" t="str">
        <f>HYPERLINK('242MLInput'!AG424)</f>
        <v/>
      </c>
      <c r="W268" s="108" t="str">
        <f>HYPERLINK('242MLInput'!AH424)</f>
        <v/>
      </c>
      <c r="X268" s="108" t="str">
        <f>HYPERLINK('242MLInput'!AI424)</f>
        <v/>
      </c>
      <c r="Y268" s="108" t="str">
        <f>HYPERLINK('242MLInput'!AJ424)</f>
        <v/>
      </c>
      <c r="Z268" s="108" t="str">
        <f>HYPERLINK('242MLInput'!AK424)</f>
        <v/>
      </c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</row>
    <row r="269" ht="10.5" customHeight="1">
      <c r="A269" s="12" t="str">
        <f t="shared" si="1"/>
        <v>242ML</v>
      </c>
      <c r="B269" s="88">
        <f t="shared" si="2"/>
        <v>2020</v>
      </c>
      <c r="C269" s="88">
        <f t="shared" si="3"/>
        <v>11</v>
      </c>
      <c r="D269" s="89">
        <f>'242MLInput'!B425</f>
        <v>44165</v>
      </c>
      <c r="E269" s="90" t="str">
        <f t="shared" si="23"/>
        <v>BUY</v>
      </c>
      <c r="F269" s="91" t="str">
        <f>'242MLInput'!H425</f>
        <v>IXD</v>
      </c>
      <c r="G269" s="111" t="str">
        <f>'242MLInput'!N425</f>
        <v>Steve Watkins</v>
      </c>
      <c r="H269" s="111" t="str">
        <f>'242MLInput'!O425</f>
        <v/>
      </c>
      <c r="I269" s="111" t="str">
        <f>'242MLInput'!Q425</f>
        <v>Cargo</v>
      </c>
      <c r="J269" s="112" t="str">
        <f>'242MLInput'!R425</f>
        <v>Vector Aeromedical</v>
      </c>
      <c r="K269" s="113" t="str">
        <f>'242MLInput'!AC425</f>
        <v/>
      </c>
      <c r="L269" s="114"/>
      <c r="M269" s="115">
        <f>'242MLInput'!L425</f>
        <v>2.4</v>
      </c>
      <c r="N269" s="111" t="str">
        <f>IF(F269="","",(IF(R269='242MLInput'!K425,"","ERROR!")))</f>
        <v>#REF!</v>
      </c>
      <c r="O269" s="64"/>
      <c r="P269" s="64"/>
      <c r="Q269" s="133"/>
      <c r="R269" s="224" t="str">
        <f t="shared" si="24"/>
        <v>#REF!</v>
      </c>
      <c r="S269" s="108" t="str">
        <f>HYPERLINK('242MLInput'!AD425)</f>
        <v/>
      </c>
      <c r="T269" s="108" t="str">
        <f>HYPERLINK('242MLInput'!AE425)</f>
        <v/>
      </c>
      <c r="U269" s="108" t="str">
        <f>HYPERLINK('242MLInput'!AF425)</f>
        <v/>
      </c>
      <c r="V269" s="108" t="str">
        <f>HYPERLINK('242MLInput'!AG425)</f>
        <v/>
      </c>
      <c r="W269" s="108" t="str">
        <f>HYPERLINK('242MLInput'!AH425)</f>
        <v/>
      </c>
      <c r="X269" s="108" t="str">
        <f>HYPERLINK('242MLInput'!AI425)</f>
        <v/>
      </c>
      <c r="Y269" s="108" t="str">
        <f>HYPERLINK('242MLInput'!AJ425)</f>
        <v/>
      </c>
      <c r="Z269" s="108" t="str">
        <f>HYPERLINK('242MLInput'!AK425)</f>
        <v/>
      </c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</row>
    <row r="270" ht="10.5" customHeight="1">
      <c r="A270" s="12" t="str">
        <f t="shared" si="1"/>
        <v>242ML</v>
      </c>
      <c r="B270" s="88">
        <f t="shared" si="2"/>
        <v>2020</v>
      </c>
      <c r="C270" s="88">
        <f t="shared" si="3"/>
        <v>11</v>
      </c>
      <c r="D270" s="89">
        <f>'242MLInput'!B426</f>
        <v>44165</v>
      </c>
      <c r="E270" s="90" t="str">
        <f t="shared" si="23"/>
        <v>IXD</v>
      </c>
      <c r="F270" s="91" t="str">
        <f>'242MLInput'!H426</f>
        <v>APA</v>
      </c>
      <c r="G270" s="111" t="str">
        <f>'242MLInput'!N426</f>
        <v>Steve Watkins</v>
      </c>
      <c r="H270" s="111" t="str">
        <f>'242MLInput'!O426</f>
        <v/>
      </c>
      <c r="I270" s="111" t="str">
        <f>'242MLInput'!Q426</f>
        <v>Cargo</v>
      </c>
      <c r="J270" s="112" t="str">
        <f>'242MLInput'!R426</f>
        <v>Vector Aeromedical</v>
      </c>
      <c r="K270" s="113" t="str">
        <f>'242MLInput'!AC426</f>
        <v/>
      </c>
      <c r="L270" s="114"/>
      <c r="M270" s="115">
        <f>'242MLInput'!L426</f>
        <v>1.5</v>
      </c>
      <c r="N270" s="111" t="str">
        <f>IF(F270="","",(IF(R270='242MLInput'!K426,"","ERROR!")))</f>
        <v>#REF!</v>
      </c>
      <c r="O270" s="64"/>
      <c r="P270" s="64"/>
      <c r="Q270" s="133"/>
      <c r="R270" s="224" t="str">
        <f t="shared" si="24"/>
        <v>#REF!</v>
      </c>
      <c r="S270" s="108" t="str">
        <f>HYPERLINK('242MLInput'!AD426)</f>
        <v/>
      </c>
      <c r="T270" s="108" t="str">
        <f>HYPERLINK('242MLInput'!AE426)</f>
        <v/>
      </c>
      <c r="U270" s="108" t="str">
        <f>HYPERLINK('242MLInput'!AF426)</f>
        <v/>
      </c>
      <c r="V270" s="108" t="str">
        <f>HYPERLINK('242MLInput'!AG426)</f>
        <v/>
      </c>
      <c r="W270" s="108" t="str">
        <f>HYPERLINK('242MLInput'!AH426)</f>
        <v/>
      </c>
      <c r="X270" s="108" t="str">
        <f>HYPERLINK('242MLInput'!AI426)</f>
        <v/>
      </c>
      <c r="Y270" s="108" t="str">
        <f>HYPERLINK('242MLInput'!AJ426)</f>
        <v/>
      </c>
      <c r="Z270" s="108" t="str">
        <f>HYPERLINK('242MLInput'!AK426)</f>
        <v/>
      </c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</row>
    <row r="271" ht="10.5" customHeight="1">
      <c r="A271" s="12" t="str">
        <f t="shared" si="1"/>
        <v>242ML</v>
      </c>
      <c r="B271" s="88">
        <f t="shared" si="2"/>
        <v>2020</v>
      </c>
      <c r="C271" s="88">
        <f t="shared" si="3"/>
        <v>12</v>
      </c>
      <c r="D271" s="89">
        <f>'242MLInput'!B427</f>
        <v>44166</v>
      </c>
      <c r="E271" s="90" t="str">
        <f t="shared" si="23"/>
        <v>APA</v>
      </c>
      <c r="F271" s="91" t="str">
        <f>'242MLInput'!H427</f>
        <v>BUY</v>
      </c>
      <c r="G271" s="111" t="str">
        <f>'242MLInput'!N427</f>
        <v>Steve Watkins</v>
      </c>
      <c r="H271" s="111" t="str">
        <f>'242MLInput'!O427</f>
        <v/>
      </c>
      <c r="I271" s="111" t="str">
        <f>'242MLInput'!Q427</f>
        <v>Cargo</v>
      </c>
      <c r="J271" s="112" t="str">
        <f>'242MLInput'!R427</f>
        <v>Vector Aeromedical</v>
      </c>
      <c r="K271" s="113" t="str">
        <f>'242MLInput'!AC427</f>
        <v/>
      </c>
      <c r="L271" s="114"/>
      <c r="M271" s="115">
        <f>'242MLInput'!L427</f>
        <v>3.5</v>
      </c>
      <c r="N271" s="111" t="str">
        <f>IF(F271="","",(IF(R271='242MLInput'!K427,"","ERROR!")))</f>
        <v>#REF!</v>
      </c>
      <c r="O271" s="64"/>
      <c r="P271" s="64"/>
      <c r="Q271" s="133"/>
      <c r="R271" s="224" t="str">
        <f t="shared" si="24"/>
        <v>#REF!</v>
      </c>
      <c r="S271" s="108" t="str">
        <f>HYPERLINK('242MLInput'!AD427)</f>
        <v/>
      </c>
      <c r="T271" s="108" t="str">
        <f>HYPERLINK('242MLInput'!AE427)</f>
        <v/>
      </c>
      <c r="U271" s="108" t="str">
        <f>HYPERLINK('242MLInput'!AF427)</f>
        <v/>
      </c>
      <c r="V271" s="108" t="str">
        <f>HYPERLINK('242MLInput'!AG427)</f>
        <v/>
      </c>
      <c r="W271" s="108" t="str">
        <f>HYPERLINK('242MLInput'!AH427)</f>
        <v/>
      </c>
      <c r="X271" s="108" t="str">
        <f>HYPERLINK('242MLInput'!AI427)</f>
        <v/>
      </c>
      <c r="Y271" s="108" t="str">
        <f>HYPERLINK('242MLInput'!AJ427)</f>
        <v/>
      </c>
      <c r="Z271" s="108" t="str">
        <f>HYPERLINK('242MLInput'!AK427)</f>
        <v/>
      </c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</row>
    <row r="272" ht="10.5" customHeight="1">
      <c r="A272" s="12" t="str">
        <f t="shared" si="1"/>
        <v>242ML</v>
      </c>
      <c r="B272" s="88">
        <f t="shared" si="2"/>
        <v>2020</v>
      </c>
      <c r="C272" s="88">
        <f t="shared" si="3"/>
        <v>12</v>
      </c>
      <c r="D272" s="89">
        <f>'242MLInput'!B428</f>
        <v>44166</v>
      </c>
      <c r="E272" s="90" t="str">
        <f t="shared" si="23"/>
        <v>BUY</v>
      </c>
      <c r="F272" s="91" t="str">
        <f>'242MLInput'!H428</f>
        <v>SLN</v>
      </c>
      <c r="G272" s="111" t="str">
        <f>'242MLInput'!N428</f>
        <v>Steve Watkins</v>
      </c>
      <c r="H272" s="111" t="str">
        <f>'242MLInput'!O428</f>
        <v/>
      </c>
      <c r="I272" s="111" t="str">
        <f>'242MLInput'!Q428</f>
        <v>Cargo</v>
      </c>
      <c r="J272" s="112" t="str">
        <f>'242MLInput'!R428</f>
        <v>Vector Aeromedical</v>
      </c>
      <c r="K272" s="113" t="str">
        <f>'242MLInput'!AC428</f>
        <v/>
      </c>
      <c r="L272" s="114"/>
      <c r="M272" s="115">
        <f>'242MLInput'!L428</f>
        <v>3</v>
      </c>
      <c r="N272" s="111" t="str">
        <f>IF(F272="","",(IF(R272='242MLInput'!K428,"","ERROR!")))</f>
        <v>#REF!</v>
      </c>
      <c r="O272" s="64"/>
      <c r="P272" s="64"/>
      <c r="Q272" s="133"/>
      <c r="R272" s="224" t="str">
        <f t="shared" si="24"/>
        <v>#REF!</v>
      </c>
      <c r="S272" s="108" t="str">
        <f>HYPERLINK('242MLInput'!AD428)</f>
        <v/>
      </c>
      <c r="T272" s="108" t="str">
        <f>HYPERLINK('242MLInput'!AE428)</f>
        <v/>
      </c>
      <c r="U272" s="108" t="str">
        <f>HYPERLINK('242MLInput'!AF428)</f>
        <v/>
      </c>
      <c r="V272" s="108" t="str">
        <f>HYPERLINK('242MLInput'!AG428)</f>
        <v/>
      </c>
      <c r="W272" s="108" t="str">
        <f>HYPERLINK('242MLInput'!AH428)</f>
        <v/>
      </c>
      <c r="X272" s="108" t="str">
        <f>HYPERLINK('242MLInput'!AI428)</f>
        <v/>
      </c>
      <c r="Y272" s="108" t="str">
        <f>HYPERLINK('242MLInput'!AJ428)</f>
        <v/>
      </c>
      <c r="Z272" s="108" t="str">
        <f>HYPERLINK('242MLInput'!AK428)</f>
        <v/>
      </c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</row>
    <row r="273" ht="10.5" customHeight="1">
      <c r="A273" s="12" t="str">
        <f t="shared" si="1"/>
        <v>242ML</v>
      </c>
      <c r="B273" s="88">
        <f t="shared" si="2"/>
        <v>2020</v>
      </c>
      <c r="C273" s="88">
        <f t="shared" si="3"/>
        <v>12</v>
      </c>
      <c r="D273" s="89">
        <f>'242MLInput'!B429</f>
        <v>44166</v>
      </c>
      <c r="E273" s="90" t="str">
        <f t="shared" si="23"/>
        <v>SLN</v>
      </c>
      <c r="F273" s="91" t="str">
        <f>'242MLInput'!H429</f>
        <v>APA</v>
      </c>
      <c r="G273" s="111" t="str">
        <f>'242MLInput'!N429</f>
        <v>Steve Watkins</v>
      </c>
      <c r="H273" s="111" t="str">
        <f>'242MLInput'!O429</f>
        <v/>
      </c>
      <c r="I273" s="111" t="str">
        <f>'242MLInput'!Q429</f>
        <v>Cargo</v>
      </c>
      <c r="J273" s="112" t="str">
        <f>'242MLInput'!R429</f>
        <v>Vector Aeromedical</v>
      </c>
      <c r="K273" s="113" t="str">
        <f>'242MLInput'!AC429</f>
        <v/>
      </c>
      <c r="L273" s="114"/>
      <c r="M273" s="115">
        <f>'242MLInput'!L429</f>
        <v>1.1</v>
      </c>
      <c r="N273" s="111" t="str">
        <f>IF(F273="","",(IF(R273='242MLInput'!K429,"","ERROR!")))</f>
        <v>#REF!</v>
      </c>
      <c r="O273" s="64"/>
      <c r="P273" s="64"/>
      <c r="Q273" s="133"/>
      <c r="R273" s="224" t="str">
        <f t="shared" si="24"/>
        <v>#REF!</v>
      </c>
      <c r="S273" s="108" t="str">
        <f>HYPERLINK('242MLInput'!AD429)</f>
        <v/>
      </c>
      <c r="T273" s="108" t="str">
        <f>HYPERLINK('242MLInput'!AE429)</f>
        <v/>
      </c>
      <c r="U273" s="108" t="str">
        <f>HYPERLINK('242MLInput'!AF429)</f>
        <v/>
      </c>
      <c r="V273" s="108" t="str">
        <f>HYPERLINK('242MLInput'!AG429)</f>
        <v/>
      </c>
      <c r="W273" s="108" t="str">
        <f>HYPERLINK('242MLInput'!AH429)</f>
        <v/>
      </c>
      <c r="X273" s="108" t="str">
        <f>HYPERLINK('242MLInput'!AI429)</f>
        <v/>
      </c>
      <c r="Y273" s="108" t="str">
        <f>HYPERLINK('242MLInput'!AJ429)</f>
        <v/>
      </c>
      <c r="Z273" s="108" t="str">
        <f>HYPERLINK('242MLInput'!AK429)</f>
        <v/>
      </c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</row>
    <row r="274" ht="10.5" customHeight="1">
      <c r="A274" s="12" t="str">
        <f t="shared" si="1"/>
        <v>242ML</v>
      </c>
      <c r="B274" s="88">
        <f t="shared" si="2"/>
        <v>2020</v>
      </c>
      <c r="C274" s="88">
        <f t="shared" si="3"/>
        <v>12</v>
      </c>
      <c r="D274" s="89">
        <f>'242MLInput'!B430</f>
        <v>44167</v>
      </c>
      <c r="E274" s="90" t="str">
        <f t="shared" si="23"/>
        <v>APA</v>
      </c>
      <c r="F274" s="91" t="str">
        <f>'242MLInput'!H430</f>
        <v>BUY</v>
      </c>
      <c r="G274" s="111" t="str">
        <f>'242MLInput'!N430</f>
        <v>Steve Watkins</v>
      </c>
      <c r="H274" s="111" t="str">
        <f>'242MLInput'!O430</f>
        <v/>
      </c>
      <c r="I274" s="111" t="str">
        <f>'242MLInput'!Q430</f>
        <v>Cargo</v>
      </c>
      <c r="J274" s="112" t="str">
        <f>'242MLInput'!R430</f>
        <v>Vector Aeromedical</v>
      </c>
      <c r="K274" s="113" t="str">
        <f>'242MLInput'!AC430</f>
        <v/>
      </c>
      <c r="L274" s="114"/>
      <c r="M274" s="115">
        <f>'242MLInput'!L430</f>
        <v>3.5</v>
      </c>
      <c r="N274" s="111" t="str">
        <f>IF(F274="","",(IF(R274='242MLInput'!K430,"","ERROR!")))</f>
        <v>#REF!</v>
      </c>
      <c r="O274" s="64"/>
      <c r="P274" s="64"/>
      <c r="Q274" s="133"/>
      <c r="R274" s="224" t="str">
        <f t="shared" si="24"/>
        <v>#REF!</v>
      </c>
      <c r="S274" s="108" t="str">
        <f>HYPERLINK('242MLInput'!AD430)</f>
        <v/>
      </c>
      <c r="T274" s="108" t="str">
        <f>HYPERLINK('242MLInput'!AE430)</f>
        <v/>
      </c>
      <c r="U274" s="108" t="str">
        <f>HYPERLINK('242MLInput'!AF430)</f>
        <v/>
      </c>
      <c r="V274" s="108" t="str">
        <f>HYPERLINK('242MLInput'!AG430)</f>
        <v/>
      </c>
      <c r="W274" s="108" t="str">
        <f>HYPERLINK('242MLInput'!AH430)</f>
        <v/>
      </c>
      <c r="X274" s="108" t="str">
        <f>HYPERLINK('242MLInput'!AI430)</f>
        <v/>
      </c>
      <c r="Y274" s="108" t="str">
        <f>HYPERLINK('242MLInput'!AJ430)</f>
        <v/>
      </c>
      <c r="Z274" s="108" t="str">
        <f>HYPERLINK('242MLInput'!AK430)</f>
        <v/>
      </c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</row>
    <row r="275" ht="10.5" customHeight="1">
      <c r="A275" s="12" t="str">
        <f t="shared" si="1"/>
        <v>242ML</v>
      </c>
      <c r="B275" s="88">
        <f t="shared" si="2"/>
        <v>2020</v>
      </c>
      <c r="C275" s="88">
        <f t="shared" si="3"/>
        <v>12</v>
      </c>
      <c r="D275" s="89">
        <f>'242MLInput'!B431</f>
        <v>44167</v>
      </c>
      <c r="E275" s="90" t="str">
        <f t="shared" si="23"/>
        <v>BUY</v>
      </c>
      <c r="F275" s="91" t="str">
        <f>'242MLInput'!H431</f>
        <v>SLN</v>
      </c>
      <c r="G275" s="111" t="str">
        <f>'242MLInput'!N431</f>
        <v>Steve Watkins</v>
      </c>
      <c r="H275" s="111" t="str">
        <f>'242MLInput'!O431</f>
        <v/>
      </c>
      <c r="I275" s="111" t="str">
        <f>'242MLInput'!Q431</f>
        <v>Cargo</v>
      </c>
      <c r="J275" s="112" t="str">
        <f>'242MLInput'!R431</f>
        <v>Vector Aeromedical</v>
      </c>
      <c r="K275" s="113" t="str">
        <f>'242MLInput'!AC431</f>
        <v/>
      </c>
      <c r="L275" s="114"/>
      <c r="M275" s="115">
        <f>'242MLInput'!L431</f>
        <v>3</v>
      </c>
      <c r="N275" s="111" t="str">
        <f>IF(F275="","",(IF(R275='242MLInput'!K431,"","ERROR!")))</f>
        <v>#REF!</v>
      </c>
      <c r="O275" s="64"/>
      <c r="P275" s="64"/>
      <c r="Q275" s="133"/>
      <c r="R275" s="224" t="str">
        <f t="shared" si="24"/>
        <v>#REF!</v>
      </c>
      <c r="S275" s="108" t="str">
        <f>HYPERLINK('242MLInput'!AD431)</f>
        <v/>
      </c>
      <c r="T275" s="108" t="str">
        <f>HYPERLINK('242MLInput'!AE431)</f>
        <v/>
      </c>
      <c r="U275" s="108" t="str">
        <f>HYPERLINK('242MLInput'!AF431)</f>
        <v/>
      </c>
      <c r="V275" s="108" t="str">
        <f>HYPERLINK('242MLInput'!AG431)</f>
        <v/>
      </c>
      <c r="W275" s="108" t="str">
        <f>HYPERLINK('242MLInput'!AH431)</f>
        <v/>
      </c>
      <c r="X275" s="108" t="str">
        <f>HYPERLINK('242MLInput'!AI431)</f>
        <v/>
      </c>
      <c r="Y275" s="108" t="str">
        <f>HYPERLINK('242MLInput'!AJ431)</f>
        <v/>
      </c>
      <c r="Z275" s="108" t="str">
        <f>HYPERLINK('242MLInput'!AK431)</f>
        <v/>
      </c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</row>
    <row r="276" ht="10.5" customHeight="1">
      <c r="A276" s="12" t="str">
        <f t="shared" si="1"/>
        <v>242ML</v>
      </c>
      <c r="B276" s="88">
        <f t="shared" si="2"/>
        <v>2020</v>
      </c>
      <c r="C276" s="88">
        <f t="shared" si="3"/>
        <v>12</v>
      </c>
      <c r="D276" s="89">
        <f>'242MLInput'!B432</f>
        <v>44167</v>
      </c>
      <c r="E276" s="90" t="str">
        <f t="shared" si="23"/>
        <v>SLN</v>
      </c>
      <c r="F276" s="91" t="str">
        <f>'242MLInput'!H432</f>
        <v>APA</v>
      </c>
      <c r="G276" s="111" t="str">
        <f>'242MLInput'!N432</f>
        <v>Steve Watkins</v>
      </c>
      <c r="H276" s="111" t="str">
        <f>'242MLInput'!O432</f>
        <v/>
      </c>
      <c r="I276" s="111" t="str">
        <f>'242MLInput'!Q432</f>
        <v>Cargo</v>
      </c>
      <c r="J276" s="112" t="str">
        <f>'242MLInput'!R432</f>
        <v>Vector Aeromedical</v>
      </c>
      <c r="K276" s="113" t="str">
        <f>'242MLInput'!AC432</f>
        <v/>
      </c>
      <c r="L276" s="114"/>
      <c r="M276" s="115">
        <f>'242MLInput'!L432</f>
        <v>0.9</v>
      </c>
      <c r="N276" s="111" t="str">
        <f>IF(F276="","",(IF(R276='242MLInput'!K432,"","ERROR!")))</f>
        <v>#REF!</v>
      </c>
      <c r="O276" s="64"/>
      <c r="P276" s="64"/>
      <c r="Q276" s="133"/>
      <c r="R276" s="224" t="str">
        <f t="shared" si="24"/>
        <v>#REF!</v>
      </c>
      <c r="S276" s="108" t="str">
        <f>HYPERLINK('242MLInput'!AD432)</f>
        <v/>
      </c>
      <c r="T276" s="108" t="str">
        <f>HYPERLINK('242MLInput'!AE432)</f>
        <v/>
      </c>
      <c r="U276" s="108" t="str">
        <f>HYPERLINK('242MLInput'!AF432)</f>
        <v/>
      </c>
      <c r="V276" s="108" t="str">
        <f>HYPERLINK('242MLInput'!AG432)</f>
        <v/>
      </c>
      <c r="W276" s="108" t="str">
        <f>HYPERLINK('242MLInput'!AH432)</f>
        <v/>
      </c>
      <c r="X276" s="108" t="str">
        <f>HYPERLINK('242MLInput'!AI432)</f>
        <v/>
      </c>
      <c r="Y276" s="108" t="str">
        <f>HYPERLINK('242MLInput'!AJ432)</f>
        <v/>
      </c>
      <c r="Z276" s="108" t="str">
        <f>HYPERLINK('242MLInput'!AK432)</f>
        <v/>
      </c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</row>
    <row r="277" ht="10.5" customHeight="1">
      <c r="A277" s="12" t="str">
        <f t="shared" si="1"/>
        <v>242ML</v>
      </c>
      <c r="B277" s="88">
        <f t="shared" si="2"/>
        <v>2020</v>
      </c>
      <c r="C277" s="88">
        <f t="shared" si="3"/>
        <v>12</v>
      </c>
      <c r="D277" s="89">
        <f>'242MLInput'!B433</f>
        <v>44168</v>
      </c>
      <c r="E277" s="90" t="str">
        <f t="shared" si="23"/>
        <v>APA</v>
      </c>
      <c r="F277" s="91" t="str">
        <f>'242MLInput'!H433</f>
        <v>BUY</v>
      </c>
      <c r="G277" s="111" t="str">
        <f>'242MLInput'!N433</f>
        <v>Steve Watkins</v>
      </c>
      <c r="H277" s="111" t="str">
        <f>'242MLInput'!O433</f>
        <v/>
      </c>
      <c r="I277" s="111" t="str">
        <f>'242MLInput'!Q433</f>
        <v>Cargo</v>
      </c>
      <c r="J277" s="112" t="str">
        <f>'242MLInput'!R433</f>
        <v>Vector Aeromedical</v>
      </c>
      <c r="K277" s="113" t="str">
        <f>'242MLInput'!AC433</f>
        <v/>
      </c>
      <c r="L277" s="114"/>
      <c r="M277" s="115">
        <f>'242MLInput'!L433</f>
        <v>3.7</v>
      </c>
      <c r="N277" s="111" t="str">
        <f>IF(F277="","",(IF(R277='242MLInput'!K433,"","ERROR!")))</f>
        <v>#REF!</v>
      </c>
      <c r="O277" s="64"/>
      <c r="P277" s="64"/>
      <c r="Q277" s="133"/>
      <c r="R277" s="224" t="str">
        <f t="shared" si="24"/>
        <v>#REF!</v>
      </c>
      <c r="S277" s="108" t="str">
        <f>HYPERLINK('242MLInput'!AD433)</f>
        <v/>
      </c>
      <c r="T277" s="108" t="str">
        <f>HYPERLINK('242MLInput'!AE433)</f>
        <v/>
      </c>
      <c r="U277" s="108" t="str">
        <f>HYPERLINK('242MLInput'!AF433)</f>
        <v/>
      </c>
      <c r="V277" s="108" t="str">
        <f>HYPERLINK('242MLInput'!AG433)</f>
        <v/>
      </c>
      <c r="W277" s="108" t="str">
        <f>HYPERLINK('242MLInput'!AH433)</f>
        <v/>
      </c>
      <c r="X277" s="108" t="str">
        <f>HYPERLINK('242MLInput'!AI433)</f>
        <v/>
      </c>
      <c r="Y277" s="108" t="str">
        <f>HYPERLINK('242MLInput'!AJ433)</f>
        <v/>
      </c>
      <c r="Z277" s="108" t="str">
        <f>HYPERLINK('242MLInput'!AK433)</f>
        <v/>
      </c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</row>
    <row r="278" ht="10.5" customHeight="1">
      <c r="A278" s="12" t="str">
        <f t="shared" si="1"/>
        <v>242ML</v>
      </c>
      <c r="B278" s="88">
        <f t="shared" si="2"/>
        <v>2020</v>
      </c>
      <c r="C278" s="88">
        <f t="shared" si="3"/>
        <v>12</v>
      </c>
      <c r="D278" s="89">
        <f>'242MLInput'!B434</f>
        <v>44168</v>
      </c>
      <c r="E278" s="90" t="str">
        <f t="shared" si="23"/>
        <v>BUY</v>
      </c>
      <c r="F278" s="91" t="str">
        <f>'242MLInput'!H434</f>
        <v>SLN</v>
      </c>
      <c r="G278" s="111" t="str">
        <f>'242MLInput'!N434</f>
        <v>Kevin Mock</v>
      </c>
      <c r="H278" s="111" t="str">
        <f>'242MLInput'!O434</f>
        <v/>
      </c>
      <c r="I278" s="111" t="str">
        <f>'242MLInput'!Q434</f>
        <v>Cargo</v>
      </c>
      <c r="J278" s="112" t="str">
        <f>'242MLInput'!R434</f>
        <v>Vector Aeromedical</v>
      </c>
      <c r="K278" s="113" t="str">
        <f>'242MLInput'!AC434</f>
        <v/>
      </c>
      <c r="L278" s="114"/>
      <c r="M278" s="115">
        <f>'242MLInput'!L434</f>
        <v>2.9</v>
      </c>
      <c r="N278" s="111" t="str">
        <f>IF(F278="","",(IF(R278='242MLInput'!K434,"","ERROR!")))</f>
        <v>#REF!</v>
      </c>
      <c r="O278" s="64"/>
      <c r="P278" s="64"/>
      <c r="Q278" s="133"/>
      <c r="R278" s="224" t="str">
        <f t="shared" si="24"/>
        <v>#REF!</v>
      </c>
      <c r="S278" s="108" t="str">
        <f>HYPERLINK('242MLInput'!AD434)</f>
        <v/>
      </c>
      <c r="T278" s="108" t="str">
        <f>HYPERLINK('242MLInput'!AE434)</f>
        <v/>
      </c>
      <c r="U278" s="108" t="str">
        <f>HYPERLINK('242MLInput'!AF434)</f>
        <v/>
      </c>
      <c r="V278" s="108" t="str">
        <f>HYPERLINK('242MLInput'!AG434)</f>
        <v/>
      </c>
      <c r="W278" s="108" t="str">
        <f>HYPERLINK('242MLInput'!AH434)</f>
        <v/>
      </c>
      <c r="X278" s="108" t="str">
        <f>HYPERLINK('242MLInput'!AI434)</f>
        <v/>
      </c>
      <c r="Y278" s="108" t="str">
        <f>HYPERLINK('242MLInput'!AJ434)</f>
        <v/>
      </c>
      <c r="Z278" s="108" t="str">
        <f>HYPERLINK('242MLInput'!AK434)</f>
        <v/>
      </c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</row>
    <row r="279" ht="10.5" customHeight="1">
      <c r="A279" s="12" t="str">
        <f t="shared" si="1"/>
        <v>242ML</v>
      </c>
      <c r="B279" s="88">
        <f t="shared" si="2"/>
        <v>2020</v>
      </c>
      <c r="C279" s="88">
        <f t="shared" si="3"/>
        <v>12</v>
      </c>
      <c r="D279" s="89">
        <f>'242MLInput'!B435</f>
        <v>44168</v>
      </c>
      <c r="E279" s="90" t="str">
        <f t="shared" si="23"/>
        <v>SLN</v>
      </c>
      <c r="F279" s="91" t="str">
        <f>'242MLInput'!H435</f>
        <v>APA</v>
      </c>
      <c r="G279" s="111" t="str">
        <f>'242MLInput'!N435</f>
        <v>Kevin Mock</v>
      </c>
      <c r="H279" s="111" t="str">
        <f>'242MLInput'!O435</f>
        <v/>
      </c>
      <c r="I279" s="111" t="str">
        <f>'242MLInput'!Q435</f>
        <v>Cargo</v>
      </c>
      <c r="J279" s="112" t="str">
        <f>'242MLInput'!R435</f>
        <v>Vector Aeromedical</v>
      </c>
      <c r="K279" s="113" t="str">
        <f>'242MLInput'!AC435</f>
        <v/>
      </c>
      <c r="L279" s="114"/>
      <c r="M279" s="115">
        <f>'242MLInput'!L435</f>
        <v>1.1</v>
      </c>
      <c r="N279" s="111" t="str">
        <f>IF(F279="","",(IF(R279='242MLInput'!K435,"","ERROR!")))</f>
        <v>#REF!</v>
      </c>
      <c r="O279" s="64"/>
      <c r="P279" s="64"/>
      <c r="Q279" s="133"/>
      <c r="R279" s="224" t="str">
        <f t="shared" si="24"/>
        <v>#REF!</v>
      </c>
      <c r="S279" s="108" t="str">
        <f>HYPERLINK('242MLInput'!AD435)</f>
        <v/>
      </c>
      <c r="T279" s="108" t="str">
        <f>HYPERLINK('242MLInput'!AE435)</f>
        <v/>
      </c>
      <c r="U279" s="108" t="str">
        <f>HYPERLINK('242MLInput'!AF435)</f>
        <v/>
      </c>
      <c r="V279" s="108" t="str">
        <f>HYPERLINK('242MLInput'!AG435)</f>
        <v/>
      </c>
      <c r="W279" s="108" t="str">
        <f>HYPERLINK('242MLInput'!AH435)</f>
        <v/>
      </c>
      <c r="X279" s="108" t="str">
        <f>HYPERLINK('242MLInput'!AI435)</f>
        <v/>
      </c>
      <c r="Y279" s="108" t="str">
        <f>HYPERLINK('242MLInput'!AJ435)</f>
        <v/>
      </c>
      <c r="Z279" s="108" t="str">
        <f>HYPERLINK('242MLInput'!AK435)</f>
        <v/>
      </c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</row>
    <row r="280" ht="10.5" customHeight="1">
      <c r="A280" s="12" t="str">
        <f t="shared" si="1"/>
        <v>242ML</v>
      </c>
      <c r="B280" s="88">
        <f t="shared" si="2"/>
        <v>2020</v>
      </c>
      <c r="C280" s="88">
        <f t="shared" si="3"/>
        <v>12</v>
      </c>
      <c r="D280" s="89">
        <f>'242MLInput'!B436</f>
        <v>44169</v>
      </c>
      <c r="E280" s="90" t="str">
        <f t="shared" si="23"/>
        <v>APA</v>
      </c>
      <c r="F280" s="91" t="str">
        <f>'242MLInput'!H436</f>
        <v>BUY</v>
      </c>
      <c r="G280" s="111" t="str">
        <f>'242MLInput'!N436</f>
        <v>Kevin Mock</v>
      </c>
      <c r="H280" s="111" t="str">
        <f>'242MLInput'!O436</f>
        <v/>
      </c>
      <c r="I280" s="111" t="str">
        <f>'242MLInput'!Q436</f>
        <v>Cargo</v>
      </c>
      <c r="J280" s="112" t="str">
        <f>'242MLInput'!R436</f>
        <v>Vector Aeromedical</v>
      </c>
      <c r="K280" s="113" t="str">
        <f>'242MLInput'!AC436</f>
        <v/>
      </c>
      <c r="L280" s="114"/>
      <c r="M280" s="115">
        <f>'242MLInput'!L436</f>
        <v>3.8</v>
      </c>
      <c r="N280" s="111" t="str">
        <f>IF(F280="","",(IF(R280='242MLInput'!K436,"","ERROR!")))</f>
        <v>#REF!</v>
      </c>
      <c r="O280" s="64"/>
      <c r="P280" s="64"/>
      <c r="Q280" s="133"/>
      <c r="R280" s="224" t="str">
        <f t="shared" si="24"/>
        <v>#REF!</v>
      </c>
      <c r="S280" s="108" t="str">
        <f>HYPERLINK('242MLInput'!AD436)</f>
        <v/>
      </c>
      <c r="T280" s="108" t="str">
        <f>HYPERLINK('242MLInput'!AE436)</f>
        <v/>
      </c>
      <c r="U280" s="108" t="str">
        <f>HYPERLINK('242MLInput'!AF436)</f>
        <v/>
      </c>
      <c r="V280" s="108" t="str">
        <f>HYPERLINK('242MLInput'!AG436)</f>
        <v/>
      </c>
      <c r="W280" s="108" t="str">
        <f>HYPERLINK('242MLInput'!AH436)</f>
        <v/>
      </c>
      <c r="X280" s="108" t="str">
        <f>HYPERLINK('242MLInput'!AI436)</f>
        <v/>
      </c>
      <c r="Y280" s="108" t="str">
        <f>HYPERLINK('242MLInput'!AJ436)</f>
        <v/>
      </c>
      <c r="Z280" s="108" t="str">
        <f>HYPERLINK('242MLInput'!AK436)</f>
        <v/>
      </c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</row>
    <row r="281" ht="10.5" customHeight="1">
      <c r="A281" s="12" t="str">
        <f t="shared" si="1"/>
        <v>242ML</v>
      </c>
      <c r="B281" s="88">
        <f t="shared" si="2"/>
        <v>2020</v>
      </c>
      <c r="C281" s="88">
        <f t="shared" si="3"/>
        <v>12</v>
      </c>
      <c r="D281" s="89">
        <f>'242MLInput'!B437</f>
        <v>44169</v>
      </c>
      <c r="E281" s="90" t="str">
        <f t="shared" si="23"/>
        <v>BUY</v>
      </c>
      <c r="F281" s="91" t="str">
        <f>'242MLInput'!H437</f>
        <v>BLF</v>
      </c>
      <c r="G281" s="111" t="str">
        <f>'242MLInput'!N437</f>
        <v>Steve Watkins</v>
      </c>
      <c r="H281" s="111" t="str">
        <f>'242MLInput'!O437</f>
        <v/>
      </c>
      <c r="I281" s="111" t="str">
        <f>'242MLInput'!Q437</f>
        <v>Passenger</v>
      </c>
      <c r="J281" s="112" t="str">
        <f>'242MLInput'!R437</f>
        <v>Foye</v>
      </c>
      <c r="K281" s="113" t="str">
        <f>'242MLInput'!AC437</f>
        <v/>
      </c>
      <c r="L281" s="114"/>
      <c r="M281" s="115">
        <f>'242MLInput'!L437</f>
        <v>0.5</v>
      </c>
      <c r="N281" s="111" t="str">
        <f>IF(F281="","",(IF(R281='242MLInput'!K437,"","ERROR!")))</f>
        <v>#REF!</v>
      </c>
      <c r="O281" s="64"/>
      <c r="P281" s="64"/>
      <c r="Q281" s="133"/>
      <c r="R281" s="224" t="str">
        <f t="shared" si="24"/>
        <v>#REF!</v>
      </c>
      <c r="S281" s="108" t="str">
        <f>HYPERLINK('242MLInput'!AD437)</f>
        <v/>
      </c>
      <c r="T281" s="108" t="str">
        <f>HYPERLINK('242MLInput'!AE437)</f>
        <v/>
      </c>
      <c r="U281" s="108" t="str">
        <f>HYPERLINK('242MLInput'!AF437)</f>
        <v/>
      </c>
      <c r="V281" s="108" t="str">
        <f>HYPERLINK('242MLInput'!AG437)</f>
        <v/>
      </c>
      <c r="W281" s="108" t="str">
        <f>HYPERLINK('242MLInput'!AH437)</f>
        <v/>
      </c>
      <c r="X281" s="108" t="str">
        <f>HYPERLINK('242MLInput'!AI437)</f>
        <v/>
      </c>
      <c r="Y281" s="108" t="str">
        <f>HYPERLINK('242MLInput'!AJ437)</f>
        <v/>
      </c>
      <c r="Z281" s="108" t="str">
        <f>HYPERLINK('242MLInput'!AK437)</f>
        <v/>
      </c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</row>
    <row r="282" ht="10.5" customHeight="1">
      <c r="A282" s="12" t="str">
        <f t="shared" si="1"/>
        <v>242ML</v>
      </c>
      <c r="B282" s="88">
        <f t="shared" si="2"/>
        <v>2020</v>
      </c>
      <c r="C282" s="88">
        <f t="shared" si="3"/>
        <v>12</v>
      </c>
      <c r="D282" s="89">
        <f>'242MLInput'!B438</f>
        <v>44169</v>
      </c>
      <c r="E282" s="90" t="str">
        <f t="shared" si="23"/>
        <v>BLF</v>
      </c>
      <c r="F282" s="91" t="str">
        <f>'242MLInput'!H438</f>
        <v>SLN</v>
      </c>
      <c r="G282" s="111" t="str">
        <f>'242MLInput'!N438</f>
        <v>Steve Watkins</v>
      </c>
      <c r="H282" s="111" t="str">
        <f>'242MLInput'!O438</f>
        <v/>
      </c>
      <c r="I282" s="111" t="str">
        <f>'242MLInput'!Q438</f>
        <v>Passenger</v>
      </c>
      <c r="J282" s="112" t="str">
        <f>'242MLInput'!R438</f>
        <v>Foye</v>
      </c>
      <c r="K282" s="113" t="str">
        <f>'242MLInput'!AC438</f>
        <v/>
      </c>
      <c r="L282" s="114"/>
      <c r="M282" s="115">
        <f>'242MLInput'!L438</f>
        <v>2.6</v>
      </c>
      <c r="N282" s="111" t="str">
        <f>IF(F282="","",(IF(R282='242MLInput'!K438,"","ERROR!")))</f>
        <v>#REF!</v>
      </c>
      <c r="O282" s="64"/>
      <c r="P282" s="64"/>
      <c r="Q282" s="133"/>
      <c r="R282" s="224" t="str">
        <f t="shared" si="24"/>
        <v>#REF!</v>
      </c>
      <c r="S282" s="108" t="str">
        <f>HYPERLINK('242MLInput'!AD438)</f>
        <v/>
      </c>
      <c r="T282" s="108" t="str">
        <f>HYPERLINK('242MLInput'!AE438)</f>
        <v/>
      </c>
      <c r="U282" s="108" t="str">
        <f>HYPERLINK('242MLInput'!AF438)</f>
        <v/>
      </c>
      <c r="V282" s="108" t="str">
        <f>HYPERLINK('242MLInput'!AG438)</f>
        <v/>
      </c>
      <c r="W282" s="108" t="str">
        <f>HYPERLINK('242MLInput'!AH438)</f>
        <v/>
      </c>
      <c r="X282" s="108" t="str">
        <f>HYPERLINK('242MLInput'!AI438)</f>
        <v/>
      </c>
      <c r="Y282" s="108" t="str">
        <f>HYPERLINK('242MLInput'!AJ438)</f>
        <v/>
      </c>
      <c r="Z282" s="108" t="str">
        <f>HYPERLINK('242MLInput'!AK438)</f>
        <v/>
      </c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</row>
    <row r="283" ht="10.5" customHeight="1">
      <c r="A283" s="12" t="str">
        <f t="shared" si="1"/>
        <v>242ML</v>
      </c>
      <c r="B283" s="88">
        <f t="shared" si="2"/>
        <v>2020</v>
      </c>
      <c r="C283" s="88">
        <f t="shared" si="3"/>
        <v>12</v>
      </c>
      <c r="D283" s="89">
        <f>'242MLInput'!B439</f>
        <v>44169</v>
      </c>
      <c r="E283" s="90" t="str">
        <f t="shared" si="23"/>
        <v>SLN</v>
      </c>
      <c r="F283" s="91" t="str">
        <f>'242MLInput'!H439</f>
        <v>APA</v>
      </c>
      <c r="G283" s="111" t="str">
        <f>'242MLInput'!N439</f>
        <v>Steve Watkins</v>
      </c>
      <c r="H283" s="111" t="str">
        <f>'242MLInput'!O439</f>
        <v/>
      </c>
      <c r="I283" s="111" t="str">
        <f>'242MLInput'!Q439</f>
        <v>Passenger</v>
      </c>
      <c r="J283" s="112" t="str">
        <f>'242MLInput'!R439</f>
        <v>Foye</v>
      </c>
      <c r="K283" s="113" t="str">
        <f>'242MLInput'!AC439</f>
        <v/>
      </c>
      <c r="L283" s="114"/>
      <c r="M283" s="115">
        <f>'242MLInput'!L439</f>
        <v>1.2</v>
      </c>
      <c r="N283" s="111" t="str">
        <f>IF(F283="","",(IF(R283='242MLInput'!K439,"","ERROR!")))</f>
        <v>#REF!</v>
      </c>
      <c r="O283" s="64"/>
      <c r="P283" s="64"/>
      <c r="Q283" s="133"/>
      <c r="R283" s="224" t="str">
        <f t="shared" si="24"/>
        <v>#REF!</v>
      </c>
      <c r="S283" s="108" t="str">
        <f>HYPERLINK('242MLInput'!AD439)</f>
        <v/>
      </c>
      <c r="T283" s="108" t="str">
        <f>HYPERLINK('242MLInput'!AE439)</f>
        <v/>
      </c>
      <c r="U283" s="108" t="str">
        <f>HYPERLINK('242MLInput'!AF439)</f>
        <v/>
      </c>
      <c r="V283" s="108" t="str">
        <f>HYPERLINK('242MLInput'!AG439)</f>
        <v/>
      </c>
      <c r="W283" s="108" t="str">
        <f>HYPERLINK('242MLInput'!AH439)</f>
        <v/>
      </c>
      <c r="X283" s="108" t="str">
        <f>HYPERLINK('242MLInput'!AI439)</f>
        <v/>
      </c>
      <c r="Y283" s="108" t="str">
        <f>HYPERLINK('242MLInput'!AJ439)</f>
        <v/>
      </c>
      <c r="Z283" s="108" t="str">
        <f>HYPERLINK('242MLInput'!AK439)</f>
        <v/>
      </c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</row>
    <row r="284" ht="10.5" customHeight="1">
      <c r="A284" s="12" t="str">
        <f t="shared" si="1"/>
        <v>242ML</v>
      </c>
      <c r="B284" s="88">
        <f t="shared" si="2"/>
        <v>2020</v>
      </c>
      <c r="C284" s="88">
        <f t="shared" si="3"/>
        <v>12</v>
      </c>
      <c r="D284" s="89">
        <f>'242MLInput'!B440</f>
        <v>44170</v>
      </c>
      <c r="E284" s="90" t="str">
        <f t="shared" si="23"/>
        <v>APA</v>
      </c>
      <c r="F284" s="91" t="str">
        <f>'242MLInput'!H440</f>
        <v>BUY</v>
      </c>
      <c r="G284" s="111" t="str">
        <f>'242MLInput'!N440</f>
        <v>Steve Watkins</v>
      </c>
      <c r="H284" s="111" t="str">
        <f>'242MLInput'!O440</f>
        <v/>
      </c>
      <c r="I284" s="111" t="str">
        <f>'242MLInput'!Q440</f>
        <v>Cargo</v>
      </c>
      <c r="J284" s="112" t="str">
        <f>'242MLInput'!R440</f>
        <v>Vector Aeromedical</v>
      </c>
      <c r="K284" s="113" t="str">
        <f>'242MLInput'!AC440</f>
        <v/>
      </c>
      <c r="L284" s="114"/>
      <c r="M284" s="115">
        <f>'242MLInput'!L440</f>
        <v>3.5</v>
      </c>
      <c r="N284" s="111" t="str">
        <f>IF(F284="","",(IF(R284='242MLInput'!K440,"","ERROR!")))</f>
        <v>#REF!</v>
      </c>
      <c r="O284" s="64"/>
      <c r="P284" s="64"/>
      <c r="Q284" s="133"/>
      <c r="R284" s="224" t="str">
        <f t="shared" si="24"/>
        <v>#REF!</v>
      </c>
      <c r="S284" s="108" t="str">
        <f>HYPERLINK('242MLInput'!AD440)</f>
        <v/>
      </c>
      <c r="T284" s="108" t="str">
        <f>HYPERLINK('242MLInput'!AE440)</f>
        <v/>
      </c>
      <c r="U284" s="108" t="str">
        <f>HYPERLINK('242MLInput'!AF440)</f>
        <v/>
      </c>
      <c r="V284" s="108" t="str">
        <f>HYPERLINK('242MLInput'!AG440)</f>
        <v/>
      </c>
      <c r="W284" s="108" t="str">
        <f>HYPERLINK('242MLInput'!AH440)</f>
        <v/>
      </c>
      <c r="X284" s="108" t="str">
        <f>HYPERLINK('242MLInput'!AI440)</f>
        <v/>
      </c>
      <c r="Y284" s="108" t="str">
        <f>HYPERLINK('242MLInput'!AJ440)</f>
        <v/>
      </c>
      <c r="Z284" s="108" t="str">
        <f>HYPERLINK('242MLInput'!AK440)</f>
        <v/>
      </c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</row>
    <row r="285" ht="10.5" customHeight="1">
      <c r="A285" s="12" t="str">
        <f t="shared" si="1"/>
        <v>242ML</v>
      </c>
      <c r="B285" s="88">
        <f t="shared" si="2"/>
        <v>2020</v>
      </c>
      <c r="C285" s="88">
        <f t="shared" si="3"/>
        <v>12</v>
      </c>
      <c r="D285" s="89">
        <f>'242MLInput'!B441</f>
        <v>44170</v>
      </c>
      <c r="E285" s="90" t="str">
        <f t="shared" si="23"/>
        <v>BUY</v>
      </c>
      <c r="F285" s="91" t="str">
        <f>'242MLInput'!H441</f>
        <v>GSO</v>
      </c>
      <c r="G285" s="111" t="str">
        <f>'242MLInput'!N441</f>
        <v>Steve Watkins</v>
      </c>
      <c r="H285" s="111" t="str">
        <f>'242MLInput'!O441</f>
        <v/>
      </c>
      <c r="I285" s="111" t="str">
        <f>'242MLInput'!Q441</f>
        <v>Cargo</v>
      </c>
      <c r="J285" s="112" t="str">
        <f>'242MLInput'!R441</f>
        <v>Vector Aeromedical</v>
      </c>
      <c r="K285" s="113" t="str">
        <f>'242MLInput'!AC441</f>
        <v/>
      </c>
      <c r="L285" s="114"/>
      <c r="M285" s="115">
        <f>'242MLInput'!L441</f>
        <v>0.2</v>
      </c>
      <c r="N285" s="111" t="str">
        <f>IF(F285="","",(IF(R285='242MLInput'!K441,"","ERROR!")))</f>
        <v>#REF!</v>
      </c>
      <c r="O285" s="64"/>
      <c r="P285" s="64"/>
      <c r="Q285" s="133"/>
      <c r="R285" s="224" t="str">
        <f t="shared" si="24"/>
        <v>#REF!</v>
      </c>
      <c r="S285" s="108" t="str">
        <f>HYPERLINK('242MLInput'!AD441)</f>
        <v/>
      </c>
      <c r="T285" s="108" t="str">
        <f>HYPERLINK('242MLInput'!AE441)</f>
        <v/>
      </c>
      <c r="U285" s="108" t="str">
        <f>HYPERLINK('242MLInput'!AF441)</f>
        <v/>
      </c>
      <c r="V285" s="108" t="str">
        <f>HYPERLINK('242MLInput'!AG441)</f>
        <v/>
      </c>
      <c r="W285" s="108" t="str">
        <f>HYPERLINK('242MLInput'!AH441)</f>
        <v/>
      </c>
      <c r="X285" s="108" t="str">
        <f>HYPERLINK('242MLInput'!AI441)</f>
        <v/>
      </c>
      <c r="Y285" s="108" t="str">
        <f>HYPERLINK('242MLInput'!AJ441)</f>
        <v/>
      </c>
      <c r="Z285" s="108" t="str">
        <f>HYPERLINK('242MLInput'!AK441)</f>
        <v/>
      </c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</row>
    <row r="286" ht="10.5" customHeight="1">
      <c r="A286" s="12" t="str">
        <f t="shared" si="1"/>
        <v>242ML</v>
      </c>
      <c r="B286" s="88">
        <f t="shared" si="2"/>
        <v>2020</v>
      </c>
      <c r="C286" s="88">
        <f t="shared" si="3"/>
        <v>12</v>
      </c>
      <c r="D286" s="89">
        <f>'242MLInput'!B442</f>
        <v>44176</v>
      </c>
      <c r="E286" s="90" t="str">
        <f t="shared" si="23"/>
        <v>GSO</v>
      </c>
      <c r="F286" s="91" t="str">
        <f>'242MLInput'!H442</f>
        <v>IXD</v>
      </c>
      <c r="G286" s="111" t="str">
        <f>'242MLInput'!N442</f>
        <v>Steve Watkins</v>
      </c>
      <c r="H286" s="111" t="str">
        <f>'242MLInput'!O442</f>
        <v/>
      </c>
      <c r="I286" s="111" t="str">
        <f>'242MLInput'!Q442</f>
        <v>Cargo</v>
      </c>
      <c r="J286" s="112" t="str">
        <f>'242MLInput'!R442</f>
        <v>Vector Aeromedical</v>
      </c>
      <c r="K286" s="113" t="str">
        <f>'242MLInput'!AC442</f>
        <v/>
      </c>
      <c r="L286" s="114"/>
      <c r="M286" s="115">
        <f>'242MLInput'!L442</f>
        <v>2.8</v>
      </c>
      <c r="N286" s="111" t="str">
        <f>IF(F286="","",(IF(R286='242MLInput'!K442,"","ERROR!")))</f>
        <v>#REF!</v>
      </c>
      <c r="O286" s="64"/>
      <c r="P286" s="64"/>
      <c r="Q286" s="133"/>
      <c r="R286" s="224" t="str">
        <f t="shared" si="24"/>
        <v>#REF!</v>
      </c>
      <c r="S286" s="108" t="str">
        <f>HYPERLINK('242MLInput'!AD442)</f>
        <v/>
      </c>
      <c r="T286" s="108" t="str">
        <f>HYPERLINK('242MLInput'!AE442)</f>
        <v/>
      </c>
      <c r="U286" s="108" t="str">
        <f>HYPERLINK('242MLInput'!AF442)</f>
        <v/>
      </c>
      <c r="V286" s="108" t="str">
        <f>HYPERLINK('242MLInput'!AG442)</f>
        <v/>
      </c>
      <c r="W286" s="108" t="str">
        <f>HYPERLINK('242MLInput'!AH442)</f>
        <v/>
      </c>
      <c r="X286" s="108" t="str">
        <f>HYPERLINK('242MLInput'!AI442)</f>
        <v/>
      </c>
      <c r="Y286" s="108" t="str">
        <f>HYPERLINK('242MLInput'!AJ442)</f>
        <v/>
      </c>
      <c r="Z286" s="108" t="str">
        <f>HYPERLINK('242MLInput'!AK442)</f>
        <v/>
      </c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</row>
    <row r="287" ht="10.5" customHeight="1">
      <c r="A287" s="12" t="str">
        <f t="shared" si="1"/>
        <v>242ML</v>
      </c>
      <c r="B287" s="88">
        <f t="shared" si="2"/>
        <v>2020</v>
      </c>
      <c r="C287" s="88">
        <f t="shared" si="3"/>
        <v>12</v>
      </c>
      <c r="D287" s="89">
        <f>'242MLInput'!B443</f>
        <v>44176</v>
      </c>
      <c r="E287" s="90" t="str">
        <f t="shared" si="23"/>
        <v>IXD</v>
      </c>
      <c r="F287" s="91" t="str">
        <f>'242MLInput'!H443</f>
        <v>APA</v>
      </c>
      <c r="G287" s="111" t="str">
        <f>'242MLInput'!N443</f>
        <v>Steve Watkins</v>
      </c>
      <c r="H287" s="111" t="str">
        <f>'242MLInput'!O443</f>
        <v/>
      </c>
      <c r="I287" s="111" t="str">
        <f>'242MLInput'!Q443</f>
        <v>Cargo</v>
      </c>
      <c r="J287" s="112" t="str">
        <f>'242MLInput'!R443</f>
        <v>Vector Aeromedical</v>
      </c>
      <c r="K287" s="113" t="str">
        <f>'242MLInput'!AC443</f>
        <v/>
      </c>
      <c r="L287" s="114"/>
      <c r="M287" s="115">
        <f>'242MLInput'!L443</f>
        <v>1.6</v>
      </c>
      <c r="N287" s="111" t="str">
        <f>IF(F287="","",(IF(R287='242MLInput'!K443,"","ERROR!")))</f>
        <v>#REF!</v>
      </c>
      <c r="O287" s="64"/>
      <c r="P287" s="64"/>
      <c r="Q287" s="133"/>
      <c r="R287" s="224" t="str">
        <f t="shared" si="24"/>
        <v>#REF!</v>
      </c>
      <c r="S287" s="108" t="str">
        <f>HYPERLINK('242MLInput'!AD443)</f>
        <v/>
      </c>
      <c r="T287" s="108" t="str">
        <f>HYPERLINK('242MLInput'!AE443)</f>
        <v/>
      </c>
      <c r="U287" s="108" t="str">
        <f>HYPERLINK('242MLInput'!AF443)</f>
        <v/>
      </c>
      <c r="V287" s="108" t="str">
        <f>HYPERLINK('242MLInput'!AG443)</f>
        <v/>
      </c>
      <c r="W287" s="108" t="str">
        <f>HYPERLINK('242MLInput'!AH443)</f>
        <v/>
      </c>
      <c r="X287" s="108" t="str">
        <f>HYPERLINK('242MLInput'!AI443)</f>
        <v/>
      </c>
      <c r="Y287" s="108" t="str">
        <f>HYPERLINK('242MLInput'!AJ443)</f>
        <v/>
      </c>
      <c r="Z287" s="108" t="str">
        <f>HYPERLINK('242MLInput'!AK443)</f>
        <v/>
      </c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</row>
    <row r="288" ht="10.5" customHeight="1">
      <c r="A288" s="12" t="str">
        <f t="shared" si="1"/>
        <v>242ML</v>
      </c>
      <c r="B288" s="88">
        <f t="shared" si="2"/>
        <v>2020</v>
      </c>
      <c r="C288" s="88">
        <f t="shared" si="3"/>
        <v>12</v>
      </c>
      <c r="D288" s="89">
        <f>'242MLInput'!B444</f>
        <v>44177</v>
      </c>
      <c r="E288" s="90" t="str">
        <f t="shared" si="23"/>
        <v>APA</v>
      </c>
      <c r="F288" s="91" t="str">
        <f>'242MLInput'!H444</f>
        <v>BUY</v>
      </c>
      <c r="G288" s="111" t="str">
        <f>'242MLInput'!N444</f>
        <v>Steve Watkins</v>
      </c>
      <c r="H288" s="111" t="str">
        <f>'242MLInput'!O444</f>
        <v/>
      </c>
      <c r="I288" s="111" t="str">
        <f>'242MLInput'!Q444</f>
        <v>Cargo</v>
      </c>
      <c r="J288" s="112" t="str">
        <f>'242MLInput'!R444</f>
        <v>Vector Aeromedical</v>
      </c>
      <c r="K288" s="113" t="str">
        <f>'242MLInput'!AC444</f>
        <v/>
      </c>
      <c r="L288" s="114"/>
      <c r="M288" s="115">
        <f>'242MLInput'!L444</f>
        <v>3.1</v>
      </c>
      <c r="N288" s="111" t="str">
        <f>IF(F288="","",(IF(R288='242MLInput'!K444,"","ERROR!")))</f>
        <v>#REF!</v>
      </c>
      <c r="O288" s="64"/>
      <c r="P288" s="64"/>
      <c r="Q288" s="133"/>
      <c r="R288" s="224" t="str">
        <f t="shared" si="24"/>
        <v>#REF!</v>
      </c>
      <c r="S288" s="108" t="str">
        <f>HYPERLINK('242MLInput'!AD444)</f>
        <v/>
      </c>
      <c r="T288" s="108" t="str">
        <f>HYPERLINK('242MLInput'!AE444)</f>
        <v/>
      </c>
      <c r="U288" s="108" t="str">
        <f>HYPERLINK('242MLInput'!AF444)</f>
        <v/>
      </c>
      <c r="V288" s="108" t="str">
        <f>HYPERLINK('242MLInput'!AG444)</f>
        <v/>
      </c>
      <c r="W288" s="108" t="str">
        <f>HYPERLINK('242MLInput'!AH444)</f>
        <v/>
      </c>
      <c r="X288" s="108" t="str">
        <f>HYPERLINK('242MLInput'!AI444)</f>
        <v/>
      </c>
      <c r="Y288" s="108" t="str">
        <f>HYPERLINK('242MLInput'!AJ444)</f>
        <v/>
      </c>
      <c r="Z288" s="108" t="str">
        <f>HYPERLINK('242MLInput'!AK444)</f>
        <v/>
      </c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</row>
    <row r="289" ht="10.5" customHeight="1">
      <c r="A289" s="12" t="str">
        <f t="shared" si="1"/>
        <v>242ML</v>
      </c>
      <c r="B289" s="88">
        <f t="shared" si="2"/>
        <v>2020</v>
      </c>
      <c r="C289" s="88">
        <f t="shared" si="3"/>
        <v>12</v>
      </c>
      <c r="D289" s="89">
        <f>'242MLInput'!B445</f>
        <v>44177</v>
      </c>
      <c r="E289" s="90" t="str">
        <f t="shared" si="23"/>
        <v>BUY</v>
      </c>
      <c r="F289" s="91" t="str">
        <f>'242MLInput'!H445</f>
        <v>GLY</v>
      </c>
      <c r="G289" s="111" t="str">
        <f>'242MLInput'!N445</f>
        <v>Kevin Mock</v>
      </c>
      <c r="H289" s="111" t="str">
        <f>'242MLInput'!O445</f>
        <v/>
      </c>
      <c r="I289" s="111" t="str">
        <f>'242MLInput'!Q445</f>
        <v>Cargo</v>
      </c>
      <c r="J289" s="112" t="str">
        <f>'242MLInput'!R445</f>
        <v>Vector Aeromedical</v>
      </c>
      <c r="K289" s="113" t="str">
        <f>'242MLInput'!AC445</f>
        <v/>
      </c>
      <c r="L289" s="114"/>
      <c r="M289" s="115">
        <f>'242MLInput'!L445</f>
        <v>2.7</v>
      </c>
      <c r="N289" s="111" t="str">
        <f>IF(F289="","",(IF(R289='242MLInput'!K445,"","ERROR!")))</f>
        <v>#REF!</v>
      </c>
      <c r="O289" s="64"/>
      <c r="P289" s="64"/>
      <c r="Q289" s="133"/>
      <c r="R289" s="224" t="str">
        <f t="shared" si="24"/>
        <v>#REF!</v>
      </c>
      <c r="S289" s="108" t="str">
        <f>HYPERLINK('242MLInput'!AD445)</f>
        <v/>
      </c>
      <c r="T289" s="108" t="str">
        <f>HYPERLINK('242MLInput'!AE445)</f>
        <v/>
      </c>
      <c r="U289" s="108" t="str">
        <f>HYPERLINK('242MLInput'!AF445)</f>
        <v/>
      </c>
      <c r="V289" s="108" t="str">
        <f>HYPERLINK('242MLInput'!AG445)</f>
        <v/>
      </c>
      <c r="W289" s="108" t="str">
        <f>HYPERLINK('242MLInput'!AH445)</f>
        <v/>
      </c>
      <c r="X289" s="108" t="str">
        <f>HYPERLINK('242MLInput'!AI445)</f>
        <v/>
      </c>
      <c r="Y289" s="108" t="str">
        <f>HYPERLINK('242MLInput'!AJ445)</f>
        <v/>
      </c>
      <c r="Z289" s="108" t="str">
        <f>HYPERLINK('242MLInput'!AK445)</f>
        <v/>
      </c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</row>
    <row r="290" ht="10.5" customHeight="1">
      <c r="A290" s="12" t="str">
        <f t="shared" si="1"/>
        <v>242ML</v>
      </c>
      <c r="B290" s="88">
        <f t="shared" si="2"/>
        <v>2020</v>
      </c>
      <c r="C290" s="88">
        <f t="shared" si="3"/>
        <v>12</v>
      </c>
      <c r="D290" s="89">
        <f>'242MLInput'!B446</f>
        <v>44177</v>
      </c>
      <c r="E290" s="90" t="str">
        <f t="shared" si="23"/>
        <v>GLY</v>
      </c>
      <c r="F290" s="91" t="str">
        <f>'242MLInput'!H446</f>
        <v>APA</v>
      </c>
      <c r="G290" s="111" t="str">
        <f>'242MLInput'!N446</f>
        <v>Kevin Mock</v>
      </c>
      <c r="H290" s="111" t="str">
        <f>'242MLInput'!O446</f>
        <v/>
      </c>
      <c r="I290" s="111" t="str">
        <f>'242MLInput'!Q446</f>
        <v>Cargo</v>
      </c>
      <c r="J290" s="112" t="str">
        <f>'242MLInput'!R446</f>
        <v>Vector Aeromedical</v>
      </c>
      <c r="K290" s="113" t="str">
        <f>'242MLInput'!AC446</f>
        <v/>
      </c>
      <c r="L290" s="114"/>
      <c r="M290" s="115">
        <f>'242MLInput'!L446</f>
        <v>1.9</v>
      </c>
      <c r="N290" s="111" t="str">
        <f>IF(F290="","",(IF(R290='242MLInput'!K446,"","ERROR!")))</f>
        <v>#REF!</v>
      </c>
      <c r="O290" s="64"/>
      <c r="P290" s="64"/>
      <c r="Q290" s="133"/>
      <c r="R290" s="224" t="str">
        <f t="shared" si="24"/>
        <v>#REF!</v>
      </c>
      <c r="S290" s="108" t="str">
        <f>HYPERLINK('242MLInput'!AD446)</f>
        <v/>
      </c>
      <c r="T290" s="108" t="str">
        <f>HYPERLINK('242MLInput'!AE446)</f>
        <v/>
      </c>
      <c r="U290" s="108" t="str">
        <f>HYPERLINK('242MLInput'!AF446)</f>
        <v/>
      </c>
      <c r="V290" s="108" t="str">
        <f>HYPERLINK('242MLInput'!AG446)</f>
        <v/>
      </c>
      <c r="W290" s="108" t="str">
        <f>HYPERLINK('242MLInput'!AH446)</f>
        <v/>
      </c>
      <c r="X290" s="108" t="str">
        <f>HYPERLINK('242MLInput'!AI446)</f>
        <v/>
      </c>
      <c r="Y290" s="108" t="str">
        <f>HYPERLINK('242MLInput'!AJ446)</f>
        <v/>
      </c>
      <c r="Z290" s="108" t="str">
        <f>HYPERLINK('242MLInput'!AK446)</f>
        <v/>
      </c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</row>
    <row r="291" ht="10.5" customHeight="1">
      <c r="A291" s="12" t="str">
        <f t="shared" si="1"/>
        <v>242ML</v>
      </c>
      <c r="B291" s="88">
        <f t="shared" si="2"/>
        <v>2020</v>
      </c>
      <c r="C291" s="88">
        <f t="shared" si="3"/>
        <v>12</v>
      </c>
      <c r="D291" s="89">
        <f>'242MLInput'!B447</f>
        <v>44178</v>
      </c>
      <c r="E291" s="90" t="str">
        <f t="shared" si="23"/>
        <v>APA</v>
      </c>
      <c r="F291" s="91" t="str">
        <f>'242MLInput'!H447</f>
        <v>BUY</v>
      </c>
      <c r="G291" s="111" t="str">
        <f>'242MLInput'!N447</f>
        <v>Kevin Mock</v>
      </c>
      <c r="H291" s="111" t="str">
        <f>'242MLInput'!O447</f>
        <v/>
      </c>
      <c r="I291" s="111" t="str">
        <f>'242MLInput'!Q447</f>
        <v>Cargo</v>
      </c>
      <c r="J291" s="112" t="str">
        <f>'242MLInput'!R447</f>
        <v>Vector Aeromedical</v>
      </c>
      <c r="K291" s="113" t="str">
        <f>'242MLInput'!AC447</f>
        <v/>
      </c>
      <c r="L291" s="114"/>
      <c r="M291" s="115">
        <f>'242MLInput'!L447</f>
        <v>3.1</v>
      </c>
      <c r="N291" s="111" t="str">
        <f>IF(F291="","",(IF(R291='242MLInput'!K447,"","ERROR!")))</f>
        <v>#REF!</v>
      </c>
      <c r="O291" s="64"/>
      <c r="P291" s="64"/>
      <c r="Q291" s="133"/>
      <c r="R291" s="224" t="str">
        <f t="shared" si="24"/>
        <v>#REF!</v>
      </c>
      <c r="S291" s="108" t="str">
        <f>HYPERLINK('242MLInput'!AD447)</f>
        <v/>
      </c>
      <c r="T291" s="108" t="str">
        <f>HYPERLINK('242MLInput'!AE447)</f>
        <v/>
      </c>
      <c r="U291" s="108" t="str">
        <f>HYPERLINK('242MLInput'!AF447)</f>
        <v/>
      </c>
      <c r="V291" s="108" t="str">
        <f>HYPERLINK('242MLInput'!AG447)</f>
        <v/>
      </c>
      <c r="W291" s="108" t="str">
        <f>HYPERLINK('242MLInput'!AH447)</f>
        <v/>
      </c>
      <c r="X291" s="108" t="str">
        <f>HYPERLINK('242MLInput'!AI447)</f>
        <v/>
      </c>
      <c r="Y291" s="108" t="str">
        <f>HYPERLINK('242MLInput'!AJ447)</f>
        <v/>
      </c>
      <c r="Z291" s="108" t="str">
        <f>HYPERLINK('242MLInput'!AK447)</f>
        <v/>
      </c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</row>
    <row r="292" ht="10.5" customHeight="1">
      <c r="A292" s="12" t="str">
        <f t="shared" si="1"/>
        <v>242ML</v>
      </c>
      <c r="B292" s="88">
        <f t="shared" si="2"/>
        <v>2020</v>
      </c>
      <c r="C292" s="88">
        <f t="shared" si="3"/>
        <v>12</v>
      </c>
      <c r="D292" s="89">
        <f>'242MLInput'!B448</f>
        <v>44178</v>
      </c>
      <c r="E292" s="90" t="str">
        <f t="shared" si="23"/>
        <v>BUY</v>
      </c>
      <c r="F292" s="91" t="str">
        <f>'242MLInput'!H448</f>
        <v>IXD</v>
      </c>
      <c r="G292" s="111" t="str">
        <f>'242MLInput'!N448</f>
        <v>Steve Watkins</v>
      </c>
      <c r="H292" s="111" t="str">
        <f>'242MLInput'!O448</f>
        <v/>
      </c>
      <c r="I292" s="111" t="str">
        <f>'242MLInput'!Q448</f>
        <v>Cargo</v>
      </c>
      <c r="J292" s="112" t="str">
        <f>'242MLInput'!R448</f>
        <v>Vector Aeromedical</v>
      </c>
      <c r="K292" s="113" t="str">
        <f>'242MLInput'!AC448</f>
        <v/>
      </c>
      <c r="L292" s="114"/>
      <c r="M292" s="115">
        <f>'242MLInput'!L448</f>
        <v>3.3</v>
      </c>
      <c r="N292" s="111" t="str">
        <f>IF(F292="","",(IF(R292='242MLInput'!K448,"","ERROR!")))</f>
        <v>#REF!</v>
      </c>
      <c r="O292" s="64"/>
      <c r="P292" s="64"/>
      <c r="Q292" s="133"/>
      <c r="R292" s="224" t="str">
        <f t="shared" si="24"/>
        <v>#REF!</v>
      </c>
      <c r="S292" s="108" t="str">
        <f>HYPERLINK('242MLInput'!AD448)</f>
        <v/>
      </c>
      <c r="T292" s="108" t="str">
        <f>HYPERLINK('242MLInput'!AE448)</f>
        <v/>
      </c>
      <c r="U292" s="108" t="str">
        <f>HYPERLINK('242MLInput'!AF448)</f>
        <v/>
      </c>
      <c r="V292" s="108" t="str">
        <f>HYPERLINK('242MLInput'!AG448)</f>
        <v/>
      </c>
      <c r="W292" s="108" t="str">
        <f>HYPERLINK('242MLInput'!AH448)</f>
        <v/>
      </c>
      <c r="X292" s="108" t="str">
        <f>HYPERLINK('242MLInput'!AI448)</f>
        <v/>
      </c>
      <c r="Y292" s="108" t="str">
        <f>HYPERLINK('242MLInput'!AJ448)</f>
        <v/>
      </c>
      <c r="Z292" s="108" t="str">
        <f>HYPERLINK('242MLInput'!AK448)</f>
        <v/>
      </c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</row>
    <row r="293" ht="10.5" customHeight="1">
      <c r="A293" s="12" t="str">
        <f t="shared" si="1"/>
        <v>242ML</v>
      </c>
      <c r="B293" s="88">
        <f t="shared" si="2"/>
        <v>2020</v>
      </c>
      <c r="C293" s="88">
        <f t="shared" si="3"/>
        <v>12</v>
      </c>
      <c r="D293" s="89">
        <f>'242MLInput'!B449</f>
        <v>44178</v>
      </c>
      <c r="E293" s="90" t="str">
        <f t="shared" si="23"/>
        <v>IXD</v>
      </c>
      <c r="F293" s="91" t="str">
        <f>'242MLInput'!H449</f>
        <v>APA</v>
      </c>
      <c r="G293" s="111" t="str">
        <f>'242MLInput'!N449</f>
        <v>Steve Watkins</v>
      </c>
      <c r="H293" s="111" t="str">
        <f>'242MLInput'!O449</f>
        <v/>
      </c>
      <c r="I293" s="111" t="str">
        <f>'242MLInput'!Q449</f>
        <v>Cargo</v>
      </c>
      <c r="J293" s="112" t="str">
        <f>'242MLInput'!R449</f>
        <v>Vector Aeromedical</v>
      </c>
      <c r="K293" s="113" t="str">
        <f>'242MLInput'!AC449</f>
        <v/>
      </c>
      <c r="L293" s="114"/>
      <c r="M293" s="115">
        <f>'242MLInput'!L449</f>
        <v>1.3</v>
      </c>
      <c r="N293" s="111" t="str">
        <f>IF(F293="","",(IF(R293='242MLInput'!K449,"","ERROR!")))</f>
        <v>#REF!</v>
      </c>
      <c r="O293" s="64"/>
      <c r="P293" s="64"/>
      <c r="Q293" s="133"/>
      <c r="R293" s="224" t="str">
        <f t="shared" si="24"/>
        <v>#REF!</v>
      </c>
      <c r="S293" s="108" t="str">
        <f>HYPERLINK('242MLInput'!AD449)</f>
        <v/>
      </c>
      <c r="T293" s="108" t="str">
        <f>HYPERLINK('242MLInput'!AE449)</f>
        <v/>
      </c>
      <c r="U293" s="108" t="str">
        <f>HYPERLINK('242MLInput'!AF449)</f>
        <v/>
      </c>
      <c r="V293" s="108" t="str">
        <f>HYPERLINK('242MLInput'!AG449)</f>
        <v/>
      </c>
      <c r="W293" s="108" t="str">
        <f>HYPERLINK('242MLInput'!AH449)</f>
        <v/>
      </c>
      <c r="X293" s="108" t="str">
        <f>HYPERLINK('242MLInput'!AI449)</f>
        <v/>
      </c>
      <c r="Y293" s="108" t="str">
        <f>HYPERLINK('242MLInput'!AJ449)</f>
        <v/>
      </c>
      <c r="Z293" s="108" t="str">
        <f>HYPERLINK('242MLInput'!AK449)</f>
        <v/>
      </c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</row>
    <row r="294" ht="10.5" customHeight="1">
      <c r="A294" s="12" t="str">
        <f t="shared" si="1"/>
        <v>242ML</v>
      </c>
      <c r="B294" s="88">
        <f t="shared" si="2"/>
        <v>2020</v>
      </c>
      <c r="C294" s="88">
        <f t="shared" si="3"/>
        <v>12</v>
      </c>
      <c r="D294" s="89">
        <f>'242MLInput'!B450</f>
        <v>44179</v>
      </c>
      <c r="E294" s="90" t="str">
        <f t="shared" si="23"/>
        <v>APA</v>
      </c>
      <c r="F294" s="91" t="str">
        <f>'242MLInput'!H450</f>
        <v>BUY</v>
      </c>
      <c r="G294" s="111" t="str">
        <f>'242MLInput'!N450</f>
        <v>Steve Watkins</v>
      </c>
      <c r="H294" s="111" t="str">
        <f>'242MLInput'!O450</f>
        <v/>
      </c>
      <c r="I294" s="111" t="str">
        <f>'242MLInput'!Q450</f>
        <v>Cargo</v>
      </c>
      <c r="J294" s="112" t="str">
        <f>'242MLInput'!R450</f>
        <v>Vector Aeromedical</v>
      </c>
      <c r="K294" s="113" t="str">
        <f>'242MLInput'!AC450</f>
        <v/>
      </c>
      <c r="L294" s="114"/>
      <c r="M294" s="115">
        <f>'242MLInput'!L450</f>
        <v>3.3</v>
      </c>
      <c r="N294" s="111" t="str">
        <f>IF(F294="","",(IF(R294='242MLInput'!K450,"","ERROR!")))</f>
        <v>#REF!</v>
      </c>
      <c r="O294" s="64"/>
      <c r="P294" s="64"/>
      <c r="Q294" s="133"/>
      <c r="R294" s="224" t="str">
        <f t="shared" si="24"/>
        <v>#REF!</v>
      </c>
      <c r="S294" s="108" t="str">
        <f>HYPERLINK('242MLInput'!AD450)</f>
        <v/>
      </c>
      <c r="T294" s="108" t="str">
        <f>HYPERLINK('242MLInput'!AE450)</f>
        <v/>
      </c>
      <c r="U294" s="108" t="str">
        <f>HYPERLINK('242MLInput'!AF450)</f>
        <v/>
      </c>
      <c r="V294" s="108" t="str">
        <f>HYPERLINK('242MLInput'!AG450)</f>
        <v/>
      </c>
      <c r="W294" s="108" t="str">
        <f>HYPERLINK('242MLInput'!AH450)</f>
        <v/>
      </c>
      <c r="X294" s="108" t="str">
        <f>HYPERLINK('242MLInput'!AI450)</f>
        <v/>
      </c>
      <c r="Y294" s="108" t="str">
        <f>HYPERLINK('242MLInput'!AJ450)</f>
        <v/>
      </c>
      <c r="Z294" s="108" t="str">
        <f>HYPERLINK('242MLInput'!AK450)</f>
        <v/>
      </c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</row>
    <row r="295" ht="10.5" customHeight="1">
      <c r="A295" s="12" t="str">
        <f t="shared" si="1"/>
        <v>242ML</v>
      </c>
      <c r="B295" s="88">
        <f t="shared" si="2"/>
        <v>2020</v>
      </c>
      <c r="C295" s="88">
        <f t="shared" si="3"/>
        <v>12</v>
      </c>
      <c r="D295" s="89">
        <f>'242MLInput'!B451</f>
        <v>44179</v>
      </c>
      <c r="E295" s="90" t="str">
        <f t="shared" si="23"/>
        <v>BUY</v>
      </c>
      <c r="F295" s="91" t="str">
        <f>'242MLInput'!H451</f>
        <v>IXD</v>
      </c>
      <c r="G295" s="111" t="str">
        <f>'242MLInput'!N451</f>
        <v>Steve Watkins</v>
      </c>
      <c r="H295" s="111" t="str">
        <f>'242MLInput'!O451</f>
        <v/>
      </c>
      <c r="I295" s="111" t="str">
        <f>'242MLInput'!Q451</f>
        <v>Cargo</v>
      </c>
      <c r="J295" s="112" t="str">
        <f>'242MLInput'!R451</f>
        <v>Vector Aeromedical</v>
      </c>
      <c r="K295" s="113" t="str">
        <f>'242MLInput'!AC451</f>
        <v/>
      </c>
      <c r="L295" s="114"/>
      <c r="M295" s="115">
        <f>'242MLInput'!L451</f>
        <v>2.7</v>
      </c>
      <c r="N295" s="111" t="str">
        <f>IF(F295="","",(IF(R295='242MLInput'!K451,"","ERROR!")))</f>
        <v>#REF!</v>
      </c>
      <c r="O295" s="64"/>
      <c r="P295" s="64"/>
      <c r="Q295" s="133"/>
      <c r="R295" s="224" t="str">
        <f t="shared" si="24"/>
        <v>#REF!</v>
      </c>
      <c r="S295" s="108" t="str">
        <f>HYPERLINK('242MLInput'!AD451)</f>
        <v/>
      </c>
      <c r="T295" s="108" t="str">
        <f>HYPERLINK('242MLInput'!AE451)</f>
        <v/>
      </c>
      <c r="U295" s="108" t="str">
        <f>HYPERLINK('242MLInput'!AF451)</f>
        <v/>
      </c>
      <c r="V295" s="108" t="str">
        <f>HYPERLINK('242MLInput'!AG451)</f>
        <v/>
      </c>
      <c r="W295" s="108" t="str">
        <f>HYPERLINK('242MLInput'!AH451)</f>
        <v/>
      </c>
      <c r="X295" s="108" t="str">
        <f>HYPERLINK('242MLInput'!AI451)</f>
        <v/>
      </c>
      <c r="Y295" s="108" t="str">
        <f>HYPERLINK('242MLInput'!AJ451)</f>
        <v/>
      </c>
      <c r="Z295" s="108" t="str">
        <f>HYPERLINK('242MLInput'!AK451)</f>
        <v/>
      </c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</row>
    <row r="296" ht="10.5" customHeight="1">
      <c r="A296" s="12" t="str">
        <f t="shared" si="1"/>
        <v>242ML</v>
      </c>
      <c r="B296" s="88">
        <f t="shared" si="2"/>
        <v>2020</v>
      </c>
      <c r="C296" s="88">
        <f t="shared" si="3"/>
        <v>12</v>
      </c>
      <c r="D296" s="89">
        <f>'242MLInput'!B452</f>
        <v>44179</v>
      </c>
      <c r="E296" s="90" t="str">
        <f t="shared" si="23"/>
        <v>IXD</v>
      </c>
      <c r="F296" s="91" t="str">
        <f>'242MLInput'!H452</f>
        <v>APA</v>
      </c>
      <c r="G296" s="111" t="str">
        <f>'242MLInput'!N452</f>
        <v>Steve Watkins</v>
      </c>
      <c r="H296" s="111" t="str">
        <f>'242MLInput'!O452</f>
        <v/>
      </c>
      <c r="I296" s="111" t="str">
        <f>'242MLInput'!Q452</f>
        <v>Cargo</v>
      </c>
      <c r="J296" s="112" t="str">
        <f>'242MLInput'!R452</f>
        <v>Vector Aeromedical</v>
      </c>
      <c r="K296" s="113" t="str">
        <f>'242MLInput'!AC452</f>
        <v/>
      </c>
      <c r="L296" s="114"/>
      <c r="M296" s="115">
        <f>'242MLInput'!L452</f>
        <v>1.7</v>
      </c>
      <c r="N296" s="111" t="str">
        <f>IF(F296="","",(IF(R296='242MLInput'!K452,"","ERROR!")))</f>
        <v>#REF!</v>
      </c>
      <c r="O296" s="64"/>
      <c r="P296" s="64"/>
      <c r="Q296" s="133"/>
      <c r="R296" s="224" t="str">
        <f t="shared" si="24"/>
        <v>#REF!</v>
      </c>
      <c r="S296" s="108" t="str">
        <f>HYPERLINK('242MLInput'!AD452)</f>
        <v/>
      </c>
      <c r="T296" s="108" t="str">
        <f>HYPERLINK('242MLInput'!AE452)</f>
        <v/>
      </c>
      <c r="U296" s="108" t="str">
        <f>HYPERLINK('242MLInput'!AF452)</f>
        <v/>
      </c>
      <c r="V296" s="108" t="str">
        <f>HYPERLINK('242MLInput'!AG452)</f>
        <v/>
      </c>
      <c r="W296" s="108" t="str">
        <f>HYPERLINK('242MLInput'!AH452)</f>
        <v/>
      </c>
      <c r="X296" s="108" t="str">
        <f>HYPERLINK('242MLInput'!AI452)</f>
        <v/>
      </c>
      <c r="Y296" s="108" t="str">
        <f>HYPERLINK('242MLInput'!AJ452)</f>
        <v/>
      </c>
      <c r="Z296" s="108" t="str">
        <f>HYPERLINK('242MLInput'!AK452)</f>
        <v/>
      </c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</row>
    <row r="297" ht="10.5" customHeight="1">
      <c r="A297" s="12" t="str">
        <f t="shared" si="1"/>
        <v>242ML</v>
      </c>
      <c r="B297" s="88">
        <f t="shared" si="2"/>
        <v>2020</v>
      </c>
      <c r="C297" s="88">
        <f t="shared" si="3"/>
        <v>12</v>
      </c>
      <c r="D297" s="89">
        <f>'242MLInput'!B453</f>
        <v>44180</v>
      </c>
      <c r="E297" s="90" t="str">
        <f t="shared" si="23"/>
        <v>APA</v>
      </c>
      <c r="F297" s="91" t="str">
        <f>'242MLInput'!H453</f>
        <v>SLN</v>
      </c>
      <c r="G297" s="111" t="str">
        <f>'242MLInput'!N453</f>
        <v>Steve Watkins</v>
      </c>
      <c r="H297" s="111" t="str">
        <f>'242MLInput'!O453</f>
        <v/>
      </c>
      <c r="I297" s="111" t="str">
        <f>'242MLInput'!Q453</f>
        <v>Cargo</v>
      </c>
      <c r="J297" s="112" t="str">
        <f>'242MLInput'!R453</f>
        <v>Vector Aeromedical</v>
      </c>
      <c r="K297" s="113" t="str">
        <f>'242MLInput'!AC453</f>
        <v/>
      </c>
      <c r="L297" s="114"/>
      <c r="M297" s="115">
        <f>'242MLInput'!L453</f>
        <v>1.1</v>
      </c>
      <c r="N297" s="111" t="str">
        <f>IF(F297="","",(IF(R297='242MLInput'!K453,"","ERROR!")))</f>
        <v>#REF!</v>
      </c>
      <c r="O297" s="64"/>
      <c r="P297" s="64"/>
      <c r="Q297" s="133"/>
      <c r="R297" s="224" t="str">
        <f t="shared" si="24"/>
        <v>#REF!</v>
      </c>
      <c r="S297" s="108" t="str">
        <f>HYPERLINK('242MLInput'!AD453)</f>
        <v/>
      </c>
      <c r="T297" s="108" t="str">
        <f>HYPERLINK('242MLInput'!AE453)</f>
        <v/>
      </c>
      <c r="U297" s="108" t="str">
        <f>HYPERLINK('242MLInput'!AF453)</f>
        <v/>
      </c>
      <c r="V297" s="108" t="str">
        <f>HYPERLINK('242MLInput'!AG453)</f>
        <v/>
      </c>
      <c r="W297" s="108" t="str">
        <f>HYPERLINK('242MLInput'!AH453)</f>
        <v/>
      </c>
      <c r="X297" s="108" t="str">
        <f>HYPERLINK('242MLInput'!AI453)</f>
        <v/>
      </c>
      <c r="Y297" s="108" t="str">
        <f>HYPERLINK('242MLInput'!AJ453)</f>
        <v/>
      </c>
      <c r="Z297" s="108" t="str">
        <f>HYPERLINK('242MLInput'!AK453)</f>
        <v/>
      </c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</row>
    <row r="298" ht="10.5" customHeight="1">
      <c r="A298" s="12" t="str">
        <f t="shared" si="1"/>
        <v>242ML</v>
      </c>
      <c r="B298" s="88">
        <f t="shared" si="2"/>
        <v>2020</v>
      </c>
      <c r="C298" s="88">
        <f t="shared" si="3"/>
        <v>12</v>
      </c>
      <c r="D298" s="89">
        <f>'242MLInput'!B454</f>
        <v>44180</v>
      </c>
      <c r="E298" s="90" t="str">
        <f t="shared" si="23"/>
        <v>SLN</v>
      </c>
      <c r="F298" s="91" t="str">
        <f>'242MLInput'!H454</f>
        <v>BUY</v>
      </c>
      <c r="G298" s="111" t="str">
        <f>'242MLInput'!N454</f>
        <v>Steve Watkins</v>
      </c>
      <c r="H298" s="111" t="str">
        <f>'242MLInput'!O454</f>
        <v/>
      </c>
      <c r="I298" s="111" t="str">
        <f>'242MLInput'!Q454</f>
        <v>Cargo</v>
      </c>
      <c r="J298" s="112" t="str">
        <f>'242MLInput'!R454</f>
        <v>Vector Aeromedical</v>
      </c>
      <c r="K298" s="113" t="str">
        <f>'242MLInput'!AC454</f>
        <v/>
      </c>
      <c r="L298" s="114"/>
      <c r="M298" s="115">
        <f>'242MLInput'!L454</f>
        <v>2.4</v>
      </c>
      <c r="N298" s="111" t="str">
        <f>IF(F298="","",(IF(R298='242MLInput'!K454,"","ERROR!")))</f>
        <v>#REF!</v>
      </c>
      <c r="O298" s="64"/>
      <c r="P298" s="64"/>
      <c r="Q298" s="133"/>
      <c r="R298" s="224" t="str">
        <f t="shared" si="24"/>
        <v>#REF!</v>
      </c>
      <c r="S298" s="108" t="str">
        <f>HYPERLINK('242MLInput'!AD454)</f>
        <v/>
      </c>
      <c r="T298" s="108" t="str">
        <f>HYPERLINK('242MLInput'!AE454)</f>
        <v/>
      </c>
      <c r="U298" s="108" t="str">
        <f>HYPERLINK('242MLInput'!AF454)</f>
        <v/>
      </c>
      <c r="V298" s="108" t="str">
        <f>HYPERLINK('242MLInput'!AG454)</f>
        <v/>
      </c>
      <c r="W298" s="108" t="str">
        <f>HYPERLINK('242MLInput'!AH454)</f>
        <v/>
      </c>
      <c r="X298" s="108" t="str">
        <f>HYPERLINK('242MLInput'!AI454)</f>
        <v/>
      </c>
      <c r="Y298" s="108" t="str">
        <f>HYPERLINK('242MLInput'!AJ454)</f>
        <v/>
      </c>
      <c r="Z298" s="108" t="str">
        <f>HYPERLINK('242MLInput'!AK454)</f>
        <v/>
      </c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</row>
    <row r="299" ht="10.5" customHeight="1">
      <c r="A299" s="12" t="str">
        <f t="shared" si="1"/>
        <v>242ML</v>
      </c>
      <c r="B299" s="88">
        <f t="shared" si="2"/>
        <v>2020</v>
      </c>
      <c r="C299" s="88">
        <f t="shared" si="3"/>
        <v>12</v>
      </c>
      <c r="D299" s="89">
        <f>'242MLInput'!B455</f>
        <v>44180</v>
      </c>
      <c r="E299" s="90" t="str">
        <f t="shared" si="23"/>
        <v>BUY</v>
      </c>
      <c r="F299" s="91" t="str">
        <f>'242MLInput'!H455</f>
        <v>YIP</v>
      </c>
      <c r="G299" s="111" t="str">
        <f>'242MLInput'!N455</f>
        <v>Kevin Mock</v>
      </c>
      <c r="H299" s="111" t="str">
        <f>'242MLInput'!O455</f>
        <v/>
      </c>
      <c r="I299" s="111" t="str">
        <f>'242MLInput'!Q455</f>
        <v>Cargo</v>
      </c>
      <c r="J299" s="112" t="str">
        <f>'242MLInput'!R455</f>
        <v>FDS</v>
      </c>
      <c r="K299" s="113" t="str">
        <f>'242MLInput'!AC455</f>
        <v/>
      </c>
      <c r="L299" s="114"/>
      <c r="M299" s="115">
        <f>'242MLInput'!L455</f>
        <v>1.5</v>
      </c>
      <c r="N299" s="111" t="str">
        <f>IF(F299="","",(IF(R299='242MLInput'!K455,"","ERROR!")))</f>
        <v>#REF!</v>
      </c>
      <c r="O299" s="64"/>
      <c r="P299" s="64"/>
      <c r="Q299" s="133"/>
      <c r="R299" s="224" t="str">
        <f t="shared" si="24"/>
        <v>#REF!</v>
      </c>
      <c r="S299" s="108" t="str">
        <f>HYPERLINK('242MLInput'!AD455)</f>
        <v/>
      </c>
      <c r="T299" s="108" t="str">
        <f>HYPERLINK('242MLInput'!AE455)</f>
        <v/>
      </c>
      <c r="U299" s="108" t="str">
        <f>HYPERLINK('242MLInput'!AF455)</f>
        <v/>
      </c>
      <c r="V299" s="108" t="str">
        <f>HYPERLINK('242MLInput'!AG455)</f>
        <v/>
      </c>
      <c r="W299" s="108" t="str">
        <f>HYPERLINK('242MLInput'!AH455)</f>
        <v/>
      </c>
      <c r="X299" s="108" t="str">
        <f>HYPERLINK('242MLInput'!AI455)</f>
        <v/>
      </c>
      <c r="Y299" s="108" t="str">
        <f>HYPERLINK('242MLInput'!AJ455)</f>
        <v/>
      </c>
      <c r="Z299" s="108" t="str">
        <f>HYPERLINK('242MLInput'!AK455)</f>
        <v/>
      </c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  <c r="CH299" s="88"/>
      <c r="CI299" s="88"/>
      <c r="CJ299" s="88"/>
      <c r="CK299" s="88"/>
      <c r="CL299" s="88"/>
      <c r="CM299" s="88"/>
      <c r="CN299" s="88"/>
    </row>
    <row r="300" ht="10.5" customHeight="1">
      <c r="A300" s="12" t="str">
        <f t="shared" si="1"/>
        <v>242ML</v>
      </c>
      <c r="B300" s="88">
        <f t="shared" si="2"/>
        <v>2020</v>
      </c>
      <c r="C300" s="88">
        <f t="shared" si="3"/>
        <v>12</v>
      </c>
      <c r="D300" s="89">
        <f>'242MLInput'!B456</f>
        <v>44180</v>
      </c>
      <c r="E300" s="90" t="str">
        <f t="shared" si="23"/>
        <v>YIP</v>
      </c>
      <c r="F300" s="91" t="str">
        <f>'242MLInput'!H456</f>
        <v>RDU</v>
      </c>
      <c r="G300" s="111" t="str">
        <f>'242MLInput'!N456</f>
        <v>Kevin Mock</v>
      </c>
      <c r="H300" s="111" t="str">
        <f>'242MLInput'!O456</f>
        <v/>
      </c>
      <c r="I300" s="111" t="str">
        <f>'242MLInput'!Q456</f>
        <v>Cargo</v>
      </c>
      <c r="J300" s="112" t="str">
        <f>'242MLInput'!R456</f>
        <v>FDS</v>
      </c>
      <c r="K300" s="113" t="str">
        <f>'242MLInput'!AC456</f>
        <v/>
      </c>
      <c r="L300" s="114"/>
      <c r="M300" s="115">
        <f>'242MLInput'!L456</f>
        <v>1.5</v>
      </c>
      <c r="N300" s="111" t="str">
        <f>IF(F300="","",(IF(R300='242MLInput'!K456,"","ERROR!")))</f>
        <v>#REF!</v>
      </c>
      <c r="O300" s="64"/>
      <c r="P300" s="64"/>
      <c r="Q300" s="133"/>
      <c r="R300" s="224" t="str">
        <f t="shared" si="24"/>
        <v>#REF!</v>
      </c>
      <c r="S300" s="108" t="str">
        <f>HYPERLINK('242MLInput'!AD456)</f>
        <v/>
      </c>
      <c r="T300" s="108" t="str">
        <f>HYPERLINK('242MLInput'!AE456)</f>
        <v/>
      </c>
      <c r="U300" s="108" t="str">
        <f>HYPERLINK('242MLInput'!AF456)</f>
        <v/>
      </c>
      <c r="V300" s="108" t="str">
        <f>HYPERLINK('242MLInput'!AG456)</f>
        <v/>
      </c>
      <c r="W300" s="108" t="str">
        <f>HYPERLINK('242MLInput'!AH456)</f>
        <v/>
      </c>
      <c r="X300" s="108" t="str">
        <f>HYPERLINK('242MLInput'!AI456)</f>
        <v/>
      </c>
      <c r="Y300" s="108" t="str">
        <f>HYPERLINK('242MLInput'!AJ456)</f>
        <v/>
      </c>
      <c r="Z300" s="108" t="str">
        <f>HYPERLINK('242MLInput'!AK456)</f>
        <v/>
      </c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  <c r="CH300" s="88"/>
      <c r="CI300" s="88"/>
      <c r="CJ300" s="88"/>
      <c r="CK300" s="88"/>
      <c r="CL300" s="88"/>
      <c r="CM300" s="88"/>
      <c r="CN300" s="88"/>
    </row>
    <row r="301" ht="10.5" customHeight="1">
      <c r="A301" s="12" t="str">
        <f t="shared" si="1"/>
        <v>242ML</v>
      </c>
      <c r="B301" s="88">
        <f t="shared" si="2"/>
        <v>2020</v>
      </c>
      <c r="C301" s="88">
        <f t="shared" si="3"/>
        <v>12</v>
      </c>
      <c r="D301" s="89">
        <f>'242MLInput'!B457</f>
        <v>44180</v>
      </c>
      <c r="E301" s="90" t="str">
        <f t="shared" si="23"/>
        <v>RDU</v>
      </c>
      <c r="F301" s="91" t="str">
        <f>'242MLInput'!H457</f>
        <v>BUY</v>
      </c>
      <c r="G301" s="111" t="str">
        <f>'242MLInput'!N457</f>
        <v>Kevin Mock</v>
      </c>
      <c r="H301" s="111" t="str">
        <f>'242MLInput'!O457</f>
        <v/>
      </c>
      <c r="I301" s="111" t="str">
        <f>'242MLInput'!Q457</f>
        <v>Cargo</v>
      </c>
      <c r="J301" s="112" t="str">
        <f>'242MLInput'!R457</f>
        <v>FDS</v>
      </c>
      <c r="K301" s="113" t="str">
        <f>'242MLInput'!AC457</f>
        <v/>
      </c>
      <c r="L301" s="114"/>
      <c r="M301" s="115">
        <f>'242MLInput'!L457</f>
        <v>0.2</v>
      </c>
      <c r="N301" s="111" t="str">
        <f>IF(F301="","",(IF(R301='242MLInput'!K457,"","ERROR!")))</f>
        <v>#REF!</v>
      </c>
      <c r="O301" s="64"/>
      <c r="P301" s="64"/>
      <c r="Q301" s="133"/>
      <c r="R301" s="224" t="str">
        <f t="shared" si="24"/>
        <v>#REF!</v>
      </c>
      <c r="S301" s="108" t="str">
        <f>HYPERLINK('242MLInput'!AD457)</f>
        <v/>
      </c>
      <c r="T301" s="108" t="str">
        <f>HYPERLINK('242MLInput'!AE457)</f>
        <v/>
      </c>
      <c r="U301" s="108" t="str">
        <f>HYPERLINK('242MLInput'!AF457)</f>
        <v/>
      </c>
      <c r="V301" s="108" t="str">
        <f>HYPERLINK('242MLInput'!AG457)</f>
        <v/>
      </c>
      <c r="W301" s="108" t="str">
        <f>HYPERLINK('242MLInput'!AH457)</f>
        <v/>
      </c>
      <c r="X301" s="108" t="str">
        <f>HYPERLINK('242MLInput'!AI457)</f>
        <v/>
      </c>
      <c r="Y301" s="108" t="str">
        <f>HYPERLINK('242MLInput'!AJ457)</f>
        <v/>
      </c>
      <c r="Z301" s="108" t="str">
        <f>HYPERLINK('242MLInput'!AK457)</f>
        <v/>
      </c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  <c r="CH301" s="88"/>
      <c r="CI301" s="88"/>
      <c r="CJ301" s="88"/>
      <c r="CK301" s="88"/>
      <c r="CL301" s="88"/>
      <c r="CM301" s="88"/>
      <c r="CN301" s="88"/>
    </row>
    <row r="302" ht="10.5" customHeight="1">
      <c r="A302" s="12" t="str">
        <f t="shared" si="1"/>
        <v>242ML</v>
      </c>
      <c r="B302" s="88">
        <f t="shared" si="2"/>
        <v>2020</v>
      </c>
      <c r="C302" s="88">
        <f t="shared" si="3"/>
        <v>12</v>
      </c>
      <c r="D302" s="89">
        <f>'242MLInput'!B458</f>
        <v>44180</v>
      </c>
      <c r="E302" s="90" t="str">
        <f t="shared" si="23"/>
        <v>BUY</v>
      </c>
      <c r="F302" s="91" t="str">
        <f>'242MLInput'!H458</f>
        <v>IXD</v>
      </c>
      <c r="G302" s="111" t="str">
        <f>'242MLInput'!N458</f>
        <v>Steve Watkins</v>
      </c>
      <c r="H302" s="111" t="str">
        <f>'242MLInput'!O458</f>
        <v/>
      </c>
      <c r="I302" s="111" t="str">
        <f>'242MLInput'!Q458</f>
        <v>Cargo</v>
      </c>
      <c r="J302" s="112" t="str">
        <f>'242MLInput'!R458</f>
        <v>Vector Aeromedical</v>
      </c>
      <c r="K302" s="113" t="str">
        <f>'242MLInput'!AC458</f>
        <v/>
      </c>
      <c r="L302" s="114"/>
      <c r="M302" s="115">
        <f>'242MLInput'!L458</f>
        <v>2.8</v>
      </c>
      <c r="N302" s="111" t="str">
        <f>IF(F302="","",(IF(R302='242MLInput'!K458,"","ERROR!")))</f>
        <v>#REF!</v>
      </c>
      <c r="O302" s="64"/>
      <c r="P302" s="64"/>
      <c r="Q302" s="133"/>
      <c r="R302" s="224" t="str">
        <f t="shared" si="24"/>
        <v>#REF!</v>
      </c>
      <c r="S302" s="108" t="str">
        <f>HYPERLINK('242MLInput'!AD458)</f>
        <v/>
      </c>
      <c r="T302" s="108" t="str">
        <f>HYPERLINK('242MLInput'!AE458)</f>
        <v/>
      </c>
      <c r="U302" s="108" t="str">
        <f>HYPERLINK('242MLInput'!AF458)</f>
        <v/>
      </c>
      <c r="V302" s="108" t="str">
        <f>HYPERLINK('242MLInput'!AG458)</f>
        <v/>
      </c>
      <c r="W302" s="108" t="str">
        <f>HYPERLINK('242MLInput'!AH458)</f>
        <v/>
      </c>
      <c r="X302" s="108" t="str">
        <f>HYPERLINK('242MLInput'!AI458)</f>
        <v/>
      </c>
      <c r="Y302" s="108" t="str">
        <f>HYPERLINK('242MLInput'!AJ458)</f>
        <v/>
      </c>
      <c r="Z302" s="108" t="str">
        <f>HYPERLINK('242MLInput'!AK458)</f>
        <v/>
      </c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  <c r="CH302" s="88"/>
      <c r="CI302" s="88"/>
      <c r="CJ302" s="88"/>
      <c r="CK302" s="88"/>
      <c r="CL302" s="88"/>
      <c r="CM302" s="88"/>
      <c r="CN302" s="88"/>
    </row>
    <row r="303" ht="10.5" customHeight="1">
      <c r="A303" s="12" t="str">
        <f t="shared" si="1"/>
        <v>242ML</v>
      </c>
      <c r="B303" s="88">
        <f t="shared" si="2"/>
        <v>2020</v>
      </c>
      <c r="C303" s="88">
        <f t="shared" si="3"/>
        <v>12</v>
      </c>
      <c r="D303" s="89">
        <f>'242MLInput'!B459</f>
        <v>44180</v>
      </c>
      <c r="E303" s="90" t="str">
        <f t="shared" si="23"/>
        <v>IXD</v>
      </c>
      <c r="F303" s="91" t="str">
        <f>'242MLInput'!H459</f>
        <v>APA</v>
      </c>
      <c r="G303" s="111" t="str">
        <f>'242MLInput'!N459</f>
        <v>Steve Watkins</v>
      </c>
      <c r="H303" s="111" t="str">
        <f>'242MLInput'!O459</f>
        <v/>
      </c>
      <c r="I303" s="111" t="str">
        <f>'242MLInput'!Q459</f>
        <v>Cargo</v>
      </c>
      <c r="J303" s="112" t="str">
        <f>'242MLInput'!R459</f>
        <v>Vector Aeromedical</v>
      </c>
      <c r="K303" s="113" t="str">
        <f>'242MLInput'!AC459</f>
        <v/>
      </c>
      <c r="L303" s="114"/>
      <c r="M303" s="115">
        <f>'242MLInput'!L459</f>
        <v>1.4</v>
      </c>
      <c r="N303" s="111" t="str">
        <f>IF(F303="","",(IF(R303='242MLInput'!K459,"","ERROR!")))</f>
        <v>#REF!</v>
      </c>
      <c r="O303" s="64"/>
      <c r="P303" s="64"/>
      <c r="Q303" s="133"/>
      <c r="R303" s="224" t="str">
        <f t="shared" si="24"/>
        <v>#REF!</v>
      </c>
      <c r="S303" s="108" t="str">
        <f>HYPERLINK('242MLInput'!AD459)</f>
        <v/>
      </c>
      <c r="T303" s="108" t="str">
        <f>HYPERLINK('242MLInput'!AE459)</f>
        <v/>
      </c>
      <c r="U303" s="108" t="str">
        <f>HYPERLINK('242MLInput'!AF459)</f>
        <v/>
      </c>
      <c r="V303" s="108" t="str">
        <f>HYPERLINK('242MLInput'!AG459)</f>
        <v/>
      </c>
      <c r="W303" s="108" t="str">
        <f>HYPERLINK('242MLInput'!AH459)</f>
        <v/>
      </c>
      <c r="X303" s="108" t="str">
        <f>HYPERLINK('242MLInput'!AI459)</f>
        <v/>
      </c>
      <c r="Y303" s="108" t="str">
        <f>HYPERLINK('242MLInput'!AJ459)</f>
        <v/>
      </c>
      <c r="Z303" s="108" t="str">
        <f>HYPERLINK('242MLInput'!AK459)</f>
        <v/>
      </c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  <c r="CM303" s="88"/>
      <c r="CN303" s="88"/>
    </row>
    <row r="304" ht="10.5" customHeight="1">
      <c r="A304" s="12" t="str">
        <f t="shared" si="1"/>
        <v>242ML</v>
      </c>
      <c r="B304" s="88">
        <f t="shared" si="2"/>
        <v>2020</v>
      </c>
      <c r="C304" s="88">
        <f t="shared" si="3"/>
        <v>12</v>
      </c>
      <c r="D304" s="89">
        <f>'242MLInput'!B460</f>
        <v>44180</v>
      </c>
      <c r="E304" s="90" t="str">
        <f t="shared" si="23"/>
        <v>APA</v>
      </c>
      <c r="F304" s="91" t="str">
        <f>'242MLInput'!H460</f>
        <v>BUY</v>
      </c>
      <c r="G304" s="111" t="str">
        <f>'242MLInput'!N460</f>
        <v>Steve Watkins</v>
      </c>
      <c r="H304" s="111" t="str">
        <f>'242MLInput'!O460</f>
        <v/>
      </c>
      <c r="I304" s="111" t="str">
        <f>'242MLInput'!Q460</f>
        <v>Cargo</v>
      </c>
      <c r="J304" s="112" t="str">
        <f>'242MLInput'!R460</f>
        <v>Vector Aeromedical</v>
      </c>
      <c r="K304" s="113" t="str">
        <f>'242MLInput'!AC460</f>
        <v/>
      </c>
      <c r="L304" s="114"/>
      <c r="M304" s="115">
        <f>'242MLInput'!L460</f>
        <v>3.5</v>
      </c>
      <c r="N304" s="111" t="str">
        <f>IF(F304="","",(IF(R304='242MLInput'!K460,"","ERROR!")))</f>
        <v>#REF!</v>
      </c>
      <c r="O304" s="64"/>
      <c r="P304" s="64"/>
      <c r="Q304" s="133"/>
      <c r="R304" s="224" t="str">
        <f t="shared" si="24"/>
        <v>#REF!</v>
      </c>
      <c r="S304" s="108" t="str">
        <f>HYPERLINK('242MLInput'!AD460)</f>
        <v/>
      </c>
      <c r="T304" s="108" t="str">
        <f>HYPERLINK('242MLInput'!AE460)</f>
        <v/>
      </c>
      <c r="U304" s="108" t="str">
        <f>HYPERLINK('242MLInput'!AF460)</f>
        <v/>
      </c>
      <c r="V304" s="108" t="str">
        <f>HYPERLINK('242MLInput'!AG460)</f>
        <v/>
      </c>
      <c r="W304" s="108" t="str">
        <f>HYPERLINK('242MLInput'!AH460)</f>
        <v/>
      </c>
      <c r="X304" s="108" t="str">
        <f>HYPERLINK('242MLInput'!AI460)</f>
        <v/>
      </c>
      <c r="Y304" s="108" t="str">
        <f>HYPERLINK('242MLInput'!AJ460)</f>
        <v/>
      </c>
      <c r="Z304" s="108" t="str">
        <f>HYPERLINK('242MLInput'!AK460)</f>
        <v/>
      </c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  <c r="CH304" s="88"/>
      <c r="CI304" s="88"/>
      <c r="CJ304" s="88"/>
      <c r="CK304" s="88"/>
      <c r="CL304" s="88"/>
      <c r="CM304" s="88"/>
      <c r="CN304" s="88"/>
    </row>
    <row r="305" ht="10.5" customHeight="1">
      <c r="A305" s="12" t="str">
        <f t="shared" si="1"/>
        <v>242ML</v>
      </c>
      <c r="B305" s="88">
        <f t="shared" si="2"/>
        <v>2020</v>
      </c>
      <c r="C305" s="88">
        <f t="shared" si="3"/>
        <v>12</v>
      </c>
      <c r="D305" s="89">
        <f>'242MLInput'!B461</f>
        <v>44181</v>
      </c>
      <c r="E305" s="90" t="str">
        <f t="shared" si="23"/>
        <v>BUY</v>
      </c>
      <c r="F305" s="91" t="str">
        <f>'242MLInput'!H461</f>
        <v>SLN</v>
      </c>
      <c r="G305" s="111" t="str">
        <f>'242MLInput'!N461</f>
        <v>Steve Watkins</v>
      </c>
      <c r="H305" s="111" t="str">
        <f>'242MLInput'!O461</f>
        <v/>
      </c>
      <c r="I305" s="111" t="str">
        <f>'242MLInput'!Q461</f>
        <v>Cargo</v>
      </c>
      <c r="J305" s="112" t="str">
        <f>'242MLInput'!R461</f>
        <v>Vector Aeromedical</v>
      </c>
      <c r="K305" s="113" t="str">
        <f>'242MLInput'!AC461</f>
        <v/>
      </c>
      <c r="L305" s="114"/>
      <c r="M305" s="115">
        <f>'242MLInput'!L461</f>
        <v>3.2</v>
      </c>
      <c r="N305" s="111" t="str">
        <f>IF(F305="","",(IF(R305='242MLInput'!K461,"","ERROR!")))</f>
        <v>#REF!</v>
      </c>
      <c r="O305" s="64"/>
      <c r="P305" s="64"/>
      <c r="Q305" s="133"/>
      <c r="R305" s="224" t="str">
        <f t="shared" si="24"/>
        <v>#REF!</v>
      </c>
      <c r="S305" s="108" t="str">
        <f>HYPERLINK('242MLInput'!AD461)</f>
        <v/>
      </c>
      <c r="T305" s="108" t="str">
        <f>HYPERLINK('242MLInput'!AE461)</f>
        <v/>
      </c>
      <c r="U305" s="108" t="str">
        <f>HYPERLINK('242MLInput'!AF461)</f>
        <v/>
      </c>
      <c r="V305" s="108" t="str">
        <f>HYPERLINK('242MLInput'!AG461)</f>
        <v/>
      </c>
      <c r="W305" s="108" t="str">
        <f>HYPERLINK('242MLInput'!AH461)</f>
        <v/>
      </c>
      <c r="X305" s="108" t="str">
        <f>HYPERLINK('242MLInput'!AI461)</f>
        <v/>
      </c>
      <c r="Y305" s="108" t="str">
        <f>HYPERLINK('242MLInput'!AJ461)</f>
        <v/>
      </c>
      <c r="Z305" s="108" t="str">
        <f>HYPERLINK('242MLInput'!AK461)</f>
        <v/>
      </c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  <c r="CH305" s="88"/>
      <c r="CI305" s="88"/>
      <c r="CJ305" s="88"/>
      <c r="CK305" s="88"/>
      <c r="CL305" s="88"/>
      <c r="CM305" s="88"/>
      <c r="CN305" s="88"/>
    </row>
    <row r="306" ht="10.5" customHeight="1">
      <c r="A306" s="12" t="str">
        <f t="shared" si="1"/>
        <v>242ML</v>
      </c>
      <c r="B306" s="88">
        <f t="shared" si="2"/>
        <v>2020</v>
      </c>
      <c r="C306" s="88">
        <f t="shared" si="3"/>
        <v>12</v>
      </c>
      <c r="D306" s="89">
        <f>'242MLInput'!B462</f>
        <v>44181</v>
      </c>
      <c r="E306" s="90" t="str">
        <f t="shared" si="23"/>
        <v>SLN</v>
      </c>
      <c r="F306" s="91" t="str">
        <f>'242MLInput'!H462</f>
        <v>APA</v>
      </c>
      <c r="G306" s="111" t="str">
        <f>'242MLInput'!N462</f>
        <v>Steve Watkins</v>
      </c>
      <c r="H306" s="111" t="str">
        <f>'242MLInput'!O462</f>
        <v/>
      </c>
      <c r="I306" s="111" t="str">
        <f>'242MLInput'!Q462</f>
        <v>Cargo</v>
      </c>
      <c r="J306" s="112" t="str">
        <f>'242MLInput'!R462</f>
        <v>Vector Aeromedical</v>
      </c>
      <c r="K306" s="113" t="str">
        <f>'242MLInput'!AC462</f>
        <v/>
      </c>
      <c r="L306" s="114"/>
      <c r="M306" s="115">
        <f>'242MLInput'!L462</f>
        <v>1.2</v>
      </c>
      <c r="N306" s="111" t="str">
        <f>IF(F306="","",(IF(R306='242MLInput'!K462,"","ERROR!")))</f>
        <v>#REF!</v>
      </c>
      <c r="O306" s="64"/>
      <c r="P306" s="64"/>
      <c r="Q306" s="133"/>
      <c r="R306" s="224" t="str">
        <f t="shared" si="24"/>
        <v>#REF!</v>
      </c>
      <c r="S306" s="108" t="str">
        <f>HYPERLINK('242MLInput'!AD462)</f>
        <v/>
      </c>
      <c r="T306" s="108" t="str">
        <f>HYPERLINK('242MLInput'!AE462)</f>
        <v/>
      </c>
      <c r="U306" s="108" t="str">
        <f>HYPERLINK('242MLInput'!AF462)</f>
        <v/>
      </c>
      <c r="V306" s="108" t="str">
        <f>HYPERLINK('242MLInput'!AG462)</f>
        <v/>
      </c>
      <c r="W306" s="108" t="str">
        <f>HYPERLINK('242MLInput'!AH462)</f>
        <v/>
      </c>
      <c r="X306" s="108" t="str">
        <f>HYPERLINK('242MLInput'!AI462)</f>
        <v/>
      </c>
      <c r="Y306" s="108" t="str">
        <f>HYPERLINK('242MLInput'!AJ462)</f>
        <v/>
      </c>
      <c r="Z306" s="108" t="str">
        <f>HYPERLINK('242MLInput'!AK462)</f>
        <v/>
      </c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  <c r="CH306" s="88"/>
      <c r="CI306" s="88"/>
      <c r="CJ306" s="88"/>
      <c r="CK306" s="88"/>
      <c r="CL306" s="88"/>
      <c r="CM306" s="88"/>
      <c r="CN306" s="88"/>
    </row>
    <row r="307" ht="10.5" customHeight="1">
      <c r="A307" s="12" t="str">
        <f t="shared" si="1"/>
        <v>242ML</v>
      </c>
      <c r="B307" s="88">
        <f t="shared" si="2"/>
        <v>2020</v>
      </c>
      <c r="C307" s="88">
        <f t="shared" si="3"/>
        <v>12</v>
      </c>
      <c r="D307" s="89">
        <f>'242MLInput'!B463</f>
        <v>44181</v>
      </c>
      <c r="E307" s="90" t="str">
        <f t="shared" si="23"/>
        <v>APA</v>
      </c>
      <c r="F307" s="91" t="str">
        <f>'242MLInput'!H463</f>
        <v>BUY</v>
      </c>
      <c r="G307" s="111" t="str">
        <f>'242MLInput'!N463</f>
        <v>Steve Watkins</v>
      </c>
      <c r="H307" s="111" t="str">
        <f>'242MLInput'!O463</f>
        <v/>
      </c>
      <c r="I307" s="111" t="str">
        <f>'242MLInput'!Q463</f>
        <v>Cargo</v>
      </c>
      <c r="J307" s="112" t="str">
        <f>'242MLInput'!R463</f>
        <v>Vector Aeromedical</v>
      </c>
      <c r="K307" s="113" t="str">
        <f>'242MLInput'!AC463</f>
        <v/>
      </c>
      <c r="L307" s="114"/>
      <c r="M307" s="115">
        <f>'242MLInput'!L463</f>
        <v>3.5</v>
      </c>
      <c r="N307" s="111" t="str">
        <f>IF(F307="","",(IF(R307='242MLInput'!K463,"","ERROR!")))</f>
        <v>#REF!</v>
      </c>
      <c r="O307" s="64"/>
      <c r="P307" s="64"/>
      <c r="Q307" s="133"/>
      <c r="R307" s="224" t="str">
        <f t="shared" si="24"/>
        <v>#REF!</v>
      </c>
      <c r="S307" s="108" t="str">
        <f>HYPERLINK('242MLInput'!AD463)</f>
        <v/>
      </c>
      <c r="T307" s="108" t="str">
        <f>HYPERLINK('242MLInput'!AE463)</f>
        <v/>
      </c>
      <c r="U307" s="108" t="str">
        <f>HYPERLINK('242MLInput'!AF463)</f>
        <v/>
      </c>
      <c r="V307" s="108" t="str">
        <f>HYPERLINK('242MLInput'!AG463)</f>
        <v/>
      </c>
      <c r="W307" s="108" t="str">
        <f>HYPERLINK('242MLInput'!AH463)</f>
        <v/>
      </c>
      <c r="X307" s="108" t="str">
        <f>HYPERLINK('242MLInput'!AI463)</f>
        <v/>
      </c>
      <c r="Y307" s="108" t="str">
        <f>HYPERLINK('242MLInput'!AJ463)</f>
        <v/>
      </c>
      <c r="Z307" s="108" t="str">
        <f>HYPERLINK('242MLInput'!AK463)</f>
        <v/>
      </c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  <c r="CH307" s="88"/>
      <c r="CI307" s="88"/>
      <c r="CJ307" s="88"/>
      <c r="CK307" s="88"/>
      <c r="CL307" s="88"/>
      <c r="CM307" s="88"/>
      <c r="CN307" s="88"/>
    </row>
    <row r="308" ht="10.5" customHeight="1">
      <c r="A308" s="12" t="str">
        <f t="shared" si="1"/>
        <v>242ML</v>
      </c>
      <c r="B308" s="88">
        <f t="shared" si="2"/>
        <v>2020</v>
      </c>
      <c r="C308" s="88">
        <f t="shared" si="3"/>
        <v>12</v>
      </c>
      <c r="D308" s="89">
        <f>'242MLInput'!B464</f>
        <v>44182</v>
      </c>
      <c r="E308" s="90" t="str">
        <f t="shared" si="23"/>
        <v>BUY</v>
      </c>
      <c r="F308" s="91" t="str">
        <f>'242MLInput'!H464</f>
        <v>SLN</v>
      </c>
      <c r="G308" s="111" t="str">
        <f>'242MLInput'!N464</f>
        <v>Steve Watkins</v>
      </c>
      <c r="H308" s="111" t="str">
        <f>'242MLInput'!O464</f>
        <v/>
      </c>
      <c r="I308" s="111" t="str">
        <f>'242MLInput'!Q464</f>
        <v>Cargo</v>
      </c>
      <c r="J308" s="112" t="str">
        <f>'242MLInput'!R464</f>
        <v>Vector Aeromedical</v>
      </c>
      <c r="K308" s="113" t="str">
        <f>'242MLInput'!AC464</f>
        <v/>
      </c>
      <c r="L308" s="114"/>
      <c r="M308" s="115">
        <f>'242MLInput'!L464</f>
        <v>3.1</v>
      </c>
      <c r="N308" s="111" t="str">
        <f>IF(F308="","",(IF(R308='242MLInput'!K464,"","ERROR!")))</f>
        <v>#REF!</v>
      </c>
      <c r="O308" s="64"/>
      <c r="P308" s="64"/>
      <c r="Q308" s="133"/>
      <c r="R308" s="224" t="str">
        <f t="shared" si="24"/>
        <v>#REF!</v>
      </c>
      <c r="S308" s="108" t="str">
        <f>HYPERLINK('242MLInput'!AD464)</f>
        <v/>
      </c>
      <c r="T308" s="108" t="str">
        <f>HYPERLINK('242MLInput'!AE464)</f>
        <v/>
      </c>
      <c r="U308" s="108" t="str">
        <f>HYPERLINK('242MLInput'!AF464)</f>
        <v/>
      </c>
      <c r="V308" s="108" t="str">
        <f>HYPERLINK('242MLInput'!AG464)</f>
        <v/>
      </c>
      <c r="W308" s="108" t="str">
        <f>HYPERLINK('242MLInput'!AH464)</f>
        <v/>
      </c>
      <c r="X308" s="108" t="str">
        <f>HYPERLINK('242MLInput'!AI464)</f>
        <v/>
      </c>
      <c r="Y308" s="108" t="str">
        <f>HYPERLINK('242MLInput'!AJ464)</f>
        <v/>
      </c>
      <c r="Z308" s="108" t="str">
        <f>HYPERLINK('242MLInput'!AK464)</f>
        <v/>
      </c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  <c r="CH308" s="88"/>
      <c r="CI308" s="88"/>
      <c r="CJ308" s="88"/>
      <c r="CK308" s="88"/>
      <c r="CL308" s="88"/>
      <c r="CM308" s="88"/>
      <c r="CN308" s="88"/>
    </row>
    <row r="309" ht="10.5" customHeight="1">
      <c r="A309" s="12" t="str">
        <f t="shared" si="1"/>
        <v>242ML</v>
      </c>
      <c r="B309" s="88">
        <f t="shared" si="2"/>
        <v>2020</v>
      </c>
      <c r="C309" s="88">
        <f t="shared" si="3"/>
        <v>12</v>
      </c>
      <c r="D309" s="89">
        <f>'242MLInput'!B465</f>
        <v>44182</v>
      </c>
      <c r="E309" s="90" t="str">
        <f t="shared" si="23"/>
        <v>SLN</v>
      </c>
      <c r="F309" s="91" t="str">
        <f>'242MLInput'!H465</f>
        <v>APA</v>
      </c>
      <c r="G309" s="111" t="str">
        <f>'242MLInput'!N465</f>
        <v>Steve Watkins</v>
      </c>
      <c r="H309" s="111" t="str">
        <f>'242MLInput'!O465</f>
        <v/>
      </c>
      <c r="I309" s="111" t="str">
        <f>'242MLInput'!Q465</f>
        <v>Cargo</v>
      </c>
      <c r="J309" s="112" t="str">
        <f>'242MLInput'!R465</f>
        <v>Vector Aeromedical</v>
      </c>
      <c r="K309" s="113" t="str">
        <f>'242MLInput'!AC465</f>
        <v/>
      </c>
      <c r="L309" s="114"/>
      <c r="M309" s="115">
        <f>'242MLInput'!L465</f>
        <v>1.5</v>
      </c>
      <c r="N309" s="111" t="str">
        <f>IF(F309="","",(IF(R309='242MLInput'!K465,"","ERROR!")))</f>
        <v>#REF!</v>
      </c>
      <c r="O309" s="64"/>
      <c r="P309" s="64"/>
      <c r="Q309" s="133"/>
      <c r="R309" s="224" t="str">
        <f t="shared" si="24"/>
        <v>#REF!</v>
      </c>
      <c r="S309" s="108" t="str">
        <f>HYPERLINK('242MLInput'!AD465)</f>
        <v/>
      </c>
      <c r="T309" s="108" t="str">
        <f>HYPERLINK('242MLInput'!AE465)</f>
        <v/>
      </c>
      <c r="U309" s="108" t="str">
        <f>HYPERLINK('242MLInput'!AF465)</f>
        <v/>
      </c>
      <c r="V309" s="108" t="str">
        <f>HYPERLINK('242MLInput'!AG465)</f>
        <v/>
      </c>
      <c r="W309" s="108" t="str">
        <f>HYPERLINK('242MLInput'!AH465)</f>
        <v/>
      </c>
      <c r="X309" s="108" t="str">
        <f>HYPERLINK('242MLInput'!AI465)</f>
        <v/>
      </c>
      <c r="Y309" s="108" t="str">
        <f>HYPERLINK('242MLInput'!AJ465)</f>
        <v/>
      </c>
      <c r="Z309" s="108" t="str">
        <f>HYPERLINK('242MLInput'!AK465)</f>
        <v/>
      </c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</row>
    <row r="310" ht="10.5" customHeight="1">
      <c r="A310" s="12" t="str">
        <f t="shared" si="1"/>
        <v>242ML</v>
      </c>
      <c r="B310" s="88">
        <f t="shared" si="2"/>
        <v>2020</v>
      </c>
      <c r="C310" s="88">
        <f t="shared" si="3"/>
        <v>12</v>
      </c>
      <c r="D310" s="89">
        <f>'242MLInput'!B466</f>
        <v>44182</v>
      </c>
      <c r="E310" s="90" t="str">
        <f t="shared" si="23"/>
        <v>APA</v>
      </c>
      <c r="F310" s="91" t="str">
        <f>'242MLInput'!H466</f>
        <v>BUY</v>
      </c>
      <c r="G310" s="111" t="str">
        <f>'242MLInput'!N466</f>
        <v>Steve Watkins</v>
      </c>
      <c r="H310" s="111" t="str">
        <f>'242MLInput'!O466</f>
        <v/>
      </c>
      <c r="I310" s="111" t="str">
        <f>'242MLInput'!Q466</f>
        <v>Cargo</v>
      </c>
      <c r="J310" s="112" t="str">
        <f>'242MLInput'!R466</f>
        <v>Vector Aeromedical</v>
      </c>
      <c r="K310" s="113" t="str">
        <f>'242MLInput'!AC466</f>
        <v/>
      </c>
      <c r="L310" s="114"/>
      <c r="M310" s="115">
        <f>'242MLInput'!L466</f>
        <v>3.1</v>
      </c>
      <c r="N310" s="111" t="str">
        <f>IF(F310="","",(IF(R310='242MLInput'!K466,"","ERROR!")))</f>
        <v>#REF!</v>
      </c>
      <c r="O310" s="64"/>
      <c r="P310" s="64"/>
      <c r="Q310" s="133"/>
      <c r="R310" s="224" t="str">
        <f t="shared" si="24"/>
        <v>#REF!</v>
      </c>
      <c r="S310" s="108" t="str">
        <f>HYPERLINK('242MLInput'!AD466)</f>
        <v/>
      </c>
      <c r="T310" s="108" t="str">
        <f>HYPERLINK('242MLInput'!AE466)</f>
        <v/>
      </c>
      <c r="U310" s="108" t="str">
        <f>HYPERLINK('242MLInput'!AF466)</f>
        <v/>
      </c>
      <c r="V310" s="108" t="str">
        <f>HYPERLINK('242MLInput'!AG466)</f>
        <v/>
      </c>
      <c r="W310" s="108" t="str">
        <f>HYPERLINK('242MLInput'!AH466)</f>
        <v/>
      </c>
      <c r="X310" s="108" t="str">
        <f>HYPERLINK('242MLInput'!AI466)</f>
        <v/>
      </c>
      <c r="Y310" s="108" t="str">
        <f>HYPERLINK('242MLInput'!AJ466)</f>
        <v/>
      </c>
      <c r="Z310" s="108" t="str">
        <f>HYPERLINK('242MLInput'!AK466)</f>
        <v/>
      </c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  <c r="CH310" s="88"/>
      <c r="CI310" s="88"/>
      <c r="CJ310" s="88"/>
      <c r="CK310" s="88"/>
      <c r="CL310" s="88"/>
      <c r="CM310" s="88"/>
      <c r="CN310" s="88"/>
    </row>
    <row r="311" ht="10.5" customHeight="1">
      <c r="A311" s="12" t="str">
        <f t="shared" si="1"/>
        <v>242ML</v>
      </c>
      <c r="B311" s="88">
        <f t="shared" si="2"/>
        <v>2020</v>
      </c>
      <c r="C311" s="88">
        <f t="shared" si="3"/>
        <v>12</v>
      </c>
      <c r="D311" s="89">
        <f>'242MLInput'!B467</f>
        <v>44183</v>
      </c>
      <c r="E311" s="90" t="str">
        <f t="shared" si="23"/>
        <v>BUY</v>
      </c>
      <c r="F311" s="91" t="str">
        <f>'242MLInput'!H467</f>
        <v>IXD</v>
      </c>
      <c r="G311" s="111" t="str">
        <f>'242MLInput'!N467</f>
        <v>Steve Watkins</v>
      </c>
      <c r="H311" s="111" t="str">
        <f>'242MLInput'!O467</f>
        <v/>
      </c>
      <c r="I311" s="111" t="str">
        <f>'242MLInput'!Q467</f>
        <v>Cargo</v>
      </c>
      <c r="J311" s="112" t="str">
        <f>'242MLInput'!R467</f>
        <v>Vector Aeromedical</v>
      </c>
      <c r="K311" s="113" t="str">
        <f>'242MLInput'!AC467</f>
        <v/>
      </c>
      <c r="L311" s="114"/>
      <c r="M311" s="115">
        <f>'242MLInput'!L467</f>
        <v>2.8</v>
      </c>
      <c r="N311" s="111" t="str">
        <f>IF(F311="","",(IF(R311='242MLInput'!K467,"","ERROR!")))</f>
        <v>#REF!</v>
      </c>
      <c r="O311" s="64"/>
      <c r="P311" s="64"/>
      <c r="Q311" s="133"/>
      <c r="R311" s="224" t="str">
        <f t="shared" si="24"/>
        <v>#REF!</v>
      </c>
      <c r="S311" s="108" t="str">
        <f>HYPERLINK('242MLInput'!AD467)</f>
        <v/>
      </c>
      <c r="T311" s="108" t="str">
        <f>HYPERLINK('242MLInput'!AE467)</f>
        <v/>
      </c>
      <c r="U311" s="108" t="str">
        <f>HYPERLINK('242MLInput'!AF467)</f>
        <v/>
      </c>
      <c r="V311" s="108" t="str">
        <f>HYPERLINK('242MLInput'!AG467)</f>
        <v/>
      </c>
      <c r="W311" s="108" t="str">
        <f>HYPERLINK('242MLInput'!AH467)</f>
        <v/>
      </c>
      <c r="X311" s="108" t="str">
        <f>HYPERLINK('242MLInput'!AI467)</f>
        <v/>
      </c>
      <c r="Y311" s="108" t="str">
        <f>HYPERLINK('242MLInput'!AJ467)</f>
        <v/>
      </c>
      <c r="Z311" s="108" t="str">
        <f>HYPERLINK('242MLInput'!AK467)</f>
        <v/>
      </c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  <c r="CH311" s="88"/>
      <c r="CI311" s="88"/>
      <c r="CJ311" s="88"/>
      <c r="CK311" s="88"/>
      <c r="CL311" s="88"/>
      <c r="CM311" s="88"/>
      <c r="CN311" s="88"/>
    </row>
    <row r="312" ht="10.5" customHeight="1">
      <c r="A312" s="12" t="str">
        <f t="shared" si="1"/>
        <v>242ML</v>
      </c>
      <c r="B312" s="88">
        <f t="shared" si="2"/>
        <v>2020</v>
      </c>
      <c r="C312" s="88">
        <f t="shared" si="3"/>
        <v>12</v>
      </c>
      <c r="D312" s="89">
        <f>'242MLInput'!B468</f>
        <v>44183</v>
      </c>
      <c r="E312" s="90" t="str">
        <f t="shared" si="23"/>
        <v>IXD</v>
      </c>
      <c r="F312" s="91" t="str">
        <f>'242MLInput'!H468</f>
        <v>APA</v>
      </c>
      <c r="G312" s="111" t="str">
        <f>'242MLInput'!N468</f>
        <v>Steve Watkins</v>
      </c>
      <c r="H312" s="111" t="str">
        <f>'242MLInput'!O468</f>
        <v/>
      </c>
      <c r="I312" s="111" t="str">
        <f>'242MLInput'!Q468</f>
        <v>Cargo</v>
      </c>
      <c r="J312" s="112" t="str">
        <f>'242MLInput'!R468</f>
        <v>Vector Aeromedical</v>
      </c>
      <c r="K312" s="113" t="str">
        <f>'242MLInput'!AC468</f>
        <v/>
      </c>
      <c r="L312" s="114"/>
      <c r="M312" s="115">
        <f>'242MLInput'!L468</f>
        <v>1.8</v>
      </c>
      <c r="N312" s="111" t="str">
        <f>IF(F312="","",(IF(R312='242MLInput'!K468,"","ERROR!")))</f>
        <v>#REF!</v>
      </c>
      <c r="O312" s="64"/>
      <c r="P312" s="64"/>
      <c r="Q312" s="133"/>
      <c r="R312" s="224" t="str">
        <f t="shared" si="24"/>
        <v>#REF!</v>
      </c>
      <c r="S312" s="108" t="str">
        <f>HYPERLINK('242MLInput'!AD468)</f>
        <v/>
      </c>
      <c r="T312" s="108" t="str">
        <f>HYPERLINK('242MLInput'!AE468)</f>
        <v/>
      </c>
      <c r="U312" s="108" t="str">
        <f>HYPERLINK('242MLInput'!AF468)</f>
        <v/>
      </c>
      <c r="V312" s="108" t="str">
        <f>HYPERLINK('242MLInput'!AG468)</f>
        <v/>
      </c>
      <c r="W312" s="108" t="str">
        <f>HYPERLINK('242MLInput'!AH468)</f>
        <v/>
      </c>
      <c r="X312" s="108" t="str">
        <f>HYPERLINK('242MLInput'!AI468)</f>
        <v/>
      </c>
      <c r="Y312" s="108" t="str">
        <f>HYPERLINK('242MLInput'!AJ468)</f>
        <v/>
      </c>
      <c r="Z312" s="108" t="str">
        <f>HYPERLINK('242MLInput'!AK468)</f>
        <v/>
      </c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  <c r="CH312" s="88"/>
      <c r="CI312" s="88"/>
      <c r="CJ312" s="88"/>
      <c r="CK312" s="88"/>
      <c r="CL312" s="88"/>
      <c r="CM312" s="88"/>
      <c r="CN312" s="88"/>
    </row>
    <row r="313" ht="10.5" customHeight="1">
      <c r="A313" s="12" t="str">
        <f t="shared" si="1"/>
        <v>242ML</v>
      </c>
      <c r="B313" s="88">
        <f t="shared" si="2"/>
        <v>2020</v>
      </c>
      <c r="C313" s="88">
        <f t="shared" si="3"/>
        <v>12</v>
      </c>
      <c r="D313" s="89">
        <f>'242MLInput'!B469</f>
        <v>44183</v>
      </c>
      <c r="E313" s="90" t="str">
        <f t="shared" si="23"/>
        <v>APA</v>
      </c>
      <c r="F313" s="91" t="str">
        <f>'242MLInput'!H469</f>
        <v>BUY</v>
      </c>
      <c r="G313" s="111" t="str">
        <f>'242MLInput'!N469</f>
        <v>Steve Watkins</v>
      </c>
      <c r="H313" s="111" t="str">
        <f>'242MLInput'!O469</f>
        <v/>
      </c>
      <c r="I313" s="111" t="str">
        <f>'242MLInput'!Q469</f>
        <v>Cargo</v>
      </c>
      <c r="J313" s="112" t="str">
        <f>'242MLInput'!R469</f>
        <v>Vector Aeromedical</v>
      </c>
      <c r="K313" s="113" t="str">
        <f>'242MLInput'!AC469</f>
        <v/>
      </c>
      <c r="L313" s="114"/>
      <c r="M313" s="115">
        <f>'242MLInput'!L469</f>
        <v>3.1</v>
      </c>
      <c r="N313" s="111" t="str">
        <f>IF(F313="","",(IF(R313='242MLInput'!K469,"","ERROR!")))</f>
        <v>#REF!</v>
      </c>
      <c r="O313" s="64"/>
      <c r="P313" s="64"/>
      <c r="Q313" s="133"/>
      <c r="R313" s="224" t="str">
        <f t="shared" si="24"/>
        <v>#REF!</v>
      </c>
      <c r="S313" s="108" t="str">
        <f>HYPERLINK('242MLInput'!AD469)</f>
        <v/>
      </c>
      <c r="T313" s="108" t="str">
        <f>HYPERLINK('242MLInput'!AE469)</f>
        <v/>
      </c>
      <c r="U313" s="108" t="str">
        <f>HYPERLINK('242MLInput'!AF469)</f>
        <v/>
      </c>
      <c r="V313" s="108" t="str">
        <f>HYPERLINK('242MLInput'!AG469)</f>
        <v/>
      </c>
      <c r="W313" s="108" t="str">
        <f>HYPERLINK('242MLInput'!AH469)</f>
        <v/>
      </c>
      <c r="X313" s="108" t="str">
        <f>HYPERLINK('242MLInput'!AI469)</f>
        <v/>
      </c>
      <c r="Y313" s="108" t="str">
        <f>HYPERLINK('242MLInput'!AJ469)</f>
        <v/>
      </c>
      <c r="Z313" s="108" t="str">
        <f>HYPERLINK('242MLInput'!AK469)</f>
        <v/>
      </c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  <c r="CH313" s="88"/>
      <c r="CI313" s="88"/>
      <c r="CJ313" s="88"/>
      <c r="CK313" s="88"/>
      <c r="CL313" s="88"/>
      <c r="CM313" s="88"/>
      <c r="CN313" s="88"/>
    </row>
    <row r="314" ht="10.5" customHeight="1">
      <c r="A314" s="12" t="str">
        <f t="shared" si="1"/>
        <v>242ML</v>
      </c>
      <c r="B314" s="88">
        <f t="shared" si="2"/>
        <v>2020</v>
      </c>
      <c r="C314" s="88">
        <f t="shared" si="3"/>
        <v>12</v>
      </c>
      <c r="D314" s="89">
        <f>'242MLInput'!B470</f>
        <v>44184</v>
      </c>
      <c r="E314" s="90" t="str">
        <f t="shared" si="23"/>
        <v>BUY</v>
      </c>
      <c r="F314" s="91" t="str">
        <f>'242MLInput'!H470</f>
        <v>SLN</v>
      </c>
      <c r="G314" s="111" t="str">
        <f>'242MLInput'!N470</f>
        <v>Kevin Mock</v>
      </c>
      <c r="H314" s="111" t="str">
        <f>'242MLInput'!O470</f>
        <v/>
      </c>
      <c r="I314" s="111" t="str">
        <f>'242MLInput'!Q470</f>
        <v>Cargo</v>
      </c>
      <c r="J314" s="112" t="str">
        <f>'242MLInput'!R470</f>
        <v>Vector Aeromedical</v>
      </c>
      <c r="K314" s="113" t="str">
        <f>'242MLInput'!AC470</f>
        <v/>
      </c>
      <c r="L314" s="114"/>
      <c r="M314" s="115">
        <f>'242MLInput'!L470</f>
        <v>3.5</v>
      </c>
      <c r="N314" s="111" t="str">
        <f>IF(F314="","",(IF(R314='242MLInput'!K470,"","ERROR!")))</f>
        <v>#REF!</v>
      </c>
      <c r="O314" s="64"/>
      <c r="P314" s="64"/>
      <c r="Q314" s="133"/>
      <c r="R314" s="224" t="str">
        <f t="shared" si="24"/>
        <v>#REF!</v>
      </c>
      <c r="S314" s="108" t="str">
        <f>HYPERLINK('242MLInput'!AD470)</f>
        <v/>
      </c>
      <c r="T314" s="108" t="str">
        <f>HYPERLINK('242MLInput'!AE470)</f>
        <v/>
      </c>
      <c r="U314" s="108" t="str">
        <f>HYPERLINK('242MLInput'!AF470)</f>
        <v/>
      </c>
      <c r="V314" s="108" t="str">
        <f>HYPERLINK('242MLInput'!AG470)</f>
        <v/>
      </c>
      <c r="W314" s="108" t="str">
        <f>HYPERLINK('242MLInput'!AH470)</f>
        <v/>
      </c>
      <c r="X314" s="108" t="str">
        <f>HYPERLINK('242MLInput'!AI470)</f>
        <v/>
      </c>
      <c r="Y314" s="108" t="str">
        <f>HYPERLINK('242MLInput'!AJ470)</f>
        <v/>
      </c>
      <c r="Z314" s="108" t="str">
        <f>HYPERLINK('242MLInput'!AK470)</f>
        <v/>
      </c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  <c r="CH314" s="88"/>
      <c r="CI314" s="88"/>
      <c r="CJ314" s="88"/>
      <c r="CK314" s="88"/>
      <c r="CL314" s="88"/>
      <c r="CM314" s="88"/>
      <c r="CN314" s="88"/>
    </row>
    <row r="315" ht="10.5" customHeight="1">
      <c r="A315" s="12" t="str">
        <f t="shared" si="1"/>
        <v>242ML</v>
      </c>
      <c r="B315" s="88">
        <f t="shared" si="2"/>
        <v>2020</v>
      </c>
      <c r="C315" s="88">
        <f t="shared" si="3"/>
        <v>12</v>
      </c>
      <c r="D315" s="89">
        <f>'242MLInput'!B471</f>
        <v>44184</v>
      </c>
      <c r="E315" s="90" t="str">
        <f t="shared" si="23"/>
        <v>SLN</v>
      </c>
      <c r="F315" s="91" t="str">
        <f>'242MLInput'!H471</f>
        <v>APA</v>
      </c>
      <c r="G315" s="111" t="str">
        <f>'242MLInput'!N471</f>
        <v>Kevin Mock</v>
      </c>
      <c r="H315" s="111" t="str">
        <f>'242MLInput'!O471</f>
        <v/>
      </c>
      <c r="I315" s="111" t="str">
        <f>'242MLInput'!Q471</f>
        <v>Cargo</v>
      </c>
      <c r="J315" s="112" t="str">
        <f>'242MLInput'!R471</f>
        <v>Vector Aeromedical</v>
      </c>
      <c r="K315" s="113" t="str">
        <f>'242MLInput'!AC471</f>
        <v/>
      </c>
      <c r="L315" s="114"/>
      <c r="M315" s="115">
        <f>'242MLInput'!L471</f>
        <v>1.2</v>
      </c>
      <c r="N315" s="111" t="str">
        <f>IF(F315="","",(IF(R315='242MLInput'!K471,"","ERROR!")))</f>
        <v>#REF!</v>
      </c>
      <c r="O315" s="64"/>
      <c r="P315" s="64"/>
      <c r="Q315" s="133"/>
      <c r="R315" s="224" t="str">
        <f t="shared" si="24"/>
        <v>#REF!</v>
      </c>
      <c r="S315" s="108" t="str">
        <f>HYPERLINK('242MLInput'!AD471)</f>
        <v/>
      </c>
      <c r="T315" s="108" t="str">
        <f>HYPERLINK('242MLInput'!AE471)</f>
        <v/>
      </c>
      <c r="U315" s="108" t="str">
        <f>HYPERLINK('242MLInput'!AF471)</f>
        <v/>
      </c>
      <c r="V315" s="108" t="str">
        <f>HYPERLINK('242MLInput'!AG471)</f>
        <v/>
      </c>
      <c r="W315" s="108" t="str">
        <f>HYPERLINK('242MLInput'!AH471)</f>
        <v/>
      </c>
      <c r="X315" s="108" t="str">
        <f>HYPERLINK('242MLInput'!AI471)</f>
        <v/>
      </c>
      <c r="Y315" s="108" t="str">
        <f>HYPERLINK('242MLInput'!AJ471)</f>
        <v/>
      </c>
      <c r="Z315" s="108" t="str">
        <f>HYPERLINK('242MLInput'!AK471)</f>
        <v/>
      </c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  <c r="CH315" s="88"/>
      <c r="CI315" s="88"/>
      <c r="CJ315" s="88"/>
      <c r="CK315" s="88"/>
      <c r="CL315" s="88"/>
      <c r="CM315" s="88"/>
      <c r="CN315" s="88"/>
    </row>
    <row r="316" ht="10.5" customHeight="1">
      <c r="A316" s="12" t="str">
        <f t="shared" si="1"/>
        <v>242ML</v>
      </c>
      <c r="B316" s="88">
        <f t="shared" si="2"/>
        <v>2020</v>
      </c>
      <c r="C316" s="88">
        <f t="shared" si="3"/>
        <v>12</v>
      </c>
      <c r="D316" s="89">
        <f>'242MLInput'!B472</f>
        <v>44185</v>
      </c>
      <c r="E316" s="90" t="str">
        <f t="shared" si="23"/>
        <v>APA</v>
      </c>
      <c r="F316" s="91" t="str">
        <f>'242MLInput'!H472</f>
        <v>BUY</v>
      </c>
      <c r="G316" s="111" t="str">
        <f>'242MLInput'!N472</f>
        <v>Kevin Mock</v>
      </c>
      <c r="H316" s="111" t="str">
        <f>'242MLInput'!O472</f>
        <v/>
      </c>
      <c r="I316" s="111" t="str">
        <f>'242MLInput'!Q472</f>
        <v>Cargo</v>
      </c>
      <c r="J316" s="112" t="str">
        <f>'242MLInput'!R472</f>
        <v>Vector Aeromedical</v>
      </c>
      <c r="K316" s="113" t="str">
        <f>'242MLInput'!AC472</f>
        <v/>
      </c>
      <c r="L316" s="114"/>
      <c r="M316" s="115">
        <f>'242MLInput'!L472</f>
        <v>3.2</v>
      </c>
      <c r="N316" s="111" t="str">
        <f>IF(F316="","",(IF(R316='242MLInput'!K472,"","ERROR!")))</f>
        <v>#REF!</v>
      </c>
      <c r="O316" s="64"/>
      <c r="P316" s="64"/>
      <c r="Q316" s="133"/>
      <c r="R316" s="224" t="str">
        <f t="shared" si="24"/>
        <v>#REF!</v>
      </c>
      <c r="S316" s="108" t="str">
        <f>HYPERLINK('242MLInput'!AD472)</f>
        <v/>
      </c>
      <c r="T316" s="108" t="str">
        <f>HYPERLINK('242MLInput'!AE472)</f>
        <v/>
      </c>
      <c r="U316" s="108" t="str">
        <f>HYPERLINK('242MLInput'!AF472)</f>
        <v/>
      </c>
      <c r="V316" s="108" t="str">
        <f>HYPERLINK('242MLInput'!AG472)</f>
        <v/>
      </c>
      <c r="W316" s="108" t="str">
        <f>HYPERLINK('242MLInput'!AH472)</f>
        <v/>
      </c>
      <c r="X316" s="108" t="str">
        <f>HYPERLINK('242MLInput'!AI472)</f>
        <v/>
      </c>
      <c r="Y316" s="108" t="str">
        <f>HYPERLINK('242MLInput'!AJ472)</f>
        <v/>
      </c>
      <c r="Z316" s="108" t="str">
        <f>HYPERLINK('242MLInput'!AK472)</f>
        <v/>
      </c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  <c r="CH316" s="88"/>
      <c r="CI316" s="88"/>
      <c r="CJ316" s="88"/>
      <c r="CK316" s="88"/>
      <c r="CL316" s="88"/>
      <c r="CM316" s="88"/>
      <c r="CN316" s="88"/>
    </row>
    <row r="317" ht="10.5" customHeight="1">
      <c r="A317" s="12" t="str">
        <f t="shared" si="1"/>
        <v>242ML</v>
      </c>
      <c r="B317" s="88">
        <f t="shared" si="2"/>
        <v>2020</v>
      </c>
      <c r="C317" s="88">
        <f t="shared" si="3"/>
        <v>12</v>
      </c>
      <c r="D317" s="89">
        <f>'242MLInput'!B473</f>
        <v>44185</v>
      </c>
      <c r="E317" s="90" t="str">
        <f t="shared" si="23"/>
        <v>BUY</v>
      </c>
      <c r="F317" s="91" t="str">
        <f>'242MLInput'!H473</f>
        <v>SLN</v>
      </c>
      <c r="G317" s="111" t="str">
        <f>'242MLInput'!N473</f>
        <v>Steve Watkins</v>
      </c>
      <c r="H317" s="111" t="str">
        <f>'242MLInput'!O473</f>
        <v/>
      </c>
      <c r="I317" s="111" t="str">
        <f>'242MLInput'!Q473</f>
        <v>Cargo</v>
      </c>
      <c r="J317" s="112" t="str">
        <f>'242MLInput'!R473</f>
        <v>Vector Aeromedical</v>
      </c>
      <c r="K317" s="113" t="str">
        <f>'242MLInput'!AC473</f>
        <v/>
      </c>
      <c r="L317" s="114"/>
      <c r="M317" s="115">
        <f>'242MLInput'!L473</f>
        <v>3.1</v>
      </c>
      <c r="N317" s="111" t="str">
        <f>IF(F317="","",(IF(R317='242MLInput'!K473,"","ERROR!")))</f>
        <v>#REF!</v>
      </c>
      <c r="O317" s="64"/>
      <c r="P317" s="64"/>
      <c r="Q317" s="133"/>
      <c r="R317" s="224" t="str">
        <f t="shared" si="24"/>
        <v>#REF!</v>
      </c>
      <c r="S317" s="108" t="str">
        <f>HYPERLINK('242MLInput'!AD473)</f>
        <v/>
      </c>
      <c r="T317" s="108" t="str">
        <f>HYPERLINK('242MLInput'!AE473)</f>
        <v/>
      </c>
      <c r="U317" s="108" t="str">
        <f>HYPERLINK('242MLInput'!AF473)</f>
        <v/>
      </c>
      <c r="V317" s="108" t="str">
        <f>HYPERLINK('242MLInput'!AG473)</f>
        <v/>
      </c>
      <c r="W317" s="108" t="str">
        <f>HYPERLINK('242MLInput'!AH473)</f>
        <v/>
      </c>
      <c r="X317" s="108" t="str">
        <f>HYPERLINK('242MLInput'!AI473)</f>
        <v/>
      </c>
      <c r="Y317" s="108" t="str">
        <f>HYPERLINK('242MLInput'!AJ473)</f>
        <v/>
      </c>
      <c r="Z317" s="108" t="str">
        <f>HYPERLINK('242MLInput'!AK473)</f>
        <v/>
      </c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  <c r="CH317" s="88"/>
      <c r="CI317" s="88"/>
      <c r="CJ317" s="88"/>
      <c r="CK317" s="88"/>
      <c r="CL317" s="88"/>
      <c r="CM317" s="88"/>
      <c r="CN317" s="88"/>
    </row>
    <row r="318" ht="10.5" customHeight="1">
      <c r="A318" s="12" t="str">
        <f t="shared" si="1"/>
        <v>242ML</v>
      </c>
      <c r="B318" s="88">
        <f t="shared" si="2"/>
        <v>2020</v>
      </c>
      <c r="C318" s="88">
        <f t="shared" si="3"/>
        <v>12</v>
      </c>
      <c r="D318" s="89">
        <f>'242MLInput'!B474</f>
        <v>44185</v>
      </c>
      <c r="E318" s="90" t="str">
        <f t="shared" si="23"/>
        <v>SLN</v>
      </c>
      <c r="F318" s="91" t="str">
        <f>'242MLInput'!H474</f>
        <v>APA</v>
      </c>
      <c r="G318" s="111" t="str">
        <f>'242MLInput'!N474</f>
        <v>Steve Watkins</v>
      </c>
      <c r="H318" s="111" t="str">
        <f>'242MLInput'!O474</f>
        <v/>
      </c>
      <c r="I318" s="111" t="str">
        <f>'242MLInput'!Q474</f>
        <v>Cargo</v>
      </c>
      <c r="J318" s="112" t="str">
        <f>'242MLInput'!R474</f>
        <v>Vector Aeromedical</v>
      </c>
      <c r="K318" s="113" t="str">
        <f>'242MLInput'!AC474</f>
        <v/>
      </c>
      <c r="L318" s="114"/>
      <c r="M318" s="115">
        <f>'242MLInput'!L474</f>
        <v>1.4</v>
      </c>
      <c r="N318" s="111" t="str">
        <f>IF(F318="","",(IF(R318='242MLInput'!K474,"","ERROR!")))</f>
        <v>#REF!</v>
      </c>
      <c r="O318" s="64"/>
      <c r="P318" s="64"/>
      <c r="Q318" s="133"/>
      <c r="R318" s="224" t="str">
        <f t="shared" si="24"/>
        <v>#REF!</v>
      </c>
      <c r="S318" s="108" t="str">
        <f>HYPERLINK('242MLInput'!AD474)</f>
        <v/>
      </c>
      <c r="T318" s="108" t="str">
        <f>HYPERLINK('242MLInput'!AE474)</f>
        <v/>
      </c>
      <c r="U318" s="108" t="str">
        <f>HYPERLINK('242MLInput'!AF474)</f>
        <v/>
      </c>
      <c r="V318" s="108" t="str">
        <f>HYPERLINK('242MLInput'!AG474)</f>
        <v/>
      </c>
      <c r="W318" s="108" t="str">
        <f>HYPERLINK('242MLInput'!AH474)</f>
        <v/>
      </c>
      <c r="X318" s="108" t="str">
        <f>HYPERLINK('242MLInput'!AI474)</f>
        <v/>
      </c>
      <c r="Y318" s="108" t="str">
        <f>HYPERLINK('242MLInput'!AJ474)</f>
        <v/>
      </c>
      <c r="Z318" s="108" t="str">
        <f>HYPERLINK('242MLInput'!AK474)</f>
        <v/>
      </c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  <c r="CH318" s="88"/>
      <c r="CI318" s="88"/>
      <c r="CJ318" s="88"/>
      <c r="CK318" s="88"/>
      <c r="CL318" s="88"/>
      <c r="CM318" s="88"/>
      <c r="CN318" s="88"/>
    </row>
    <row r="319" ht="10.5" customHeight="1">
      <c r="A319" s="12" t="str">
        <f t="shared" si="1"/>
        <v>242ML</v>
      </c>
      <c r="B319" s="88">
        <f t="shared" si="2"/>
        <v>2020</v>
      </c>
      <c r="C319" s="88">
        <f t="shared" si="3"/>
        <v>12</v>
      </c>
      <c r="D319" s="89">
        <f>'242MLInput'!B475</f>
        <v>44185</v>
      </c>
      <c r="E319" s="90" t="str">
        <f t="shared" si="23"/>
        <v>APA</v>
      </c>
      <c r="F319" s="91" t="str">
        <f>'242MLInput'!H475</f>
        <v>BUY</v>
      </c>
      <c r="G319" s="111" t="str">
        <f>'242MLInput'!N475</f>
        <v>Steve Watkins</v>
      </c>
      <c r="H319" s="111" t="str">
        <f>'242MLInput'!O475</f>
        <v/>
      </c>
      <c r="I319" s="111" t="str">
        <f>'242MLInput'!Q475</f>
        <v>Cargo</v>
      </c>
      <c r="J319" s="112" t="str">
        <f>'242MLInput'!R475</f>
        <v>Vector Aeromedical</v>
      </c>
      <c r="K319" s="113" t="str">
        <f>'242MLInput'!AC475</f>
        <v/>
      </c>
      <c r="L319" s="114"/>
      <c r="M319" s="115">
        <f>'242MLInput'!L475</f>
        <v>3.4</v>
      </c>
      <c r="N319" s="111" t="str">
        <f>IF(F319="","",(IF(R319='242MLInput'!K475,"","ERROR!")))</f>
        <v>#REF!</v>
      </c>
      <c r="O319" s="64"/>
      <c r="P319" s="64"/>
      <c r="Q319" s="133"/>
      <c r="R319" s="224" t="str">
        <f t="shared" si="24"/>
        <v>#REF!</v>
      </c>
      <c r="S319" s="108" t="str">
        <f>HYPERLINK('242MLInput'!AD475)</f>
        <v/>
      </c>
      <c r="T319" s="108" t="str">
        <f>HYPERLINK('242MLInput'!AE475)</f>
        <v/>
      </c>
      <c r="U319" s="108" t="str">
        <f>HYPERLINK('242MLInput'!AF475)</f>
        <v/>
      </c>
      <c r="V319" s="108" t="str">
        <f>HYPERLINK('242MLInput'!AG475)</f>
        <v/>
      </c>
      <c r="W319" s="108" t="str">
        <f>HYPERLINK('242MLInput'!AH475)</f>
        <v/>
      </c>
      <c r="X319" s="108" t="str">
        <f>HYPERLINK('242MLInput'!AI475)</f>
        <v/>
      </c>
      <c r="Y319" s="108" t="str">
        <f>HYPERLINK('242MLInput'!AJ475)</f>
        <v/>
      </c>
      <c r="Z319" s="108" t="str">
        <f>HYPERLINK('242MLInput'!AK475)</f>
        <v/>
      </c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  <c r="CH319" s="88"/>
      <c r="CI319" s="88"/>
      <c r="CJ319" s="88"/>
      <c r="CK319" s="88"/>
      <c r="CL319" s="88"/>
      <c r="CM319" s="88"/>
      <c r="CN319" s="88"/>
    </row>
    <row r="320" ht="10.5" customHeight="1">
      <c r="A320" s="12" t="str">
        <f t="shared" si="1"/>
        <v>242ML</v>
      </c>
      <c r="B320" s="88">
        <f t="shared" si="2"/>
        <v>2020</v>
      </c>
      <c r="C320" s="88">
        <f t="shared" si="3"/>
        <v>12</v>
      </c>
      <c r="D320" s="89">
        <f>'242MLInput'!B476</f>
        <v>44186</v>
      </c>
      <c r="E320" s="90" t="str">
        <f t="shared" si="23"/>
        <v>BUY</v>
      </c>
      <c r="F320" s="91" t="str">
        <f>'242MLInput'!H476</f>
        <v>IXD</v>
      </c>
      <c r="G320" s="111" t="str">
        <f>'242MLInput'!N476</f>
        <v>Steve Watkins</v>
      </c>
      <c r="H320" s="111" t="str">
        <f>'242MLInput'!O476</f>
        <v/>
      </c>
      <c r="I320" s="111" t="str">
        <f>'242MLInput'!Q476</f>
        <v>Cargo</v>
      </c>
      <c r="J320" s="112" t="str">
        <f>'242MLInput'!R476</f>
        <v>Vector Aeromedical</v>
      </c>
      <c r="K320" s="113" t="str">
        <f>'242MLInput'!AC476</f>
        <v/>
      </c>
      <c r="L320" s="114"/>
      <c r="M320" s="115">
        <f>'242MLInput'!L476</f>
        <v>3.2</v>
      </c>
      <c r="N320" s="111" t="str">
        <f>IF(F320="","",(IF(R320='242MLInput'!K476,"","ERROR!")))</f>
        <v>#REF!</v>
      </c>
      <c r="O320" s="64"/>
      <c r="P320" s="64"/>
      <c r="Q320" s="133"/>
      <c r="R320" s="224" t="str">
        <f t="shared" si="24"/>
        <v>#REF!</v>
      </c>
      <c r="S320" s="108" t="str">
        <f>HYPERLINK('242MLInput'!AD476)</f>
        <v/>
      </c>
      <c r="T320" s="108" t="str">
        <f>HYPERLINK('242MLInput'!AE476)</f>
        <v/>
      </c>
      <c r="U320" s="108" t="str">
        <f>HYPERLINK('242MLInput'!AF476)</f>
        <v/>
      </c>
      <c r="V320" s="108" t="str">
        <f>HYPERLINK('242MLInput'!AG476)</f>
        <v/>
      </c>
      <c r="W320" s="108" t="str">
        <f>HYPERLINK('242MLInput'!AH476)</f>
        <v/>
      </c>
      <c r="X320" s="108" t="str">
        <f>HYPERLINK('242MLInput'!AI476)</f>
        <v/>
      </c>
      <c r="Y320" s="108" t="str">
        <f>HYPERLINK('242MLInput'!AJ476)</f>
        <v/>
      </c>
      <c r="Z320" s="108" t="str">
        <f>HYPERLINK('242MLInput'!AK476)</f>
        <v/>
      </c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  <c r="CH320" s="88"/>
      <c r="CI320" s="88"/>
      <c r="CJ320" s="88"/>
      <c r="CK320" s="88"/>
      <c r="CL320" s="88"/>
      <c r="CM320" s="88"/>
      <c r="CN320" s="88"/>
    </row>
    <row r="321" ht="10.5" customHeight="1">
      <c r="A321" s="12" t="str">
        <f t="shared" si="1"/>
        <v>242ML</v>
      </c>
      <c r="B321" s="88">
        <f t="shared" si="2"/>
        <v>2020</v>
      </c>
      <c r="C321" s="88">
        <f t="shared" si="3"/>
        <v>12</v>
      </c>
      <c r="D321" s="89">
        <f>'242MLInput'!B477</f>
        <v>44186</v>
      </c>
      <c r="E321" s="90" t="str">
        <f t="shared" si="23"/>
        <v>IXD</v>
      </c>
      <c r="F321" s="91" t="str">
        <f>'242MLInput'!H477</f>
        <v>APA</v>
      </c>
      <c r="G321" s="111" t="str">
        <f>'242MLInput'!N477</f>
        <v>Steve Watkins</v>
      </c>
      <c r="H321" s="111" t="str">
        <f>'242MLInput'!O477</f>
        <v/>
      </c>
      <c r="I321" s="111" t="str">
        <f>'242MLInput'!Q477</f>
        <v>Cargo</v>
      </c>
      <c r="J321" s="112" t="str">
        <f>'242MLInput'!R477</f>
        <v>Vector Aeromedical</v>
      </c>
      <c r="K321" s="113" t="str">
        <f>'242MLInput'!AC477</f>
        <v/>
      </c>
      <c r="L321" s="114"/>
      <c r="M321" s="115">
        <f>'242MLInput'!L477</f>
        <v>1.6</v>
      </c>
      <c r="N321" s="111" t="str">
        <f>IF(F321="","",(IF(R321='242MLInput'!K477,"","ERROR!")))</f>
        <v>#REF!</v>
      </c>
      <c r="O321" s="64"/>
      <c r="P321" s="64"/>
      <c r="Q321" s="133"/>
      <c r="R321" s="224" t="str">
        <f t="shared" si="24"/>
        <v>#REF!</v>
      </c>
      <c r="S321" s="108" t="str">
        <f>HYPERLINK('242MLInput'!AD477)</f>
        <v/>
      </c>
      <c r="T321" s="108" t="str">
        <f>HYPERLINK('242MLInput'!AE477)</f>
        <v/>
      </c>
      <c r="U321" s="108" t="str">
        <f>HYPERLINK('242MLInput'!AF477)</f>
        <v/>
      </c>
      <c r="V321" s="108" t="str">
        <f>HYPERLINK('242MLInput'!AG477)</f>
        <v/>
      </c>
      <c r="W321" s="108" t="str">
        <f>HYPERLINK('242MLInput'!AH477)</f>
        <v/>
      </c>
      <c r="X321" s="108" t="str">
        <f>HYPERLINK('242MLInput'!AI477)</f>
        <v/>
      </c>
      <c r="Y321" s="108" t="str">
        <f>HYPERLINK('242MLInput'!AJ477)</f>
        <v/>
      </c>
      <c r="Z321" s="108" t="str">
        <f>HYPERLINK('242MLInput'!AK477)</f>
        <v/>
      </c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  <c r="CH321" s="88"/>
      <c r="CI321" s="88"/>
      <c r="CJ321" s="88"/>
      <c r="CK321" s="88"/>
      <c r="CL321" s="88"/>
      <c r="CM321" s="88"/>
      <c r="CN321" s="88"/>
    </row>
    <row r="322" ht="10.5" customHeight="1">
      <c r="A322" s="12" t="str">
        <f t="shared" si="1"/>
        <v>242ML</v>
      </c>
      <c r="B322" s="88">
        <f t="shared" si="2"/>
        <v>2020</v>
      </c>
      <c r="C322" s="88">
        <f t="shared" si="3"/>
        <v>12</v>
      </c>
      <c r="D322" s="89">
        <f>'242MLInput'!B478</f>
        <v>44187</v>
      </c>
      <c r="E322" s="90" t="str">
        <f t="shared" si="23"/>
        <v>APA</v>
      </c>
      <c r="F322" s="91" t="str">
        <f>'242MLInput'!H478</f>
        <v>BUY</v>
      </c>
      <c r="G322" s="111" t="str">
        <f>'242MLInput'!N478</f>
        <v>Steve Watkins</v>
      </c>
      <c r="H322" s="111" t="str">
        <f>'242MLInput'!O478</f>
        <v/>
      </c>
      <c r="I322" s="111" t="str">
        <f>'242MLInput'!Q478</f>
        <v>Cargo</v>
      </c>
      <c r="J322" s="112" t="str">
        <f>'242MLInput'!R478</f>
        <v>Vector Aeromedical</v>
      </c>
      <c r="K322" s="113" t="str">
        <f>'242MLInput'!AC478</f>
        <v/>
      </c>
      <c r="L322" s="114"/>
      <c r="M322" s="115">
        <f>'242MLInput'!L478</f>
        <v>3.1</v>
      </c>
      <c r="N322" s="111" t="str">
        <f>IF(F322="","",(IF(R322='242MLInput'!K478,"","ERROR!")))</f>
        <v>#REF!</v>
      </c>
      <c r="O322" s="64"/>
      <c r="P322" s="64"/>
      <c r="Q322" s="133"/>
      <c r="R322" s="224" t="str">
        <f t="shared" si="24"/>
        <v>#REF!</v>
      </c>
      <c r="S322" s="108" t="str">
        <f>HYPERLINK('242MLInput'!AD478)</f>
        <v/>
      </c>
      <c r="T322" s="108" t="str">
        <f>HYPERLINK('242MLInput'!AE478)</f>
        <v/>
      </c>
      <c r="U322" s="108" t="str">
        <f>HYPERLINK('242MLInput'!AF478)</f>
        <v/>
      </c>
      <c r="V322" s="108" t="str">
        <f>HYPERLINK('242MLInput'!AG478)</f>
        <v/>
      </c>
      <c r="W322" s="108" t="str">
        <f>HYPERLINK('242MLInput'!AH478)</f>
        <v/>
      </c>
      <c r="X322" s="108" t="str">
        <f>HYPERLINK('242MLInput'!AI478)</f>
        <v/>
      </c>
      <c r="Y322" s="108" t="str">
        <f>HYPERLINK('242MLInput'!AJ478)</f>
        <v/>
      </c>
      <c r="Z322" s="108" t="str">
        <f>HYPERLINK('242MLInput'!AK478)</f>
        <v/>
      </c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  <c r="CH322" s="88"/>
      <c r="CI322" s="88"/>
      <c r="CJ322" s="88"/>
      <c r="CK322" s="88"/>
      <c r="CL322" s="88"/>
      <c r="CM322" s="88"/>
      <c r="CN322" s="88"/>
    </row>
    <row r="323" ht="10.5" customHeight="1">
      <c r="A323" s="12" t="str">
        <f t="shared" si="1"/>
        <v>242ML</v>
      </c>
      <c r="B323" s="88">
        <f t="shared" si="2"/>
        <v>2020</v>
      </c>
      <c r="C323" s="88">
        <f t="shared" si="3"/>
        <v>12</v>
      </c>
      <c r="D323" s="89">
        <f>'242MLInput'!B479</f>
        <v>44187</v>
      </c>
      <c r="E323" s="90" t="str">
        <f t="shared" si="23"/>
        <v>BUY</v>
      </c>
      <c r="F323" s="91" t="str">
        <f>'242MLInput'!H479</f>
        <v>SLN</v>
      </c>
      <c r="G323" s="111" t="str">
        <f>'242MLInput'!N479</f>
        <v>Steve Watkins</v>
      </c>
      <c r="H323" s="111" t="str">
        <f>'242MLInput'!O479</f>
        <v/>
      </c>
      <c r="I323" s="111" t="str">
        <f>'242MLInput'!Q479</f>
        <v>Cargo</v>
      </c>
      <c r="J323" s="112" t="str">
        <f>'242MLInput'!R479</f>
        <v>Vector Aeromedical</v>
      </c>
      <c r="K323" s="113" t="str">
        <f>'242MLInput'!AC479</f>
        <v/>
      </c>
      <c r="L323" s="114"/>
      <c r="M323" s="115">
        <f>'242MLInput'!L479</f>
        <v>3.1</v>
      </c>
      <c r="N323" s="111" t="str">
        <f>IF(F323="","",(IF(R323='242MLInput'!K479,"","ERROR!")))</f>
        <v>#REF!</v>
      </c>
      <c r="O323" s="64"/>
      <c r="P323" s="64"/>
      <c r="Q323" s="133"/>
      <c r="R323" s="224" t="str">
        <f t="shared" si="24"/>
        <v>#REF!</v>
      </c>
      <c r="S323" s="108" t="str">
        <f>HYPERLINK('242MLInput'!AD479)</f>
        <v/>
      </c>
      <c r="T323" s="108" t="str">
        <f>HYPERLINK('242MLInput'!AE479)</f>
        <v/>
      </c>
      <c r="U323" s="108" t="str">
        <f>HYPERLINK('242MLInput'!AF479)</f>
        <v/>
      </c>
      <c r="V323" s="108" t="str">
        <f>HYPERLINK('242MLInput'!AG479)</f>
        <v/>
      </c>
      <c r="W323" s="108" t="str">
        <f>HYPERLINK('242MLInput'!AH479)</f>
        <v/>
      </c>
      <c r="X323" s="108" t="str">
        <f>HYPERLINK('242MLInput'!AI479)</f>
        <v/>
      </c>
      <c r="Y323" s="108" t="str">
        <f>HYPERLINK('242MLInput'!AJ479)</f>
        <v/>
      </c>
      <c r="Z323" s="108" t="str">
        <f>HYPERLINK('242MLInput'!AK479)</f>
        <v/>
      </c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  <c r="CH323" s="88"/>
      <c r="CI323" s="88"/>
      <c r="CJ323" s="88"/>
      <c r="CK323" s="88"/>
      <c r="CL323" s="88"/>
      <c r="CM323" s="88"/>
      <c r="CN323" s="88"/>
    </row>
    <row r="324" ht="10.5" customHeight="1">
      <c r="A324" s="12" t="str">
        <f t="shared" si="1"/>
        <v>242ML</v>
      </c>
      <c r="B324" s="88">
        <f t="shared" si="2"/>
        <v>2020</v>
      </c>
      <c r="C324" s="88">
        <f t="shared" si="3"/>
        <v>12</v>
      </c>
      <c r="D324" s="89">
        <f>'242MLInput'!B480</f>
        <v>44187</v>
      </c>
      <c r="E324" s="90" t="str">
        <f t="shared" si="23"/>
        <v>SLN</v>
      </c>
      <c r="F324" s="91" t="str">
        <f>'242MLInput'!H480</f>
        <v>APA</v>
      </c>
      <c r="G324" s="111" t="str">
        <f>'242MLInput'!N480</f>
        <v>Steve Watkins</v>
      </c>
      <c r="H324" s="111" t="str">
        <f>'242MLInput'!O480</f>
        <v/>
      </c>
      <c r="I324" s="111" t="str">
        <f>'242MLInput'!Q480</f>
        <v>Cargo</v>
      </c>
      <c r="J324" s="112" t="str">
        <f>'242MLInput'!R480</f>
        <v>Vector Aeromedical</v>
      </c>
      <c r="K324" s="113" t="str">
        <f>'242MLInput'!AC480</f>
        <v/>
      </c>
      <c r="L324" s="114"/>
      <c r="M324" s="115">
        <f>'242MLInput'!L480</f>
        <v>1.3</v>
      </c>
      <c r="N324" s="111" t="str">
        <f>IF(F324="","",(IF(R324='242MLInput'!K480,"","ERROR!")))</f>
        <v>#REF!</v>
      </c>
      <c r="O324" s="64"/>
      <c r="P324" s="64"/>
      <c r="Q324" s="133"/>
      <c r="R324" s="224" t="str">
        <f t="shared" si="24"/>
        <v>#REF!</v>
      </c>
      <c r="S324" s="108" t="str">
        <f>HYPERLINK('242MLInput'!AD480)</f>
        <v/>
      </c>
      <c r="T324" s="108" t="str">
        <f>HYPERLINK('242MLInput'!AE480)</f>
        <v/>
      </c>
      <c r="U324" s="108" t="str">
        <f>HYPERLINK('242MLInput'!AF480)</f>
        <v/>
      </c>
      <c r="V324" s="108" t="str">
        <f>HYPERLINK('242MLInput'!AG480)</f>
        <v/>
      </c>
      <c r="W324" s="108" t="str">
        <f>HYPERLINK('242MLInput'!AH480)</f>
        <v/>
      </c>
      <c r="X324" s="108" t="str">
        <f>HYPERLINK('242MLInput'!AI480)</f>
        <v/>
      </c>
      <c r="Y324" s="108" t="str">
        <f>HYPERLINK('242MLInput'!AJ480)</f>
        <v/>
      </c>
      <c r="Z324" s="108" t="str">
        <f>HYPERLINK('242MLInput'!AK480)</f>
        <v/>
      </c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  <c r="CH324" s="88"/>
      <c r="CI324" s="88"/>
      <c r="CJ324" s="88"/>
      <c r="CK324" s="88"/>
      <c r="CL324" s="88"/>
      <c r="CM324" s="88"/>
      <c r="CN324" s="88"/>
    </row>
    <row r="325" ht="10.5" customHeight="1">
      <c r="A325" s="12" t="str">
        <f t="shared" si="1"/>
        <v>242ML</v>
      </c>
      <c r="B325" s="88">
        <f t="shared" si="2"/>
        <v>2020</v>
      </c>
      <c r="C325" s="88">
        <f t="shared" si="3"/>
        <v>12</v>
      </c>
      <c r="D325" s="89">
        <f>'242MLInput'!B481</f>
        <v>44188</v>
      </c>
      <c r="E325" s="90" t="str">
        <f t="shared" si="23"/>
        <v>APA</v>
      </c>
      <c r="F325" s="91" t="str">
        <f>'242MLInput'!H481</f>
        <v>BUY</v>
      </c>
      <c r="G325" s="111" t="str">
        <f>'242MLInput'!N481</f>
        <v>Steve Watkins</v>
      </c>
      <c r="H325" s="111" t="str">
        <f>'242MLInput'!O481</f>
        <v/>
      </c>
      <c r="I325" s="111" t="str">
        <f>'242MLInput'!Q481</f>
        <v>Cargo</v>
      </c>
      <c r="J325" s="112" t="str">
        <f>'242MLInput'!R481</f>
        <v>Vector Aeromedical</v>
      </c>
      <c r="K325" s="113" t="str">
        <f>'242MLInput'!AC481</f>
        <v/>
      </c>
      <c r="L325" s="114"/>
      <c r="M325" s="115">
        <f>'242MLInput'!L481</f>
        <v>3.3</v>
      </c>
      <c r="N325" s="111" t="str">
        <f>IF(F325="","",(IF(R325='242MLInput'!K481,"","ERROR!")))</f>
        <v>#REF!</v>
      </c>
      <c r="O325" s="64"/>
      <c r="P325" s="64"/>
      <c r="Q325" s="133"/>
      <c r="R325" s="224" t="str">
        <f t="shared" si="24"/>
        <v>#REF!</v>
      </c>
      <c r="S325" s="108" t="str">
        <f>HYPERLINK('242MLInput'!AD481)</f>
        <v/>
      </c>
      <c r="T325" s="108" t="str">
        <f>HYPERLINK('242MLInput'!AE481)</f>
        <v/>
      </c>
      <c r="U325" s="108" t="str">
        <f>HYPERLINK('242MLInput'!AF481)</f>
        <v/>
      </c>
      <c r="V325" s="108" t="str">
        <f>HYPERLINK('242MLInput'!AG481)</f>
        <v/>
      </c>
      <c r="W325" s="108" t="str">
        <f>HYPERLINK('242MLInput'!AH481)</f>
        <v/>
      </c>
      <c r="X325" s="108" t="str">
        <f>HYPERLINK('242MLInput'!AI481)</f>
        <v/>
      </c>
      <c r="Y325" s="108" t="str">
        <f>HYPERLINK('242MLInput'!AJ481)</f>
        <v/>
      </c>
      <c r="Z325" s="108" t="str">
        <f>HYPERLINK('242MLInput'!AK481)</f>
        <v/>
      </c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  <c r="CH325" s="88"/>
      <c r="CI325" s="88"/>
      <c r="CJ325" s="88"/>
      <c r="CK325" s="88"/>
      <c r="CL325" s="88"/>
      <c r="CM325" s="88"/>
      <c r="CN325" s="88"/>
    </row>
    <row r="326" ht="10.5" customHeight="1">
      <c r="A326" s="12" t="str">
        <f t="shared" si="1"/>
        <v>242ML</v>
      </c>
      <c r="B326" s="88">
        <f t="shared" si="2"/>
        <v>2020</v>
      </c>
      <c r="C326" s="88">
        <f t="shared" si="3"/>
        <v>12</v>
      </c>
      <c r="D326" s="89">
        <f>'242MLInput'!B482</f>
        <v>44188</v>
      </c>
      <c r="E326" s="90" t="str">
        <f t="shared" si="23"/>
        <v>BUY</v>
      </c>
      <c r="F326" s="91" t="str">
        <f>'242MLInput'!H482</f>
        <v>SLN</v>
      </c>
      <c r="G326" s="111" t="str">
        <f>'242MLInput'!N482</f>
        <v>Steve Watkins</v>
      </c>
      <c r="H326" s="111" t="str">
        <f>'242MLInput'!O482</f>
        <v/>
      </c>
      <c r="I326" s="111" t="str">
        <f>'242MLInput'!Q482</f>
        <v>Cargo</v>
      </c>
      <c r="J326" s="112" t="str">
        <f>'242MLInput'!R482</f>
        <v>Vector Aeromedical</v>
      </c>
      <c r="K326" s="113" t="str">
        <f>'242MLInput'!AC482</f>
        <v/>
      </c>
      <c r="L326" s="114"/>
      <c r="M326" s="115">
        <f>'242MLInput'!L482</f>
        <v>3.4</v>
      </c>
      <c r="N326" s="111" t="str">
        <f>IF(F326="","",(IF(R326='242MLInput'!K482,"","ERROR!")))</f>
        <v>#REF!</v>
      </c>
      <c r="O326" s="64"/>
      <c r="P326" s="64"/>
      <c r="Q326" s="133"/>
      <c r="R326" s="224" t="str">
        <f t="shared" si="24"/>
        <v>#REF!</v>
      </c>
      <c r="S326" s="108" t="str">
        <f>HYPERLINK('242MLInput'!AD482)</f>
        <v/>
      </c>
      <c r="T326" s="108" t="str">
        <f>HYPERLINK('242MLInput'!AE482)</f>
        <v/>
      </c>
      <c r="U326" s="108" t="str">
        <f>HYPERLINK('242MLInput'!AF482)</f>
        <v/>
      </c>
      <c r="V326" s="108" t="str">
        <f>HYPERLINK('242MLInput'!AG482)</f>
        <v/>
      </c>
      <c r="W326" s="108" t="str">
        <f>HYPERLINK('242MLInput'!AH482)</f>
        <v/>
      </c>
      <c r="X326" s="108" t="str">
        <f>HYPERLINK('242MLInput'!AI482)</f>
        <v/>
      </c>
      <c r="Y326" s="108" t="str">
        <f>HYPERLINK('242MLInput'!AJ482)</f>
        <v/>
      </c>
      <c r="Z326" s="108" t="str">
        <f>HYPERLINK('242MLInput'!AK482)</f>
        <v/>
      </c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  <c r="CH326" s="88"/>
      <c r="CI326" s="88"/>
      <c r="CJ326" s="88"/>
      <c r="CK326" s="88"/>
      <c r="CL326" s="88"/>
      <c r="CM326" s="88"/>
      <c r="CN326" s="88"/>
    </row>
    <row r="327" ht="10.5" customHeight="1">
      <c r="A327" s="12" t="str">
        <f t="shared" si="1"/>
        <v>242ML</v>
      </c>
      <c r="B327" s="88">
        <f t="shared" si="2"/>
        <v>2020</v>
      </c>
      <c r="C327" s="88">
        <f t="shared" si="3"/>
        <v>12</v>
      </c>
      <c r="D327" s="89">
        <f>'242MLInput'!B483</f>
        <v>44188</v>
      </c>
      <c r="E327" s="90" t="str">
        <f t="shared" si="23"/>
        <v>SLN</v>
      </c>
      <c r="F327" s="91" t="str">
        <f>'242MLInput'!H483</f>
        <v>APA</v>
      </c>
      <c r="G327" s="111" t="str">
        <f>'242MLInput'!N483</f>
        <v>Steve Watkins</v>
      </c>
      <c r="H327" s="111" t="str">
        <f>'242MLInput'!O483</f>
        <v/>
      </c>
      <c r="I327" s="111" t="str">
        <f>'242MLInput'!Q483</f>
        <v>Cargo</v>
      </c>
      <c r="J327" s="112" t="str">
        <f>'242MLInput'!R483</f>
        <v>Vector Aeromedical</v>
      </c>
      <c r="K327" s="113" t="str">
        <f>'242MLInput'!AC483</f>
        <v/>
      </c>
      <c r="L327" s="114"/>
      <c r="M327" s="115">
        <f>'242MLInput'!L483</f>
        <v>1.2</v>
      </c>
      <c r="N327" s="111" t="str">
        <f>IF(F327="","",(IF(R327='242MLInput'!K483,"","ERROR!")))</f>
        <v>#REF!</v>
      </c>
      <c r="O327" s="64"/>
      <c r="P327" s="64"/>
      <c r="Q327" s="133"/>
      <c r="R327" s="224" t="str">
        <f t="shared" si="24"/>
        <v>#REF!</v>
      </c>
      <c r="S327" s="108" t="str">
        <f>HYPERLINK('242MLInput'!AD483)</f>
        <v/>
      </c>
      <c r="T327" s="108" t="str">
        <f>HYPERLINK('242MLInput'!AE483)</f>
        <v/>
      </c>
      <c r="U327" s="108" t="str">
        <f>HYPERLINK('242MLInput'!AF483)</f>
        <v/>
      </c>
      <c r="V327" s="108" t="str">
        <f>HYPERLINK('242MLInput'!AG483)</f>
        <v/>
      </c>
      <c r="W327" s="108" t="str">
        <f>HYPERLINK('242MLInput'!AH483)</f>
        <v/>
      </c>
      <c r="X327" s="108" t="str">
        <f>HYPERLINK('242MLInput'!AI483)</f>
        <v/>
      </c>
      <c r="Y327" s="108" t="str">
        <f>HYPERLINK('242MLInput'!AJ483)</f>
        <v/>
      </c>
      <c r="Z327" s="108" t="str">
        <f>HYPERLINK('242MLInput'!AK483)</f>
        <v/>
      </c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  <c r="CH327" s="88"/>
      <c r="CI327" s="88"/>
      <c r="CJ327" s="88"/>
      <c r="CK327" s="88"/>
      <c r="CL327" s="88"/>
      <c r="CM327" s="88"/>
      <c r="CN327" s="88"/>
    </row>
    <row r="328" ht="10.5" customHeight="1">
      <c r="A328" s="12" t="str">
        <f t="shared" si="1"/>
        <v>242ML</v>
      </c>
      <c r="B328" s="88">
        <f t="shared" si="2"/>
        <v>2020</v>
      </c>
      <c r="C328" s="88">
        <f t="shared" si="3"/>
        <v>12</v>
      </c>
      <c r="D328" s="89">
        <f>'242MLInput'!B484</f>
        <v>44188</v>
      </c>
      <c r="E328" s="90" t="str">
        <f t="shared" si="23"/>
        <v>APA</v>
      </c>
      <c r="F328" s="91" t="str">
        <f>'242MLInput'!H484</f>
        <v>BUY</v>
      </c>
      <c r="G328" s="111" t="str">
        <f>'242MLInput'!N484</f>
        <v>Steve Watkins</v>
      </c>
      <c r="H328" s="111" t="str">
        <f>'242MLInput'!O484</f>
        <v/>
      </c>
      <c r="I328" s="111" t="str">
        <f>'242MLInput'!Q484</f>
        <v>Cargo</v>
      </c>
      <c r="J328" s="112" t="str">
        <f>'242MLInput'!R484</f>
        <v>Vector Aeromedical</v>
      </c>
      <c r="K328" s="113" t="str">
        <f>'242MLInput'!AC484</f>
        <v/>
      </c>
      <c r="L328" s="114"/>
      <c r="M328" s="115">
        <f>'242MLInput'!L484</f>
        <v>3.4</v>
      </c>
      <c r="N328" s="111" t="str">
        <f>IF(F328="","",(IF(R328='242MLInput'!K484,"","ERROR!")))</f>
        <v>#REF!</v>
      </c>
      <c r="O328" s="64"/>
      <c r="P328" s="64"/>
      <c r="Q328" s="133"/>
      <c r="R328" s="224" t="str">
        <f t="shared" si="24"/>
        <v>#REF!</v>
      </c>
      <c r="S328" s="108" t="str">
        <f>HYPERLINK('242MLInput'!AD484)</f>
        <v/>
      </c>
      <c r="T328" s="108" t="str">
        <f>HYPERLINK('242MLInput'!AE484)</f>
        <v/>
      </c>
      <c r="U328" s="108" t="str">
        <f>HYPERLINK('242MLInput'!AF484)</f>
        <v/>
      </c>
      <c r="V328" s="108" t="str">
        <f>HYPERLINK('242MLInput'!AG484)</f>
        <v/>
      </c>
      <c r="W328" s="108" t="str">
        <f>HYPERLINK('242MLInput'!AH484)</f>
        <v/>
      </c>
      <c r="X328" s="108" t="str">
        <f>HYPERLINK('242MLInput'!AI484)</f>
        <v/>
      </c>
      <c r="Y328" s="108" t="str">
        <f>HYPERLINK('242MLInput'!AJ484)</f>
        <v/>
      </c>
      <c r="Z328" s="108" t="str">
        <f>HYPERLINK('242MLInput'!AK484)</f>
        <v/>
      </c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  <c r="CH328" s="88"/>
      <c r="CI328" s="88"/>
      <c r="CJ328" s="88"/>
      <c r="CK328" s="88"/>
      <c r="CL328" s="88"/>
      <c r="CM328" s="88"/>
      <c r="CN328" s="88"/>
    </row>
    <row r="329" ht="10.5" customHeight="1">
      <c r="A329" s="12" t="str">
        <f t="shared" si="1"/>
        <v>242ML</v>
      </c>
      <c r="B329" s="88">
        <f t="shared" si="2"/>
        <v>2020</v>
      </c>
      <c r="C329" s="88">
        <f t="shared" si="3"/>
        <v>12</v>
      </c>
      <c r="D329" s="89">
        <f>'242MLInput'!B485</f>
        <v>44189</v>
      </c>
      <c r="E329" s="90" t="str">
        <f t="shared" si="23"/>
        <v>BUY</v>
      </c>
      <c r="F329" s="91" t="str">
        <f>'242MLInput'!H485</f>
        <v>GLY</v>
      </c>
      <c r="G329" s="111" t="str">
        <f>'242MLInput'!N485</f>
        <v>David Carr</v>
      </c>
      <c r="H329" s="111" t="str">
        <f>'242MLInput'!O485</f>
        <v/>
      </c>
      <c r="I329" s="111" t="str">
        <f>'242MLInput'!Q485</f>
        <v>Cargo</v>
      </c>
      <c r="J329" s="112" t="str">
        <f>'242MLInput'!R485</f>
        <v>Vector Aeromedical</v>
      </c>
      <c r="K329" s="113" t="str">
        <f>'242MLInput'!AC485</f>
        <v/>
      </c>
      <c r="L329" s="114"/>
      <c r="M329" s="115">
        <f>'242MLInput'!L485</f>
        <v>2.4</v>
      </c>
      <c r="N329" s="111" t="str">
        <f>IF(F329="","",(IF(R329='242MLInput'!K485,"","ERROR!")))</f>
        <v>#REF!</v>
      </c>
      <c r="O329" s="64"/>
      <c r="P329" s="64"/>
      <c r="Q329" s="133"/>
      <c r="R329" s="224" t="str">
        <f t="shared" si="24"/>
        <v>#REF!</v>
      </c>
      <c r="S329" s="108" t="str">
        <f>HYPERLINK('242MLInput'!AD485)</f>
        <v/>
      </c>
      <c r="T329" s="108" t="str">
        <f>HYPERLINK('242MLInput'!AE485)</f>
        <v/>
      </c>
      <c r="U329" s="108" t="str">
        <f>HYPERLINK('242MLInput'!AF485)</f>
        <v/>
      </c>
      <c r="V329" s="108" t="str">
        <f>HYPERLINK('242MLInput'!AG485)</f>
        <v/>
      </c>
      <c r="W329" s="108" t="str">
        <f>HYPERLINK('242MLInput'!AH485)</f>
        <v/>
      </c>
      <c r="X329" s="108" t="str">
        <f>HYPERLINK('242MLInput'!AI485)</f>
        <v/>
      </c>
      <c r="Y329" s="108" t="str">
        <f>HYPERLINK('242MLInput'!AJ485)</f>
        <v/>
      </c>
      <c r="Z329" s="108" t="str">
        <f>HYPERLINK('242MLInput'!AK485)</f>
        <v/>
      </c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  <c r="CH329" s="88"/>
      <c r="CI329" s="88"/>
      <c r="CJ329" s="88"/>
      <c r="CK329" s="88"/>
      <c r="CL329" s="88"/>
      <c r="CM329" s="88"/>
      <c r="CN329" s="88"/>
    </row>
    <row r="330" ht="10.5" customHeight="1">
      <c r="A330" s="12" t="str">
        <f t="shared" si="1"/>
        <v>242ML</v>
      </c>
      <c r="B330" s="88">
        <f t="shared" si="2"/>
        <v>2020</v>
      </c>
      <c r="C330" s="88">
        <f t="shared" si="3"/>
        <v>12</v>
      </c>
      <c r="D330" s="89">
        <f>'242MLInput'!B486</f>
        <v>44189</v>
      </c>
      <c r="E330" s="90" t="str">
        <f t="shared" si="23"/>
        <v>GLY</v>
      </c>
      <c r="F330" s="91" t="str">
        <f>'242MLInput'!H486</f>
        <v>APA</v>
      </c>
      <c r="G330" s="111" t="str">
        <f>'242MLInput'!N486</f>
        <v>David Carr</v>
      </c>
      <c r="H330" s="111" t="str">
        <f>'242MLInput'!O486</f>
        <v/>
      </c>
      <c r="I330" s="111" t="str">
        <f>'242MLInput'!Q486</f>
        <v>Cargo</v>
      </c>
      <c r="J330" s="112" t="str">
        <f>'242MLInput'!R486</f>
        <v>Vector Aeromedical</v>
      </c>
      <c r="K330" s="113" t="str">
        <f>'242MLInput'!AC486</f>
        <v/>
      </c>
      <c r="L330" s="114"/>
      <c r="M330" s="115">
        <f>'242MLInput'!L486</f>
        <v>1.8</v>
      </c>
      <c r="N330" s="111" t="str">
        <f>IF(F330="","",(IF(R330='242MLInput'!K486,"","ERROR!")))</f>
        <v>#REF!</v>
      </c>
      <c r="O330" s="64"/>
      <c r="P330" s="64"/>
      <c r="Q330" s="133"/>
      <c r="R330" s="224" t="str">
        <f t="shared" si="24"/>
        <v>#REF!</v>
      </c>
      <c r="S330" s="108" t="str">
        <f>HYPERLINK('242MLInput'!AD486)</f>
        <v/>
      </c>
      <c r="T330" s="108" t="str">
        <f>HYPERLINK('242MLInput'!AE486)</f>
        <v/>
      </c>
      <c r="U330" s="108" t="str">
        <f>HYPERLINK('242MLInput'!AF486)</f>
        <v/>
      </c>
      <c r="V330" s="108" t="str">
        <f>HYPERLINK('242MLInput'!AG486)</f>
        <v/>
      </c>
      <c r="W330" s="108" t="str">
        <f>HYPERLINK('242MLInput'!AH486)</f>
        <v/>
      </c>
      <c r="X330" s="108" t="str">
        <f>HYPERLINK('242MLInput'!AI486)</f>
        <v/>
      </c>
      <c r="Y330" s="108" t="str">
        <f>HYPERLINK('242MLInput'!AJ486)</f>
        <v/>
      </c>
      <c r="Z330" s="108" t="str">
        <f>HYPERLINK('242MLInput'!AK486)</f>
        <v/>
      </c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  <c r="CH330" s="88"/>
      <c r="CI330" s="88"/>
      <c r="CJ330" s="88"/>
      <c r="CK330" s="88"/>
      <c r="CL330" s="88"/>
      <c r="CM330" s="88"/>
      <c r="CN330" s="88"/>
    </row>
    <row r="331" ht="10.5" customHeight="1">
      <c r="A331" s="12" t="str">
        <f t="shared" si="1"/>
        <v>242ML</v>
      </c>
      <c r="B331" s="88">
        <f t="shared" si="2"/>
        <v>2020</v>
      </c>
      <c r="C331" s="88">
        <f t="shared" si="3"/>
        <v>12</v>
      </c>
      <c r="D331" s="89">
        <f>'242MLInput'!B487</f>
        <v>44189</v>
      </c>
      <c r="E331" s="90" t="str">
        <f t="shared" si="23"/>
        <v>APA</v>
      </c>
      <c r="F331" s="91" t="str">
        <f>'242MLInput'!H487</f>
        <v>BUY</v>
      </c>
      <c r="G331" s="111" t="str">
        <f>'242MLInput'!N487</f>
        <v>David Carr</v>
      </c>
      <c r="H331" s="111" t="str">
        <f>'242MLInput'!O487</f>
        <v/>
      </c>
      <c r="I331" s="111" t="str">
        <f>'242MLInput'!Q487</f>
        <v>Cargo</v>
      </c>
      <c r="J331" s="112" t="str">
        <f>'242MLInput'!R487</f>
        <v>Vector Aeromedical</v>
      </c>
      <c r="K331" s="113" t="str">
        <f>'242MLInput'!AC487</f>
        <v/>
      </c>
      <c r="L331" s="114"/>
      <c r="M331" s="115">
        <f>'242MLInput'!L487</f>
        <v>3.9</v>
      </c>
      <c r="N331" s="111" t="str">
        <f>IF(F331="","",(IF(R331='242MLInput'!K487,"","ERROR!")))</f>
        <v>#REF!</v>
      </c>
      <c r="O331" s="64"/>
      <c r="P331" s="64"/>
      <c r="Q331" s="133"/>
      <c r="R331" s="224" t="str">
        <f t="shared" si="24"/>
        <v>#REF!</v>
      </c>
      <c r="S331" s="108" t="str">
        <f>HYPERLINK('242MLInput'!AD487)</f>
        <v/>
      </c>
      <c r="T331" s="108" t="str">
        <f>HYPERLINK('242MLInput'!AE487)</f>
        <v/>
      </c>
      <c r="U331" s="108" t="str">
        <f>HYPERLINK('242MLInput'!AF487)</f>
        <v/>
      </c>
      <c r="V331" s="108" t="str">
        <f>HYPERLINK('242MLInput'!AG487)</f>
        <v/>
      </c>
      <c r="W331" s="108" t="str">
        <f>HYPERLINK('242MLInput'!AH487)</f>
        <v/>
      </c>
      <c r="X331" s="108" t="str">
        <f>HYPERLINK('242MLInput'!AI487)</f>
        <v/>
      </c>
      <c r="Y331" s="108" t="str">
        <f>HYPERLINK('242MLInput'!AJ487)</f>
        <v/>
      </c>
      <c r="Z331" s="108" t="str">
        <f>HYPERLINK('242MLInput'!AK487)</f>
        <v/>
      </c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  <c r="CH331" s="88"/>
      <c r="CI331" s="88"/>
      <c r="CJ331" s="88"/>
      <c r="CK331" s="88"/>
      <c r="CL331" s="88"/>
      <c r="CM331" s="88"/>
      <c r="CN331" s="88"/>
    </row>
    <row r="332" ht="10.5" customHeight="1">
      <c r="A332" s="12" t="str">
        <f t="shared" si="1"/>
        <v>242ML</v>
      </c>
      <c r="B332" s="88">
        <f t="shared" si="2"/>
        <v>2020</v>
      </c>
      <c r="C332" s="88">
        <f t="shared" si="3"/>
        <v>12</v>
      </c>
      <c r="D332" s="89">
        <f>'242MLInput'!B488</f>
        <v>44191</v>
      </c>
      <c r="E332" s="90" t="str">
        <f t="shared" si="23"/>
        <v>BUY</v>
      </c>
      <c r="F332" s="91" t="str">
        <f>'242MLInput'!H488</f>
        <v>FLL</v>
      </c>
      <c r="G332" s="111" t="str">
        <f>'242MLInput'!N488</f>
        <v>Kevin Mock</v>
      </c>
      <c r="H332" s="111" t="str">
        <f>'242MLInput'!O488</f>
        <v/>
      </c>
      <c r="I332" s="111" t="str">
        <f>'242MLInput'!Q488</f>
        <v>Passenger</v>
      </c>
      <c r="J332" s="112" t="str">
        <f>'242MLInput'!R488</f>
        <v>Blackwell</v>
      </c>
      <c r="K332" s="113" t="str">
        <f>'242MLInput'!AC488</f>
        <v/>
      </c>
      <c r="L332" s="114"/>
      <c r="M332" s="115">
        <f>'242MLInput'!L488</f>
        <v>2</v>
      </c>
      <c r="N332" s="111" t="str">
        <f>IF(F332="","",(IF(R332='242MLInput'!K488,"","ERROR!")))</f>
        <v>#REF!</v>
      </c>
      <c r="O332" s="64"/>
      <c r="P332" s="64"/>
      <c r="Q332" s="133"/>
      <c r="R332" s="224" t="str">
        <f t="shared" si="24"/>
        <v>#REF!</v>
      </c>
      <c r="S332" s="108" t="str">
        <f>HYPERLINK('242MLInput'!AD488)</f>
        <v/>
      </c>
      <c r="T332" s="108" t="str">
        <f>HYPERLINK('242MLInput'!AE488)</f>
        <v/>
      </c>
      <c r="U332" s="108" t="str">
        <f>HYPERLINK('242MLInput'!AF488)</f>
        <v/>
      </c>
      <c r="V332" s="108" t="str">
        <f>HYPERLINK('242MLInput'!AG488)</f>
        <v/>
      </c>
      <c r="W332" s="108" t="str">
        <f>HYPERLINK('242MLInput'!AH488)</f>
        <v/>
      </c>
      <c r="X332" s="108" t="str">
        <f>HYPERLINK('242MLInput'!AI488)</f>
        <v/>
      </c>
      <c r="Y332" s="108" t="str">
        <f>HYPERLINK('242MLInput'!AJ488)</f>
        <v/>
      </c>
      <c r="Z332" s="108" t="str">
        <f>HYPERLINK('242MLInput'!AK488)</f>
        <v/>
      </c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  <c r="CH332" s="88"/>
      <c r="CI332" s="88"/>
      <c r="CJ332" s="88"/>
      <c r="CK332" s="88"/>
      <c r="CL332" s="88"/>
      <c r="CM332" s="88"/>
      <c r="CN332" s="88"/>
    </row>
    <row r="333" ht="10.5" customHeight="1">
      <c r="A333" s="12" t="str">
        <f t="shared" si="1"/>
        <v>242ML</v>
      </c>
      <c r="B333" s="88">
        <f t="shared" si="2"/>
        <v>2020</v>
      </c>
      <c r="C333" s="88">
        <f t="shared" si="3"/>
        <v>12</v>
      </c>
      <c r="D333" s="89">
        <f>'242MLInput'!B489</f>
        <v>44191</v>
      </c>
      <c r="E333" s="90" t="str">
        <f t="shared" si="23"/>
        <v>FLL</v>
      </c>
      <c r="F333" s="91" t="str">
        <f>'242MLInput'!H489</f>
        <v>BUY</v>
      </c>
      <c r="G333" s="111" t="str">
        <f>'242MLInput'!N489</f>
        <v>Kevin Mock</v>
      </c>
      <c r="H333" s="111" t="str">
        <f>'242MLInput'!O489</f>
        <v/>
      </c>
      <c r="I333" s="111" t="str">
        <f>'242MLInput'!Q489</f>
        <v>Passenger</v>
      </c>
      <c r="J333" s="112" t="str">
        <f>'242MLInput'!R489</f>
        <v>Blackwell</v>
      </c>
      <c r="K333" s="113" t="str">
        <f>'242MLInput'!AC489</f>
        <v/>
      </c>
      <c r="L333" s="114"/>
      <c r="M333" s="115">
        <f>'242MLInput'!L489</f>
        <v>1.9</v>
      </c>
      <c r="N333" s="111" t="str">
        <f>IF(F333="","",(IF(R333='242MLInput'!K489,"","ERROR!")))</f>
        <v>#REF!</v>
      </c>
      <c r="O333" s="64"/>
      <c r="P333" s="64"/>
      <c r="Q333" s="133"/>
      <c r="R333" s="224" t="str">
        <f t="shared" si="24"/>
        <v>#REF!</v>
      </c>
      <c r="S333" s="108" t="str">
        <f>HYPERLINK('242MLInput'!AD489)</f>
        <v/>
      </c>
      <c r="T333" s="108" t="str">
        <f>HYPERLINK('242MLInput'!AE489)</f>
        <v/>
      </c>
      <c r="U333" s="108" t="str">
        <f>HYPERLINK('242MLInput'!AF489)</f>
        <v/>
      </c>
      <c r="V333" s="108" t="str">
        <f>HYPERLINK('242MLInput'!AG489)</f>
        <v/>
      </c>
      <c r="W333" s="108" t="str">
        <f>HYPERLINK('242MLInput'!AH489)</f>
        <v/>
      </c>
      <c r="X333" s="108" t="str">
        <f>HYPERLINK('242MLInput'!AI489)</f>
        <v/>
      </c>
      <c r="Y333" s="108" t="str">
        <f>HYPERLINK('242MLInput'!AJ489)</f>
        <v/>
      </c>
      <c r="Z333" s="108" t="str">
        <f>HYPERLINK('242MLInput'!AK489)</f>
        <v/>
      </c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  <c r="CH333" s="88"/>
      <c r="CI333" s="88"/>
      <c r="CJ333" s="88"/>
      <c r="CK333" s="88"/>
      <c r="CL333" s="88"/>
      <c r="CM333" s="88"/>
      <c r="CN333" s="88"/>
    </row>
    <row r="334" ht="10.5" customHeight="1">
      <c r="A334" s="12" t="str">
        <f t="shared" si="1"/>
        <v>242ML</v>
      </c>
      <c r="B334" s="88">
        <f t="shared" si="2"/>
        <v>2020</v>
      </c>
      <c r="C334" s="88">
        <f t="shared" si="3"/>
        <v>12</v>
      </c>
      <c r="D334" s="89">
        <f>'242MLInput'!B490</f>
        <v>44191</v>
      </c>
      <c r="E334" s="90" t="str">
        <f t="shared" si="23"/>
        <v>BUY</v>
      </c>
      <c r="F334" s="91" t="str">
        <f>'242MLInput'!H490</f>
        <v>SLN</v>
      </c>
      <c r="G334" s="111" t="str">
        <f>'242MLInput'!N490</f>
        <v>Steve Watkins</v>
      </c>
      <c r="H334" s="111" t="str">
        <f>'242MLInput'!O490</f>
        <v/>
      </c>
      <c r="I334" s="111" t="str">
        <f>'242MLInput'!Q490</f>
        <v>Cargo</v>
      </c>
      <c r="J334" s="112" t="str">
        <f>'242MLInput'!R490</f>
        <v>Vector Aeromedical</v>
      </c>
      <c r="K334" s="113" t="str">
        <f>'242MLInput'!AC490</f>
        <v/>
      </c>
      <c r="L334" s="114"/>
      <c r="M334" s="115">
        <f>'242MLInput'!L490</f>
        <v>3.2</v>
      </c>
      <c r="N334" s="111" t="str">
        <f>IF(F334="","",(IF(R334='242MLInput'!K490,"","ERROR!")))</f>
        <v>#REF!</v>
      </c>
      <c r="O334" s="64"/>
      <c r="P334" s="64"/>
      <c r="Q334" s="133"/>
      <c r="R334" s="224" t="str">
        <f t="shared" si="24"/>
        <v>#REF!</v>
      </c>
      <c r="S334" s="108" t="str">
        <f>HYPERLINK('242MLInput'!AD490)</f>
        <v/>
      </c>
      <c r="T334" s="108" t="str">
        <f>HYPERLINK('242MLInput'!AE490)</f>
        <v/>
      </c>
      <c r="U334" s="108" t="str">
        <f>HYPERLINK('242MLInput'!AF490)</f>
        <v/>
      </c>
      <c r="V334" s="108" t="str">
        <f>HYPERLINK('242MLInput'!AG490)</f>
        <v/>
      </c>
      <c r="W334" s="108" t="str">
        <f>HYPERLINK('242MLInput'!AH490)</f>
        <v/>
      </c>
      <c r="X334" s="108" t="str">
        <f>HYPERLINK('242MLInput'!AI490)</f>
        <v/>
      </c>
      <c r="Y334" s="108" t="str">
        <f>HYPERLINK('242MLInput'!AJ490)</f>
        <v/>
      </c>
      <c r="Z334" s="108" t="str">
        <f>HYPERLINK('242MLInput'!AK490)</f>
        <v/>
      </c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  <c r="CH334" s="88"/>
      <c r="CI334" s="88"/>
      <c r="CJ334" s="88"/>
      <c r="CK334" s="88"/>
      <c r="CL334" s="88"/>
      <c r="CM334" s="88"/>
      <c r="CN334" s="88"/>
    </row>
    <row r="335" ht="10.5" customHeight="1">
      <c r="A335" s="12" t="str">
        <f t="shared" si="1"/>
        <v>242ML</v>
      </c>
      <c r="B335" s="88">
        <f t="shared" si="2"/>
        <v>2020</v>
      </c>
      <c r="C335" s="88">
        <f t="shared" si="3"/>
        <v>12</v>
      </c>
      <c r="D335" s="89">
        <f>'242MLInput'!B491</f>
        <v>44191</v>
      </c>
      <c r="E335" s="90" t="str">
        <f t="shared" si="23"/>
        <v>SLN</v>
      </c>
      <c r="F335" s="91" t="str">
        <f>'242MLInput'!H491</f>
        <v>APA</v>
      </c>
      <c r="G335" s="111" t="str">
        <f>'242MLInput'!N491</f>
        <v>Steve Watkins</v>
      </c>
      <c r="H335" s="111" t="str">
        <f>'242MLInput'!O491</f>
        <v/>
      </c>
      <c r="I335" s="111" t="str">
        <f>'242MLInput'!Q491</f>
        <v>Cargo</v>
      </c>
      <c r="J335" s="112" t="str">
        <f>'242MLInput'!R491</f>
        <v>Vector Aeromedical</v>
      </c>
      <c r="K335" s="113" t="str">
        <f>'242MLInput'!AC491</f>
        <v/>
      </c>
      <c r="L335" s="114"/>
      <c r="M335" s="115">
        <f>'242MLInput'!L491</f>
        <v>1.2</v>
      </c>
      <c r="N335" s="111" t="str">
        <f>IF(F335="","",(IF(R335='242MLInput'!K491,"","ERROR!")))</f>
        <v>#REF!</v>
      </c>
      <c r="O335" s="64"/>
      <c r="P335" s="64"/>
      <c r="Q335" s="133"/>
      <c r="R335" s="224" t="str">
        <f t="shared" si="24"/>
        <v>#REF!</v>
      </c>
      <c r="S335" s="108" t="str">
        <f>HYPERLINK('242MLInput'!AD491)</f>
        <v/>
      </c>
      <c r="T335" s="108" t="str">
        <f>HYPERLINK('242MLInput'!AE491)</f>
        <v/>
      </c>
      <c r="U335" s="108" t="str">
        <f>HYPERLINK('242MLInput'!AF491)</f>
        <v/>
      </c>
      <c r="V335" s="108" t="str">
        <f>HYPERLINK('242MLInput'!AG491)</f>
        <v/>
      </c>
      <c r="W335" s="108" t="str">
        <f>HYPERLINK('242MLInput'!AH491)</f>
        <v/>
      </c>
      <c r="X335" s="108" t="str">
        <f>HYPERLINK('242MLInput'!AI491)</f>
        <v/>
      </c>
      <c r="Y335" s="108" t="str">
        <f>HYPERLINK('242MLInput'!AJ491)</f>
        <v/>
      </c>
      <c r="Z335" s="108" t="str">
        <f>HYPERLINK('242MLInput'!AK491)</f>
        <v/>
      </c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  <c r="CH335" s="88"/>
      <c r="CI335" s="88"/>
      <c r="CJ335" s="88"/>
      <c r="CK335" s="88"/>
      <c r="CL335" s="88"/>
      <c r="CM335" s="88"/>
      <c r="CN335" s="88"/>
    </row>
    <row r="336" ht="10.5" customHeight="1">
      <c r="A336" s="12" t="str">
        <f t="shared" si="1"/>
        <v>242ML</v>
      </c>
      <c r="B336" s="88">
        <f t="shared" si="2"/>
        <v>2020</v>
      </c>
      <c r="C336" s="88">
        <f t="shared" si="3"/>
        <v>12</v>
      </c>
      <c r="D336" s="89">
        <f>'242MLInput'!B492</f>
        <v>44191</v>
      </c>
      <c r="E336" s="90" t="str">
        <f t="shared" si="23"/>
        <v>APA</v>
      </c>
      <c r="F336" s="91" t="str">
        <f>'242MLInput'!H492</f>
        <v>BUY</v>
      </c>
      <c r="G336" s="111" t="str">
        <f>'242MLInput'!N492</f>
        <v>Steve Watkins</v>
      </c>
      <c r="H336" s="111" t="str">
        <f>'242MLInput'!O492</f>
        <v/>
      </c>
      <c r="I336" s="111" t="str">
        <f>'242MLInput'!Q492</f>
        <v>Cargo</v>
      </c>
      <c r="J336" s="112" t="str">
        <f>'242MLInput'!R492</f>
        <v>Vector Aeromedical</v>
      </c>
      <c r="K336" s="113" t="str">
        <f>'242MLInput'!AC492</f>
        <v/>
      </c>
      <c r="L336" s="114"/>
      <c r="M336" s="115">
        <f>'242MLInput'!L492</f>
        <v>3</v>
      </c>
      <c r="N336" s="111" t="str">
        <f>IF(F336="","",(IF(R336='242MLInput'!K492,"","ERROR!")))</f>
        <v>#REF!</v>
      </c>
      <c r="O336" s="64"/>
      <c r="P336" s="64"/>
      <c r="Q336" s="133"/>
      <c r="R336" s="224" t="str">
        <f t="shared" si="24"/>
        <v>#REF!</v>
      </c>
      <c r="S336" s="108" t="str">
        <f>HYPERLINK('242MLInput'!AD492)</f>
        <v/>
      </c>
      <c r="T336" s="108" t="str">
        <f>HYPERLINK('242MLInput'!AE492)</f>
        <v/>
      </c>
      <c r="U336" s="108" t="str">
        <f>HYPERLINK('242MLInput'!AF492)</f>
        <v/>
      </c>
      <c r="V336" s="108" t="str">
        <f>HYPERLINK('242MLInput'!AG492)</f>
        <v/>
      </c>
      <c r="W336" s="108" t="str">
        <f>HYPERLINK('242MLInput'!AH492)</f>
        <v/>
      </c>
      <c r="X336" s="108" t="str">
        <f>HYPERLINK('242MLInput'!AI492)</f>
        <v/>
      </c>
      <c r="Y336" s="108" t="str">
        <f>HYPERLINK('242MLInput'!AJ492)</f>
        <v/>
      </c>
      <c r="Z336" s="108" t="str">
        <f>HYPERLINK('242MLInput'!AK492)</f>
        <v/>
      </c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  <c r="CH336" s="88"/>
      <c r="CI336" s="88"/>
      <c r="CJ336" s="88"/>
      <c r="CK336" s="88"/>
      <c r="CL336" s="88"/>
      <c r="CM336" s="88"/>
      <c r="CN336" s="88"/>
    </row>
    <row r="337" ht="10.5" customHeight="1">
      <c r="A337" s="12" t="str">
        <f t="shared" si="1"/>
        <v>242ML</v>
      </c>
      <c r="B337" s="88">
        <f t="shared" si="2"/>
        <v>2020</v>
      </c>
      <c r="C337" s="88">
        <f t="shared" si="3"/>
        <v>12</v>
      </c>
      <c r="D337" s="89">
        <f>'242MLInput'!B493</f>
        <v>44192</v>
      </c>
      <c r="E337" s="90" t="str">
        <f t="shared" si="23"/>
        <v>BUY</v>
      </c>
      <c r="F337" s="91" t="str">
        <f>'242MLInput'!H493</f>
        <v>IXD</v>
      </c>
      <c r="G337" s="111" t="str">
        <f>'242MLInput'!N493</f>
        <v>Steve Watkins</v>
      </c>
      <c r="H337" s="111" t="str">
        <f>'242MLInput'!O493</f>
        <v/>
      </c>
      <c r="I337" s="111" t="str">
        <f>'242MLInput'!Q493</f>
        <v>Cargo</v>
      </c>
      <c r="J337" s="112" t="str">
        <f>'242MLInput'!R493</f>
        <v>Vector Aeromedical</v>
      </c>
      <c r="K337" s="113" t="str">
        <f>'242MLInput'!AC493</f>
        <v/>
      </c>
      <c r="L337" s="114"/>
      <c r="M337" s="115">
        <f>'242MLInput'!L493</f>
        <v>3</v>
      </c>
      <c r="N337" s="111" t="str">
        <f>IF(F337="","",(IF(R337='242MLInput'!K493,"","ERROR!")))</f>
        <v>#REF!</v>
      </c>
      <c r="O337" s="64"/>
      <c r="P337" s="64"/>
      <c r="Q337" s="133"/>
      <c r="R337" s="224" t="str">
        <f t="shared" si="24"/>
        <v>#REF!</v>
      </c>
      <c r="S337" s="108" t="str">
        <f>HYPERLINK('242MLInput'!AD493)</f>
        <v/>
      </c>
      <c r="T337" s="108" t="str">
        <f>HYPERLINK('242MLInput'!AE493)</f>
        <v/>
      </c>
      <c r="U337" s="108" t="str">
        <f>HYPERLINK('242MLInput'!AF493)</f>
        <v/>
      </c>
      <c r="V337" s="108" t="str">
        <f>HYPERLINK('242MLInput'!AG493)</f>
        <v/>
      </c>
      <c r="W337" s="108" t="str">
        <f>HYPERLINK('242MLInput'!AH493)</f>
        <v/>
      </c>
      <c r="X337" s="108" t="str">
        <f>HYPERLINK('242MLInput'!AI493)</f>
        <v/>
      </c>
      <c r="Y337" s="108" t="str">
        <f>HYPERLINK('242MLInput'!AJ493)</f>
        <v/>
      </c>
      <c r="Z337" s="108" t="str">
        <f>HYPERLINK('242MLInput'!AK493)</f>
        <v/>
      </c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  <c r="CH337" s="88"/>
      <c r="CI337" s="88"/>
      <c r="CJ337" s="88"/>
      <c r="CK337" s="88"/>
      <c r="CL337" s="88"/>
      <c r="CM337" s="88"/>
      <c r="CN337" s="88"/>
    </row>
    <row r="338" ht="10.5" customHeight="1">
      <c r="A338" s="12" t="str">
        <f t="shared" si="1"/>
        <v>242ML</v>
      </c>
      <c r="B338" s="88">
        <f t="shared" si="2"/>
        <v>2020</v>
      </c>
      <c r="C338" s="88">
        <f t="shared" si="3"/>
        <v>12</v>
      </c>
      <c r="D338" s="89">
        <f>'242MLInput'!B494</f>
        <v>44192</v>
      </c>
      <c r="E338" s="90" t="str">
        <f t="shared" si="23"/>
        <v>IXD</v>
      </c>
      <c r="F338" s="91" t="str">
        <f>'242MLInput'!H494</f>
        <v>APA</v>
      </c>
      <c r="G338" s="111" t="str">
        <f>'242MLInput'!N494</f>
        <v>Steve Watkins</v>
      </c>
      <c r="H338" s="111" t="str">
        <f>'242MLInput'!O494</f>
        <v/>
      </c>
      <c r="I338" s="111" t="str">
        <f>'242MLInput'!Q494</f>
        <v>Cargo</v>
      </c>
      <c r="J338" s="112" t="str">
        <f>'242MLInput'!R494</f>
        <v>Vector Aeromedical</v>
      </c>
      <c r="K338" s="113" t="str">
        <f>'242MLInput'!AC494</f>
        <v/>
      </c>
      <c r="L338" s="114"/>
      <c r="M338" s="115">
        <f>'242MLInput'!L494</f>
        <v>2.1</v>
      </c>
      <c r="N338" s="111" t="str">
        <f>IF(F338="","",(IF(R338='242MLInput'!K494,"","ERROR!")))</f>
        <v>#REF!</v>
      </c>
      <c r="O338" s="64"/>
      <c r="P338" s="64"/>
      <c r="Q338" s="133"/>
      <c r="R338" s="224" t="str">
        <f t="shared" si="24"/>
        <v>#REF!</v>
      </c>
      <c r="S338" s="108" t="str">
        <f>HYPERLINK('242MLInput'!AD494)</f>
        <v/>
      </c>
      <c r="T338" s="108" t="str">
        <f>HYPERLINK('242MLInput'!AE494)</f>
        <v/>
      </c>
      <c r="U338" s="108" t="str">
        <f>HYPERLINK('242MLInput'!AF494)</f>
        <v/>
      </c>
      <c r="V338" s="108" t="str">
        <f>HYPERLINK('242MLInput'!AG494)</f>
        <v/>
      </c>
      <c r="W338" s="108" t="str">
        <f>HYPERLINK('242MLInput'!AH494)</f>
        <v/>
      </c>
      <c r="X338" s="108" t="str">
        <f>HYPERLINK('242MLInput'!AI494)</f>
        <v/>
      </c>
      <c r="Y338" s="108" t="str">
        <f>HYPERLINK('242MLInput'!AJ494)</f>
        <v/>
      </c>
      <c r="Z338" s="108" t="str">
        <f>HYPERLINK('242MLInput'!AK494)</f>
        <v/>
      </c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  <c r="CH338" s="88"/>
      <c r="CI338" s="88"/>
      <c r="CJ338" s="88"/>
      <c r="CK338" s="88"/>
      <c r="CL338" s="88"/>
      <c r="CM338" s="88"/>
      <c r="CN338" s="88"/>
    </row>
    <row r="339" ht="10.5" customHeight="1">
      <c r="A339" s="12" t="str">
        <f t="shared" si="1"/>
        <v>242ML</v>
      </c>
      <c r="B339" s="88">
        <f t="shared" si="2"/>
        <v>2020</v>
      </c>
      <c r="C339" s="88">
        <f t="shared" si="3"/>
        <v>12</v>
      </c>
      <c r="D339" s="89">
        <f>'242MLInput'!B495</f>
        <v>44192</v>
      </c>
      <c r="E339" s="90" t="str">
        <f t="shared" si="23"/>
        <v>APA</v>
      </c>
      <c r="F339" s="91" t="str">
        <f>'242MLInput'!H495</f>
        <v>BUY</v>
      </c>
      <c r="G339" s="111" t="str">
        <f>'242MLInput'!N495</f>
        <v>Steve Watkins</v>
      </c>
      <c r="H339" s="111" t="str">
        <f>'242MLInput'!O495</f>
        <v/>
      </c>
      <c r="I339" s="111" t="str">
        <f>'242MLInput'!Q495</f>
        <v>Cargo</v>
      </c>
      <c r="J339" s="112" t="str">
        <f>'242MLInput'!R495</f>
        <v>Vector Aeromedical</v>
      </c>
      <c r="K339" s="113" t="str">
        <f>'242MLInput'!AC495</f>
        <v/>
      </c>
      <c r="L339" s="114"/>
      <c r="M339" s="115">
        <f>'242MLInput'!L495</f>
        <v>2.9</v>
      </c>
      <c r="N339" s="111" t="str">
        <f>IF(F339="","",(IF(R339='242MLInput'!K495,"","ERROR!")))</f>
        <v>#REF!</v>
      </c>
      <c r="O339" s="64"/>
      <c r="P339" s="64"/>
      <c r="Q339" s="133"/>
      <c r="R339" s="224" t="str">
        <f t="shared" si="24"/>
        <v>#REF!</v>
      </c>
      <c r="S339" s="108" t="str">
        <f>HYPERLINK('242MLInput'!AD495)</f>
        <v/>
      </c>
      <c r="T339" s="108" t="str">
        <f>HYPERLINK('242MLInput'!AE495)</f>
        <v/>
      </c>
      <c r="U339" s="108" t="str">
        <f>HYPERLINK('242MLInput'!AF495)</f>
        <v/>
      </c>
      <c r="V339" s="108" t="str">
        <f>HYPERLINK('242MLInput'!AG495)</f>
        <v/>
      </c>
      <c r="W339" s="108" t="str">
        <f>HYPERLINK('242MLInput'!AH495)</f>
        <v/>
      </c>
      <c r="X339" s="108" t="str">
        <f>HYPERLINK('242MLInput'!AI495)</f>
        <v/>
      </c>
      <c r="Y339" s="108" t="str">
        <f>HYPERLINK('242MLInput'!AJ495)</f>
        <v/>
      </c>
      <c r="Z339" s="108" t="str">
        <f>HYPERLINK('242MLInput'!AK495)</f>
        <v/>
      </c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  <c r="CH339" s="88"/>
      <c r="CI339" s="88"/>
      <c r="CJ339" s="88"/>
      <c r="CK339" s="88"/>
      <c r="CL339" s="88"/>
      <c r="CM339" s="88"/>
      <c r="CN339" s="88"/>
    </row>
    <row r="340" ht="10.5" customHeight="1">
      <c r="A340" s="12" t="str">
        <f t="shared" si="1"/>
        <v>242ML</v>
      </c>
      <c r="B340" s="88">
        <f t="shared" si="2"/>
        <v>2021</v>
      </c>
      <c r="C340" s="88">
        <f t="shared" si="3"/>
        <v>12</v>
      </c>
      <c r="D340" s="89">
        <f>'242MLInput'!B496</f>
        <v>44559</v>
      </c>
      <c r="E340" s="90" t="str">
        <f t="shared" si="23"/>
        <v>BUY</v>
      </c>
      <c r="F340" s="91" t="str">
        <f>'242MLInput'!H496</f>
        <v>VIH</v>
      </c>
      <c r="G340" s="111" t="str">
        <f>'242MLInput'!N496</f>
        <v>Steve Watkins</v>
      </c>
      <c r="H340" s="111" t="str">
        <f>'242MLInput'!O496</f>
        <v/>
      </c>
      <c r="I340" s="111" t="str">
        <f>'242MLInput'!Q496</f>
        <v>Cargo</v>
      </c>
      <c r="J340" s="112" t="str">
        <f>'242MLInput'!R496</f>
        <v>Vector Aeromedical</v>
      </c>
      <c r="K340" s="113" t="str">
        <f>'242MLInput'!AC496</f>
        <v/>
      </c>
      <c r="L340" s="114"/>
      <c r="M340" s="115">
        <f>'242MLInput'!L496</f>
        <v>2</v>
      </c>
      <c r="N340" s="111" t="str">
        <f>IF(F340="","",(IF(R340='242MLInput'!K496,"","ERROR!")))</f>
        <v>#REF!</v>
      </c>
      <c r="O340" s="64"/>
      <c r="P340" s="64"/>
      <c r="Q340" s="133"/>
      <c r="R340" s="224" t="str">
        <f t="shared" si="24"/>
        <v>#REF!</v>
      </c>
      <c r="S340" s="108" t="str">
        <f>HYPERLINK('242MLInput'!AD496)</f>
        <v/>
      </c>
      <c r="T340" s="108" t="str">
        <f>HYPERLINK('242MLInput'!AE496)</f>
        <v/>
      </c>
      <c r="U340" s="108" t="str">
        <f>HYPERLINK('242MLInput'!AF496)</f>
        <v/>
      </c>
      <c r="V340" s="108" t="str">
        <f>HYPERLINK('242MLInput'!AG496)</f>
        <v/>
      </c>
      <c r="W340" s="108" t="str">
        <f>HYPERLINK('242MLInput'!AH496)</f>
        <v/>
      </c>
      <c r="X340" s="108" t="str">
        <f>HYPERLINK('242MLInput'!AI496)</f>
        <v/>
      </c>
      <c r="Y340" s="108" t="str">
        <f>HYPERLINK('242MLInput'!AJ496)</f>
        <v/>
      </c>
      <c r="Z340" s="108" t="str">
        <f>HYPERLINK('242MLInput'!AK496)</f>
        <v/>
      </c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  <c r="CH340" s="88"/>
      <c r="CI340" s="88"/>
      <c r="CJ340" s="88"/>
      <c r="CK340" s="88"/>
      <c r="CL340" s="88"/>
      <c r="CM340" s="88"/>
      <c r="CN340" s="88"/>
    </row>
    <row r="341" ht="10.5" customHeight="1">
      <c r="A341" s="12" t="str">
        <f t="shared" si="1"/>
        <v>242ML</v>
      </c>
      <c r="B341" s="88">
        <f t="shared" si="2"/>
        <v>2021</v>
      </c>
      <c r="C341" s="88">
        <f t="shared" si="3"/>
        <v>12</v>
      </c>
      <c r="D341" s="89">
        <f>'242MLInput'!B497</f>
        <v>44559</v>
      </c>
      <c r="E341" s="90" t="str">
        <f t="shared" si="23"/>
        <v>VIH</v>
      </c>
      <c r="F341" s="91" t="str">
        <f>'242MLInput'!H497</f>
        <v>APA</v>
      </c>
      <c r="G341" s="111" t="str">
        <f>'242MLInput'!N497</f>
        <v>Steve Watkins</v>
      </c>
      <c r="H341" s="111" t="str">
        <f>'242MLInput'!O497</f>
        <v/>
      </c>
      <c r="I341" s="111" t="str">
        <f>'242MLInput'!Q497</f>
        <v>Cargo</v>
      </c>
      <c r="J341" s="112" t="str">
        <f>'242MLInput'!R497</f>
        <v>Vector Aeromedical</v>
      </c>
      <c r="K341" s="113" t="str">
        <f>'242MLInput'!AC497</f>
        <v/>
      </c>
      <c r="L341" s="114"/>
      <c r="M341" s="115">
        <f>'242MLInput'!L497</f>
        <v>2.5</v>
      </c>
      <c r="N341" s="111" t="str">
        <f>IF(F341="","",(IF(R341='242MLInput'!K497,"","ERROR!")))</f>
        <v>#REF!</v>
      </c>
      <c r="O341" s="64"/>
      <c r="P341" s="64"/>
      <c r="Q341" s="133"/>
      <c r="R341" s="224" t="str">
        <f t="shared" si="24"/>
        <v>#REF!</v>
      </c>
      <c r="S341" s="108" t="str">
        <f>HYPERLINK('242MLInput'!AD497)</f>
        <v/>
      </c>
      <c r="T341" s="108" t="str">
        <f>HYPERLINK('242MLInput'!AE497)</f>
        <v/>
      </c>
      <c r="U341" s="108" t="str">
        <f>HYPERLINK('242MLInput'!AF497)</f>
        <v/>
      </c>
      <c r="V341" s="108" t="str">
        <f>HYPERLINK('242MLInput'!AG497)</f>
        <v/>
      </c>
      <c r="W341" s="108" t="str">
        <f>HYPERLINK('242MLInput'!AH497)</f>
        <v/>
      </c>
      <c r="X341" s="108" t="str">
        <f>HYPERLINK('242MLInput'!AI497)</f>
        <v/>
      </c>
      <c r="Y341" s="108" t="str">
        <f>HYPERLINK('242MLInput'!AJ497)</f>
        <v/>
      </c>
      <c r="Z341" s="108" t="str">
        <f>HYPERLINK('242MLInput'!AK497)</f>
        <v/>
      </c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  <c r="CH341" s="88"/>
      <c r="CI341" s="88"/>
      <c r="CJ341" s="88"/>
      <c r="CK341" s="88"/>
      <c r="CL341" s="88"/>
      <c r="CM341" s="88"/>
      <c r="CN341" s="88"/>
    </row>
    <row r="342" ht="10.5" customHeight="1">
      <c r="A342" s="12" t="str">
        <f t="shared" si="1"/>
        <v>242ML</v>
      </c>
      <c r="B342" s="88">
        <f t="shared" si="2"/>
        <v>2021</v>
      </c>
      <c r="C342" s="88">
        <f t="shared" si="3"/>
        <v>12</v>
      </c>
      <c r="D342" s="89">
        <f>'242MLInput'!B498</f>
        <v>44559</v>
      </c>
      <c r="E342" s="90" t="str">
        <f t="shared" si="23"/>
        <v>APA</v>
      </c>
      <c r="F342" s="91" t="str">
        <f>'242MLInput'!H498</f>
        <v>BUY</v>
      </c>
      <c r="G342" s="111" t="str">
        <f>'242MLInput'!N498</f>
        <v>Steve Watkins</v>
      </c>
      <c r="H342" s="111" t="str">
        <f>'242MLInput'!O498</f>
        <v/>
      </c>
      <c r="I342" s="111" t="str">
        <f>'242MLInput'!Q498</f>
        <v>Cargo</v>
      </c>
      <c r="J342" s="112" t="str">
        <f>'242MLInput'!R498</f>
        <v>Vector Aeromedical</v>
      </c>
      <c r="K342" s="113" t="str">
        <f>'242MLInput'!AC498</f>
        <v/>
      </c>
      <c r="L342" s="114"/>
      <c r="M342" s="115">
        <f>'242MLInput'!L498</f>
        <v>3.2</v>
      </c>
      <c r="N342" s="111" t="str">
        <f>IF(F342="","",(IF(R342='242MLInput'!K498,"","ERROR!")))</f>
        <v>#REF!</v>
      </c>
      <c r="O342" s="64"/>
      <c r="P342" s="64"/>
      <c r="Q342" s="133"/>
      <c r="R342" s="224" t="str">
        <f t="shared" si="24"/>
        <v>#REF!</v>
      </c>
      <c r="S342" s="108" t="str">
        <f>HYPERLINK('242MLInput'!AD498)</f>
        <v/>
      </c>
      <c r="T342" s="108" t="str">
        <f>HYPERLINK('242MLInput'!AE498)</f>
        <v/>
      </c>
      <c r="U342" s="108" t="str">
        <f>HYPERLINK('242MLInput'!AF498)</f>
        <v/>
      </c>
      <c r="V342" s="108" t="str">
        <f>HYPERLINK('242MLInput'!AG498)</f>
        <v/>
      </c>
      <c r="W342" s="108" t="str">
        <f>HYPERLINK('242MLInput'!AH498)</f>
        <v/>
      </c>
      <c r="X342" s="108" t="str">
        <f>HYPERLINK('242MLInput'!AI498)</f>
        <v/>
      </c>
      <c r="Y342" s="108" t="str">
        <f>HYPERLINK('242MLInput'!AJ498)</f>
        <v/>
      </c>
      <c r="Z342" s="108" t="str">
        <f>HYPERLINK('242MLInput'!AK498)</f>
        <v/>
      </c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  <c r="CH342" s="88"/>
      <c r="CI342" s="88"/>
      <c r="CJ342" s="88"/>
      <c r="CK342" s="88"/>
      <c r="CL342" s="88"/>
      <c r="CM342" s="88"/>
      <c r="CN342" s="88"/>
    </row>
    <row r="343" ht="10.5" customHeight="1">
      <c r="A343" s="12" t="str">
        <f t="shared" si="1"/>
        <v>242ML</v>
      </c>
      <c r="B343" s="88">
        <f t="shared" si="2"/>
        <v>2021</v>
      </c>
      <c r="C343" s="88">
        <f t="shared" si="3"/>
        <v>12</v>
      </c>
      <c r="D343" s="89">
        <f>'242MLInput'!B499</f>
        <v>44560</v>
      </c>
      <c r="E343" s="90" t="str">
        <f t="shared" si="23"/>
        <v>BUY</v>
      </c>
      <c r="F343" s="91" t="str">
        <f>'242MLInput'!H499</f>
        <v>IXD</v>
      </c>
      <c r="G343" s="111" t="str">
        <f>'242MLInput'!N499</f>
        <v>Steve Watkins</v>
      </c>
      <c r="H343" s="111" t="str">
        <f>'242MLInput'!O499</f>
        <v/>
      </c>
      <c r="I343" s="111" t="str">
        <f>'242MLInput'!Q499</f>
        <v>Cargo</v>
      </c>
      <c r="J343" s="112" t="str">
        <f>'242MLInput'!R499</f>
        <v>Vector Aeromedical</v>
      </c>
      <c r="K343" s="113" t="str">
        <f>'242MLInput'!AC499</f>
        <v/>
      </c>
      <c r="L343" s="114"/>
      <c r="M343" s="115">
        <f>'242MLInput'!L499</f>
        <v>2.9</v>
      </c>
      <c r="N343" s="111" t="str">
        <f>IF(F343="","",(IF(R343='242MLInput'!K499,"","ERROR!")))</f>
        <v>#REF!</v>
      </c>
      <c r="O343" s="64"/>
      <c r="P343" s="64"/>
      <c r="Q343" s="133"/>
      <c r="R343" s="224" t="str">
        <f t="shared" si="24"/>
        <v>#REF!</v>
      </c>
      <c r="S343" s="108" t="str">
        <f>HYPERLINK('242MLInput'!AD499)</f>
        <v/>
      </c>
      <c r="T343" s="108" t="str">
        <f>HYPERLINK('242MLInput'!AE499)</f>
        <v/>
      </c>
      <c r="U343" s="108" t="str">
        <f>HYPERLINK('242MLInput'!AF499)</f>
        <v/>
      </c>
      <c r="V343" s="108" t="str">
        <f>HYPERLINK('242MLInput'!AG499)</f>
        <v/>
      </c>
      <c r="W343" s="108" t="str">
        <f>HYPERLINK('242MLInput'!AH499)</f>
        <v/>
      </c>
      <c r="X343" s="108" t="str">
        <f>HYPERLINK('242MLInput'!AI499)</f>
        <v/>
      </c>
      <c r="Y343" s="108" t="str">
        <f>HYPERLINK('242MLInput'!AJ499)</f>
        <v/>
      </c>
      <c r="Z343" s="108" t="str">
        <f>HYPERLINK('242MLInput'!AK499)</f>
        <v/>
      </c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  <c r="CH343" s="88"/>
      <c r="CI343" s="88"/>
      <c r="CJ343" s="88"/>
      <c r="CK343" s="88"/>
      <c r="CL343" s="88"/>
      <c r="CM343" s="88"/>
      <c r="CN343" s="88"/>
    </row>
    <row r="344" ht="10.5" customHeight="1">
      <c r="A344" s="12" t="str">
        <f t="shared" si="1"/>
        <v>242ML</v>
      </c>
      <c r="B344" s="88">
        <f t="shared" si="2"/>
        <v>2021</v>
      </c>
      <c r="C344" s="88">
        <f t="shared" si="3"/>
        <v>12</v>
      </c>
      <c r="D344" s="89">
        <f>'242MLInput'!B500</f>
        <v>44560</v>
      </c>
      <c r="E344" s="90" t="str">
        <f t="shared" si="23"/>
        <v>IXD</v>
      </c>
      <c r="F344" s="91" t="str">
        <f>'242MLInput'!H500</f>
        <v>APA</v>
      </c>
      <c r="G344" s="111" t="str">
        <f>'242MLInput'!N500</f>
        <v>Steve Watkins</v>
      </c>
      <c r="H344" s="111" t="str">
        <f>'242MLInput'!O500</f>
        <v/>
      </c>
      <c r="I344" s="111" t="str">
        <f>'242MLInput'!Q500</f>
        <v>Cargo</v>
      </c>
      <c r="J344" s="112" t="str">
        <f>'242MLInput'!R500</f>
        <v>Vector Aeromedical</v>
      </c>
      <c r="K344" s="113" t="str">
        <f>'242MLInput'!AC500</f>
        <v/>
      </c>
      <c r="L344" s="114"/>
      <c r="M344" s="115">
        <f>'242MLInput'!L500</f>
        <v>1.5</v>
      </c>
      <c r="N344" s="111" t="str">
        <f>IF(F344="","",(IF(R344='242MLInput'!K500,"","ERROR!")))</f>
        <v>#REF!</v>
      </c>
      <c r="O344" s="64"/>
      <c r="P344" s="64"/>
      <c r="Q344" s="133"/>
      <c r="R344" s="224" t="str">
        <f t="shared" si="24"/>
        <v>#REF!</v>
      </c>
      <c r="S344" s="108" t="str">
        <f>HYPERLINK('242MLInput'!AD500)</f>
        <v/>
      </c>
      <c r="T344" s="108" t="str">
        <f>HYPERLINK('242MLInput'!AE500)</f>
        <v/>
      </c>
      <c r="U344" s="108" t="str">
        <f>HYPERLINK('242MLInput'!AF500)</f>
        <v/>
      </c>
      <c r="V344" s="108" t="str">
        <f>HYPERLINK('242MLInput'!AG500)</f>
        <v/>
      </c>
      <c r="W344" s="108" t="str">
        <f>HYPERLINK('242MLInput'!AH500)</f>
        <v/>
      </c>
      <c r="X344" s="108" t="str">
        <f>HYPERLINK('242MLInput'!AI500)</f>
        <v/>
      </c>
      <c r="Y344" s="108" t="str">
        <f>HYPERLINK('242MLInput'!AJ500)</f>
        <v/>
      </c>
      <c r="Z344" s="108" t="str">
        <f>HYPERLINK('242MLInput'!AK500)</f>
        <v/>
      </c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  <c r="CH344" s="88"/>
      <c r="CI344" s="88"/>
      <c r="CJ344" s="88"/>
      <c r="CK344" s="88"/>
      <c r="CL344" s="88"/>
      <c r="CM344" s="88"/>
      <c r="CN344" s="88"/>
    </row>
    <row r="345" ht="10.5" customHeight="1">
      <c r="A345" s="12" t="str">
        <f t="shared" si="1"/>
        <v>242ML</v>
      </c>
      <c r="B345" s="88">
        <f t="shared" si="2"/>
        <v>2021</v>
      </c>
      <c r="C345" s="88">
        <f t="shared" si="3"/>
        <v>12</v>
      </c>
      <c r="D345" s="89">
        <f>'242MLInput'!B501</f>
        <v>44560</v>
      </c>
      <c r="E345" s="90" t="str">
        <f t="shared" si="23"/>
        <v>APA</v>
      </c>
      <c r="F345" s="91" t="str">
        <f>'242MLInput'!H501</f>
        <v>BUY</v>
      </c>
      <c r="G345" s="111" t="str">
        <f>'242MLInput'!N501</f>
        <v>Steve Watkins</v>
      </c>
      <c r="H345" s="111" t="str">
        <f>'242MLInput'!O501</f>
        <v/>
      </c>
      <c r="I345" s="111" t="str">
        <f>'242MLInput'!Q501</f>
        <v>Cargo</v>
      </c>
      <c r="J345" s="112" t="str">
        <f>'242MLInput'!R501</f>
        <v>Vector Aeromedical</v>
      </c>
      <c r="K345" s="113" t="str">
        <f>'242MLInput'!AC501</f>
        <v/>
      </c>
      <c r="L345" s="114"/>
      <c r="M345" s="115">
        <f>'242MLInput'!L501</f>
        <v>3.2</v>
      </c>
      <c r="N345" s="111" t="str">
        <f>IF(F345="","",(IF(R345='242MLInput'!K501,"","ERROR!")))</f>
        <v>#REF!</v>
      </c>
      <c r="O345" s="64"/>
      <c r="P345" s="64"/>
      <c r="Q345" s="133"/>
      <c r="R345" s="224" t="str">
        <f t="shared" si="24"/>
        <v>#REF!</v>
      </c>
      <c r="S345" s="108" t="str">
        <f>HYPERLINK('242MLInput'!AD501)</f>
        <v/>
      </c>
      <c r="T345" s="108" t="str">
        <f>HYPERLINK('242MLInput'!AE501)</f>
        <v/>
      </c>
      <c r="U345" s="108" t="str">
        <f>HYPERLINK('242MLInput'!AF501)</f>
        <v/>
      </c>
      <c r="V345" s="108" t="str">
        <f>HYPERLINK('242MLInput'!AG501)</f>
        <v/>
      </c>
      <c r="W345" s="108" t="str">
        <f>HYPERLINK('242MLInput'!AH501)</f>
        <v/>
      </c>
      <c r="X345" s="108" t="str">
        <f>HYPERLINK('242MLInput'!AI501)</f>
        <v/>
      </c>
      <c r="Y345" s="108" t="str">
        <f>HYPERLINK('242MLInput'!AJ501)</f>
        <v/>
      </c>
      <c r="Z345" s="108" t="str">
        <f>HYPERLINK('242MLInput'!AK501)</f>
        <v/>
      </c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  <c r="CH345" s="88"/>
      <c r="CI345" s="88"/>
      <c r="CJ345" s="88"/>
      <c r="CK345" s="88"/>
      <c r="CL345" s="88"/>
      <c r="CM345" s="88"/>
      <c r="CN345" s="88"/>
    </row>
    <row r="346" ht="10.5" customHeight="1">
      <c r="A346" s="12" t="str">
        <f t="shared" si="1"/>
        <v>242ML</v>
      </c>
      <c r="B346" s="88">
        <f t="shared" si="2"/>
        <v>2021</v>
      </c>
      <c r="C346" s="88">
        <f t="shared" si="3"/>
        <v>12</v>
      </c>
      <c r="D346" s="89">
        <f>'242MLInput'!B502</f>
        <v>44561</v>
      </c>
      <c r="E346" s="90" t="str">
        <f t="shared" si="23"/>
        <v>BUY</v>
      </c>
      <c r="F346" s="91" t="str">
        <f>'242MLInput'!H502</f>
        <v>IXD</v>
      </c>
      <c r="G346" s="111" t="str">
        <f>'242MLInput'!N502</f>
        <v>Kevin Mock</v>
      </c>
      <c r="H346" s="111" t="str">
        <f>'242MLInput'!O502</f>
        <v/>
      </c>
      <c r="I346" s="111" t="str">
        <f>'242MLInput'!Q502</f>
        <v>Cargo</v>
      </c>
      <c r="J346" s="112" t="str">
        <f>'242MLInput'!R502</f>
        <v>Vector Aeromedical</v>
      </c>
      <c r="K346" s="113" t="str">
        <f>'242MLInput'!AC502</f>
        <v/>
      </c>
      <c r="L346" s="114"/>
      <c r="M346" s="115">
        <f>'242MLInput'!L502</f>
        <v>2.6</v>
      </c>
      <c r="N346" s="111" t="str">
        <f>IF(F346="","",(IF(R346='242MLInput'!K502,"","ERROR!")))</f>
        <v>#REF!</v>
      </c>
      <c r="O346" s="64"/>
      <c r="P346" s="64"/>
      <c r="Q346" s="133"/>
      <c r="R346" s="224" t="str">
        <f t="shared" si="24"/>
        <v>#REF!</v>
      </c>
      <c r="S346" s="108" t="str">
        <f>HYPERLINK('242MLInput'!AD502)</f>
        <v/>
      </c>
      <c r="T346" s="108" t="str">
        <f>HYPERLINK('242MLInput'!AE502)</f>
        <v/>
      </c>
      <c r="U346" s="108" t="str">
        <f>HYPERLINK('242MLInput'!AF502)</f>
        <v/>
      </c>
      <c r="V346" s="108" t="str">
        <f>HYPERLINK('242MLInput'!AG502)</f>
        <v/>
      </c>
      <c r="W346" s="108" t="str">
        <f>HYPERLINK('242MLInput'!AH502)</f>
        <v/>
      </c>
      <c r="X346" s="108" t="str">
        <f>HYPERLINK('242MLInput'!AI502)</f>
        <v/>
      </c>
      <c r="Y346" s="108" t="str">
        <f>HYPERLINK('242MLInput'!AJ502)</f>
        <v/>
      </c>
      <c r="Z346" s="108" t="str">
        <f>HYPERLINK('242MLInput'!AK502)</f>
        <v/>
      </c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  <c r="CH346" s="88"/>
      <c r="CI346" s="88"/>
      <c r="CJ346" s="88"/>
      <c r="CK346" s="88"/>
      <c r="CL346" s="88"/>
      <c r="CM346" s="88"/>
      <c r="CN346" s="88"/>
    </row>
    <row r="347" ht="10.5" customHeight="1">
      <c r="A347" s="12" t="str">
        <f t="shared" si="1"/>
        <v>242ML</v>
      </c>
      <c r="B347" s="88">
        <f t="shared" si="2"/>
        <v>2021</v>
      </c>
      <c r="C347" s="88">
        <f t="shared" si="3"/>
        <v>12</v>
      </c>
      <c r="D347" s="89">
        <f>'242MLInput'!B503</f>
        <v>44561</v>
      </c>
      <c r="E347" s="90" t="str">
        <f t="shared" si="23"/>
        <v>IXD</v>
      </c>
      <c r="F347" s="91" t="str">
        <f>'242MLInput'!H503</f>
        <v>APA</v>
      </c>
      <c r="G347" s="111" t="str">
        <f>'242MLInput'!N503</f>
        <v>Kevin Mock</v>
      </c>
      <c r="H347" s="111" t="str">
        <f>'242MLInput'!O503</f>
        <v/>
      </c>
      <c r="I347" s="111" t="str">
        <f>'242MLInput'!Q503</f>
        <v>Cargo</v>
      </c>
      <c r="J347" s="112" t="str">
        <f>'242MLInput'!R503</f>
        <v>Vector Aeromedical</v>
      </c>
      <c r="K347" s="113" t="str">
        <f>'242MLInput'!AC503</f>
        <v/>
      </c>
      <c r="L347" s="114"/>
      <c r="M347" s="115">
        <f>'242MLInput'!L503</f>
        <v>1.5</v>
      </c>
      <c r="N347" s="111" t="str">
        <f>IF(F347="","",(IF(R347='242MLInput'!K503,"","ERROR!")))</f>
        <v>#REF!</v>
      </c>
      <c r="O347" s="64"/>
      <c r="P347" s="64"/>
      <c r="Q347" s="133"/>
      <c r="R347" s="224" t="str">
        <f t="shared" si="24"/>
        <v>#REF!</v>
      </c>
      <c r="S347" s="108" t="str">
        <f>HYPERLINK('242MLInput'!AD503)</f>
        <v/>
      </c>
      <c r="T347" s="108" t="str">
        <f>HYPERLINK('242MLInput'!AE503)</f>
        <v/>
      </c>
      <c r="U347" s="108" t="str">
        <f>HYPERLINK('242MLInput'!AF503)</f>
        <v/>
      </c>
      <c r="V347" s="108" t="str">
        <f>HYPERLINK('242MLInput'!AG503)</f>
        <v/>
      </c>
      <c r="W347" s="108" t="str">
        <f>HYPERLINK('242MLInput'!AH503)</f>
        <v/>
      </c>
      <c r="X347" s="108" t="str">
        <f>HYPERLINK('242MLInput'!AI503)</f>
        <v/>
      </c>
      <c r="Y347" s="108" t="str">
        <f>HYPERLINK('242MLInput'!AJ503)</f>
        <v/>
      </c>
      <c r="Z347" s="108" t="str">
        <f>HYPERLINK('242MLInput'!AK503)</f>
        <v/>
      </c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  <c r="CH347" s="88"/>
      <c r="CI347" s="88"/>
      <c r="CJ347" s="88"/>
      <c r="CK347" s="88"/>
      <c r="CL347" s="88"/>
      <c r="CM347" s="88"/>
      <c r="CN347" s="88"/>
    </row>
    <row r="348" ht="10.5" customHeight="1">
      <c r="A348" s="12" t="str">
        <f t="shared" si="1"/>
        <v>242ML</v>
      </c>
      <c r="B348" s="88">
        <f t="shared" si="2"/>
        <v>2021</v>
      </c>
      <c r="C348" s="88">
        <f t="shared" si="3"/>
        <v>12</v>
      </c>
      <c r="D348" s="89">
        <f>'242MLInput'!B504</f>
        <v>44561</v>
      </c>
      <c r="E348" s="90" t="str">
        <f t="shared" si="23"/>
        <v>APA</v>
      </c>
      <c r="F348" s="91" t="str">
        <f>'242MLInput'!H504</f>
        <v>BUY</v>
      </c>
      <c r="G348" s="111" t="str">
        <f>'242MLInput'!N504</f>
        <v>Kevin Mock</v>
      </c>
      <c r="H348" s="111" t="str">
        <f>'242MLInput'!O504</f>
        <v/>
      </c>
      <c r="I348" s="111" t="str">
        <f>'242MLInput'!Q504</f>
        <v>Cargo</v>
      </c>
      <c r="J348" s="112" t="str">
        <f>'242MLInput'!R504</f>
        <v>Vector Aeromedical</v>
      </c>
      <c r="K348" s="113" t="str">
        <f>'242MLInput'!AC504</f>
        <v/>
      </c>
      <c r="L348" s="114"/>
      <c r="M348" s="115">
        <f>'242MLInput'!L504</f>
        <v>3.6</v>
      </c>
      <c r="N348" s="111" t="str">
        <f>IF(F348="","",(IF(R348='242MLInput'!K504,"","ERROR!")))</f>
        <v>#REF!</v>
      </c>
      <c r="O348" s="64"/>
      <c r="P348" s="64"/>
      <c r="Q348" s="133"/>
      <c r="R348" s="224" t="str">
        <f t="shared" si="24"/>
        <v>#REF!</v>
      </c>
      <c r="S348" s="108" t="str">
        <f>HYPERLINK('242MLInput'!AD504)</f>
        <v/>
      </c>
      <c r="T348" s="108" t="str">
        <f>HYPERLINK('242MLInput'!AE504)</f>
        <v/>
      </c>
      <c r="U348" s="108" t="str">
        <f>HYPERLINK('242MLInput'!AF504)</f>
        <v/>
      </c>
      <c r="V348" s="108" t="str">
        <f>HYPERLINK('242MLInput'!AG504)</f>
        <v/>
      </c>
      <c r="W348" s="108" t="str">
        <f>HYPERLINK('242MLInput'!AH504)</f>
        <v/>
      </c>
      <c r="X348" s="108" t="str">
        <f>HYPERLINK('242MLInput'!AI504)</f>
        <v/>
      </c>
      <c r="Y348" s="108" t="str">
        <f>HYPERLINK('242MLInput'!AJ504)</f>
        <v/>
      </c>
      <c r="Z348" s="108" t="str">
        <f>HYPERLINK('242MLInput'!AK504)</f>
        <v/>
      </c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  <c r="CH348" s="88"/>
      <c r="CI348" s="88"/>
      <c r="CJ348" s="88"/>
      <c r="CK348" s="88"/>
      <c r="CL348" s="88"/>
      <c r="CM348" s="88"/>
      <c r="CN348" s="88"/>
    </row>
    <row r="349" ht="10.5" customHeight="1">
      <c r="A349" s="12" t="str">
        <f t="shared" si="1"/>
        <v/>
      </c>
      <c r="B349" s="88" t="str">
        <f t="shared" si="2"/>
        <v/>
      </c>
      <c r="C349" s="88" t="str">
        <f t="shared" si="3"/>
        <v/>
      </c>
      <c r="D349" s="89" t="str">
        <f>'242MLInput'!B505</f>
        <v/>
      </c>
      <c r="E349" s="90" t="str">
        <f t="shared" si="23"/>
        <v>BUY</v>
      </c>
      <c r="F349" s="91" t="str">
        <f>'242MLInput'!H505</f>
        <v/>
      </c>
      <c r="G349" s="111" t="str">
        <f>'242MLInput'!N505</f>
        <v/>
      </c>
      <c r="H349" s="111" t="str">
        <f>'242MLInput'!O505</f>
        <v/>
      </c>
      <c r="I349" s="111" t="str">
        <f>'242MLInput'!Q505</f>
        <v/>
      </c>
      <c r="J349" s="112" t="str">
        <f>'242MLInput'!R505</f>
        <v/>
      </c>
      <c r="K349" s="113" t="str">
        <f>'242MLInput'!AC505</f>
        <v/>
      </c>
      <c r="L349" s="114"/>
      <c r="M349" s="115" t="str">
        <f>'242MLInput'!L505</f>
        <v/>
      </c>
      <c r="N349" s="111" t="str">
        <f>IF(F349="","",(IF(R349='242MLInput'!K505,"","ERROR!")))</f>
        <v/>
      </c>
      <c r="O349" s="64"/>
      <c r="P349" s="64"/>
      <c r="Q349" s="133"/>
      <c r="R349" s="224" t="str">
        <f t="shared" si="24"/>
        <v/>
      </c>
      <c r="S349" s="108" t="str">
        <f>HYPERLINK('242MLInput'!AD505)</f>
        <v/>
      </c>
      <c r="T349" s="108" t="str">
        <f>HYPERLINK('242MLInput'!AE505)</f>
        <v/>
      </c>
      <c r="U349" s="108" t="str">
        <f>HYPERLINK('242MLInput'!AF505)</f>
        <v/>
      </c>
      <c r="V349" s="108" t="str">
        <f>HYPERLINK('242MLInput'!AG505)</f>
        <v/>
      </c>
      <c r="W349" s="108" t="str">
        <f>HYPERLINK('242MLInput'!AH505)</f>
        <v/>
      </c>
      <c r="X349" s="108" t="str">
        <f>HYPERLINK('242MLInput'!AI505)</f>
        <v/>
      </c>
      <c r="Y349" s="108" t="str">
        <f>HYPERLINK('242MLInput'!AJ505)</f>
        <v/>
      </c>
      <c r="Z349" s="108" t="str">
        <f>HYPERLINK('242MLInput'!AK505)</f>
        <v/>
      </c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  <c r="CH349" s="88"/>
      <c r="CI349" s="88"/>
      <c r="CJ349" s="88"/>
      <c r="CK349" s="88"/>
      <c r="CL349" s="88"/>
      <c r="CM349" s="88"/>
      <c r="CN349" s="88"/>
    </row>
    <row r="350" ht="10.5" customHeight="1">
      <c r="A350" s="12" t="str">
        <f t="shared" si="1"/>
        <v/>
      </c>
      <c r="B350" s="88" t="str">
        <f t="shared" si="2"/>
        <v/>
      </c>
      <c r="C350" s="88" t="str">
        <f t="shared" si="3"/>
        <v/>
      </c>
      <c r="D350" s="89" t="str">
        <f>'242MLInput'!B506</f>
        <v/>
      </c>
      <c r="E350" s="90" t="str">
        <f t="shared" si="23"/>
        <v/>
      </c>
      <c r="F350" s="91" t="str">
        <f>'242MLInput'!H506</f>
        <v/>
      </c>
      <c r="G350" s="111" t="str">
        <f>'242MLInput'!N506</f>
        <v/>
      </c>
      <c r="H350" s="111" t="str">
        <f>'242MLInput'!O506</f>
        <v/>
      </c>
      <c r="I350" s="111" t="str">
        <f>'242MLInput'!Q506</f>
        <v/>
      </c>
      <c r="J350" s="112" t="str">
        <f>'242MLInput'!R506</f>
        <v/>
      </c>
      <c r="K350" s="113" t="str">
        <f>'242MLInput'!AC506</f>
        <v/>
      </c>
      <c r="L350" s="114"/>
      <c r="M350" s="115" t="str">
        <f>'242MLInput'!L506</f>
        <v/>
      </c>
      <c r="N350" s="111" t="str">
        <f>IF(F350="","",(IF(R350='242MLInput'!K506,"","ERROR!")))</f>
        <v/>
      </c>
      <c r="O350" s="64"/>
      <c r="P350" s="64"/>
      <c r="Q350" s="133"/>
      <c r="R350" s="224" t="str">
        <f t="shared" si="24"/>
        <v/>
      </c>
      <c r="S350" s="108" t="str">
        <f>HYPERLINK('242MLInput'!AD506)</f>
        <v/>
      </c>
      <c r="T350" s="108" t="str">
        <f>HYPERLINK('242MLInput'!AE506)</f>
        <v/>
      </c>
      <c r="U350" s="108" t="str">
        <f>HYPERLINK('242MLInput'!AF506)</f>
        <v/>
      </c>
      <c r="V350" s="108" t="str">
        <f>HYPERLINK('242MLInput'!AG506)</f>
        <v/>
      </c>
      <c r="W350" s="108" t="str">
        <f>HYPERLINK('242MLInput'!AH506)</f>
        <v/>
      </c>
      <c r="X350" s="108" t="str">
        <f>HYPERLINK('242MLInput'!AI506)</f>
        <v/>
      </c>
      <c r="Y350" s="108" t="str">
        <f>HYPERLINK('242MLInput'!AJ506)</f>
        <v/>
      </c>
      <c r="Z350" s="108" t="str">
        <f>HYPERLINK('242MLInput'!AK506)</f>
        <v/>
      </c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  <c r="CH350" s="88"/>
      <c r="CI350" s="88"/>
      <c r="CJ350" s="88"/>
      <c r="CK350" s="88"/>
      <c r="CL350" s="88"/>
      <c r="CM350" s="88"/>
      <c r="CN350" s="88"/>
    </row>
    <row r="351" ht="10.5" customHeight="1">
      <c r="A351" s="12" t="str">
        <f t="shared" si="1"/>
        <v/>
      </c>
      <c r="B351" s="88" t="str">
        <f t="shared" si="2"/>
        <v/>
      </c>
      <c r="C351" s="88" t="str">
        <f t="shared" si="3"/>
        <v/>
      </c>
      <c r="D351" s="89" t="str">
        <f>'242MLInput'!B507</f>
        <v/>
      </c>
      <c r="E351" s="90" t="str">
        <f t="shared" si="23"/>
        <v/>
      </c>
      <c r="F351" s="91" t="str">
        <f>'242MLInput'!H507</f>
        <v/>
      </c>
      <c r="G351" s="111" t="str">
        <f>'242MLInput'!N507</f>
        <v/>
      </c>
      <c r="H351" s="111" t="str">
        <f>'242MLInput'!O507</f>
        <v/>
      </c>
      <c r="I351" s="111" t="str">
        <f>'242MLInput'!Q507</f>
        <v/>
      </c>
      <c r="J351" s="112" t="str">
        <f>'242MLInput'!R507</f>
        <v/>
      </c>
      <c r="K351" s="113" t="str">
        <f>'242MLInput'!AC507</f>
        <v/>
      </c>
      <c r="L351" s="114"/>
      <c r="M351" s="115" t="str">
        <f>'242MLInput'!L507</f>
        <v/>
      </c>
      <c r="N351" s="111" t="str">
        <f>IF(F351="","",(IF(R351='242MLInput'!K507,"","ERROR!")))</f>
        <v/>
      </c>
      <c r="O351" s="64"/>
      <c r="P351" s="64"/>
      <c r="Q351" s="133"/>
      <c r="R351" s="224" t="str">
        <f t="shared" si="24"/>
        <v/>
      </c>
      <c r="S351" s="108" t="str">
        <f>HYPERLINK('242MLInput'!AD507)</f>
        <v/>
      </c>
      <c r="T351" s="108" t="str">
        <f>HYPERLINK('242MLInput'!AE507)</f>
        <v/>
      </c>
      <c r="U351" s="108" t="str">
        <f>HYPERLINK('242MLInput'!AF507)</f>
        <v/>
      </c>
      <c r="V351" s="108" t="str">
        <f>HYPERLINK('242MLInput'!AG507)</f>
        <v/>
      </c>
      <c r="W351" s="108" t="str">
        <f>HYPERLINK('242MLInput'!AH507)</f>
        <v/>
      </c>
      <c r="X351" s="108" t="str">
        <f>HYPERLINK('242MLInput'!AI507)</f>
        <v/>
      </c>
      <c r="Y351" s="108" t="str">
        <f>HYPERLINK('242MLInput'!AJ507)</f>
        <v/>
      </c>
      <c r="Z351" s="108" t="str">
        <f>HYPERLINK('242MLInput'!AK507)</f>
        <v/>
      </c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  <c r="CH351" s="88"/>
      <c r="CI351" s="88"/>
      <c r="CJ351" s="88"/>
      <c r="CK351" s="88"/>
      <c r="CL351" s="88"/>
      <c r="CM351" s="88"/>
      <c r="CN351" s="88"/>
    </row>
    <row r="352" ht="10.5" customHeight="1">
      <c r="A352" s="12" t="str">
        <f t="shared" si="1"/>
        <v/>
      </c>
      <c r="B352" s="88" t="str">
        <f t="shared" si="2"/>
        <v/>
      </c>
      <c r="C352" s="88" t="str">
        <f t="shared" si="3"/>
        <v/>
      </c>
      <c r="D352" s="89" t="str">
        <f>'242MLInput'!B508</f>
        <v/>
      </c>
      <c r="E352" s="90" t="str">
        <f t="shared" si="23"/>
        <v/>
      </c>
      <c r="F352" s="91" t="str">
        <f>'242MLInput'!H508</f>
        <v/>
      </c>
      <c r="G352" s="111" t="str">
        <f>'242MLInput'!N508</f>
        <v/>
      </c>
      <c r="H352" s="111" t="str">
        <f>'242MLInput'!O508</f>
        <v/>
      </c>
      <c r="I352" s="111" t="str">
        <f>'242MLInput'!Q508</f>
        <v/>
      </c>
      <c r="J352" s="112" t="str">
        <f>'242MLInput'!R508</f>
        <v/>
      </c>
      <c r="K352" s="113" t="str">
        <f>'242MLInput'!AC508</f>
        <v/>
      </c>
      <c r="L352" s="114"/>
      <c r="M352" s="115" t="str">
        <f>'242MLInput'!L508</f>
        <v/>
      </c>
      <c r="N352" s="111" t="str">
        <f>IF(F352="","",(IF(R352='242MLInput'!K508,"","ERROR!")))</f>
        <v/>
      </c>
      <c r="O352" s="64"/>
      <c r="P352" s="64"/>
      <c r="Q352" s="133"/>
      <c r="R352" s="224" t="str">
        <f t="shared" si="24"/>
        <v/>
      </c>
      <c r="S352" s="108" t="str">
        <f>HYPERLINK('242MLInput'!AD508)</f>
        <v/>
      </c>
      <c r="T352" s="108" t="str">
        <f>HYPERLINK('242MLInput'!AE508)</f>
        <v/>
      </c>
      <c r="U352" s="108" t="str">
        <f>HYPERLINK('242MLInput'!AF508)</f>
        <v/>
      </c>
      <c r="V352" s="108" t="str">
        <f>HYPERLINK('242MLInput'!AG508)</f>
        <v/>
      </c>
      <c r="W352" s="108" t="str">
        <f>HYPERLINK('242MLInput'!AH508)</f>
        <v/>
      </c>
      <c r="X352" s="108" t="str">
        <f>HYPERLINK('242MLInput'!AI508)</f>
        <v/>
      </c>
      <c r="Y352" s="108" t="str">
        <f>HYPERLINK('242MLInput'!AJ508)</f>
        <v/>
      </c>
      <c r="Z352" s="108" t="str">
        <f>HYPERLINK('242MLInput'!AK508)</f>
        <v/>
      </c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  <c r="CH352" s="88"/>
      <c r="CI352" s="88"/>
      <c r="CJ352" s="88"/>
      <c r="CK352" s="88"/>
      <c r="CL352" s="88"/>
      <c r="CM352" s="88"/>
      <c r="CN352" s="88"/>
    </row>
    <row r="353" ht="10.5" customHeight="1">
      <c r="A353" s="12" t="str">
        <f t="shared" si="1"/>
        <v/>
      </c>
      <c r="B353" s="88" t="str">
        <f t="shared" si="2"/>
        <v/>
      </c>
      <c r="C353" s="88" t="str">
        <f t="shared" si="3"/>
        <v/>
      </c>
      <c r="D353" s="89" t="str">
        <f>'242MLInput'!B509</f>
        <v/>
      </c>
      <c r="E353" s="90" t="str">
        <f t="shared" si="23"/>
        <v/>
      </c>
      <c r="F353" s="91" t="str">
        <f>'242MLInput'!H509</f>
        <v/>
      </c>
      <c r="G353" s="111" t="str">
        <f>'242MLInput'!N509</f>
        <v/>
      </c>
      <c r="H353" s="111" t="str">
        <f>'242MLInput'!O509</f>
        <v/>
      </c>
      <c r="I353" s="111" t="str">
        <f>'242MLInput'!Q509</f>
        <v/>
      </c>
      <c r="J353" s="112" t="str">
        <f>'242MLInput'!R509</f>
        <v/>
      </c>
      <c r="K353" s="113" t="str">
        <f>'242MLInput'!AC509</f>
        <v/>
      </c>
      <c r="L353" s="114"/>
      <c r="M353" s="115" t="str">
        <f>'242MLInput'!L509</f>
        <v/>
      </c>
      <c r="N353" s="111" t="str">
        <f>IF(F353="","",(IF(R353='242MLInput'!K509,"","ERROR!")))</f>
        <v/>
      </c>
      <c r="O353" s="64"/>
      <c r="P353" s="64"/>
      <c r="Q353" s="133"/>
      <c r="R353" s="224" t="str">
        <f t="shared" si="24"/>
        <v/>
      </c>
      <c r="S353" s="108" t="str">
        <f>HYPERLINK('242MLInput'!AD509)</f>
        <v/>
      </c>
      <c r="T353" s="108" t="str">
        <f>HYPERLINK('242MLInput'!AE509)</f>
        <v/>
      </c>
      <c r="U353" s="108" t="str">
        <f>HYPERLINK('242MLInput'!AF509)</f>
        <v/>
      </c>
      <c r="V353" s="108" t="str">
        <f>HYPERLINK('242MLInput'!AG509)</f>
        <v/>
      </c>
      <c r="W353" s="108" t="str">
        <f>HYPERLINK('242MLInput'!AH509)</f>
        <v/>
      </c>
      <c r="X353" s="108" t="str">
        <f>HYPERLINK('242MLInput'!AI509)</f>
        <v/>
      </c>
      <c r="Y353" s="108" t="str">
        <f>HYPERLINK('242MLInput'!AJ509)</f>
        <v/>
      </c>
      <c r="Z353" s="108" t="str">
        <f>HYPERLINK('242MLInput'!AK509)</f>
        <v/>
      </c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  <c r="CH353" s="88"/>
      <c r="CI353" s="88"/>
      <c r="CJ353" s="88"/>
      <c r="CK353" s="88"/>
      <c r="CL353" s="88"/>
      <c r="CM353" s="88"/>
      <c r="CN353" s="88"/>
    </row>
    <row r="354" ht="10.5" customHeight="1">
      <c r="A354" s="12" t="str">
        <f t="shared" si="1"/>
        <v/>
      </c>
      <c r="B354" s="88" t="str">
        <f t="shared" si="2"/>
        <v/>
      </c>
      <c r="C354" s="88" t="str">
        <f t="shared" si="3"/>
        <v/>
      </c>
      <c r="D354" s="89" t="str">
        <f>'242MLInput'!B510</f>
        <v/>
      </c>
      <c r="E354" s="90" t="str">
        <f t="shared" si="23"/>
        <v/>
      </c>
      <c r="F354" s="91" t="str">
        <f>'242MLInput'!H510</f>
        <v/>
      </c>
      <c r="G354" s="111" t="str">
        <f>'242MLInput'!N510</f>
        <v/>
      </c>
      <c r="H354" s="111" t="str">
        <f>'242MLInput'!O510</f>
        <v/>
      </c>
      <c r="I354" s="111" t="str">
        <f>'242MLInput'!Q510</f>
        <v/>
      </c>
      <c r="J354" s="112" t="str">
        <f>'242MLInput'!R510</f>
        <v/>
      </c>
      <c r="K354" s="113" t="str">
        <f>'242MLInput'!AC510</f>
        <v/>
      </c>
      <c r="L354" s="114"/>
      <c r="M354" s="115" t="str">
        <f>'242MLInput'!L510</f>
        <v/>
      </c>
      <c r="N354" s="111" t="str">
        <f>IF(F354="","",(IF(R354='242MLInput'!K510,"","ERROR!")))</f>
        <v/>
      </c>
      <c r="O354" s="64"/>
      <c r="P354" s="64"/>
      <c r="Q354" s="133"/>
      <c r="R354" s="224" t="str">
        <f t="shared" si="24"/>
        <v/>
      </c>
      <c r="S354" s="108" t="str">
        <f>HYPERLINK('242MLInput'!AD510)</f>
        <v/>
      </c>
      <c r="T354" s="108" t="str">
        <f>HYPERLINK('242MLInput'!AE510)</f>
        <v/>
      </c>
      <c r="U354" s="108" t="str">
        <f>HYPERLINK('242MLInput'!AF510)</f>
        <v/>
      </c>
      <c r="V354" s="108" t="str">
        <f>HYPERLINK('242MLInput'!AG510)</f>
        <v/>
      </c>
      <c r="W354" s="108" t="str">
        <f>HYPERLINK('242MLInput'!AH510)</f>
        <v/>
      </c>
      <c r="X354" s="108" t="str">
        <f>HYPERLINK('242MLInput'!AI510)</f>
        <v/>
      </c>
      <c r="Y354" s="108" t="str">
        <f>HYPERLINK('242MLInput'!AJ510)</f>
        <v/>
      </c>
      <c r="Z354" s="108" t="str">
        <f>HYPERLINK('242MLInput'!AK510)</f>
        <v/>
      </c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  <c r="CH354" s="88"/>
      <c r="CI354" s="88"/>
      <c r="CJ354" s="88"/>
      <c r="CK354" s="88"/>
      <c r="CL354" s="88"/>
      <c r="CM354" s="88"/>
      <c r="CN354" s="88"/>
    </row>
    <row r="355" ht="10.5" customHeight="1">
      <c r="A355" s="12" t="str">
        <f t="shared" si="1"/>
        <v/>
      </c>
      <c r="B355" s="88" t="str">
        <f t="shared" si="2"/>
        <v/>
      </c>
      <c r="C355" s="88" t="str">
        <f t="shared" si="3"/>
        <v/>
      </c>
      <c r="D355" s="89" t="str">
        <f>'242MLInput'!B511</f>
        <v/>
      </c>
      <c r="E355" s="90" t="str">
        <f t="shared" si="23"/>
        <v/>
      </c>
      <c r="F355" s="91" t="str">
        <f>'242MLInput'!H511</f>
        <v/>
      </c>
      <c r="G355" s="111" t="str">
        <f>'242MLInput'!N511</f>
        <v/>
      </c>
      <c r="H355" s="111" t="str">
        <f>'242MLInput'!O511</f>
        <v/>
      </c>
      <c r="I355" s="111" t="str">
        <f>'242MLInput'!Q511</f>
        <v/>
      </c>
      <c r="J355" s="112" t="str">
        <f>'242MLInput'!R511</f>
        <v/>
      </c>
      <c r="K355" s="113" t="str">
        <f>'242MLInput'!AC511</f>
        <v/>
      </c>
      <c r="L355" s="114"/>
      <c r="M355" s="115" t="str">
        <f>'242MLInput'!L511</f>
        <v/>
      </c>
      <c r="N355" s="111" t="str">
        <f>IF(F355="","",(IF(R355='242MLInput'!K511,"","ERROR!")))</f>
        <v/>
      </c>
      <c r="O355" s="64"/>
      <c r="P355" s="64"/>
      <c r="Q355" s="133"/>
      <c r="R355" s="224" t="str">
        <f t="shared" si="24"/>
        <v/>
      </c>
      <c r="S355" s="108" t="str">
        <f>HYPERLINK('242MLInput'!AD511)</f>
        <v/>
      </c>
      <c r="T355" s="108" t="str">
        <f>HYPERLINK('242MLInput'!AE511)</f>
        <v/>
      </c>
      <c r="U355" s="108" t="str">
        <f>HYPERLINK('242MLInput'!AF511)</f>
        <v/>
      </c>
      <c r="V355" s="108" t="str">
        <f>HYPERLINK('242MLInput'!AG511)</f>
        <v/>
      </c>
      <c r="W355" s="108" t="str">
        <f>HYPERLINK('242MLInput'!AH511)</f>
        <v/>
      </c>
      <c r="X355" s="108" t="str">
        <f>HYPERLINK('242MLInput'!AI511)</f>
        <v/>
      </c>
      <c r="Y355" s="108" t="str">
        <f>HYPERLINK('242MLInput'!AJ511)</f>
        <v/>
      </c>
      <c r="Z355" s="108" t="str">
        <f>HYPERLINK('242MLInput'!AK511)</f>
        <v/>
      </c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  <c r="CH355" s="88"/>
      <c r="CI355" s="88"/>
      <c r="CJ355" s="88"/>
      <c r="CK355" s="88"/>
      <c r="CL355" s="88"/>
      <c r="CM355" s="88"/>
      <c r="CN355" s="88"/>
    </row>
    <row r="356" ht="10.5" customHeight="1">
      <c r="A356" s="12" t="str">
        <f t="shared" si="1"/>
        <v/>
      </c>
      <c r="B356" s="88" t="str">
        <f t="shared" si="2"/>
        <v/>
      </c>
      <c r="C356" s="88" t="str">
        <f t="shared" si="3"/>
        <v/>
      </c>
      <c r="D356" s="89" t="str">
        <f>'242MLInput'!B512</f>
        <v/>
      </c>
      <c r="E356" s="90" t="str">
        <f t="shared" si="23"/>
        <v/>
      </c>
      <c r="F356" s="91" t="str">
        <f>'242MLInput'!H512</f>
        <v/>
      </c>
      <c r="G356" s="111" t="str">
        <f>'242MLInput'!N512</f>
        <v/>
      </c>
      <c r="H356" s="111" t="str">
        <f>'242MLInput'!O512</f>
        <v/>
      </c>
      <c r="I356" s="111" t="str">
        <f>'242MLInput'!Q512</f>
        <v/>
      </c>
      <c r="J356" s="112" t="str">
        <f>'242MLInput'!R512</f>
        <v/>
      </c>
      <c r="K356" s="113" t="str">
        <f>'242MLInput'!AC512</f>
        <v/>
      </c>
      <c r="L356" s="114"/>
      <c r="M356" s="115" t="str">
        <f>'242MLInput'!L512</f>
        <v/>
      </c>
      <c r="N356" s="111" t="str">
        <f>IF(F356="","",(IF(R356='242MLInput'!K512,"","ERROR!")))</f>
        <v/>
      </c>
      <c r="O356" s="64"/>
      <c r="P356" s="64"/>
      <c r="Q356" s="133"/>
      <c r="R356" s="224" t="str">
        <f t="shared" si="24"/>
        <v/>
      </c>
      <c r="S356" s="108" t="str">
        <f>HYPERLINK('242MLInput'!AD512)</f>
        <v/>
      </c>
      <c r="T356" s="108" t="str">
        <f>HYPERLINK('242MLInput'!AE512)</f>
        <v/>
      </c>
      <c r="U356" s="108" t="str">
        <f>HYPERLINK('242MLInput'!AF512)</f>
        <v/>
      </c>
      <c r="V356" s="108" t="str">
        <f>HYPERLINK('242MLInput'!AG512)</f>
        <v/>
      </c>
      <c r="W356" s="108" t="str">
        <f>HYPERLINK('242MLInput'!AH512)</f>
        <v/>
      </c>
      <c r="X356" s="108" t="str">
        <f>HYPERLINK('242MLInput'!AI512)</f>
        <v/>
      </c>
      <c r="Y356" s="108" t="str">
        <f>HYPERLINK('242MLInput'!AJ512)</f>
        <v/>
      </c>
      <c r="Z356" s="108" t="str">
        <f>HYPERLINK('242MLInput'!AK512)</f>
        <v/>
      </c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  <c r="CH356" s="88"/>
      <c r="CI356" s="88"/>
      <c r="CJ356" s="88"/>
      <c r="CK356" s="88"/>
      <c r="CL356" s="88"/>
      <c r="CM356" s="88"/>
      <c r="CN356" s="88"/>
    </row>
    <row r="357" ht="10.5" customHeight="1">
      <c r="A357" s="12" t="str">
        <f t="shared" si="1"/>
        <v/>
      </c>
      <c r="B357" s="88" t="str">
        <f t="shared" si="2"/>
        <v/>
      </c>
      <c r="C357" s="88" t="str">
        <f t="shared" si="3"/>
        <v/>
      </c>
      <c r="D357" s="89" t="str">
        <f>'242MLInput'!B513</f>
        <v/>
      </c>
      <c r="E357" s="90" t="str">
        <f t="shared" si="23"/>
        <v/>
      </c>
      <c r="F357" s="91" t="str">
        <f>'242MLInput'!H513</f>
        <v/>
      </c>
      <c r="G357" s="111" t="str">
        <f>'242MLInput'!N513</f>
        <v/>
      </c>
      <c r="H357" s="111" t="str">
        <f>'242MLInput'!O513</f>
        <v/>
      </c>
      <c r="I357" s="111" t="str">
        <f>'242MLInput'!Q513</f>
        <v/>
      </c>
      <c r="J357" s="112" t="str">
        <f>'242MLInput'!R513</f>
        <v/>
      </c>
      <c r="K357" s="113" t="str">
        <f>'242MLInput'!AC513</f>
        <v/>
      </c>
      <c r="L357" s="114"/>
      <c r="M357" s="115" t="str">
        <f>'242MLInput'!L513</f>
        <v/>
      </c>
      <c r="N357" s="111" t="str">
        <f>IF(F357="","",(IF(R357='242MLInput'!K513,"","ERROR!")))</f>
        <v/>
      </c>
      <c r="O357" s="64"/>
      <c r="P357" s="64"/>
      <c r="Q357" s="133"/>
      <c r="R357" s="224" t="str">
        <f t="shared" si="24"/>
        <v/>
      </c>
      <c r="S357" s="108" t="str">
        <f>HYPERLINK('242MLInput'!AD513)</f>
        <v/>
      </c>
      <c r="T357" s="108" t="str">
        <f>HYPERLINK('242MLInput'!AE513)</f>
        <v/>
      </c>
      <c r="U357" s="108" t="str">
        <f>HYPERLINK('242MLInput'!AF513)</f>
        <v/>
      </c>
      <c r="V357" s="108" t="str">
        <f>HYPERLINK('242MLInput'!AG513)</f>
        <v/>
      </c>
      <c r="W357" s="108" t="str">
        <f>HYPERLINK('242MLInput'!AH513)</f>
        <v/>
      </c>
      <c r="X357" s="108" t="str">
        <f>HYPERLINK('242MLInput'!AI513)</f>
        <v/>
      </c>
      <c r="Y357" s="108" t="str">
        <f>HYPERLINK('242MLInput'!AJ513)</f>
        <v/>
      </c>
      <c r="Z357" s="108" t="str">
        <f>HYPERLINK('242MLInput'!AK513)</f>
        <v/>
      </c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  <c r="CH357" s="88"/>
      <c r="CI357" s="88"/>
      <c r="CJ357" s="88"/>
      <c r="CK357" s="88"/>
      <c r="CL357" s="88"/>
      <c r="CM357" s="88"/>
      <c r="CN357" s="88"/>
    </row>
    <row r="358" ht="10.5" customHeight="1">
      <c r="A358" s="12" t="str">
        <f t="shared" si="1"/>
        <v/>
      </c>
      <c r="B358" s="88" t="str">
        <f t="shared" si="2"/>
        <v/>
      </c>
      <c r="C358" s="88" t="str">
        <f t="shared" si="3"/>
        <v/>
      </c>
      <c r="D358" s="89" t="str">
        <f>'242MLInput'!B514</f>
        <v/>
      </c>
      <c r="E358" s="90" t="str">
        <f t="shared" si="23"/>
        <v/>
      </c>
      <c r="F358" s="91" t="str">
        <f>'242MLInput'!H514</f>
        <v/>
      </c>
      <c r="G358" s="111" t="str">
        <f>'242MLInput'!N514</f>
        <v/>
      </c>
      <c r="H358" s="111" t="str">
        <f>'242MLInput'!O514</f>
        <v/>
      </c>
      <c r="I358" s="111" t="str">
        <f>'242MLInput'!Q514</f>
        <v/>
      </c>
      <c r="J358" s="112" t="str">
        <f>'242MLInput'!R514</f>
        <v/>
      </c>
      <c r="K358" s="113" t="str">
        <f>'242MLInput'!AC514</f>
        <v/>
      </c>
      <c r="L358" s="114"/>
      <c r="M358" s="115" t="str">
        <f>'242MLInput'!L514</f>
        <v/>
      </c>
      <c r="N358" s="111" t="str">
        <f>IF(F358="","",(IF(R358='242MLInput'!K514,"","ERROR!")))</f>
        <v/>
      </c>
      <c r="O358" s="64"/>
      <c r="P358" s="64"/>
      <c r="Q358" s="133"/>
      <c r="R358" s="224" t="str">
        <f t="shared" si="24"/>
        <v/>
      </c>
      <c r="S358" s="108" t="str">
        <f>HYPERLINK('242MLInput'!AD514)</f>
        <v/>
      </c>
      <c r="T358" s="108" t="str">
        <f>HYPERLINK('242MLInput'!AE514)</f>
        <v/>
      </c>
      <c r="U358" s="108" t="str">
        <f>HYPERLINK('242MLInput'!AF514)</f>
        <v/>
      </c>
      <c r="V358" s="108" t="str">
        <f>HYPERLINK('242MLInput'!AG514)</f>
        <v/>
      </c>
      <c r="W358" s="108" t="str">
        <f>HYPERLINK('242MLInput'!AH514)</f>
        <v/>
      </c>
      <c r="X358" s="108" t="str">
        <f>HYPERLINK('242MLInput'!AI514)</f>
        <v/>
      </c>
      <c r="Y358" s="108" t="str">
        <f>HYPERLINK('242MLInput'!AJ514)</f>
        <v/>
      </c>
      <c r="Z358" s="108" t="str">
        <f>HYPERLINK('242MLInput'!AK514)</f>
        <v/>
      </c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  <c r="CH358" s="88"/>
      <c r="CI358" s="88"/>
      <c r="CJ358" s="88"/>
      <c r="CK358" s="88"/>
      <c r="CL358" s="88"/>
      <c r="CM358" s="88"/>
      <c r="CN358" s="88"/>
    </row>
    <row r="359" ht="10.5" customHeight="1">
      <c r="A359" s="12" t="str">
        <f t="shared" si="1"/>
        <v/>
      </c>
      <c r="B359" s="88" t="str">
        <f t="shared" si="2"/>
        <v/>
      </c>
      <c r="C359" s="88" t="str">
        <f t="shared" si="3"/>
        <v/>
      </c>
      <c r="D359" s="89" t="str">
        <f>'242MLInput'!B515</f>
        <v/>
      </c>
      <c r="E359" s="90" t="str">
        <f t="shared" si="23"/>
        <v/>
      </c>
      <c r="F359" s="91" t="str">
        <f>'242MLInput'!H515</f>
        <v/>
      </c>
      <c r="G359" s="111" t="str">
        <f>'242MLInput'!N515</f>
        <v/>
      </c>
      <c r="H359" s="111" t="str">
        <f>'242MLInput'!O515</f>
        <v/>
      </c>
      <c r="I359" s="111" t="str">
        <f>'242MLInput'!Q515</f>
        <v/>
      </c>
      <c r="J359" s="112" t="str">
        <f>'242MLInput'!R515</f>
        <v/>
      </c>
      <c r="K359" s="113" t="str">
        <f>'242MLInput'!AC515</f>
        <v/>
      </c>
      <c r="L359" s="114"/>
      <c r="M359" s="115" t="str">
        <f>'242MLInput'!L515</f>
        <v/>
      </c>
      <c r="N359" s="111" t="str">
        <f>IF(F359="","",(IF(R359='242MLInput'!K515,"","ERROR!")))</f>
        <v/>
      </c>
      <c r="O359" s="64"/>
      <c r="P359" s="64"/>
      <c r="Q359" s="133"/>
      <c r="R359" s="224" t="str">
        <f t="shared" si="24"/>
        <v/>
      </c>
      <c r="S359" s="108" t="str">
        <f>HYPERLINK('242MLInput'!AD515)</f>
        <v/>
      </c>
      <c r="T359" s="108" t="str">
        <f>HYPERLINK('242MLInput'!AE515)</f>
        <v/>
      </c>
      <c r="U359" s="108" t="str">
        <f>HYPERLINK('242MLInput'!AF515)</f>
        <v/>
      </c>
      <c r="V359" s="108" t="str">
        <f>HYPERLINK('242MLInput'!AG515)</f>
        <v/>
      </c>
      <c r="W359" s="108" t="str">
        <f>HYPERLINK('242MLInput'!AH515)</f>
        <v/>
      </c>
      <c r="X359" s="108" t="str">
        <f>HYPERLINK('242MLInput'!AI515)</f>
        <v/>
      </c>
      <c r="Y359" s="108" t="str">
        <f>HYPERLINK('242MLInput'!AJ515)</f>
        <v/>
      </c>
      <c r="Z359" s="108" t="str">
        <f>HYPERLINK('242MLInput'!AK515)</f>
        <v/>
      </c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  <c r="CH359" s="88"/>
      <c r="CI359" s="88"/>
      <c r="CJ359" s="88"/>
      <c r="CK359" s="88"/>
      <c r="CL359" s="88"/>
      <c r="CM359" s="88"/>
      <c r="CN359" s="88"/>
    </row>
    <row r="360" ht="10.5" customHeight="1">
      <c r="A360" s="12" t="str">
        <f t="shared" si="1"/>
        <v/>
      </c>
      <c r="B360" s="88" t="str">
        <f t="shared" si="2"/>
        <v/>
      </c>
      <c r="C360" s="88" t="str">
        <f t="shared" si="3"/>
        <v/>
      </c>
      <c r="D360" s="89" t="str">
        <f>'242MLInput'!B516</f>
        <v/>
      </c>
      <c r="E360" s="90" t="str">
        <f t="shared" si="23"/>
        <v/>
      </c>
      <c r="F360" s="91" t="str">
        <f>'242MLInput'!H516</f>
        <v/>
      </c>
      <c r="G360" s="111" t="str">
        <f>'242MLInput'!N516</f>
        <v/>
      </c>
      <c r="H360" s="111" t="str">
        <f>'242MLInput'!O516</f>
        <v/>
      </c>
      <c r="I360" s="111" t="str">
        <f>'242MLInput'!Q516</f>
        <v/>
      </c>
      <c r="J360" s="112" t="str">
        <f>'242MLInput'!R516</f>
        <v/>
      </c>
      <c r="K360" s="113" t="str">
        <f>'242MLInput'!AC516</f>
        <v/>
      </c>
      <c r="L360" s="114"/>
      <c r="M360" s="115" t="str">
        <f>'242MLInput'!L516</f>
        <v/>
      </c>
      <c r="N360" s="111" t="str">
        <f>IF(F360="","",(IF(R360='242MLInput'!K516,"","ERROR!")))</f>
        <v/>
      </c>
      <c r="O360" s="64"/>
      <c r="P360" s="64"/>
      <c r="Q360" s="133"/>
      <c r="R360" s="224" t="str">
        <f t="shared" si="24"/>
        <v/>
      </c>
      <c r="S360" s="108" t="str">
        <f>HYPERLINK('242MLInput'!AD516)</f>
        <v/>
      </c>
      <c r="T360" s="108" t="str">
        <f>HYPERLINK('242MLInput'!AE516)</f>
        <v/>
      </c>
      <c r="U360" s="108" t="str">
        <f>HYPERLINK('242MLInput'!AF516)</f>
        <v/>
      </c>
      <c r="V360" s="108" t="str">
        <f>HYPERLINK('242MLInput'!AG516)</f>
        <v/>
      </c>
      <c r="W360" s="108" t="str">
        <f>HYPERLINK('242MLInput'!AH516)</f>
        <v/>
      </c>
      <c r="X360" s="108" t="str">
        <f>HYPERLINK('242MLInput'!AI516)</f>
        <v/>
      </c>
      <c r="Y360" s="108" t="str">
        <f>HYPERLINK('242MLInput'!AJ516)</f>
        <v/>
      </c>
      <c r="Z360" s="108" t="str">
        <f>HYPERLINK('242MLInput'!AK516)</f>
        <v/>
      </c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  <c r="CH360" s="88"/>
      <c r="CI360" s="88"/>
      <c r="CJ360" s="88"/>
      <c r="CK360" s="88"/>
      <c r="CL360" s="88"/>
      <c r="CM360" s="88"/>
      <c r="CN360" s="88"/>
    </row>
    <row r="361" ht="10.5" customHeight="1">
      <c r="A361" s="12" t="str">
        <f t="shared" si="1"/>
        <v/>
      </c>
      <c r="B361" s="88" t="str">
        <f t="shared" si="2"/>
        <v/>
      </c>
      <c r="C361" s="88" t="str">
        <f t="shared" si="3"/>
        <v/>
      </c>
      <c r="D361" s="89" t="str">
        <f>'242MLInput'!B517</f>
        <v/>
      </c>
      <c r="E361" s="90" t="str">
        <f t="shared" si="23"/>
        <v/>
      </c>
      <c r="F361" s="91" t="str">
        <f>'242MLInput'!H517</f>
        <v/>
      </c>
      <c r="G361" s="111" t="str">
        <f>'242MLInput'!N517</f>
        <v/>
      </c>
      <c r="H361" s="111" t="str">
        <f>'242MLInput'!O517</f>
        <v/>
      </c>
      <c r="I361" s="111" t="str">
        <f>'242MLInput'!Q517</f>
        <v/>
      </c>
      <c r="J361" s="112" t="str">
        <f>'242MLInput'!R517</f>
        <v/>
      </c>
      <c r="K361" s="113" t="str">
        <f>'242MLInput'!AC517</f>
        <v/>
      </c>
      <c r="L361" s="114"/>
      <c r="M361" s="115" t="str">
        <f>'242MLInput'!L517</f>
        <v/>
      </c>
      <c r="N361" s="111" t="str">
        <f>IF(F361="","",(IF(R361='242MLInput'!K517,"","ERROR!")))</f>
        <v/>
      </c>
      <c r="O361" s="64"/>
      <c r="P361" s="64"/>
      <c r="Q361" s="133"/>
      <c r="R361" s="224" t="str">
        <f t="shared" si="24"/>
        <v/>
      </c>
      <c r="S361" s="108" t="str">
        <f>HYPERLINK('242MLInput'!AD517)</f>
        <v/>
      </c>
      <c r="T361" s="108" t="str">
        <f>HYPERLINK('242MLInput'!AE517)</f>
        <v/>
      </c>
      <c r="U361" s="108" t="str">
        <f>HYPERLINK('242MLInput'!AF517)</f>
        <v/>
      </c>
      <c r="V361" s="108" t="str">
        <f>HYPERLINK('242MLInput'!AG517)</f>
        <v/>
      </c>
      <c r="W361" s="108" t="str">
        <f>HYPERLINK('242MLInput'!AH517)</f>
        <v/>
      </c>
      <c r="X361" s="108" t="str">
        <f>HYPERLINK('242MLInput'!AI517)</f>
        <v/>
      </c>
      <c r="Y361" s="108" t="str">
        <f>HYPERLINK('242MLInput'!AJ517)</f>
        <v/>
      </c>
      <c r="Z361" s="108" t="str">
        <f>HYPERLINK('242MLInput'!AK517)</f>
        <v/>
      </c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  <c r="CH361" s="88"/>
      <c r="CI361" s="88"/>
      <c r="CJ361" s="88"/>
      <c r="CK361" s="88"/>
      <c r="CL361" s="88"/>
      <c r="CM361" s="88"/>
      <c r="CN361" s="88"/>
    </row>
    <row r="362" ht="10.5" customHeight="1">
      <c r="A362" s="12" t="str">
        <f t="shared" si="1"/>
        <v/>
      </c>
      <c r="B362" s="88" t="str">
        <f t="shared" si="2"/>
        <v/>
      </c>
      <c r="C362" s="88" t="str">
        <f t="shared" si="3"/>
        <v/>
      </c>
      <c r="D362" s="89" t="str">
        <f>'242MLInput'!B518</f>
        <v/>
      </c>
      <c r="E362" s="90" t="str">
        <f t="shared" si="23"/>
        <v/>
      </c>
      <c r="F362" s="91" t="str">
        <f>'242MLInput'!H518</f>
        <v/>
      </c>
      <c r="G362" s="111" t="str">
        <f>'242MLInput'!N518</f>
        <v/>
      </c>
      <c r="H362" s="111" t="str">
        <f>'242MLInput'!O518</f>
        <v/>
      </c>
      <c r="I362" s="111" t="str">
        <f>'242MLInput'!Q518</f>
        <v/>
      </c>
      <c r="J362" s="112" t="str">
        <f>'242MLInput'!R518</f>
        <v/>
      </c>
      <c r="K362" s="113" t="str">
        <f>'242MLInput'!AC518</f>
        <v/>
      </c>
      <c r="L362" s="114"/>
      <c r="M362" s="115" t="str">
        <f>'242MLInput'!L518</f>
        <v/>
      </c>
      <c r="N362" s="111" t="str">
        <f>IF(F362="","",(IF(R362='242MLInput'!K518,"","ERROR!")))</f>
        <v/>
      </c>
      <c r="O362" s="64"/>
      <c r="P362" s="64"/>
      <c r="Q362" s="133"/>
      <c r="R362" s="224" t="str">
        <f t="shared" si="24"/>
        <v/>
      </c>
      <c r="S362" s="108" t="str">
        <f>HYPERLINK('242MLInput'!AD518)</f>
        <v/>
      </c>
      <c r="T362" s="108" t="str">
        <f>HYPERLINK('242MLInput'!AE518)</f>
        <v/>
      </c>
      <c r="U362" s="108" t="str">
        <f>HYPERLINK('242MLInput'!AF518)</f>
        <v/>
      </c>
      <c r="V362" s="108" t="str">
        <f>HYPERLINK('242MLInput'!AG518)</f>
        <v/>
      </c>
      <c r="W362" s="108" t="str">
        <f>HYPERLINK('242MLInput'!AH518)</f>
        <v/>
      </c>
      <c r="X362" s="108" t="str">
        <f>HYPERLINK('242MLInput'!AI518)</f>
        <v/>
      </c>
      <c r="Y362" s="108" t="str">
        <f>HYPERLINK('242MLInput'!AJ518)</f>
        <v/>
      </c>
      <c r="Z362" s="108" t="str">
        <f>HYPERLINK('242MLInput'!AK518)</f>
        <v/>
      </c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  <c r="CH362" s="88"/>
      <c r="CI362" s="88"/>
      <c r="CJ362" s="88"/>
      <c r="CK362" s="88"/>
      <c r="CL362" s="88"/>
      <c r="CM362" s="88"/>
      <c r="CN362" s="88"/>
    </row>
    <row r="363" ht="10.5" customHeight="1">
      <c r="A363" s="12" t="str">
        <f t="shared" si="1"/>
        <v/>
      </c>
      <c r="B363" s="88" t="str">
        <f t="shared" si="2"/>
        <v/>
      </c>
      <c r="C363" s="88" t="str">
        <f t="shared" si="3"/>
        <v/>
      </c>
      <c r="D363" s="89" t="str">
        <f>'242MLInput'!B519</f>
        <v/>
      </c>
      <c r="E363" s="90" t="str">
        <f t="shared" si="23"/>
        <v/>
      </c>
      <c r="F363" s="91" t="str">
        <f>'242MLInput'!H519</f>
        <v/>
      </c>
      <c r="G363" s="111" t="str">
        <f>'242MLInput'!N519</f>
        <v/>
      </c>
      <c r="H363" s="111" t="str">
        <f>'242MLInput'!O519</f>
        <v/>
      </c>
      <c r="I363" s="111" t="str">
        <f>'242MLInput'!Q519</f>
        <v/>
      </c>
      <c r="J363" s="112" t="str">
        <f>'242MLInput'!R519</f>
        <v/>
      </c>
      <c r="K363" s="113" t="str">
        <f>'242MLInput'!AC519</f>
        <v/>
      </c>
      <c r="L363" s="114"/>
      <c r="M363" s="115" t="str">
        <f>'242MLInput'!L519</f>
        <v/>
      </c>
      <c r="N363" s="111" t="str">
        <f>IF(F363="","",(IF(R363='242MLInput'!K519,"","ERROR!")))</f>
        <v/>
      </c>
      <c r="O363" s="64"/>
      <c r="P363" s="64"/>
      <c r="Q363" s="133"/>
      <c r="R363" s="224" t="str">
        <f t="shared" si="24"/>
        <v/>
      </c>
      <c r="S363" s="108" t="str">
        <f>HYPERLINK('242MLInput'!AD519)</f>
        <v/>
      </c>
      <c r="T363" s="108" t="str">
        <f>HYPERLINK('242MLInput'!AE519)</f>
        <v/>
      </c>
      <c r="U363" s="108" t="str">
        <f>HYPERLINK('242MLInput'!AF519)</f>
        <v/>
      </c>
      <c r="V363" s="108" t="str">
        <f>HYPERLINK('242MLInput'!AG519)</f>
        <v/>
      </c>
      <c r="W363" s="108" t="str">
        <f>HYPERLINK('242MLInput'!AH519)</f>
        <v/>
      </c>
      <c r="X363" s="108" t="str">
        <f>HYPERLINK('242MLInput'!AI519)</f>
        <v/>
      </c>
      <c r="Y363" s="108" t="str">
        <f>HYPERLINK('242MLInput'!AJ519)</f>
        <v/>
      </c>
      <c r="Z363" s="108" t="str">
        <f>HYPERLINK('242MLInput'!AK519)</f>
        <v/>
      </c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  <c r="CH363" s="88"/>
      <c r="CI363" s="88"/>
      <c r="CJ363" s="88"/>
      <c r="CK363" s="88"/>
      <c r="CL363" s="88"/>
      <c r="CM363" s="88"/>
      <c r="CN363" s="88"/>
    </row>
    <row r="364" ht="10.5" customHeight="1">
      <c r="A364" s="12" t="str">
        <f t="shared" si="1"/>
        <v/>
      </c>
      <c r="B364" s="88" t="str">
        <f t="shared" si="2"/>
        <v/>
      </c>
      <c r="C364" s="88" t="str">
        <f t="shared" si="3"/>
        <v/>
      </c>
      <c r="D364" s="89" t="str">
        <f>'242MLInput'!B520</f>
        <v/>
      </c>
      <c r="E364" s="90" t="str">
        <f t="shared" si="23"/>
        <v/>
      </c>
      <c r="F364" s="91" t="str">
        <f>'242MLInput'!H520</f>
        <v/>
      </c>
      <c r="G364" s="111" t="str">
        <f>'242MLInput'!N520</f>
        <v/>
      </c>
      <c r="H364" s="111" t="str">
        <f>'242MLInput'!O520</f>
        <v/>
      </c>
      <c r="I364" s="111" t="str">
        <f>'242MLInput'!Q520</f>
        <v/>
      </c>
      <c r="J364" s="112" t="str">
        <f>'242MLInput'!R520</f>
        <v/>
      </c>
      <c r="K364" s="113" t="str">
        <f>'242MLInput'!AC520</f>
        <v/>
      </c>
      <c r="L364" s="114"/>
      <c r="M364" s="115" t="str">
        <f>'242MLInput'!L520</f>
        <v/>
      </c>
      <c r="N364" s="111" t="str">
        <f>IF(F364="","",(IF(R364='242MLInput'!K520,"","ERROR!")))</f>
        <v/>
      </c>
      <c r="O364" s="64"/>
      <c r="P364" s="64"/>
      <c r="Q364" s="133"/>
      <c r="R364" s="224" t="str">
        <f t="shared" si="24"/>
        <v/>
      </c>
      <c r="S364" s="108" t="str">
        <f>HYPERLINK('242MLInput'!AD520)</f>
        <v/>
      </c>
      <c r="T364" s="108" t="str">
        <f>HYPERLINK('242MLInput'!AE520)</f>
        <v/>
      </c>
      <c r="U364" s="108" t="str">
        <f>HYPERLINK('242MLInput'!AF520)</f>
        <v/>
      </c>
      <c r="V364" s="108" t="str">
        <f>HYPERLINK('242MLInput'!AG520)</f>
        <v/>
      </c>
      <c r="W364" s="108" t="str">
        <f>HYPERLINK('242MLInput'!AH520)</f>
        <v/>
      </c>
      <c r="X364" s="108" t="str">
        <f>HYPERLINK('242MLInput'!AI520)</f>
        <v/>
      </c>
      <c r="Y364" s="108" t="str">
        <f>HYPERLINK('242MLInput'!AJ520)</f>
        <v/>
      </c>
      <c r="Z364" s="108" t="str">
        <f>HYPERLINK('242MLInput'!AK520)</f>
        <v/>
      </c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  <c r="CH364" s="88"/>
      <c r="CI364" s="88"/>
      <c r="CJ364" s="88"/>
      <c r="CK364" s="88"/>
      <c r="CL364" s="88"/>
      <c r="CM364" s="88"/>
      <c r="CN364" s="88"/>
    </row>
    <row r="365" ht="10.5" customHeight="1">
      <c r="A365" s="12" t="str">
        <f t="shared" si="1"/>
        <v/>
      </c>
      <c r="B365" s="88" t="str">
        <f t="shared" si="2"/>
        <v/>
      </c>
      <c r="C365" s="88" t="str">
        <f t="shared" si="3"/>
        <v/>
      </c>
      <c r="D365" s="89" t="str">
        <f>'242MLInput'!B521</f>
        <v/>
      </c>
      <c r="E365" s="90" t="str">
        <f t="shared" si="23"/>
        <v/>
      </c>
      <c r="F365" s="91" t="str">
        <f>'242MLInput'!H521</f>
        <v/>
      </c>
      <c r="G365" s="111" t="str">
        <f>'242MLInput'!N521</f>
        <v/>
      </c>
      <c r="H365" s="111" t="str">
        <f>'242MLInput'!O521</f>
        <v/>
      </c>
      <c r="I365" s="111" t="str">
        <f>'242MLInput'!Q521</f>
        <v/>
      </c>
      <c r="J365" s="112" t="str">
        <f>'242MLInput'!R521</f>
        <v/>
      </c>
      <c r="K365" s="113" t="str">
        <f>'242MLInput'!AC521</f>
        <v/>
      </c>
      <c r="L365" s="114"/>
      <c r="M365" s="115" t="str">
        <f>'242MLInput'!L521</f>
        <v/>
      </c>
      <c r="N365" s="111" t="str">
        <f>IF(F365="","",(IF(R365='242MLInput'!K521,"","ERROR!")))</f>
        <v/>
      </c>
      <c r="O365" s="64"/>
      <c r="P365" s="64"/>
      <c r="Q365" s="133"/>
      <c r="R365" s="224" t="str">
        <f t="shared" si="24"/>
        <v/>
      </c>
      <c r="S365" s="108" t="str">
        <f>HYPERLINK('242MLInput'!AD521)</f>
        <v/>
      </c>
      <c r="T365" s="108" t="str">
        <f>HYPERLINK('242MLInput'!AE521)</f>
        <v/>
      </c>
      <c r="U365" s="108" t="str">
        <f>HYPERLINK('242MLInput'!AF521)</f>
        <v/>
      </c>
      <c r="V365" s="108" t="str">
        <f>HYPERLINK('242MLInput'!AG521)</f>
        <v/>
      </c>
      <c r="W365" s="108" t="str">
        <f>HYPERLINK('242MLInput'!AH521)</f>
        <v/>
      </c>
      <c r="X365" s="108" t="str">
        <f>HYPERLINK('242MLInput'!AI521)</f>
        <v/>
      </c>
      <c r="Y365" s="108" t="str">
        <f>HYPERLINK('242MLInput'!AJ521)</f>
        <v/>
      </c>
      <c r="Z365" s="108" t="str">
        <f>HYPERLINK('242MLInput'!AK521)</f>
        <v/>
      </c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  <c r="CH365" s="88"/>
      <c r="CI365" s="88"/>
      <c r="CJ365" s="88"/>
      <c r="CK365" s="88"/>
      <c r="CL365" s="88"/>
      <c r="CM365" s="88"/>
      <c r="CN365" s="88"/>
    </row>
    <row r="366" ht="10.5" customHeight="1">
      <c r="A366" s="12" t="str">
        <f t="shared" si="1"/>
        <v/>
      </c>
      <c r="B366" s="88" t="str">
        <f t="shared" si="2"/>
        <v/>
      </c>
      <c r="C366" s="88" t="str">
        <f t="shared" si="3"/>
        <v/>
      </c>
      <c r="D366" s="89" t="str">
        <f>'242MLInput'!B522</f>
        <v/>
      </c>
      <c r="E366" s="90" t="str">
        <f t="shared" si="23"/>
        <v/>
      </c>
      <c r="F366" s="91" t="str">
        <f>'242MLInput'!H522</f>
        <v/>
      </c>
      <c r="G366" s="111" t="str">
        <f>'242MLInput'!N522</f>
        <v/>
      </c>
      <c r="H366" s="111" t="str">
        <f>'242MLInput'!O522</f>
        <v/>
      </c>
      <c r="I366" s="111" t="str">
        <f>'242MLInput'!Q522</f>
        <v/>
      </c>
      <c r="J366" s="112" t="str">
        <f>'242MLInput'!R522</f>
        <v/>
      </c>
      <c r="K366" s="113" t="str">
        <f>'242MLInput'!AC522</f>
        <v/>
      </c>
      <c r="L366" s="114"/>
      <c r="M366" s="115" t="str">
        <f>'242MLInput'!L522</f>
        <v/>
      </c>
      <c r="N366" s="111" t="str">
        <f>IF(F366="","",(IF(R366='242MLInput'!K522,"","ERROR!")))</f>
        <v/>
      </c>
      <c r="O366" s="64"/>
      <c r="P366" s="64"/>
      <c r="Q366" s="133"/>
      <c r="R366" s="224" t="str">
        <f t="shared" si="24"/>
        <v/>
      </c>
      <c r="S366" s="108" t="str">
        <f>HYPERLINK('242MLInput'!AD522)</f>
        <v/>
      </c>
      <c r="T366" s="108" t="str">
        <f>HYPERLINK('242MLInput'!AE522)</f>
        <v/>
      </c>
      <c r="U366" s="108" t="str">
        <f>HYPERLINK('242MLInput'!AF522)</f>
        <v/>
      </c>
      <c r="V366" s="108" t="str">
        <f>HYPERLINK('242MLInput'!AG522)</f>
        <v/>
      </c>
      <c r="W366" s="108" t="str">
        <f>HYPERLINK('242MLInput'!AH522)</f>
        <v/>
      </c>
      <c r="X366" s="108" t="str">
        <f>HYPERLINK('242MLInput'!AI522)</f>
        <v/>
      </c>
      <c r="Y366" s="108" t="str">
        <f>HYPERLINK('242MLInput'!AJ522)</f>
        <v/>
      </c>
      <c r="Z366" s="108" t="str">
        <f>HYPERLINK('242MLInput'!AK522)</f>
        <v/>
      </c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  <c r="CH366" s="88"/>
      <c r="CI366" s="88"/>
      <c r="CJ366" s="88"/>
      <c r="CK366" s="88"/>
      <c r="CL366" s="88"/>
      <c r="CM366" s="88"/>
      <c r="CN366" s="88"/>
    </row>
    <row r="367" ht="10.5" customHeight="1">
      <c r="A367" s="12" t="str">
        <f t="shared" si="1"/>
        <v/>
      </c>
      <c r="B367" s="88" t="str">
        <f t="shared" si="2"/>
        <v/>
      </c>
      <c r="C367" s="88" t="str">
        <f t="shared" si="3"/>
        <v/>
      </c>
      <c r="D367" s="89" t="str">
        <f>'242MLInput'!B523</f>
        <v/>
      </c>
      <c r="E367" s="90" t="str">
        <f t="shared" si="23"/>
        <v/>
      </c>
      <c r="F367" s="91" t="str">
        <f>'242MLInput'!H523</f>
        <v/>
      </c>
      <c r="G367" s="111" t="str">
        <f>'242MLInput'!N523</f>
        <v/>
      </c>
      <c r="H367" s="111" t="str">
        <f>'242MLInput'!O523</f>
        <v/>
      </c>
      <c r="I367" s="111" t="str">
        <f>'242MLInput'!Q523</f>
        <v/>
      </c>
      <c r="J367" s="112" t="str">
        <f>'242MLInput'!R523</f>
        <v/>
      </c>
      <c r="K367" s="113" t="str">
        <f>'242MLInput'!AC523</f>
        <v/>
      </c>
      <c r="L367" s="114"/>
      <c r="M367" s="115" t="str">
        <f>'242MLInput'!L523</f>
        <v/>
      </c>
      <c r="N367" s="111" t="str">
        <f>IF(F367="","",(IF(R367='242MLInput'!K523,"","ERROR!")))</f>
        <v/>
      </c>
      <c r="O367" s="64"/>
      <c r="P367" s="64"/>
      <c r="Q367" s="133"/>
      <c r="R367" s="224" t="str">
        <f t="shared" si="24"/>
        <v/>
      </c>
      <c r="S367" s="108" t="str">
        <f>HYPERLINK('242MLInput'!AD523)</f>
        <v/>
      </c>
      <c r="T367" s="108" t="str">
        <f>HYPERLINK('242MLInput'!AE523)</f>
        <v/>
      </c>
      <c r="U367" s="108" t="str">
        <f>HYPERLINK('242MLInput'!AF523)</f>
        <v/>
      </c>
      <c r="V367" s="108" t="str">
        <f>HYPERLINK('242MLInput'!AG523)</f>
        <v/>
      </c>
      <c r="W367" s="108" t="str">
        <f>HYPERLINK('242MLInput'!AH523)</f>
        <v/>
      </c>
      <c r="X367" s="108" t="str">
        <f>HYPERLINK('242MLInput'!AI523)</f>
        <v/>
      </c>
      <c r="Y367" s="108" t="str">
        <f>HYPERLINK('242MLInput'!AJ523)</f>
        <v/>
      </c>
      <c r="Z367" s="108" t="str">
        <f>HYPERLINK('242MLInput'!AK523)</f>
        <v/>
      </c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  <c r="CH367" s="88"/>
      <c r="CI367" s="88"/>
      <c r="CJ367" s="88"/>
      <c r="CK367" s="88"/>
      <c r="CL367" s="88"/>
      <c r="CM367" s="88"/>
      <c r="CN367" s="88"/>
    </row>
    <row r="368" ht="10.5" customHeight="1">
      <c r="A368" s="12" t="str">
        <f t="shared" si="1"/>
        <v/>
      </c>
      <c r="B368" s="88" t="str">
        <f t="shared" si="2"/>
        <v/>
      </c>
      <c r="C368" s="88" t="str">
        <f t="shared" si="3"/>
        <v/>
      </c>
      <c r="D368" s="89" t="str">
        <f>'242MLInput'!B524</f>
        <v/>
      </c>
      <c r="E368" s="90" t="str">
        <f t="shared" si="23"/>
        <v/>
      </c>
      <c r="F368" s="91" t="str">
        <f>'242MLInput'!H524</f>
        <v/>
      </c>
      <c r="G368" s="111" t="str">
        <f>'242MLInput'!N524</f>
        <v/>
      </c>
      <c r="H368" s="111" t="str">
        <f>'242MLInput'!O524</f>
        <v/>
      </c>
      <c r="I368" s="111" t="str">
        <f>'242MLInput'!Q524</f>
        <v/>
      </c>
      <c r="J368" s="112" t="str">
        <f>'242MLInput'!R524</f>
        <v/>
      </c>
      <c r="K368" s="113" t="str">
        <f>'242MLInput'!AC524</f>
        <v/>
      </c>
      <c r="L368" s="114"/>
      <c r="M368" s="115" t="str">
        <f>'242MLInput'!L524</f>
        <v/>
      </c>
      <c r="N368" s="111" t="str">
        <f>IF(F368="","",(IF(R368='242MLInput'!K524,"","ERROR!")))</f>
        <v/>
      </c>
      <c r="O368" s="64"/>
      <c r="P368" s="64"/>
      <c r="Q368" s="133"/>
      <c r="R368" s="224" t="str">
        <f t="shared" si="24"/>
        <v/>
      </c>
      <c r="S368" s="108" t="str">
        <f>HYPERLINK('242MLInput'!AD524)</f>
        <v/>
      </c>
      <c r="T368" s="108" t="str">
        <f>HYPERLINK('242MLInput'!AE524)</f>
        <v/>
      </c>
      <c r="U368" s="108" t="str">
        <f>HYPERLINK('242MLInput'!AF524)</f>
        <v/>
      </c>
      <c r="V368" s="108" t="str">
        <f>HYPERLINK('242MLInput'!AG524)</f>
        <v/>
      </c>
      <c r="W368" s="108" t="str">
        <f>HYPERLINK('242MLInput'!AH524)</f>
        <v/>
      </c>
      <c r="X368" s="108" t="str">
        <f>HYPERLINK('242MLInput'!AI524)</f>
        <v/>
      </c>
      <c r="Y368" s="108" t="str">
        <f>HYPERLINK('242MLInput'!AJ524)</f>
        <v/>
      </c>
      <c r="Z368" s="108" t="str">
        <f>HYPERLINK('242MLInput'!AK524)</f>
        <v/>
      </c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  <c r="CH368" s="88"/>
      <c r="CI368" s="88"/>
      <c r="CJ368" s="88"/>
      <c r="CK368" s="88"/>
      <c r="CL368" s="88"/>
      <c r="CM368" s="88"/>
      <c r="CN368" s="88"/>
    </row>
    <row r="369" ht="10.5" customHeight="1">
      <c r="A369" s="12" t="str">
        <f t="shared" si="1"/>
        <v/>
      </c>
      <c r="B369" s="88" t="str">
        <f t="shared" si="2"/>
        <v/>
      </c>
      <c r="C369" s="88" t="str">
        <f t="shared" si="3"/>
        <v/>
      </c>
      <c r="D369" s="89" t="str">
        <f>'242MLInput'!B525</f>
        <v/>
      </c>
      <c r="E369" s="90" t="str">
        <f t="shared" si="23"/>
        <v/>
      </c>
      <c r="F369" s="91" t="str">
        <f>'242MLInput'!H525</f>
        <v/>
      </c>
      <c r="G369" s="111" t="str">
        <f>'242MLInput'!N525</f>
        <v/>
      </c>
      <c r="H369" s="111" t="str">
        <f>'242MLInput'!O525</f>
        <v/>
      </c>
      <c r="I369" s="111" t="str">
        <f>'242MLInput'!Q525</f>
        <v/>
      </c>
      <c r="J369" s="112" t="str">
        <f>'242MLInput'!R525</f>
        <v/>
      </c>
      <c r="K369" s="113" t="str">
        <f>'242MLInput'!AC525</f>
        <v/>
      </c>
      <c r="L369" s="114"/>
      <c r="M369" s="115" t="str">
        <f>'242MLInput'!L525</f>
        <v/>
      </c>
      <c r="N369" s="111" t="str">
        <f>IF(F369="","",(IF(R369='242MLInput'!K525,"","ERROR!")))</f>
        <v/>
      </c>
      <c r="O369" s="64"/>
      <c r="P369" s="64"/>
      <c r="Q369" s="133"/>
      <c r="R369" s="224" t="str">
        <f t="shared" si="24"/>
        <v/>
      </c>
      <c r="S369" s="108" t="str">
        <f>HYPERLINK('242MLInput'!AD525)</f>
        <v/>
      </c>
      <c r="T369" s="108" t="str">
        <f>HYPERLINK('242MLInput'!AE525)</f>
        <v/>
      </c>
      <c r="U369" s="108" t="str">
        <f>HYPERLINK('242MLInput'!AF525)</f>
        <v/>
      </c>
      <c r="V369" s="108" t="str">
        <f>HYPERLINK('242MLInput'!AG525)</f>
        <v/>
      </c>
      <c r="W369" s="108" t="str">
        <f>HYPERLINK('242MLInput'!AH525)</f>
        <v/>
      </c>
      <c r="X369" s="108" t="str">
        <f>HYPERLINK('242MLInput'!AI525)</f>
        <v/>
      </c>
      <c r="Y369" s="108" t="str">
        <f>HYPERLINK('242MLInput'!AJ525)</f>
        <v/>
      </c>
      <c r="Z369" s="108" t="str">
        <f>HYPERLINK('242MLInput'!AK525)</f>
        <v/>
      </c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  <c r="CH369" s="88"/>
      <c r="CI369" s="88"/>
      <c r="CJ369" s="88"/>
      <c r="CK369" s="88"/>
      <c r="CL369" s="88"/>
      <c r="CM369" s="88"/>
      <c r="CN369" s="88"/>
    </row>
    <row r="370" ht="10.5" customHeight="1">
      <c r="A370" s="12" t="str">
        <f t="shared" si="1"/>
        <v/>
      </c>
      <c r="B370" s="88" t="str">
        <f t="shared" si="2"/>
        <v/>
      </c>
      <c r="C370" s="88" t="str">
        <f t="shared" si="3"/>
        <v/>
      </c>
      <c r="D370" s="89" t="str">
        <f>'242MLInput'!B526</f>
        <v/>
      </c>
      <c r="E370" s="90" t="str">
        <f t="shared" si="23"/>
        <v/>
      </c>
      <c r="F370" s="91" t="str">
        <f>'242MLInput'!H526</f>
        <v/>
      </c>
      <c r="G370" s="111" t="str">
        <f>'242MLInput'!N526</f>
        <v/>
      </c>
      <c r="H370" s="111" t="str">
        <f>'242MLInput'!O526</f>
        <v/>
      </c>
      <c r="I370" s="111" t="str">
        <f>'242MLInput'!Q526</f>
        <v/>
      </c>
      <c r="J370" s="112" t="str">
        <f>'242MLInput'!R526</f>
        <v/>
      </c>
      <c r="K370" s="113" t="str">
        <f>'242MLInput'!AC526</f>
        <v/>
      </c>
      <c r="L370" s="114"/>
      <c r="M370" s="115" t="str">
        <f>'242MLInput'!L526</f>
        <v/>
      </c>
      <c r="N370" s="111" t="str">
        <f>IF(F370="","",(IF(R370='242MLInput'!K526,"","ERROR!")))</f>
        <v/>
      </c>
      <c r="O370" s="64"/>
      <c r="P370" s="64"/>
      <c r="Q370" s="133"/>
      <c r="R370" s="224" t="str">
        <f t="shared" si="24"/>
        <v/>
      </c>
      <c r="S370" s="108" t="str">
        <f>HYPERLINK('242MLInput'!AD526)</f>
        <v/>
      </c>
      <c r="T370" s="108" t="str">
        <f>HYPERLINK('242MLInput'!AE526)</f>
        <v/>
      </c>
      <c r="U370" s="108" t="str">
        <f>HYPERLINK('242MLInput'!AF526)</f>
        <v/>
      </c>
      <c r="V370" s="108" t="str">
        <f>HYPERLINK('242MLInput'!AG526)</f>
        <v/>
      </c>
      <c r="W370" s="108" t="str">
        <f>HYPERLINK('242MLInput'!AH526)</f>
        <v/>
      </c>
      <c r="X370" s="108" t="str">
        <f>HYPERLINK('242MLInput'!AI526)</f>
        <v/>
      </c>
      <c r="Y370" s="108" t="str">
        <f>HYPERLINK('242MLInput'!AJ526)</f>
        <v/>
      </c>
      <c r="Z370" s="108" t="str">
        <f>HYPERLINK('242MLInput'!AK526)</f>
        <v/>
      </c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  <c r="CH370" s="88"/>
      <c r="CI370" s="88"/>
      <c r="CJ370" s="88"/>
      <c r="CK370" s="88"/>
      <c r="CL370" s="88"/>
      <c r="CM370" s="88"/>
      <c r="CN370" s="88"/>
    </row>
    <row r="371" ht="10.5" customHeight="1">
      <c r="A371" s="12" t="str">
        <f t="shared" si="1"/>
        <v/>
      </c>
      <c r="B371" s="88" t="str">
        <f t="shared" si="2"/>
        <v/>
      </c>
      <c r="C371" s="88" t="str">
        <f t="shared" si="3"/>
        <v/>
      </c>
      <c r="D371" s="89" t="str">
        <f>'242MLInput'!B527</f>
        <v/>
      </c>
      <c r="E371" s="90" t="str">
        <f t="shared" si="23"/>
        <v/>
      </c>
      <c r="F371" s="91" t="str">
        <f>'242MLInput'!H527</f>
        <v/>
      </c>
      <c r="G371" s="111" t="str">
        <f>'242MLInput'!N527</f>
        <v/>
      </c>
      <c r="H371" s="111" t="str">
        <f>'242MLInput'!O527</f>
        <v/>
      </c>
      <c r="I371" s="111" t="str">
        <f>'242MLInput'!Q527</f>
        <v/>
      </c>
      <c r="J371" s="112" t="str">
        <f>'242MLInput'!R527</f>
        <v/>
      </c>
      <c r="K371" s="113" t="str">
        <f>'242MLInput'!AC527</f>
        <v/>
      </c>
      <c r="L371" s="114"/>
      <c r="M371" s="115" t="str">
        <f>'242MLInput'!L527</f>
        <v/>
      </c>
      <c r="N371" s="111" t="str">
        <f>IF(F371="","",(IF(R371='242MLInput'!K527,"","ERROR!")))</f>
        <v/>
      </c>
      <c r="O371" s="64"/>
      <c r="P371" s="64"/>
      <c r="Q371" s="133"/>
      <c r="R371" s="224" t="str">
        <f t="shared" si="24"/>
        <v/>
      </c>
      <c r="S371" s="108" t="str">
        <f>HYPERLINK('242MLInput'!AD527)</f>
        <v/>
      </c>
      <c r="T371" s="108" t="str">
        <f>HYPERLINK('242MLInput'!AE527)</f>
        <v/>
      </c>
      <c r="U371" s="108" t="str">
        <f>HYPERLINK('242MLInput'!AF527)</f>
        <v/>
      </c>
      <c r="V371" s="108" t="str">
        <f>HYPERLINK('242MLInput'!AG527)</f>
        <v/>
      </c>
      <c r="W371" s="108" t="str">
        <f>HYPERLINK('242MLInput'!AH527)</f>
        <v/>
      </c>
      <c r="X371" s="108" t="str">
        <f>HYPERLINK('242MLInput'!AI527)</f>
        <v/>
      </c>
      <c r="Y371" s="108" t="str">
        <f>HYPERLINK('242MLInput'!AJ527)</f>
        <v/>
      </c>
      <c r="Z371" s="108" t="str">
        <f>HYPERLINK('242MLInput'!AK527)</f>
        <v/>
      </c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  <c r="CH371" s="88"/>
      <c r="CI371" s="88"/>
      <c r="CJ371" s="88"/>
      <c r="CK371" s="88"/>
      <c r="CL371" s="88"/>
      <c r="CM371" s="88"/>
      <c r="CN371" s="88"/>
    </row>
    <row r="372" ht="10.5" customHeight="1">
      <c r="A372" s="12" t="str">
        <f t="shared" si="1"/>
        <v/>
      </c>
      <c r="B372" s="88" t="str">
        <f t="shared" si="2"/>
        <v/>
      </c>
      <c r="C372" s="88" t="str">
        <f t="shared" si="3"/>
        <v/>
      </c>
      <c r="D372" s="89" t="str">
        <f>'242MLInput'!B528</f>
        <v/>
      </c>
      <c r="E372" s="90" t="str">
        <f t="shared" si="23"/>
        <v/>
      </c>
      <c r="F372" s="91" t="str">
        <f>'242MLInput'!H528</f>
        <v/>
      </c>
      <c r="G372" s="111" t="str">
        <f>'242MLInput'!N528</f>
        <v/>
      </c>
      <c r="H372" s="111" t="str">
        <f>'242MLInput'!O528</f>
        <v/>
      </c>
      <c r="I372" s="111" t="str">
        <f>'242MLInput'!Q528</f>
        <v/>
      </c>
      <c r="J372" s="112" t="str">
        <f>'242MLInput'!R528</f>
        <v/>
      </c>
      <c r="K372" s="113" t="str">
        <f>'242MLInput'!AC528</f>
        <v/>
      </c>
      <c r="L372" s="114"/>
      <c r="M372" s="115" t="str">
        <f>'242MLInput'!L528</f>
        <v/>
      </c>
      <c r="N372" s="111" t="str">
        <f>IF(F372="","",(IF(R372='242MLInput'!K528,"","ERROR!")))</f>
        <v/>
      </c>
      <c r="O372" s="64"/>
      <c r="P372" s="64"/>
      <c r="Q372" s="133"/>
      <c r="R372" s="224" t="str">
        <f t="shared" si="24"/>
        <v/>
      </c>
      <c r="S372" s="108" t="str">
        <f>HYPERLINK('242MLInput'!AD528)</f>
        <v/>
      </c>
      <c r="T372" s="108" t="str">
        <f>HYPERLINK('242MLInput'!AE528)</f>
        <v/>
      </c>
      <c r="U372" s="108" t="str">
        <f>HYPERLINK('242MLInput'!AF528)</f>
        <v/>
      </c>
      <c r="V372" s="108" t="str">
        <f>HYPERLINK('242MLInput'!AG528)</f>
        <v/>
      </c>
      <c r="W372" s="108" t="str">
        <f>HYPERLINK('242MLInput'!AH528)</f>
        <v/>
      </c>
      <c r="X372" s="108" t="str">
        <f>HYPERLINK('242MLInput'!AI528)</f>
        <v/>
      </c>
      <c r="Y372" s="108" t="str">
        <f>HYPERLINK('242MLInput'!AJ528)</f>
        <v/>
      </c>
      <c r="Z372" s="108" t="str">
        <f>HYPERLINK('242MLInput'!AK528)</f>
        <v/>
      </c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  <c r="CH372" s="88"/>
      <c r="CI372" s="88"/>
      <c r="CJ372" s="88"/>
      <c r="CK372" s="88"/>
      <c r="CL372" s="88"/>
      <c r="CM372" s="88"/>
      <c r="CN372" s="88"/>
    </row>
    <row r="373" ht="10.5" customHeight="1">
      <c r="A373" s="12" t="str">
        <f t="shared" si="1"/>
        <v/>
      </c>
      <c r="B373" s="88" t="str">
        <f t="shared" si="2"/>
        <v/>
      </c>
      <c r="C373" s="88" t="str">
        <f t="shared" si="3"/>
        <v/>
      </c>
      <c r="D373" s="89" t="str">
        <f>'242MLInput'!B529</f>
        <v/>
      </c>
      <c r="E373" s="90" t="str">
        <f t="shared" si="23"/>
        <v/>
      </c>
      <c r="F373" s="91" t="str">
        <f>'242MLInput'!H529</f>
        <v/>
      </c>
      <c r="G373" s="111" t="str">
        <f>'242MLInput'!N529</f>
        <v/>
      </c>
      <c r="H373" s="111" t="str">
        <f>'242MLInput'!O529</f>
        <v/>
      </c>
      <c r="I373" s="111" t="str">
        <f>'242MLInput'!Q529</f>
        <v/>
      </c>
      <c r="J373" s="112" t="str">
        <f>'242MLInput'!R529</f>
        <v/>
      </c>
      <c r="K373" s="113" t="str">
        <f>'242MLInput'!AC529</f>
        <v/>
      </c>
      <c r="L373" s="114"/>
      <c r="M373" s="115" t="str">
        <f>'242MLInput'!L529</f>
        <v/>
      </c>
      <c r="N373" s="111" t="str">
        <f>IF(F373="","",(IF(R373='242MLInput'!K529,"","ERROR!")))</f>
        <v/>
      </c>
      <c r="O373" s="64"/>
      <c r="P373" s="64"/>
      <c r="Q373" s="133"/>
      <c r="R373" s="224" t="str">
        <f t="shared" si="24"/>
        <v/>
      </c>
      <c r="S373" s="108" t="str">
        <f>HYPERLINK('242MLInput'!AD529)</f>
        <v/>
      </c>
      <c r="T373" s="108" t="str">
        <f>HYPERLINK('242MLInput'!AE529)</f>
        <v/>
      </c>
      <c r="U373" s="108" t="str">
        <f>HYPERLINK('242MLInput'!AF529)</f>
        <v/>
      </c>
      <c r="V373" s="108" t="str">
        <f>HYPERLINK('242MLInput'!AG529)</f>
        <v/>
      </c>
      <c r="W373" s="108" t="str">
        <f>HYPERLINK('242MLInput'!AH529)</f>
        <v/>
      </c>
      <c r="X373" s="108" t="str">
        <f>HYPERLINK('242MLInput'!AI529)</f>
        <v/>
      </c>
      <c r="Y373" s="108" t="str">
        <f>HYPERLINK('242MLInput'!AJ529)</f>
        <v/>
      </c>
      <c r="Z373" s="108" t="str">
        <f>HYPERLINK('242MLInput'!AK529)</f>
        <v/>
      </c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  <c r="CH373" s="88"/>
      <c r="CI373" s="88"/>
      <c r="CJ373" s="88"/>
      <c r="CK373" s="88"/>
      <c r="CL373" s="88"/>
      <c r="CM373" s="88"/>
      <c r="CN373" s="88"/>
    </row>
    <row r="374" ht="10.5" customHeight="1">
      <c r="A374" s="12" t="str">
        <f t="shared" si="1"/>
        <v/>
      </c>
      <c r="B374" s="88" t="str">
        <f t="shared" si="2"/>
        <v/>
      </c>
      <c r="C374" s="88" t="str">
        <f t="shared" si="3"/>
        <v/>
      </c>
      <c r="D374" s="89" t="str">
        <f>'242MLInput'!B530</f>
        <v/>
      </c>
      <c r="E374" s="90" t="str">
        <f t="shared" si="23"/>
        <v/>
      </c>
      <c r="F374" s="91" t="str">
        <f>'242MLInput'!H530</f>
        <v/>
      </c>
      <c r="G374" s="111" t="str">
        <f>'242MLInput'!N530</f>
        <v/>
      </c>
      <c r="H374" s="111" t="str">
        <f>'242MLInput'!O530</f>
        <v/>
      </c>
      <c r="I374" s="111" t="str">
        <f>'242MLInput'!Q530</f>
        <v/>
      </c>
      <c r="J374" s="112" t="str">
        <f>'242MLInput'!R530</f>
        <v/>
      </c>
      <c r="K374" s="113" t="str">
        <f>'242MLInput'!AC530</f>
        <v/>
      </c>
      <c r="L374" s="114"/>
      <c r="M374" s="115" t="str">
        <f>'242MLInput'!L530</f>
        <v/>
      </c>
      <c r="N374" s="111" t="str">
        <f>IF(F374="","",(IF(R374='242MLInput'!K530,"","ERROR!")))</f>
        <v/>
      </c>
      <c r="O374" s="64"/>
      <c r="P374" s="64"/>
      <c r="Q374" s="133"/>
      <c r="R374" s="224" t="str">
        <f t="shared" si="24"/>
        <v/>
      </c>
      <c r="S374" s="108" t="str">
        <f>HYPERLINK('242MLInput'!AD530)</f>
        <v/>
      </c>
      <c r="T374" s="108" t="str">
        <f>HYPERLINK('242MLInput'!AE530)</f>
        <v/>
      </c>
      <c r="U374" s="108" t="str">
        <f>HYPERLINK('242MLInput'!AF530)</f>
        <v/>
      </c>
      <c r="V374" s="108" t="str">
        <f>HYPERLINK('242MLInput'!AG530)</f>
        <v/>
      </c>
      <c r="W374" s="108" t="str">
        <f>HYPERLINK('242MLInput'!AH530)</f>
        <v/>
      </c>
      <c r="X374" s="108" t="str">
        <f>HYPERLINK('242MLInput'!AI530)</f>
        <v/>
      </c>
      <c r="Y374" s="108" t="str">
        <f>HYPERLINK('242MLInput'!AJ530)</f>
        <v/>
      </c>
      <c r="Z374" s="108" t="str">
        <f>HYPERLINK('242MLInput'!AK530)</f>
        <v/>
      </c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  <c r="CM374" s="88"/>
      <c r="CN374" s="88"/>
    </row>
    <row r="375" ht="10.5" customHeight="1">
      <c r="A375" s="12" t="str">
        <f t="shared" si="1"/>
        <v/>
      </c>
      <c r="B375" s="88" t="str">
        <f t="shared" si="2"/>
        <v/>
      </c>
      <c r="C375" s="88" t="str">
        <f t="shared" si="3"/>
        <v/>
      </c>
      <c r="D375" s="89" t="str">
        <f>'242MLInput'!B531</f>
        <v/>
      </c>
      <c r="E375" s="90" t="str">
        <f t="shared" si="23"/>
        <v/>
      </c>
      <c r="F375" s="91" t="str">
        <f>'242MLInput'!H531</f>
        <v/>
      </c>
      <c r="G375" s="111" t="str">
        <f>'242MLInput'!N531</f>
        <v/>
      </c>
      <c r="H375" s="111" t="str">
        <f>'242MLInput'!O531</f>
        <v/>
      </c>
      <c r="I375" s="111" t="str">
        <f>'242MLInput'!Q531</f>
        <v/>
      </c>
      <c r="J375" s="112" t="str">
        <f>'242MLInput'!R531</f>
        <v/>
      </c>
      <c r="K375" s="113" t="str">
        <f>'242MLInput'!AC531</f>
        <v/>
      </c>
      <c r="L375" s="114"/>
      <c r="M375" s="115" t="str">
        <f>'242MLInput'!L531</f>
        <v/>
      </c>
      <c r="N375" s="111" t="str">
        <f>IF(F375="","",(IF(R375='242MLInput'!K531,"","ERROR!")))</f>
        <v/>
      </c>
      <c r="O375" s="64"/>
      <c r="P375" s="64"/>
      <c r="Q375" s="133"/>
      <c r="R375" s="224" t="str">
        <f t="shared" si="24"/>
        <v/>
      </c>
      <c r="S375" s="108" t="str">
        <f>HYPERLINK('242MLInput'!AD531)</f>
        <v/>
      </c>
      <c r="T375" s="108" t="str">
        <f>HYPERLINK('242MLInput'!AE531)</f>
        <v/>
      </c>
      <c r="U375" s="108" t="str">
        <f>HYPERLINK('242MLInput'!AF531)</f>
        <v/>
      </c>
      <c r="V375" s="108" t="str">
        <f>HYPERLINK('242MLInput'!AG531)</f>
        <v/>
      </c>
      <c r="W375" s="108" t="str">
        <f>HYPERLINK('242MLInput'!AH531)</f>
        <v/>
      </c>
      <c r="X375" s="108" t="str">
        <f>HYPERLINK('242MLInput'!AI531)</f>
        <v/>
      </c>
      <c r="Y375" s="108" t="str">
        <f>HYPERLINK('242MLInput'!AJ531)</f>
        <v/>
      </c>
      <c r="Z375" s="108" t="str">
        <f>HYPERLINK('242MLInput'!AK531)</f>
        <v/>
      </c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  <c r="CH375" s="88"/>
      <c r="CI375" s="88"/>
      <c r="CJ375" s="88"/>
      <c r="CK375" s="88"/>
      <c r="CL375" s="88"/>
      <c r="CM375" s="88"/>
      <c r="CN375" s="88"/>
    </row>
    <row r="376" ht="10.5" customHeight="1">
      <c r="A376" s="12" t="str">
        <f t="shared" si="1"/>
        <v/>
      </c>
      <c r="B376" s="88" t="str">
        <f t="shared" si="2"/>
        <v/>
      </c>
      <c r="C376" s="88" t="str">
        <f t="shared" si="3"/>
        <v/>
      </c>
      <c r="D376" s="89" t="str">
        <f>'242MLInput'!B532</f>
        <v/>
      </c>
      <c r="E376" s="90" t="str">
        <f t="shared" si="23"/>
        <v/>
      </c>
      <c r="F376" s="91" t="str">
        <f>'242MLInput'!H532</f>
        <v/>
      </c>
      <c r="G376" s="111" t="str">
        <f>'242MLInput'!N532</f>
        <v/>
      </c>
      <c r="H376" s="111" t="str">
        <f>'242MLInput'!O532</f>
        <v/>
      </c>
      <c r="I376" s="111" t="str">
        <f>'242MLInput'!Q532</f>
        <v/>
      </c>
      <c r="J376" s="112" t="str">
        <f>'242MLInput'!R532</f>
        <v/>
      </c>
      <c r="K376" s="113" t="str">
        <f>'242MLInput'!AC532</f>
        <v/>
      </c>
      <c r="L376" s="114"/>
      <c r="M376" s="115" t="str">
        <f>'242MLInput'!L532</f>
        <v/>
      </c>
      <c r="N376" s="111" t="str">
        <f>IF(F376="","",(IF(R376='242MLInput'!K532,"","ERROR!")))</f>
        <v/>
      </c>
      <c r="O376" s="64"/>
      <c r="P376" s="64"/>
      <c r="Q376" s="133"/>
      <c r="R376" s="224" t="str">
        <f t="shared" si="24"/>
        <v/>
      </c>
      <c r="S376" s="108" t="str">
        <f>HYPERLINK('242MLInput'!AD532)</f>
        <v/>
      </c>
      <c r="T376" s="108" t="str">
        <f>HYPERLINK('242MLInput'!AE532)</f>
        <v/>
      </c>
      <c r="U376" s="108" t="str">
        <f>HYPERLINK('242MLInput'!AF532)</f>
        <v/>
      </c>
      <c r="V376" s="108" t="str">
        <f>HYPERLINK('242MLInput'!AG532)</f>
        <v/>
      </c>
      <c r="W376" s="108" t="str">
        <f>HYPERLINK('242MLInput'!AH532)</f>
        <v/>
      </c>
      <c r="X376" s="108" t="str">
        <f>HYPERLINK('242MLInput'!AI532)</f>
        <v/>
      </c>
      <c r="Y376" s="108" t="str">
        <f>HYPERLINK('242MLInput'!AJ532)</f>
        <v/>
      </c>
      <c r="Z376" s="108" t="str">
        <f>HYPERLINK('242MLInput'!AK532)</f>
        <v/>
      </c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  <c r="CH376" s="88"/>
      <c r="CI376" s="88"/>
      <c r="CJ376" s="88"/>
      <c r="CK376" s="88"/>
      <c r="CL376" s="88"/>
      <c r="CM376" s="88"/>
      <c r="CN376" s="88"/>
    </row>
    <row r="377" ht="10.5" customHeight="1">
      <c r="A377" s="12" t="str">
        <f t="shared" si="1"/>
        <v/>
      </c>
      <c r="B377" s="88" t="str">
        <f t="shared" si="2"/>
        <v/>
      </c>
      <c r="C377" s="88" t="str">
        <f t="shared" si="3"/>
        <v/>
      </c>
      <c r="D377" s="89" t="str">
        <f>'242MLInput'!B533</f>
        <v/>
      </c>
      <c r="E377" s="90" t="str">
        <f t="shared" si="23"/>
        <v/>
      </c>
      <c r="F377" s="91" t="str">
        <f>'242MLInput'!H533</f>
        <v/>
      </c>
      <c r="G377" s="111" t="str">
        <f>'242MLInput'!N533</f>
        <v/>
      </c>
      <c r="H377" s="111" t="str">
        <f>'242MLInput'!O533</f>
        <v/>
      </c>
      <c r="I377" s="111" t="str">
        <f>'242MLInput'!Q533</f>
        <v/>
      </c>
      <c r="J377" s="112" t="str">
        <f>'242MLInput'!R533</f>
        <v/>
      </c>
      <c r="K377" s="113" t="str">
        <f>'242MLInput'!AC533</f>
        <v/>
      </c>
      <c r="L377" s="114"/>
      <c r="M377" s="115" t="str">
        <f>'242MLInput'!L533</f>
        <v/>
      </c>
      <c r="N377" s="111" t="str">
        <f>IF(F377="","",(IF(R377='242MLInput'!K533,"","ERROR!")))</f>
        <v/>
      </c>
      <c r="O377" s="64"/>
      <c r="P377" s="64"/>
      <c r="Q377" s="133"/>
      <c r="R377" s="224" t="str">
        <f t="shared" si="24"/>
        <v/>
      </c>
      <c r="S377" s="108" t="str">
        <f>HYPERLINK('242MLInput'!AD533)</f>
        <v/>
      </c>
      <c r="T377" s="108" t="str">
        <f>HYPERLINK('242MLInput'!AE533)</f>
        <v/>
      </c>
      <c r="U377" s="108" t="str">
        <f>HYPERLINK('242MLInput'!AF533)</f>
        <v/>
      </c>
      <c r="V377" s="108" t="str">
        <f>HYPERLINK('242MLInput'!AG533)</f>
        <v/>
      </c>
      <c r="W377" s="108" t="str">
        <f>HYPERLINK('242MLInput'!AH533)</f>
        <v/>
      </c>
      <c r="X377" s="108" t="str">
        <f>HYPERLINK('242MLInput'!AI533)</f>
        <v/>
      </c>
      <c r="Y377" s="108" t="str">
        <f>HYPERLINK('242MLInput'!AJ533)</f>
        <v/>
      </c>
      <c r="Z377" s="108" t="str">
        <f>HYPERLINK('242MLInput'!AK533)</f>
        <v/>
      </c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  <c r="CH377" s="88"/>
      <c r="CI377" s="88"/>
      <c r="CJ377" s="88"/>
      <c r="CK377" s="88"/>
      <c r="CL377" s="88"/>
      <c r="CM377" s="88"/>
      <c r="CN377" s="88"/>
    </row>
    <row r="378" ht="10.5" customHeight="1">
      <c r="A378" s="12" t="str">
        <f t="shared" si="1"/>
        <v/>
      </c>
      <c r="B378" s="88" t="str">
        <f t="shared" si="2"/>
        <v/>
      </c>
      <c r="C378" s="88" t="str">
        <f t="shared" si="3"/>
        <v/>
      </c>
      <c r="D378" s="89" t="str">
        <f>'242MLInput'!B534</f>
        <v/>
      </c>
      <c r="E378" s="90" t="str">
        <f t="shared" si="23"/>
        <v/>
      </c>
      <c r="F378" s="91" t="str">
        <f>'242MLInput'!H534</f>
        <v/>
      </c>
      <c r="G378" s="111" t="str">
        <f>'242MLInput'!N534</f>
        <v/>
      </c>
      <c r="H378" s="111" t="str">
        <f>'242MLInput'!O534</f>
        <v/>
      </c>
      <c r="I378" s="111" t="str">
        <f>'242MLInput'!Q534</f>
        <v/>
      </c>
      <c r="J378" s="112" t="str">
        <f>'242MLInput'!R534</f>
        <v/>
      </c>
      <c r="K378" s="113" t="str">
        <f>'242MLInput'!AC534</f>
        <v/>
      </c>
      <c r="L378" s="114"/>
      <c r="M378" s="115" t="str">
        <f>'242MLInput'!L534</f>
        <v/>
      </c>
      <c r="N378" s="111" t="str">
        <f>IF(F378="","",(IF(R378='242MLInput'!K534,"","ERROR!")))</f>
        <v/>
      </c>
      <c r="O378" s="64"/>
      <c r="P378" s="64"/>
      <c r="Q378" s="133"/>
      <c r="R378" s="224" t="str">
        <f t="shared" si="24"/>
        <v/>
      </c>
      <c r="S378" s="108" t="str">
        <f>HYPERLINK('242MLInput'!AD534)</f>
        <v/>
      </c>
      <c r="T378" s="108" t="str">
        <f>HYPERLINK('242MLInput'!AE534)</f>
        <v/>
      </c>
      <c r="U378" s="108" t="str">
        <f>HYPERLINK('242MLInput'!AF534)</f>
        <v/>
      </c>
      <c r="V378" s="108" t="str">
        <f>HYPERLINK('242MLInput'!AG534)</f>
        <v/>
      </c>
      <c r="W378" s="108" t="str">
        <f>HYPERLINK('242MLInput'!AH534)</f>
        <v/>
      </c>
      <c r="X378" s="108" t="str">
        <f>HYPERLINK('242MLInput'!AI534)</f>
        <v/>
      </c>
      <c r="Y378" s="108" t="str">
        <f>HYPERLINK('242MLInput'!AJ534)</f>
        <v/>
      </c>
      <c r="Z378" s="108" t="str">
        <f>HYPERLINK('242MLInput'!AK534)</f>
        <v/>
      </c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  <c r="CH378" s="88"/>
      <c r="CI378" s="88"/>
      <c r="CJ378" s="88"/>
      <c r="CK378" s="88"/>
      <c r="CL378" s="88"/>
      <c r="CM378" s="88"/>
      <c r="CN378" s="88"/>
    </row>
    <row r="379" ht="10.5" customHeight="1">
      <c r="A379" s="12" t="str">
        <f t="shared" si="1"/>
        <v/>
      </c>
      <c r="B379" s="88" t="str">
        <f t="shared" si="2"/>
        <v/>
      </c>
      <c r="C379" s="88" t="str">
        <f t="shared" si="3"/>
        <v/>
      </c>
      <c r="D379" s="89" t="str">
        <f>'242MLInput'!B535</f>
        <v/>
      </c>
      <c r="E379" s="90" t="str">
        <f t="shared" si="23"/>
        <v/>
      </c>
      <c r="F379" s="91" t="str">
        <f>'242MLInput'!H535</f>
        <v/>
      </c>
      <c r="G379" s="111" t="str">
        <f>'242MLInput'!N535</f>
        <v/>
      </c>
      <c r="H379" s="111" t="str">
        <f>'242MLInput'!O535</f>
        <v/>
      </c>
      <c r="I379" s="111" t="str">
        <f>'242MLInput'!Q535</f>
        <v/>
      </c>
      <c r="J379" s="112" t="str">
        <f>'242MLInput'!R535</f>
        <v/>
      </c>
      <c r="K379" s="113" t="str">
        <f>'242MLInput'!AC535</f>
        <v/>
      </c>
      <c r="L379" s="114"/>
      <c r="M379" s="115" t="str">
        <f>'242MLInput'!L535</f>
        <v/>
      </c>
      <c r="N379" s="111" t="str">
        <f>IF(F379="","",(IF(R379='242MLInput'!K535,"","ERROR!")))</f>
        <v/>
      </c>
      <c r="O379" s="64"/>
      <c r="P379" s="64"/>
      <c r="Q379" s="133"/>
      <c r="R379" s="224" t="str">
        <f t="shared" si="24"/>
        <v/>
      </c>
      <c r="S379" s="108" t="str">
        <f>HYPERLINK('242MLInput'!AD535)</f>
        <v/>
      </c>
      <c r="T379" s="108" t="str">
        <f>HYPERLINK('242MLInput'!AE535)</f>
        <v/>
      </c>
      <c r="U379" s="108" t="str">
        <f>HYPERLINK('242MLInput'!AF535)</f>
        <v/>
      </c>
      <c r="V379" s="108" t="str">
        <f>HYPERLINK('242MLInput'!AG535)</f>
        <v/>
      </c>
      <c r="W379" s="108" t="str">
        <f>HYPERLINK('242MLInput'!AH535)</f>
        <v/>
      </c>
      <c r="X379" s="108" t="str">
        <f>HYPERLINK('242MLInput'!AI535)</f>
        <v/>
      </c>
      <c r="Y379" s="108" t="str">
        <f>HYPERLINK('242MLInput'!AJ535)</f>
        <v/>
      </c>
      <c r="Z379" s="108" t="str">
        <f>HYPERLINK('242MLInput'!AK535)</f>
        <v/>
      </c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  <c r="CH379" s="88"/>
      <c r="CI379" s="88"/>
      <c r="CJ379" s="88"/>
      <c r="CK379" s="88"/>
      <c r="CL379" s="88"/>
      <c r="CM379" s="88"/>
      <c r="CN379" s="88"/>
    </row>
    <row r="380" ht="10.5" customHeight="1">
      <c r="A380" s="12" t="str">
        <f t="shared" si="1"/>
        <v/>
      </c>
      <c r="B380" s="88" t="str">
        <f t="shared" si="2"/>
        <v/>
      </c>
      <c r="C380" s="88" t="str">
        <f t="shared" si="3"/>
        <v/>
      </c>
      <c r="D380" s="89" t="str">
        <f>'242MLInput'!B536</f>
        <v/>
      </c>
      <c r="E380" s="90" t="str">
        <f t="shared" si="23"/>
        <v/>
      </c>
      <c r="F380" s="91" t="str">
        <f>'242MLInput'!H536</f>
        <v/>
      </c>
      <c r="G380" s="111" t="str">
        <f>'242MLInput'!N536</f>
        <v/>
      </c>
      <c r="H380" s="111" t="str">
        <f>'242MLInput'!O536</f>
        <v/>
      </c>
      <c r="I380" s="111" t="str">
        <f>'242MLInput'!Q536</f>
        <v/>
      </c>
      <c r="J380" s="112" t="str">
        <f>'242MLInput'!R536</f>
        <v/>
      </c>
      <c r="K380" s="113" t="str">
        <f>'242MLInput'!AC536</f>
        <v/>
      </c>
      <c r="L380" s="114"/>
      <c r="M380" s="115" t="str">
        <f>'242MLInput'!L536</f>
        <v/>
      </c>
      <c r="N380" s="111" t="str">
        <f>IF(F380="","",(IF(R380='242MLInput'!K536,"","ERROR!")))</f>
        <v/>
      </c>
      <c r="O380" s="64"/>
      <c r="P380" s="64"/>
      <c r="Q380" s="133"/>
      <c r="R380" s="224" t="str">
        <f t="shared" si="24"/>
        <v/>
      </c>
      <c r="S380" s="108" t="str">
        <f>HYPERLINK('242MLInput'!AD536)</f>
        <v/>
      </c>
      <c r="T380" s="108" t="str">
        <f>HYPERLINK('242MLInput'!AE536)</f>
        <v/>
      </c>
      <c r="U380" s="108" t="str">
        <f>HYPERLINK('242MLInput'!AF536)</f>
        <v/>
      </c>
      <c r="V380" s="108" t="str">
        <f>HYPERLINK('242MLInput'!AG536)</f>
        <v/>
      </c>
      <c r="W380" s="108" t="str">
        <f>HYPERLINK('242MLInput'!AH536)</f>
        <v/>
      </c>
      <c r="X380" s="108" t="str">
        <f>HYPERLINK('242MLInput'!AI536)</f>
        <v/>
      </c>
      <c r="Y380" s="108" t="str">
        <f>HYPERLINK('242MLInput'!AJ536)</f>
        <v/>
      </c>
      <c r="Z380" s="108" t="str">
        <f>HYPERLINK('242MLInput'!AK536)</f>
        <v/>
      </c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  <c r="CH380" s="88"/>
      <c r="CI380" s="88"/>
      <c r="CJ380" s="88"/>
      <c r="CK380" s="88"/>
      <c r="CL380" s="88"/>
      <c r="CM380" s="88"/>
      <c r="CN380" s="88"/>
    </row>
    <row r="381" ht="10.5" customHeight="1">
      <c r="A381" s="12" t="str">
        <f t="shared" si="1"/>
        <v/>
      </c>
      <c r="B381" s="88" t="str">
        <f t="shared" si="2"/>
        <v/>
      </c>
      <c r="C381" s="88" t="str">
        <f t="shared" si="3"/>
        <v/>
      </c>
      <c r="D381" s="89" t="str">
        <f>'242MLInput'!B537</f>
        <v/>
      </c>
      <c r="E381" s="90" t="str">
        <f t="shared" si="23"/>
        <v/>
      </c>
      <c r="F381" s="91" t="str">
        <f>'242MLInput'!H537</f>
        <v/>
      </c>
      <c r="G381" s="111" t="str">
        <f>'242MLInput'!N537</f>
        <v/>
      </c>
      <c r="H381" s="111" t="str">
        <f>'242MLInput'!O537</f>
        <v/>
      </c>
      <c r="I381" s="111" t="str">
        <f>'242MLInput'!Q537</f>
        <v/>
      </c>
      <c r="J381" s="112" t="str">
        <f>'242MLInput'!R537</f>
        <v/>
      </c>
      <c r="K381" s="113" t="str">
        <f>'242MLInput'!AC537</f>
        <v/>
      </c>
      <c r="L381" s="114"/>
      <c r="M381" s="115" t="str">
        <f>'242MLInput'!L537</f>
        <v/>
      </c>
      <c r="N381" s="111" t="str">
        <f>IF(F381="","",(IF(R381='242MLInput'!K537,"","ERROR!")))</f>
        <v/>
      </c>
      <c r="O381" s="64"/>
      <c r="P381" s="64"/>
      <c r="Q381" s="133"/>
      <c r="R381" s="224" t="str">
        <f t="shared" si="24"/>
        <v/>
      </c>
      <c r="S381" s="108" t="str">
        <f>HYPERLINK('242MLInput'!AD537)</f>
        <v/>
      </c>
      <c r="T381" s="108" t="str">
        <f>HYPERLINK('242MLInput'!AE537)</f>
        <v/>
      </c>
      <c r="U381" s="108" t="str">
        <f>HYPERLINK('242MLInput'!AF537)</f>
        <v/>
      </c>
      <c r="V381" s="108" t="str">
        <f>HYPERLINK('242MLInput'!AG537)</f>
        <v/>
      </c>
      <c r="W381" s="108" t="str">
        <f>HYPERLINK('242MLInput'!AH537)</f>
        <v/>
      </c>
      <c r="X381" s="108" t="str">
        <f>HYPERLINK('242MLInput'!AI537)</f>
        <v/>
      </c>
      <c r="Y381" s="108" t="str">
        <f>HYPERLINK('242MLInput'!AJ537)</f>
        <v/>
      </c>
      <c r="Z381" s="108" t="str">
        <f>HYPERLINK('242MLInput'!AK537)</f>
        <v/>
      </c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  <c r="CH381" s="88"/>
      <c r="CI381" s="88"/>
      <c r="CJ381" s="88"/>
      <c r="CK381" s="88"/>
      <c r="CL381" s="88"/>
      <c r="CM381" s="88"/>
      <c r="CN381" s="88"/>
    </row>
    <row r="382" ht="10.5" customHeight="1">
      <c r="A382" s="12" t="str">
        <f t="shared" si="1"/>
        <v/>
      </c>
      <c r="B382" s="88" t="str">
        <f t="shared" si="2"/>
        <v/>
      </c>
      <c r="C382" s="88" t="str">
        <f t="shared" si="3"/>
        <v/>
      </c>
      <c r="D382" s="89" t="str">
        <f>'242MLInput'!B538</f>
        <v/>
      </c>
      <c r="E382" s="90" t="str">
        <f t="shared" si="23"/>
        <v/>
      </c>
      <c r="F382" s="91" t="str">
        <f>'242MLInput'!H538</f>
        <v/>
      </c>
      <c r="G382" s="111" t="str">
        <f>'242MLInput'!N538</f>
        <v/>
      </c>
      <c r="H382" s="111" t="str">
        <f>'242MLInput'!O538</f>
        <v/>
      </c>
      <c r="I382" s="111" t="str">
        <f>'242MLInput'!Q538</f>
        <v/>
      </c>
      <c r="J382" s="112" t="str">
        <f>'242MLInput'!R538</f>
        <v/>
      </c>
      <c r="K382" s="113" t="str">
        <f>'242MLInput'!AC538</f>
        <v/>
      </c>
      <c r="L382" s="114"/>
      <c r="M382" s="115" t="str">
        <f>'242MLInput'!L538</f>
        <v/>
      </c>
      <c r="N382" s="111" t="str">
        <f>IF(F382="","",(IF(R382='242MLInput'!K538,"","ERROR!")))</f>
        <v/>
      </c>
      <c r="O382" s="64"/>
      <c r="P382" s="64"/>
      <c r="Q382" s="133"/>
      <c r="R382" s="224" t="str">
        <f t="shared" si="24"/>
        <v/>
      </c>
      <c r="S382" s="108" t="str">
        <f>HYPERLINK('242MLInput'!AD538)</f>
        <v/>
      </c>
      <c r="T382" s="108" t="str">
        <f>HYPERLINK('242MLInput'!AE538)</f>
        <v/>
      </c>
      <c r="U382" s="108" t="str">
        <f>HYPERLINK('242MLInput'!AF538)</f>
        <v/>
      </c>
      <c r="V382" s="108" t="str">
        <f>HYPERLINK('242MLInput'!AG538)</f>
        <v/>
      </c>
      <c r="W382" s="108" t="str">
        <f>HYPERLINK('242MLInput'!AH538)</f>
        <v/>
      </c>
      <c r="X382" s="108" t="str">
        <f>HYPERLINK('242MLInput'!AI538)</f>
        <v/>
      </c>
      <c r="Y382" s="108" t="str">
        <f>HYPERLINK('242MLInput'!AJ538)</f>
        <v/>
      </c>
      <c r="Z382" s="108" t="str">
        <f>HYPERLINK('242MLInput'!AK538)</f>
        <v/>
      </c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  <c r="CH382" s="88"/>
      <c r="CI382" s="88"/>
      <c r="CJ382" s="88"/>
      <c r="CK382" s="88"/>
      <c r="CL382" s="88"/>
      <c r="CM382" s="88"/>
      <c r="CN382" s="88"/>
    </row>
    <row r="383" ht="10.5" customHeight="1">
      <c r="A383" s="12" t="str">
        <f t="shared" si="1"/>
        <v/>
      </c>
      <c r="B383" s="88" t="str">
        <f t="shared" si="2"/>
        <v/>
      </c>
      <c r="C383" s="88" t="str">
        <f t="shared" si="3"/>
        <v/>
      </c>
      <c r="D383" s="89" t="str">
        <f>'242MLInput'!B539</f>
        <v/>
      </c>
      <c r="E383" s="90" t="str">
        <f t="shared" si="23"/>
        <v/>
      </c>
      <c r="F383" s="91" t="str">
        <f>'242MLInput'!H539</f>
        <v/>
      </c>
      <c r="G383" s="111" t="str">
        <f>'242MLInput'!N539</f>
        <v/>
      </c>
      <c r="H383" s="111" t="str">
        <f>'242MLInput'!O539</f>
        <v/>
      </c>
      <c r="I383" s="111" t="str">
        <f>'242MLInput'!Q539</f>
        <v/>
      </c>
      <c r="J383" s="112" t="str">
        <f>'242MLInput'!R539</f>
        <v/>
      </c>
      <c r="K383" s="113" t="str">
        <f>'242MLInput'!AC539</f>
        <v/>
      </c>
      <c r="L383" s="114"/>
      <c r="M383" s="115" t="str">
        <f>'242MLInput'!L539</f>
        <v/>
      </c>
      <c r="N383" s="111" t="str">
        <f>IF(F383="","",(IF(R383='242MLInput'!K539,"","ERROR!")))</f>
        <v/>
      </c>
      <c r="O383" s="64"/>
      <c r="P383" s="64"/>
      <c r="Q383" s="133"/>
      <c r="R383" s="224" t="str">
        <f t="shared" si="24"/>
        <v/>
      </c>
      <c r="S383" s="108" t="str">
        <f>HYPERLINK('242MLInput'!AD539)</f>
        <v/>
      </c>
      <c r="T383" s="108" t="str">
        <f>HYPERLINK('242MLInput'!AE539)</f>
        <v/>
      </c>
      <c r="U383" s="108" t="str">
        <f>HYPERLINK('242MLInput'!AF539)</f>
        <v/>
      </c>
      <c r="V383" s="108" t="str">
        <f>HYPERLINK('242MLInput'!AG539)</f>
        <v/>
      </c>
      <c r="W383" s="108" t="str">
        <f>HYPERLINK('242MLInput'!AH539)</f>
        <v/>
      </c>
      <c r="X383" s="108" t="str">
        <f>HYPERLINK('242MLInput'!AI539)</f>
        <v/>
      </c>
      <c r="Y383" s="108" t="str">
        <f>HYPERLINK('242MLInput'!AJ539)</f>
        <v/>
      </c>
      <c r="Z383" s="108" t="str">
        <f>HYPERLINK('242MLInput'!AK539)</f>
        <v/>
      </c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  <c r="CH383" s="88"/>
      <c r="CI383" s="88"/>
      <c r="CJ383" s="88"/>
      <c r="CK383" s="88"/>
      <c r="CL383" s="88"/>
      <c r="CM383" s="88"/>
      <c r="CN383" s="88"/>
    </row>
    <row r="384" ht="10.5" customHeight="1">
      <c r="A384" s="12" t="str">
        <f t="shared" si="1"/>
        <v/>
      </c>
      <c r="B384" s="88" t="str">
        <f t="shared" si="2"/>
        <v/>
      </c>
      <c r="C384" s="88" t="str">
        <f t="shared" si="3"/>
        <v/>
      </c>
      <c r="D384" s="89" t="str">
        <f>'242MLInput'!B540</f>
        <v/>
      </c>
      <c r="E384" s="90" t="str">
        <f t="shared" si="23"/>
        <v/>
      </c>
      <c r="F384" s="91" t="str">
        <f>'242MLInput'!H540</f>
        <v/>
      </c>
      <c r="G384" s="111" t="str">
        <f>'242MLInput'!N540</f>
        <v/>
      </c>
      <c r="H384" s="111" t="str">
        <f>'242MLInput'!O540</f>
        <v/>
      </c>
      <c r="I384" s="111" t="str">
        <f>'242MLInput'!Q540</f>
        <v/>
      </c>
      <c r="J384" s="112" t="str">
        <f>'242MLInput'!R540</f>
        <v/>
      </c>
      <c r="K384" s="113" t="str">
        <f>'242MLInput'!AC540</f>
        <v/>
      </c>
      <c r="L384" s="114"/>
      <c r="M384" s="115" t="str">
        <f>'242MLInput'!L540</f>
        <v/>
      </c>
      <c r="N384" s="111" t="str">
        <f>IF(F384="","",(IF(R384='242MLInput'!K540,"","ERROR!")))</f>
        <v/>
      </c>
      <c r="O384" s="64"/>
      <c r="P384" s="64"/>
      <c r="Q384" s="133"/>
      <c r="R384" s="224" t="str">
        <f t="shared" si="24"/>
        <v/>
      </c>
      <c r="S384" s="108" t="str">
        <f>HYPERLINK('242MLInput'!AD540)</f>
        <v/>
      </c>
      <c r="T384" s="108" t="str">
        <f>HYPERLINK('242MLInput'!AE540)</f>
        <v/>
      </c>
      <c r="U384" s="108" t="str">
        <f>HYPERLINK('242MLInput'!AF540)</f>
        <v/>
      </c>
      <c r="V384" s="108" t="str">
        <f>HYPERLINK('242MLInput'!AG540)</f>
        <v/>
      </c>
      <c r="W384" s="108" t="str">
        <f>HYPERLINK('242MLInput'!AH540)</f>
        <v/>
      </c>
      <c r="X384" s="108" t="str">
        <f>HYPERLINK('242MLInput'!AI540)</f>
        <v/>
      </c>
      <c r="Y384" s="108" t="str">
        <f>HYPERLINK('242MLInput'!AJ540)</f>
        <v/>
      </c>
      <c r="Z384" s="108" t="str">
        <f>HYPERLINK('242MLInput'!AK540)</f>
        <v/>
      </c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  <c r="CH384" s="88"/>
      <c r="CI384" s="88"/>
      <c r="CJ384" s="88"/>
      <c r="CK384" s="88"/>
      <c r="CL384" s="88"/>
      <c r="CM384" s="88"/>
      <c r="CN384" s="88"/>
    </row>
    <row r="385" ht="10.5" customHeight="1">
      <c r="A385" s="12" t="str">
        <f t="shared" si="1"/>
        <v/>
      </c>
      <c r="B385" s="88" t="str">
        <f t="shared" si="2"/>
        <v/>
      </c>
      <c r="C385" s="88" t="str">
        <f t="shared" si="3"/>
        <v/>
      </c>
      <c r="D385" s="89" t="str">
        <f>'242MLInput'!B541</f>
        <v/>
      </c>
      <c r="E385" s="90" t="str">
        <f t="shared" si="23"/>
        <v/>
      </c>
      <c r="F385" s="91" t="str">
        <f>'242MLInput'!H541</f>
        <v/>
      </c>
      <c r="G385" s="111" t="str">
        <f>'242MLInput'!N541</f>
        <v/>
      </c>
      <c r="H385" s="111" t="str">
        <f>'242MLInput'!O541</f>
        <v/>
      </c>
      <c r="I385" s="111" t="str">
        <f>'242MLInput'!Q541</f>
        <v/>
      </c>
      <c r="J385" s="112" t="str">
        <f>'242MLInput'!R541</f>
        <v/>
      </c>
      <c r="K385" s="113" t="str">
        <f>'242MLInput'!AC541</f>
        <v/>
      </c>
      <c r="L385" s="114"/>
      <c r="M385" s="115" t="str">
        <f>'242MLInput'!L541</f>
        <v/>
      </c>
      <c r="N385" s="111" t="str">
        <f>IF(F385="","",(IF(R385='242MLInput'!K541,"","ERROR!")))</f>
        <v/>
      </c>
      <c r="O385" s="64"/>
      <c r="P385" s="64"/>
      <c r="Q385" s="133"/>
      <c r="R385" s="224" t="str">
        <f t="shared" si="24"/>
        <v/>
      </c>
      <c r="S385" s="108" t="str">
        <f>HYPERLINK('242MLInput'!AD541)</f>
        <v/>
      </c>
      <c r="T385" s="108" t="str">
        <f>HYPERLINK('242MLInput'!AE541)</f>
        <v/>
      </c>
      <c r="U385" s="108" t="str">
        <f>HYPERLINK('242MLInput'!AF541)</f>
        <v/>
      </c>
      <c r="V385" s="108" t="str">
        <f>HYPERLINK('242MLInput'!AG541)</f>
        <v/>
      </c>
      <c r="W385" s="108" t="str">
        <f>HYPERLINK('242MLInput'!AH541)</f>
        <v/>
      </c>
      <c r="X385" s="108" t="str">
        <f>HYPERLINK('242MLInput'!AI541)</f>
        <v/>
      </c>
      <c r="Y385" s="108" t="str">
        <f>HYPERLINK('242MLInput'!AJ541)</f>
        <v/>
      </c>
      <c r="Z385" s="108" t="str">
        <f>HYPERLINK('242MLInput'!AK541)</f>
        <v/>
      </c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  <c r="CH385" s="88"/>
      <c r="CI385" s="88"/>
      <c r="CJ385" s="88"/>
      <c r="CK385" s="88"/>
      <c r="CL385" s="88"/>
      <c r="CM385" s="88"/>
      <c r="CN385" s="88"/>
    </row>
    <row r="386" ht="10.5" customHeight="1">
      <c r="A386" s="12" t="str">
        <f t="shared" si="1"/>
        <v/>
      </c>
      <c r="B386" s="88" t="str">
        <f t="shared" si="2"/>
        <v/>
      </c>
      <c r="C386" s="88" t="str">
        <f t="shared" si="3"/>
        <v/>
      </c>
      <c r="D386" s="89" t="str">
        <f>'242MLInput'!B542</f>
        <v/>
      </c>
      <c r="E386" s="90" t="str">
        <f t="shared" si="23"/>
        <v/>
      </c>
      <c r="F386" s="91" t="str">
        <f>'242MLInput'!H542</f>
        <v/>
      </c>
      <c r="G386" s="111" t="str">
        <f>'242MLInput'!N542</f>
        <v/>
      </c>
      <c r="H386" s="111" t="str">
        <f>'242MLInput'!O542</f>
        <v/>
      </c>
      <c r="I386" s="111" t="str">
        <f>'242MLInput'!Q542</f>
        <v/>
      </c>
      <c r="J386" s="112" t="str">
        <f>'242MLInput'!R542</f>
        <v/>
      </c>
      <c r="K386" s="113" t="str">
        <f>'242MLInput'!AC542</f>
        <v/>
      </c>
      <c r="L386" s="114"/>
      <c r="M386" s="115" t="str">
        <f>'242MLInput'!L542</f>
        <v/>
      </c>
      <c r="N386" s="111" t="str">
        <f>IF(F386="","",(IF(R386='242MLInput'!K542,"","ERROR!")))</f>
        <v/>
      </c>
      <c r="O386" s="64"/>
      <c r="P386" s="64"/>
      <c r="Q386" s="133"/>
      <c r="R386" s="224" t="str">
        <f t="shared" si="24"/>
        <v/>
      </c>
      <c r="S386" s="108" t="str">
        <f>HYPERLINK('242MLInput'!AD542)</f>
        <v/>
      </c>
      <c r="T386" s="108" t="str">
        <f>HYPERLINK('242MLInput'!AE542)</f>
        <v/>
      </c>
      <c r="U386" s="108" t="str">
        <f>HYPERLINK('242MLInput'!AF542)</f>
        <v/>
      </c>
      <c r="V386" s="108" t="str">
        <f>HYPERLINK('242MLInput'!AG542)</f>
        <v/>
      </c>
      <c r="W386" s="108" t="str">
        <f>HYPERLINK('242MLInput'!AH542)</f>
        <v/>
      </c>
      <c r="X386" s="108" t="str">
        <f>HYPERLINK('242MLInput'!AI542)</f>
        <v/>
      </c>
      <c r="Y386" s="108" t="str">
        <f>HYPERLINK('242MLInput'!AJ542)</f>
        <v/>
      </c>
      <c r="Z386" s="108" t="str">
        <f>HYPERLINK('242MLInput'!AK542)</f>
        <v/>
      </c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  <c r="CH386" s="88"/>
      <c r="CI386" s="88"/>
      <c r="CJ386" s="88"/>
      <c r="CK386" s="88"/>
      <c r="CL386" s="88"/>
      <c r="CM386" s="88"/>
      <c r="CN386" s="88"/>
    </row>
    <row r="387" ht="10.5" customHeight="1">
      <c r="A387" s="12" t="str">
        <f t="shared" si="1"/>
        <v/>
      </c>
      <c r="B387" s="88" t="str">
        <f t="shared" si="2"/>
        <v/>
      </c>
      <c r="C387" s="88" t="str">
        <f t="shared" si="3"/>
        <v/>
      </c>
      <c r="D387" s="89" t="str">
        <f>'242MLInput'!B543</f>
        <v/>
      </c>
      <c r="E387" s="90" t="str">
        <f t="shared" si="23"/>
        <v/>
      </c>
      <c r="F387" s="91" t="str">
        <f>'242MLInput'!H543</f>
        <v/>
      </c>
      <c r="G387" s="111" t="str">
        <f>'242MLInput'!N543</f>
        <v/>
      </c>
      <c r="H387" s="111" t="str">
        <f>'242MLInput'!O543</f>
        <v/>
      </c>
      <c r="I387" s="111" t="str">
        <f>'242MLInput'!Q543</f>
        <v/>
      </c>
      <c r="J387" s="112" t="str">
        <f>'242MLInput'!R543</f>
        <v/>
      </c>
      <c r="K387" s="113" t="str">
        <f>'242MLInput'!AC543</f>
        <v/>
      </c>
      <c r="L387" s="114"/>
      <c r="M387" s="115" t="str">
        <f>'242MLInput'!L543</f>
        <v/>
      </c>
      <c r="N387" s="111" t="str">
        <f>IF(F387="","",(IF(R387='242MLInput'!K543,"","ERROR!")))</f>
        <v/>
      </c>
      <c r="O387" s="64"/>
      <c r="P387" s="64"/>
      <c r="Q387" s="133"/>
      <c r="R387" s="224" t="str">
        <f t="shared" si="24"/>
        <v/>
      </c>
      <c r="S387" s="108" t="str">
        <f>HYPERLINK('242MLInput'!AD543)</f>
        <v/>
      </c>
      <c r="T387" s="108" t="str">
        <f>HYPERLINK('242MLInput'!AE543)</f>
        <v/>
      </c>
      <c r="U387" s="108" t="str">
        <f>HYPERLINK('242MLInput'!AF543)</f>
        <v/>
      </c>
      <c r="V387" s="108" t="str">
        <f>HYPERLINK('242MLInput'!AG543)</f>
        <v/>
      </c>
      <c r="W387" s="108" t="str">
        <f>HYPERLINK('242MLInput'!AH543)</f>
        <v/>
      </c>
      <c r="X387" s="108" t="str">
        <f>HYPERLINK('242MLInput'!AI543)</f>
        <v/>
      </c>
      <c r="Y387" s="108" t="str">
        <f>HYPERLINK('242MLInput'!AJ543)</f>
        <v/>
      </c>
      <c r="Z387" s="108" t="str">
        <f>HYPERLINK('242MLInput'!AK543)</f>
        <v/>
      </c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  <c r="CH387" s="88"/>
      <c r="CI387" s="88"/>
      <c r="CJ387" s="88"/>
      <c r="CK387" s="88"/>
      <c r="CL387" s="88"/>
      <c r="CM387" s="88"/>
      <c r="CN387" s="88"/>
    </row>
    <row r="388" ht="10.5" customHeight="1">
      <c r="A388" s="12" t="str">
        <f t="shared" si="1"/>
        <v/>
      </c>
      <c r="B388" s="88" t="str">
        <f t="shared" si="2"/>
        <v/>
      </c>
      <c r="C388" s="88" t="str">
        <f t="shared" si="3"/>
        <v/>
      </c>
      <c r="D388" s="89" t="str">
        <f>'242MLInput'!B544</f>
        <v/>
      </c>
      <c r="E388" s="90" t="str">
        <f t="shared" si="23"/>
        <v/>
      </c>
      <c r="F388" s="91" t="str">
        <f>'242MLInput'!H544</f>
        <v/>
      </c>
      <c r="G388" s="111" t="str">
        <f>'242MLInput'!N544</f>
        <v/>
      </c>
      <c r="H388" s="111" t="str">
        <f>'242MLInput'!O544</f>
        <v/>
      </c>
      <c r="I388" s="111" t="str">
        <f>'242MLInput'!Q544</f>
        <v/>
      </c>
      <c r="J388" s="112" t="str">
        <f>'242MLInput'!R544</f>
        <v/>
      </c>
      <c r="K388" s="113" t="str">
        <f>'242MLInput'!AC544</f>
        <v/>
      </c>
      <c r="L388" s="114"/>
      <c r="M388" s="115" t="str">
        <f>'242MLInput'!L544</f>
        <v/>
      </c>
      <c r="N388" s="111" t="str">
        <f>IF(F388="","",(IF(R388='242MLInput'!K544,"","ERROR!")))</f>
        <v/>
      </c>
      <c r="O388" s="64"/>
      <c r="P388" s="64"/>
      <c r="Q388" s="133"/>
      <c r="R388" s="224" t="str">
        <f t="shared" si="24"/>
        <v/>
      </c>
      <c r="S388" s="108" t="str">
        <f>HYPERLINK('242MLInput'!AD544)</f>
        <v/>
      </c>
      <c r="T388" s="108" t="str">
        <f>HYPERLINK('242MLInput'!AE544)</f>
        <v/>
      </c>
      <c r="U388" s="108" t="str">
        <f>HYPERLINK('242MLInput'!AF544)</f>
        <v/>
      </c>
      <c r="V388" s="108" t="str">
        <f>HYPERLINK('242MLInput'!AG544)</f>
        <v/>
      </c>
      <c r="W388" s="108" t="str">
        <f>HYPERLINK('242MLInput'!AH544)</f>
        <v/>
      </c>
      <c r="X388" s="108" t="str">
        <f>HYPERLINK('242MLInput'!AI544)</f>
        <v/>
      </c>
      <c r="Y388" s="108" t="str">
        <f>HYPERLINK('242MLInput'!AJ544)</f>
        <v/>
      </c>
      <c r="Z388" s="108" t="str">
        <f>HYPERLINK('242MLInput'!AK544)</f>
        <v/>
      </c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  <c r="CH388" s="88"/>
      <c r="CI388" s="88"/>
      <c r="CJ388" s="88"/>
      <c r="CK388" s="88"/>
      <c r="CL388" s="88"/>
      <c r="CM388" s="88"/>
      <c r="CN388" s="88"/>
    </row>
    <row r="389" ht="10.5" customHeight="1">
      <c r="A389" s="12" t="str">
        <f t="shared" si="1"/>
        <v/>
      </c>
      <c r="B389" s="88" t="str">
        <f t="shared" si="2"/>
        <v/>
      </c>
      <c r="C389" s="88" t="str">
        <f t="shared" si="3"/>
        <v/>
      </c>
      <c r="D389" s="89" t="str">
        <f>'242MLInput'!B545</f>
        <v/>
      </c>
      <c r="E389" s="90" t="str">
        <f t="shared" si="23"/>
        <v/>
      </c>
      <c r="F389" s="91" t="str">
        <f>'242MLInput'!H545</f>
        <v/>
      </c>
      <c r="G389" s="111" t="str">
        <f>'242MLInput'!N545</f>
        <v/>
      </c>
      <c r="H389" s="111" t="str">
        <f>'242MLInput'!O545</f>
        <v/>
      </c>
      <c r="I389" s="111" t="str">
        <f>'242MLInput'!Q545</f>
        <v/>
      </c>
      <c r="J389" s="112" t="str">
        <f>'242MLInput'!R545</f>
        <v/>
      </c>
      <c r="K389" s="113" t="str">
        <f>'242MLInput'!AC545</f>
        <v/>
      </c>
      <c r="L389" s="114"/>
      <c r="M389" s="115" t="str">
        <f>'242MLInput'!L545</f>
        <v/>
      </c>
      <c r="N389" s="111" t="str">
        <f>IF(F389="","",(IF(R389='242MLInput'!K545,"","ERROR!")))</f>
        <v/>
      </c>
      <c r="O389" s="64"/>
      <c r="P389" s="64"/>
      <c r="Q389" s="133"/>
      <c r="R389" s="224" t="str">
        <f t="shared" si="24"/>
        <v/>
      </c>
      <c r="S389" s="108" t="str">
        <f>HYPERLINK('242MLInput'!AD545)</f>
        <v/>
      </c>
      <c r="T389" s="108" t="str">
        <f>HYPERLINK('242MLInput'!AE545)</f>
        <v/>
      </c>
      <c r="U389" s="108" t="str">
        <f>HYPERLINK('242MLInput'!AF545)</f>
        <v/>
      </c>
      <c r="V389" s="108" t="str">
        <f>HYPERLINK('242MLInput'!AG545)</f>
        <v/>
      </c>
      <c r="W389" s="108" t="str">
        <f>HYPERLINK('242MLInput'!AH545)</f>
        <v/>
      </c>
      <c r="X389" s="108" t="str">
        <f>HYPERLINK('242MLInput'!AI545)</f>
        <v/>
      </c>
      <c r="Y389" s="108" t="str">
        <f>HYPERLINK('242MLInput'!AJ545)</f>
        <v/>
      </c>
      <c r="Z389" s="108" t="str">
        <f>HYPERLINK('242MLInput'!AK545)</f>
        <v/>
      </c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</row>
    <row r="390" ht="10.5" customHeight="1">
      <c r="A390" s="12" t="str">
        <f t="shared" si="1"/>
        <v/>
      </c>
      <c r="B390" s="88" t="str">
        <f t="shared" si="2"/>
        <v/>
      </c>
      <c r="C390" s="88" t="str">
        <f t="shared" si="3"/>
        <v/>
      </c>
      <c r="D390" s="89" t="str">
        <f>'242MLInput'!B546</f>
        <v/>
      </c>
      <c r="E390" s="90" t="str">
        <f t="shared" si="23"/>
        <v/>
      </c>
      <c r="F390" s="91" t="str">
        <f>'242MLInput'!H546</f>
        <v/>
      </c>
      <c r="G390" s="111" t="str">
        <f>'242MLInput'!N546</f>
        <v/>
      </c>
      <c r="H390" s="111" t="str">
        <f>'242MLInput'!O546</f>
        <v/>
      </c>
      <c r="I390" s="111" t="str">
        <f>'242MLInput'!Q546</f>
        <v/>
      </c>
      <c r="J390" s="112" t="str">
        <f>'242MLInput'!R546</f>
        <v/>
      </c>
      <c r="K390" s="113" t="str">
        <f>'242MLInput'!AC546</f>
        <v/>
      </c>
      <c r="L390" s="114"/>
      <c r="M390" s="115" t="str">
        <f>'242MLInput'!L546</f>
        <v/>
      </c>
      <c r="N390" s="111" t="str">
        <f>IF(F390="","",(IF(R390='242MLInput'!K546,"","ERROR!")))</f>
        <v/>
      </c>
      <c r="O390" s="64"/>
      <c r="P390" s="64"/>
      <c r="Q390" s="133"/>
      <c r="R390" s="224" t="str">
        <f t="shared" si="24"/>
        <v/>
      </c>
      <c r="S390" s="108" t="str">
        <f>HYPERLINK('242MLInput'!AD546)</f>
        <v/>
      </c>
      <c r="T390" s="108" t="str">
        <f>HYPERLINK('242MLInput'!AE546)</f>
        <v/>
      </c>
      <c r="U390" s="108" t="str">
        <f>HYPERLINK('242MLInput'!AF546)</f>
        <v/>
      </c>
      <c r="V390" s="108" t="str">
        <f>HYPERLINK('242MLInput'!AG546)</f>
        <v/>
      </c>
      <c r="W390" s="108" t="str">
        <f>HYPERLINK('242MLInput'!AH546)</f>
        <v/>
      </c>
      <c r="X390" s="108" t="str">
        <f>HYPERLINK('242MLInput'!AI546)</f>
        <v/>
      </c>
      <c r="Y390" s="108" t="str">
        <f>HYPERLINK('242MLInput'!AJ546)</f>
        <v/>
      </c>
      <c r="Z390" s="108" t="str">
        <f>HYPERLINK('242MLInput'!AK546)</f>
        <v/>
      </c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  <c r="CH390" s="88"/>
      <c r="CI390" s="88"/>
      <c r="CJ390" s="88"/>
      <c r="CK390" s="88"/>
      <c r="CL390" s="88"/>
      <c r="CM390" s="88"/>
      <c r="CN390" s="88"/>
    </row>
    <row r="391" ht="10.5" customHeight="1">
      <c r="A391" s="12" t="str">
        <f t="shared" si="1"/>
        <v/>
      </c>
      <c r="B391" s="88" t="str">
        <f t="shared" si="2"/>
        <v/>
      </c>
      <c r="C391" s="88" t="str">
        <f t="shared" si="3"/>
        <v/>
      </c>
      <c r="D391" s="89" t="str">
        <f>'242MLInput'!B547</f>
        <v/>
      </c>
      <c r="E391" s="90" t="str">
        <f t="shared" si="23"/>
        <v/>
      </c>
      <c r="F391" s="91" t="str">
        <f>'242MLInput'!H547</f>
        <v/>
      </c>
      <c r="G391" s="111" t="str">
        <f>'242MLInput'!N547</f>
        <v/>
      </c>
      <c r="H391" s="111" t="str">
        <f>'242MLInput'!O547</f>
        <v/>
      </c>
      <c r="I391" s="111" t="str">
        <f>'242MLInput'!Q547</f>
        <v/>
      </c>
      <c r="J391" s="112" t="str">
        <f>'242MLInput'!R547</f>
        <v/>
      </c>
      <c r="K391" s="113" t="str">
        <f>'242MLInput'!AC547</f>
        <v/>
      </c>
      <c r="L391" s="114"/>
      <c r="M391" s="115" t="str">
        <f>'242MLInput'!L547</f>
        <v/>
      </c>
      <c r="N391" s="111" t="str">
        <f>IF(F391="","",(IF(R391='242MLInput'!K547,"","ERROR!")))</f>
        <v/>
      </c>
      <c r="O391" s="64"/>
      <c r="P391" s="64"/>
      <c r="Q391" s="133"/>
      <c r="R391" s="224" t="str">
        <f t="shared" si="24"/>
        <v/>
      </c>
      <c r="S391" s="108" t="str">
        <f>HYPERLINK('242MLInput'!AD547)</f>
        <v/>
      </c>
      <c r="T391" s="108" t="str">
        <f>HYPERLINK('242MLInput'!AE547)</f>
        <v/>
      </c>
      <c r="U391" s="108" t="str">
        <f>HYPERLINK('242MLInput'!AF547)</f>
        <v/>
      </c>
      <c r="V391" s="108" t="str">
        <f>HYPERLINK('242MLInput'!AG547)</f>
        <v/>
      </c>
      <c r="W391" s="108" t="str">
        <f>HYPERLINK('242MLInput'!AH547)</f>
        <v/>
      </c>
      <c r="X391" s="108" t="str">
        <f>HYPERLINK('242MLInput'!AI547)</f>
        <v/>
      </c>
      <c r="Y391" s="108" t="str">
        <f>HYPERLINK('242MLInput'!AJ547)</f>
        <v/>
      </c>
      <c r="Z391" s="108" t="str">
        <f>HYPERLINK('242MLInput'!AK547)</f>
        <v/>
      </c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  <c r="CH391" s="88"/>
      <c r="CI391" s="88"/>
      <c r="CJ391" s="88"/>
      <c r="CK391" s="88"/>
      <c r="CL391" s="88"/>
      <c r="CM391" s="88"/>
      <c r="CN391" s="88"/>
    </row>
    <row r="392" ht="10.5" customHeight="1">
      <c r="A392" s="12" t="str">
        <f t="shared" si="1"/>
        <v/>
      </c>
      <c r="B392" s="88" t="str">
        <f t="shared" si="2"/>
        <v/>
      </c>
      <c r="C392" s="88" t="str">
        <f t="shared" si="3"/>
        <v/>
      </c>
      <c r="D392" s="89" t="str">
        <f>'242MLInput'!B548</f>
        <v/>
      </c>
      <c r="E392" s="90" t="str">
        <f t="shared" si="23"/>
        <v/>
      </c>
      <c r="F392" s="91" t="str">
        <f>'242MLInput'!H548</f>
        <v/>
      </c>
      <c r="G392" s="111" t="str">
        <f>'242MLInput'!N548</f>
        <v/>
      </c>
      <c r="H392" s="111" t="str">
        <f>'242MLInput'!O548</f>
        <v/>
      </c>
      <c r="I392" s="111" t="str">
        <f>'242MLInput'!Q548</f>
        <v/>
      </c>
      <c r="J392" s="112" t="str">
        <f>'242MLInput'!R548</f>
        <v/>
      </c>
      <c r="K392" s="113" t="str">
        <f>'242MLInput'!AC548</f>
        <v/>
      </c>
      <c r="L392" s="114"/>
      <c r="M392" s="115" t="str">
        <f>'242MLInput'!L548</f>
        <v/>
      </c>
      <c r="N392" s="111" t="str">
        <f>IF(F392="","",(IF(R392='242MLInput'!K548,"","ERROR!")))</f>
        <v/>
      </c>
      <c r="O392" s="64"/>
      <c r="P392" s="64"/>
      <c r="Q392" s="133"/>
      <c r="R392" s="224" t="str">
        <f t="shared" si="24"/>
        <v/>
      </c>
      <c r="S392" s="108" t="str">
        <f>HYPERLINK('242MLInput'!AD548)</f>
        <v/>
      </c>
      <c r="T392" s="108" t="str">
        <f>HYPERLINK('242MLInput'!AE548)</f>
        <v/>
      </c>
      <c r="U392" s="108" t="str">
        <f>HYPERLINK('242MLInput'!AF548)</f>
        <v/>
      </c>
      <c r="V392" s="108" t="str">
        <f>HYPERLINK('242MLInput'!AG548)</f>
        <v/>
      </c>
      <c r="W392" s="108" t="str">
        <f>HYPERLINK('242MLInput'!AH548)</f>
        <v/>
      </c>
      <c r="X392" s="108" t="str">
        <f>HYPERLINK('242MLInput'!AI548)</f>
        <v/>
      </c>
      <c r="Y392" s="108" t="str">
        <f>HYPERLINK('242MLInput'!AJ548)</f>
        <v/>
      </c>
      <c r="Z392" s="108" t="str">
        <f>HYPERLINK('242MLInput'!AK548)</f>
        <v/>
      </c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  <c r="CH392" s="88"/>
      <c r="CI392" s="88"/>
      <c r="CJ392" s="88"/>
      <c r="CK392" s="88"/>
      <c r="CL392" s="88"/>
      <c r="CM392" s="88"/>
      <c r="CN392" s="88"/>
    </row>
    <row r="393" ht="10.5" customHeight="1">
      <c r="A393" s="12" t="str">
        <f t="shared" si="1"/>
        <v/>
      </c>
      <c r="B393" s="88" t="str">
        <f t="shared" si="2"/>
        <v/>
      </c>
      <c r="C393" s="88" t="str">
        <f t="shared" si="3"/>
        <v/>
      </c>
      <c r="D393" s="89" t="str">
        <f>'242MLInput'!B549</f>
        <v/>
      </c>
      <c r="E393" s="90" t="str">
        <f t="shared" si="23"/>
        <v/>
      </c>
      <c r="F393" s="91" t="str">
        <f>'242MLInput'!H549</f>
        <v/>
      </c>
      <c r="G393" s="111" t="str">
        <f>'242MLInput'!N549</f>
        <v/>
      </c>
      <c r="H393" s="111" t="str">
        <f>'242MLInput'!O549</f>
        <v/>
      </c>
      <c r="I393" s="111" t="str">
        <f>'242MLInput'!Q549</f>
        <v/>
      </c>
      <c r="J393" s="112" t="str">
        <f>'242MLInput'!R549</f>
        <v/>
      </c>
      <c r="K393" s="113" t="str">
        <f>'242MLInput'!AC549</f>
        <v/>
      </c>
      <c r="L393" s="114"/>
      <c r="M393" s="115" t="str">
        <f>'242MLInput'!L549</f>
        <v/>
      </c>
      <c r="N393" s="111" t="str">
        <f>IF(F393="","",(IF(R393='242MLInput'!K549,"","ERROR!")))</f>
        <v/>
      </c>
      <c r="O393" s="64"/>
      <c r="P393" s="64"/>
      <c r="Q393" s="133"/>
      <c r="R393" s="224" t="str">
        <f t="shared" si="24"/>
        <v/>
      </c>
      <c r="S393" s="108" t="str">
        <f>HYPERLINK('242MLInput'!AD549)</f>
        <v/>
      </c>
      <c r="T393" s="108" t="str">
        <f>HYPERLINK('242MLInput'!AE549)</f>
        <v/>
      </c>
      <c r="U393" s="108" t="str">
        <f>HYPERLINK('242MLInput'!AF549)</f>
        <v/>
      </c>
      <c r="V393" s="108" t="str">
        <f>HYPERLINK('242MLInput'!AG549)</f>
        <v/>
      </c>
      <c r="W393" s="108" t="str">
        <f>HYPERLINK('242MLInput'!AH549)</f>
        <v/>
      </c>
      <c r="X393" s="108" t="str">
        <f>HYPERLINK('242MLInput'!AI549)</f>
        <v/>
      </c>
      <c r="Y393" s="108" t="str">
        <f>HYPERLINK('242MLInput'!AJ549)</f>
        <v/>
      </c>
      <c r="Z393" s="108" t="str">
        <f>HYPERLINK('242MLInput'!AK549)</f>
        <v/>
      </c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  <c r="CH393" s="88"/>
      <c r="CI393" s="88"/>
      <c r="CJ393" s="88"/>
      <c r="CK393" s="88"/>
      <c r="CL393" s="88"/>
      <c r="CM393" s="88"/>
      <c r="CN393" s="88"/>
    </row>
    <row r="394" ht="10.5" customHeight="1">
      <c r="A394" s="12" t="str">
        <f t="shared" si="1"/>
        <v/>
      </c>
      <c r="B394" s="88" t="str">
        <f t="shared" si="2"/>
        <v/>
      </c>
      <c r="C394" s="88" t="str">
        <f t="shared" si="3"/>
        <v/>
      </c>
      <c r="D394" s="89" t="str">
        <f>'242MLInput'!B550</f>
        <v/>
      </c>
      <c r="E394" s="90" t="str">
        <f t="shared" si="23"/>
        <v/>
      </c>
      <c r="F394" s="91" t="str">
        <f>'242MLInput'!H550</f>
        <v/>
      </c>
      <c r="G394" s="111" t="str">
        <f>'242MLInput'!N550</f>
        <v/>
      </c>
      <c r="H394" s="111" t="str">
        <f>'242MLInput'!O550</f>
        <v/>
      </c>
      <c r="I394" s="111" t="str">
        <f>'242MLInput'!Q550</f>
        <v/>
      </c>
      <c r="J394" s="112" t="str">
        <f>'242MLInput'!R550</f>
        <v/>
      </c>
      <c r="K394" s="113" t="str">
        <f>'242MLInput'!AC550</f>
        <v/>
      </c>
      <c r="L394" s="114"/>
      <c r="M394" s="115" t="str">
        <f>'242MLInput'!L550</f>
        <v/>
      </c>
      <c r="N394" s="111" t="str">
        <f>IF(F394="","",(IF(R394='242MLInput'!K550,"","ERROR!")))</f>
        <v/>
      </c>
      <c r="O394" s="64"/>
      <c r="P394" s="64"/>
      <c r="Q394" s="133"/>
      <c r="R394" s="224" t="str">
        <f t="shared" si="24"/>
        <v/>
      </c>
      <c r="S394" s="108" t="str">
        <f>HYPERLINK('242MLInput'!AD550)</f>
        <v/>
      </c>
      <c r="T394" s="108" t="str">
        <f>HYPERLINK('242MLInput'!AE550)</f>
        <v/>
      </c>
      <c r="U394" s="108" t="str">
        <f>HYPERLINK('242MLInput'!AF550)</f>
        <v/>
      </c>
      <c r="V394" s="108" t="str">
        <f>HYPERLINK('242MLInput'!AG550)</f>
        <v/>
      </c>
      <c r="W394" s="108" t="str">
        <f>HYPERLINK('242MLInput'!AH550)</f>
        <v/>
      </c>
      <c r="X394" s="108" t="str">
        <f>HYPERLINK('242MLInput'!AI550)</f>
        <v/>
      </c>
      <c r="Y394" s="108" t="str">
        <f>HYPERLINK('242MLInput'!AJ550)</f>
        <v/>
      </c>
      <c r="Z394" s="108" t="str">
        <f>HYPERLINK('242MLInput'!AK550)</f>
        <v/>
      </c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  <c r="CH394" s="88"/>
      <c r="CI394" s="88"/>
      <c r="CJ394" s="88"/>
      <c r="CK394" s="88"/>
      <c r="CL394" s="88"/>
      <c r="CM394" s="88"/>
      <c r="CN394" s="88"/>
    </row>
    <row r="395" ht="10.5" customHeight="1">
      <c r="A395" s="12" t="str">
        <f t="shared" si="1"/>
        <v/>
      </c>
      <c r="B395" s="88" t="str">
        <f t="shared" si="2"/>
        <v/>
      </c>
      <c r="C395" s="88" t="str">
        <f t="shared" si="3"/>
        <v/>
      </c>
      <c r="D395" s="89" t="str">
        <f>'242MLInput'!B551</f>
        <v/>
      </c>
      <c r="E395" s="90" t="str">
        <f t="shared" si="23"/>
        <v/>
      </c>
      <c r="F395" s="91" t="str">
        <f>'242MLInput'!H551</f>
        <v/>
      </c>
      <c r="G395" s="111" t="str">
        <f>'242MLInput'!N551</f>
        <v/>
      </c>
      <c r="H395" s="111" t="str">
        <f>'242MLInput'!O551</f>
        <v/>
      </c>
      <c r="I395" s="111" t="str">
        <f>'242MLInput'!Q551</f>
        <v/>
      </c>
      <c r="J395" s="112" t="str">
        <f>'242MLInput'!R551</f>
        <v/>
      </c>
      <c r="K395" s="113" t="str">
        <f>'242MLInput'!AC551</f>
        <v/>
      </c>
      <c r="L395" s="114"/>
      <c r="M395" s="115" t="str">
        <f>'242MLInput'!L551</f>
        <v/>
      </c>
      <c r="N395" s="111" t="str">
        <f>IF(F395="","",(IF(R395='242MLInput'!K551,"","ERROR!")))</f>
        <v/>
      </c>
      <c r="O395" s="64"/>
      <c r="P395" s="64"/>
      <c r="Q395" s="133"/>
      <c r="R395" s="224" t="str">
        <f t="shared" si="24"/>
        <v/>
      </c>
      <c r="S395" s="108" t="str">
        <f>HYPERLINK('242MLInput'!AD551)</f>
        <v/>
      </c>
      <c r="T395" s="108" t="str">
        <f>HYPERLINK('242MLInput'!AE551)</f>
        <v/>
      </c>
      <c r="U395" s="108" t="str">
        <f>HYPERLINK('242MLInput'!AF551)</f>
        <v/>
      </c>
      <c r="V395" s="108" t="str">
        <f>HYPERLINK('242MLInput'!AG551)</f>
        <v/>
      </c>
      <c r="W395" s="108" t="str">
        <f>HYPERLINK('242MLInput'!AH551)</f>
        <v/>
      </c>
      <c r="X395" s="108" t="str">
        <f>HYPERLINK('242MLInput'!AI551)</f>
        <v/>
      </c>
      <c r="Y395" s="108" t="str">
        <f>HYPERLINK('242MLInput'!AJ551)</f>
        <v/>
      </c>
      <c r="Z395" s="108" t="str">
        <f>HYPERLINK('242MLInput'!AK551)</f>
        <v/>
      </c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  <c r="CH395" s="88"/>
      <c r="CI395" s="88"/>
      <c r="CJ395" s="88"/>
      <c r="CK395" s="88"/>
      <c r="CL395" s="88"/>
      <c r="CM395" s="88"/>
      <c r="CN395" s="88"/>
    </row>
    <row r="396" ht="10.5" customHeight="1">
      <c r="A396" s="12" t="str">
        <f t="shared" si="1"/>
        <v/>
      </c>
      <c r="B396" s="88" t="str">
        <f t="shared" si="2"/>
        <v/>
      </c>
      <c r="C396" s="88" t="str">
        <f t="shared" si="3"/>
        <v/>
      </c>
      <c r="D396" s="89" t="str">
        <f>'242MLInput'!B552</f>
        <v/>
      </c>
      <c r="E396" s="90" t="str">
        <f t="shared" si="23"/>
        <v/>
      </c>
      <c r="F396" s="91" t="str">
        <f>'242MLInput'!H552</f>
        <v/>
      </c>
      <c r="G396" s="111" t="str">
        <f>'242MLInput'!N552</f>
        <v/>
      </c>
      <c r="H396" s="111" t="str">
        <f>'242MLInput'!O552</f>
        <v/>
      </c>
      <c r="I396" s="111" t="str">
        <f>'242MLInput'!Q552</f>
        <v/>
      </c>
      <c r="J396" s="112" t="str">
        <f>'242MLInput'!R552</f>
        <v/>
      </c>
      <c r="K396" s="113" t="str">
        <f>'242MLInput'!AC552</f>
        <v/>
      </c>
      <c r="L396" s="114"/>
      <c r="M396" s="115" t="str">
        <f>'242MLInput'!L552</f>
        <v/>
      </c>
      <c r="N396" s="111" t="str">
        <f>IF(F396="","",(IF(R396='242MLInput'!K552,"","ERROR!")))</f>
        <v/>
      </c>
      <c r="O396" s="64"/>
      <c r="P396" s="64"/>
      <c r="Q396" s="133"/>
      <c r="R396" s="224" t="str">
        <f t="shared" si="24"/>
        <v/>
      </c>
      <c r="S396" s="108" t="str">
        <f>HYPERLINK('242MLInput'!AD552)</f>
        <v/>
      </c>
      <c r="T396" s="108" t="str">
        <f>HYPERLINK('242MLInput'!AE552)</f>
        <v/>
      </c>
      <c r="U396" s="108" t="str">
        <f>HYPERLINK('242MLInput'!AF552)</f>
        <v/>
      </c>
      <c r="V396" s="108" t="str">
        <f>HYPERLINK('242MLInput'!AG552)</f>
        <v/>
      </c>
      <c r="W396" s="108" t="str">
        <f>HYPERLINK('242MLInput'!AH552)</f>
        <v/>
      </c>
      <c r="X396" s="108" t="str">
        <f>HYPERLINK('242MLInput'!AI552)</f>
        <v/>
      </c>
      <c r="Y396" s="108" t="str">
        <f>HYPERLINK('242MLInput'!AJ552)</f>
        <v/>
      </c>
      <c r="Z396" s="108" t="str">
        <f>HYPERLINK('242MLInput'!AK552)</f>
        <v/>
      </c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  <c r="CH396" s="88"/>
      <c r="CI396" s="88"/>
      <c r="CJ396" s="88"/>
      <c r="CK396" s="88"/>
      <c r="CL396" s="88"/>
      <c r="CM396" s="88"/>
      <c r="CN396" s="88"/>
    </row>
    <row r="397" ht="10.5" customHeight="1">
      <c r="A397" s="12" t="str">
        <f t="shared" si="1"/>
        <v/>
      </c>
      <c r="B397" s="88" t="str">
        <f t="shared" si="2"/>
        <v/>
      </c>
      <c r="C397" s="88" t="str">
        <f t="shared" si="3"/>
        <v/>
      </c>
      <c r="D397" s="89" t="str">
        <f>'242MLInput'!B553</f>
        <v/>
      </c>
      <c r="E397" s="90" t="str">
        <f t="shared" si="23"/>
        <v/>
      </c>
      <c r="F397" s="91" t="str">
        <f>'242MLInput'!H553</f>
        <v/>
      </c>
      <c r="G397" s="111" t="str">
        <f>'242MLInput'!N553</f>
        <v/>
      </c>
      <c r="H397" s="111" t="str">
        <f>'242MLInput'!O553</f>
        <v/>
      </c>
      <c r="I397" s="111" t="str">
        <f>'242MLInput'!Q553</f>
        <v/>
      </c>
      <c r="J397" s="112" t="str">
        <f>'242MLInput'!R553</f>
        <v/>
      </c>
      <c r="K397" s="113" t="str">
        <f>'242MLInput'!AC553</f>
        <v/>
      </c>
      <c r="L397" s="114"/>
      <c r="M397" s="115" t="str">
        <f>'242MLInput'!L553</f>
        <v/>
      </c>
      <c r="N397" s="111" t="str">
        <f>IF(F397="","",(IF(R397='242MLInput'!K553,"","ERROR!")))</f>
        <v/>
      </c>
      <c r="O397" s="64"/>
      <c r="P397" s="64"/>
      <c r="Q397" s="133"/>
      <c r="R397" s="224" t="str">
        <f t="shared" si="24"/>
        <v/>
      </c>
      <c r="S397" s="108" t="str">
        <f>HYPERLINK('242MLInput'!AD553)</f>
        <v/>
      </c>
      <c r="T397" s="108" t="str">
        <f>HYPERLINK('242MLInput'!AE553)</f>
        <v/>
      </c>
      <c r="U397" s="108" t="str">
        <f>HYPERLINK('242MLInput'!AF553)</f>
        <v/>
      </c>
      <c r="V397" s="108" t="str">
        <f>HYPERLINK('242MLInput'!AG553)</f>
        <v/>
      </c>
      <c r="W397" s="108" t="str">
        <f>HYPERLINK('242MLInput'!AH553)</f>
        <v/>
      </c>
      <c r="X397" s="108" t="str">
        <f>HYPERLINK('242MLInput'!AI553)</f>
        <v/>
      </c>
      <c r="Y397" s="108" t="str">
        <f>HYPERLINK('242MLInput'!AJ553)</f>
        <v/>
      </c>
      <c r="Z397" s="108" t="str">
        <f>HYPERLINK('242MLInput'!AK553)</f>
        <v/>
      </c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  <c r="CH397" s="88"/>
      <c r="CI397" s="88"/>
      <c r="CJ397" s="88"/>
      <c r="CK397" s="88"/>
      <c r="CL397" s="88"/>
      <c r="CM397" s="88"/>
      <c r="CN397" s="88"/>
    </row>
    <row r="398" ht="10.5" customHeight="1">
      <c r="A398" s="12" t="str">
        <f t="shared" si="1"/>
        <v/>
      </c>
      <c r="B398" s="88" t="str">
        <f t="shared" si="2"/>
        <v/>
      </c>
      <c r="C398" s="88" t="str">
        <f t="shared" si="3"/>
        <v/>
      </c>
      <c r="D398" s="89" t="str">
        <f>'242MLInput'!B554</f>
        <v/>
      </c>
      <c r="E398" s="90" t="str">
        <f t="shared" si="23"/>
        <v/>
      </c>
      <c r="F398" s="91" t="str">
        <f>'242MLInput'!H554</f>
        <v/>
      </c>
      <c r="G398" s="111" t="str">
        <f>'242MLInput'!N554</f>
        <v/>
      </c>
      <c r="H398" s="111" t="str">
        <f>'242MLInput'!O554</f>
        <v/>
      </c>
      <c r="I398" s="111" t="str">
        <f>'242MLInput'!Q554</f>
        <v/>
      </c>
      <c r="J398" s="112" t="str">
        <f>'242MLInput'!R554</f>
        <v/>
      </c>
      <c r="K398" s="113" t="str">
        <f>'242MLInput'!AC554</f>
        <v/>
      </c>
      <c r="L398" s="114"/>
      <c r="M398" s="115" t="str">
        <f>'242MLInput'!L554</f>
        <v/>
      </c>
      <c r="N398" s="111" t="str">
        <f>IF(F398="","",(IF(R398='242MLInput'!K554,"","ERROR!")))</f>
        <v/>
      </c>
      <c r="O398" s="64"/>
      <c r="P398" s="64"/>
      <c r="Q398" s="133"/>
      <c r="R398" s="224" t="str">
        <f t="shared" si="24"/>
        <v/>
      </c>
      <c r="S398" s="108" t="str">
        <f>HYPERLINK('242MLInput'!AD554)</f>
        <v/>
      </c>
      <c r="T398" s="108" t="str">
        <f>HYPERLINK('242MLInput'!AE554)</f>
        <v/>
      </c>
      <c r="U398" s="108" t="str">
        <f>HYPERLINK('242MLInput'!AF554)</f>
        <v/>
      </c>
      <c r="V398" s="108" t="str">
        <f>HYPERLINK('242MLInput'!AG554)</f>
        <v/>
      </c>
      <c r="W398" s="108" t="str">
        <f>HYPERLINK('242MLInput'!AH554)</f>
        <v/>
      </c>
      <c r="X398" s="108" t="str">
        <f>HYPERLINK('242MLInput'!AI554)</f>
        <v/>
      </c>
      <c r="Y398" s="108" t="str">
        <f>HYPERLINK('242MLInput'!AJ554)</f>
        <v/>
      </c>
      <c r="Z398" s="108" t="str">
        <f>HYPERLINK('242MLInput'!AK554)</f>
        <v/>
      </c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  <c r="CH398" s="88"/>
      <c r="CI398" s="88"/>
      <c r="CJ398" s="88"/>
      <c r="CK398" s="88"/>
      <c r="CL398" s="88"/>
      <c r="CM398" s="88"/>
      <c r="CN398" s="88"/>
    </row>
    <row r="399" ht="10.5" customHeight="1">
      <c r="A399" s="12" t="str">
        <f t="shared" si="1"/>
        <v/>
      </c>
      <c r="B399" s="88" t="str">
        <f t="shared" si="2"/>
        <v/>
      </c>
      <c r="C399" s="88" t="str">
        <f t="shared" si="3"/>
        <v/>
      </c>
      <c r="D399" s="89" t="str">
        <f>'242MLInput'!B555</f>
        <v/>
      </c>
      <c r="E399" s="90" t="str">
        <f t="shared" si="23"/>
        <v/>
      </c>
      <c r="F399" s="91" t="str">
        <f>'242MLInput'!H555</f>
        <v/>
      </c>
      <c r="G399" s="111" t="str">
        <f>'242MLInput'!N555</f>
        <v/>
      </c>
      <c r="H399" s="111" t="str">
        <f>'242MLInput'!O555</f>
        <v/>
      </c>
      <c r="I399" s="111" t="str">
        <f>'242MLInput'!Q555</f>
        <v/>
      </c>
      <c r="J399" s="112" t="str">
        <f>'242MLInput'!R555</f>
        <v/>
      </c>
      <c r="K399" s="113" t="str">
        <f>'242MLInput'!AC555</f>
        <v/>
      </c>
      <c r="L399" s="114"/>
      <c r="M399" s="115" t="str">
        <f>'242MLInput'!L555</f>
        <v/>
      </c>
      <c r="N399" s="111" t="str">
        <f>IF(F399="","",(IF(R399='242MLInput'!K555,"","ERROR!")))</f>
        <v/>
      </c>
      <c r="O399" s="64"/>
      <c r="P399" s="64"/>
      <c r="Q399" s="133"/>
      <c r="R399" s="224" t="str">
        <f t="shared" si="24"/>
        <v/>
      </c>
      <c r="S399" s="108" t="str">
        <f>HYPERLINK('242MLInput'!AD555)</f>
        <v/>
      </c>
      <c r="T399" s="108" t="str">
        <f>HYPERLINK('242MLInput'!AE555)</f>
        <v/>
      </c>
      <c r="U399" s="108" t="str">
        <f>HYPERLINK('242MLInput'!AF555)</f>
        <v/>
      </c>
      <c r="V399" s="108" t="str">
        <f>HYPERLINK('242MLInput'!AG555)</f>
        <v/>
      </c>
      <c r="W399" s="108" t="str">
        <f>HYPERLINK('242MLInput'!AH555)</f>
        <v/>
      </c>
      <c r="X399" s="108" t="str">
        <f>HYPERLINK('242MLInput'!AI555)</f>
        <v/>
      </c>
      <c r="Y399" s="108" t="str">
        <f>HYPERLINK('242MLInput'!AJ555)</f>
        <v/>
      </c>
      <c r="Z399" s="108" t="str">
        <f>HYPERLINK('242MLInput'!AK555)</f>
        <v/>
      </c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  <c r="CH399" s="88"/>
      <c r="CI399" s="88"/>
      <c r="CJ399" s="88"/>
      <c r="CK399" s="88"/>
      <c r="CL399" s="88"/>
      <c r="CM399" s="88"/>
      <c r="CN399" s="88"/>
    </row>
    <row r="400" ht="10.5" customHeight="1">
      <c r="A400" s="12" t="str">
        <f t="shared" si="1"/>
        <v/>
      </c>
      <c r="B400" s="88" t="str">
        <f t="shared" si="2"/>
        <v/>
      </c>
      <c r="C400" s="88" t="str">
        <f t="shared" si="3"/>
        <v/>
      </c>
      <c r="D400" s="89" t="str">
        <f>'242MLInput'!B556</f>
        <v/>
      </c>
      <c r="E400" s="90" t="str">
        <f t="shared" si="23"/>
        <v/>
      </c>
      <c r="F400" s="91" t="str">
        <f>'242MLInput'!H556</f>
        <v/>
      </c>
      <c r="G400" s="111" t="str">
        <f>'242MLInput'!N556</f>
        <v/>
      </c>
      <c r="H400" s="111" t="str">
        <f>'242MLInput'!O556</f>
        <v/>
      </c>
      <c r="I400" s="111" t="str">
        <f>'242MLInput'!Q556</f>
        <v/>
      </c>
      <c r="J400" s="112" t="str">
        <f>'242MLInput'!R556</f>
        <v/>
      </c>
      <c r="K400" s="113" t="str">
        <f>'242MLInput'!AC556</f>
        <v/>
      </c>
      <c r="L400" s="114"/>
      <c r="M400" s="115" t="str">
        <f>'242MLInput'!L556</f>
        <v/>
      </c>
      <c r="N400" s="111" t="str">
        <f>IF(F400="","",(IF(R400='242MLInput'!K556,"","ERROR!")))</f>
        <v/>
      </c>
      <c r="O400" s="64"/>
      <c r="P400" s="64"/>
      <c r="Q400" s="133"/>
      <c r="R400" s="224" t="str">
        <f t="shared" si="24"/>
        <v/>
      </c>
      <c r="S400" s="108" t="str">
        <f>HYPERLINK('242MLInput'!AD556)</f>
        <v/>
      </c>
      <c r="T400" s="108" t="str">
        <f>HYPERLINK('242MLInput'!AE556)</f>
        <v/>
      </c>
      <c r="U400" s="108" t="str">
        <f>HYPERLINK('242MLInput'!AF556)</f>
        <v/>
      </c>
      <c r="V400" s="108" t="str">
        <f>HYPERLINK('242MLInput'!AG556)</f>
        <v/>
      </c>
      <c r="W400" s="108" t="str">
        <f>HYPERLINK('242MLInput'!AH556)</f>
        <v/>
      </c>
      <c r="X400" s="108" t="str">
        <f>HYPERLINK('242MLInput'!AI556)</f>
        <v/>
      </c>
      <c r="Y400" s="108" t="str">
        <f>HYPERLINK('242MLInput'!AJ556)</f>
        <v/>
      </c>
      <c r="Z400" s="108" t="str">
        <f>HYPERLINK('242MLInput'!AK556)</f>
        <v/>
      </c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  <c r="CH400" s="88"/>
      <c r="CI400" s="88"/>
      <c r="CJ400" s="88"/>
      <c r="CK400" s="88"/>
      <c r="CL400" s="88"/>
      <c r="CM400" s="88"/>
      <c r="CN400" s="88"/>
    </row>
    <row r="401" ht="10.5" customHeight="1">
      <c r="A401" s="12" t="str">
        <f t="shared" si="1"/>
        <v/>
      </c>
      <c r="B401" s="88" t="str">
        <f t="shared" si="2"/>
        <v/>
      </c>
      <c r="C401" s="88" t="str">
        <f t="shared" si="3"/>
        <v/>
      </c>
      <c r="D401" s="89" t="str">
        <f>'242MLInput'!B557</f>
        <v/>
      </c>
      <c r="E401" s="90" t="str">
        <f t="shared" si="23"/>
        <v/>
      </c>
      <c r="F401" s="91" t="str">
        <f>'242MLInput'!H557</f>
        <v/>
      </c>
      <c r="G401" s="111" t="str">
        <f>'242MLInput'!N557</f>
        <v/>
      </c>
      <c r="H401" s="111" t="str">
        <f>'242MLInput'!O557</f>
        <v/>
      </c>
      <c r="I401" s="111" t="str">
        <f>'242MLInput'!Q557</f>
        <v/>
      </c>
      <c r="J401" s="112" t="str">
        <f>'242MLInput'!R557</f>
        <v/>
      </c>
      <c r="K401" s="113" t="str">
        <f>'242MLInput'!AC557</f>
        <v/>
      </c>
      <c r="L401" s="114"/>
      <c r="M401" s="115" t="str">
        <f>'242MLInput'!L557</f>
        <v/>
      </c>
      <c r="N401" s="111" t="str">
        <f>IF(F401="","",(IF(R401='242MLInput'!K557,"","ERROR!")))</f>
        <v/>
      </c>
      <c r="O401" s="64"/>
      <c r="P401" s="64"/>
      <c r="Q401" s="133"/>
      <c r="R401" s="224" t="str">
        <f t="shared" si="24"/>
        <v/>
      </c>
      <c r="S401" s="108" t="str">
        <f>HYPERLINK('242MLInput'!AD557)</f>
        <v/>
      </c>
      <c r="T401" s="108" t="str">
        <f>HYPERLINK('242MLInput'!AE557)</f>
        <v/>
      </c>
      <c r="U401" s="108" t="str">
        <f>HYPERLINK('242MLInput'!AF557)</f>
        <v/>
      </c>
      <c r="V401" s="108" t="str">
        <f>HYPERLINK('242MLInput'!AG557)</f>
        <v/>
      </c>
      <c r="W401" s="108" t="str">
        <f>HYPERLINK('242MLInput'!AH557)</f>
        <v/>
      </c>
      <c r="X401" s="108" t="str">
        <f>HYPERLINK('242MLInput'!AI557)</f>
        <v/>
      </c>
      <c r="Y401" s="108" t="str">
        <f>HYPERLINK('242MLInput'!AJ557)</f>
        <v/>
      </c>
      <c r="Z401" s="108" t="str">
        <f>HYPERLINK('242MLInput'!AK557)</f>
        <v/>
      </c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  <c r="CH401" s="88"/>
      <c r="CI401" s="88"/>
      <c r="CJ401" s="88"/>
      <c r="CK401" s="88"/>
      <c r="CL401" s="88"/>
      <c r="CM401" s="88"/>
      <c r="CN401" s="88"/>
    </row>
    <row r="402" ht="10.5" customHeight="1">
      <c r="A402" s="12" t="str">
        <f t="shared" si="1"/>
        <v/>
      </c>
      <c r="B402" s="88" t="str">
        <f t="shared" si="2"/>
        <v/>
      </c>
      <c r="C402" s="88" t="str">
        <f t="shared" si="3"/>
        <v/>
      </c>
      <c r="D402" s="89" t="str">
        <f>'242MLInput'!B558</f>
        <v/>
      </c>
      <c r="E402" s="90" t="str">
        <f t="shared" si="23"/>
        <v/>
      </c>
      <c r="F402" s="91" t="str">
        <f>'242MLInput'!H558</f>
        <v/>
      </c>
      <c r="G402" s="111" t="str">
        <f>'242MLInput'!N558</f>
        <v/>
      </c>
      <c r="H402" s="111" t="str">
        <f>'242MLInput'!O558</f>
        <v/>
      </c>
      <c r="I402" s="111" t="str">
        <f>'242MLInput'!Q558</f>
        <v/>
      </c>
      <c r="J402" s="112" t="str">
        <f>'242MLInput'!R558</f>
        <v/>
      </c>
      <c r="K402" s="113" t="str">
        <f>'242MLInput'!AC558</f>
        <v/>
      </c>
      <c r="L402" s="114"/>
      <c r="M402" s="115" t="str">
        <f>'242MLInput'!L558</f>
        <v/>
      </c>
      <c r="N402" s="111" t="str">
        <f>IF(F402="","",(IF(R402='242MLInput'!K558,"","ERROR!")))</f>
        <v/>
      </c>
      <c r="O402" s="64"/>
      <c r="P402" s="64"/>
      <c r="Q402" s="133"/>
      <c r="R402" s="224" t="str">
        <f t="shared" si="24"/>
        <v/>
      </c>
      <c r="S402" s="108" t="str">
        <f>HYPERLINK('242MLInput'!AD558)</f>
        <v/>
      </c>
      <c r="T402" s="108" t="str">
        <f>HYPERLINK('242MLInput'!AE558)</f>
        <v/>
      </c>
      <c r="U402" s="108" t="str">
        <f>HYPERLINK('242MLInput'!AF558)</f>
        <v/>
      </c>
      <c r="V402" s="108" t="str">
        <f>HYPERLINK('242MLInput'!AG558)</f>
        <v/>
      </c>
      <c r="W402" s="108" t="str">
        <f>HYPERLINK('242MLInput'!AH558)</f>
        <v/>
      </c>
      <c r="X402" s="108" t="str">
        <f>HYPERLINK('242MLInput'!AI558)</f>
        <v/>
      </c>
      <c r="Y402" s="108" t="str">
        <f>HYPERLINK('242MLInput'!AJ558)</f>
        <v/>
      </c>
      <c r="Z402" s="108" t="str">
        <f>HYPERLINK('242MLInput'!AK558)</f>
        <v/>
      </c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  <c r="CH402" s="88"/>
      <c r="CI402" s="88"/>
      <c r="CJ402" s="88"/>
      <c r="CK402" s="88"/>
      <c r="CL402" s="88"/>
      <c r="CM402" s="88"/>
      <c r="CN402" s="88"/>
    </row>
    <row r="403" ht="10.5" customHeight="1">
      <c r="A403" s="12" t="str">
        <f t="shared" si="1"/>
        <v/>
      </c>
      <c r="B403" s="88" t="str">
        <f t="shared" si="2"/>
        <v/>
      </c>
      <c r="C403" s="88" t="str">
        <f t="shared" si="3"/>
        <v/>
      </c>
      <c r="D403" s="89" t="str">
        <f>'242MLInput'!B559</f>
        <v/>
      </c>
      <c r="E403" s="90" t="str">
        <f t="shared" si="23"/>
        <v/>
      </c>
      <c r="F403" s="91" t="str">
        <f>'242MLInput'!H559</f>
        <v/>
      </c>
      <c r="G403" s="111" t="str">
        <f>'242MLInput'!N559</f>
        <v/>
      </c>
      <c r="H403" s="111" t="str">
        <f>'242MLInput'!O559</f>
        <v/>
      </c>
      <c r="I403" s="111" t="str">
        <f>'242MLInput'!Q559</f>
        <v/>
      </c>
      <c r="J403" s="112" t="str">
        <f>'242MLInput'!R559</f>
        <v/>
      </c>
      <c r="K403" s="113" t="str">
        <f>'242MLInput'!AC559</f>
        <v/>
      </c>
      <c r="L403" s="114"/>
      <c r="M403" s="115" t="str">
        <f>'242MLInput'!L559</f>
        <v/>
      </c>
      <c r="N403" s="111" t="str">
        <f>IF(F403="","",(IF(R403='242MLInput'!K559,"","ERROR!")))</f>
        <v/>
      </c>
      <c r="O403" s="64"/>
      <c r="P403" s="64"/>
      <c r="Q403" s="133"/>
      <c r="R403" s="224" t="str">
        <f t="shared" si="24"/>
        <v/>
      </c>
      <c r="S403" s="108" t="str">
        <f>HYPERLINK('242MLInput'!AD559)</f>
        <v/>
      </c>
      <c r="T403" s="108" t="str">
        <f>HYPERLINK('242MLInput'!AE559)</f>
        <v/>
      </c>
      <c r="U403" s="108" t="str">
        <f>HYPERLINK('242MLInput'!AF559)</f>
        <v/>
      </c>
      <c r="V403" s="108" t="str">
        <f>HYPERLINK('242MLInput'!AG559)</f>
        <v/>
      </c>
      <c r="W403" s="108" t="str">
        <f>HYPERLINK('242MLInput'!AH559)</f>
        <v/>
      </c>
      <c r="X403" s="108" t="str">
        <f>HYPERLINK('242MLInput'!AI559)</f>
        <v/>
      </c>
      <c r="Y403" s="108" t="str">
        <f>HYPERLINK('242MLInput'!AJ559)</f>
        <v/>
      </c>
      <c r="Z403" s="108" t="str">
        <f>HYPERLINK('242MLInput'!AK559)</f>
        <v/>
      </c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  <c r="CH403" s="88"/>
      <c r="CI403" s="88"/>
      <c r="CJ403" s="88"/>
      <c r="CK403" s="88"/>
      <c r="CL403" s="88"/>
      <c r="CM403" s="88"/>
      <c r="CN403" s="88"/>
    </row>
    <row r="404" ht="10.5" customHeight="1">
      <c r="A404" s="12" t="str">
        <f t="shared" si="1"/>
        <v/>
      </c>
      <c r="B404" s="88" t="str">
        <f t="shared" si="2"/>
        <v/>
      </c>
      <c r="C404" s="88" t="str">
        <f t="shared" si="3"/>
        <v/>
      </c>
      <c r="D404" s="89" t="str">
        <f>'242MLInput'!B560</f>
        <v/>
      </c>
      <c r="E404" s="90" t="str">
        <f t="shared" si="23"/>
        <v/>
      </c>
      <c r="F404" s="91" t="str">
        <f>'242MLInput'!H560</f>
        <v/>
      </c>
      <c r="G404" s="111" t="str">
        <f>'242MLInput'!N560</f>
        <v/>
      </c>
      <c r="H404" s="111" t="str">
        <f>'242MLInput'!O560</f>
        <v/>
      </c>
      <c r="I404" s="111" t="str">
        <f>'242MLInput'!Q560</f>
        <v/>
      </c>
      <c r="J404" s="112" t="str">
        <f>'242MLInput'!R560</f>
        <v/>
      </c>
      <c r="K404" s="113" t="str">
        <f>'242MLInput'!AC560</f>
        <v/>
      </c>
      <c r="L404" s="114"/>
      <c r="M404" s="115" t="str">
        <f>'242MLInput'!L560</f>
        <v/>
      </c>
      <c r="N404" s="111" t="str">
        <f>IF(F404="","",(IF(R404='242MLInput'!K560,"","ERROR!")))</f>
        <v/>
      </c>
      <c r="O404" s="64"/>
      <c r="P404" s="64"/>
      <c r="Q404" s="133"/>
      <c r="R404" s="224" t="str">
        <f t="shared" si="24"/>
        <v/>
      </c>
      <c r="S404" s="108" t="str">
        <f>HYPERLINK('242MLInput'!AD560)</f>
        <v/>
      </c>
      <c r="T404" s="108" t="str">
        <f>HYPERLINK('242MLInput'!AE560)</f>
        <v/>
      </c>
      <c r="U404" s="108" t="str">
        <f>HYPERLINK('242MLInput'!AF560)</f>
        <v/>
      </c>
      <c r="V404" s="108" t="str">
        <f>HYPERLINK('242MLInput'!AG560)</f>
        <v/>
      </c>
      <c r="W404" s="108" t="str">
        <f>HYPERLINK('242MLInput'!AH560)</f>
        <v/>
      </c>
      <c r="X404" s="108" t="str">
        <f>HYPERLINK('242MLInput'!AI560)</f>
        <v/>
      </c>
      <c r="Y404" s="108" t="str">
        <f>HYPERLINK('242MLInput'!AJ560)</f>
        <v/>
      </c>
      <c r="Z404" s="108" t="str">
        <f>HYPERLINK('242MLInput'!AK560)</f>
        <v/>
      </c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  <c r="CH404" s="88"/>
      <c r="CI404" s="88"/>
      <c r="CJ404" s="88"/>
      <c r="CK404" s="88"/>
      <c r="CL404" s="88"/>
      <c r="CM404" s="88"/>
      <c r="CN404" s="88"/>
    </row>
    <row r="405" ht="10.5" customHeight="1">
      <c r="A405" s="12" t="str">
        <f t="shared" si="1"/>
        <v/>
      </c>
      <c r="B405" s="88" t="str">
        <f t="shared" si="2"/>
        <v/>
      </c>
      <c r="C405" s="88" t="str">
        <f t="shared" si="3"/>
        <v/>
      </c>
      <c r="D405" s="89" t="str">
        <f>'242MLInput'!B561</f>
        <v/>
      </c>
      <c r="E405" s="90" t="str">
        <f t="shared" si="23"/>
        <v/>
      </c>
      <c r="F405" s="91" t="str">
        <f>'242MLInput'!H561</f>
        <v/>
      </c>
      <c r="G405" s="111" t="str">
        <f>'242MLInput'!N561</f>
        <v/>
      </c>
      <c r="H405" s="111" t="str">
        <f>'242MLInput'!O561</f>
        <v/>
      </c>
      <c r="I405" s="111" t="str">
        <f>'242MLInput'!Q561</f>
        <v/>
      </c>
      <c r="J405" s="112" t="str">
        <f>'242MLInput'!R561</f>
        <v/>
      </c>
      <c r="K405" s="113" t="str">
        <f>'242MLInput'!AC561</f>
        <v/>
      </c>
      <c r="L405" s="114"/>
      <c r="M405" s="115" t="str">
        <f>'242MLInput'!L561</f>
        <v/>
      </c>
      <c r="N405" s="111" t="str">
        <f>IF(F405="","",(IF(R405='242MLInput'!K561,"","ERROR!")))</f>
        <v/>
      </c>
      <c r="O405" s="64"/>
      <c r="P405" s="64"/>
      <c r="Q405" s="133"/>
      <c r="R405" s="224" t="str">
        <f t="shared" si="24"/>
        <v/>
      </c>
      <c r="S405" s="108" t="str">
        <f>HYPERLINK('242MLInput'!AD561)</f>
        <v/>
      </c>
      <c r="T405" s="108" t="str">
        <f>HYPERLINK('242MLInput'!AE561)</f>
        <v/>
      </c>
      <c r="U405" s="108" t="str">
        <f>HYPERLINK('242MLInput'!AF561)</f>
        <v/>
      </c>
      <c r="V405" s="108" t="str">
        <f>HYPERLINK('242MLInput'!AG561)</f>
        <v/>
      </c>
      <c r="W405" s="108" t="str">
        <f>HYPERLINK('242MLInput'!AH561)</f>
        <v/>
      </c>
      <c r="X405" s="108" t="str">
        <f>HYPERLINK('242MLInput'!AI561)</f>
        <v/>
      </c>
      <c r="Y405" s="108" t="str">
        <f>HYPERLINK('242MLInput'!AJ561)</f>
        <v/>
      </c>
      <c r="Z405" s="108" t="str">
        <f>HYPERLINK('242MLInput'!AK561)</f>
        <v/>
      </c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  <c r="CH405" s="88"/>
      <c r="CI405" s="88"/>
      <c r="CJ405" s="88"/>
      <c r="CK405" s="88"/>
      <c r="CL405" s="88"/>
      <c r="CM405" s="88"/>
      <c r="CN405" s="88"/>
    </row>
    <row r="406" ht="10.5" customHeight="1">
      <c r="A406" s="12" t="str">
        <f t="shared" si="1"/>
        <v/>
      </c>
      <c r="B406" s="88" t="str">
        <f t="shared" si="2"/>
        <v/>
      </c>
      <c r="C406" s="88" t="str">
        <f t="shared" si="3"/>
        <v/>
      </c>
      <c r="D406" s="89" t="str">
        <f>'242MLInput'!B562</f>
        <v/>
      </c>
      <c r="E406" s="90" t="str">
        <f t="shared" si="23"/>
        <v/>
      </c>
      <c r="F406" s="91" t="str">
        <f>'242MLInput'!H562</f>
        <v/>
      </c>
      <c r="G406" s="111" t="str">
        <f>'242MLInput'!N562</f>
        <v/>
      </c>
      <c r="H406" s="111" t="str">
        <f>'242MLInput'!O562</f>
        <v/>
      </c>
      <c r="I406" s="111" t="str">
        <f>'242MLInput'!Q562</f>
        <v/>
      </c>
      <c r="J406" s="112" t="str">
        <f>'242MLInput'!R562</f>
        <v/>
      </c>
      <c r="K406" s="113" t="str">
        <f>'242MLInput'!AC562</f>
        <v/>
      </c>
      <c r="L406" s="114"/>
      <c r="M406" s="115" t="str">
        <f>'242MLInput'!L562</f>
        <v/>
      </c>
      <c r="N406" s="111" t="str">
        <f>IF(F406="","",(IF(R406='242MLInput'!K562,"","ERROR!")))</f>
        <v/>
      </c>
      <c r="O406" s="64"/>
      <c r="P406" s="64"/>
      <c r="Q406" s="133"/>
      <c r="R406" s="224" t="str">
        <f t="shared" si="24"/>
        <v/>
      </c>
      <c r="S406" s="108" t="str">
        <f>HYPERLINK('242MLInput'!AD562)</f>
        <v/>
      </c>
      <c r="T406" s="108" t="str">
        <f>HYPERLINK('242MLInput'!AE562)</f>
        <v/>
      </c>
      <c r="U406" s="108" t="str">
        <f>HYPERLINK('242MLInput'!AF562)</f>
        <v/>
      </c>
      <c r="V406" s="108" t="str">
        <f>HYPERLINK('242MLInput'!AG562)</f>
        <v/>
      </c>
      <c r="W406" s="108" t="str">
        <f>HYPERLINK('242MLInput'!AH562)</f>
        <v/>
      </c>
      <c r="X406" s="108" t="str">
        <f>HYPERLINK('242MLInput'!AI562)</f>
        <v/>
      </c>
      <c r="Y406" s="108" t="str">
        <f>HYPERLINK('242MLInput'!AJ562)</f>
        <v/>
      </c>
      <c r="Z406" s="108" t="str">
        <f>HYPERLINK('242MLInput'!AK562)</f>
        <v/>
      </c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  <c r="CH406" s="88"/>
      <c r="CI406" s="88"/>
      <c r="CJ406" s="88"/>
      <c r="CK406" s="88"/>
      <c r="CL406" s="88"/>
      <c r="CM406" s="88"/>
      <c r="CN406" s="88"/>
    </row>
    <row r="407" ht="10.5" customHeight="1">
      <c r="A407" s="12" t="str">
        <f t="shared" si="1"/>
        <v/>
      </c>
      <c r="B407" s="88" t="str">
        <f t="shared" si="2"/>
        <v/>
      </c>
      <c r="C407" s="88" t="str">
        <f t="shared" si="3"/>
        <v/>
      </c>
      <c r="D407" s="89" t="str">
        <f>'242MLInput'!B563</f>
        <v/>
      </c>
      <c r="E407" s="90" t="str">
        <f t="shared" si="23"/>
        <v/>
      </c>
      <c r="F407" s="91" t="str">
        <f>'242MLInput'!H563</f>
        <v/>
      </c>
      <c r="G407" s="111" t="str">
        <f>'242MLInput'!N563</f>
        <v/>
      </c>
      <c r="H407" s="111" t="str">
        <f>'242MLInput'!O563</f>
        <v/>
      </c>
      <c r="I407" s="111" t="str">
        <f>'242MLInput'!Q563</f>
        <v/>
      </c>
      <c r="J407" s="112" t="str">
        <f>'242MLInput'!R563</f>
        <v/>
      </c>
      <c r="K407" s="113" t="str">
        <f>'242MLInput'!AC563</f>
        <v/>
      </c>
      <c r="L407" s="114"/>
      <c r="M407" s="115" t="str">
        <f>'242MLInput'!L563</f>
        <v/>
      </c>
      <c r="N407" s="111" t="str">
        <f>IF(F407="","",(IF(R407='242MLInput'!K563,"","ERROR!")))</f>
        <v/>
      </c>
      <c r="O407" s="64"/>
      <c r="P407" s="64"/>
      <c r="Q407" s="133"/>
      <c r="R407" s="224" t="str">
        <f t="shared" si="24"/>
        <v/>
      </c>
      <c r="S407" s="108" t="str">
        <f>HYPERLINK('242MLInput'!AD563)</f>
        <v/>
      </c>
      <c r="T407" s="108" t="str">
        <f>HYPERLINK('242MLInput'!AE563)</f>
        <v/>
      </c>
      <c r="U407" s="108" t="str">
        <f>HYPERLINK('242MLInput'!AF563)</f>
        <v/>
      </c>
      <c r="V407" s="108" t="str">
        <f>HYPERLINK('242MLInput'!AG563)</f>
        <v/>
      </c>
      <c r="W407" s="108" t="str">
        <f>HYPERLINK('242MLInput'!AH563)</f>
        <v/>
      </c>
      <c r="X407" s="108" t="str">
        <f>HYPERLINK('242MLInput'!AI563)</f>
        <v/>
      </c>
      <c r="Y407" s="108" t="str">
        <f>HYPERLINK('242MLInput'!AJ563)</f>
        <v/>
      </c>
      <c r="Z407" s="108" t="str">
        <f>HYPERLINK('242MLInput'!AK563)</f>
        <v/>
      </c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  <c r="CH407" s="88"/>
      <c r="CI407" s="88"/>
      <c r="CJ407" s="88"/>
      <c r="CK407" s="88"/>
      <c r="CL407" s="88"/>
      <c r="CM407" s="88"/>
      <c r="CN407" s="88"/>
    </row>
    <row r="408" ht="10.5" customHeight="1">
      <c r="A408" s="12" t="str">
        <f t="shared" si="1"/>
        <v/>
      </c>
      <c r="B408" s="88" t="str">
        <f t="shared" si="2"/>
        <v/>
      </c>
      <c r="C408" s="88" t="str">
        <f t="shared" si="3"/>
        <v/>
      </c>
      <c r="D408" s="89" t="str">
        <f>'242MLInput'!B564</f>
        <v/>
      </c>
      <c r="E408" s="90" t="str">
        <f t="shared" si="23"/>
        <v/>
      </c>
      <c r="F408" s="91" t="str">
        <f>'242MLInput'!H564</f>
        <v/>
      </c>
      <c r="G408" s="111" t="str">
        <f>'242MLInput'!N564</f>
        <v/>
      </c>
      <c r="H408" s="111" t="str">
        <f>'242MLInput'!O564</f>
        <v/>
      </c>
      <c r="I408" s="111" t="str">
        <f>'242MLInput'!Q564</f>
        <v/>
      </c>
      <c r="J408" s="112" t="str">
        <f>'242MLInput'!R564</f>
        <v/>
      </c>
      <c r="K408" s="113" t="str">
        <f>'242MLInput'!AC564</f>
        <v/>
      </c>
      <c r="L408" s="114"/>
      <c r="M408" s="115" t="str">
        <f>'242MLInput'!L564</f>
        <v/>
      </c>
      <c r="N408" s="111" t="str">
        <f>IF(F408="","",(IF(R408='242MLInput'!K564,"","ERROR!")))</f>
        <v/>
      </c>
      <c r="O408" s="64"/>
      <c r="P408" s="64"/>
      <c r="Q408" s="133"/>
      <c r="R408" s="224" t="str">
        <f t="shared" si="24"/>
        <v/>
      </c>
      <c r="S408" s="108" t="str">
        <f>HYPERLINK('242MLInput'!AD564)</f>
        <v/>
      </c>
      <c r="T408" s="108" t="str">
        <f>HYPERLINK('242MLInput'!AE564)</f>
        <v/>
      </c>
      <c r="U408" s="108" t="str">
        <f>HYPERLINK('242MLInput'!AF564)</f>
        <v/>
      </c>
      <c r="V408" s="108" t="str">
        <f>HYPERLINK('242MLInput'!AG564)</f>
        <v/>
      </c>
      <c r="W408" s="108" t="str">
        <f>HYPERLINK('242MLInput'!AH564)</f>
        <v/>
      </c>
      <c r="X408" s="108" t="str">
        <f>HYPERLINK('242MLInput'!AI564)</f>
        <v/>
      </c>
      <c r="Y408" s="108" t="str">
        <f>HYPERLINK('242MLInput'!AJ564)</f>
        <v/>
      </c>
      <c r="Z408" s="108" t="str">
        <f>HYPERLINK('242MLInput'!AK564)</f>
        <v/>
      </c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  <c r="CH408" s="88"/>
      <c r="CI408" s="88"/>
      <c r="CJ408" s="88"/>
      <c r="CK408" s="88"/>
      <c r="CL408" s="88"/>
      <c r="CM408" s="88"/>
      <c r="CN408" s="88"/>
    </row>
    <row r="409" ht="10.5" customHeight="1">
      <c r="A409" s="12" t="str">
        <f t="shared" si="1"/>
        <v/>
      </c>
      <c r="B409" s="88" t="str">
        <f t="shared" si="2"/>
        <v/>
      </c>
      <c r="C409" s="88" t="str">
        <f t="shared" si="3"/>
        <v/>
      </c>
      <c r="D409" s="89" t="str">
        <f>'242MLInput'!B565</f>
        <v/>
      </c>
      <c r="E409" s="90" t="str">
        <f t="shared" si="23"/>
        <v/>
      </c>
      <c r="F409" s="91" t="str">
        <f>'242MLInput'!H565</f>
        <v/>
      </c>
      <c r="G409" s="111" t="str">
        <f>'242MLInput'!N565</f>
        <v/>
      </c>
      <c r="H409" s="111" t="str">
        <f>'242MLInput'!O565</f>
        <v/>
      </c>
      <c r="I409" s="111" t="str">
        <f>'242MLInput'!Q565</f>
        <v/>
      </c>
      <c r="J409" s="112" t="str">
        <f>'242MLInput'!R565</f>
        <v/>
      </c>
      <c r="K409" s="113" t="str">
        <f>'242MLInput'!AC565</f>
        <v/>
      </c>
      <c r="L409" s="114"/>
      <c r="M409" s="115" t="str">
        <f>'242MLInput'!L565</f>
        <v/>
      </c>
      <c r="N409" s="111" t="str">
        <f>IF(F409="","",(IF(R409='242MLInput'!K565,"","ERROR!")))</f>
        <v/>
      </c>
      <c r="O409" s="64"/>
      <c r="P409" s="64"/>
      <c r="Q409" s="133"/>
      <c r="R409" s="224" t="str">
        <f t="shared" si="24"/>
        <v/>
      </c>
      <c r="S409" s="108" t="str">
        <f>HYPERLINK('242MLInput'!AD565)</f>
        <v/>
      </c>
      <c r="T409" s="108" t="str">
        <f>HYPERLINK('242MLInput'!AE565)</f>
        <v/>
      </c>
      <c r="U409" s="108" t="str">
        <f>HYPERLINK('242MLInput'!AF565)</f>
        <v/>
      </c>
      <c r="V409" s="108" t="str">
        <f>HYPERLINK('242MLInput'!AG565)</f>
        <v/>
      </c>
      <c r="W409" s="108" t="str">
        <f>HYPERLINK('242MLInput'!AH565)</f>
        <v/>
      </c>
      <c r="X409" s="108" t="str">
        <f>HYPERLINK('242MLInput'!AI565)</f>
        <v/>
      </c>
      <c r="Y409" s="108" t="str">
        <f>HYPERLINK('242MLInput'!AJ565)</f>
        <v/>
      </c>
      <c r="Z409" s="108" t="str">
        <f>HYPERLINK('242MLInput'!AK565)</f>
        <v/>
      </c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  <c r="CH409" s="88"/>
      <c r="CI409" s="88"/>
      <c r="CJ409" s="88"/>
      <c r="CK409" s="88"/>
      <c r="CL409" s="88"/>
      <c r="CM409" s="88"/>
      <c r="CN409" s="88"/>
    </row>
    <row r="410" ht="10.5" customHeight="1">
      <c r="A410" s="12" t="str">
        <f t="shared" si="1"/>
        <v/>
      </c>
      <c r="B410" s="88" t="str">
        <f t="shared" si="2"/>
        <v/>
      </c>
      <c r="C410" s="88" t="str">
        <f t="shared" si="3"/>
        <v/>
      </c>
      <c r="D410" s="89" t="str">
        <f>'242MLInput'!B566</f>
        <v/>
      </c>
      <c r="E410" s="90" t="str">
        <f t="shared" si="23"/>
        <v/>
      </c>
      <c r="F410" s="91" t="str">
        <f>'242MLInput'!H566</f>
        <v/>
      </c>
      <c r="G410" s="111" t="str">
        <f>'242MLInput'!N566</f>
        <v/>
      </c>
      <c r="H410" s="111" t="str">
        <f>'242MLInput'!O566</f>
        <v/>
      </c>
      <c r="I410" s="111" t="str">
        <f>'242MLInput'!Q566</f>
        <v/>
      </c>
      <c r="J410" s="112" t="str">
        <f>'242MLInput'!R566</f>
        <v/>
      </c>
      <c r="K410" s="113" t="str">
        <f>'242MLInput'!AC566</f>
        <v/>
      </c>
      <c r="L410" s="114"/>
      <c r="M410" s="115" t="str">
        <f>'242MLInput'!L566</f>
        <v/>
      </c>
      <c r="N410" s="111" t="str">
        <f>IF(F410="","",(IF(R410='242MLInput'!K566,"","ERROR!")))</f>
        <v/>
      </c>
      <c r="O410" s="64"/>
      <c r="P410" s="64"/>
      <c r="Q410" s="133"/>
      <c r="R410" s="224" t="str">
        <f t="shared" si="24"/>
        <v/>
      </c>
      <c r="S410" s="108" t="str">
        <f>HYPERLINK('242MLInput'!AD566)</f>
        <v/>
      </c>
      <c r="T410" s="108" t="str">
        <f>HYPERLINK('242MLInput'!AE566)</f>
        <v/>
      </c>
      <c r="U410" s="108" t="str">
        <f>HYPERLINK('242MLInput'!AF566)</f>
        <v/>
      </c>
      <c r="V410" s="108" t="str">
        <f>HYPERLINK('242MLInput'!AG566)</f>
        <v/>
      </c>
      <c r="W410" s="108" t="str">
        <f>HYPERLINK('242MLInput'!AH566)</f>
        <v/>
      </c>
      <c r="X410" s="108" t="str">
        <f>HYPERLINK('242MLInput'!AI566)</f>
        <v/>
      </c>
      <c r="Y410" s="108" t="str">
        <f>HYPERLINK('242MLInput'!AJ566)</f>
        <v/>
      </c>
      <c r="Z410" s="108" t="str">
        <f>HYPERLINK('242MLInput'!AK566)</f>
        <v/>
      </c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  <c r="CH410" s="88"/>
      <c r="CI410" s="88"/>
      <c r="CJ410" s="88"/>
      <c r="CK410" s="88"/>
      <c r="CL410" s="88"/>
      <c r="CM410" s="88"/>
      <c r="CN410" s="88"/>
    </row>
    <row r="411" ht="10.5" customHeight="1">
      <c r="A411" s="12" t="str">
        <f t="shared" si="1"/>
        <v/>
      </c>
      <c r="B411" s="88" t="str">
        <f t="shared" si="2"/>
        <v/>
      </c>
      <c r="C411" s="88" t="str">
        <f t="shared" si="3"/>
        <v/>
      </c>
      <c r="D411" s="89" t="str">
        <f>'242MLInput'!B567</f>
        <v/>
      </c>
      <c r="E411" s="90" t="str">
        <f t="shared" si="23"/>
        <v/>
      </c>
      <c r="F411" s="91" t="str">
        <f>'242MLInput'!H567</f>
        <v/>
      </c>
      <c r="G411" s="111" t="str">
        <f>'242MLInput'!N567</f>
        <v/>
      </c>
      <c r="H411" s="111" t="str">
        <f>'242MLInput'!O567</f>
        <v/>
      </c>
      <c r="I411" s="111" t="str">
        <f>'242MLInput'!Q567</f>
        <v/>
      </c>
      <c r="J411" s="112" t="str">
        <f>'242MLInput'!R567</f>
        <v/>
      </c>
      <c r="K411" s="113" t="str">
        <f>'242MLInput'!AC567</f>
        <v/>
      </c>
      <c r="L411" s="114"/>
      <c r="M411" s="115" t="str">
        <f>'242MLInput'!L567</f>
        <v/>
      </c>
      <c r="N411" s="111" t="str">
        <f>IF(F411="","",(IF(R411='242MLInput'!K567,"","ERROR!")))</f>
        <v/>
      </c>
      <c r="O411" s="64"/>
      <c r="P411" s="64"/>
      <c r="Q411" s="133"/>
      <c r="R411" s="224" t="str">
        <f t="shared" si="24"/>
        <v/>
      </c>
      <c r="S411" s="108" t="str">
        <f>HYPERLINK('242MLInput'!AD567)</f>
        <v/>
      </c>
      <c r="T411" s="108" t="str">
        <f>HYPERLINK('242MLInput'!AE567)</f>
        <v/>
      </c>
      <c r="U411" s="108" t="str">
        <f>HYPERLINK('242MLInput'!AF567)</f>
        <v/>
      </c>
      <c r="V411" s="108" t="str">
        <f>HYPERLINK('242MLInput'!AG567)</f>
        <v/>
      </c>
      <c r="W411" s="108" t="str">
        <f>HYPERLINK('242MLInput'!AH567)</f>
        <v/>
      </c>
      <c r="X411" s="108" t="str">
        <f>HYPERLINK('242MLInput'!AI567)</f>
        <v/>
      </c>
      <c r="Y411" s="108" t="str">
        <f>HYPERLINK('242MLInput'!AJ567)</f>
        <v/>
      </c>
      <c r="Z411" s="108" t="str">
        <f>HYPERLINK('242MLInput'!AK567)</f>
        <v/>
      </c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  <c r="CM411" s="88"/>
      <c r="CN411" s="88"/>
    </row>
    <row r="412" ht="10.5" customHeight="1">
      <c r="A412" s="12" t="str">
        <f t="shared" si="1"/>
        <v/>
      </c>
      <c r="B412" s="88" t="str">
        <f t="shared" si="2"/>
        <v/>
      </c>
      <c r="C412" s="88" t="str">
        <f t="shared" si="3"/>
        <v/>
      </c>
      <c r="D412" s="89" t="str">
        <f>'242MLInput'!B568</f>
        <v/>
      </c>
      <c r="E412" s="90" t="str">
        <f t="shared" si="23"/>
        <v/>
      </c>
      <c r="F412" s="91" t="str">
        <f>'242MLInput'!H568</f>
        <v/>
      </c>
      <c r="G412" s="111" t="str">
        <f>'242MLInput'!N568</f>
        <v/>
      </c>
      <c r="H412" s="111" t="str">
        <f>'242MLInput'!O568</f>
        <v/>
      </c>
      <c r="I412" s="111" t="str">
        <f>'242MLInput'!Q568</f>
        <v/>
      </c>
      <c r="J412" s="112" t="str">
        <f>'242MLInput'!R568</f>
        <v/>
      </c>
      <c r="K412" s="113" t="str">
        <f>'242MLInput'!AC568</f>
        <v/>
      </c>
      <c r="L412" s="114"/>
      <c r="M412" s="115" t="str">
        <f>'242MLInput'!L568</f>
        <v/>
      </c>
      <c r="N412" s="111" t="str">
        <f>IF(F412="","",(IF(R412='242MLInput'!K568,"","ERROR!")))</f>
        <v/>
      </c>
      <c r="O412" s="64"/>
      <c r="P412" s="64"/>
      <c r="Q412" s="133"/>
      <c r="R412" s="224" t="str">
        <f t="shared" si="24"/>
        <v/>
      </c>
      <c r="S412" s="108" t="str">
        <f>HYPERLINK('242MLInput'!AD568)</f>
        <v/>
      </c>
      <c r="T412" s="108" t="str">
        <f>HYPERLINK('242MLInput'!AE568)</f>
        <v/>
      </c>
      <c r="U412" s="108" t="str">
        <f>HYPERLINK('242MLInput'!AF568)</f>
        <v/>
      </c>
      <c r="V412" s="108" t="str">
        <f>HYPERLINK('242MLInput'!AG568)</f>
        <v/>
      </c>
      <c r="W412" s="108" t="str">
        <f>HYPERLINK('242MLInput'!AH568)</f>
        <v/>
      </c>
      <c r="X412" s="108" t="str">
        <f>HYPERLINK('242MLInput'!AI568)</f>
        <v/>
      </c>
      <c r="Y412" s="108" t="str">
        <f>HYPERLINK('242MLInput'!AJ568)</f>
        <v/>
      </c>
      <c r="Z412" s="108" t="str">
        <f>HYPERLINK('242MLInput'!AK568)</f>
        <v/>
      </c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  <c r="CH412" s="88"/>
      <c r="CI412" s="88"/>
      <c r="CJ412" s="88"/>
      <c r="CK412" s="88"/>
      <c r="CL412" s="88"/>
      <c r="CM412" s="88"/>
      <c r="CN412" s="88"/>
    </row>
    <row r="413" ht="10.5" customHeight="1">
      <c r="A413" s="12" t="str">
        <f t="shared" si="1"/>
        <v/>
      </c>
      <c r="B413" s="88" t="str">
        <f t="shared" si="2"/>
        <v/>
      </c>
      <c r="C413" s="88" t="str">
        <f t="shared" si="3"/>
        <v/>
      </c>
      <c r="D413" s="89" t="str">
        <f>'242MLInput'!B569</f>
        <v/>
      </c>
      <c r="E413" s="90" t="str">
        <f t="shared" si="23"/>
        <v/>
      </c>
      <c r="F413" s="91" t="str">
        <f>'242MLInput'!H569</f>
        <v/>
      </c>
      <c r="G413" s="111" t="str">
        <f>'242MLInput'!N569</f>
        <v/>
      </c>
      <c r="H413" s="111" t="str">
        <f>'242MLInput'!O569</f>
        <v/>
      </c>
      <c r="I413" s="111" t="str">
        <f>'242MLInput'!Q569</f>
        <v/>
      </c>
      <c r="J413" s="112" t="str">
        <f>'242MLInput'!R569</f>
        <v/>
      </c>
      <c r="K413" s="113" t="str">
        <f>'242MLInput'!AC569</f>
        <v/>
      </c>
      <c r="L413" s="114"/>
      <c r="M413" s="115" t="str">
        <f>'242MLInput'!L569</f>
        <v/>
      </c>
      <c r="N413" s="111" t="str">
        <f>IF(F413="","",(IF(R413='242MLInput'!K569,"","ERROR!")))</f>
        <v/>
      </c>
      <c r="O413" s="64"/>
      <c r="P413" s="64"/>
      <c r="Q413" s="133"/>
      <c r="R413" s="224" t="str">
        <f t="shared" si="24"/>
        <v/>
      </c>
      <c r="S413" s="108" t="str">
        <f>HYPERLINK('242MLInput'!AD569)</f>
        <v/>
      </c>
      <c r="T413" s="108" t="str">
        <f>HYPERLINK('242MLInput'!AE569)</f>
        <v/>
      </c>
      <c r="U413" s="108" t="str">
        <f>HYPERLINK('242MLInput'!AF569)</f>
        <v/>
      </c>
      <c r="V413" s="108" t="str">
        <f>HYPERLINK('242MLInput'!AG569)</f>
        <v/>
      </c>
      <c r="W413" s="108" t="str">
        <f>HYPERLINK('242MLInput'!AH569)</f>
        <v/>
      </c>
      <c r="X413" s="108" t="str">
        <f>HYPERLINK('242MLInput'!AI569)</f>
        <v/>
      </c>
      <c r="Y413" s="108" t="str">
        <f>HYPERLINK('242MLInput'!AJ569)</f>
        <v/>
      </c>
      <c r="Z413" s="108" t="str">
        <f>HYPERLINK('242MLInput'!AK569)</f>
        <v/>
      </c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  <c r="CH413" s="88"/>
      <c r="CI413" s="88"/>
      <c r="CJ413" s="88"/>
      <c r="CK413" s="88"/>
      <c r="CL413" s="88"/>
      <c r="CM413" s="88"/>
      <c r="CN413" s="88"/>
    </row>
    <row r="414" ht="10.5" customHeight="1">
      <c r="A414" s="12" t="str">
        <f t="shared" si="1"/>
        <v/>
      </c>
      <c r="B414" s="88" t="str">
        <f t="shared" si="2"/>
        <v/>
      </c>
      <c r="C414" s="88" t="str">
        <f t="shared" si="3"/>
        <v/>
      </c>
      <c r="D414" s="89" t="str">
        <f>'242MLInput'!B570</f>
        <v/>
      </c>
      <c r="E414" s="90" t="str">
        <f t="shared" si="23"/>
        <v/>
      </c>
      <c r="F414" s="91" t="str">
        <f>'242MLInput'!H570</f>
        <v/>
      </c>
      <c r="G414" s="111" t="str">
        <f>'242MLInput'!N570</f>
        <v/>
      </c>
      <c r="H414" s="111" t="str">
        <f>'242MLInput'!O570</f>
        <v/>
      </c>
      <c r="I414" s="111" t="str">
        <f>'242MLInput'!Q570</f>
        <v/>
      </c>
      <c r="J414" s="112" t="str">
        <f>'242MLInput'!R570</f>
        <v/>
      </c>
      <c r="K414" s="113" t="str">
        <f>'242MLInput'!AC570</f>
        <v/>
      </c>
      <c r="L414" s="114"/>
      <c r="M414" s="115" t="str">
        <f>'242MLInput'!L570</f>
        <v/>
      </c>
      <c r="N414" s="111" t="str">
        <f>IF(F414="","",(IF(R414='242MLInput'!K570,"","ERROR!")))</f>
        <v/>
      </c>
      <c r="O414" s="64"/>
      <c r="P414" s="64"/>
      <c r="Q414" s="133"/>
      <c r="R414" s="224" t="str">
        <f t="shared" si="24"/>
        <v/>
      </c>
      <c r="S414" s="108" t="str">
        <f>HYPERLINK('242MLInput'!AD570)</f>
        <v/>
      </c>
      <c r="T414" s="108" t="str">
        <f>HYPERLINK('242MLInput'!AE570)</f>
        <v/>
      </c>
      <c r="U414" s="108" t="str">
        <f>HYPERLINK('242MLInput'!AF570)</f>
        <v/>
      </c>
      <c r="V414" s="108" t="str">
        <f>HYPERLINK('242MLInput'!AG570)</f>
        <v/>
      </c>
      <c r="W414" s="108" t="str">
        <f>HYPERLINK('242MLInput'!AH570)</f>
        <v/>
      </c>
      <c r="X414" s="108" t="str">
        <f>HYPERLINK('242MLInput'!AI570)</f>
        <v/>
      </c>
      <c r="Y414" s="108" t="str">
        <f>HYPERLINK('242MLInput'!AJ570)</f>
        <v/>
      </c>
      <c r="Z414" s="108" t="str">
        <f>HYPERLINK('242MLInput'!AK570)</f>
        <v/>
      </c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  <c r="CH414" s="88"/>
      <c r="CI414" s="88"/>
      <c r="CJ414" s="88"/>
      <c r="CK414" s="88"/>
      <c r="CL414" s="88"/>
      <c r="CM414" s="88"/>
      <c r="CN414" s="88"/>
    </row>
    <row r="415" ht="10.5" customHeight="1">
      <c r="A415" s="12" t="str">
        <f t="shared" si="1"/>
        <v/>
      </c>
      <c r="B415" s="88" t="str">
        <f t="shared" si="2"/>
        <v/>
      </c>
      <c r="C415" s="88" t="str">
        <f t="shared" si="3"/>
        <v/>
      </c>
      <c r="D415" s="89" t="str">
        <f>'242MLInput'!B571</f>
        <v/>
      </c>
      <c r="E415" s="90" t="str">
        <f t="shared" si="23"/>
        <v/>
      </c>
      <c r="F415" s="91" t="str">
        <f>'242MLInput'!H571</f>
        <v/>
      </c>
      <c r="G415" s="111" t="str">
        <f>'242MLInput'!N571</f>
        <v/>
      </c>
      <c r="H415" s="111" t="str">
        <f>'242MLInput'!O571</f>
        <v/>
      </c>
      <c r="I415" s="111" t="str">
        <f>'242MLInput'!Q571</f>
        <v/>
      </c>
      <c r="J415" s="112" t="str">
        <f>'242MLInput'!R571</f>
        <v/>
      </c>
      <c r="K415" s="113" t="str">
        <f>'242MLInput'!AC571</f>
        <v/>
      </c>
      <c r="L415" s="114"/>
      <c r="M415" s="115" t="str">
        <f>'242MLInput'!L571</f>
        <v/>
      </c>
      <c r="N415" s="111" t="str">
        <f>IF(F415="","",(IF(R415='242MLInput'!K571,"","ERROR!")))</f>
        <v/>
      </c>
      <c r="O415" s="64"/>
      <c r="P415" s="64"/>
      <c r="Q415" s="133"/>
      <c r="R415" s="224" t="str">
        <f t="shared" si="24"/>
        <v/>
      </c>
      <c r="S415" s="108" t="str">
        <f>HYPERLINK('242MLInput'!AD571)</f>
        <v/>
      </c>
      <c r="T415" s="108" t="str">
        <f>HYPERLINK('242MLInput'!AE571)</f>
        <v/>
      </c>
      <c r="U415" s="108" t="str">
        <f>HYPERLINK('242MLInput'!AF571)</f>
        <v/>
      </c>
      <c r="V415" s="108" t="str">
        <f>HYPERLINK('242MLInput'!AG571)</f>
        <v/>
      </c>
      <c r="W415" s="108" t="str">
        <f>HYPERLINK('242MLInput'!AH571)</f>
        <v/>
      </c>
      <c r="X415" s="108" t="str">
        <f>HYPERLINK('242MLInput'!AI571)</f>
        <v/>
      </c>
      <c r="Y415" s="108" t="str">
        <f>HYPERLINK('242MLInput'!AJ571)</f>
        <v/>
      </c>
      <c r="Z415" s="108" t="str">
        <f>HYPERLINK('242MLInput'!AK571)</f>
        <v/>
      </c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  <c r="CH415" s="88"/>
      <c r="CI415" s="88"/>
      <c r="CJ415" s="88"/>
      <c r="CK415" s="88"/>
      <c r="CL415" s="88"/>
      <c r="CM415" s="88"/>
      <c r="CN415" s="88"/>
    </row>
    <row r="416" ht="10.5" customHeight="1">
      <c r="A416" s="12" t="str">
        <f t="shared" si="1"/>
        <v/>
      </c>
      <c r="B416" s="88" t="str">
        <f t="shared" si="2"/>
        <v/>
      </c>
      <c r="C416" s="88" t="str">
        <f t="shared" si="3"/>
        <v/>
      </c>
      <c r="D416" s="89" t="str">
        <f>'242MLInput'!B572</f>
        <v/>
      </c>
      <c r="E416" s="90" t="str">
        <f t="shared" si="23"/>
        <v/>
      </c>
      <c r="F416" s="91" t="str">
        <f>'242MLInput'!H572</f>
        <v/>
      </c>
      <c r="G416" s="111" t="str">
        <f>'242MLInput'!N572</f>
        <v/>
      </c>
      <c r="H416" s="111" t="str">
        <f>'242MLInput'!O572</f>
        <v/>
      </c>
      <c r="I416" s="111" t="str">
        <f>'242MLInput'!Q572</f>
        <v/>
      </c>
      <c r="J416" s="112" t="str">
        <f>'242MLInput'!R572</f>
        <v/>
      </c>
      <c r="K416" s="113" t="str">
        <f>'242MLInput'!AC572</f>
        <v/>
      </c>
      <c r="L416" s="114"/>
      <c r="M416" s="115" t="str">
        <f>'242MLInput'!L572</f>
        <v/>
      </c>
      <c r="N416" s="111" t="str">
        <f>IF(F416="","",(IF(R416='242MLInput'!K572,"","ERROR!")))</f>
        <v/>
      </c>
      <c r="O416" s="64"/>
      <c r="P416" s="64"/>
      <c r="Q416" s="133"/>
      <c r="R416" s="224" t="str">
        <f t="shared" si="24"/>
        <v/>
      </c>
      <c r="S416" s="108" t="str">
        <f>HYPERLINK('242MLInput'!AD572)</f>
        <v/>
      </c>
      <c r="T416" s="108" t="str">
        <f>HYPERLINK('242MLInput'!AE572)</f>
        <v/>
      </c>
      <c r="U416" s="108" t="str">
        <f>HYPERLINK('242MLInput'!AF572)</f>
        <v/>
      </c>
      <c r="V416" s="108" t="str">
        <f>HYPERLINK('242MLInput'!AG572)</f>
        <v/>
      </c>
      <c r="W416" s="108" t="str">
        <f>HYPERLINK('242MLInput'!AH572)</f>
        <v/>
      </c>
      <c r="X416" s="108" t="str">
        <f>HYPERLINK('242MLInput'!AI572)</f>
        <v/>
      </c>
      <c r="Y416" s="108" t="str">
        <f>HYPERLINK('242MLInput'!AJ572)</f>
        <v/>
      </c>
      <c r="Z416" s="108" t="str">
        <f>HYPERLINK('242MLInput'!AK572)</f>
        <v/>
      </c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  <c r="CH416" s="88"/>
      <c r="CI416" s="88"/>
      <c r="CJ416" s="88"/>
      <c r="CK416" s="88"/>
      <c r="CL416" s="88"/>
      <c r="CM416" s="88"/>
      <c r="CN416" s="88"/>
    </row>
    <row r="417" ht="10.5" customHeight="1">
      <c r="A417" s="12" t="str">
        <f t="shared" si="1"/>
        <v/>
      </c>
      <c r="B417" s="88" t="str">
        <f t="shared" si="2"/>
        <v/>
      </c>
      <c r="C417" s="88" t="str">
        <f t="shared" si="3"/>
        <v/>
      </c>
      <c r="D417" s="89" t="str">
        <f>'242MLInput'!B573</f>
        <v/>
      </c>
      <c r="E417" s="90" t="str">
        <f t="shared" si="23"/>
        <v/>
      </c>
      <c r="F417" s="91" t="str">
        <f>'242MLInput'!H573</f>
        <v/>
      </c>
      <c r="G417" s="111" t="str">
        <f>'242MLInput'!N573</f>
        <v/>
      </c>
      <c r="H417" s="111" t="str">
        <f>'242MLInput'!O573</f>
        <v/>
      </c>
      <c r="I417" s="111" t="str">
        <f>'242MLInput'!Q573</f>
        <v/>
      </c>
      <c r="J417" s="112" t="str">
        <f>'242MLInput'!R573</f>
        <v/>
      </c>
      <c r="K417" s="113" t="str">
        <f>'242MLInput'!AC573</f>
        <v/>
      </c>
      <c r="L417" s="114"/>
      <c r="M417" s="115" t="str">
        <f>'242MLInput'!L573</f>
        <v/>
      </c>
      <c r="N417" s="111" t="str">
        <f>IF(F417="","",(IF(R417='242MLInput'!K573,"","ERROR!")))</f>
        <v/>
      </c>
      <c r="O417" s="64"/>
      <c r="P417" s="64"/>
      <c r="Q417" s="133"/>
      <c r="R417" s="224" t="str">
        <f t="shared" si="24"/>
        <v/>
      </c>
      <c r="S417" s="108" t="str">
        <f>HYPERLINK('242MLInput'!AD573)</f>
        <v/>
      </c>
      <c r="T417" s="108" t="str">
        <f>HYPERLINK('242MLInput'!AE573)</f>
        <v/>
      </c>
      <c r="U417" s="108" t="str">
        <f>HYPERLINK('242MLInput'!AF573)</f>
        <v/>
      </c>
      <c r="V417" s="108" t="str">
        <f>HYPERLINK('242MLInput'!AG573)</f>
        <v/>
      </c>
      <c r="W417" s="108" t="str">
        <f>HYPERLINK('242MLInput'!AH573)</f>
        <v/>
      </c>
      <c r="X417" s="108" t="str">
        <f>HYPERLINK('242MLInput'!AI573)</f>
        <v/>
      </c>
      <c r="Y417" s="108" t="str">
        <f>HYPERLINK('242MLInput'!AJ573)</f>
        <v/>
      </c>
      <c r="Z417" s="108" t="str">
        <f>HYPERLINK('242MLInput'!AK573)</f>
        <v/>
      </c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  <c r="CH417" s="88"/>
      <c r="CI417" s="88"/>
      <c r="CJ417" s="88"/>
      <c r="CK417" s="88"/>
      <c r="CL417" s="88"/>
      <c r="CM417" s="88"/>
      <c r="CN417" s="88"/>
    </row>
    <row r="418" ht="10.5" customHeight="1">
      <c r="A418" s="12" t="str">
        <f t="shared" si="1"/>
        <v/>
      </c>
      <c r="B418" s="88" t="str">
        <f t="shared" si="2"/>
        <v/>
      </c>
      <c r="C418" s="88" t="str">
        <f t="shared" si="3"/>
        <v/>
      </c>
      <c r="D418" s="89" t="str">
        <f>'242MLInput'!B574</f>
        <v/>
      </c>
      <c r="E418" s="90" t="str">
        <f t="shared" si="23"/>
        <v/>
      </c>
      <c r="F418" s="91" t="str">
        <f>'242MLInput'!H574</f>
        <v/>
      </c>
      <c r="G418" s="111" t="str">
        <f>'242MLInput'!N574</f>
        <v/>
      </c>
      <c r="H418" s="111" t="str">
        <f>'242MLInput'!O574</f>
        <v/>
      </c>
      <c r="I418" s="111" t="str">
        <f>'242MLInput'!Q574</f>
        <v/>
      </c>
      <c r="J418" s="112" t="str">
        <f>'242MLInput'!R574</f>
        <v/>
      </c>
      <c r="K418" s="113" t="str">
        <f>'242MLInput'!AC574</f>
        <v/>
      </c>
      <c r="L418" s="114"/>
      <c r="M418" s="115" t="str">
        <f>'242MLInput'!L574</f>
        <v/>
      </c>
      <c r="N418" s="111" t="str">
        <f>IF(F418="","",(IF(R418='242MLInput'!K574,"","ERROR!")))</f>
        <v/>
      </c>
      <c r="O418" s="64"/>
      <c r="P418" s="64"/>
      <c r="Q418" s="133"/>
      <c r="R418" s="224" t="str">
        <f t="shared" si="24"/>
        <v/>
      </c>
      <c r="S418" s="108" t="str">
        <f>HYPERLINK('242MLInput'!AD574)</f>
        <v/>
      </c>
      <c r="T418" s="108" t="str">
        <f>HYPERLINK('242MLInput'!AE574)</f>
        <v/>
      </c>
      <c r="U418" s="108" t="str">
        <f>HYPERLINK('242MLInput'!AF574)</f>
        <v/>
      </c>
      <c r="V418" s="108" t="str">
        <f>HYPERLINK('242MLInput'!AG574)</f>
        <v/>
      </c>
      <c r="W418" s="108" t="str">
        <f>HYPERLINK('242MLInput'!AH574)</f>
        <v/>
      </c>
      <c r="X418" s="108" t="str">
        <f>HYPERLINK('242MLInput'!AI574)</f>
        <v/>
      </c>
      <c r="Y418" s="108" t="str">
        <f>HYPERLINK('242MLInput'!AJ574)</f>
        <v/>
      </c>
      <c r="Z418" s="108" t="str">
        <f>HYPERLINK('242MLInput'!AK574)</f>
        <v/>
      </c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  <c r="CH418" s="88"/>
      <c r="CI418" s="88"/>
      <c r="CJ418" s="88"/>
      <c r="CK418" s="88"/>
      <c r="CL418" s="88"/>
      <c r="CM418" s="88"/>
      <c r="CN418" s="88"/>
    </row>
    <row r="419" ht="10.5" customHeight="1">
      <c r="A419" s="12" t="str">
        <f t="shared" si="1"/>
        <v/>
      </c>
      <c r="B419" s="88" t="str">
        <f t="shared" si="2"/>
        <v/>
      </c>
      <c r="C419" s="88" t="str">
        <f t="shared" si="3"/>
        <v/>
      </c>
      <c r="D419" s="89" t="str">
        <f>'242MLInput'!B575</f>
        <v/>
      </c>
      <c r="E419" s="90" t="str">
        <f t="shared" si="23"/>
        <v/>
      </c>
      <c r="F419" s="91" t="str">
        <f>'242MLInput'!H575</f>
        <v/>
      </c>
      <c r="G419" s="111" t="str">
        <f>'242MLInput'!N575</f>
        <v/>
      </c>
      <c r="H419" s="111" t="str">
        <f>'242MLInput'!O575</f>
        <v/>
      </c>
      <c r="I419" s="111" t="str">
        <f>'242MLInput'!Q575</f>
        <v/>
      </c>
      <c r="J419" s="112" t="str">
        <f>'242MLInput'!R575</f>
        <v/>
      </c>
      <c r="K419" s="113" t="str">
        <f>'242MLInput'!AC575</f>
        <v/>
      </c>
      <c r="L419" s="114"/>
      <c r="M419" s="115" t="str">
        <f>'242MLInput'!L575</f>
        <v/>
      </c>
      <c r="N419" s="111" t="str">
        <f>IF(F419="","",(IF(R419='242MLInput'!K575,"","ERROR!")))</f>
        <v/>
      </c>
      <c r="O419" s="64"/>
      <c r="P419" s="64"/>
      <c r="Q419" s="133"/>
      <c r="R419" s="224" t="str">
        <f t="shared" si="24"/>
        <v/>
      </c>
      <c r="S419" s="108" t="str">
        <f>HYPERLINK('242MLInput'!AD575)</f>
        <v/>
      </c>
      <c r="T419" s="108" t="str">
        <f>HYPERLINK('242MLInput'!AE575)</f>
        <v/>
      </c>
      <c r="U419" s="108" t="str">
        <f>HYPERLINK('242MLInput'!AF575)</f>
        <v/>
      </c>
      <c r="V419" s="108" t="str">
        <f>HYPERLINK('242MLInput'!AG575)</f>
        <v/>
      </c>
      <c r="W419" s="108" t="str">
        <f>HYPERLINK('242MLInput'!AH575)</f>
        <v/>
      </c>
      <c r="X419" s="108" t="str">
        <f>HYPERLINK('242MLInput'!AI575)</f>
        <v/>
      </c>
      <c r="Y419" s="108" t="str">
        <f>HYPERLINK('242MLInput'!AJ575)</f>
        <v/>
      </c>
      <c r="Z419" s="108" t="str">
        <f>HYPERLINK('242MLInput'!AK575)</f>
        <v/>
      </c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  <c r="CH419" s="88"/>
      <c r="CI419" s="88"/>
      <c r="CJ419" s="88"/>
      <c r="CK419" s="88"/>
      <c r="CL419" s="88"/>
      <c r="CM419" s="88"/>
      <c r="CN419" s="88"/>
    </row>
    <row r="420" ht="10.5" customHeight="1">
      <c r="A420" s="12" t="str">
        <f t="shared" si="1"/>
        <v/>
      </c>
      <c r="B420" s="88" t="str">
        <f t="shared" si="2"/>
        <v/>
      </c>
      <c r="C420" s="88" t="str">
        <f t="shared" si="3"/>
        <v/>
      </c>
      <c r="D420" s="89" t="str">
        <f>'242MLInput'!B576</f>
        <v/>
      </c>
      <c r="E420" s="90" t="str">
        <f t="shared" si="23"/>
        <v/>
      </c>
      <c r="F420" s="91" t="str">
        <f>'242MLInput'!H576</f>
        <v/>
      </c>
      <c r="G420" s="111" t="str">
        <f>'242MLInput'!N576</f>
        <v/>
      </c>
      <c r="H420" s="111" t="str">
        <f>'242MLInput'!O576</f>
        <v/>
      </c>
      <c r="I420" s="111" t="str">
        <f>'242MLInput'!Q576</f>
        <v/>
      </c>
      <c r="J420" s="112" t="str">
        <f>'242MLInput'!R576</f>
        <v/>
      </c>
      <c r="K420" s="113" t="str">
        <f>'242MLInput'!AC576</f>
        <v/>
      </c>
      <c r="L420" s="114"/>
      <c r="M420" s="115" t="str">
        <f>'242MLInput'!L576</f>
        <v/>
      </c>
      <c r="N420" s="111" t="str">
        <f>IF(F420="","",(IF(R420='242MLInput'!K576,"","ERROR!")))</f>
        <v/>
      </c>
      <c r="O420" s="64"/>
      <c r="P420" s="64"/>
      <c r="Q420" s="133"/>
      <c r="R420" s="224" t="str">
        <f t="shared" si="24"/>
        <v/>
      </c>
      <c r="S420" s="108" t="str">
        <f>HYPERLINK('242MLInput'!AD576)</f>
        <v/>
      </c>
      <c r="T420" s="108" t="str">
        <f>HYPERLINK('242MLInput'!AE576)</f>
        <v/>
      </c>
      <c r="U420" s="108" t="str">
        <f>HYPERLINK('242MLInput'!AF576)</f>
        <v/>
      </c>
      <c r="V420" s="108" t="str">
        <f>HYPERLINK('242MLInput'!AG576)</f>
        <v/>
      </c>
      <c r="W420" s="108" t="str">
        <f>HYPERLINK('242MLInput'!AH576)</f>
        <v/>
      </c>
      <c r="X420" s="108" t="str">
        <f>HYPERLINK('242MLInput'!AI576)</f>
        <v/>
      </c>
      <c r="Y420" s="108" t="str">
        <f>HYPERLINK('242MLInput'!AJ576)</f>
        <v/>
      </c>
      <c r="Z420" s="108" t="str">
        <f>HYPERLINK('242MLInput'!AK576)</f>
        <v/>
      </c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  <c r="CH420" s="88"/>
      <c r="CI420" s="88"/>
      <c r="CJ420" s="88"/>
      <c r="CK420" s="88"/>
      <c r="CL420" s="88"/>
      <c r="CM420" s="88"/>
      <c r="CN420" s="88"/>
    </row>
    <row r="421" ht="10.5" customHeight="1">
      <c r="A421" s="12" t="str">
        <f t="shared" si="1"/>
        <v/>
      </c>
      <c r="B421" s="88" t="str">
        <f t="shared" si="2"/>
        <v/>
      </c>
      <c r="C421" s="88" t="str">
        <f t="shared" si="3"/>
        <v/>
      </c>
      <c r="D421" s="89" t="str">
        <f>'242MLInput'!B577</f>
        <v/>
      </c>
      <c r="E421" s="90" t="str">
        <f t="shared" si="23"/>
        <v/>
      </c>
      <c r="F421" s="91" t="str">
        <f>'242MLInput'!H577</f>
        <v/>
      </c>
      <c r="G421" s="111" t="str">
        <f>'242MLInput'!N577</f>
        <v/>
      </c>
      <c r="H421" s="111" t="str">
        <f>'242MLInput'!O577</f>
        <v/>
      </c>
      <c r="I421" s="111" t="str">
        <f>'242MLInput'!Q577</f>
        <v/>
      </c>
      <c r="J421" s="112" t="str">
        <f>'242MLInput'!R577</f>
        <v/>
      </c>
      <c r="K421" s="113" t="str">
        <f>'242MLInput'!AC577</f>
        <v/>
      </c>
      <c r="L421" s="114"/>
      <c r="M421" s="115" t="str">
        <f>'242MLInput'!L577</f>
        <v/>
      </c>
      <c r="N421" s="111" t="str">
        <f>IF(F421="","",(IF(R421='242MLInput'!K577,"","ERROR!")))</f>
        <v/>
      </c>
      <c r="O421" s="64"/>
      <c r="P421" s="64"/>
      <c r="Q421" s="133"/>
      <c r="R421" s="224" t="str">
        <f t="shared" si="24"/>
        <v/>
      </c>
      <c r="S421" s="108" t="str">
        <f>HYPERLINK('242MLInput'!AD577)</f>
        <v/>
      </c>
      <c r="T421" s="108" t="str">
        <f>HYPERLINK('242MLInput'!AE577)</f>
        <v/>
      </c>
      <c r="U421" s="108" t="str">
        <f>HYPERLINK('242MLInput'!AF577)</f>
        <v/>
      </c>
      <c r="V421" s="108" t="str">
        <f>HYPERLINK('242MLInput'!AG577)</f>
        <v/>
      </c>
      <c r="W421" s="108" t="str">
        <f>HYPERLINK('242MLInput'!AH577)</f>
        <v/>
      </c>
      <c r="X421" s="108" t="str">
        <f>HYPERLINK('242MLInput'!AI577)</f>
        <v/>
      </c>
      <c r="Y421" s="108" t="str">
        <f>HYPERLINK('242MLInput'!AJ577)</f>
        <v/>
      </c>
      <c r="Z421" s="108" t="str">
        <f>HYPERLINK('242MLInput'!AK577)</f>
        <v/>
      </c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  <c r="CH421" s="88"/>
      <c r="CI421" s="88"/>
      <c r="CJ421" s="88"/>
      <c r="CK421" s="88"/>
      <c r="CL421" s="88"/>
      <c r="CM421" s="88"/>
      <c r="CN421" s="88"/>
    </row>
    <row r="422" ht="10.5" customHeight="1">
      <c r="A422" s="12" t="str">
        <f t="shared" si="1"/>
        <v/>
      </c>
      <c r="B422" s="88" t="str">
        <f t="shared" si="2"/>
        <v/>
      </c>
      <c r="C422" s="88" t="str">
        <f t="shared" si="3"/>
        <v/>
      </c>
      <c r="D422" s="89" t="str">
        <f>'242MLInput'!B578</f>
        <v/>
      </c>
      <c r="E422" s="90" t="str">
        <f t="shared" si="23"/>
        <v/>
      </c>
      <c r="F422" s="91" t="str">
        <f>'242MLInput'!H578</f>
        <v/>
      </c>
      <c r="G422" s="111" t="str">
        <f>'242MLInput'!N578</f>
        <v/>
      </c>
      <c r="H422" s="111" t="str">
        <f>'242MLInput'!O578</f>
        <v/>
      </c>
      <c r="I422" s="111" t="str">
        <f>'242MLInput'!Q578</f>
        <v/>
      </c>
      <c r="J422" s="112" t="str">
        <f>'242MLInput'!R578</f>
        <v/>
      </c>
      <c r="K422" s="113" t="str">
        <f>'242MLInput'!AC578</f>
        <v/>
      </c>
      <c r="L422" s="114"/>
      <c r="M422" s="115" t="str">
        <f>'242MLInput'!L578</f>
        <v/>
      </c>
      <c r="N422" s="111" t="str">
        <f>IF(F422="","",(IF(R422='242MLInput'!K578,"","ERROR!")))</f>
        <v/>
      </c>
      <c r="O422" s="64"/>
      <c r="P422" s="64"/>
      <c r="Q422" s="133"/>
      <c r="R422" s="224" t="str">
        <f t="shared" si="24"/>
        <v/>
      </c>
      <c r="S422" s="108" t="str">
        <f>HYPERLINK('242MLInput'!AD578)</f>
        <v/>
      </c>
      <c r="T422" s="108" t="str">
        <f>HYPERLINK('242MLInput'!AE578)</f>
        <v/>
      </c>
      <c r="U422" s="108" t="str">
        <f>HYPERLINK('242MLInput'!AF578)</f>
        <v/>
      </c>
      <c r="V422" s="108" t="str">
        <f>HYPERLINK('242MLInput'!AG578)</f>
        <v/>
      </c>
      <c r="W422" s="108" t="str">
        <f>HYPERLINK('242MLInput'!AH578)</f>
        <v/>
      </c>
      <c r="X422" s="108" t="str">
        <f>HYPERLINK('242MLInput'!AI578)</f>
        <v/>
      </c>
      <c r="Y422" s="108" t="str">
        <f>HYPERLINK('242MLInput'!AJ578)</f>
        <v/>
      </c>
      <c r="Z422" s="108" t="str">
        <f>HYPERLINK('242MLInput'!AK578)</f>
        <v/>
      </c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  <c r="CH422" s="88"/>
      <c r="CI422" s="88"/>
      <c r="CJ422" s="88"/>
      <c r="CK422" s="88"/>
      <c r="CL422" s="88"/>
      <c r="CM422" s="88"/>
      <c r="CN422" s="88"/>
    </row>
    <row r="423" ht="10.5" customHeight="1">
      <c r="A423" s="12" t="str">
        <f t="shared" si="1"/>
        <v/>
      </c>
      <c r="B423" s="88" t="str">
        <f t="shared" si="2"/>
        <v/>
      </c>
      <c r="C423" s="88" t="str">
        <f t="shared" si="3"/>
        <v/>
      </c>
      <c r="D423" s="89" t="str">
        <f>'242MLInput'!B579</f>
        <v/>
      </c>
      <c r="E423" s="90" t="str">
        <f t="shared" si="23"/>
        <v/>
      </c>
      <c r="F423" s="91" t="str">
        <f>'242MLInput'!H579</f>
        <v/>
      </c>
      <c r="G423" s="111" t="str">
        <f>'242MLInput'!N579</f>
        <v/>
      </c>
      <c r="H423" s="111" t="str">
        <f>'242MLInput'!O579</f>
        <v/>
      </c>
      <c r="I423" s="111" t="str">
        <f>'242MLInput'!Q579</f>
        <v/>
      </c>
      <c r="J423" s="112" t="str">
        <f>'242MLInput'!R579</f>
        <v/>
      </c>
      <c r="K423" s="113" t="str">
        <f>'242MLInput'!AC579</f>
        <v/>
      </c>
      <c r="L423" s="114"/>
      <c r="M423" s="115" t="str">
        <f>'242MLInput'!L579</f>
        <v/>
      </c>
      <c r="N423" s="111" t="str">
        <f>IF(F423="","",(IF(R423='242MLInput'!K579,"","ERROR!")))</f>
        <v/>
      </c>
      <c r="O423" s="64"/>
      <c r="P423" s="64"/>
      <c r="Q423" s="133"/>
      <c r="R423" s="224" t="str">
        <f t="shared" si="24"/>
        <v/>
      </c>
      <c r="S423" s="108" t="str">
        <f>HYPERLINK('242MLInput'!AD579)</f>
        <v/>
      </c>
      <c r="T423" s="108" t="str">
        <f>HYPERLINK('242MLInput'!AE579)</f>
        <v/>
      </c>
      <c r="U423" s="108" t="str">
        <f>HYPERLINK('242MLInput'!AF579)</f>
        <v/>
      </c>
      <c r="V423" s="108" t="str">
        <f>HYPERLINK('242MLInput'!AG579)</f>
        <v/>
      </c>
      <c r="W423" s="108" t="str">
        <f>HYPERLINK('242MLInput'!AH579)</f>
        <v/>
      </c>
      <c r="X423" s="108" t="str">
        <f>HYPERLINK('242MLInput'!AI579)</f>
        <v/>
      </c>
      <c r="Y423" s="108" t="str">
        <f>HYPERLINK('242MLInput'!AJ579)</f>
        <v/>
      </c>
      <c r="Z423" s="108" t="str">
        <f>HYPERLINK('242MLInput'!AK579)</f>
        <v/>
      </c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  <c r="CH423" s="88"/>
      <c r="CI423" s="88"/>
      <c r="CJ423" s="88"/>
      <c r="CK423" s="88"/>
      <c r="CL423" s="88"/>
      <c r="CM423" s="88"/>
      <c r="CN423" s="88"/>
    </row>
    <row r="424" ht="10.5" customHeight="1">
      <c r="A424" s="12" t="str">
        <f t="shared" si="1"/>
        <v/>
      </c>
      <c r="B424" s="88" t="str">
        <f t="shared" si="2"/>
        <v/>
      </c>
      <c r="C424" s="88" t="str">
        <f t="shared" si="3"/>
        <v/>
      </c>
      <c r="D424" s="89" t="str">
        <f>'242MLInput'!B580</f>
        <v/>
      </c>
      <c r="E424" s="90" t="str">
        <f t="shared" si="23"/>
        <v/>
      </c>
      <c r="F424" s="91" t="str">
        <f>'242MLInput'!H580</f>
        <v/>
      </c>
      <c r="G424" s="111" t="str">
        <f>'242MLInput'!N580</f>
        <v/>
      </c>
      <c r="H424" s="111" t="str">
        <f>'242MLInput'!O580</f>
        <v/>
      </c>
      <c r="I424" s="111" t="str">
        <f>'242MLInput'!Q580</f>
        <v/>
      </c>
      <c r="J424" s="112" t="str">
        <f>'242MLInput'!R580</f>
        <v/>
      </c>
      <c r="K424" s="113" t="str">
        <f>'242MLInput'!AC580</f>
        <v/>
      </c>
      <c r="L424" s="114"/>
      <c r="M424" s="115" t="str">
        <f>'242MLInput'!L580</f>
        <v/>
      </c>
      <c r="N424" s="111" t="str">
        <f>IF(F424="","",(IF(R424='242MLInput'!K580,"","ERROR!")))</f>
        <v/>
      </c>
      <c r="O424" s="64"/>
      <c r="P424" s="64"/>
      <c r="Q424" s="133"/>
      <c r="R424" s="224" t="str">
        <f t="shared" si="24"/>
        <v/>
      </c>
      <c r="S424" s="108" t="str">
        <f>HYPERLINK('242MLInput'!AD580)</f>
        <v/>
      </c>
      <c r="T424" s="108" t="str">
        <f>HYPERLINK('242MLInput'!AE580)</f>
        <v/>
      </c>
      <c r="U424" s="108" t="str">
        <f>HYPERLINK('242MLInput'!AF580)</f>
        <v/>
      </c>
      <c r="V424" s="108" t="str">
        <f>HYPERLINK('242MLInput'!AG580)</f>
        <v/>
      </c>
      <c r="W424" s="108" t="str">
        <f>HYPERLINK('242MLInput'!AH580)</f>
        <v/>
      </c>
      <c r="X424" s="108" t="str">
        <f>HYPERLINK('242MLInput'!AI580)</f>
        <v/>
      </c>
      <c r="Y424" s="108" t="str">
        <f>HYPERLINK('242MLInput'!AJ580)</f>
        <v/>
      </c>
      <c r="Z424" s="108" t="str">
        <f>HYPERLINK('242MLInput'!AK580)</f>
        <v/>
      </c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  <c r="CH424" s="88"/>
      <c r="CI424" s="88"/>
      <c r="CJ424" s="88"/>
      <c r="CK424" s="88"/>
      <c r="CL424" s="88"/>
      <c r="CM424" s="88"/>
      <c r="CN424" s="88"/>
    </row>
  </sheetData>
  <conditionalFormatting sqref="S1:S424 W1:W424">
    <cfRule type="notContainsBlanks" dxfId="0" priority="1">
      <formula>LEN(TRIM(S1))&gt;0</formula>
    </cfRule>
  </conditionalFormatting>
  <conditionalFormatting sqref="T1:T424 X1:Z424">
    <cfRule type="notContainsBlanks" dxfId="1" priority="2">
      <formula>LEN(TRIM(T1))&gt;0</formula>
    </cfRule>
  </conditionalFormatting>
  <conditionalFormatting sqref="U1:U424 Y1:Y424">
    <cfRule type="notContainsBlanks" dxfId="2" priority="3">
      <formula>LEN(TRIM(U1))&gt;0</formula>
    </cfRule>
  </conditionalFormatting>
  <conditionalFormatting sqref="V1:Z424">
    <cfRule type="notContainsBlanks" dxfId="3" priority="4">
      <formula>LEN(TRIM(V1))&gt;0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2.75"/>
  <cols>
    <col customWidth="1" min="1" max="2" width="4.13"/>
    <col customWidth="1" min="3" max="3" width="4.25"/>
    <col customWidth="1" min="4" max="4" width="9.25"/>
    <col customWidth="1" min="5" max="5" width="5.13"/>
    <col customWidth="1" min="6" max="6" width="4.5"/>
    <col customWidth="1" min="7" max="7" width="12.75"/>
    <col customWidth="1" min="8" max="8" width="6.25"/>
    <col customWidth="1" min="9" max="9" width="7.0"/>
    <col customWidth="1" min="10" max="10" width="11.13"/>
    <col customWidth="1" min="11" max="11" width="9.5"/>
    <col customWidth="1" min="12" max="12" width="4.88"/>
    <col customWidth="1" min="13" max="13" width="5.0"/>
    <col customWidth="1" min="14" max="14" width="3.25"/>
    <col customWidth="1" min="15" max="15" width="3.88"/>
    <col customWidth="1" min="16" max="16" width="5.5"/>
    <col customWidth="1" min="17" max="17" width="7.5"/>
    <col customWidth="1" min="18" max="18" width="8.13"/>
    <col customWidth="1" min="19" max="19" width="6.13"/>
    <col customWidth="1" min="20" max="20" width="7.0"/>
    <col customWidth="1" min="21" max="21" width="7.13"/>
    <col customWidth="1" min="22" max="23" width="9.25"/>
    <col customWidth="1" min="24" max="24" width="8.25"/>
    <col customWidth="1" min="25" max="25" width="9.0"/>
    <col customWidth="1" min="26" max="26" width="14.38"/>
    <col customWidth="1" min="27" max="27" width="5.25"/>
    <col customWidth="1" min="28" max="28" width="8.88"/>
    <col customWidth="1" min="29" max="32" width="5.5"/>
    <col customWidth="1" min="33" max="33" width="6.63"/>
    <col customWidth="1" min="34" max="34" width="11.38"/>
    <col customWidth="1" min="35" max="37" width="10.5"/>
    <col customWidth="1" min="38" max="38" width="11.38"/>
    <col customWidth="1" min="39" max="41" width="10.5"/>
    <col customWidth="1" min="42" max="107" width="7.75"/>
  </cols>
  <sheetData>
    <row r="1" ht="10.5" customHeight="1">
      <c r="A1" s="109" t="str">
        <f t="shared" ref="A1:A674" si="1">IF(F1="","","94KM")</f>
        <v>94KM</v>
      </c>
      <c r="B1" s="12">
        <f t="shared" ref="B1:B675" si="2">IF(D1&lt;&gt;"",Year(D1),"")</f>
        <v>2020</v>
      </c>
      <c r="C1" s="12">
        <f t="shared" ref="C1:C675" si="3">IF(D1&lt;&gt;"",MONTH(D1),"")</f>
        <v>2</v>
      </c>
      <c r="D1" s="110">
        <f>'94KMInput'!B30</f>
        <v>43862</v>
      </c>
      <c r="E1" s="111" t="str">
        <f>IF(#REF!&lt;&gt;"",#REF!,"")</f>
        <v>#REF!</v>
      </c>
      <c r="F1" s="112" t="str">
        <f>'94KMInput'!H30</f>
        <v>OKV</v>
      </c>
      <c r="G1" s="111" t="str">
        <f>'94KMInput'!O30</f>
        <v>Adam Riddell</v>
      </c>
      <c r="H1" s="111" t="str">
        <f>'94KMInput'!P30</f>
        <v>KM</v>
      </c>
      <c r="I1" s="111" t="str">
        <f>'94KMInput'!R30</f>
        <v>Passenger</v>
      </c>
      <c r="J1" s="112" t="str">
        <f>'94KMInput'!S30</f>
        <v>Rice</v>
      </c>
      <c r="K1" s="113" t="str">
        <f>'94KMInput'!AD30</f>
        <v/>
      </c>
      <c r="L1" s="114"/>
      <c r="M1" s="115">
        <f>'94KMInput'!L30</f>
        <v>1.2</v>
      </c>
      <c r="N1" s="111" t="str">
        <f>IF(M1="","",(IF(Q1='94KMInput'!K30,"","ERROR!")))</f>
        <v>#REF!</v>
      </c>
      <c r="O1" s="64"/>
      <c r="P1" s="133"/>
      <c r="Q1" s="116" t="str">
        <f>IF((L1+M1)=0,"",(#REF!+L1+M1))</f>
        <v>#REF!</v>
      </c>
      <c r="R1" s="134"/>
      <c r="S1" s="134"/>
      <c r="T1" s="134"/>
      <c r="U1" s="135"/>
      <c r="V1" s="134"/>
      <c r="W1" s="134"/>
      <c r="X1" s="134" t="str">
        <f>IF(R1&lt;&gt;"",SUM(R1:W1),"")</f>
        <v/>
      </c>
      <c r="Y1" s="136"/>
      <c r="Z1" s="137"/>
      <c r="AA1" s="137"/>
      <c r="AB1" s="137"/>
      <c r="AC1" s="138" t="str">
        <f>'94KMInput'!T73</f>
        <v/>
      </c>
      <c r="AD1" s="139">
        <f>'94KMInput'!V73-'94KMInput'!U73</f>
        <v>0</v>
      </c>
      <c r="AE1" s="140" t="str">
        <f t="shared" ref="AE1:AE675" si="4">IF(AC1="","",(AD1/AC1))</f>
        <v/>
      </c>
      <c r="AF1" s="141">
        <v>3.75</v>
      </c>
      <c r="AG1" s="142">
        <f t="shared" ref="AG1:AG386" si="5">MAX((AC1*(AE1-AF1)),0)</f>
        <v>0</v>
      </c>
      <c r="AH1" s="108" t="str">
        <f>HYPERLINK('94KMInput'!AE73)</f>
        <v/>
      </c>
      <c r="AI1" s="108" t="str">
        <f>HYPERLINK('94KMInput'!AF73)</f>
        <v/>
      </c>
      <c r="AJ1" s="108" t="str">
        <f>HYPERLINK('94KMInput'!AG73)</f>
        <v/>
      </c>
      <c r="AK1" s="108" t="str">
        <f>HYPERLINK('94KMInput'!AH73)</f>
        <v/>
      </c>
      <c r="AL1" s="108" t="str">
        <f>HYPERLINK('94KMInput'!AI73)</f>
        <v/>
      </c>
      <c r="AM1" s="108" t="str">
        <f>HYPERLINK('94KMInput'!AJ73)</f>
        <v/>
      </c>
      <c r="AN1" s="108" t="str">
        <f>HYPERLINK('94KMInput'!AK73)</f>
        <v/>
      </c>
      <c r="AO1" s="108" t="str">
        <f>HYPERLINK('94KMInput'!AL73)</f>
        <v/>
      </c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</row>
    <row r="2" ht="10.5" customHeight="1">
      <c r="A2" s="109" t="str">
        <f t="shared" si="1"/>
        <v>94KM</v>
      </c>
      <c r="B2" s="12">
        <f t="shared" si="2"/>
        <v>2020</v>
      </c>
      <c r="C2" s="12">
        <f t="shared" si="3"/>
        <v>2</v>
      </c>
      <c r="D2" s="110">
        <f>'94KMInput'!B31</f>
        <v>43862</v>
      </c>
      <c r="E2" s="111" t="str">
        <f t="shared" ref="E2:E3" si="6">IF(F1&lt;&gt;"",F1,"")</f>
        <v>OKV</v>
      </c>
      <c r="F2" s="112" t="str">
        <f>'94KMInput'!H31</f>
        <v>OKV</v>
      </c>
      <c r="G2" s="111" t="str">
        <f>'94KMInput'!O31</f>
        <v>Adam Riddell</v>
      </c>
      <c r="H2" s="111" t="str">
        <f>'94KMInput'!P31</f>
        <v>KM</v>
      </c>
      <c r="I2" s="111" t="str">
        <f>'94KMInput'!R31</f>
        <v>Non-Rev</v>
      </c>
      <c r="J2" s="112" t="str">
        <f>'94KMInput'!S31</f>
        <v>Training</v>
      </c>
      <c r="K2" s="113" t="str">
        <f>'94KMInput'!AD31</f>
        <v/>
      </c>
      <c r="L2" s="114"/>
      <c r="M2" s="115">
        <f>'94KMInput'!L31</f>
        <v>0.6</v>
      </c>
      <c r="N2" s="111" t="str">
        <f>IF(M2="","",(IF(Q2='94KMInput'!K31,"","ERROR!")))</f>
        <v>#REF!</v>
      </c>
      <c r="O2" s="64"/>
      <c r="P2" s="133"/>
      <c r="Q2" s="116" t="str">
        <f t="shared" ref="Q2:Q3" si="7">IF((L2+M2)=0,"",(Q1+L2+M2))</f>
        <v>#REF!</v>
      </c>
      <c r="R2" s="134"/>
      <c r="S2" s="134"/>
      <c r="T2" s="134"/>
      <c r="U2" s="135"/>
      <c r="V2" s="134"/>
      <c r="W2" s="134"/>
      <c r="X2" s="134" t="str">
        <f>IF(R2&lt;&gt;"",SUM(R1:W2),"")</f>
        <v/>
      </c>
      <c r="Y2" s="136"/>
      <c r="Z2" s="137"/>
      <c r="AA2" s="137"/>
      <c r="AB2" s="137"/>
      <c r="AC2" s="138" t="str">
        <f>'94KMInput'!T74</f>
        <v/>
      </c>
      <c r="AD2" s="139">
        <f>'94KMInput'!V74-'94KMInput'!U74</f>
        <v>0</v>
      </c>
      <c r="AE2" s="140" t="str">
        <f t="shared" si="4"/>
        <v/>
      </c>
      <c r="AF2" s="141">
        <v>3.75</v>
      </c>
      <c r="AG2" s="142">
        <f t="shared" si="5"/>
        <v>0</v>
      </c>
      <c r="AH2" s="108" t="str">
        <f>HYPERLINK('94KMInput'!AE74)</f>
        <v/>
      </c>
      <c r="AI2" s="108" t="str">
        <f>HYPERLINK('94KMInput'!AF74)</f>
        <v/>
      </c>
      <c r="AJ2" s="108" t="str">
        <f>HYPERLINK('94KMInput'!AG74)</f>
        <v/>
      </c>
      <c r="AK2" s="108" t="str">
        <f>HYPERLINK('94KMInput'!AH74)</f>
        <v/>
      </c>
      <c r="AL2" s="108" t="str">
        <f>HYPERLINK('94KMInput'!AI74)</f>
        <v/>
      </c>
      <c r="AM2" s="108" t="str">
        <f>HYPERLINK('94KMInput'!AJ74)</f>
        <v/>
      </c>
      <c r="AN2" s="108" t="str">
        <f>HYPERLINK('94KMInput'!AK74)</f>
        <v/>
      </c>
      <c r="AO2" s="108" t="str">
        <f>HYPERLINK('94KMInput'!AL74)</f>
        <v/>
      </c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8"/>
      <c r="BT2" s="88"/>
      <c r="BU2" s="88"/>
      <c r="BV2" s="88"/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8"/>
      <c r="CR2" s="88"/>
      <c r="CS2" s="88"/>
      <c r="CT2" s="88"/>
      <c r="CU2" s="88"/>
      <c r="CV2" s="88"/>
      <c r="CW2" s="88"/>
      <c r="CX2" s="88"/>
      <c r="CY2" s="88"/>
      <c r="CZ2" s="88"/>
      <c r="DA2" s="88"/>
      <c r="DB2" s="88"/>
      <c r="DC2" s="88"/>
    </row>
    <row r="3" ht="10.5" customHeight="1">
      <c r="A3" s="109" t="str">
        <f t="shared" si="1"/>
        <v>94KM</v>
      </c>
      <c r="B3" s="12">
        <f t="shared" si="2"/>
        <v>2020</v>
      </c>
      <c r="C3" s="12">
        <f t="shared" si="3"/>
        <v>2</v>
      </c>
      <c r="D3" s="110">
        <f>'94KMInput'!B32</f>
        <v>43862</v>
      </c>
      <c r="E3" s="111" t="str">
        <f t="shared" si="6"/>
        <v>OKV</v>
      </c>
      <c r="F3" s="112" t="str">
        <f>'94KMInput'!H32</f>
        <v>BUY</v>
      </c>
      <c r="G3" s="111" t="str">
        <f>'94KMInput'!O32</f>
        <v>Adam Riddell</v>
      </c>
      <c r="H3" s="111" t="str">
        <f>'94KMInput'!P32</f>
        <v>KM</v>
      </c>
      <c r="I3" s="111" t="str">
        <f>'94KMInput'!R32</f>
        <v>Passenger</v>
      </c>
      <c r="J3" s="112" t="str">
        <f>'94KMInput'!S32</f>
        <v>Rice</v>
      </c>
      <c r="K3" s="113" t="str">
        <f>'94KMInput'!AD32</f>
        <v/>
      </c>
      <c r="L3" s="114"/>
      <c r="M3" s="115">
        <f>'94KMInput'!L32</f>
        <v>1.2</v>
      </c>
      <c r="N3" s="111" t="str">
        <f>IF(M3="","",(IF(Q3='94KMInput'!K32,"","ERROR!")))</f>
        <v>#REF!</v>
      </c>
      <c r="O3" s="64"/>
      <c r="P3" s="133">
        <v>4262.0</v>
      </c>
      <c r="Q3" s="116" t="str">
        <f t="shared" si="7"/>
        <v>#REF!</v>
      </c>
      <c r="R3" s="134"/>
      <c r="S3" s="134"/>
      <c r="T3" s="134"/>
      <c r="U3" s="135"/>
      <c r="V3" s="134"/>
      <c r="W3" s="134"/>
      <c r="X3" s="134">
        <v>2325.0</v>
      </c>
      <c r="Y3" s="136" t="s">
        <v>98</v>
      </c>
      <c r="Z3" s="137" t="s">
        <v>78</v>
      </c>
      <c r="AA3" s="137">
        <v>400.0</v>
      </c>
      <c r="AB3" s="137" t="s">
        <v>99</v>
      </c>
      <c r="AC3" s="138" t="str">
        <f>'94KMInput'!T75</f>
        <v/>
      </c>
      <c r="AD3" s="139">
        <f>'94KMInput'!V75-'94KMInput'!U75</f>
        <v>0</v>
      </c>
      <c r="AE3" s="140" t="str">
        <f t="shared" si="4"/>
        <v/>
      </c>
      <c r="AF3" s="141">
        <v>3.75</v>
      </c>
      <c r="AG3" s="142">
        <f t="shared" si="5"/>
        <v>0</v>
      </c>
      <c r="AH3" s="108" t="str">
        <f>HYPERLINK('94KMInput'!AE75)</f>
        <v/>
      </c>
      <c r="AI3" s="108" t="str">
        <f>HYPERLINK('94KMInput'!AF75)</f>
        <v/>
      </c>
      <c r="AJ3" s="108" t="str">
        <f>HYPERLINK('94KMInput'!AG75)</f>
        <v/>
      </c>
      <c r="AK3" s="108" t="str">
        <f>HYPERLINK('94KMInput'!AH75)</f>
        <v/>
      </c>
      <c r="AL3" s="108" t="str">
        <f>HYPERLINK('94KMInput'!AI75)</f>
        <v/>
      </c>
      <c r="AM3" s="108" t="str">
        <f>HYPERLINK('94KMInput'!AJ75)</f>
        <v/>
      </c>
      <c r="AN3" s="108" t="str">
        <f>HYPERLINK('94KMInput'!AK75)</f>
        <v/>
      </c>
      <c r="AO3" s="108" t="str">
        <f>HYPERLINK('94KMInput'!AL75)</f>
        <v/>
      </c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8"/>
      <c r="BI3" s="88"/>
      <c r="BJ3" s="88"/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8"/>
      <c r="CP3" s="88"/>
      <c r="CQ3" s="88"/>
      <c r="CR3" s="88"/>
      <c r="CS3" s="88"/>
      <c r="CT3" s="88"/>
      <c r="CU3" s="88"/>
      <c r="CV3" s="88"/>
      <c r="CW3" s="88"/>
      <c r="CX3" s="88"/>
      <c r="CY3" s="88"/>
      <c r="CZ3" s="88"/>
      <c r="DA3" s="88"/>
      <c r="DB3" s="88"/>
      <c r="DC3" s="88"/>
    </row>
    <row r="4" ht="10.5" customHeight="1">
      <c r="A4" s="109" t="str">
        <f t="shared" si="1"/>
        <v>94KM</v>
      </c>
      <c r="B4" s="12">
        <f t="shared" si="2"/>
        <v>2020</v>
      </c>
      <c r="C4" s="12">
        <f t="shared" si="3"/>
        <v>1</v>
      </c>
      <c r="D4" s="110">
        <f>'94KMInput'!B3</f>
        <v>43836</v>
      </c>
      <c r="E4" s="111" t="str">
        <f>IF(#REF!&lt;&gt;"",#REF!,"")</f>
        <v>#REF!</v>
      </c>
      <c r="F4" s="112" t="str">
        <f>'94KMInput'!H3</f>
        <v>TTA</v>
      </c>
      <c r="G4" s="111" t="str">
        <f>'94KMInput'!O3</f>
        <v>Kevin Mock</v>
      </c>
      <c r="H4" s="111" t="str">
        <f>'94KMInput'!P3</f>
        <v/>
      </c>
      <c r="I4" s="111" t="str">
        <f>'94KMInput'!R3</f>
        <v>Non-Rev</v>
      </c>
      <c r="J4" s="112" t="str">
        <f>'94KMInput'!S3</f>
        <v>Mx</v>
      </c>
      <c r="K4" s="113" t="str">
        <f>'94KMInput'!AD3</f>
        <v/>
      </c>
      <c r="L4" s="114"/>
      <c r="M4" s="115">
        <f>'94KMInput'!L3</f>
        <v>0.2</v>
      </c>
      <c r="N4" s="111" t="str">
        <f>IF(M4="","",(IF(Q4='94KMInput'!K3,"","ERROR!")))</f>
        <v>#REF!</v>
      </c>
      <c r="O4" s="64"/>
      <c r="P4" s="96"/>
      <c r="Q4" s="69" t="str">
        <f>IF((L4+M4)=0,"",(#REF!+L4+M4))</f>
        <v>#REF!</v>
      </c>
      <c r="R4" s="98"/>
      <c r="S4" s="98"/>
      <c r="T4" s="98"/>
      <c r="U4" s="99"/>
      <c r="V4" s="98"/>
      <c r="W4" s="98"/>
      <c r="X4" s="100" t="str">
        <f>IF(R4&lt;&gt;"",SUM(R4:W4),"")</f>
        <v/>
      </c>
      <c r="Y4" s="101"/>
      <c r="Z4" s="102"/>
      <c r="AA4" s="102"/>
      <c r="AB4" s="102"/>
      <c r="AC4" s="103" t="str">
        <f>'94KMInput'!T46</f>
        <v/>
      </c>
      <c r="AD4" s="104">
        <f>'94KMInput'!V46-'94KMInput'!U46</f>
        <v>0</v>
      </c>
      <c r="AE4" s="105" t="str">
        <f t="shared" si="4"/>
        <v/>
      </c>
      <c r="AF4" s="106">
        <v>3.75</v>
      </c>
      <c r="AG4" s="107">
        <f t="shared" si="5"/>
        <v>0</v>
      </c>
      <c r="AH4" s="108" t="str">
        <f>HYPERLINK('94KMInput'!AE46)</f>
        <v/>
      </c>
      <c r="AI4" s="108" t="str">
        <f>HYPERLINK('94KMInput'!AF46)</f>
        <v/>
      </c>
      <c r="AJ4" s="108" t="str">
        <f>HYPERLINK('94KMInput'!AG46)</f>
        <v/>
      </c>
      <c r="AK4" s="108" t="str">
        <f>HYPERLINK('94KMInput'!AH46)</f>
        <v/>
      </c>
      <c r="AL4" s="108" t="str">
        <f>HYPERLINK('94KMInput'!AI46)</f>
        <v/>
      </c>
      <c r="AM4" s="108" t="str">
        <f>HYPERLINK('94KMInput'!AJ46)</f>
        <v/>
      </c>
      <c r="AN4" s="108" t="str">
        <f>HYPERLINK('94KMInput'!AK46)</f>
        <v/>
      </c>
      <c r="AO4" s="108" t="str">
        <f>HYPERLINK('94KMInput'!AL46)</f>
        <v/>
      </c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  <c r="CB4" s="88"/>
      <c r="CC4" s="88"/>
      <c r="CD4" s="88"/>
      <c r="CE4" s="88"/>
      <c r="CF4" s="88"/>
      <c r="CG4" s="88"/>
      <c r="CH4" s="88"/>
      <c r="CI4" s="88"/>
      <c r="CJ4" s="88"/>
      <c r="CK4" s="88"/>
      <c r="CL4" s="88"/>
      <c r="CM4" s="88"/>
      <c r="CN4" s="88"/>
      <c r="CO4" s="8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88"/>
      <c r="DB4" s="88"/>
      <c r="DC4" s="88"/>
    </row>
    <row r="5" ht="10.5" customHeight="1">
      <c r="A5" s="109" t="str">
        <f t="shared" si="1"/>
        <v>94KM</v>
      </c>
      <c r="B5" s="12">
        <f t="shared" si="2"/>
        <v>2020</v>
      </c>
      <c r="C5" s="12">
        <f t="shared" si="3"/>
        <v>1</v>
      </c>
      <c r="D5" s="110">
        <f>'94KMInput'!B4</f>
        <v>43838</v>
      </c>
      <c r="E5" s="111" t="str">
        <f t="shared" ref="E5:E69" si="8">IF(F4&lt;&gt;"",F4,"")</f>
        <v>TTA</v>
      </c>
      <c r="F5" s="112" t="str">
        <f>'94KMInput'!H4</f>
        <v>BUY</v>
      </c>
      <c r="G5" s="111" t="str">
        <f>'94KMInput'!O4</f>
        <v>Kevin Mock</v>
      </c>
      <c r="H5" s="111" t="str">
        <f>'94KMInput'!P4</f>
        <v/>
      </c>
      <c r="I5" s="111" t="str">
        <f>'94KMInput'!R4</f>
        <v>Non-Rev</v>
      </c>
      <c r="J5" s="112" t="str">
        <f>'94KMInput'!S4</f>
        <v>Mx</v>
      </c>
      <c r="K5" s="113" t="str">
        <f>'94KMInput'!AD4</f>
        <v/>
      </c>
      <c r="L5" s="114"/>
      <c r="M5" s="115">
        <f>'94KMInput'!L4</f>
        <v>0.2</v>
      </c>
      <c r="N5" s="111" t="str">
        <f>IF(M5="","",(IF(Q5='94KMInput'!K4,"","ERROR!")))</f>
        <v>#REF!</v>
      </c>
      <c r="O5" s="64"/>
      <c r="P5" s="96"/>
      <c r="Q5" s="69" t="str">
        <f t="shared" ref="Q5:Q69" si="9">IF((L5+M5)=0,"",(Q4+L5+M5))</f>
        <v>#REF!</v>
      </c>
      <c r="R5" s="98"/>
      <c r="S5" s="98"/>
      <c r="T5" s="98"/>
      <c r="U5" s="99"/>
      <c r="V5" s="98"/>
      <c r="W5" s="98"/>
      <c r="X5" s="100" t="str">
        <f t="shared" ref="X5:X7" si="10">IF(R5&lt;&gt;"",SUM(R4:W5),"")</f>
        <v/>
      </c>
      <c r="Y5" s="101"/>
      <c r="Z5" s="102"/>
      <c r="AA5" s="102"/>
      <c r="AB5" s="102"/>
      <c r="AC5" s="103" t="str">
        <f>'94KMInput'!T47</f>
        <v/>
      </c>
      <c r="AD5" s="104">
        <f>'94KMInput'!V47-'94KMInput'!U47</f>
        <v>0</v>
      </c>
      <c r="AE5" s="105" t="str">
        <f t="shared" si="4"/>
        <v/>
      </c>
      <c r="AF5" s="106">
        <v>3.75</v>
      </c>
      <c r="AG5" s="107">
        <f t="shared" si="5"/>
        <v>0</v>
      </c>
      <c r="AH5" s="108" t="str">
        <f>HYPERLINK('94KMInput'!AE47)</f>
        <v/>
      </c>
      <c r="AI5" s="108" t="str">
        <f>HYPERLINK('94KMInput'!AF47)</f>
        <v/>
      </c>
      <c r="AJ5" s="108" t="str">
        <f>HYPERLINK('94KMInput'!AG47)</f>
        <v/>
      </c>
      <c r="AK5" s="108" t="str">
        <f>HYPERLINK('94KMInput'!AH47)</f>
        <v/>
      </c>
      <c r="AL5" s="108" t="str">
        <f>HYPERLINK('94KMInput'!AI47)</f>
        <v/>
      </c>
      <c r="AM5" s="108" t="str">
        <f>HYPERLINK('94KMInput'!AJ47)</f>
        <v/>
      </c>
      <c r="AN5" s="108" t="str">
        <f>HYPERLINK('94KMInput'!AK47)</f>
        <v/>
      </c>
      <c r="AO5" s="108" t="str">
        <f>HYPERLINK('94KMInput'!AL47)</f>
        <v/>
      </c>
      <c r="AP5" s="88"/>
      <c r="AQ5" s="88"/>
      <c r="AR5" s="88"/>
      <c r="AS5" s="88"/>
      <c r="AT5" s="88"/>
      <c r="AU5" s="88"/>
      <c r="AV5" s="88"/>
      <c r="AW5" s="88"/>
      <c r="AX5" s="88"/>
      <c r="AY5" s="88"/>
      <c r="AZ5" s="88"/>
      <c r="BA5" s="88"/>
      <c r="BB5" s="88"/>
      <c r="BC5" s="88"/>
      <c r="BD5" s="88"/>
      <c r="BE5" s="88"/>
      <c r="BF5" s="88"/>
      <c r="BG5" s="88"/>
      <c r="BH5" s="88"/>
      <c r="BI5" s="88"/>
      <c r="BJ5" s="88"/>
      <c r="BK5" s="88"/>
      <c r="BL5" s="88"/>
      <c r="BM5" s="88"/>
      <c r="BN5" s="88"/>
      <c r="BO5" s="8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8"/>
      <c r="CJ5" s="88"/>
      <c r="CK5" s="88"/>
      <c r="CL5" s="88"/>
      <c r="CM5" s="88"/>
      <c r="CN5" s="88"/>
      <c r="CO5" s="88"/>
      <c r="CP5" s="88"/>
      <c r="CQ5" s="88"/>
      <c r="CR5" s="88"/>
      <c r="CS5" s="88"/>
      <c r="CT5" s="88"/>
      <c r="CU5" s="88"/>
      <c r="CV5" s="88"/>
      <c r="CW5" s="88"/>
      <c r="CX5" s="88"/>
      <c r="CY5" s="88"/>
      <c r="CZ5" s="88"/>
      <c r="DA5" s="88"/>
      <c r="DB5" s="88"/>
      <c r="DC5" s="88"/>
    </row>
    <row r="6" ht="10.5" customHeight="1">
      <c r="A6" s="109" t="str">
        <f t="shared" si="1"/>
        <v>94KM</v>
      </c>
      <c r="B6" s="12">
        <f t="shared" si="2"/>
        <v>2020</v>
      </c>
      <c r="C6" s="12">
        <f t="shared" si="3"/>
        <v>2</v>
      </c>
      <c r="D6" s="110">
        <f>'94KMInput'!B37</f>
        <v>43873</v>
      </c>
      <c r="E6" s="111" t="str">
        <f t="shared" si="8"/>
        <v>BUY</v>
      </c>
      <c r="F6" s="112" t="str">
        <f>'94KMInput'!H37</f>
        <v>TTA</v>
      </c>
      <c r="G6" s="111" t="str">
        <f>'94KMInput'!O37</f>
        <v>Kevin Mock</v>
      </c>
      <c r="H6" s="111" t="str">
        <f>'94KMInput'!P37</f>
        <v/>
      </c>
      <c r="I6" s="111" t="str">
        <f>'94KMInput'!R37</f>
        <v>Cargo</v>
      </c>
      <c r="J6" s="112" t="str">
        <f>'94KMInput'!S37</f>
        <v>FDS</v>
      </c>
      <c r="K6" s="113" t="str">
        <f>'94KMInput'!AD37</f>
        <v/>
      </c>
      <c r="L6" s="114"/>
      <c r="M6" s="115">
        <f>'94KMInput'!L37</f>
        <v>0.3</v>
      </c>
      <c r="N6" s="111" t="str">
        <f>IF(M6="","",(IF(Q6='94KMInput'!K37,"","ERROR!")))</f>
        <v>#REF!</v>
      </c>
      <c r="O6" s="64"/>
      <c r="P6" s="133"/>
      <c r="Q6" s="116" t="str">
        <f t="shared" si="9"/>
        <v>#REF!</v>
      </c>
      <c r="R6" s="134"/>
      <c r="S6" s="134"/>
      <c r="T6" s="134"/>
      <c r="U6" s="135"/>
      <c r="V6" s="134"/>
      <c r="W6" s="134">
        <v>47.0</v>
      </c>
      <c r="X6" s="134" t="str">
        <f t="shared" si="10"/>
        <v/>
      </c>
      <c r="Y6" s="136"/>
      <c r="Z6" s="137"/>
      <c r="AA6" s="137"/>
      <c r="AB6" s="137"/>
      <c r="AC6" s="138" t="str">
        <f>'94KMInput'!T80</f>
        <v/>
      </c>
      <c r="AD6" s="139">
        <f>'94KMInput'!V80-'94KMInput'!U80</f>
        <v>0</v>
      </c>
      <c r="AE6" s="140" t="str">
        <f t="shared" si="4"/>
        <v/>
      </c>
      <c r="AF6" s="141">
        <v>3.75</v>
      </c>
      <c r="AG6" s="142">
        <f t="shared" si="5"/>
        <v>0</v>
      </c>
      <c r="AH6" s="108" t="str">
        <f>HYPERLINK('94KMInput'!AE80)</f>
        <v/>
      </c>
      <c r="AI6" s="108" t="str">
        <f>HYPERLINK('94KMInput'!AF80)</f>
        <v/>
      </c>
      <c r="AJ6" s="108" t="str">
        <f>HYPERLINK('94KMInput'!AG80)</f>
        <v/>
      </c>
      <c r="AK6" s="108" t="str">
        <f>HYPERLINK('94KMInput'!AH80)</f>
        <v/>
      </c>
      <c r="AL6" s="108" t="str">
        <f>HYPERLINK('94KMInput'!AI80)</f>
        <v/>
      </c>
      <c r="AM6" s="108" t="str">
        <f>HYPERLINK('94KMInput'!AJ80)</f>
        <v/>
      </c>
      <c r="AN6" s="108" t="str">
        <f>HYPERLINK('94KMInput'!AK80)</f>
        <v/>
      </c>
      <c r="AO6" s="108" t="str">
        <f>HYPERLINK('94KMInput'!AL80)</f>
        <v/>
      </c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</row>
    <row r="7" ht="10.5" customHeight="1">
      <c r="A7" s="109" t="str">
        <f t="shared" si="1"/>
        <v>94KM</v>
      </c>
      <c r="B7" s="12">
        <f t="shared" si="2"/>
        <v>2020</v>
      </c>
      <c r="C7" s="12">
        <f t="shared" si="3"/>
        <v>2</v>
      </c>
      <c r="D7" s="110">
        <f>'94KMInput'!B38</f>
        <v>43873</v>
      </c>
      <c r="E7" s="111" t="str">
        <f t="shared" si="8"/>
        <v>TTA</v>
      </c>
      <c r="F7" s="112" t="str">
        <f>'94KMInput'!H38</f>
        <v>PNE</v>
      </c>
      <c r="G7" s="111" t="str">
        <f>'94KMInput'!O38</f>
        <v>Kevin Mock</v>
      </c>
      <c r="H7" s="111" t="str">
        <f>'94KMInput'!P38</f>
        <v/>
      </c>
      <c r="I7" s="111" t="str">
        <f>'94KMInput'!R38</f>
        <v>Cargo</v>
      </c>
      <c r="J7" s="112" t="str">
        <f>'94KMInput'!S38</f>
        <v>FDS</v>
      </c>
      <c r="K7" s="113" t="str">
        <f>'94KMInput'!AD38</f>
        <v/>
      </c>
      <c r="L7" s="114"/>
      <c r="M7" s="115">
        <f>'94KMInput'!L38</f>
        <v>1.6</v>
      </c>
      <c r="N7" s="111" t="str">
        <f>IF(M7="","",(IF(Q7='94KMInput'!K38,"","ERROR!")))</f>
        <v>#REF!</v>
      </c>
      <c r="O7" s="64"/>
      <c r="P7" s="133"/>
      <c r="Q7" s="116" t="str">
        <f t="shared" si="9"/>
        <v>#REF!</v>
      </c>
      <c r="R7" s="134"/>
      <c r="S7" s="134"/>
      <c r="T7" s="134"/>
      <c r="U7" s="135"/>
      <c r="V7" s="134"/>
      <c r="W7" s="134"/>
      <c r="X7" s="134" t="str">
        <f t="shared" si="10"/>
        <v/>
      </c>
      <c r="Y7" s="136" t="s">
        <v>101</v>
      </c>
      <c r="Z7" s="137"/>
      <c r="AA7" s="137"/>
      <c r="AB7" s="137"/>
      <c r="AC7" s="138" t="str">
        <f>'94KMInput'!T81</f>
        <v/>
      </c>
      <c r="AD7" s="139">
        <f>'94KMInput'!V81-'94KMInput'!U81</f>
        <v>0</v>
      </c>
      <c r="AE7" s="140" t="str">
        <f t="shared" si="4"/>
        <v/>
      </c>
      <c r="AF7" s="141">
        <v>3.75</v>
      </c>
      <c r="AG7" s="142">
        <f t="shared" si="5"/>
        <v>0</v>
      </c>
      <c r="AH7" s="108" t="str">
        <f>HYPERLINK('94KMInput'!AE81)</f>
        <v/>
      </c>
      <c r="AI7" s="108" t="str">
        <f>HYPERLINK('94KMInput'!AF81)</f>
        <v/>
      </c>
      <c r="AJ7" s="108" t="str">
        <f>HYPERLINK('94KMInput'!AG81)</f>
        <v/>
      </c>
      <c r="AK7" s="108" t="str">
        <f>HYPERLINK('94KMInput'!AH81)</f>
        <v/>
      </c>
      <c r="AL7" s="108" t="str">
        <f>HYPERLINK('94KMInput'!AI81)</f>
        <v/>
      </c>
      <c r="AM7" s="108" t="str">
        <f>HYPERLINK('94KMInput'!AJ81)</f>
        <v/>
      </c>
      <c r="AN7" s="108" t="str">
        <f>HYPERLINK('94KMInput'!AK81)</f>
        <v/>
      </c>
      <c r="AO7" s="108" t="str">
        <f>HYPERLINK('94KMInput'!AL81)</f>
        <v/>
      </c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</row>
    <row r="8" ht="10.5" customHeight="1">
      <c r="A8" s="109" t="str">
        <f t="shared" si="1"/>
        <v>94KM</v>
      </c>
      <c r="B8" s="12">
        <f t="shared" si="2"/>
        <v>2020</v>
      </c>
      <c r="C8" s="12">
        <f t="shared" si="3"/>
        <v>2</v>
      </c>
      <c r="D8" s="110">
        <f>'94KMInput'!B39</f>
        <v>43873</v>
      </c>
      <c r="E8" s="111" t="str">
        <f t="shared" si="8"/>
        <v>PNE</v>
      </c>
      <c r="F8" s="112" t="str">
        <f>'94KMInput'!H39</f>
        <v>BUY</v>
      </c>
      <c r="G8" s="111" t="str">
        <f>'94KMInput'!O39</f>
        <v>Kevin Mock</v>
      </c>
      <c r="H8" s="111" t="str">
        <f>'94KMInput'!P39</f>
        <v/>
      </c>
      <c r="I8" s="111" t="str">
        <f>'94KMInput'!R39</f>
        <v>Cargo</v>
      </c>
      <c r="J8" s="112" t="str">
        <f>'94KMInput'!S39</f>
        <v>FDS</v>
      </c>
      <c r="K8" s="113" t="str">
        <f>'94KMInput'!AD39</f>
        <v/>
      </c>
      <c r="L8" s="114"/>
      <c r="M8" s="115">
        <f>'94KMInput'!L39</f>
        <v>2.2</v>
      </c>
      <c r="N8" s="111" t="str">
        <f>IF(M8="","",(IF(Q8='94KMInput'!K39,"","ERROR!")))</f>
        <v>#REF!</v>
      </c>
      <c r="O8" s="64"/>
      <c r="P8" s="133">
        <v>4268.0</v>
      </c>
      <c r="Q8" s="116" t="str">
        <f t="shared" si="9"/>
        <v>#REF!</v>
      </c>
      <c r="R8" s="134">
        <v>85.6</v>
      </c>
      <c r="S8" s="134"/>
      <c r="T8" s="134"/>
      <c r="U8" s="135"/>
      <c r="V8" s="134"/>
      <c r="W8" s="134"/>
      <c r="X8" s="134">
        <v>3437.0</v>
      </c>
      <c r="Y8" s="136"/>
      <c r="Z8" s="137" t="s">
        <v>102</v>
      </c>
      <c r="AA8" s="137">
        <v>400.0</v>
      </c>
      <c r="AB8" s="137" t="s">
        <v>103</v>
      </c>
      <c r="AC8" s="138">
        <v>20.0</v>
      </c>
      <c r="AD8" s="139">
        <v>160.6</v>
      </c>
      <c r="AE8" s="140">
        <f t="shared" si="4"/>
        <v>8.03</v>
      </c>
      <c r="AF8" s="141">
        <v>3.75</v>
      </c>
      <c r="AG8" s="142">
        <f t="shared" si="5"/>
        <v>85.6</v>
      </c>
      <c r="AH8" s="108" t="str">
        <f>HYPERLINK('94KMInput'!AE82)</f>
        <v/>
      </c>
      <c r="AI8" s="108" t="str">
        <f>HYPERLINK('94KMInput'!AF82)</f>
        <v/>
      </c>
      <c r="AJ8" s="108" t="str">
        <f>HYPERLINK('94KMInput'!AG82)</f>
        <v/>
      </c>
      <c r="AK8" s="108" t="str">
        <f>HYPERLINK('94KMInput'!AH82)</f>
        <v/>
      </c>
      <c r="AL8" s="108" t="str">
        <f>HYPERLINK('94KMInput'!AI82)</f>
        <v/>
      </c>
      <c r="AM8" s="108" t="str">
        <f>HYPERLINK('94KMInput'!AJ82)</f>
        <v/>
      </c>
      <c r="AN8" s="108" t="str">
        <f>HYPERLINK('94KMInput'!AK82)</f>
        <v/>
      </c>
      <c r="AO8" s="108" t="str">
        <f>HYPERLINK('94KMInput'!AL82)</f>
        <v/>
      </c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</row>
    <row r="9" ht="10.5" customHeight="1">
      <c r="A9" s="117" t="str">
        <f t="shared" si="1"/>
        <v>94KM</v>
      </c>
      <c r="B9" s="118">
        <f t="shared" si="2"/>
        <v>2020</v>
      </c>
      <c r="C9" s="118">
        <f t="shared" si="3"/>
        <v>2</v>
      </c>
      <c r="D9" s="119">
        <f>'94KMInput'!B40</f>
        <v>43874</v>
      </c>
      <c r="E9" s="120" t="str">
        <f t="shared" si="8"/>
        <v>BUY</v>
      </c>
      <c r="F9" s="121" t="str">
        <f>'94KMInput'!H40</f>
        <v>RDU</v>
      </c>
      <c r="G9" s="120" t="str">
        <f>'94KMInput'!O40</f>
        <v>Kevin Mock</v>
      </c>
      <c r="H9" s="120" t="str">
        <f>'94KMInput'!P40</f>
        <v/>
      </c>
      <c r="I9" s="120" t="str">
        <f>'94KMInput'!R40</f>
        <v>Passenger</v>
      </c>
      <c r="J9" s="121" t="str">
        <f>'94KMInput'!S40</f>
        <v>Forshaw</v>
      </c>
      <c r="K9" s="122" t="str">
        <f>'94KMInput'!AD40</f>
        <v/>
      </c>
      <c r="L9" s="123"/>
      <c r="M9" s="124">
        <f>'94KMInput'!L40</f>
        <v>0.2</v>
      </c>
      <c r="N9" s="120" t="str">
        <f>IF(M9="","",(IF(Q9='94KMInput'!K40,"","ERROR!")))</f>
        <v>#REF!</v>
      </c>
      <c r="O9" s="120"/>
      <c r="P9" s="121"/>
      <c r="Q9" s="124" t="str">
        <f t="shared" si="9"/>
        <v>#REF!</v>
      </c>
      <c r="R9" s="125"/>
      <c r="S9" s="125"/>
      <c r="T9" s="125"/>
      <c r="U9" s="126">
        <v>52.0</v>
      </c>
      <c r="V9" s="125"/>
      <c r="W9" s="125"/>
      <c r="X9" s="125" t="str">
        <f t="shared" ref="X9:X10" si="11">IF(R9&lt;&gt;"",SUM(R8:W9),"")</f>
        <v/>
      </c>
      <c r="Y9" s="121"/>
      <c r="Z9" s="128"/>
      <c r="AA9" s="128"/>
      <c r="AB9" s="128"/>
      <c r="AC9" s="143" t="str">
        <f>'94KMInput'!T83</f>
        <v/>
      </c>
      <c r="AD9" s="144">
        <f>'94KMInput'!V83-'94KMInput'!U83</f>
        <v>0</v>
      </c>
      <c r="AE9" s="125" t="str">
        <f t="shared" si="4"/>
        <v/>
      </c>
      <c r="AF9" s="131">
        <v>3.75</v>
      </c>
      <c r="AG9" s="120">
        <f t="shared" si="5"/>
        <v>0</v>
      </c>
      <c r="AH9" s="132" t="str">
        <f>HYPERLINK('94KMInput'!AE83)</f>
        <v/>
      </c>
      <c r="AI9" s="132" t="str">
        <f>HYPERLINK('94KMInput'!AF83)</f>
        <v/>
      </c>
      <c r="AJ9" s="132" t="str">
        <f>HYPERLINK('94KMInput'!AG83)</f>
        <v/>
      </c>
      <c r="AK9" s="132" t="str">
        <f>HYPERLINK('94KMInput'!AH83)</f>
        <v/>
      </c>
      <c r="AL9" s="132" t="str">
        <f>HYPERLINK('94KMInput'!AI83)</f>
        <v/>
      </c>
      <c r="AM9" s="132" t="str">
        <f>HYPERLINK('94KMInput'!AJ83)</f>
        <v/>
      </c>
      <c r="AN9" s="132" t="str">
        <f>HYPERLINK('94KMInput'!AK83)</f>
        <v/>
      </c>
      <c r="AO9" s="132" t="str">
        <f>HYPERLINK('94KMInput'!AL83)</f>
        <v/>
      </c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8"/>
      <c r="CQ9" s="118"/>
      <c r="CR9" s="118"/>
      <c r="CS9" s="118"/>
      <c r="CT9" s="118"/>
      <c r="CU9" s="118"/>
      <c r="CV9" s="118"/>
      <c r="CW9" s="118"/>
      <c r="CX9" s="118"/>
      <c r="CY9" s="118"/>
      <c r="CZ9" s="118"/>
      <c r="DA9" s="118"/>
      <c r="DB9" s="118"/>
      <c r="DC9" s="118"/>
    </row>
    <row r="10" ht="10.5" customHeight="1">
      <c r="A10" s="117" t="str">
        <f t="shared" si="1"/>
        <v>94KM</v>
      </c>
      <c r="B10" s="118">
        <f t="shared" si="2"/>
        <v>2020</v>
      </c>
      <c r="C10" s="118">
        <f t="shared" si="3"/>
        <v>2</v>
      </c>
      <c r="D10" s="119">
        <f>'94KMInput'!B41</f>
        <v>43874</v>
      </c>
      <c r="E10" s="120" t="str">
        <f t="shared" si="8"/>
        <v>RDU</v>
      </c>
      <c r="F10" s="121" t="str">
        <f>'94KMInput'!H41</f>
        <v>ILM</v>
      </c>
      <c r="G10" s="120" t="str">
        <f>'94KMInput'!O41</f>
        <v>Kevin Mock</v>
      </c>
      <c r="H10" s="120" t="str">
        <f>'94KMInput'!P41</f>
        <v/>
      </c>
      <c r="I10" s="120" t="str">
        <f>'94KMInput'!R41</f>
        <v>Passenger</v>
      </c>
      <c r="J10" s="121" t="str">
        <f>'94KMInput'!S41</f>
        <v>Forshaw</v>
      </c>
      <c r="K10" s="122" t="str">
        <f>'94KMInput'!AD41</f>
        <v/>
      </c>
      <c r="L10" s="123"/>
      <c r="M10" s="124">
        <f>'94KMInput'!L41</f>
        <v>0.6</v>
      </c>
      <c r="N10" s="120" t="str">
        <f>IF(M10="","",(IF(Q10='94KMInput'!K41,"","ERROR!")))</f>
        <v>#REF!</v>
      </c>
      <c r="O10" s="120"/>
      <c r="P10" s="121"/>
      <c r="Q10" s="124" t="str">
        <f t="shared" si="9"/>
        <v>#REF!</v>
      </c>
      <c r="R10" s="125"/>
      <c r="S10" s="125"/>
      <c r="T10" s="125"/>
      <c r="U10" s="126"/>
      <c r="V10" s="125"/>
      <c r="W10" s="125"/>
      <c r="X10" s="125" t="str">
        <f t="shared" si="11"/>
        <v/>
      </c>
      <c r="Y10" s="121"/>
      <c r="Z10" s="128"/>
      <c r="AA10" s="128"/>
      <c r="AB10" s="128"/>
      <c r="AC10" s="143" t="str">
        <f>'94KMInput'!T84</f>
        <v/>
      </c>
      <c r="AD10" s="144">
        <f>'94KMInput'!V84-'94KMInput'!U84</f>
        <v>0</v>
      </c>
      <c r="AE10" s="125" t="str">
        <f t="shared" si="4"/>
        <v/>
      </c>
      <c r="AF10" s="131">
        <v>3.75</v>
      </c>
      <c r="AG10" s="120">
        <f t="shared" si="5"/>
        <v>0</v>
      </c>
      <c r="AH10" s="132" t="str">
        <f>HYPERLINK('94KMInput'!AE84)</f>
        <v/>
      </c>
      <c r="AI10" s="132" t="str">
        <f>HYPERLINK('94KMInput'!AF84)</f>
        <v/>
      </c>
      <c r="AJ10" s="132" t="str">
        <f>HYPERLINK('94KMInput'!AG84)</f>
        <v/>
      </c>
      <c r="AK10" s="132" t="str">
        <f>HYPERLINK('94KMInput'!AH84)</f>
        <v/>
      </c>
      <c r="AL10" s="132" t="str">
        <f>HYPERLINK('94KMInput'!AI84)</f>
        <v/>
      </c>
      <c r="AM10" s="132" t="str">
        <f>HYPERLINK('94KMInput'!AJ84)</f>
        <v/>
      </c>
      <c r="AN10" s="132" t="str">
        <f>HYPERLINK('94KMInput'!AK84)</f>
        <v/>
      </c>
      <c r="AO10" s="132" t="str">
        <f>HYPERLINK('94KMInput'!AL84)</f>
        <v/>
      </c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8"/>
      <c r="CQ10" s="118"/>
      <c r="CR10" s="118"/>
      <c r="CS10" s="118"/>
      <c r="CT10" s="118"/>
      <c r="CU10" s="118"/>
      <c r="CV10" s="118"/>
      <c r="CW10" s="118"/>
      <c r="CX10" s="118"/>
      <c r="CY10" s="118"/>
      <c r="CZ10" s="118"/>
      <c r="DA10" s="118"/>
      <c r="DB10" s="118"/>
      <c r="DC10" s="118"/>
    </row>
    <row r="11" ht="10.5" customHeight="1">
      <c r="A11" s="117" t="str">
        <f t="shared" si="1"/>
        <v>94KM</v>
      </c>
      <c r="B11" s="118">
        <f t="shared" si="2"/>
        <v>2020</v>
      </c>
      <c r="C11" s="118">
        <f t="shared" si="3"/>
        <v>2</v>
      </c>
      <c r="D11" s="119">
        <f>'94KMInput'!B42</f>
        <v>43874</v>
      </c>
      <c r="E11" s="120" t="str">
        <f t="shared" si="8"/>
        <v>ILM</v>
      </c>
      <c r="F11" s="121" t="str">
        <f>'94KMInput'!H42</f>
        <v>BUY</v>
      </c>
      <c r="G11" s="120" t="str">
        <f>'94KMInput'!O42</f>
        <v>Kevin Mock</v>
      </c>
      <c r="H11" s="120" t="str">
        <f>'94KMInput'!P42</f>
        <v/>
      </c>
      <c r="I11" s="120" t="str">
        <f>'94KMInput'!R42</f>
        <v>Passenger</v>
      </c>
      <c r="J11" s="121" t="str">
        <f>'94KMInput'!S42</f>
        <v>Forshaw</v>
      </c>
      <c r="K11" s="122" t="str">
        <f>'94KMInput'!AD42</f>
        <v/>
      </c>
      <c r="L11" s="123"/>
      <c r="M11" s="124">
        <f>'94KMInput'!L42</f>
        <v>0.9</v>
      </c>
      <c r="N11" s="120" t="str">
        <f>IF(M11="","",(IF(Q11='94KMInput'!K42,"","ERROR!")))</f>
        <v>#REF!</v>
      </c>
      <c r="O11" s="120"/>
      <c r="P11" s="121">
        <v>4267.0</v>
      </c>
      <c r="Q11" s="124" t="str">
        <f t="shared" si="9"/>
        <v>#REF!</v>
      </c>
      <c r="R11" s="125"/>
      <c r="S11" s="125"/>
      <c r="T11" s="125"/>
      <c r="U11" s="126"/>
      <c r="V11" s="125"/>
      <c r="W11" s="125"/>
      <c r="X11" s="125">
        <v>1775.0</v>
      </c>
      <c r="Y11" s="121" t="s">
        <v>104</v>
      </c>
      <c r="Z11" s="128" t="s">
        <v>102</v>
      </c>
      <c r="AA11" s="128">
        <v>400.0</v>
      </c>
      <c r="AB11" s="128" t="s">
        <v>105</v>
      </c>
      <c r="AC11" s="143" t="str">
        <f>'94KMInput'!T85</f>
        <v/>
      </c>
      <c r="AD11" s="144">
        <f>'94KMInput'!V85-'94KMInput'!U85</f>
        <v>0</v>
      </c>
      <c r="AE11" s="125" t="str">
        <f t="shared" si="4"/>
        <v/>
      </c>
      <c r="AF11" s="131">
        <v>3.75</v>
      </c>
      <c r="AG11" s="120">
        <f t="shared" si="5"/>
        <v>0</v>
      </c>
      <c r="AH11" s="132" t="str">
        <f>HYPERLINK('94KMInput'!AE85)</f>
        <v/>
      </c>
      <c r="AI11" s="132" t="str">
        <f>HYPERLINK('94KMInput'!AF85)</f>
        <v/>
      </c>
      <c r="AJ11" s="132" t="str">
        <f>HYPERLINK('94KMInput'!AG85)</f>
        <v/>
      </c>
      <c r="AK11" s="132" t="str">
        <f>HYPERLINK('94KMInput'!AH85)</f>
        <v/>
      </c>
      <c r="AL11" s="132" t="str">
        <f>HYPERLINK('94KMInput'!AI85)</f>
        <v/>
      </c>
      <c r="AM11" s="132" t="str">
        <f>HYPERLINK('94KMInput'!AJ85)</f>
        <v/>
      </c>
      <c r="AN11" s="132" t="str">
        <f>HYPERLINK('94KMInput'!AK85)</f>
        <v/>
      </c>
      <c r="AO11" s="132" t="str">
        <f>HYPERLINK('94KMInput'!AL85)</f>
        <v/>
      </c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8"/>
      <c r="CQ11" s="118"/>
      <c r="CR11" s="118"/>
      <c r="CS11" s="118"/>
      <c r="CT11" s="118"/>
      <c r="CU11" s="118"/>
      <c r="CV11" s="118"/>
      <c r="CW11" s="118"/>
      <c r="CX11" s="118"/>
      <c r="CY11" s="118"/>
      <c r="CZ11" s="118"/>
      <c r="DA11" s="118"/>
      <c r="DB11" s="118"/>
      <c r="DC11" s="118"/>
    </row>
    <row r="12" ht="10.5" customHeight="1">
      <c r="A12" s="117" t="str">
        <f t="shared" si="1"/>
        <v>94KM</v>
      </c>
      <c r="B12" s="118">
        <f t="shared" si="2"/>
        <v>2020</v>
      </c>
      <c r="C12" s="118">
        <f t="shared" si="3"/>
        <v>2</v>
      </c>
      <c r="D12" s="119">
        <f>'94KMInput'!B46</f>
        <v>43882</v>
      </c>
      <c r="E12" s="120" t="str">
        <f t="shared" si="8"/>
        <v>BUY</v>
      </c>
      <c r="F12" s="121" t="str">
        <f>'94KMInput'!H46</f>
        <v>PGV</v>
      </c>
      <c r="G12" s="120" t="str">
        <f>'94KMInput'!O46</f>
        <v>Kevin Mock</v>
      </c>
      <c r="H12" s="120" t="str">
        <f>'94KMInput'!P46</f>
        <v/>
      </c>
      <c r="I12" s="120" t="str">
        <f>'94KMInput'!R46</f>
        <v>Wholesale</v>
      </c>
      <c r="J12" s="121" t="str">
        <f>'94KMInput'!S46</f>
        <v>Koury</v>
      </c>
      <c r="K12" s="122" t="str">
        <f>'94KMInput'!AD46</f>
        <v/>
      </c>
      <c r="L12" s="123"/>
      <c r="M12" s="124">
        <f>'94KMInput'!L46</f>
        <v>0.7</v>
      </c>
      <c r="N12" s="120" t="str">
        <f>IF(M12="","",(IF(Q12='94KMInput'!K46,"","ERROR!")))</f>
        <v>#REF!</v>
      </c>
      <c r="O12" s="120"/>
      <c r="P12" s="121"/>
      <c r="Q12" s="124" t="str">
        <f t="shared" si="9"/>
        <v>#REF!</v>
      </c>
      <c r="R12" s="125"/>
      <c r="S12" s="125"/>
      <c r="T12" s="125"/>
      <c r="U12" s="126">
        <v>45.0</v>
      </c>
      <c r="V12" s="125"/>
      <c r="W12" s="125"/>
      <c r="X12" s="125" t="str">
        <f>IF(R12&lt;&gt;"",SUM(R11:W12),"")</f>
        <v/>
      </c>
      <c r="Y12" s="121" t="s">
        <v>108</v>
      </c>
      <c r="Z12" s="128"/>
      <c r="AA12" s="128"/>
      <c r="AB12" s="128"/>
      <c r="AC12" s="143" t="str">
        <f>'94KMInput'!T89</f>
        <v/>
      </c>
      <c r="AD12" s="144">
        <f>'94KMInput'!V89-'94KMInput'!U89</f>
        <v>0</v>
      </c>
      <c r="AE12" s="125" t="str">
        <f t="shared" si="4"/>
        <v/>
      </c>
      <c r="AF12" s="131">
        <v>3.75</v>
      </c>
      <c r="AG12" s="120">
        <f t="shared" si="5"/>
        <v>0</v>
      </c>
      <c r="AH12" s="132" t="str">
        <f>HYPERLINK('94KMInput'!AE89)</f>
        <v/>
      </c>
      <c r="AI12" s="132" t="str">
        <f>HYPERLINK('94KMInput'!AF89)</f>
        <v/>
      </c>
      <c r="AJ12" s="132" t="str">
        <f>HYPERLINK('94KMInput'!AG89)</f>
        <v/>
      </c>
      <c r="AK12" s="132" t="str">
        <f>HYPERLINK('94KMInput'!AH89)</f>
        <v/>
      </c>
      <c r="AL12" s="132" t="str">
        <f>HYPERLINK('94KMInput'!AI89)</f>
        <v/>
      </c>
      <c r="AM12" s="132" t="str">
        <f>HYPERLINK('94KMInput'!AJ89)</f>
        <v/>
      </c>
      <c r="AN12" s="132" t="str">
        <f>HYPERLINK('94KMInput'!AK89)</f>
        <v/>
      </c>
      <c r="AO12" s="132" t="str">
        <f>HYPERLINK('94KMInput'!AL89)</f>
        <v/>
      </c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  <c r="BT12" s="118"/>
      <c r="BU12" s="118"/>
      <c r="BV12" s="118"/>
      <c r="BW12" s="118"/>
      <c r="BX12" s="118"/>
      <c r="BY12" s="118"/>
      <c r="BZ12" s="118"/>
      <c r="CA12" s="118"/>
      <c r="CB12" s="118"/>
      <c r="CC12" s="118"/>
      <c r="CD12" s="118"/>
      <c r="CE12" s="118"/>
      <c r="CF12" s="118"/>
      <c r="CG12" s="118"/>
      <c r="CH12" s="118"/>
      <c r="CI12" s="118"/>
      <c r="CJ12" s="118"/>
      <c r="CK12" s="118"/>
      <c r="CL12" s="118"/>
      <c r="CM12" s="118"/>
      <c r="CN12" s="118"/>
      <c r="CO12" s="118"/>
      <c r="CP12" s="118"/>
      <c r="CQ12" s="118"/>
      <c r="CR12" s="118"/>
      <c r="CS12" s="118"/>
      <c r="CT12" s="118"/>
      <c r="CU12" s="118"/>
      <c r="CV12" s="118"/>
      <c r="CW12" s="118"/>
      <c r="CX12" s="118"/>
      <c r="CY12" s="118"/>
      <c r="CZ12" s="118"/>
      <c r="DA12" s="118"/>
      <c r="DB12" s="118"/>
      <c r="DC12" s="118"/>
    </row>
    <row r="13" ht="10.5" customHeight="1">
      <c r="A13" s="117" t="str">
        <f t="shared" si="1"/>
        <v>94KM</v>
      </c>
      <c r="B13" s="118">
        <f t="shared" si="2"/>
        <v>2020</v>
      </c>
      <c r="C13" s="118">
        <f t="shared" si="3"/>
        <v>2</v>
      </c>
      <c r="D13" s="119">
        <f>'94KMInput'!B47</f>
        <v>43882</v>
      </c>
      <c r="E13" s="120" t="str">
        <f t="shared" si="8"/>
        <v>PGV</v>
      </c>
      <c r="F13" s="121" t="str">
        <f>'94KMInput'!H47</f>
        <v>BUY</v>
      </c>
      <c r="G13" s="120" t="str">
        <f>'94KMInput'!O47</f>
        <v>Kevin Mock</v>
      </c>
      <c r="H13" s="120" t="str">
        <f>'94KMInput'!P47</f>
        <v/>
      </c>
      <c r="I13" s="120" t="str">
        <f>'94KMInput'!R47</f>
        <v>Wholesale</v>
      </c>
      <c r="J13" s="121" t="str">
        <f>'94KMInput'!S47</f>
        <v>Koury</v>
      </c>
      <c r="K13" s="122" t="str">
        <f>'94KMInput'!AD47</f>
        <v/>
      </c>
      <c r="L13" s="123"/>
      <c r="M13" s="124">
        <f>'94KMInput'!L47</f>
        <v>0.6</v>
      </c>
      <c r="N13" s="120" t="str">
        <f>IF(M13="","",(IF(Q13='94KMInput'!K47,"","ERROR!")))</f>
        <v>#REF!</v>
      </c>
      <c r="O13" s="120"/>
      <c r="P13" s="121">
        <v>4270.0</v>
      </c>
      <c r="Q13" s="124" t="str">
        <f t="shared" si="9"/>
        <v>#REF!</v>
      </c>
      <c r="R13" s="125"/>
      <c r="S13" s="125"/>
      <c r="T13" s="125"/>
      <c r="U13" s="126"/>
      <c r="V13" s="125"/>
      <c r="W13" s="125"/>
      <c r="X13" s="125">
        <v>1800.0</v>
      </c>
      <c r="Y13" s="121"/>
      <c r="Z13" s="128" t="s">
        <v>102</v>
      </c>
      <c r="AA13" s="128">
        <v>400.0</v>
      </c>
      <c r="AB13" s="128" t="s">
        <v>109</v>
      </c>
      <c r="AC13" s="143" t="str">
        <f>'94KMInput'!T90</f>
        <v/>
      </c>
      <c r="AD13" s="144">
        <f>'94KMInput'!V90-'94KMInput'!U90</f>
        <v>0</v>
      </c>
      <c r="AE13" s="125" t="str">
        <f t="shared" si="4"/>
        <v/>
      </c>
      <c r="AF13" s="131">
        <v>3.75</v>
      </c>
      <c r="AG13" s="120">
        <f t="shared" si="5"/>
        <v>0</v>
      </c>
      <c r="AH13" s="132" t="str">
        <f>HYPERLINK('94KMInput'!AE90)</f>
        <v/>
      </c>
      <c r="AI13" s="132" t="str">
        <f>HYPERLINK('94KMInput'!AF90)</f>
        <v/>
      </c>
      <c r="AJ13" s="132" t="str">
        <f>HYPERLINK('94KMInput'!AG90)</f>
        <v/>
      </c>
      <c r="AK13" s="132" t="str">
        <f>HYPERLINK('94KMInput'!AH90)</f>
        <v/>
      </c>
      <c r="AL13" s="132" t="str">
        <f>HYPERLINK('94KMInput'!AI90)</f>
        <v/>
      </c>
      <c r="AM13" s="132" t="str">
        <f>HYPERLINK('94KMInput'!AJ90)</f>
        <v/>
      </c>
      <c r="AN13" s="132" t="str">
        <f>HYPERLINK('94KMInput'!AK90)</f>
        <v/>
      </c>
      <c r="AO13" s="132" t="str">
        <f>HYPERLINK('94KMInput'!AL90)</f>
        <v/>
      </c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  <c r="BT13" s="118"/>
      <c r="BU13" s="118"/>
      <c r="BV13" s="118"/>
      <c r="BW13" s="118"/>
      <c r="BX13" s="118"/>
      <c r="BY13" s="118"/>
      <c r="BZ13" s="118"/>
      <c r="CA13" s="118"/>
      <c r="CB13" s="118"/>
      <c r="CC13" s="118"/>
      <c r="CD13" s="118"/>
      <c r="CE13" s="118"/>
      <c r="CF13" s="118"/>
      <c r="CG13" s="118"/>
      <c r="CH13" s="118"/>
      <c r="CI13" s="118"/>
      <c r="CJ13" s="118"/>
      <c r="CK13" s="118"/>
      <c r="CL13" s="118"/>
      <c r="CM13" s="118"/>
      <c r="CN13" s="118"/>
      <c r="CO13" s="118"/>
      <c r="CP13" s="118"/>
      <c r="CQ13" s="118"/>
      <c r="CR13" s="118"/>
      <c r="CS13" s="118"/>
      <c r="CT13" s="118"/>
      <c r="CU13" s="118"/>
      <c r="CV13" s="118"/>
      <c r="CW13" s="118"/>
      <c r="CX13" s="118"/>
      <c r="CY13" s="118"/>
      <c r="CZ13" s="118"/>
      <c r="DA13" s="118"/>
      <c r="DB13" s="118"/>
      <c r="DC13" s="118"/>
    </row>
    <row r="14" ht="10.5" customHeight="1">
      <c r="A14" s="109" t="str">
        <f t="shared" si="1"/>
        <v>94KM</v>
      </c>
      <c r="B14" s="12">
        <f t="shared" si="2"/>
        <v>2020</v>
      </c>
      <c r="C14" s="12">
        <f t="shared" si="3"/>
        <v>2</v>
      </c>
      <c r="D14" s="110">
        <f>'94KMInput'!B48</f>
        <v>43889</v>
      </c>
      <c r="E14" s="111" t="str">
        <f t="shared" si="8"/>
        <v>BUY</v>
      </c>
      <c r="F14" s="112" t="str">
        <f>'94KMInput'!H48</f>
        <v>PGV</v>
      </c>
      <c r="G14" s="111" t="str">
        <f>'94KMInput'!O48</f>
        <v>Kevin Mock</v>
      </c>
      <c r="H14" s="111" t="str">
        <f>'94KMInput'!P48</f>
        <v/>
      </c>
      <c r="I14" s="111" t="str">
        <f>'94KMInput'!R48</f>
        <v>Cargo</v>
      </c>
      <c r="J14" s="112" t="str">
        <f>'94KMInput'!S48</f>
        <v>FDS</v>
      </c>
      <c r="K14" s="113" t="str">
        <f>'94KMInput'!AD48</f>
        <v/>
      </c>
      <c r="L14" s="114"/>
      <c r="M14" s="115">
        <f>'94KMInput'!L48</f>
        <v>0.5</v>
      </c>
      <c r="N14" s="111" t="str">
        <f>IF(M14="","",(IF(Q14='94KMInput'!K48,"","ERROR!")))</f>
        <v>#REF!</v>
      </c>
      <c r="O14" s="64"/>
      <c r="P14" s="133"/>
      <c r="Q14" s="116" t="str">
        <f t="shared" si="9"/>
        <v>#REF!</v>
      </c>
      <c r="R14" s="134" t="s">
        <v>110</v>
      </c>
      <c r="S14" s="134"/>
      <c r="T14" s="134"/>
      <c r="U14" s="135"/>
      <c r="V14" s="134"/>
      <c r="W14" s="134">
        <v>13.0</v>
      </c>
      <c r="X14" s="134">
        <f t="shared" ref="X14:X19" si="12">IF(R14&lt;&gt;"",SUM(R13:W14),"")</f>
        <v>13</v>
      </c>
      <c r="Y14" s="136"/>
      <c r="Z14" s="137"/>
      <c r="AA14" s="137"/>
      <c r="AB14" s="137"/>
      <c r="AC14" s="138" t="str">
        <f>'94KMInput'!T91</f>
        <v/>
      </c>
      <c r="AD14" s="139">
        <f>'94KMInput'!V91-'94KMInput'!U91</f>
        <v>0</v>
      </c>
      <c r="AE14" s="140" t="str">
        <f t="shared" si="4"/>
        <v/>
      </c>
      <c r="AF14" s="141">
        <v>3.75</v>
      </c>
      <c r="AG14" s="142">
        <f t="shared" si="5"/>
        <v>0</v>
      </c>
      <c r="AH14" s="108" t="str">
        <f>HYPERLINK('94KMInput'!AE92)</f>
        <v/>
      </c>
      <c r="AI14" s="108" t="str">
        <f>HYPERLINK('94KMInput'!AF92)</f>
        <v/>
      </c>
      <c r="AJ14" s="108" t="str">
        <f>HYPERLINK('94KMInput'!AG92)</f>
        <v/>
      </c>
      <c r="AK14" s="108" t="str">
        <f>HYPERLINK('94KMInput'!AH92)</f>
        <v/>
      </c>
      <c r="AL14" s="108" t="str">
        <f>HYPERLINK('94KMInput'!AI92)</f>
        <v/>
      </c>
      <c r="AM14" s="108" t="str">
        <f>HYPERLINK('94KMInput'!AJ92)</f>
        <v/>
      </c>
      <c r="AN14" s="108" t="str">
        <f>HYPERLINK('94KMInput'!AK92)</f>
        <v/>
      </c>
      <c r="AO14" s="108" t="str">
        <f>HYPERLINK('94KMInput'!AL92)</f>
        <v/>
      </c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</row>
    <row r="15" ht="10.5" customHeight="1">
      <c r="A15" s="109" t="str">
        <f t="shared" si="1"/>
        <v>94KM</v>
      </c>
      <c r="B15" s="12">
        <f t="shared" si="2"/>
        <v>2020</v>
      </c>
      <c r="C15" s="12">
        <f t="shared" si="3"/>
        <v>2</v>
      </c>
      <c r="D15" s="110">
        <f>'94KMInput'!B49</f>
        <v>43889</v>
      </c>
      <c r="E15" s="111" t="str">
        <f t="shared" si="8"/>
        <v>PGV</v>
      </c>
      <c r="F15" s="112" t="str">
        <f>'94KMInput'!H49</f>
        <v>ILG</v>
      </c>
      <c r="G15" s="111" t="str">
        <f>'94KMInput'!O49</f>
        <v>Kevin Mock</v>
      </c>
      <c r="H15" s="111" t="str">
        <f>'94KMInput'!P49</f>
        <v/>
      </c>
      <c r="I15" s="111" t="str">
        <f>'94KMInput'!R49</f>
        <v>Cargo</v>
      </c>
      <c r="J15" s="112" t="str">
        <f>'94KMInput'!S49</f>
        <v>FDS</v>
      </c>
      <c r="K15" s="113" t="str">
        <f>'94KMInput'!AD49</f>
        <v/>
      </c>
      <c r="L15" s="114"/>
      <c r="M15" s="115">
        <f>'94KMInput'!L49</f>
        <v>1.4</v>
      </c>
      <c r="N15" s="111" t="str">
        <f>IF(M15="","",(IF(Q15='94KMInput'!K49,"","ERROR!")))</f>
        <v>#REF!</v>
      </c>
      <c r="O15" s="64"/>
      <c r="P15" s="133"/>
      <c r="Q15" s="116" t="str">
        <f t="shared" si="9"/>
        <v>#REF!</v>
      </c>
      <c r="R15" s="134" t="s">
        <v>111</v>
      </c>
      <c r="S15" s="134"/>
      <c r="T15" s="134"/>
      <c r="U15" s="135">
        <v>45.0</v>
      </c>
      <c r="V15" s="134"/>
      <c r="W15" s="134"/>
      <c r="X15" s="134">
        <f t="shared" si="12"/>
        <v>58</v>
      </c>
      <c r="Y15" s="136" t="s">
        <v>112</v>
      </c>
      <c r="Z15" s="137"/>
      <c r="AA15" s="137"/>
      <c r="AB15" s="137"/>
      <c r="AC15" s="138" t="str">
        <f>'94KMInput'!T92</f>
        <v/>
      </c>
      <c r="AD15" s="139">
        <f>'94KMInput'!V92-'94KMInput'!U92</f>
        <v>0</v>
      </c>
      <c r="AE15" s="140" t="str">
        <f t="shared" si="4"/>
        <v/>
      </c>
      <c r="AF15" s="141">
        <v>3.75</v>
      </c>
      <c r="AG15" s="142">
        <f t="shared" si="5"/>
        <v>0</v>
      </c>
      <c r="AH15" s="108" t="str">
        <f>HYPERLINK('94KMInput'!AE93)</f>
        <v/>
      </c>
      <c r="AI15" s="108" t="str">
        <f>HYPERLINK('94KMInput'!AF93)</f>
        <v/>
      </c>
      <c r="AJ15" s="108" t="str">
        <f>HYPERLINK('94KMInput'!AG93)</f>
        <v/>
      </c>
      <c r="AK15" s="108" t="str">
        <f>HYPERLINK('94KMInput'!AH93)</f>
        <v/>
      </c>
      <c r="AL15" s="108" t="str">
        <f>HYPERLINK('94KMInput'!AI93)</f>
        <v/>
      </c>
      <c r="AM15" s="108" t="str">
        <f>HYPERLINK('94KMInput'!AJ93)</f>
        <v/>
      </c>
      <c r="AN15" s="108" t="str">
        <f>HYPERLINK('94KMInput'!AK93)</f>
        <v/>
      </c>
      <c r="AO15" s="108" t="str">
        <f>HYPERLINK('94KMInput'!AL93)</f>
        <v/>
      </c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</row>
    <row r="16" ht="10.5" customHeight="1">
      <c r="A16" s="109" t="str">
        <f t="shared" si="1"/>
        <v>94KM</v>
      </c>
      <c r="B16" s="12">
        <f t="shared" si="2"/>
        <v>2020</v>
      </c>
      <c r="C16" s="12">
        <f t="shared" si="3"/>
        <v>2</v>
      </c>
      <c r="D16" s="110">
        <f>'94KMInput'!B50</f>
        <v>43889</v>
      </c>
      <c r="E16" s="111" t="str">
        <f t="shared" si="8"/>
        <v>ILG</v>
      </c>
      <c r="F16" s="112" t="str">
        <f>'94KMInput'!H50</f>
        <v>BUY</v>
      </c>
      <c r="G16" s="111" t="str">
        <f>'94KMInput'!O50</f>
        <v>Kevin Mock</v>
      </c>
      <c r="H16" s="111" t="str">
        <f>'94KMInput'!P50</f>
        <v/>
      </c>
      <c r="I16" s="111" t="str">
        <f>'94KMInput'!R50</f>
        <v>Cargo</v>
      </c>
      <c r="J16" s="112" t="str">
        <f>'94KMInput'!S50</f>
        <v>FDS</v>
      </c>
      <c r="K16" s="113" t="str">
        <f>'94KMInput'!AD50</f>
        <v/>
      </c>
      <c r="L16" s="114"/>
      <c r="M16" s="115">
        <f>'94KMInput'!L50</f>
        <v>1.7</v>
      </c>
      <c r="N16" s="111" t="str">
        <f>IF(M16="","",(IF(Q16='94KMInput'!K50,"","ERROR!")))</f>
        <v>#REF!</v>
      </c>
      <c r="O16" s="64"/>
      <c r="P16" s="133">
        <v>4273.0</v>
      </c>
      <c r="Q16" s="116" t="str">
        <f t="shared" si="9"/>
        <v>#REF!</v>
      </c>
      <c r="R16" s="134">
        <v>2624.0</v>
      </c>
      <c r="S16" s="134">
        <v>77.65</v>
      </c>
      <c r="T16" s="134"/>
      <c r="U16" s="135"/>
      <c r="V16" s="134"/>
      <c r="W16" s="134"/>
      <c r="X16" s="134">
        <f t="shared" si="12"/>
        <v>2746.65</v>
      </c>
      <c r="Y16" s="136"/>
      <c r="Z16" s="137" t="s">
        <v>102</v>
      </c>
      <c r="AA16" s="137">
        <v>400.0</v>
      </c>
      <c r="AB16" s="137" t="s">
        <v>113</v>
      </c>
      <c r="AC16" s="138">
        <v>30.2</v>
      </c>
      <c r="AD16" s="139">
        <v>190.9</v>
      </c>
      <c r="AE16" s="140">
        <f t="shared" si="4"/>
        <v>6.321192053</v>
      </c>
      <c r="AF16" s="141">
        <v>3.75</v>
      </c>
      <c r="AG16" s="142">
        <f t="shared" si="5"/>
        <v>77.65</v>
      </c>
      <c r="AH16" s="108" t="str">
        <f>HYPERLINK('94KMInput'!AE94)</f>
        <v/>
      </c>
      <c r="AI16" s="108" t="str">
        <f>HYPERLINK('94KMInput'!AF94)</f>
        <v/>
      </c>
      <c r="AJ16" s="108" t="str">
        <f>HYPERLINK('94KMInput'!AG94)</f>
        <v/>
      </c>
      <c r="AK16" s="108" t="str">
        <f>HYPERLINK('94KMInput'!AH94)</f>
        <v/>
      </c>
      <c r="AL16" s="108" t="str">
        <f>HYPERLINK('94KMInput'!AI94)</f>
        <v/>
      </c>
      <c r="AM16" s="108" t="str">
        <f>HYPERLINK('94KMInput'!AJ94)</f>
        <v/>
      </c>
      <c r="AN16" s="108" t="str">
        <f>HYPERLINK('94KMInput'!AK94)</f>
        <v/>
      </c>
      <c r="AO16" s="108" t="str">
        <f>HYPERLINK('94KMInput'!AL94)</f>
        <v/>
      </c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</row>
    <row r="17" ht="10.5" customHeight="1">
      <c r="A17" s="117" t="str">
        <f t="shared" si="1"/>
        <v>94KM</v>
      </c>
      <c r="B17" s="118">
        <f t="shared" si="2"/>
        <v>2020</v>
      </c>
      <c r="C17" s="118">
        <f t="shared" si="3"/>
        <v>3</v>
      </c>
      <c r="D17" s="119">
        <f>'94KMInput'!B51</f>
        <v>43891</v>
      </c>
      <c r="E17" s="120" t="str">
        <f t="shared" si="8"/>
        <v>BUY</v>
      </c>
      <c r="F17" s="121" t="str">
        <f>'94KMInput'!H51</f>
        <v>TTA</v>
      </c>
      <c r="G17" s="120" t="str">
        <f>'94KMInput'!O51</f>
        <v>Kevin Mock</v>
      </c>
      <c r="H17" s="120" t="str">
        <f>'94KMInput'!P51</f>
        <v/>
      </c>
      <c r="I17" s="120" t="str">
        <f>'94KMInput'!R51</f>
        <v>Passenger</v>
      </c>
      <c r="J17" s="121" t="str">
        <f>'94KMInput'!S51</f>
        <v>Lerner</v>
      </c>
      <c r="K17" s="122" t="str">
        <f>'94KMInput'!AD51</f>
        <v/>
      </c>
      <c r="L17" s="123"/>
      <c r="M17" s="124">
        <f>'94KMInput'!L51</f>
        <v>0.2</v>
      </c>
      <c r="N17" s="120" t="str">
        <f>IF(M17="","",(IF(Q17='94KMInput'!K51,"","ERROR!")))</f>
        <v>#REF!</v>
      </c>
      <c r="O17" s="120"/>
      <c r="P17" s="121"/>
      <c r="Q17" s="124" t="str">
        <f t="shared" si="9"/>
        <v>#REF!</v>
      </c>
      <c r="R17" s="125"/>
      <c r="S17" s="125"/>
      <c r="T17" s="125"/>
      <c r="U17" s="126"/>
      <c r="V17" s="125"/>
      <c r="W17" s="125">
        <v>46.0</v>
      </c>
      <c r="X17" s="125" t="str">
        <f t="shared" si="12"/>
        <v/>
      </c>
      <c r="Y17" s="121"/>
      <c r="Z17" s="128"/>
      <c r="AA17" s="128"/>
      <c r="AB17" s="128"/>
      <c r="AC17" s="143" t="str">
        <f>'94KMInput'!T94</f>
        <v/>
      </c>
      <c r="AD17" s="144">
        <f>'94KMInput'!V94-'94KMInput'!U94</f>
        <v>0</v>
      </c>
      <c r="AE17" s="125" t="str">
        <f t="shared" si="4"/>
        <v/>
      </c>
      <c r="AF17" s="131">
        <v>3.75</v>
      </c>
      <c r="AG17" s="120">
        <f t="shared" si="5"/>
        <v>0</v>
      </c>
      <c r="AH17" s="132" t="str">
        <f>HYPERLINK('94KMInput'!AE95)</f>
        <v/>
      </c>
      <c r="AI17" s="132" t="str">
        <f>HYPERLINK('94KMInput'!AF95)</f>
        <v/>
      </c>
      <c r="AJ17" s="132" t="str">
        <f>HYPERLINK('94KMInput'!AG95)</f>
        <v/>
      </c>
      <c r="AK17" s="132" t="str">
        <f>HYPERLINK('94KMInput'!AH95)</f>
        <v/>
      </c>
      <c r="AL17" s="132" t="str">
        <f>HYPERLINK('94KMInput'!AI95)</f>
        <v/>
      </c>
      <c r="AM17" s="132" t="str">
        <f>HYPERLINK('94KMInput'!AJ95)</f>
        <v/>
      </c>
      <c r="AN17" s="132" t="str">
        <f>HYPERLINK('94KMInput'!AK95)</f>
        <v/>
      </c>
      <c r="AO17" s="132" t="str">
        <f>HYPERLINK('94KMInput'!AL95)</f>
        <v/>
      </c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/>
      <c r="CA17" s="118"/>
      <c r="CB17" s="118"/>
      <c r="CC17" s="118"/>
      <c r="CD17" s="118"/>
      <c r="CE17" s="118"/>
      <c r="CF17" s="118"/>
      <c r="CG17" s="118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/>
      <c r="DA17" s="118"/>
      <c r="DB17" s="118"/>
      <c r="DC17" s="118"/>
    </row>
    <row r="18" ht="10.5" customHeight="1">
      <c r="A18" s="117" t="str">
        <f t="shared" si="1"/>
        <v>94KM</v>
      </c>
      <c r="B18" s="118">
        <f t="shared" si="2"/>
        <v>2020</v>
      </c>
      <c r="C18" s="118">
        <f t="shared" si="3"/>
        <v>3</v>
      </c>
      <c r="D18" s="119">
        <f>'94KMInput'!B52</f>
        <v>43891</v>
      </c>
      <c r="E18" s="120" t="str">
        <f t="shared" si="8"/>
        <v>TTA</v>
      </c>
      <c r="F18" s="121" t="str">
        <f>'94KMInput'!H52</f>
        <v>JZI</v>
      </c>
      <c r="G18" s="120" t="str">
        <f>'94KMInput'!O52</f>
        <v>Kevin Mock</v>
      </c>
      <c r="H18" s="120" t="str">
        <f>'94KMInput'!P52</f>
        <v/>
      </c>
      <c r="I18" s="120" t="str">
        <f>'94KMInput'!R52</f>
        <v>Passenger</v>
      </c>
      <c r="J18" s="121" t="str">
        <f>'94KMInput'!S52</f>
        <v>Lerner</v>
      </c>
      <c r="K18" s="122" t="str">
        <f>'94KMInput'!AD52</f>
        <v/>
      </c>
      <c r="L18" s="123"/>
      <c r="M18" s="124">
        <f>'94KMInput'!L52</f>
        <v>0.8</v>
      </c>
      <c r="N18" s="120" t="str">
        <f>IF(M18="","",(IF(Q18='94KMInput'!K52,"","ERROR!")))</f>
        <v>#REF!</v>
      </c>
      <c r="O18" s="120"/>
      <c r="P18" s="121"/>
      <c r="Q18" s="124" t="str">
        <f t="shared" si="9"/>
        <v>#REF!</v>
      </c>
      <c r="R18" s="125"/>
      <c r="S18" s="125"/>
      <c r="T18" s="125"/>
      <c r="U18" s="126">
        <v>70.0</v>
      </c>
      <c r="V18" s="125"/>
      <c r="W18" s="125"/>
      <c r="X18" s="125" t="str">
        <f t="shared" si="12"/>
        <v/>
      </c>
      <c r="Y18" s="121"/>
      <c r="Z18" s="128"/>
      <c r="AA18" s="128"/>
      <c r="AB18" s="128"/>
      <c r="AC18" s="143" t="str">
        <f>'94KMInput'!T95</f>
        <v/>
      </c>
      <c r="AD18" s="144">
        <f>'94KMInput'!V95-'94KMInput'!U95</f>
        <v>0</v>
      </c>
      <c r="AE18" s="125" t="str">
        <f t="shared" si="4"/>
        <v/>
      </c>
      <c r="AF18" s="131">
        <v>3.75</v>
      </c>
      <c r="AG18" s="120">
        <f t="shared" si="5"/>
        <v>0</v>
      </c>
      <c r="AH18" s="132" t="str">
        <f>HYPERLINK('94KMInput'!AE96)</f>
        <v/>
      </c>
      <c r="AI18" s="132" t="str">
        <f>HYPERLINK('94KMInput'!AF96)</f>
        <v/>
      </c>
      <c r="AJ18" s="132" t="str">
        <f>HYPERLINK('94KMInput'!AG96)</f>
        <v/>
      </c>
      <c r="AK18" s="132" t="str">
        <f>HYPERLINK('94KMInput'!AH96)</f>
        <v/>
      </c>
      <c r="AL18" s="132" t="str">
        <f>HYPERLINK('94KMInput'!AI96)</f>
        <v/>
      </c>
      <c r="AM18" s="132" t="str">
        <f>HYPERLINK('94KMInput'!AJ96)</f>
        <v/>
      </c>
      <c r="AN18" s="132" t="str">
        <f>HYPERLINK('94KMInput'!AK96)</f>
        <v/>
      </c>
      <c r="AO18" s="132" t="str">
        <f>HYPERLINK('94KMInput'!AL96)</f>
        <v/>
      </c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/>
      <c r="CA18" s="118"/>
      <c r="CB18" s="118"/>
      <c r="CC18" s="118"/>
      <c r="CD18" s="118"/>
      <c r="CE18" s="118"/>
      <c r="CF18" s="118"/>
      <c r="CG18" s="118"/>
      <c r="CH18" s="118"/>
      <c r="CI18" s="118"/>
      <c r="CJ18" s="118"/>
      <c r="CK18" s="118"/>
      <c r="CL18" s="118"/>
      <c r="CM18" s="118"/>
      <c r="CN18" s="118"/>
      <c r="CO18" s="118"/>
      <c r="CP18" s="118"/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</row>
    <row r="19" ht="10.5" customHeight="1">
      <c r="A19" s="117" t="str">
        <f t="shared" si="1"/>
        <v>94KM</v>
      </c>
      <c r="B19" s="118">
        <f t="shared" si="2"/>
        <v>2020</v>
      </c>
      <c r="C19" s="118">
        <f t="shared" si="3"/>
        <v>3</v>
      </c>
      <c r="D19" s="119">
        <f>'94KMInput'!B53</f>
        <v>43891</v>
      </c>
      <c r="E19" s="120" t="str">
        <f t="shared" si="8"/>
        <v>JZI</v>
      </c>
      <c r="F19" s="121" t="str">
        <f>'94KMInput'!H53</f>
        <v>RDU</v>
      </c>
      <c r="G19" s="120" t="str">
        <f>'94KMInput'!O53</f>
        <v>Kevin Mock</v>
      </c>
      <c r="H19" s="120" t="str">
        <f>'94KMInput'!P53</f>
        <v/>
      </c>
      <c r="I19" s="120" t="str">
        <f>'94KMInput'!R53</f>
        <v>Passenger</v>
      </c>
      <c r="J19" s="121" t="str">
        <f>'94KMInput'!S53</f>
        <v>Lerner</v>
      </c>
      <c r="K19" s="122" t="str">
        <f>'94KMInput'!AD53</f>
        <v/>
      </c>
      <c r="L19" s="123"/>
      <c r="M19" s="124">
        <f>'94KMInput'!L53</f>
        <v>0.9</v>
      </c>
      <c r="N19" s="120" t="str">
        <f>IF(M19="","",(IF(Q19='94KMInput'!K53,"","ERROR!")))</f>
        <v>#REF!</v>
      </c>
      <c r="O19" s="120"/>
      <c r="P19" s="121"/>
      <c r="Q19" s="124" t="str">
        <f t="shared" si="9"/>
        <v>#REF!</v>
      </c>
      <c r="R19" s="125"/>
      <c r="S19" s="125"/>
      <c r="T19" s="125"/>
      <c r="U19" s="126">
        <v>52.0</v>
      </c>
      <c r="V19" s="125"/>
      <c r="W19" s="125"/>
      <c r="X19" s="125" t="str">
        <f t="shared" si="12"/>
        <v/>
      </c>
      <c r="Y19" s="121" t="s">
        <v>114</v>
      </c>
      <c r="Z19" s="128" t="s">
        <v>83</v>
      </c>
      <c r="AA19" s="128">
        <v>275.0</v>
      </c>
      <c r="AB19" s="128" t="s">
        <v>115</v>
      </c>
      <c r="AC19" s="143" t="str">
        <f>'94KMInput'!T96</f>
        <v/>
      </c>
      <c r="AD19" s="144">
        <f>'94KMInput'!V96-'94KMInput'!U96</f>
        <v>0</v>
      </c>
      <c r="AE19" s="125" t="str">
        <f t="shared" si="4"/>
        <v/>
      </c>
      <c r="AF19" s="131">
        <v>3.75</v>
      </c>
      <c r="AG19" s="120">
        <f t="shared" si="5"/>
        <v>0</v>
      </c>
      <c r="AH19" s="132" t="str">
        <f>HYPERLINK('94KMInput'!AE97)</f>
        <v/>
      </c>
      <c r="AI19" s="132" t="str">
        <f>HYPERLINK('94KMInput'!AF97)</f>
        <v/>
      </c>
      <c r="AJ19" s="132" t="str">
        <f>HYPERLINK('94KMInput'!AG97)</f>
        <v/>
      </c>
      <c r="AK19" s="132" t="str">
        <f>HYPERLINK('94KMInput'!AH97)</f>
        <v/>
      </c>
      <c r="AL19" s="132" t="str">
        <f>HYPERLINK('94KMInput'!AI97)</f>
        <v/>
      </c>
      <c r="AM19" s="132" t="str">
        <f>HYPERLINK('94KMInput'!AJ97)</f>
        <v/>
      </c>
      <c r="AN19" s="132" t="str">
        <f>HYPERLINK('94KMInput'!AK97)</f>
        <v/>
      </c>
      <c r="AO19" s="132" t="str">
        <f>HYPERLINK('94KMInput'!AL97)</f>
        <v/>
      </c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8"/>
      <c r="CE19" s="118"/>
      <c r="CF19" s="118"/>
      <c r="CG19" s="118"/>
      <c r="CH19" s="118"/>
      <c r="CI19" s="118"/>
      <c r="CJ19" s="118"/>
      <c r="CK19" s="118"/>
      <c r="CL19" s="118"/>
      <c r="CM19" s="118"/>
      <c r="CN19" s="118"/>
      <c r="CO19" s="118"/>
      <c r="CP19" s="118"/>
      <c r="CQ19" s="118"/>
      <c r="CR19" s="118"/>
      <c r="CS19" s="118"/>
      <c r="CT19" s="118"/>
      <c r="CU19" s="118"/>
      <c r="CV19" s="118"/>
      <c r="CW19" s="118"/>
      <c r="CX19" s="118"/>
      <c r="CY19" s="118"/>
      <c r="CZ19" s="118"/>
      <c r="DA19" s="118"/>
      <c r="DB19" s="118"/>
      <c r="DC19" s="118"/>
    </row>
    <row r="20" ht="10.5" customHeight="1">
      <c r="A20" s="117" t="str">
        <f t="shared" si="1"/>
        <v>94KM</v>
      </c>
      <c r="B20" s="118">
        <f t="shared" si="2"/>
        <v>2020</v>
      </c>
      <c r="C20" s="118">
        <f t="shared" si="3"/>
        <v>3</v>
      </c>
      <c r="D20" s="119">
        <f>'94KMInput'!B54</f>
        <v>43891</v>
      </c>
      <c r="E20" s="120" t="str">
        <f t="shared" si="8"/>
        <v>RDU</v>
      </c>
      <c r="F20" s="121" t="str">
        <f>'94KMInput'!H54</f>
        <v>TTA</v>
      </c>
      <c r="G20" s="120" t="str">
        <f>'94KMInput'!O54</f>
        <v>Kevin Mock</v>
      </c>
      <c r="H20" s="120" t="str">
        <f>'94KMInput'!P54</f>
        <v/>
      </c>
      <c r="I20" s="120" t="str">
        <f>'94KMInput'!R54</f>
        <v>Passenger</v>
      </c>
      <c r="J20" s="121" t="str">
        <f>'94KMInput'!S54</f>
        <v>Lerner</v>
      </c>
      <c r="K20" s="122" t="str">
        <f>'94KMInput'!AD54</f>
        <v/>
      </c>
      <c r="L20" s="123"/>
      <c r="M20" s="124">
        <f>'94KMInput'!L54</f>
        <v>0.2</v>
      </c>
      <c r="N20" s="120" t="str">
        <f>IF(M20="","",(IF(Q20='94KMInput'!K54,"","ERROR!")))</f>
        <v>#REF!</v>
      </c>
      <c r="O20" s="120"/>
      <c r="P20" s="121">
        <v>4272.0</v>
      </c>
      <c r="Q20" s="124" t="str">
        <f t="shared" si="9"/>
        <v>#REF!</v>
      </c>
      <c r="R20" s="125"/>
      <c r="S20" s="125"/>
      <c r="T20" s="125"/>
      <c r="U20" s="126"/>
      <c r="V20" s="125"/>
      <c r="W20" s="125"/>
      <c r="X20" s="125">
        <v>2852.0</v>
      </c>
      <c r="Y20" s="121"/>
      <c r="Z20" s="128" t="s">
        <v>102</v>
      </c>
      <c r="AA20" s="128">
        <v>400.0</v>
      </c>
      <c r="AB20" s="128" t="s">
        <v>116</v>
      </c>
      <c r="AC20" s="143" t="str">
        <f>'94KMInput'!T97</f>
        <v/>
      </c>
      <c r="AD20" s="144">
        <f>'94KMInput'!V97-'94KMInput'!U97</f>
        <v>0</v>
      </c>
      <c r="AE20" s="125" t="str">
        <f t="shared" si="4"/>
        <v/>
      </c>
      <c r="AF20" s="131">
        <v>3.75</v>
      </c>
      <c r="AG20" s="120">
        <f t="shared" si="5"/>
        <v>0</v>
      </c>
      <c r="AH20" s="132" t="str">
        <f>HYPERLINK('94KMInput'!AE98)</f>
        <v/>
      </c>
      <c r="AI20" s="132" t="str">
        <f>HYPERLINK('94KMInput'!AF98)</f>
        <v/>
      </c>
      <c r="AJ20" s="132" t="str">
        <f>HYPERLINK('94KMInput'!AG98)</f>
        <v/>
      </c>
      <c r="AK20" s="132" t="str">
        <f>HYPERLINK('94KMInput'!AH98)</f>
        <v/>
      </c>
      <c r="AL20" s="132" t="str">
        <f>HYPERLINK('94KMInput'!AI98)</f>
        <v/>
      </c>
      <c r="AM20" s="132" t="str">
        <f>HYPERLINK('94KMInput'!AJ98)</f>
        <v/>
      </c>
      <c r="AN20" s="132" t="str">
        <f>HYPERLINK('94KMInput'!AK98)</f>
        <v/>
      </c>
      <c r="AO20" s="132" t="str">
        <f>HYPERLINK('94KMInput'!AL98)</f>
        <v/>
      </c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8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</row>
    <row r="21" ht="10.5" customHeight="1">
      <c r="A21" s="109" t="str">
        <f t="shared" si="1"/>
        <v>94KM</v>
      </c>
      <c r="B21" s="12">
        <f t="shared" si="2"/>
        <v>2020</v>
      </c>
      <c r="C21" s="12">
        <f t="shared" si="3"/>
        <v>3</v>
      </c>
      <c r="D21" s="110">
        <f>'94KMInput'!B55</f>
        <v>43892</v>
      </c>
      <c r="E21" s="111" t="str">
        <f t="shared" si="8"/>
        <v>TTA</v>
      </c>
      <c r="F21" s="112" t="str">
        <f>'94KMInput'!H55</f>
        <v>BUY</v>
      </c>
      <c r="G21" s="111" t="str">
        <f>'94KMInput'!O55</f>
        <v>Kevin Mock</v>
      </c>
      <c r="H21" s="111" t="str">
        <f>'94KMInput'!P55</f>
        <v/>
      </c>
      <c r="I21" s="111" t="str">
        <f>'94KMInput'!R55</f>
        <v>Non-Rev</v>
      </c>
      <c r="J21" s="112" t="str">
        <f>'94KMInput'!S55</f>
        <v>MX</v>
      </c>
      <c r="K21" s="113" t="str">
        <f>'94KMInput'!AD55</f>
        <v/>
      </c>
      <c r="L21" s="114"/>
      <c r="M21" s="115">
        <f>'94KMInput'!L55</f>
        <v>0.2</v>
      </c>
      <c r="N21" s="111" t="str">
        <f>IF(M21="","",(IF(Q21='94KMInput'!K55,"","ERROR!")))</f>
        <v>#REF!</v>
      </c>
      <c r="O21" s="64"/>
      <c r="P21" s="133"/>
      <c r="Q21" s="116" t="str">
        <f t="shared" si="9"/>
        <v>#REF!</v>
      </c>
      <c r="R21" s="134"/>
      <c r="S21" s="134"/>
      <c r="T21" s="134"/>
      <c r="U21" s="135"/>
      <c r="V21" s="134"/>
      <c r="W21" s="134"/>
      <c r="X21" s="134" t="str">
        <f t="shared" ref="X21:X24" si="13">IF(R21&lt;&gt;"",SUM(R20:W21),"")</f>
        <v/>
      </c>
      <c r="Y21" s="136"/>
      <c r="Z21" s="137"/>
      <c r="AA21" s="137"/>
      <c r="AB21" s="137"/>
      <c r="AC21" s="138" t="str">
        <f>'94KMInput'!T98</f>
        <v/>
      </c>
      <c r="AD21" s="139">
        <f>'94KMInput'!V98-'94KMInput'!U98</f>
        <v>0</v>
      </c>
      <c r="AE21" s="140" t="str">
        <f t="shared" si="4"/>
        <v/>
      </c>
      <c r="AF21" s="141">
        <v>3.75</v>
      </c>
      <c r="AG21" s="142">
        <f t="shared" si="5"/>
        <v>0</v>
      </c>
      <c r="AH21" s="108" t="str">
        <f>HYPERLINK('94KMInput'!AE99)</f>
        <v/>
      </c>
      <c r="AI21" s="108" t="str">
        <f>HYPERLINK('94KMInput'!AF99)</f>
        <v/>
      </c>
      <c r="AJ21" s="108" t="str">
        <f>HYPERLINK('94KMInput'!AG99)</f>
        <v/>
      </c>
      <c r="AK21" s="108" t="str">
        <f>HYPERLINK('94KMInput'!AH99)</f>
        <v/>
      </c>
      <c r="AL21" s="108" t="str">
        <f>HYPERLINK('94KMInput'!AI99)</f>
        <v/>
      </c>
      <c r="AM21" s="108" t="str">
        <f>HYPERLINK('94KMInput'!AJ99)</f>
        <v/>
      </c>
      <c r="AN21" s="108" t="str">
        <f>HYPERLINK('94KMInput'!AK99)</f>
        <v/>
      </c>
      <c r="AO21" s="108" t="str">
        <f>HYPERLINK('94KMInput'!AL99)</f>
        <v/>
      </c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</row>
    <row r="22" ht="10.5" customHeight="1">
      <c r="A22" s="117" t="str">
        <f t="shared" si="1"/>
        <v>94KM</v>
      </c>
      <c r="B22" s="118">
        <f t="shared" si="2"/>
        <v>2020</v>
      </c>
      <c r="C22" s="118">
        <f t="shared" si="3"/>
        <v>3</v>
      </c>
      <c r="D22" s="119">
        <f>'94KMInput'!B56</f>
        <v>43893</v>
      </c>
      <c r="E22" s="120" t="str">
        <f t="shared" si="8"/>
        <v>BUY</v>
      </c>
      <c r="F22" s="121" t="str">
        <f>'94KMInput'!H56</f>
        <v>GSO</v>
      </c>
      <c r="G22" s="120" t="str">
        <f>'94KMInput'!O56</f>
        <v>Kevin Mock</v>
      </c>
      <c r="H22" s="120" t="str">
        <f>'94KMInput'!P56</f>
        <v/>
      </c>
      <c r="I22" s="120" t="str">
        <f>'94KMInput'!R56</f>
        <v>Passenger</v>
      </c>
      <c r="J22" s="121" t="str">
        <f>'94KMInput'!S56</f>
        <v>DuBose</v>
      </c>
      <c r="K22" s="122" t="str">
        <f>'94KMInput'!AD56</f>
        <v/>
      </c>
      <c r="L22" s="123"/>
      <c r="M22" s="124">
        <f>'94KMInput'!L56</f>
        <v>0.2</v>
      </c>
      <c r="N22" s="120" t="str">
        <f>IF(M22="","",(IF(Q22='94KMInput'!K56,"","ERROR!")))</f>
        <v>#REF!</v>
      </c>
      <c r="O22" s="120"/>
      <c r="P22" s="121"/>
      <c r="Q22" s="124" t="str">
        <f t="shared" si="9"/>
        <v>#REF!</v>
      </c>
      <c r="R22" s="125"/>
      <c r="S22" s="125"/>
      <c r="T22" s="125"/>
      <c r="U22" s="126">
        <v>71.34</v>
      </c>
      <c r="V22" s="125"/>
      <c r="W22" s="125">
        <v>116.08</v>
      </c>
      <c r="X22" s="125" t="str">
        <f t="shared" si="13"/>
        <v/>
      </c>
      <c r="Y22" s="121"/>
      <c r="Z22" s="128"/>
      <c r="AA22" s="128"/>
      <c r="AB22" s="128"/>
      <c r="AC22" s="143" t="str">
        <f>'94KMInput'!T99</f>
        <v/>
      </c>
      <c r="AD22" s="144">
        <f>'94KMInput'!V99-'94KMInput'!U99</f>
        <v>0</v>
      </c>
      <c r="AE22" s="125" t="str">
        <f t="shared" si="4"/>
        <v/>
      </c>
      <c r="AF22" s="131">
        <v>3.75</v>
      </c>
      <c r="AG22" s="120">
        <f t="shared" si="5"/>
        <v>0</v>
      </c>
      <c r="AH22" s="132" t="str">
        <f>HYPERLINK('94KMInput'!AE100)</f>
        <v/>
      </c>
      <c r="AI22" s="132" t="str">
        <f>HYPERLINK('94KMInput'!AF100)</f>
        <v/>
      </c>
      <c r="AJ22" s="132" t="str">
        <f>HYPERLINK('94KMInput'!AG100)</f>
        <v/>
      </c>
      <c r="AK22" s="132" t="str">
        <f>HYPERLINK('94KMInput'!AH100)</f>
        <v/>
      </c>
      <c r="AL22" s="132" t="str">
        <f>HYPERLINK('94KMInput'!AI100)</f>
        <v/>
      </c>
      <c r="AM22" s="132" t="str">
        <f>HYPERLINK('94KMInput'!AJ100)</f>
        <v/>
      </c>
      <c r="AN22" s="132" t="str">
        <f>HYPERLINK('94KMInput'!AK100)</f>
        <v/>
      </c>
      <c r="AO22" s="132" t="str">
        <f>HYPERLINK('94KMInput'!AL100)</f>
        <v/>
      </c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/>
      <c r="CA22" s="118"/>
      <c r="CB22" s="118"/>
      <c r="CC22" s="118"/>
      <c r="CD22" s="118"/>
      <c r="CE22" s="118"/>
      <c r="CF22" s="118"/>
      <c r="CG22" s="118"/>
      <c r="CH22" s="118"/>
      <c r="CI22" s="118"/>
      <c r="CJ22" s="118"/>
      <c r="CK22" s="118"/>
      <c r="CL22" s="118"/>
      <c r="CM22" s="118"/>
      <c r="CN22" s="118"/>
      <c r="CO22" s="118"/>
      <c r="CP22" s="118"/>
      <c r="CQ22" s="118"/>
      <c r="CR22" s="118"/>
      <c r="CS22" s="118"/>
      <c r="CT22" s="118"/>
      <c r="CU22" s="118"/>
      <c r="CV22" s="118"/>
      <c r="CW22" s="118"/>
      <c r="CX22" s="118"/>
      <c r="CY22" s="118"/>
      <c r="CZ22" s="118"/>
      <c r="DA22" s="118"/>
      <c r="DB22" s="118"/>
      <c r="DC22" s="118"/>
    </row>
    <row r="23" ht="10.5" customHeight="1">
      <c r="A23" s="117" t="str">
        <f t="shared" si="1"/>
        <v>94KM</v>
      </c>
      <c r="B23" s="118">
        <f t="shared" si="2"/>
        <v>2020</v>
      </c>
      <c r="C23" s="118">
        <f t="shared" si="3"/>
        <v>3</v>
      </c>
      <c r="D23" s="119">
        <f>'94KMInput'!B57</f>
        <v>43893</v>
      </c>
      <c r="E23" s="120" t="str">
        <f t="shared" si="8"/>
        <v>GSO</v>
      </c>
      <c r="F23" s="121" t="str">
        <f>'94KMInput'!H57</f>
        <v>CHA</v>
      </c>
      <c r="G23" s="120" t="str">
        <f>'94KMInput'!O57</f>
        <v>Kevin Mock</v>
      </c>
      <c r="H23" s="120" t="str">
        <f>'94KMInput'!P57</f>
        <v/>
      </c>
      <c r="I23" s="120" t="str">
        <f>'94KMInput'!R57</f>
        <v>Passenger</v>
      </c>
      <c r="J23" s="121" t="str">
        <f>'94KMInput'!S57</f>
        <v>DuBose</v>
      </c>
      <c r="K23" s="122" t="str">
        <f>'94KMInput'!AD57</f>
        <v/>
      </c>
      <c r="L23" s="123"/>
      <c r="M23" s="124">
        <f>'94KMInput'!L57</f>
        <v>1.9</v>
      </c>
      <c r="N23" s="120" t="str">
        <f>IF(M23="","",(IF(Q23='94KMInput'!K57,"","ERROR!")))</f>
        <v>#REF!</v>
      </c>
      <c r="O23" s="120"/>
      <c r="P23" s="121"/>
      <c r="Q23" s="124" t="str">
        <f t="shared" si="9"/>
        <v>#REF!</v>
      </c>
      <c r="R23" s="125"/>
      <c r="S23" s="125"/>
      <c r="T23" s="125"/>
      <c r="U23" s="126"/>
      <c r="V23" s="125"/>
      <c r="W23" s="125"/>
      <c r="X23" s="125" t="str">
        <f t="shared" si="13"/>
        <v/>
      </c>
      <c r="Y23" s="121"/>
      <c r="Z23" s="128"/>
      <c r="AA23" s="128"/>
      <c r="AB23" s="128"/>
      <c r="AC23" s="143" t="str">
        <f>'94KMInput'!T100</f>
        <v/>
      </c>
      <c r="AD23" s="144">
        <f>'94KMInput'!V100-'94KMInput'!U100</f>
        <v>0</v>
      </c>
      <c r="AE23" s="125" t="str">
        <f t="shared" si="4"/>
        <v/>
      </c>
      <c r="AF23" s="131">
        <v>3.75</v>
      </c>
      <c r="AG23" s="120">
        <f t="shared" si="5"/>
        <v>0</v>
      </c>
      <c r="AH23" s="132" t="str">
        <f>HYPERLINK('94KMInput'!AE101)</f>
        <v/>
      </c>
      <c r="AI23" s="132" t="str">
        <f>HYPERLINK('94KMInput'!AF101)</f>
        <v/>
      </c>
      <c r="AJ23" s="132" t="str">
        <f>HYPERLINK('94KMInput'!AG101)</f>
        <v/>
      </c>
      <c r="AK23" s="132" t="str">
        <f>HYPERLINK('94KMInput'!AH101)</f>
        <v/>
      </c>
      <c r="AL23" s="132" t="str">
        <f>HYPERLINK('94KMInput'!AI101)</f>
        <v/>
      </c>
      <c r="AM23" s="132" t="str">
        <f>HYPERLINK('94KMInput'!AJ101)</f>
        <v/>
      </c>
      <c r="AN23" s="132" t="str">
        <f>HYPERLINK('94KMInput'!AK101)</f>
        <v/>
      </c>
      <c r="AO23" s="132" t="str">
        <f>HYPERLINK('94KMInput'!AL101)</f>
        <v/>
      </c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  <c r="CE23" s="118"/>
      <c r="CF23" s="118"/>
      <c r="CG23" s="118"/>
      <c r="CH23" s="118"/>
      <c r="CI23" s="118"/>
      <c r="CJ23" s="118"/>
      <c r="CK23" s="118"/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/>
      <c r="CW23" s="118"/>
      <c r="CX23" s="118"/>
      <c r="CY23" s="118"/>
      <c r="CZ23" s="118"/>
      <c r="DA23" s="118"/>
      <c r="DB23" s="118"/>
      <c r="DC23" s="118"/>
    </row>
    <row r="24" ht="10.5" customHeight="1">
      <c r="A24" s="117" t="str">
        <f t="shared" si="1"/>
        <v>94KM</v>
      </c>
      <c r="B24" s="118">
        <f t="shared" si="2"/>
        <v>2020</v>
      </c>
      <c r="C24" s="118">
        <f t="shared" si="3"/>
        <v>3</v>
      </c>
      <c r="D24" s="119">
        <f>'94KMInput'!B58</f>
        <v>43893</v>
      </c>
      <c r="E24" s="120" t="str">
        <f t="shared" si="8"/>
        <v>CHA</v>
      </c>
      <c r="F24" s="121" t="str">
        <f>'94KMInput'!H58</f>
        <v>GSO</v>
      </c>
      <c r="G24" s="120" t="str">
        <f>'94KMInput'!O58</f>
        <v>Kevin Mock</v>
      </c>
      <c r="H24" s="120" t="str">
        <f>'94KMInput'!P58</f>
        <v/>
      </c>
      <c r="I24" s="120" t="str">
        <f>'94KMInput'!R58</f>
        <v>Passenger</v>
      </c>
      <c r="J24" s="121" t="str">
        <f>'94KMInput'!S58</f>
        <v>DuBose</v>
      </c>
      <c r="K24" s="122" t="str">
        <f>'94KMInput'!AD58</f>
        <v/>
      </c>
      <c r="L24" s="123"/>
      <c r="M24" s="124">
        <f>'94KMInput'!L58</f>
        <v>1.3</v>
      </c>
      <c r="N24" s="120" t="str">
        <f>IF(M24="","",(IF(Q24='94KMInput'!K58,"","ERROR!")))</f>
        <v>#REF!</v>
      </c>
      <c r="O24" s="120"/>
      <c r="P24" s="121"/>
      <c r="Q24" s="124" t="str">
        <f t="shared" si="9"/>
        <v>#REF!</v>
      </c>
      <c r="R24" s="125"/>
      <c r="S24" s="125"/>
      <c r="T24" s="125"/>
      <c r="U24" s="126"/>
      <c r="V24" s="125"/>
      <c r="W24" s="125"/>
      <c r="X24" s="125" t="str">
        <f t="shared" si="13"/>
        <v/>
      </c>
      <c r="Y24" s="121" t="s">
        <v>117</v>
      </c>
      <c r="Z24" s="128"/>
      <c r="AA24" s="128"/>
      <c r="AB24" s="128"/>
      <c r="AC24" s="143" t="str">
        <f>'94KMInput'!T101</f>
        <v/>
      </c>
      <c r="AD24" s="144">
        <f>'94KMInput'!V101-'94KMInput'!U101</f>
        <v>0</v>
      </c>
      <c r="AE24" s="125" t="str">
        <f t="shared" si="4"/>
        <v/>
      </c>
      <c r="AF24" s="131">
        <v>3.75</v>
      </c>
      <c r="AG24" s="120">
        <f t="shared" si="5"/>
        <v>0</v>
      </c>
      <c r="AH24" s="132" t="str">
        <f>HYPERLINK('94KMInput'!AE102)</f>
        <v/>
      </c>
      <c r="AI24" s="132" t="str">
        <f>HYPERLINK('94KMInput'!AF102)</f>
        <v/>
      </c>
      <c r="AJ24" s="132" t="str">
        <f>HYPERLINK('94KMInput'!AG102)</f>
        <v/>
      </c>
      <c r="AK24" s="132" t="str">
        <f>HYPERLINK('94KMInput'!AH102)</f>
        <v/>
      </c>
      <c r="AL24" s="132" t="str">
        <f>HYPERLINK('94KMInput'!AI102)</f>
        <v/>
      </c>
      <c r="AM24" s="132" t="str">
        <f>HYPERLINK('94KMInput'!AJ102)</f>
        <v/>
      </c>
      <c r="AN24" s="132" t="str">
        <f>HYPERLINK('94KMInput'!AK102)</f>
        <v/>
      </c>
      <c r="AO24" s="132" t="str">
        <f>HYPERLINK('94KMInput'!AL102)</f>
        <v/>
      </c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/>
      <c r="BB24" s="118"/>
      <c r="BC24" s="118"/>
      <c r="BD24" s="118"/>
      <c r="BE24" s="118"/>
      <c r="BF24" s="118"/>
      <c r="BG24" s="118"/>
      <c r="BH24" s="118"/>
      <c r="BI24" s="118"/>
      <c r="BJ24" s="118"/>
      <c r="BK24" s="118"/>
      <c r="BL24" s="118"/>
      <c r="BM24" s="118"/>
      <c r="BN24" s="118"/>
      <c r="BO24" s="118"/>
      <c r="BP24" s="118"/>
      <c r="BQ24" s="118"/>
      <c r="BR24" s="118"/>
      <c r="BS24" s="118"/>
      <c r="BT24" s="118"/>
      <c r="BU24" s="118"/>
      <c r="BV24" s="118"/>
      <c r="BW24" s="118"/>
      <c r="BX24" s="118"/>
      <c r="BY24" s="118"/>
      <c r="BZ24" s="118"/>
      <c r="CA24" s="118"/>
      <c r="CB24" s="118"/>
      <c r="CC24" s="118"/>
      <c r="CD24" s="118"/>
      <c r="CE24" s="118"/>
      <c r="CF24" s="118"/>
      <c r="CG24" s="118"/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/>
      <c r="CW24" s="118"/>
      <c r="CX24" s="118"/>
      <c r="CY24" s="118"/>
      <c r="CZ24" s="118"/>
      <c r="DA24" s="118"/>
      <c r="DB24" s="118"/>
      <c r="DC24" s="118"/>
    </row>
    <row r="25" ht="10.5" customHeight="1">
      <c r="A25" s="117" t="str">
        <f t="shared" si="1"/>
        <v>94KM</v>
      </c>
      <c r="B25" s="118">
        <f t="shared" si="2"/>
        <v>2020</v>
      </c>
      <c r="C25" s="118">
        <f t="shared" si="3"/>
        <v>3</v>
      </c>
      <c r="D25" s="119">
        <f>'94KMInput'!B59</f>
        <v>43893</v>
      </c>
      <c r="E25" s="120" t="str">
        <f t="shared" si="8"/>
        <v>GSO</v>
      </c>
      <c r="F25" s="121" t="str">
        <f>'94KMInput'!H59</f>
        <v>TTA</v>
      </c>
      <c r="G25" s="120" t="str">
        <f>'94KMInput'!O59</f>
        <v>Kevin Mock</v>
      </c>
      <c r="H25" s="120" t="str">
        <f>'94KMInput'!P59</f>
        <v/>
      </c>
      <c r="I25" s="120" t="str">
        <f>'94KMInput'!R59</f>
        <v>Passenger</v>
      </c>
      <c r="J25" s="121" t="str">
        <f>'94KMInput'!S59</f>
        <v>DuBose</v>
      </c>
      <c r="K25" s="122" t="str">
        <f>'94KMInput'!AD59</f>
        <v/>
      </c>
      <c r="L25" s="123"/>
      <c r="M25" s="124">
        <f>'94KMInput'!L59</f>
        <v>0.3</v>
      </c>
      <c r="N25" s="120" t="str">
        <f>IF(M25="","",(IF(Q25='94KMInput'!K59,"","ERROR!")))</f>
        <v>#REF!</v>
      </c>
      <c r="O25" s="120"/>
      <c r="P25" s="121">
        <v>4261.0</v>
      </c>
      <c r="Q25" s="124" t="str">
        <f t="shared" si="9"/>
        <v>#REF!</v>
      </c>
      <c r="R25" s="125"/>
      <c r="S25" s="125">
        <v>21.59</v>
      </c>
      <c r="T25" s="125"/>
      <c r="U25" s="126"/>
      <c r="V25" s="125"/>
      <c r="W25" s="125"/>
      <c r="X25" s="125">
        <v>3904.0</v>
      </c>
      <c r="Y25" s="121"/>
      <c r="Z25" s="128" t="s">
        <v>102</v>
      </c>
      <c r="AA25" s="128">
        <v>400.0</v>
      </c>
      <c r="AB25" s="128" t="s">
        <v>118</v>
      </c>
      <c r="AC25" s="143">
        <v>7.4</v>
      </c>
      <c r="AD25" s="144">
        <v>49.34</v>
      </c>
      <c r="AE25" s="125">
        <f t="shared" si="4"/>
        <v>6.667567568</v>
      </c>
      <c r="AF25" s="131">
        <v>3.75</v>
      </c>
      <c r="AG25" s="120">
        <f t="shared" si="5"/>
        <v>21.59</v>
      </c>
      <c r="AH25" s="132" t="str">
        <f>HYPERLINK('94KMInput'!AE103)</f>
        <v/>
      </c>
      <c r="AI25" s="132" t="str">
        <f>HYPERLINK('94KMInput'!AF103)</f>
        <v/>
      </c>
      <c r="AJ25" s="132" t="str">
        <f>HYPERLINK('94KMInput'!AG103)</f>
        <v/>
      </c>
      <c r="AK25" s="132" t="str">
        <f>HYPERLINK('94KMInput'!AH103)</f>
        <v/>
      </c>
      <c r="AL25" s="132" t="str">
        <f>HYPERLINK('94KMInput'!AI103)</f>
        <v/>
      </c>
      <c r="AM25" s="132" t="str">
        <f>HYPERLINK('94KMInput'!AJ103)</f>
        <v/>
      </c>
      <c r="AN25" s="132" t="str">
        <f>HYPERLINK('94KMInput'!AK103)</f>
        <v/>
      </c>
      <c r="AO25" s="132" t="str">
        <f>HYPERLINK('94KMInput'!AL103)</f>
        <v/>
      </c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  <c r="BA25" s="118"/>
      <c r="BB25" s="118"/>
      <c r="BC25" s="118"/>
      <c r="BD25" s="118"/>
      <c r="BE25" s="118"/>
      <c r="BF25" s="118"/>
      <c r="BG25" s="118"/>
      <c r="BH25" s="118"/>
      <c r="BI25" s="118"/>
      <c r="BJ25" s="118"/>
      <c r="BK25" s="118"/>
      <c r="BL25" s="118"/>
      <c r="BM25" s="118"/>
      <c r="BN25" s="118"/>
      <c r="BO25" s="118"/>
      <c r="BP25" s="118"/>
      <c r="BQ25" s="118"/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/>
      <c r="CC25" s="118"/>
      <c r="CD25" s="118"/>
      <c r="CE25" s="118"/>
      <c r="CF25" s="118"/>
      <c r="CG25" s="118"/>
      <c r="CH25" s="118"/>
      <c r="CI25" s="118"/>
      <c r="CJ25" s="118"/>
      <c r="CK25" s="118"/>
      <c r="CL25" s="118"/>
      <c r="CM25" s="118"/>
      <c r="CN25" s="118"/>
      <c r="CO25" s="118"/>
      <c r="CP25" s="118"/>
      <c r="CQ25" s="118"/>
      <c r="CR25" s="118"/>
      <c r="CS25" s="118"/>
      <c r="CT25" s="118"/>
      <c r="CU25" s="118"/>
      <c r="CV25" s="118"/>
      <c r="CW25" s="118"/>
      <c r="CX25" s="118"/>
      <c r="CY25" s="118"/>
      <c r="CZ25" s="118"/>
      <c r="DA25" s="118"/>
      <c r="DB25" s="118"/>
      <c r="DC25" s="118"/>
    </row>
    <row r="26" ht="10.5" customHeight="1">
      <c r="A26" s="109" t="str">
        <f t="shared" si="1"/>
        <v>94KM</v>
      </c>
      <c r="B26" s="12">
        <f t="shared" si="2"/>
        <v>2020</v>
      </c>
      <c r="C26" s="12">
        <f t="shared" si="3"/>
        <v>3</v>
      </c>
      <c r="D26" s="110">
        <f>'94KMInput'!B60</f>
        <v>43895</v>
      </c>
      <c r="E26" s="111" t="str">
        <f t="shared" si="8"/>
        <v>TTA</v>
      </c>
      <c r="F26" s="112" t="str">
        <f>'94KMInput'!H60</f>
        <v>RDU</v>
      </c>
      <c r="G26" s="111" t="str">
        <f>'94KMInput'!O60</f>
        <v>Kevin Mock</v>
      </c>
      <c r="H26" s="111" t="str">
        <f>'94KMInput'!P60</f>
        <v/>
      </c>
      <c r="I26" s="111" t="str">
        <f>'94KMInput'!R60</f>
        <v>Passenger</v>
      </c>
      <c r="J26" s="112" t="str">
        <f>'94KMInput'!S60</f>
        <v>SteelFab</v>
      </c>
      <c r="K26" s="113" t="str">
        <f>'94KMInput'!AD60</f>
        <v/>
      </c>
      <c r="L26" s="114"/>
      <c r="M26" s="115">
        <f>'94KMInput'!L60</f>
        <v>0.2</v>
      </c>
      <c r="N26" s="111" t="str">
        <f>IF(M26="","",(IF(Q26='94KMInput'!K60,"","ERROR!")))</f>
        <v>#REF!</v>
      </c>
      <c r="O26" s="64"/>
      <c r="P26" s="133"/>
      <c r="Q26" s="116" t="str">
        <f t="shared" si="9"/>
        <v>#REF!</v>
      </c>
      <c r="R26" s="134"/>
      <c r="S26" s="134"/>
      <c r="T26" s="134"/>
      <c r="U26" s="135"/>
      <c r="V26" s="134"/>
      <c r="W26" s="134"/>
      <c r="X26" s="134" t="str">
        <f t="shared" ref="X26:X30" si="14">IF(R26&lt;&gt;"",SUM(R25:W26),"")</f>
        <v/>
      </c>
      <c r="Y26" s="136"/>
      <c r="Z26" s="137"/>
      <c r="AA26" s="137"/>
      <c r="AB26" s="137"/>
      <c r="AC26" s="138" t="str">
        <f>'94KMInput'!T103</f>
        <v/>
      </c>
      <c r="AD26" s="139">
        <f>'94KMInput'!V103-'94KMInput'!U103</f>
        <v>0</v>
      </c>
      <c r="AE26" s="140" t="str">
        <f t="shared" si="4"/>
        <v/>
      </c>
      <c r="AF26" s="141">
        <v>3.75</v>
      </c>
      <c r="AG26" s="142">
        <f t="shared" si="5"/>
        <v>0</v>
      </c>
      <c r="AH26" s="108" t="str">
        <f>HYPERLINK('94KMInput'!AE104)</f>
        <v/>
      </c>
      <c r="AI26" s="108" t="str">
        <f>HYPERLINK('94KMInput'!AF104)</f>
        <v/>
      </c>
      <c r="AJ26" s="108" t="str">
        <f>HYPERLINK('94KMInput'!AG104)</f>
        <v/>
      </c>
      <c r="AK26" s="108" t="str">
        <f>HYPERLINK('94KMInput'!AH104)</f>
        <v/>
      </c>
      <c r="AL26" s="108" t="str">
        <f>HYPERLINK('94KMInput'!AI104)</f>
        <v/>
      </c>
      <c r="AM26" s="108" t="str">
        <f>HYPERLINK('94KMInput'!AJ104)</f>
        <v/>
      </c>
      <c r="AN26" s="108" t="str">
        <f>HYPERLINK('94KMInput'!AK104)</f>
        <v/>
      </c>
      <c r="AO26" s="108" t="str">
        <f>HYPERLINK('94KMInput'!AL104)</f>
        <v/>
      </c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</row>
    <row r="27" ht="10.5" customHeight="1">
      <c r="A27" s="109" t="str">
        <f t="shared" si="1"/>
        <v>94KM</v>
      </c>
      <c r="B27" s="12">
        <f t="shared" si="2"/>
        <v>2020</v>
      </c>
      <c r="C27" s="12">
        <f t="shared" si="3"/>
        <v>3</v>
      </c>
      <c r="D27" s="110">
        <f>'94KMInput'!B61</f>
        <v>43895</v>
      </c>
      <c r="E27" s="111" t="str">
        <f t="shared" si="8"/>
        <v>RDU</v>
      </c>
      <c r="F27" s="112" t="str">
        <f>'94KMInput'!H61</f>
        <v>CLT</v>
      </c>
      <c r="G27" s="111" t="str">
        <f>'94KMInput'!O61</f>
        <v>Kevin Mock</v>
      </c>
      <c r="H27" s="111" t="str">
        <f>'94KMInput'!P61</f>
        <v/>
      </c>
      <c r="I27" s="111" t="str">
        <f>'94KMInput'!R61</f>
        <v>Passenger</v>
      </c>
      <c r="J27" s="112" t="str">
        <f>'94KMInput'!S61</f>
        <v>SteelFab</v>
      </c>
      <c r="K27" s="113" t="str">
        <f>'94KMInput'!AD61</f>
        <v/>
      </c>
      <c r="L27" s="114"/>
      <c r="M27" s="115">
        <f>'94KMInput'!L61</f>
        <v>0.7</v>
      </c>
      <c r="N27" s="111" t="str">
        <f>IF(M27="","",(IF(Q27='94KMInput'!K61,"","ERROR!")))</f>
        <v>#REF!</v>
      </c>
      <c r="O27" s="64"/>
      <c r="P27" s="133"/>
      <c r="Q27" s="116" t="str">
        <f t="shared" si="9"/>
        <v>#REF!</v>
      </c>
      <c r="R27" s="134"/>
      <c r="S27" s="134"/>
      <c r="T27" s="134"/>
      <c r="U27" s="135"/>
      <c r="V27" s="134"/>
      <c r="W27" s="134"/>
      <c r="X27" s="134" t="str">
        <f t="shared" si="14"/>
        <v/>
      </c>
      <c r="Y27" s="136"/>
      <c r="Z27" s="137"/>
      <c r="AA27" s="137"/>
      <c r="AB27" s="137"/>
      <c r="AC27" s="138" t="str">
        <f>'94KMInput'!T104</f>
        <v/>
      </c>
      <c r="AD27" s="139">
        <f>'94KMInput'!V104-'94KMInput'!U104</f>
        <v>0</v>
      </c>
      <c r="AE27" s="140" t="str">
        <f t="shared" si="4"/>
        <v/>
      </c>
      <c r="AF27" s="141">
        <v>3.75</v>
      </c>
      <c r="AG27" s="142">
        <f t="shared" si="5"/>
        <v>0</v>
      </c>
      <c r="AH27" s="108" t="str">
        <f>HYPERLINK('94KMInput'!AE105)</f>
        <v/>
      </c>
      <c r="AI27" s="108" t="str">
        <f>HYPERLINK('94KMInput'!AF105)</f>
        <v/>
      </c>
      <c r="AJ27" s="108" t="str">
        <f>HYPERLINK('94KMInput'!AG105)</f>
        <v/>
      </c>
      <c r="AK27" s="108" t="str">
        <f>HYPERLINK('94KMInput'!AH105)</f>
        <v/>
      </c>
      <c r="AL27" s="108" t="str">
        <f>HYPERLINK('94KMInput'!AI105)</f>
        <v/>
      </c>
      <c r="AM27" s="108" t="str">
        <f>HYPERLINK('94KMInput'!AJ105)</f>
        <v/>
      </c>
      <c r="AN27" s="108" t="str">
        <f>HYPERLINK('94KMInput'!AK105)</f>
        <v/>
      </c>
      <c r="AO27" s="108" t="str">
        <f>HYPERLINK('94KMInput'!AL105)</f>
        <v/>
      </c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</row>
    <row r="28" ht="10.5" customHeight="1">
      <c r="A28" s="109" t="str">
        <f t="shared" si="1"/>
        <v>94KM</v>
      </c>
      <c r="B28" s="12">
        <f t="shared" si="2"/>
        <v>2020</v>
      </c>
      <c r="C28" s="12">
        <f t="shared" si="3"/>
        <v>3</v>
      </c>
      <c r="D28" s="110">
        <f>'94KMInput'!B62</f>
        <v>43895</v>
      </c>
      <c r="E28" s="111" t="str">
        <f t="shared" si="8"/>
        <v>CLT</v>
      </c>
      <c r="F28" s="112" t="str">
        <f>'94KMInput'!H62</f>
        <v>DBN</v>
      </c>
      <c r="G28" s="111" t="str">
        <f>'94KMInput'!O62</f>
        <v>Kevin Mock</v>
      </c>
      <c r="H28" s="111" t="str">
        <f>'94KMInput'!P62</f>
        <v/>
      </c>
      <c r="I28" s="111" t="str">
        <f>'94KMInput'!R62</f>
        <v>Passenger</v>
      </c>
      <c r="J28" s="112" t="str">
        <f>'94KMInput'!S62</f>
        <v>SteelFab</v>
      </c>
      <c r="K28" s="113" t="str">
        <f>'94KMInput'!AD62</f>
        <v/>
      </c>
      <c r="L28" s="114"/>
      <c r="M28" s="115">
        <f>'94KMInput'!L62</f>
        <v>1.1</v>
      </c>
      <c r="N28" s="111" t="str">
        <f>IF(M28="","",(IF(Q28='94KMInput'!K62,"","ERROR!")))</f>
        <v>#REF!</v>
      </c>
      <c r="O28" s="64"/>
      <c r="P28" s="133"/>
      <c r="Q28" s="116" t="str">
        <f t="shared" si="9"/>
        <v>#REF!</v>
      </c>
      <c r="R28" s="134"/>
      <c r="S28" s="134"/>
      <c r="T28" s="134"/>
      <c r="U28" s="135"/>
      <c r="V28" s="134"/>
      <c r="W28" s="134"/>
      <c r="X28" s="134" t="str">
        <f t="shared" si="14"/>
        <v/>
      </c>
      <c r="Y28" s="136"/>
      <c r="Z28" s="137"/>
      <c r="AA28" s="137"/>
      <c r="AB28" s="137"/>
      <c r="AC28" s="138" t="str">
        <f>'94KMInput'!T105</f>
        <v/>
      </c>
      <c r="AD28" s="139">
        <f>'94KMInput'!V105-'94KMInput'!U105</f>
        <v>0</v>
      </c>
      <c r="AE28" s="140" t="str">
        <f t="shared" si="4"/>
        <v/>
      </c>
      <c r="AF28" s="141">
        <v>3.75</v>
      </c>
      <c r="AG28" s="142">
        <f t="shared" si="5"/>
        <v>0</v>
      </c>
      <c r="AH28" s="108" t="str">
        <f>HYPERLINK('94KMInput'!AE106)</f>
        <v/>
      </c>
      <c r="AI28" s="108" t="str">
        <f>HYPERLINK('94KMInput'!AF106)</f>
        <v/>
      </c>
      <c r="AJ28" s="108" t="str">
        <f>HYPERLINK('94KMInput'!AG106)</f>
        <v/>
      </c>
      <c r="AK28" s="108" t="str">
        <f>HYPERLINK('94KMInput'!AH106)</f>
        <v/>
      </c>
      <c r="AL28" s="108" t="str">
        <f>HYPERLINK('94KMInput'!AI106)</f>
        <v/>
      </c>
      <c r="AM28" s="108" t="str">
        <f>HYPERLINK('94KMInput'!AJ106)</f>
        <v/>
      </c>
      <c r="AN28" s="108" t="str">
        <f>HYPERLINK('94KMInput'!AK106)</f>
        <v/>
      </c>
      <c r="AO28" s="108" t="str">
        <f>HYPERLINK('94KMInput'!AL106)</f>
        <v/>
      </c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</row>
    <row r="29" ht="10.5" customHeight="1">
      <c r="A29" s="109" t="str">
        <f t="shared" si="1"/>
        <v>94KM</v>
      </c>
      <c r="B29" s="12">
        <f t="shared" si="2"/>
        <v>2020</v>
      </c>
      <c r="C29" s="12">
        <f t="shared" si="3"/>
        <v>3</v>
      </c>
      <c r="D29" s="110">
        <f>'94KMInput'!B63</f>
        <v>43895</v>
      </c>
      <c r="E29" s="111" t="str">
        <f t="shared" si="8"/>
        <v>DBN</v>
      </c>
      <c r="F29" s="112" t="str">
        <f>'94KMInput'!H63</f>
        <v>LZU</v>
      </c>
      <c r="G29" s="111" t="str">
        <f>'94KMInput'!O63</f>
        <v>Kevin Mock</v>
      </c>
      <c r="H29" s="111" t="str">
        <f>'94KMInput'!P63</f>
        <v/>
      </c>
      <c r="I29" s="111" t="str">
        <f>'94KMInput'!R63</f>
        <v>Passenger</v>
      </c>
      <c r="J29" s="112" t="str">
        <f>'94KMInput'!S63</f>
        <v>SteelFab</v>
      </c>
      <c r="K29" s="113" t="str">
        <f>'94KMInput'!AD63</f>
        <v/>
      </c>
      <c r="L29" s="114"/>
      <c r="M29" s="115">
        <f>'94KMInput'!L63</f>
        <v>0.7</v>
      </c>
      <c r="N29" s="111" t="str">
        <f>IF(M29="","",(IF(Q29='94KMInput'!K63,"","ERROR!")))</f>
        <v>#REF!</v>
      </c>
      <c r="O29" s="64"/>
      <c r="P29" s="133"/>
      <c r="Q29" s="116" t="str">
        <f t="shared" si="9"/>
        <v>#REF!</v>
      </c>
      <c r="R29" s="134"/>
      <c r="S29" s="134"/>
      <c r="T29" s="134"/>
      <c r="U29" s="135"/>
      <c r="V29" s="134"/>
      <c r="W29" s="134"/>
      <c r="X29" s="134" t="str">
        <f t="shared" si="14"/>
        <v/>
      </c>
      <c r="Y29" s="136"/>
      <c r="Z29" s="137"/>
      <c r="AA29" s="137"/>
      <c r="AB29" s="137"/>
      <c r="AC29" s="138" t="str">
        <f>'94KMInput'!T106</f>
        <v/>
      </c>
      <c r="AD29" s="139">
        <f>'94KMInput'!V106-'94KMInput'!U106</f>
        <v>0</v>
      </c>
      <c r="AE29" s="140" t="str">
        <f t="shared" si="4"/>
        <v/>
      </c>
      <c r="AF29" s="141">
        <v>3.75</v>
      </c>
      <c r="AG29" s="142">
        <f t="shared" si="5"/>
        <v>0</v>
      </c>
      <c r="AH29" s="108" t="str">
        <f>HYPERLINK('94KMInput'!AE107)</f>
        <v/>
      </c>
      <c r="AI29" s="108" t="str">
        <f>HYPERLINK('94KMInput'!AF107)</f>
        <v/>
      </c>
      <c r="AJ29" s="108" t="str">
        <f>HYPERLINK('94KMInput'!AG107)</f>
        <v/>
      </c>
      <c r="AK29" s="108" t="str">
        <f>HYPERLINK('94KMInput'!AH107)</f>
        <v/>
      </c>
      <c r="AL29" s="108" t="str">
        <f>HYPERLINK('94KMInput'!AI107)</f>
        <v/>
      </c>
      <c r="AM29" s="108" t="str">
        <f>HYPERLINK('94KMInput'!AJ107)</f>
        <v/>
      </c>
      <c r="AN29" s="108" t="str">
        <f>HYPERLINK('94KMInput'!AK107)</f>
        <v/>
      </c>
      <c r="AO29" s="108" t="str">
        <f>HYPERLINK('94KMInput'!AL107)</f>
        <v/>
      </c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</row>
    <row r="30" ht="10.5" customHeight="1">
      <c r="A30" s="109" t="str">
        <f t="shared" si="1"/>
        <v>94KM</v>
      </c>
      <c r="B30" s="12">
        <f t="shared" si="2"/>
        <v>2020</v>
      </c>
      <c r="C30" s="12">
        <f t="shared" si="3"/>
        <v>3</v>
      </c>
      <c r="D30" s="110">
        <f>'94KMInput'!B64</f>
        <v>43895</v>
      </c>
      <c r="E30" s="111" t="str">
        <f t="shared" si="8"/>
        <v>LZU</v>
      </c>
      <c r="F30" s="112" t="str">
        <f>'94KMInput'!H64</f>
        <v>HXD</v>
      </c>
      <c r="G30" s="111" t="str">
        <f>'94KMInput'!O64</f>
        <v>Kevin Mock</v>
      </c>
      <c r="H30" s="111" t="str">
        <f>'94KMInput'!P64</f>
        <v/>
      </c>
      <c r="I30" s="111" t="str">
        <f>'94KMInput'!R64</f>
        <v>Passenger</v>
      </c>
      <c r="J30" s="112" t="str">
        <f>'94KMInput'!S64</f>
        <v>SteelFab</v>
      </c>
      <c r="K30" s="113" t="str">
        <f>'94KMInput'!AD64</f>
        <v/>
      </c>
      <c r="L30" s="114"/>
      <c r="M30" s="115">
        <f>'94KMInput'!L64</f>
        <v>1.2</v>
      </c>
      <c r="N30" s="111" t="str">
        <f>IF(M30="","",(IF(Q30='94KMInput'!K64,"","ERROR!")))</f>
        <v>#REF!</v>
      </c>
      <c r="O30" s="64"/>
      <c r="P30" s="133"/>
      <c r="Q30" s="116" t="str">
        <f t="shared" si="9"/>
        <v>#REF!</v>
      </c>
      <c r="R30" s="134"/>
      <c r="S30" s="134"/>
      <c r="T30" s="134"/>
      <c r="U30" s="135"/>
      <c r="V30" s="134"/>
      <c r="W30" s="134"/>
      <c r="X30" s="134" t="str">
        <f t="shared" si="14"/>
        <v/>
      </c>
      <c r="Y30" s="136" t="s">
        <v>119</v>
      </c>
      <c r="Z30" s="137"/>
      <c r="AA30" s="137"/>
      <c r="AB30" s="137"/>
      <c r="AC30" s="138" t="str">
        <f>'94KMInput'!T107</f>
        <v/>
      </c>
      <c r="AD30" s="139">
        <f>'94KMInput'!V107-'94KMInput'!U107</f>
        <v>0</v>
      </c>
      <c r="AE30" s="140" t="str">
        <f t="shared" si="4"/>
        <v/>
      </c>
      <c r="AF30" s="141">
        <v>3.75</v>
      </c>
      <c r="AG30" s="142">
        <f t="shared" si="5"/>
        <v>0</v>
      </c>
      <c r="AH30" s="108" t="str">
        <f>HYPERLINK('94KMInput'!AE108)</f>
        <v/>
      </c>
      <c r="AI30" s="108" t="str">
        <f>HYPERLINK('94KMInput'!AF108)</f>
        <v/>
      </c>
      <c r="AJ30" s="108" t="str">
        <f>HYPERLINK('94KMInput'!AG108)</f>
        <v/>
      </c>
      <c r="AK30" s="108" t="str">
        <f>HYPERLINK('94KMInput'!AH108)</f>
        <v/>
      </c>
      <c r="AL30" s="108" t="str">
        <f>HYPERLINK('94KMInput'!AI108)</f>
        <v/>
      </c>
      <c r="AM30" s="108" t="str">
        <f>HYPERLINK('94KMInput'!AJ108)</f>
        <v/>
      </c>
      <c r="AN30" s="108" t="str">
        <f>HYPERLINK('94KMInput'!AK108)</f>
        <v/>
      </c>
      <c r="AO30" s="108" t="str">
        <f>HYPERLINK('94KMInput'!AL108)</f>
        <v/>
      </c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</row>
    <row r="31" ht="10.5" customHeight="1">
      <c r="A31" s="109" t="str">
        <f t="shared" si="1"/>
        <v>94KM</v>
      </c>
      <c r="B31" s="12">
        <f t="shared" si="2"/>
        <v>2020</v>
      </c>
      <c r="C31" s="12">
        <f t="shared" si="3"/>
        <v>3</v>
      </c>
      <c r="D31" s="110">
        <f>'94KMInput'!B65</f>
        <v>43895</v>
      </c>
      <c r="E31" s="111" t="str">
        <f t="shared" si="8"/>
        <v>HXD</v>
      </c>
      <c r="F31" s="112" t="str">
        <f>'94KMInput'!H65</f>
        <v>TTA</v>
      </c>
      <c r="G31" s="111" t="str">
        <f>'94KMInput'!O65</f>
        <v>Kevin Mock</v>
      </c>
      <c r="H31" s="111" t="str">
        <f>'94KMInput'!P65</f>
        <v/>
      </c>
      <c r="I31" s="111" t="str">
        <f>'94KMInput'!R65</f>
        <v>Passenger</v>
      </c>
      <c r="J31" s="112" t="str">
        <f>'94KMInput'!S65</f>
        <v>SteelFab</v>
      </c>
      <c r="K31" s="113" t="str">
        <f>'94KMInput'!AD65</f>
        <v/>
      </c>
      <c r="L31" s="114"/>
      <c r="M31" s="115">
        <f>'94KMInput'!L65</f>
        <v>1.1</v>
      </c>
      <c r="N31" s="111" t="str">
        <f>IF(M31="","",(IF(Q31='94KMInput'!K65,"","ERROR!")))</f>
        <v>#REF!</v>
      </c>
      <c r="O31" s="64"/>
      <c r="P31" s="133">
        <v>4274.0</v>
      </c>
      <c r="Q31" s="116" t="str">
        <f t="shared" si="9"/>
        <v>#REF!</v>
      </c>
      <c r="R31" s="134"/>
      <c r="S31" s="134"/>
      <c r="T31" s="134"/>
      <c r="U31" s="135"/>
      <c r="V31" s="134"/>
      <c r="W31" s="134"/>
      <c r="X31" s="134">
        <v>5000.0</v>
      </c>
      <c r="Y31" s="136"/>
      <c r="Z31" s="137" t="s">
        <v>102</v>
      </c>
      <c r="AA31" s="137">
        <v>400.0</v>
      </c>
      <c r="AB31" s="137" t="s">
        <v>120</v>
      </c>
      <c r="AC31" s="138" t="str">
        <f>'94KMInput'!T108</f>
        <v/>
      </c>
      <c r="AD31" s="139">
        <f>'94KMInput'!V108-'94KMInput'!U108</f>
        <v>0</v>
      </c>
      <c r="AE31" s="140" t="str">
        <f t="shared" si="4"/>
        <v/>
      </c>
      <c r="AF31" s="141">
        <v>3.75</v>
      </c>
      <c r="AG31" s="142">
        <f t="shared" si="5"/>
        <v>0</v>
      </c>
      <c r="AH31" s="108" t="str">
        <f>HYPERLINK('94KMInput'!AE109)</f>
        <v/>
      </c>
      <c r="AI31" s="108" t="str">
        <f>HYPERLINK('94KMInput'!AF109)</f>
        <v/>
      </c>
      <c r="AJ31" s="108" t="str">
        <f>HYPERLINK('94KMInput'!AG109)</f>
        <v/>
      </c>
      <c r="AK31" s="108" t="str">
        <f>HYPERLINK('94KMInput'!AH109)</f>
        <v/>
      </c>
      <c r="AL31" s="108" t="str">
        <f>HYPERLINK('94KMInput'!AI109)</f>
        <v/>
      </c>
      <c r="AM31" s="108" t="str">
        <f>HYPERLINK('94KMInput'!AJ109)</f>
        <v/>
      </c>
      <c r="AN31" s="108" t="str">
        <f>HYPERLINK('94KMInput'!AK109)</f>
        <v/>
      </c>
      <c r="AO31" s="108" t="str">
        <f>HYPERLINK('94KMInput'!AL109)</f>
        <v/>
      </c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</row>
    <row r="32" ht="10.5" customHeight="1">
      <c r="A32" s="109" t="str">
        <f t="shared" si="1"/>
        <v>94KM</v>
      </c>
      <c r="B32" s="12">
        <f t="shared" si="2"/>
        <v>2020</v>
      </c>
      <c r="C32" s="12">
        <f t="shared" si="3"/>
        <v>5</v>
      </c>
      <c r="D32" s="110">
        <f>'94KMInput'!B67</f>
        <v>43956</v>
      </c>
      <c r="E32" s="111" t="str">
        <f t="shared" si="8"/>
        <v>TTA</v>
      </c>
      <c r="F32" s="112" t="str">
        <f>'94KMInput'!H67</f>
        <v>INT</v>
      </c>
      <c r="G32" s="111" t="str">
        <f>'94KMInput'!O67</f>
        <v>Kevin Mock</v>
      </c>
      <c r="H32" s="111" t="str">
        <f>'94KMInput'!P67</f>
        <v/>
      </c>
      <c r="I32" s="111" t="str">
        <f>'94KMInput'!R67</f>
        <v>Cargo</v>
      </c>
      <c r="J32" s="112" t="str">
        <f>'94KMInput'!S67</f>
        <v>Rome</v>
      </c>
      <c r="K32" s="113" t="str">
        <f>'94KMInput'!AD67</f>
        <v/>
      </c>
      <c r="L32" s="114"/>
      <c r="M32" s="115">
        <f>'94KMInput'!L67</f>
        <v>0.3</v>
      </c>
      <c r="N32" s="111" t="str">
        <f>IF(M32="","",(IF(Q32='94KMInput'!K67,"","ERROR!")))</f>
        <v>#REF!</v>
      </c>
      <c r="O32" s="64"/>
      <c r="P32" s="133"/>
      <c r="Q32" s="116" t="str">
        <f t="shared" si="9"/>
        <v>#REF!</v>
      </c>
      <c r="R32" s="134"/>
      <c r="S32" s="134"/>
      <c r="T32" s="134"/>
      <c r="U32" s="135"/>
      <c r="V32" s="134"/>
      <c r="W32" s="134"/>
      <c r="X32" s="134" t="str">
        <f t="shared" ref="X32:X37" si="15">IF(R32&lt;&gt;"",SUM(R31:W32),"")</f>
        <v/>
      </c>
      <c r="Y32" s="136"/>
      <c r="Z32" s="137"/>
      <c r="AA32" s="137"/>
      <c r="AB32" s="137"/>
      <c r="AC32" s="138" t="str">
        <f>'94KMInput'!T110</f>
        <v/>
      </c>
      <c r="AD32" s="139">
        <f>'94KMInput'!V110-'94KMInput'!U110</f>
        <v>0</v>
      </c>
      <c r="AE32" s="140" t="str">
        <f t="shared" si="4"/>
        <v/>
      </c>
      <c r="AF32" s="141">
        <v>3.75</v>
      </c>
      <c r="AG32" s="142">
        <f t="shared" si="5"/>
        <v>0</v>
      </c>
      <c r="AH32" s="108" t="str">
        <f>HYPERLINK('94KMInput'!AE111)</f>
        <v/>
      </c>
      <c r="AI32" s="108" t="str">
        <f>HYPERLINK('94KMInput'!AF111)</f>
        <v/>
      </c>
      <c r="AJ32" s="108" t="str">
        <f>HYPERLINK('94KMInput'!AG111)</f>
        <v/>
      </c>
      <c r="AK32" s="108" t="str">
        <f>HYPERLINK('94KMInput'!AH111)</f>
        <v/>
      </c>
      <c r="AL32" s="108" t="str">
        <f>HYPERLINK('94KMInput'!AI111)</f>
        <v/>
      </c>
      <c r="AM32" s="108" t="str">
        <f>HYPERLINK('94KMInput'!AJ111)</f>
        <v/>
      </c>
      <c r="AN32" s="108" t="str">
        <f>HYPERLINK('94KMInput'!AK111)</f>
        <v/>
      </c>
      <c r="AO32" s="108" t="str">
        <f>HYPERLINK('94KMInput'!AL111)</f>
        <v/>
      </c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</row>
    <row r="33" ht="10.5" customHeight="1">
      <c r="A33" s="109" t="str">
        <f t="shared" si="1"/>
        <v>94KM</v>
      </c>
      <c r="B33" s="12">
        <f t="shared" si="2"/>
        <v>2020</v>
      </c>
      <c r="C33" s="12">
        <f t="shared" si="3"/>
        <v>5</v>
      </c>
      <c r="D33" s="110">
        <f>'94KMInput'!B68</f>
        <v>43956</v>
      </c>
      <c r="E33" s="111" t="str">
        <f t="shared" si="8"/>
        <v>INT</v>
      </c>
      <c r="F33" s="112" t="str">
        <f>'94KMInput'!H68</f>
        <v>IAD</v>
      </c>
      <c r="G33" s="111" t="str">
        <f>'94KMInput'!O68</f>
        <v>Kevin Mock</v>
      </c>
      <c r="H33" s="111" t="str">
        <f>'94KMInput'!P68</f>
        <v/>
      </c>
      <c r="I33" s="111" t="str">
        <f>'94KMInput'!R68</f>
        <v>Cargo</v>
      </c>
      <c r="J33" s="112" t="str">
        <f>'94KMInput'!S68</f>
        <v>Rome</v>
      </c>
      <c r="K33" s="113" t="str">
        <f>'94KMInput'!AD68</f>
        <v/>
      </c>
      <c r="L33" s="114"/>
      <c r="M33" s="115">
        <f>'94KMInput'!L68</f>
        <v>1.1</v>
      </c>
      <c r="N33" s="111" t="str">
        <f>IF(M33="","",(IF(Q33='94KMInput'!K68,"","ERROR!")))</f>
        <v>#REF!</v>
      </c>
      <c r="O33" s="64"/>
      <c r="P33" s="133"/>
      <c r="Q33" s="116" t="str">
        <f t="shared" si="9"/>
        <v>#REF!</v>
      </c>
      <c r="R33" s="134"/>
      <c r="S33" s="134"/>
      <c r="T33" s="134"/>
      <c r="U33" s="135"/>
      <c r="V33" s="134"/>
      <c r="W33" s="134"/>
      <c r="X33" s="134" t="str">
        <f t="shared" si="15"/>
        <v/>
      </c>
      <c r="Y33" s="136"/>
      <c r="Z33" s="137"/>
      <c r="AA33" s="137"/>
      <c r="AB33" s="137"/>
      <c r="AC33" s="138" t="str">
        <f>'94KMInput'!T111</f>
        <v/>
      </c>
      <c r="AD33" s="139">
        <f>'94KMInput'!V111-'94KMInput'!U111</f>
        <v>0</v>
      </c>
      <c r="AE33" s="140" t="str">
        <f t="shared" si="4"/>
        <v/>
      </c>
      <c r="AF33" s="141">
        <v>3.75</v>
      </c>
      <c r="AG33" s="142">
        <f t="shared" si="5"/>
        <v>0</v>
      </c>
      <c r="AH33" s="108" t="str">
        <f>HYPERLINK('94KMInput'!AE112)</f>
        <v/>
      </c>
      <c r="AI33" s="108" t="str">
        <f>HYPERLINK('94KMInput'!AF112)</f>
        <v/>
      </c>
      <c r="AJ33" s="108" t="str">
        <f>HYPERLINK('94KMInput'!AG112)</f>
        <v/>
      </c>
      <c r="AK33" s="108" t="str">
        <f>HYPERLINK('94KMInput'!AH112)</f>
        <v/>
      </c>
      <c r="AL33" s="108" t="str">
        <f>HYPERLINK('94KMInput'!AI112)</f>
        <v/>
      </c>
      <c r="AM33" s="108" t="str">
        <f>HYPERLINK('94KMInput'!AJ112)</f>
        <v/>
      </c>
      <c r="AN33" s="108" t="str">
        <f>HYPERLINK('94KMInput'!AK112)</f>
        <v/>
      </c>
      <c r="AO33" s="108" t="str">
        <f>HYPERLINK('94KMInput'!AL112)</f>
        <v/>
      </c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</row>
    <row r="34" ht="10.5" customHeight="1">
      <c r="A34" s="109" t="str">
        <f t="shared" si="1"/>
        <v>94KM</v>
      </c>
      <c r="B34" s="12">
        <f t="shared" si="2"/>
        <v>2020</v>
      </c>
      <c r="C34" s="12">
        <f t="shared" si="3"/>
        <v>5</v>
      </c>
      <c r="D34" s="110">
        <f>'94KMInput'!B69</f>
        <v>43956</v>
      </c>
      <c r="E34" s="111" t="str">
        <f t="shared" si="8"/>
        <v>IAD</v>
      </c>
      <c r="F34" s="112" t="str">
        <f>'94KMInput'!H69</f>
        <v>AVC</v>
      </c>
      <c r="G34" s="111" t="str">
        <f>'94KMInput'!O69</f>
        <v>Kevin Mock</v>
      </c>
      <c r="H34" s="111" t="str">
        <f>'94KMInput'!P69</f>
        <v/>
      </c>
      <c r="I34" s="111" t="str">
        <f>'94KMInput'!R69</f>
        <v>Cargo</v>
      </c>
      <c r="J34" s="112" t="str">
        <f>'94KMInput'!S69</f>
        <v>Rome</v>
      </c>
      <c r="K34" s="113" t="str">
        <f>'94KMInput'!AD69</f>
        <v/>
      </c>
      <c r="L34" s="114"/>
      <c r="M34" s="115">
        <f>'94KMInput'!L69</f>
        <v>0.8</v>
      </c>
      <c r="N34" s="111" t="str">
        <f>IF(M34="","",(IF(Q34='94KMInput'!K69,"","ERROR!")))</f>
        <v>#REF!</v>
      </c>
      <c r="O34" s="64"/>
      <c r="P34" s="133"/>
      <c r="Q34" s="116" t="str">
        <f t="shared" si="9"/>
        <v>#REF!</v>
      </c>
      <c r="R34" s="134" t="s">
        <v>121</v>
      </c>
      <c r="S34" s="134"/>
      <c r="T34" s="134"/>
      <c r="U34" s="135">
        <v>84.0</v>
      </c>
      <c r="V34" s="134"/>
      <c r="W34" s="134"/>
      <c r="X34" s="134">
        <f t="shared" si="15"/>
        <v>84</v>
      </c>
      <c r="Y34" s="136" t="s">
        <v>122</v>
      </c>
      <c r="Z34" s="137"/>
      <c r="AA34" s="137"/>
      <c r="AB34" s="137"/>
      <c r="AC34" s="138" t="str">
        <f>'94KMInput'!T112</f>
        <v/>
      </c>
      <c r="AD34" s="139">
        <f>'94KMInput'!V112-'94KMInput'!U112</f>
        <v>0</v>
      </c>
      <c r="AE34" s="140" t="str">
        <f t="shared" si="4"/>
        <v/>
      </c>
      <c r="AF34" s="141">
        <v>3.75</v>
      </c>
      <c r="AG34" s="142">
        <f t="shared" si="5"/>
        <v>0</v>
      </c>
      <c r="AH34" s="108" t="str">
        <f>HYPERLINK('94KMInput'!AE113)</f>
        <v/>
      </c>
      <c r="AI34" s="108" t="str">
        <f>HYPERLINK('94KMInput'!AF113)</f>
        <v/>
      </c>
      <c r="AJ34" s="108" t="str">
        <f>HYPERLINK('94KMInput'!AG113)</f>
        <v/>
      </c>
      <c r="AK34" s="108" t="str">
        <f>HYPERLINK('94KMInput'!AH113)</f>
        <v/>
      </c>
      <c r="AL34" s="108" t="str">
        <f>HYPERLINK('94KMInput'!AI113)</f>
        <v/>
      </c>
      <c r="AM34" s="108" t="str">
        <f>HYPERLINK('94KMInput'!AJ113)</f>
        <v/>
      </c>
      <c r="AN34" s="108" t="str">
        <f>HYPERLINK('94KMInput'!AK113)</f>
        <v/>
      </c>
      <c r="AO34" s="108" t="str">
        <f>HYPERLINK('94KMInput'!AL113)</f>
        <v/>
      </c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</row>
    <row r="35" ht="10.5" customHeight="1">
      <c r="A35" s="109" t="str">
        <f t="shared" si="1"/>
        <v>94KM</v>
      </c>
      <c r="B35" s="12">
        <f t="shared" si="2"/>
        <v>2020</v>
      </c>
      <c r="C35" s="12">
        <f t="shared" si="3"/>
        <v>5</v>
      </c>
      <c r="D35" s="110">
        <f>'94KMInput'!B70</f>
        <v>43957</v>
      </c>
      <c r="E35" s="111" t="str">
        <f t="shared" si="8"/>
        <v>AVC</v>
      </c>
      <c r="F35" s="112" t="str">
        <f>'94KMInput'!H70</f>
        <v>BUY</v>
      </c>
      <c r="G35" s="111" t="str">
        <f>'94KMInput'!O70</f>
        <v>Kevin Mock</v>
      </c>
      <c r="H35" s="111" t="str">
        <f>'94KMInput'!P70</f>
        <v/>
      </c>
      <c r="I35" s="111" t="str">
        <f>'94KMInput'!R70</f>
        <v>Cargo</v>
      </c>
      <c r="J35" s="112" t="str">
        <f>'94KMInput'!S70</f>
        <v>Rome</v>
      </c>
      <c r="K35" s="113" t="str">
        <f>'94KMInput'!AD70</f>
        <v/>
      </c>
      <c r="L35" s="114"/>
      <c r="M35" s="115">
        <f>'94KMInput'!L70</f>
        <v>0.5</v>
      </c>
      <c r="N35" s="111" t="str">
        <f>IF(M35="","",(IF(Q35='94KMInput'!K70,"","ERROR!")))</f>
        <v>#REF!</v>
      </c>
      <c r="O35" s="64"/>
      <c r="P35" s="133">
        <v>4298.0</v>
      </c>
      <c r="Q35" s="116" t="str">
        <f t="shared" si="9"/>
        <v>#REF!</v>
      </c>
      <c r="R35" s="134">
        <v>2490.0</v>
      </c>
      <c r="S35" s="134"/>
      <c r="T35" s="134"/>
      <c r="U35" s="135">
        <v>72.58</v>
      </c>
      <c r="V35" s="134"/>
      <c r="W35" s="134"/>
      <c r="X35" s="134">
        <f t="shared" si="15"/>
        <v>2646.58</v>
      </c>
      <c r="Y35" s="136"/>
      <c r="Z35" s="137" t="s">
        <v>102</v>
      </c>
      <c r="AA35" s="137">
        <v>400.0</v>
      </c>
      <c r="AB35" s="137" t="s">
        <v>123</v>
      </c>
      <c r="AC35" s="138" t="str">
        <f>'94KMInput'!T113</f>
        <v/>
      </c>
      <c r="AD35" s="139">
        <f>'94KMInput'!V113-'94KMInput'!U113</f>
        <v>0</v>
      </c>
      <c r="AE35" s="140" t="str">
        <f t="shared" si="4"/>
        <v/>
      </c>
      <c r="AF35" s="141">
        <v>3.75</v>
      </c>
      <c r="AG35" s="142">
        <f t="shared" si="5"/>
        <v>0</v>
      </c>
      <c r="AH35" s="108" t="str">
        <f>HYPERLINK('94KMInput'!AE114)</f>
        <v/>
      </c>
      <c r="AI35" s="108" t="str">
        <f>HYPERLINK('94KMInput'!AF114)</f>
        <v/>
      </c>
      <c r="AJ35" s="108" t="str">
        <f>HYPERLINK('94KMInput'!AG114)</f>
        <v/>
      </c>
      <c r="AK35" s="108" t="str">
        <f>HYPERLINK('94KMInput'!AH114)</f>
        <v/>
      </c>
      <c r="AL35" s="108" t="str">
        <f>HYPERLINK('94KMInput'!AI114)</f>
        <v/>
      </c>
      <c r="AM35" s="108" t="str">
        <f>HYPERLINK('94KMInput'!AJ114)</f>
        <v/>
      </c>
      <c r="AN35" s="108" t="str">
        <f>HYPERLINK('94KMInput'!AK114)</f>
        <v/>
      </c>
      <c r="AO35" s="108" t="str">
        <f>HYPERLINK('94KMInput'!AL114)</f>
        <v/>
      </c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</row>
    <row r="36" ht="10.5" customHeight="1">
      <c r="A36" s="117" t="str">
        <f t="shared" si="1"/>
        <v>94KM</v>
      </c>
      <c r="B36" s="118">
        <f t="shared" si="2"/>
        <v>2020</v>
      </c>
      <c r="C36" s="118">
        <f t="shared" si="3"/>
        <v>5</v>
      </c>
      <c r="D36" s="119">
        <f>'94KMInput'!B71</f>
        <v>43958</v>
      </c>
      <c r="E36" s="120" t="str">
        <f t="shared" si="8"/>
        <v>BUY</v>
      </c>
      <c r="F36" s="121" t="str">
        <f>'94KMInput'!H71</f>
        <v>RDU</v>
      </c>
      <c r="G36" s="120" t="str">
        <f>'94KMInput'!O71</f>
        <v>Kevin Mock</v>
      </c>
      <c r="H36" s="120" t="str">
        <f>'94KMInput'!P71</f>
        <v/>
      </c>
      <c r="I36" s="120" t="str">
        <f>'94KMInput'!R71</f>
        <v>Passenger</v>
      </c>
      <c r="J36" s="121" t="str">
        <f>'94KMInput'!S71</f>
        <v>Barnard</v>
      </c>
      <c r="K36" s="122" t="str">
        <f>'94KMInput'!AD71</f>
        <v/>
      </c>
      <c r="L36" s="123"/>
      <c r="M36" s="124">
        <f>'94KMInput'!L71</f>
        <v>0.3</v>
      </c>
      <c r="N36" s="120" t="str">
        <f>IF(M36="","",(IF(Q36='94KMInput'!K71,"","ERROR!")))</f>
        <v>#REF!</v>
      </c>
      <c r="O36" s="120"/>
      <c r="P36" s="121"/>
      <c r="Q36" s="124" t="str">
        <f t="shared" si="9"/>
        <v>#REF!</v>
      </c>
      <c r="R36" s="125"/>
      <c r="S36" s="125"/>
      <c r="T36" s="125"/>
      <c r="U36" s="126"/>
      <c r="V36" s="125"/>
      <c r="W36" s="125"/>
      <c r="X36" s="125" t="str">
        <f t="shared" si="15"/>
        <v/>
      </c>
      <c r="Y36" s="121"/>
      <c r="Z36" s="128"/>
      <c r="AA36" s="128"/>
      <c r="AB36" s="128"/>
      <c r="AC36" s="143" t="str">
        <f>'94KMInput'!T114</f>
        <v/>
      </c>
      <c r="AD36" s="144">
        <f>'94KMInput'!V114-'94KMInput'!U114</f>
        <v>0</v>
      </c>
      <c r="AE36" s="125" t="str">
        <f t="shared" si="4"/>
        <v/>
      </c>
      <c r="AF36" s="131">
        <v>3.75</v>
      </c>
      <c r="AG36" s="120">
        <f t="shared" si="5"/>
        <v>0</v>
      </c>
      <c r="AH36" s="132" t="str">
        <f>HYPERLINK('94KMInput'!AE115)</f>
        <v/>
      </c>
      <c r="AI36" s="132" t="str">
        <f>HYPERLINK('94KMInput'!AF115)</f>
        <v/>
      </c>
      <c r="AJ36" s="132" t="str">
        <f>HYPERLINK('94KMInput'!AG115)</f>
        <v/>
      </c>
      <c r="AK36" s="132" t="str">
        <f>HYPERLINK('94KMInput'!AH115)</f>
        <v/>
      </c>
      <c r="AL36" s="132" t="str">
        <f>HYPERLINK('94KMInput'!AI115)</f>
        <v/>
      </c>
      <c r="AM36" s="132" t="str">
        <f>HYPERLINK('94KMInput'!AJ115)</f>
        <v/>
      </c>
      <c r="AN36" s="132" t="str">
        <f>HYPERLINK('94KMInput'!AK115)</f>
        <v/>
      </c>
      <c r="AO36" s="132" t="str">
        <f>HYPERLINK('94KMInput'!AL115)</f>
        <v/>
      </c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/>
      <c r="CW36" s="118"/>
      <c r="CX36" s="118"/>
      <c r="CY36" s="118"/>
      <c r="CZ36" s="118"/>
      <c r="DA36" s="118"/>
      <c r="DB36" s="118"/>
      <c r="DC36" s="118"/>
    </row>
    <row r="37" ht="10.5" customHeight="1">
      <c r="A37" s="117" t="str">
        <f t="shared" si="1"/>
        <v>94KM</v>
      </c>
      <c r="B37" s="118">
        <f t="shared" si="2"/>
        <v>2020</v>
      </c>
      <c r="C37" s="118">
        <f t="shared" si="3"/>
        <v>5</v>
      </c>
      <c r="D37" s="119">
        <f>'94KMInput'!B72</f>
        <v>43958</v>
      </c>
      <c r="E37" s="120" t="str">
        <f t="shared" si="8"/>
        <v>RDU</v>
      </c>
      <c r="F37" s="121" t="str">
        <f>'94KMInput'!H72</f>
        <v>VRB</v>
      </c>
      <c r="G37" s="120" t="str">
        <f>'94KMInput'!O72</f>
        <v>Kevin Mock</v>
      </c>
      <c r="H37" s="120" t="str">
        <f>'94KMInput'!P72</f>
        <v/>
      </c>
      <c r="I37" s="120" t="str">
        <f>'94KMInput'!R72</f>
        <v>Passenger</v>
      </c>
      <c r="J37" s="121" t="str">
        <f>'94KMInput'!S72</f>
        <v>Barnard</v>
      </c>
      <c r="K37" s="122" t="str">
        <f>'94KMInput'!AD72</f>
        <v/>
      </c>
      <c r="L37" s="123"/>
      <c r="M37" s="124">
        <f>'94KMInput'!L72</f>
        <v>2.6</v>
      </c>
      <c r="N37" s="120" t="str">
        <f>IF(M37="","",(IF(Q37='94KMInput'!K72,"","ERROR!")))</f>
        <v>#REF!</v>
      </c>
      <c r="O37" s="120"/>
      <c r="P37" s="121"/>
      <c r="Q37" s="124" t="str">
        <f t="shared" si="9"/>
        <v>#REF!</v>
      </c>
      <c r="R37" s="125"/>
      <c r="S37" s="125"/>
      <c r="T37" s="125"/>
      <c r="U37" s="126"/>
      <c r="V37" s="125"/>
      <c r="W37" s="125">
        <v>20.0</v>
      </c>
      <c r="X37" s="125" t="str">
        <f t="shared" si="15"/>
        <v/>
      </c>
      <c r="Y37" s="121"/>
      <c r="Z37" s="128"/>
      <c r="AA37" s="128"/>
      <c r="AB37" s="128"/>
      <c r="AC37" s="143" t="str">
        <f>'94KMInput'!T115</f>
        <v/>
      </c>
      <c r="AD37" s="144">
        <f>'94KMInput'!V115-'94KMInput'!U115</f>
        <v>0</v>
      </c>
      <c r="AE37" s="125" t="str">
        <f t="shared" si="4"/>
        <v/>
      </c>
      <c r="AF37" s="131">
        <v>3.75</v>
      </c>
      <c r="AG37" s="120">
        <f t="shared" si="5"/>
        <v>0</v>
      </c>
      <c r="AH37" s="132" t="str">
        <f>HYPERLINK('94KMInput'!AE116)</f>
        <v/>
      </c>
      <c r="AI37" s="132" t="str">
        <f>HYPERLINK('94KMInput'!AF116)</f>
        <v/>
      </c>
      <c r="AJ37" s="132" t="str">
        <f>HYPERLINK('94KMInput'!AG116)</f>
        <v/>
      </c>
      <c r="AK37" s="132" t="str">
        <f>HYPERLINK('94KMInput'!AH116)</f>
        <v/>
      </c>
      <c r="AL37" s="132" t="str">
        <f>HYPERLINK('94KMInput'!AI116)</f>
        <v/>
      </c>
      <c r="AM37" s="132" t="str">
        <f>HYPERLINK('94KMInput'!AJ116)</f>
        <v/>
      </c>
      <c r="AN37" s="132" t="str">
        <f>HYPERLINK('94KMInput'!AK116)</f>
        <v/>
      </c>
      <c r="AO37" s="132" t="str">
        <f>HYPERLINK('94KMInput'!AL116)</f>
        <v/>
      </c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/>
      <c r="BP37" s="118"/>
      <c r="BQ37" s="118"/>
      <c r="BR37" s="118"/>
      <c r="BS37" s="118"/>
      <c r="BT37" s="118"/>
      <c r="BU37" s="118"/>
      <c r="BV37" s="118"/>
      <c r="BW37" s="118"/>
      <c r="BX37" s="118"/>
      <c r="BY37" s="118"/>
      <c r="BZ37" s="118"/>
      <c r="CA37" s="118"/>
      <c r="CB37" s="118"/>
      <c r="CC37" s="118"/>
      <c r="CD37" s="118"/>
      <c r="CE37" s="118"/>
      <c r="CF37" s="118"/>
      <c r="CG37" s="118"/>
      <c r="CH37" s="118"/>
      <c r="CI37" s="118"/>
      <c r="CJ37" s="118"/>
      <c r="CK37" s="118"/>
      <c r="CL37" s="118"/>
      <c r="CM37" s="118"/>
      <c r="CN37" s="118"/>
      <c r="CO37" s="118"/>
      <c r="CP37" s="118"/>
      <c r="CQ37" s="118"/>
      <c r="CR37" s="118"/>
      <c r="CS37" s="118"/>
      <c r="CT37" s="118"/>
      <c r="CU37" s="118"/>
      <c r="CV37" s="118"/>
      <c r="CW37" s="118"/>
      <c r="CX37" s="118"/>
      <c r="CY37" s="118"/>
      <c r="CZ37" s="118"/>
      <c r="DA37" s="118"/>
      <c r="DB37" s="118"/>
      <c r="DC37" s="118"/>
    </row>
    <row r="38" ht="10.5" customHeight="1">
      <c r="A38" s="117" t="str">
        <f t="shared" si="1"/>
        <v>94KM</v>
      </c>
      <c r="B38" s="118">
        <f t="shared" si="2"/>
        <v>2020</v>
      </c>
      <c r="C38" s="118">
        <f t="shared" si="3"/>
        <v>5</v>
      </c>
      <c r="D38" s="119">
        <f>'94KMInput'!B73</f>
        <v>43958</v>
      </c>
      <c r="E38" s="120" t="str">
        <f t="shared" si="8"/>
        <v>VRB</v>
      </c>
      <c r="F38" s="121" t="str">
        <f>'94KMInput'!H73</f>
        <v>BUY</v>
      </c>
      <c r="G38" s="120" t="str">
        <f>'94KMInput'!O73</f>
        <v>Kevin Mock</v>
      </c>
      <c r="H38" s="120" t="str">
        <f>'94KMInput'!P73</f>
        <v/>
      </c>
      <c r="I38" s="120" t="str">
        <f>'94KMInput'!R73</f>
        <v>Passenger</v>
      </c>
      <c r="J38" s="121" t="str">
        <f>'94KMInput'!S73</f>
        <v>Barnard</v>
      </c>
      <c r="K38" s="122" t="str">
        <f>'94KMInput'!AD73</f>
        <v/>
      </c>
      <c r="L38" s="123"/>
      <c r="M38" s="124">
        <f>'94KMInput'!L73</f>
        <v>3</v>
      </c>
      <c r="N38" s="120" t="str">
        <f>IF(M38="","",(IF(Q38='94KMInput'!K73,"","ERROR!")))</f>
        <v>#REF!</v>
      </c>
      <c r="O38" s="120"/>
      <c r="P38" s="121">
        <v>4294.0</v>
      </c>
      <c r="Q38" s="124" t="str">
        <f t="shared" si="9"/>
        <v>#REF!</v>
      </c>
      <c r="R38" s="125"/>
      <c r="S38" s="125">
        <v>15.0</v>
      </c>
      <c r="T38" s="125"/>
      <c r="U38" s="126">
        <v>52.0</v>
      </c>
      <c r="V38" s="125"/>
      <c r="W38" s="125"/>
      <c r="X38" s="125">
        <v>5195.0</v>
      </c>
      <c r="Y38" s="121" t="s">
        <v>124</v>
      </c>
      <c r="Z38" s="128" t="s">
        <v>102</v>
      </c>
      <c r="AA38" s="128">
        <v>400.0</v>
      </c>
      <c r="AB38" s="128" t="s">
        <v>125</v>
      </c>
      <c r="AC38" s="143" t="str">
        <f>'94KMInput'!T116</f>
        <v/>
      </c>
      <c r="AD38" s="144">
        <f>'94KMInput'!V116-'94KMInput'!U116</f>
        <v>0</v>
      </c>
      <c r="AE38" s="125" t="str">
        <f t="shared" si="4"/>
        <v/>
      </c>
      <c r="AF38" s="131">
        <v>3.75</v>
      </c>
      <c r="AG38" s="120">
        <f t="shared" si="5"/>
        <v>0</v>
      </c>
      <c r="AH38" s="132" t="str">
        <f>HYPERLINK('94KMInput'!AE117)</f>
        <v/>
      </c>
      <c r="AI38" s="132" t="str">
        <f>HYPERLINK('94KMInput'!AF117)</f>
        <v/>
      </c>
      <c r="AJ38" s="132" t="str">
        <f>HYPERLINK('94KMInput'!AG117)</f>
        <v/>
      </c>
      <c r="AK38" s="132" t="str">
        <f>HYPERLINK('94KMInput'!AH117)</f>
        <v/>
      </c>
      <c r="AL38" s="132" t="str">
        <f>HYPERLINK('94KMInput'!AI117)</f>
        <v/>
      </c>
      <c r="AM38" s="132" t="str">
        <f>HYPERLINK('94KMInput'!AJ117)</f>
        <v/>
      </c>
      <c r="AN38" s="132" t="str">
        <f>HYPERLINK('94KMInput'!AK117)</f>
        <v/>
      </c>
      <c r="AO38" s="132" t="str">
        <f>HYPERLINK('94KMInput'!AL117)</f>
        <v/>
      </c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/>
      <c r="CA38" s="118"/>
      <c r="CB38" s="118"/>
      <c r="CC38" s="118"/>
      <c r="CD38" s="118"/>
      <c r="CE38" s="118"/>
      <c r="CF38" s="118"/>
      <c r="CG38" s="118"/>
      <c r="CH38" s="118"/>
      <c r="CI38" s="118"/>
      <c r="CJ38" s="118"/>
      <c r="CK38" s="118"/>
      <c r="CL38" s="118"/>
      <c r="CM38" s="118"/>
      <c r="CN38" s="118"/>
      <c r="CO38" s="118"/>
      <c r="CP38" s="118"/>
      <c r="CQ38" s="118"/>
      <c r="CR38" s="118"/>
      <c r="CS38" s="118"/>
      <c r="CT38" s="118"/>
      <c r="CU38" s="118"/>
      <c r="CV38" s="118"/>
      <c r="CW38" s="118"/>
      <c r="CX38" s="118"/>
      <c r="CY38" s="118"/>
      <c r="CZ38" s="118"/>
      <c r="DA38" s="118"/>
      <c r="DB38" s="118"/>
      <c r="DC38" s="118"/>
    </row>
    <row r="39" ht="10.5" customHeight="1">
      <c r="A39" s="109" t="str">
        <f t="shared" si="1"/>
        <v>94KM</v>
      </c>
      <c r="B39" s="12">
        <f t="shared" si="2"/>
        <v>2020</v>
      </c>
      <c r="C39" s="12">
        <f t="shared" si="3"/>
        <v>5</v>
      </c>
      <c r="D39" s="110">
        <f>'94KMInput'!B74</f>
        <v>43964</v>
      </c>
      <c r="E39" s="111" t="str">
        <f t="shared" si="8"/>
        <v>BUY</v>
      </c>
      <c r="F39" s="112" t="str">
        <f>'94KMInput'!H74</f>
        <v>AKR</v>
      </c>
      <c r="G39" s="111" t="str">
        <f>'94KMInput'!O74</f>
        <v>Kevin Mock</v>
      </c>
      <c r="H39" s="111" t="str">
        <f>'94KMInput'!P74</f>
        <v/>
      </c>
      <c r="I39" s="111" t="str">
        <f>'94KMInput'!R74</f>
        <v>Passenger</v>
      </c>
      <c r="J39" s="112" t="str">
        <f>'94KMInput'!S74</f>
        <v>Rice</v>
      </c>
      <c r="K39" s="113" t="str">
        <f>'94KMInput'!AD74</f>
        <v/>
      </c>
      <c r="L39" s="114"/>
      <c r="M39" s="115">
        <f>'94KMInput'!L74</f>
        <v>1.7</v>
      </c>
      <c r="N39" s="111" t="str">
        <f>IF(M39="","",(IF(Q39='94KMInput'!K74,"","ERROR!")))</f>
        <v>#REF!</v>
      </c>
      <c r="O39" s="64"/>
      <c r="P39" s="133"/>
      <c r="Q39" s="116" t="str">
        <f t="shared" si="9"/>
        <v>#REF!</v>
      </c>
      <c r="R39" s="134"/>
      <c r="S39" s="134"/>
      <c r="T39" s="134"/>
      <c r="U39" s="135">
        <v>30.0</v>
      </c>
      <c r="V39" s="134"/>
      <c r="W39" s="134"/>
      <c r="X39" s="134"/>
      <c r="Y39" s="136"/>
      <c r="Z39" s="137"/>
      <c r="AA39" s="137"/>
      <c r="AB39" s="137"/>
      <c r="AC39" s="138">
        <v>60.0</v>
      </c>
      <c r="AD39" s="139">
        <v>240.0</v>
      </c>
      <c r="AE39" s="140">
        <f t="shared" si="4"/>
        <v>4</v>
      </c>
      <c r="AF39" s="141">
        <v>3.75</v>
      </c>
      <c r="AG39" s="142">
        <f t="shared" si="5"/>
        <v>15</v>
      </c>
      <c r="AH39" s="108" t="str">
        <f>HYPERLINK('94KMInput'!AE118)</f>
        <v/>
      </c>
      <c r="AI39" s="108" t="str">
        <f>HYPERLINK('94KMInput'!AF118)</f>
        <v/>
      </c>
      <c r="AJ39" s="108" t="str">
        <f>HYPERLINK('94KMInput'!AG118)</f>
        <v/>
      </c>
      <c r="AK39" s="108" t="str">
        <f>HYPERLINK('94KMInput'!AH118)</f>
        <v/>
      </c>
      <c r="AL39" s="108" t="str">
        <f>HYPERLINK('94KMInput'!AI118)</f>
        <v/>
      </c>
      <c r="AM39" s="108" t="str">
        <f>HYPERLINK('94KMInput'!AJ118)</f>
        <v/>
      </c>
      <c r="AN39" s="108" t="str">
        <f>HYPERLINK('94KMInput'!AK118)</f>
        <v/>
      </c>
      <c r="AO39" s="108" t="str">
        <f>HYPERLINK('94KMInput'!AL118)</f>
        <v/>
      </c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</row>
    <row r="40" ht="10.5" customHeight="1">
      <c r="A40" s="109" t="str">
        <f t="shared" si="1"/>
        <v>94KM</v>
      </c>
      <c r="B40" s="12">
        <f t="shared" si="2"/>
        <v>2020</v>
      </c>
      <c r="C40" s="12">
        <f t="shared" si="3"/>
        <v>5</v>
      </c>
      <c r="D40" s="110">
        <f>'94KMInput'!B75</f>
        <v>43965</v>
      </c>
      <c r="E40" s="111" t="str">
        <f t="shared" si="8"/>
        <v>AKR</v>
      </c>
      <c r="F40" s="112" t="str">
        <f>'94KMInput'!H75</f>
        <v>BUY</v>
      </c>
      <c r="G40" s="111" t="str">
        <f>'94KMInput'!O75</f>
        <v>Kevin Mock</v>
      </c>
      <c r="H40" s="111" t="str">
        <f>'94KMInput'!P75</f>
        <v/>
      </c>
      <c r="I40" s="111" t="str">
        <f>'94KMInput'!R75</f>
        <v>Passenger</v>
      </c>
      <c r="J40" s="112" t="str">
        <f>'94KMInput'!S75</f>
        <v>Rice</v>
      </c>
      <c r="K40" s="113" t="str">
        <f>'94KMInput'!AD75</f>
        <v/>
      </c>
      <c r="L40" s="114"/>
      <c r="M40" s="115">
        <f>'94KMInput'!L75</f>
        <v>1.7</v>
      </c>
      <c r="N40" s="111" t="str">
        <f>IF(M40="","",(IF(Q40='94KMInput'!K75,"","ERROR!")))</f>
        <v>#REF!</v>
      </c>
      <c r="O40" s="64"/>
      <c r="P40" s="133">
        <v>4300.0</v>
      </c>
      <c r="Q40" s="116" t="str">
        <f t="shared" si="9"/>
        <v>#REF!</v>
      </c>
      <c r="R40" s="134"/>
      <c r="S40" s="134"/>
      <c r="T40" s="134"/>
      <c r="U40" s="135"/>
      <c r="V40" s="134"/>
      <c r="W40" s="134"/>
      <c r="X40" s="134">
        <v>4280.0</v>
      </c>
      <c r="Y40" s="136" t="s">
        <v>126</v>
      </c>
      <c r="Z40" s="137" t="s">
        <v>102</v>
      </c>
      <c r="AA40" s="137">
        <v>800.0</v>
      </c>
      <c r="AB40" s="137" t="s">
        <v>127</v>
      </c>
      <c r="AC40" s="138" t="str">
        <f>'94KMInput'!T118</f>
        <v/>
      </c>
      <c r="AD40" s="139">
        <f>'94KMInput'!V118-'94KMInput'!U118</f>
        <v>0</v>
      </c>
      <c r="AE40" s="140" t="str">
        <f t="shared" si="4"/>
        <v/>
      </c>
      <c r="AF40" s="141">
        <v>3.75</v>
      </c>
      <c r="AG40" s="142">
        <f t="shared" si="5"/>
        <v>0</v>
      </c>
      <c r="AH40" s="108" t="str">
        <f>HYPERLINK('94KMInput'!AE119)</f>
        <v/>
      </c>
      <c r="AI40" s="108" t="str">
        <f>HYPERLINK('94KMInput'!AF119)</f>
        <v/>
      </c>
      <c r="AJ40" s="108" t="str">
        <f>HYPERLINK('94KMInput'!AG119)</f>
        <v/>
      </c>
      <c r="AK40" s="108" t="str">
        <f>HYPERLINK('94KMInput'!AH119)</f>
        <v/>
      </c>
      <c r="AL40" s="108" t="str">
        <f>HYPERLINK('94KMInput'!AI119)</f>
        <v/>
      </c>
      <c r="AM40" s="108" t="str">
        <f>HYPERLINK('94KMInput'!AJ119)</f>
        <v/>
      </c>
      <c r="AN40" s="108" t="str">
        <f>HYPERLINK('94KMInput'!AK119)</f>
        <v/>
      </c>
      <c r="AO40" s="108" t="str">
        <f>HYPERLINK('94KMInput'!AL119)</f>
        <v/>
      </c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</row>
    <row r="41" ht="10.5" customHeight="1">
      <c r="A41" s="117" t="str">
        <f t="shared" si="1"/>
        <v>94KM</v>
      </c>
      <c r="B41" s="118">
        <f t="shared" si="2"/>
        <v>2020</v>
      </c>
      <c r="C41" s="118">
        <f t="shared" si="3"/>
        <v>5</v>
      </c>
      <c r="D41" s="119">
        <f>'94KMInput'!B76</f>
        <v>43968</v>
      </c>
      <c r="E41" s="120" t="str">
        <f t="shared" si="8"/>
        <v>BUY</v>
      </c>
      <c r="F41" s="121" t="str">
        <f>'94KMInput'!H76</f>
        <v>SDF</v>
      </c>
      <c r="G41" s="120" t="str">
        <f>'94KMInput'!O76</f>
        <v>Kevin Mock</v>
      </c>
      <c r="H41" s="120" t="str">
        <f>'94KMInput'!P76</f>
        <v/>
      </c>
      <c r="I41" s="120" t="str">
        <f>'94KMInput'!R76</f>
        <v>Cargo</v>
      </c>
      <c r="J41" s="121" t="str">
        <f>'94KMInput'!S76</f>
        <v>FDS</v>
      </c>
      <c r="K41" s="122" t="str">
        <f>'94KMInput'!AD76</f>
        <v/>
      </c>
      <c r="L41" s="123"/>
      <c r="M41" s="124">
        <f>'94KMInput'!L76</f>
        <v>1.8</v>
      </c>
      <c r="N41" s="120" t="str">
        <f>IF(M41="","",(IF(Q41='94KMInput'!K76,"","ERROR!")))</f>
        <v>#REF!</v>
      </c>
      <c r="O41" s="120"/>
      <c r="P41" s="121"/>
      <c r="Q41" s="124" t="str">
        <f t="shared" si="9"/>
        <v>#REF!</v>
      </c>
      <c r="R41" s="125"/>
      <c r="S41" s="125"/>
      <c r="T41" s="125"/>
      <c r="U41" s="126"/>
      <c r="V41" s="125"/>
      <c r="W41" s="125"/>
      <c r="X41" s="125" t="str">
        <f t="shared" ref="X41:X42" si="16">IF(R41&lt;&gt;"",SUM(R40:W41),"")</f>
        <v/>
      </c>
      <c r="Y41" s="121"/>
      <c r="Z41" s="128"/>
      <c r="AA41" s="128"/>
      <c r="AB41" s="128"/>
      <c r="AC41" s="143" t="str">
        <f>'94KMInput'!T119</f>
        <v/>
      </c>
      <c r="AD41" s="144">
        <f>'94KMInput'!V119-'94KMInput'!U119</f>
        <v>0</v>
      </c>
      <c r="AE41" s="125" t="str">
        <f t="shared" si="4"/>
        <v/>
      </c>
      <c r="AF41" s="131">
        <v>3.75</v>
      </c>
      <c r="AG41" s="120">
        <f t="shared" si="5"/>
        <v>0</v>
      </c>
      <c r="AH41" s="132" t="str">
        <f>HYPERLINK('94KMInput'!AE120)</f>
        <v/>
      </c>
      <c r="AI41" s="132" t="str">
        <f>HYPERLINK('94KMInput'!AF120)</f>
        <v/>
      </c>
      <c r="AJ41" s="132" t="str">
        <f>HYPERLINK('94KMInput'!AG120)</f>
        <v/>
      </c>
      <c r="AK41" s="132" t="str">
        <f>HYPERLINK('94KMInput'!AH120)</f>
        <v/>
      </c>
      <c r="AL41" s="132" t="str">
        <f>HYPERLINK('94KMInput'!AI120)</f>
        <v/>
      </c>
      <c r="AM41" s="132" t="str">
        <f>HYPERLINK('94KMInput'!AJ120)</f>
        <v/>
      </c>
      <c r="AN41" s="132" t="str">
        <f>HYPERLINK('94KMInput'!AK120)</f>
        <v/>
      </c>
      <c r="AO41" s="132" t="str">
        <f>HYPERLINK('94KMInput'!AL120)</f>
        <v/>
      </c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/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  <c r="CE41" s="118"/>
      <c r="CF41" s="118"/>
      <c r="CG41" s="118"/>
      <c r="CH41" s="118"/>
      <c r="CI41" s="118"/>
      <c r="CJ41" s="118"/>
      <c r="CK41" s="118"/>
      <c r="CL41" s="118"/>
      <c r="CM41" s="118"/>
      <c r="CN41" s="118"/>
      <c r="CO41" s="118"/>
      <c r="CP41" s="118"/>
      <c r="CQ41" s="118"/>
      <c r="CR41" s="118"/>
      <c r="CS41" s="118"/>
      <c r="CT41" s="118"/>
      <c r="CU41" s="118"/>
      <c r="CV41" s="118"/>
      <c r="CW41" s="118"/>
      <c r="CX41" s="118"/>
      <c r="CY41" s="118"/>
      <c r="CZ41" s="118"/>
      <c r="DA41" s="118"/>
      <c r="DB41" s="118"/>
      <c r="DC41" s="118"/>
    </row>
    <row r="42" ht="10.5" customHeight="1">
      <c r="A42" s="117" t="str">
        <f t="shared" si="1"/>
        <v>94KM</v>
      </c>
      <c r="B42" s="118">
        <f t="shared" si="2"/>
        <v>2020</v>
      </c>
      <c r="C42" s="118">
        <f t="shared" si="3"/>
        <v>5</v>
      </c>
      <c r="D42" s="119">
        <f>'94KMInput'!B77</f>
        <v>43968</v>
      </c>
      <c r="E42" s="120" t="str">
        <f t="shared" si="8"/>
        <v>SDF</v>
      </c>
      <c r="F42" s="121" t="str">
        <f>'94KMInput'!H77</f>
        <v>INT</v>
      </c>
      <c r="G42" s="120" t="str">
        <f>'94KMInput'!O77</f>
        <v>Kevin Mock</v>
      </c>
      <c r="H42" s="120" t="str">
        <f>'94KMInput'!P77</f>
        <v/>
      </c>
      <c r="I42" s="120" t="str">
        <f>'94KMInput'!R77</f>
        <v>Cargo</v>
      </c>
      <c r="J42" s="121" t="str">
        <f>'94KMInput'!S77</f>
        <v>FDS</v>
      </c>
      <c r="K42" s="122" t="str">
        <f>'94KMInput'!AD77</f>
        <v/>
      </c>
      <c r="L42" s="123"/>
      <c r="M42" s="124">
        <f>'94KMInput'!L77</f>
        <v>1.6</v>
      </c>
      <c r="N42" s="120" t="str">
        <f>IF(M42="","",(IF(Q42='94KMInput'!K77,"","ERROR!")))</f>
        <v>#REF!</v>
      </c>
      <c r="O42" s="120"/>
      <c r="P42" s="121"/>
      <c r="Q42" s="124" t="str">
        <f t="shared" si="9"/>
        <v>#REF!</v>
      </c>
      <c r="R42" s="125" t="s">
        <v>128</v>
      </c>
      <c r="S42" s="125"/>
      <c r="T42" s="125"/>
      <c r="U42" s="126">
        <v>84.0</v>
      </c>
      <c r="V42" s="125"/>
      <c r="W42" s="125"/>
      <c r="X42" s="125">
        <f t="shared" si="16"/>
        <v>84</v>
      </c>
      <c r="Y42" s="121"/>
      <c r="Z42" s="128"/>
      <c r="AA42" s="128"/>
      <c r="AB42" s="128"/>
      <c r="AC42" s="143" t="str">
        <f>'94KMInput'!T120</f>
        <v/>
      </c>
      <c r="AD42" s="144">
        <f>'94KMInput'!V120-'94KMInput'!U120</f>
        <v>0</v>
      </c>
      <c r="AE42" s="125" t="str">
        <f t="shared" si="4"/>
        <v/>
      </c>
      <c r="AF42" s="131">
        <v>3.75</v>
      </c>
      <c r="AG42" s="120">
        <f t="shared" si="5"/>
        <v>0</v>
      </c>
      <c r="AH42" s="132" t="str">
        <f>HYPERLINK('94KMInput'!AE121)</f>
        <v/>
      </c>
      <c r="AI42" s="132" t="str">
        <f>HYPERLINK('94KMInput'!AF121)</f>
        <v/>
      </c>
      <c r="AJ42" s="132" t="str">
        <f>HYPERLINK('94KMInput'!AG121)</f>
        <v/>
      </c>
      <c r="AK42" s="132" t="str">
        <f>HYPERLINK('94KMInput'!AH121)</f>
        <v/>
      </c>
      <c r="AL42" s="132" t="str">
        <f>HYPERLINK('94KMInput'!AI121)</f>
        <v/>
      </c>
      <c r="AM42" s="132" t="str">
        <f>HYPERLINK('94KMInput'!AJ121)</f>
        <v/>
      </c>
      <c r="AN42" s="132" t="str">
        <f>HYPERLINK('94KMInput'!AK121)</f>
        <v/>
      </c>
      <c r="AO42" s="132" t="str">
        <f>HYPERLINK('94KMInput'!AL121)</f>
        <v/>
      </c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</row>
    <row r="43" ht="10.5" customHeight="1">
      <c r="A43" s="117" t="str">
        <f t="shared" si="1"/>
        <v>94KM</v>
      </c>
      <c r="B43" s="118">
        <f t="shared" si="2"/>
        <v>2020</v>
      </c>
      <c r="C43" s="118">
        <f t="shared" si="3"/>
        <v>5</v>
      </c>
      <c r="D43" s="119">
        <f>'94KMInput'!B78</f>
        <v>43968</v>
      </c>
      <c r="E43" s="120" t="str">
        <f t="shared" si="8"/>
        <v>INT</v>
      </c>
      <c r="F43" s="121" t="str">
        <f>'94KMInput'!H78</f>
        <v>BUY</v>
      </c>
      <c r="G43" s="120" t="str">
        <f>'94KMInput'!O78</f>
        <v>Kevin Mock</v>
      </c>
      <c r="H43" s="120" t="str">
        <f>'94KMInput'!P78</f>
        <v/>
      </c>
      <c r="I43" s="120" t="str">
        <f>'94KMInput'!R78</f>
        <v>Cargo</v>
      </c>
      <c r="J43" s="121" t="str">
        <f>'94KMInput'!S78</f>
        <v>FDS</v>
      </c>
      <c r="K43" s="122" t="str">
        <f>'94KMInput'!AD78</f>
        <v/>
      </c>
      <c r="L43" s="123"/>
      <c r="M43" s="124">
        <f>'94KMInput'!L78</f>
        <v>0.3</v>
      </c>
      <c r="N43" s="120" t="str">
        <f>IF(M43="","",(IF(Q43='94KMInput'!K78,"","ERROR!")))</f>
        <v>#REF!</v>
      </c>
      <c r="O43" s="120"/>
      <c r="P43" s="121">
        <v>4303.0</v>
      </c>
      <c r="Q43" s="124" t="str">
        <f t="shared" si="9"/>
        <v>#REF!</v>
      </c>
      <c r="R43" s="125">
        <v>3237.0</v>
      </c>
      <c r="S43" s="125"/>
      <c r="T43" s="125"/>
      <c r="U43" s="126"/>
      <c r="V43" s="125"/>
      <c r="W43" s="125"/>
      <c r="X43" s="125">
        <v>4000.0</v>
      </c>
      <c r="Y43" s="121"/>
      <c r="Z43" s="128" t="s">
        <v>102</v>
      </c>
      <c r="AA43" s="128">
        <v>400.0</v>
      </c>
      <c r="AB43" s="128" t="s">
        <v>129</v>
      </c>
      <c r="AC43" s="143" t="str">
        <f>'94KMInput'!T121</f>
        <v/>
      </c>
      <c r="AD43" s="144">
        <f>'94KMInput'!V121-'94KMInput'!U121</f>
        <v>0</v>
      </c>
      <c r="AE43" s="125" t="str">
        <f t="shared" si="4"/>
        <v/>
      </c>
      <c r="AF43" s="131">
        <v>3.75</v>
      </c>
      <c r="AG43" s="120">
        <f t="shared" si="5"/>
        <v>0</v>
      </c>
      <c r="AH43" s="132" t="str">
        <f>HYPERLINK('94KMInput'!AE122)</f>
        <v/>
      </c>
      <c r="AI43" s="132" t="str">
        <f>HYPERLINK('94KMInput'!AF122)</f>
        <v/>
      </c>
      <c r="AJ43" s="132" t="str">
        <f>HYPERLINK('94KMInput'!AG122)</f>
        <v/>
      </c>
      <c r="AK43" s="132" t="str">
        <f>HYPERLINK('94KMInput'!AH122)</f>
        <v/>
      </c>
      <c r="AL43" s="132" t="str">
        <f>HYPERLINK('94KMInput'!AI122)</f>
        <v/>
      </c>
      <c r="AM43" s="132" t="str">
        <f>HYPERLINK('94KMInput'!AJ122)</f>
        <v/>
      </c>
      <c r="AN43" s="132" t="str">
        <f>HYPERLINK('94KMInput'!AK122)</f>
        <v/>
      </c>
      <c r="AO43" s="132" t="str">
        <f>HYPERLINK('94KMInput'!AL122)</f>
        <v/>
      </c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/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  <c r="CE43" s="118"/>
      <c r="CF43" s="118"/>
      <c r="CG43" s="118"/>
      <c r="CH43" s="118"/>
      <c r="CI43" s="118"/>
      <c r="CJ43" s="118"/>
      <c r="CK43" s="118"/>
      <c r="CL43" s="118"/>
      <c r="CM43" s="118"/>
      <c r="CN43" s="118"/>
      <c r="CO43" s="118"/>
      <c r="CP43" s="118"/>
      <c r="CQ43" s="118"/>
      <c r="CR43" s="118"/>
      <c r="CS43" s="118"/>
      <c r="CT43" s="118"/>
      <c r="CU43" s="118"/>
      <c r="CV43" s="118"/>
      <c r="CW43" s="118"/>
      <c r="CX43" s="118"/>
      <c r="CY43" s="118"/>
      <c r="CZ43" s="118"/>
      <c r="DA43" s="118"/>
      <c r="DB43" s="118"/>
      <c r="DC43" s="118"/>
    </row>
    <row r="44" ht="10.5" customHeight="1">
      <c r="A44" s="109" t="str">
        <f t="shared" si="1"/>
        <v>94KM</v>
      </c>
      <c r="B44" s="12">
        <f t="shared" si="2"/>
        <v>2020</v>
      </c>
      <c r="C44" s="12">
        <f t="shared" si="3"/>
        <v>5</v>
      </c>
      <c r="D44" s="110">
        <f>'94KMInput'!B79</f>
        <v>43971</v>
      </c>
      <c r="E44" s="111" t="str">
        <f t="shared" si="8"/>
        <v>BUY</v>
      </c>
      <c r="F44" s="112" t="str">
        <f>'94KMInput'!H79</f>
        <v>W00</v>
      </c>
      <c r="G44" s="111" t="str">
        <f>'94KMInput'!O79</f>
        <v>Kevin Mock</v>
      </c>
      <c r="H44" s="111" t="str">
        <f>'94KMInput'!P79</f>
        <v/>
      </c>
      <c r="I44" s="111" t="str">
        <f>'94KMInput'!R79</f>
        <v>Passenger</v>
      </c>
      <c r="J44" s="112" t="str">
        <f>'94KMInput'!S79</f>
        <v>Townes</v>
      </c>
      <c r="K44" s="113" t="str">
        <f>'94KMInput'!AD79</f>
        <v/>
      </c>
      <c r="L44" s="114"/>
      <c r="M44" s="115">
        <f>'94KMInput'!L79</f>
        <v>1.3</v>
      </c>
      <c r="N44" s="111" t="str">
        <f>IF(M44="","",(IF(Q44='94KMInput'!K79,"","ERROR!")))</f>
        <v>#REF!</v>
      </c>
      <c r="O44" s="64"/>
      <c r="P44" s="133"/>
      <c r="Q44" s="116" t="str">
        <f t="shared" si="9"/>
        <v>#REF!</v>
      </c>
      <c r="R44" s="134"/>
      <c r="S44" s="134"/>
      <c r="T44" s="134"/>
      <c r="U44" s="135"/>
      <c r="V44" s="134"/>
      <c r="W44" s="134"/>
      <c r="X44" s="134" t="str">
        <f>IF(R44&lt;&gt;"",SUM(R43:W44),"")</f>
        <v/>
      </c>
      <c r="Y44" s="136"/>
      <c r="Z44" s="137"/>
      <c r="AA44" s="137"/>
      <c r="AB44" s="137"/>
      <c r="AC44" s="138" t="str">
        <f>'94KMInput'!T122</f>
        <v/>
      </c>
      <c r="AD44" s="139">
        <f>'94KMInput'!V122-'94KMInput'!U122</f>
        <v>0</v>
      </c>
      <c r="AE44" s="140" t="str">
        <f t="shared" si="4"/>
        <v/>
      </c>
      <c r="AF44" s="141">
        <v>3.75</v>
      </c>
      <c r="AG44" s="142">
        <f t="shared" si="5"/>
        <v>0</v>
      </c>
      <c r="AH44" s="108" t="str">
        <f>HYPERLINK('94KMInput'!AE123)</f>
        <v/>
      </c>
      <c r="AI44" s="108" t="str">
        <f>HYPERLINK('94KMInput'!AF123)</f>
        <v/>
      </c>
      <c r="AJ44" s="108" t="str">
        <f>HYPERLINK('94KMInput'!AG123)</f>
        <v/>
      </c>
      <c r="AK44" s="108" t="str">
        <f>HYPERLINK('94KMInput'!AH123)</f>
        <v/>
      </c>
      <c r="AL44" s="108" t="str">
        <f>HYPERLINK('94KMInput'!AI123)</f>
        <v/>
      </c>
      <c r="AM44" s="108" t="str">
        <f>HYPERLINK('94KMInput'!AJ123)</f>
        <v/>
      </c>
      <c r="AN44" s="108" t="str">
        <f>HYPERLINK('94KMInput'!AK123)</f>
        <v/>
      </c>
      <c r="AO44" s="108" t="str">
        <f>HYPERLINK('94KMInput'!AL123)</f>
        <v/>
      </c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</row>
    <row r="45" ht="10.5" customHeight="1">
      <c r="A45" s="109" t="str">
        <f t="shared" si="1"/>
        <v>94KM</v>
      </c>
      <c r="B45" s="12">
        <f t="shared" si="2"/>
        <v>2020</v>
      </c>
      <c r="C45" s="12">
        <f t="shared" si="3"/>
        <v>5</v>
      </c>
      <c r="D45" s="110">
        <f>'94KMInput'!B80</f>
        <v>43971</v>
      </c>
      <c r="E45" s="111" t="str">
        <f t="shared" si="8"/>
        <v>W00</v>
      </c>
      <c r="F45" s="112" t="str">
        <f>'94KMInput'!H80</f>
        <v>BUY</v>
      </c>
      <c r="G45" s="111" t="str">
        <f>'94KMInput'!O80</f>
        <v>Kevin Mock</v>
      </c>
      <c r="H45" s="111" t="str">
        <f>'94KMInput'!P80</f>
        <v/>
      </c>
      <c r="I45" s="111" t="str">
        <f>'94KMInput'!R80</f>
        <v>Passenger</v>
      </c>
      <c r="J45" s="112" t="str">
        <f>'94KMInput'!S80</f>
        <v>Townes</v>
      </c>
      <c r="K45" s="113" t="str">
        <f>'94KMInput'!AD80</f>
        <v/>
      </c>
      <c r="L45" s="114"/>
      <c r="M45" s="115">
        <f>'94KMInput'!L80</f>
        <v>1.3</v>
      </c>
      <c r="N45" s="111" t="str">
        <f>IF(M45="","",(IF(Q45='94KMInput'!K80,"","ERROR!")))</f>
        <v>#REF!</v>
      </c>
      <c r="O45" s="64"/>
      <c r="P45" s="133">
        <v>4301.0</v>
      </c>
      <c r="Q45" s="116" t="str">
        <f t="shared" si="9"/>
        <v>#REF!</v>
      </c>
      <c r="R45" s="134"/>
      <c r="S45" s="134"/>
      <c r="T45" s="134"/>
      <c r="U45" s="135"/>
      <c r="V45" s="134"/>
      <c r="W45" s="134"/>
      <c r="X45" s="134">
        <v>2350.0</v>
      </c>
      <c r="Y45" s="136" t="s">
        <v>130</v>
      </c>
      <c r="Z45" s="137" t="s">
        <v>102</v>
      </c>
      <c r="AA45" s="137">
        <v>400.0</v>
      </c>
      <c r="AB45" s="137" t="s">
        <v>131</v>
      </c>
      <c r="AC45" s="138" t="str">
        <f>'94KMInput'!T123</f>
        <v/>
      </c>
      <c r="AD45" s="139">
        <f>'94KMInput'!V123-'94KMInput'!U123</f>
        <v>0</v>
      </c>
      <c r="AE45" s="140" t="str">
        <f t="shared" si="4"/>
        <v/>
      </c>
      <c r="AF45" s="141">
        <v>3.75</v>
      </c>
      <c r="AG45" s="142">
        <f t="shared" si="5"/>
        <v>0</v>
      </c>
      <c r="AH45" s="108" t="str">
        <f>HYPERLINK('94KMInput'!AE124)</f>
        <v/>
      </c>
      <c r="AI45" s="108" t="str">
        <f>HYPERLINK('94KMInput'!AF124)</f>
        <v/>
      </c>
      <c r="AJ45" s="108" t="str">
        <f>HYPERLINK('94KMInput'!AG124)</f>
        <v/>
      </c>
      <c r="AK45" s="108" t="str">
        <f>HYPERLINK('94KMInput'!AH124)</f>
        <v/>
      </c>
      <c r="AL45" s="108" t="str">
        <f>HYPERLINK('94KMInput'!AI124)</f>
        <v/>
      </c>
      <c r="AM45" s="108" t="str">
        <f>HYPERLINK('94KMInput'!AJ124)</f>
        <v/>
      </c>
      <c r="AN45" s="108" t="str">
        <f>HYPERLINK('94KMInput'!AK124)</f>
        <v/>
      </c>
      <c r="AO45" s="108" t="str">
        <f>HYPERLINK('94KMInput'!AL124)</f>
        <v/>
      </c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</row>
    <row r="46" ht="10.5" customHeight="1">
      <c r="A46" s="117" t="str">
        <f t="shared" si="1"/>
        <v>94KM</v>
      </c>
      <c r="B46" s="118">
        <f t="shared" si="2"/>
        <v>2020</v>
      </c>
      <c r="C46" s="118">
        <f t="shared" si="3"/>
        <v>5</v>
      </c>
      <c r="D46" s="119">
        <f>'94KMInput'!B81</f>
        <v>43971</v>
      </c>
      <c r="E46" s="120" t="str">
        <f t="shared" si="8"/>
        <v>BUY</v>
      </c>
      <c r="F46" s="121" t="str">
        <f>'94KMInput'!H81</f>
        <v>ISO</v>
      </c>
      <c r="G46" s="120" t="str">
        <f>'94KMInput'!O81</f>
        <v>Kevin Mock</v>
      </c>
      <c r="H46" s="120" t="str">
        <f>'94KMInput'!P81</f>
        <v/>
      </c>
      <c r="I46" s="120" t="str">
        <f>'94KMInput'!R81</f>
        <v>Passenger</v>
      </c>
      <c r="J46" s="121" t="str">
        <f>'94KMInput'!S81</f>
        <v>Whitely</v>
      </c>
      <c r="K46" s="122" t="str">
        <f>'94KMInput'!AD81</f>
        <v/>
      </c>
      <c r="L46" s="123"/>
      <c r="M46" s="124">
        <f>'94KMInput'!L81</f>
        <v>0.7</v>
      </c>
      <c r="N46" s="120" t="str">
        <f>IF(M46="","",(IF(Q46='94KMInput'!K81,"","ERROR!")))</f>
        <v>#REF!</v>
      </c>
      <c r="O46" s="120"/>
      <c r="P46" s="121"/>
      <c r="Q46" s="124" t="str">
        <f t="shared" si="9"/>
        <v>#REF!</v>
      </c>
      <c r="R46" s="125"/>
      <c r="S46" s="125"/>
      <c r="T46" s="125"/>
      <c r="U46" s="126"/>
      <c r="V46" s="125"/>
      <c r="W46" s="125"/>
      <c r="X46" s="125" t="str">
        <f t="shared" ref="X46:X47" si="17">IF(R46&lt;&gt;"",SUM(R45:W46),"")</f>
        <v/>
      </c>
      <c r="Y46" s="121"/>
      <c r="Z46" s="128"/>
      <c r="AA46" s="128"/>
      <c r="AB46" s="128"/>
      <c r="AC46" s="143" t="str">
        <f>'94KMInput'!T124</f>
        <v/>
      </c>
      <c r="AD46" s="144">
        <f>'94KMInput'!V124-'94KMInput'!U124</f>
        <v>0</v>
      </c>
      <c r="AE46" s="125" t="str">
        <f t="shared" si="4"/>
        <v/>
      </c>
      <c r="AF46" s="131">
        <v>3.75</v>
      </c>
      <c r="AG46" s="120">
        <f t="shared" si="5"/>
        <v>0</v>
      </c>
      <c r="AH46" s="132" t="str">
        <f>HYPERLINK('94KMInput'!AE125)</f>
        <v/>
      </c>
      <c r="AI46" s="132" t="str">
        <f>HYPERLINK('94KMInput'!AF125)</f>
        <v/>
      </c>
      <c r="AJ46" s="132" t="str">
        <f>HYPERLINK('94KMInput'!AG125)</f>
        <v/>
      </c>
      <c r="AK46" s="132" t="str">
        <f>HYPERLINK('94KMInput'!AH125)</f>
        <v/>
      </c>
      <c r="AL46" s="132" t="str">
        <f>HYPERLINK('94KMInput'!AI125)</f>
        <v/>
      </c>
      <c r="AM46" s="132" t="str">
        <f>HYPERLINK('94KMInput'!AJ125)</f>
        <v/>
      </c>
      <c r="AN46" s="132" t="str">
        <f>HYPERLINK('94KMInput'!AK125)</f>
        <v/>
      </c>
      <c r="AO46" s="132" t="str">
        <f>HYPERLINK('94KMInput'!AL125)</f>
        <v/>
      </c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  <c r="BR46" s="118"/>
      <c r="BS46" s="118"/>
      <c r="BT46" s="118"/>
      <c r="BU46" s="118"/>
      <c r="BV46" s="118"/>
      <c r="BW46" s="118"/>
      <c r="BX46" s="118"/>
      <c r="BY46" s="118"/>
      <c r="BZ46" s="118"/>
      <c r="CA46" s="118"/>
      <c r="CB46" s="118"/>
      <c r="CC46" s="118"/>
      <c r="CD46" s="118"/>
      <c r="CE46" s="118"/>
      <c r="CF46" s="118"/>
      <c r="CG46" s="118"/>
      <c r="CH46" s="118"/>
      <c r="CI46" s="118"/>
      <c r="CJ46" s="118"/>
      <c r="CK46" s="118"/>
      <c r="CL46" s="118"/>
      <c r="CM46" s="118"/>
      <c r="CN46" s="118"/>
      <c r="CO46" s="118"/>
      <c r="CP46" s="118"/>
      <c r="CQ46" s="118"/>
      <c r="CR46" s="118"/>
      <c r="CS46" s="118"/>
      <c r="CT46" s="118"/>
      <c r="CU46" s="118"/>
      <c r="CV46" s="118"/>
      <c r="CW46" s="118"/>
      <c r="CX46" s="118"/>
      <c r="CY46" s="118"/>
      <c r="CZ46" s="118"/>
      <c r="DA46" s="118"/>
      <c r="DB46" s="118"/>
      <c r="DC46" s="118"/>
    </row>
    <row r="47" ht="10.5" customHeight="1">
      <c r="A47" s="117" t="str">
        <f t="shared" si="1"/>
        <v>94KM</v>
      </c>
      <c r="B47" s="118">
        <f t="shared" si="2"/>
        <v>2020</v>
      </c>
      <c r="C47" s="118">
        <f t="shared" si="3"/>
        <v>5</v>
      </c>
      <c r="D47" s="119">
        <f>'94KMInput'!B82</f>
        <v>43971</v>
      </c>
      <c r="E47" s="120" t="str">
        <f t="shared" si="8"/>
        <v>ISO</v>
      </c>
      <c r="F47" s="121" t="str">
        <f>'94KMInput'!H82</f>
        <v>VRB</v>
      </c>
      <c r="G47" s="120" t="str">
        <f>'94KMInput'!O82</f>
        <v>Kevin Mock</v>
      </c>
      <c r="H47" s="120" t="str">
        <f>'94KMInput'!P82</f>
        <v/>
      </c>
      <c r="I47" s="120" t="str">
        <f>'94KMInput'!R82</f>
        <v>Passenger</v>
      </c>
      <c r="J47" s="121" t="str">
        <f>'94KMInput'!S82</f>
        <v>Whitely</v>
      </c>
      <c r="K47" s="122" t="str">
        <f>'94KMInput'!AD82</f>
        <v/>
      </c>
      <c r="L47" s="123"/>
      <c r="M47" s="124">
        <f>'94KMInput'!L82</f>
        <v>3</v>
      </c>
      <c r="N47" s="120" t="str">
        <f>IF(M47="","",(IF(Q47='94KMInput'!K82,"","ERROR!")))</f>
        <v>#REF!</v>
      </c>
      <c r="O47" s="120"/>
      <c r="P47" s="121"/>
      <c r="Q47" s="124" t="str">
        <f t="shared" si="9"/>
        <v>#REF!</v>
      </c>
      <c r="R47" s="125"/>
      <c r="S47" s="125"/>
      <c r="T47" s="125"/>
      <c r="U47" s="126"/>
      <c r="V47" s="125"/>
      <c r="W47" s="125"/>
      <c r="X47" s="125" t="str">
        <f t="shared" si="17"/>
        <v/>
      </c>
      <c r="Y47" s="121"/>
      <c r="Z47" s="128"/>
      <c r="AA47" s="128"/>
      <c r="AB47" s="128"/>
      <c r="AC47" s="143" t="str">
        <f>'94KMInput'!T125</f>
        <v/>
      </c>
      <c r="AD47" s="144">
        <f>'94KMInput'!V125-'94KMInput'!U125</f>
        <v>0</v>
      </c>
      <c r="AE47" s="125" t="str">
        <f t="shared" si="4"/>
        <v/>
      </c>
      <c r="AF47" s="131">
        <v>3.75</v>
      </c>
      <c r="AG47" s="120">
        <f t="shared" si="5"/>
        <v>0</v>
      </c>
      <c r="AH47" s="132" t="str">
        <f>HYPERLINK('94KMInput'!AE126)</f>
        <v/>
      </c>
      <c r="AI47" s="132" t="str">
        <f>HYPERLINK('94KMInput'!AF126)</f>
        <v/>
      </c>
      <c r="AJ47" s="132" t="str">
        <f>HYPERLINK('94KMInput'!AG126)</f>
        <v/>
      </c>
      <c r="AK47" s="132" t="str">
        <f>HYPERLINK('94KMInput'!AH126)</f>
        <v/>
      </c>
      <c r="AL47" s="132" t="str">
        <f>HYPERLINK('94KMInput'!AI126)</f>
        <v/>
      </c>
      <c r="AM47" s="132" t="str">
        <f>HYPERLINK('94KMInput'!AJ126)</f>
        <v/>
      </c>
      <c r="AN47" s="132" t="str">
        <f>HYPERLINK('94KMInput'!AK126)</f>
        <v/>
      </c>
      <c r="AO47" s="132" t="str">
        <f>HYPERLINK('94KMInput'!AL126)</f>
        <v/>
      </c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/>
      <c r="CN47" s="118"/>
      <c r="CO47" s="118"/>
      <c r="CP47" s="118"/>
      <c r="CQ47" s="118"/>
      <c r="CR47" s="118"/>
      <c r="CS47" s="118"/>
      <c r="CT47" s="118"/>
      <c r="CU47" s="118"/>
      <c r="CV47" s="118"/>
      <c r="CW47" s="118"/>
      <c r="CX47" s="118"/>
      <c r="CY47" s="118"/>
      <c r="CZ47" s="118"/>
      <c r="DA47" s="118"/>
      <c r="DB47" s="118"/>
      <c r="DC47" s="118"/>
    </row>
    <row r="48" ht="10.5" customHeight="1">
      <c r="A48" s="117" t="str">
        <f t="shared" si="1"/>
        <v>94KM</v>
      </c>
      <c r="B48" s="118">
        <f t="shared" si="2"/>
        <v>2020</v>
      </c>
      <c r="C48" s="118">
        <f t="shared" si="3"/>
        <v>5</v>
      </c>
      <c r="D48" s="119">
        <f>'94KMInput'!B83</f>
        <v>43972</v>
      </c>
      <c r="E48" s="120" t="str">
        <f t="shared" si="8"/>
        <v>VRB</v>
      </c>
      <c r="F48" s="121" t="str">
        <f>'94KMInput'!H83</f>
        <v>TTA</v>
      </c>
      <c r="G48" s="120" t="str">
        <f>'94KMInput'!O83</f>
        <v>Kevin Mock</v>
      </c>
      <c r="H48" s="120" t="str">
        <f>'94KMInput'!P83</f>
        <v/>
      </c>
      <c r="I48" s="120" t="str">
        <f>'94KMInput'!R83</f>
        <v>Passenger</v>
      </c>
      <c r="J48" s="121" t="str">
        <f>'94KMInput'!S83</f>
        <v>Whitely</v>
      </c>
      <c r="K48" s="122" t="str">
        <f>'94KMInput'!AD83</f>
        <v/>
      </c>
      <c r="L48" s="123"/>
      <c r="M48" s="124">
        <f>'94KMInput'!L83</f>
        <v>2.5</v>
      </c>
      <c r="N48" s="120" t="str">
        <f>IF(M48="","",(IF(Q48='94KMInput'!K83,"","ERROR!")))</f>
        <v>#REF!</v>
      </c>
      <c r="O48" s="120"/>
      <c r="P48" s="121">
        <v>4304.0</v>
      </c>
      <c r="Q48" s="124" t="str">
        <f t="shared" si="9"/>
        <v>#REF!</v>
      </c>
      <c r="R48" s="125"/>
      <c r="S48" s="125"/>
      <c r="T48" s="125"/>
      <c r="U48" s="126"/>
      <c r="V48" s="125"/>
      <c r="W48" s="125"/>
      <c r="X48" s="125">
        <v>5435.0</v>
      </c>
      <c r="Y48" s="121" t="s">
        <v>132</v>
      </c>
      <c r="Z48" s="128" t="s">
        <v>102</v>
      </c>
      <c r="AA48" s="128">
        <v>400.0</v>
      </c>
      <c r="AB48" s="128" t="s">
        <v>133</v>
      </c>
      <c r="AC48" s="143" t="str">
        <f>'94KMInput'!T126</f>
        <v/>
      </c>
      <c r="AD48" s="144">
        <f>'94KMInput'!V126-'94KMInput'!U126</f>
        <v>0</v>
      </c>
      <c r="AE48" s="125" t="str">
        <f t="shared" si="4"/>
        <v/>
      </c>
      <c r="AF48" s="131">
        <v>3.75</v>
      </c>
      <c r="AG48" s="120">
        <f t="shared" si="5"/>
        <v>0</v>
      </c>
      <c r="AH48" s="132" t="str">
        <f>HYPERLINK('94KMInput'!AE127)</f>
        <v/>
      </c>
      <c r="AI48" s="132" t="str">
        <f>HYPERLINK('94KMInput'!AF127)</f>
        <v/>
      </c>
      <c r="AJ48" s="132" t="str">
        <f>HYPERLINK('94KMInput'!AG127)</f>
        <v/>
      </c>
      <c r="AK48" s="132" t="str">
        <f>HYPERLINK('94KMInput'!AH127)</f>
        <v/>
      </c>
      <c r="AL48" s="132" t="str">
        <f>HYPERLINK('94KMInput'!AI127)</f>
        <v/>
      </c>
      <c r="AM48" s="132" t="str">
        <f>HYPERLINK('94KMInput'!AJ127)</f>
        <v/>
      </c>
      <c r="AN48" s="132" t="str">
        <f>HYPERLINK('94KMInput'!AK127)</f>
        <v/>
      </c>
      <c r="AO48" s="132" t="str">
        <f>HYPERLINK('94KMInput'!AL127)</f>
        <v/>
      </c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  <c r="BA48" s="118"/>
      <c r="BB48" s="118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8"/>
      <c r="DC48" s="118"/>
    </row>
    <row r="49" ht="10.5" customHeight="1">
      <c r="A49" s="109" t="str">
        <f t="shared" si="1"/>
        <v>94KM</v>
      </c>
      <c r="B49" s="12">
        <f t="shared" si="2"/>
        <v>2020</v>
      </c>
      <c r="C49" s="12">
        <f t="shared" si="3"/>
        <v>5</v>
      </c>
      <c r="D49" s="110">
        <f>'94KMInput'!B84</f>
        <v>43973</v>
      </c>
      <c r="E49" s="111" t="str">
        <f t="shared" si="8"/>
        <v>TTA</v>
      </c>
      <c r="F49" s="112" t="str">
        <f>'94KMInput'!H84</f>
        <v>BUY</v>
      </c>
      <c r="G49" s="111" t="str">
        <f>'94KMInput'!O84</f>
        <v>Kevin Mock</v>
      </c>
      <c r="H49" s="111" t="str">
        <f>'94KMInput'!P84</f>
        <v/>
      </c>
      <c r="I49" s="111" t="str">
        <f>'94KMInput'!R84</f>
        <v>Non-Rev</v>
      </c>
      <c r="J49" s="112" t="str">
        <f>'94KMInput'!S84</f>
        <v>MX</v>
      </c>
      <c r="K49" s="113" t="str">
        <f>'94KMInput'!AD84</f>
        <v/>
      </c>
      <c r="L49" s="114"/>
      <c r="M49" s="115">
        <f>'94KMInput'!L84</f>
        <v>0.2</v>
      </c>
      <c r="N49" s="111" t="str">
        <f>IF(M49="","",(IF(Q49='94KMInput'!K84,"","ERROR!")))</f>
        <v>#REF!</v>
      </c>
      <c r="O49" s="64"/>
      <c r="P49" s="133"/>
      <c r="Q49" s="116" t="str">
        <f t="shared" si="9"/>
        <v>#REF!</v>
      </c>
      <c r="R49" s="134"/>
      <c r="S49" s="134"/>
      <c r="T49" s="134"/>
      <c r="U49" s="135"/>
      <c r="V49" s="134"/>
      <c r="W49" s="134"/>
      <c r="X49" s="134"/>
      <c r="Y49" s="136"/>
      <c r="Z49" s="137"/>
      <c r="AA49" s="137"/>
      <c r="AB49" s="137"/>
      <c r="AC49" s="138" t="str">
        <f>'94KMInput'!T127</f>
        <v/>
      </c>
      <c r="AD49" s="139">
        <f>'94KMInput'!V127-'94KMInput'!U127</f>
        <v>0</v>
      </c>
      <c r="AE49" s="140" t="str">
        <f t="shared" si="4"/>
        <v/>
      </c>
      <c r="AF49" s="141">
        <v>3.75</v>
      </c>
      <c r="AG49" s="142">
        <f t="shared" si="5"/>
        <v>0</v>
      </c>
      <c r="AH49" s="108" t="str">
        <f>HYPERLINK('94KMInput'!AE128)</f>
        <v/>
      </c>
      <c r="AI49" s="108" t="str">
        <f>HYPERLINK('94KMInput'!AF128)</f>
        <v/>
      </c>
      <c r="AJ49" s="108" t="str">
        <f>HYPERLINK('94KMInput'!AG128)</f>
        <v/>
      </c>
      <c r="AK49" s="108" t="str">
        <f>HYPERLINK('94KMInput'!AH128)</f>
        <v/>
      </c>
      <c r="AL49" s="108" t="str">
        <f>HYPERLINK('94KMInput'!AI128)</f>
        <v/>
      </c>
      <c r="AM49" s="108" t="str">
        <f>HYPERLINK('94KMInput'!AJ128)</f>
        <v/>
      </c>
      <c r="AN49" s="108" t="str">
        <f>HYPERLINK('94KMInput'!AK128)</f>
        <v/>
      </c>
      <c r="AO49" s="108" t="str">
        <f>HYPERLINK('94KMInput'!AL128)</f>
        <v/>
      </c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</row>
    <row r="50" ht="10.5" customHeight="1">
      <c r="A50" s="109" t="str">
        <f t="shared" si="1"/>
        <v>94KM</v>
      </c>
      <c r="B50" s="12">
        <f t="shared" si="2"/>
        <v>2020</v>
      </c>
      <c r="C50" s="12">
        <f t="shared" si="3"/>
        <v>6</v>
      </c>
      <c r="D50" s="110">
        <f>'94KMInput'!B89</f>
        <v>43984</v>
      </c>
      <c r="E50" s="111" t="str">
        <f t="shared" si="8"/>
        <v>BUY</v>
      </c>
      <c r="F50" s="112" t="str">
        <f>'94KMInput'!H89</f>
        <v>SDF</v>
      </c>
      <c r="G50" s="111" t="str">
        <f>'94KMInput'!O89</f>
        <v>Kevin Mock</v>
      </c>
      <c r="H50" s="111" t="str">
        <f>'94KMInput'!P89</f>
        <v/>
      </c>
      <c r="I50" s="111" t="str">
        <f>'94KMInput'!R89</f>
        <v>Cargo</v>
      </c>
      <c r="J50" s="112" t="str">
        <f>'94KMInput'!S89</f>
        <v>FDS</v>
      </c>
      <c r="K50" s="113" t="str">
        <f>'94KMInput'!AD89</f>
        <v/>
      </c>
      <c r="L50" s="114"/>
      <c r="M50" s="115">
        <f>'94KMInput'!L89</f>
        <v>2</v>
      </c>
      <c r="N50" s="111" t="str">
        <f>IF(M50="","",(IF(Q50='94KMInput'!K89,"","ERROR!")))</f>
        <v>#REF!</v>
      </c>
      <c r="O50" s="64"/>
      <c r="P50" s="133"/>
      <c r="Q50" s="116" t="str">
        <f t="shared" si="9"/>
        <v>#REF!</v>
      </c>
      <c r="R50" s="134"/>
      <c r="S50" s="134"/>
      <c r="T50" s="134"/>
      <c r="U50" s="135"/>
      <c r="V50" s="134"/>
      <c r="W50" s="134"/>
      <c r="X50" s="134" t="str">
        <f t="shared" ref="X50:X69" si="18">IF(R50&lt;&gt;"",SUM(R49:W50),"")</f>
        <v/>
      </c>
      <c r="Y50" s="136"/>
      <c r="Z50" s="137"/>
      <c r="AA50" s="137"/>
      <c r="AB50" s="137"/>
      <c r="AC50" s="138" t="str">
        <f>'94KMInput'!T132</f>
        <v/>
      </c>
      <c r="AD50" s="139">
        <f>'94KMInput'!V132-'94KMInput'!U132</f>
        <v>0</v>
      </c>
      <c r="AE50" s="140" t="str">
        <f t="shared" si="4"/>
        <v/>
      </c>
      <c r="AF50" s="141">
        <v>3.75</v>
      </c>
      <c r="AG50" s="142">
        <f t="shared" si="5"/>
        <v>0</v>
      </c>
      <c r="AH50" s="108" t="str">
        <f>HYPERLINK('94KMInput'!AE133)</f>
        <v/>
      </c>
      <c r="AI50" s="108" t="str">
        <f>HYPERLINK('94KMInput'!AF133)</f>
        <v/>
      </c>
      <c r="AJ50" s="108" t="str">
        <f>HYPERLINK('94KMInput'!AG133)</f>
        <v/>
      </c>
      <c r="AK50" s="108" t="str">
        <f>HYPERLINK('94KMInput'!AH133)</f>
        <v/>
      </c>
      <c r="AL50" s="108" t="str">
        <f>HYPERLINK('94KMInput'!AI133)</f>
        <v/>
      </c>
      <c r="AM50" s="108" t="str">
        <f>HYPERLINK('94KMInput'!AJ133)</f>
        <v/>
      </c>
      <c r="AN50" s="108" t="str">
        <f>HYPERLINK('94KMInput'!AK133)</f>
        <v/>
      </c>
      <c r="AO50" s="108" t="str">
        <f>HYPERLINK('94KMInput'!AL133)</f>
        <v/>
      </c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</row>
    <row r="51" ht="10.5" customHeight="1">
      <c r="A51" s="109" t="str">
        <f t="shared" si="1"/>
        <v>94KM</v>
      </c>
      <c r="B51" s="12">
        <f t="shared" si="2"/>
        <v>2020</v>
      </c>
      <c r="C51" s="12">
        <f t="shared" si="3"/>
        <v>6</v>
      </c>
      <c r="D51" s="110">
        <f>'94KMInput'!B90</f>
        <v>43984</v>
      </c>
      <c r="E51" s="111" t="str">
        <f t="shared" si="8"/>
        <v>SDF</v>
      </c>
      <c r="F51" s="112" t="str">
        <f>'94KMInput'!H90</f>
        <v>INT</v>
      </c>
      <c r="G51" s="111" t="str">
        <f>'94KMInput'!O90</f>
        <v>Kevin Mock</v>
      </c>
      <c r="H51" s="111" t="str">
        <f>'94KMInput'!P90</f>
        <v/>
      </c>
      <c r="I51" s="111" t="str">
        <f>'94KMInput'!R90</f>
        <v>Cargo</v>
      </c>
      <c r="J51" s="112" t="str">
        <f>'94KMInput'!S90</f>
        <v>FDS</v>
      </c>
      <c r="K51" s="113" t="str">
        <f>'94KMInput'!AD90</f>
        <v/>
      </c>
      <c r="L51" s="114"/>
      <c r="M51" s="115">
        <f>'94KMInput'!L90</f>
        <v>1.4</v>
      </c>
      <c r="N51" s="111" t="str">
        <f>IF(M51="","",(IF(Q51='94KMInput'!K90,"","ERROR!")))</f>
        <v>#REF!</v>
      </c>
      <c r="O51" s="64"/>
      <c r="P51" s="133"/>
      <c r="Q51" s="116" t="str">
        <f t="shared" si="9"/>
        <v>#REF!</v>
      </c>
      <c r="R51" s="134" t="s">
        <v>139</v>
      </c>
      <c r="S51" s="134"/>
      <c r="T51" s="134"/>
      <c r="U51" s="135">
        <v>61.0</v>
      </c>
      <c r="V51" s="134"/>
      <c r="W51" s="134"/>
      <c r="X51" s="134">
        <f t="shared" si="18"/>
        <v>61</v>
      </c>
      <c r="Y51" s="136" t="s">
        <v>140</v>
      </c>
      <c r="Z51" s="137"/>
      <c r="AA51" s="137"/>
      <c r="AB51" s="137"/>
      <c r="AC51" s="138" t="str">
        <f>'94KMInput'!T133</f>
        <v/>
      </c>
      <c r="AD51" s="139">
        <f>'94KMInput'!V133-'94KMInput'!U133</f>
        <v>0</v>
      </c>
      <c r="AE51" s="140" t="str">
        <f t="shared" si="4"/>
        <v/>
      </c>
      <c r="AF51" s="141">
        <v>3.75</v>
      </c>
      <c r="AG51" s="142">
        <f t="shared" si="5"/>
        <v>0</v>
      </c>
      <c r="AH51" s="108" t="str">
        <f>HYPERLINK('94KMInput'!AE134)</f>
        <v/>
      </c>
      <c r="AI51" s="108" t="str">
        <f>HYPERLINK('94KMInput'!AF134)</f>
        <v/>
      </c>
      <c r="AJ51" s="108" t="str">
        <f>HYPERLINK('94KMInput'!AG134)</f>
        <v/>
      </c>
      <c r="AK51" s="108" t="str">
        <f>HYPERLINK('94KMInput'!AH134)</f>
        <v/>
      </c>
      <c r="AL51" s="108" t="str">
        <f>HYPERLINK('94KMInput'!AI134)</f>
        <v/>
      </c>
      <c r="AM51" s="108" t="str">
        <f>HYPERLINK('94KMInput'!AJ134)</f>
        <v/>
      </c>
      <c r="AN51" s="108" t="str">
        <f>HYPERLINK('94KMInput'!AK134)</f>
        <v/>
      </c>
      <c r="AO51" s="108" t="str">
        <f>HYPERLINK('94KMInput'!AL134)</f>
        <v/>
      </c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</row>
    <row r="52" ht="10.5" customHeight="1">
      <c r="A52" s="109" t="str">
        <f t="shared" si="1"/>
        <v>94KM</v>
      </c>
      <c r="B52" s="12">
        <f t="shared" si="2"/>
        <v>2020</v>
      </c>
      <c r="C52" s="12">
        <f t="shared" si="3"/>
        <v>6</v>
      </c>
      <c r="D52" s="110">
        <f>'94KMInput'!B91</f>
        <v>43984</v>
      </c>
      <c r="E52" s="111" t="str">
        <f t="shared" si="8"/>
        <v>INT</v>
      </c>
      <c r="F52" s="112" t="str">
        <f>'94KMInput'!H91</f>
        <v>BUY</v>
      </c>
      <c r="G52" s="111" t="str">
        <f>'94KMInput'!O91</f>
        <v>Kevin Mock</v>
      </c>
      <c r="H52" s="111" t="str">
        <f>'94KMInput'!P91</f>
        <v/>
      </c>
      <c r="I52" s="111" t="str">
        <f>'94KMInput'!R91</f>
        <v>Cargo</v>
      </c>
      <c r="J52" s="112" t="str">
        <f>'94KMInput'!S91</f>
        <v>FDS</v>
      </c>
      <c r="K52" s="113" t="str">
        <f>'94KMInput'!AD91</f>
        <v/>
      </c>
      <c r="L52" s="114"/>
      <c r="M52" s="115">
        <f>'94KMInput'!L91</f>
        <v>0.2</v>
      </c>
      <c r="N52" s="111" t="str">
        <f>IF(M52="","",(IF(Q52='94KMInput'!K91,"","ERROR!")))</f>
        <v>#REF!</v>
      </c>
      <c r="O52" s="64"/>
      <c r="P52" s="133">
        <v>4311.0</v>
      </c>
      <c r="Q52" s="116" t="str">
        <f t="shared" si="9"/>
        <v>#REF!</v>
      </c>
      <c r="R52" s="134">
        <v>3154.0</v>
      </c>
      <c r="S52" s="134"/>
      <c r="T52" s="134"/>
      <c r="U52" s="135">
        <v>79.0</v>
      </c>
      <c r="V52" s="134"/>
      <c r="W52" s="134"/>
      <c r="X52" s="134">
        <f t="shared" si="18"/>
        <v>3294</v>
      </c>
      <c r="Y52" s="136"/>
      <c r="Z52" s="137" t="s">
        <v>102</v>
      </c>
      <c r="AA52" s="137">
        <v>400.0</v>
      </c>
      <c r="AB52" s="137" t="s">
        <v>141</v>
      </c>
      <c r="AC52" s="138" t="str">
        <f>'94KMInput'!T134</f>
        <v/>
      </c>
      <c r="AD52" s="139">
        <f>'94KMInput'!V134-'94KMInput'!U134</f>
        <v>0</v>
      </c>
      <c r="AE52" s="140" t="str">
        <f t="shared" si="4"/>
        <v/>
      </c>
      <c r="AF52" s="141">
        <v>3.75</v>
      </c>
      <c r="AG52" s="142">
        <f t="shared" si="5"/>
        <v>0</v>
      </c>
      <c r="AH52" s="108" t="str">
        <f>HYPERLINK('94KMInput'!AE134)</f>
        <v/>
      </c>
      <c r="AI52" s="108" t="str">
        <f>HYPERLINK('94KMInput'!AF134)</f>
        <v/>
      </c>
      <c r="AJ52" s="108" t="str">
        <f>HYPERLINK('94KMInput'!AG134)</f>
        <v/>
      </c>
      <c r="AK52" s="108" t="str">
        <f>HYPERLINK('94KMInput'!AH134)</f>
        <v/>
      </c>
      <c r="AL52" s="108" t="str">
        <f>HYPERLINK('94KMInput'!AI134)</f>
        <v/>
      </c>
      <c r="AM52" s="108" t="str">
        <f>HYPERLINK('94KMInput'!AJ134)</f>
        <v/>
      </c>
      <c r="AN52" s="108" t="str">
        <f>HYPERLINK('94KMInput'!AK134)</f>
        <v/>
      </c>
      <c r="AO52" s="108" t="str">
        <f>HYPERLINK('94KMInput'!AL134)</f>
        <v/>
      </c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</row>
    <row r="53" ht="10.5" customHeight="1">
      <c r="A53" s="109" t="str">
        <f t="shared" si="1"/>
        <v>94KM</v>
      </c>
      <c r="B53" s="12">
        <f t="shared" si="2"/>
        <v>2020</v>
      </c>
      <c r="C53" s="12">
        <f t="shared" si="3"/>
        <v>7</v>
      </c>
      <c r="D53" s="110">
        <f>'94KMInput'!B117</f>
        <v>44025</v>
      </c>
      <c r="E53" s="111" t="str">
        <f t="shared" si="8"/>
        <v>BUY</v>
      </c>
      <c r="F53" s="112" t="str">
        <f>'94KMInput'!H117</f>
        <v>EQY</v>
      </c>
      <c r="G53" s="111" t="str">
        <f>'94KMInput'!O117</f>
        <v>Kevin Mock</v>
      </c>
      <c r="H53" s="111" t="str">
        <f>'94KMInput'!P117</f>
        <v/>
      </c>
      <c r="I53" s="111" t="str">
        <f>'94KMInput'!R117</f>
        <v>Passenger</v>
      </c>
      <c r="J53" s="112" t="str">
        <f>'94KMInput'!S117</f>
        <v>Bundy</v>
      </c>
      <c r="K53" s="113" t="str">
        <f>'94KMInput'!AD117</f>
        <v/>
      </c>
      <c r="L53" s="114"/>
      <c r="M53" s="115">
        <f>'94KMInput'!L117</f>
        <v>0.5</v>
      </c>
      <c r="N53" s="111" t="str">
        <f>IF(M53="","",(IF(Q53='94KMInput'!K117,"","ERROR!")))</f>
        <v>#REF!</v>
      </c>
      <c r="O53" s="64"/>
      <c r="P53" s="133"/>
      <c r="Q53" s="116" t="str">
        <f t="shared" si="9"/>
        <v>#REF!</v>
      </c>
      <c r="R53" s="134"/>
      <c r="S53" s="134"/>
      <c r="T53" s="134"/>
      <c r="U53" s="135"/>
      <c r="V53" s="134"/>
      <c r="W53" s="134"/>
      <c r="X53" s="134" t="str">
        <f t="shared" si="18"/>
        <v/>
      </c>
      <c r="Y53" s="136"/>
      <c r="Z53" s="137"/>
      <c r="AA53" s="137"/>
      <c r="AB53" s="137"/>
      <c r="AC53" s="138" t="str">
        <f>'94KMInput'!T160</f>
        <v/>
      </c>
      <c r="AD53" s="139">
        <f>'94KMInput'!V160-'94KMInput'!U160</f>
        <v>0</v>
      </c>
      <c r="AE53" s="140" t="str">
        <f t="shared" si="4"/>
        <v/>
      </c>
      <c r="AF53" s="141">
        <v>3.75</v>
      </c>
      <c r="AG53" s="142">
        <f t="shared" si="5"/>
        <v>0</v>
      </c>
      <c r="AH53" s="108" t="str">
        <f>HYPERLINK('94KMInput'!AE160)</f>
        <v/>
      </c>
      <c r="AI53" s="108" t="str">
        <f>HYPERLINK('94KMInput'!AF160)</f>
        <v/>
      </c>
      <c r="AJ53" s="108" t="str">
        <f>HYPERLINK('94KMInput'!AG160)</f>
        <v/>
      </c>
      <c r="AK53" s="108" t="str">
        <f>HYPERLINK('94KMInput'!AH160)</f>
        <v/>
      </c>
      <c r="AL53" s="108" t="str">
        <f>HYPERLINK('94KMInput'!AI160)</f>
        <v/>
      </c>
      <c r="AM53" s="108" t="str">
        <f>HYPERLINK('94KMInput'!AJ160)</f>
        <v/>
      </c>
      <c r="AN53" s="108" t="str">
        <f>HYPERLINK('94KMInput'!AK160)</f>
        <v/>
      </c>
      <c r="AO53" s="108" t="str">
        <f>HYPERLINK('94KMInput'!AL160)</f>
        <v/>
      </c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</row>
    <row r="54" ht="10.5" customHeight="1">
      <c r="A54" s="109" t="str">
        <f t="shared" si="1"/>
        <v>94KM</v>
      </c>
      <c r="B54" s="12">
        <f t="shared" si="2"/>
        <v>2020</v>
      </c>
      <c r="C54" s="12">
        <f t="shared" si="3"/>
        <v>7</v>
      </c>
      <c r="D54" s="110">
        <f>'94KMInput'!B118</f>
        <v>44025</v>
      </c>
      <c r="E54" s="111" t="str">
        <f t="shared" si="8"/>
        <v>EQY</v>
      </c>
      <c r="F54" s="112" t="str">
        <f>'94KMInput'!H118</f>
        <v>JZI</v>
      </c>
      <c r="G54" s="111" t="str">
        <f>'94KMInput'!O118</f>
        <v>Kevin Mock</v>
      </c>
      <c r="H54" s="111" t="str">
        <f>'94KMInput'!P118</f>
        <v/>
      </c>
      <c r="I54" s="111" t="str">
        <f>'94KMInput'!R118</f>
        <v>Passenger</v>
      </c>
      <c r="J54" s="112" t="str">
        <f>'94KMInput'!S118</f>
        <v>Bundy</v>
      </c>
      <c r="K54" s="113" t="str">
        <f>'94KMInput'!AD118</f>
        <v/>
      </c>
      <c r="L54" s="114"/>
      <c r="M54" s="115">
        <f>'94KMInput'!L118</f>
        <v>0.8</v>
      </c>
      <c r="N54" s="111" t="str">
        <f>IF(M54="","",(IF(Q54='94KMInput'!K118,"","ERROR!")))</f>
        <v>#REF!</v>
      </c>
      <c r="O54" s="64"/>
      <c r="P54" s="133"/>
      <c r="Q54" s="116" t="str">
        <f t="shared" si="9"/>
        <v>#REF!</v>
      </c>
      <c r="R54" s="134"/>
      <c r="S54" s="134"/>
      <c r="T54" s="134"/>
      <c r="U54" s="135"/>
      <c r="V54" s="134">
        <v>75.0</v>
      </c>
      <c r="W54" s="134"/>
      <c r="X54" s="134" t="str">
        <f t="shared" si="18"/>
        <v/>
      </c>
      <c r="Y54" s="136"/>
      <c r="Z54" s="137"/>
      <c r="AA54" s="137"/>
      <c r="AB54" s="137"/>
      <c r="AC54" s="138" t="str">
        <f>'94KMInput'!T161</f>
        <v/>
      </c>
      <c r="AD54" s="139">
        <f>'94KMInput'!V161-'94KMInput'!U161</f>
        <v>0</v>
      </c>
      <c r="AE54" s="140" t="str">
        <f t="shared" si="4"/>
        <v/>
      </c>
      <c r="AF54" s="141">
        <v>3.75</v>
      </c>
      <c r="AG54" s="142">
        <f t="shared" si="5"/>
        <v>0</v>
      </c>
      <c r="AH54" s="108" t="str">
        <f>HYPERLINK('94KMInput'!AE161)</f>
        <v/>
      </c>
      <c r="AI54" s="108" t="str">
        <f>HYPERLINK('94KMInput'!AF161)</f>
        <v/>
      </c>
      <c r="AJ54" s="108" t="str">
        <f>HYPERLINK('94KMInput'!AG161)</f>
        <v/>
      </c>
      <c r="AK54" s="108" t="str">
        <f>HYPERLINK('94KMInput'!AH161)</f>
        <v/>
      </c>
      <c r="AL54" s="108" t="str">
        <f>HYPERLINK('94KMInput'!AI161)</f>
        <v/>
      </c>
      <c r="AM54" s="108" t="str">
        <f>HYPERLINK('94KMInput'!AJ161)</f>
        <v/>
      </c>
      <c r="AN54" s="108" t="str">
        <f>HYPERLINK('94KMInput'!AK161)</f>
        <v/>
      </c>
      <c r="AO54" s="108" t="str">
        <f>HYPERLINK('94KMInput'!AL161)</f>
        <v/>
      </c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</row>
    <row r="55" ht="10.5" customHeight="1">
      <c r="A55" s="109" t="str">
        <f t="shared" si="1"/>
        <v>94KM</v>
      </c>
      <c r="B55" s="12">
        <f t="shared" si="2"/>
        <v>2020</v>
      </c>
      <c r="C55" s="12">
        <f t="shared" si="3"/>
        <v>7</v>
      </c>
      <c r="D55" s="110">
        <f>'94KMInput'!B119</f>
        <v>44025</v>
      </c>
      <c r="E55" s="111" t="str">
        <f t="shared" si="8"/>
        <v>JZI</v>
      </c>
      <c r="F55" s="112" t="str">
        <f>'94KMInput'!H119</f>
        <v>EQY</v>
      </c>
      <c r="G55" s="111" t="str">
        <f>'94KMInput'!O119</f>
        <v>Kevin Mock</v>
      </c>
      <c r="H55" s="111" t="str">
        <f>'94KMInput'!P119</f>
        <v/>
      </c>
      <c r="I55" s="111" t="str">
        <f>'94KMInput'!R119</f>
        <v>Passenger</v>
      </c>
      <c r="J55" s="112" t="str">
        <f>'94KMInput'!S119</f>
        <v>Bundy</v>
      </c>
      <c r="K55" s="113" t="str">
        <f>'94KMInput'!AD119</f>
        <v/>
      </c>
      <c r="L55" s="114"/>
      <c r="M55" s="115">
        <f>'94KMInput'!L119</f>
        <v>0.8</v>
      </c>
      <c r="N55" s="111" t="str">
        <f>IF(M55="","",(IF(Q55='94KMInput'!K119,"","ERROR!")))</f>
        <v>#REF!</v>
      </c>
      <c r="O55" s="64"/>
      <c r="P55" s="133"/>
      <c r="Q55" s="116" t="str">
        <f t="shared" si="9"/>
        <v>#REF!</v>
      </c>
      <c r="R55" s="134"/>
      <c r="S55" s="134"/>
      <c r="T55" s="134"/>
      <c r="U55" s="135"/>
      <c r="V55" s="134"/>
      <c r="W55" s="134"/>
      <c r="X55" s="134" t="str">
        <f t="shared" si="18"/>
        <v/>
      </c>
      <c r="Y55" s="136"/>
      <c r="Z55" s="137"/>
      <c r="AA55" s="137"/>
      <c r="AB55" s="137"/>
      <c r="AC55" s="138" t="str">
        <f>'94KMInput'!T162</f>
        <v/>
      </c>
      <c r="AD55" s="139">
        <f>'94KMInput'!V162-'94KMInput'!U162</f>
        <v>0</v>
      </c>
      <c r="AE55" s="140" t="str">
        <f t="shared" si="4"/>
        <v/>
      </c>
      <c r="AF55" s="141">
        <v>3.75</v>
      </c>
      <c r="AG55" s="142">
        <f t="shared" si="5"/>
        <v>0</v>
      </c>
      <c r="AH55" s="108" t="str">
        <f>HYPERLINK('94KMInput'!AE162)</f>
        <v/>
      </c>
      <c r="AI55" s="108" t="str">
        <f>HYPERLINK('94KMInput'!AF162)</f>
        <v/>
      </c>
      <c r="AJ55" s="108" t="str">
        <f>HYPERLINK('94KMInput'!AG162)</f>
        <v/>
      </c>
      <c r="AK55" s="108" t="str">
        <f>HYPERLINK('94KMInput'!AH162)</f>
        <v/>
      </c>
      <c r="AL55" s="108" t="str">
        <f>HYPERLINK('94KMInput'!AI162)</f>
        <v/>
      </c>
      <c r="AM55" s="108" t="str">
        <f>HYPERLINK('94KMInput'!AJ162)</f>
        <v/>
      </c>
      <c r="AN55" s="108" t="str">
        <f>HYPERLINK('94KMInput'!AK162)</f>
        <v/>
      </c>
      <c r="AO55" s="108" t="str">
        <f>HYPERLINK('94KMInput'!AL162)</f>
        <v/>
      </c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</row>
    <row r="56" ht="10.5" customHeight="1">
      <c r="A56" s="109" t="str">
        <f t="shared" si="1"/>
        <v>94KM</v>
      </c>
      <c r="B56" s="12">
        <f t="shared" si="2"/>
        <v>2020</v>
      </c>
      <c r="C56" s="12">
        <f t="shared" si="3"/>
        <v>7</v>
      </c>
      <c r="D56" s="110">
        <f>'94KMInput'!B120</f>
        <v>44025</v>
      </c>
      <c r="E56" s="111" t="str">
        <f t="shared" si="8"/>
        <v>EQY</v>
      </c>
      <c r="F56" s="112" t="str">
        <f>'94KMInput'!H120</f>
        <v>INT</v>
      </c>
      <c r="G56" s="111" t="str">
        <f>'94KMInput'!O120</f>
        <v>Kevin Mock</v>
      </c>
      <c r="H56" s="111" t="str">
        <f>'94KMInput'!P120</f>
        <v/>
      </c>
      <c r="I56" s="111" t="str">
        <f>'94KMInput'!R120</f>
        <v>Passenger</v>
      </c>
      <c r="J56" s="112" t="str">
        <f>'94KMInput'!S120</f>
        <v>Bundy</v>
      </c>
      <c r="K56" s="113" t="str">
        <f>'94KMInput'!AD120</f>
        <v/>
      </c>
      <c r="L56" s="114"/>
      <c r="M56" s="115">
        <f>'94KMInput'!L120</f>
        <v>0.4</v>
      </c>
      <c r="N56" s="111" t="str">
        <f>IF(M56="","",(IF(Q56='94KMInput'!K120,"","ERROR!")))</f>
        <v>#REF!</v>
      </c>
      <c r="O56" s="64"/>
      <c r="P56" s="133">
        <v>4326.0</v>
      </c>
      <c r="Q56" s="116" t="str">
        <f t="shared" si="9"/>
        <v>#REF!</v>
      </c>
      <c r="R56" s="134"/>
      <c r="S56" s="134"/>
      <c r="T56" s="134"/>
      <c r="U56" s="135"/>
      <c r="V56" s="134"/>
      <c r="W56" s="134"/>
      <c r="X56" s="134" t="str">
        <f t="shared" si="18"/>
        <v/>
      </c>
      <c r="Y56" s="136"/>
      <c r="Z56" s="137" t="s">
        <v>102</v>
      </c>
      <c r="AA56" s="137">
        <v>400.0</v>
      </c>
      <c r="AB56" s="137" t="s">
        <v>163</v>
      </c>
      <c r="AC56" s="138" t="str">
        <f>'94KMInput'!T163</f>
        <v/>
      </c>
      <c r="AD56" s="139">
        <f>'94KMInput'!V163-'94KMInput'!U163</f>
        <v>0</v>
      </c>
      <c r="AE56" s="140" t="str">
        <f t="shared" si="4"/>
        <v/>
      </c>
      <c r="AF56" s="141">
        <v>3.75</v>
      </c>
      <c r="AG56" s="142">
        <f t="shared" si="5"/>
        <v>0</v>
      </c>
      <c r="AH56" s="108" t="str">
        <f>HYPERLINK('94KMInput'!AE163)</f>
        <v/>
      </c>
      <c r="AI56" s="108" t="str">
        <f>HYPERLINK('94KMInput'!AF163)</f>
        <v/>
      </c>
      <c r="AJ56" s="108" t="str">
        <f>HYPERLINK('94KMInput'!AG163)</f>
        <v/>
      </c>
      <c r="AK56" s="108" t="str">
        <f>HYPERLINK('94KMInput'!AH163)</f>
        <v/>
      </c>
      <c r="AL56" s="108" t="str">
        <f>HYPERLINK('94KMInput'!AI163)</f>
        <v/>
      </c>
      <c r="AM56" s="108" t="str">
        <f>HYPERLINK('94KMInput'!AJ163)</f>
        <v/>
      </c>
      <c r="AN56" s="108" t="str">
        <f>HYPERLINK('94KMInput'!AK163)</f>
        <v/>
      </c>
      <c r="AO56" s="108" t="str">
        <f>HYPERLINK('94KMInput'!AL163)</f>
        <v/>
      </c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</row>
    <row r="57" ht="10.5" customHeight="1">
      <c r="A57" s="117" t="str">
        <f t="shared" si="1"/>
        <v>94KM</v>
      </c>
      <c r="B57" s="118">
        <f t="shared" si="2"/>
        <v>2020</v>
      </c>
      <c r="C57" s="118">
        <f t="shared" si="3"/>
        <v>8</v>
      </c>
      <c r="D57" s="119">
        <f>'94KMInput'!B132</f>
        <v>44056</v>
      </c>
      <c r="E57" s="120" t="str">
        <f t="shared" si="8"/>
        <v>INT</v>
      </c>
      <c r="F57" s="121" t="str">
        <f>'94KMInput'!H132</f>
        <v>GSO</v>
      </c>
      <c r="G57" s="120" t="str">
        <f>'94KMInput'!O132</f>
        <v>Kevin Mock</v>
      </c>
      <c r="H57" s="120" t="str">
        <f>'94KMInput'!P132</f>
        <v/>
      </c>
      <c r="I57" s="120" t="str">
        <f>'94KMInput'!R132</f>
        <v>Non-Rev</v>
      </c>
      <c r="J57" s="121" t="str">
        <f>'94KMInput'!S132</f>
        <v>Checkride</v>
      </c>
      <c r="K57" s="122" t="str">
        <f>'94KMInput'!AD132</f>
        <v/>
      </c>
      <c r="L57" s="123"/>
      <c r="M57" s="124">
        <f>'94KMInput'!L132</f>
        <v>0.3</v>
      </c>
      <c r="N57" s="120" t="str">
        <f>IF(M57="","",(IF(Q57='94KMInput'!K132,"","ERROR!")))</f>
        <v>#REF!</v>
      </c>
      <c r="O57" s="120"/>
      <c r="P57" s="121"/>
      <c r="Q57" s="124" t="str">
        <f t="shared" si="9"/>
        <v>#REF!</v>
      </c>
      <c r="R57" s="125"/>
      <c r="S57" s="125"/>
      <c r="T57" s="125"/>
      <c r="U57" s="126"/>
      <c r="V57" s="125"/>
      <c r="W57" s="125"/>
      <c r="X57" s="125" t="str">
        <f t="shared" si="18"/>
        <v/>
      </c>
      <c r="Y57" s="121"/>
      <c r="Z57" s="128"/>
      <c r="AA57" s="128"/>
      <c r="AB57" s="128"/>
      <c r="AC57" s="143" t="str">
        <f>'94KMInput'!T175</f>
        <v/>
      </c>
      <c r="AD57" s="144">
        <f>'94KMInput'!V175-'94KMInput'!U175</f>
        <v>0</v>
      </c>
      <c r="AE57" s="125" t="str">
        <f t="shared" si="4"/>
        <v/>
      </c>
      <c r="AF57" s="131">
        <v>3.75</v>
      </c>
      <c r="AG57" s="120">
        <f t="shared" si="5"/>
        <v>0</v>
      </c>
      <c r="AH57" s="132" t="str">
        <f>HYPERLINK('94KMInput'!AE175)</f>
        <v/>
      </c>
      <c r="AI57" s="132" t="str">
        <f>HYPERLINK('94KMInput'!AF175)</f>
        <v/>
      </c>
      <c r="AJ57" s="132" t="str">
        <f>HYPERLINK('94KMInput'!AG175)</f>
        <v/>
      </c>
      <c r="AK57" s="132" t="str">
        <f>HYPERLINK('94KMInput'!AH175)</f>
        <v/>
      </c>
      <c r="AL57" s="132" t="str">
        <f>HYPERLINK('94KMInput'!AI175)</f>
        <v/>
      </c>
      <c r="AM57" s="132" t="str">
        <f>HYPERLINK('94KMInput'!AJ175)</f>
        <v/>
      </c>
      <c r="AN57" s="132" t="str">
        <f>HYPERLINK('94KMInput'!AK175)</f>
        <v/>
      </c>
      <c r="AO57" s="132" t="str">
        <f>HYPERLINK('94KMInput'!AL175)</f>
        <v/>
      </c>
      <c r="AP57" s="118"/>
      <c r="AQ57" s="118"/>
      <c r="AR57" s="118"/>
      <c r="AS57" s="118"/>
      <c r="AT57" s="118"/>
      <c r="AU57" s="118"/>
      <c r="AV57" s="118"/>
      <c r="AW57" s="118"/>
      <c r="AX57" s="118"/>
      <c r="AY57" s="118"/>
      <c r="AZ57" s="118"/>
      <c r="BA57" s="118"/>
      <c r="BB57" s="118"/>
      <c r="BC57" s="118"/>
      <c r="BD57" s="118"/>
      <c r="BE57" s="118"/>
      <c r="BF57" s="118"/>
      <c r="BG57" s="118"/>
      <c r="BH57" s="118"/>
      <c r="BI57" s="118"/>
      <c r="BJ57" s="118"/>
      <c r="BK57" s="118"/>
      <c r="BL57" s="118"/>
      <c r="BM57" s="118"/>
      <c r="BN57" s="118"/>
      <c r="BO57" s="118"/>
      <c r="BP57" s="118"/>
      <c r="BQ57" s="118"/>
      <c r="BR57" s="118"/>
      <c r="BS57" s="118"/>
      <c r="BT57" s="118"/>
      <c r="BU57" s="118"/>
      <c r="BV57" s="118"/>
      <c r="BW57" s="118"/>
      <c r="BX57" s="118"/>
      <c r="BY57" s="118"/>
      <c r="BZ57" s="118"/>
      <c r="CA57" s="118"/>
      <c r="CB57" s="118"/>
      <c r="CC57" s="118"/>
      <c r="CD57" s="118"/>
      <c r="CE57" s="118"/>
      <c r="CF57" s="118"/>
      <c r="CG57" s="118"/>
      <c r="CH57" s="118"/>
      <c r="CI57" s="118"/>
      <c r="CJ57" s="118"/>
      <c r="CK57" s="118"/>
      <c r="CL57" s="118"/>
      <c r="CM57" s="118"/>
      <c r="CN57" s="118"/>
      <c r="CO57" s="118"/>
      <c r="CP57" s="118"/>
      <c r="CQ57" s="118"/>
      <c r="CR57" s="118"/>
      <c r="CS57" s="118"/>
      <c r="CT57" s="118"/>
      <c r="CU57" s="118"/>
      <c r="CV57" s="118"/>
      <c r="CW57" s="118"/>
      <c r="CX57" s="118"/>
      <c r="CY57" s="118"/>
      <c r="CZ57" s="118"/>
      <c r="DA57" s="118"/>
      <c r="DB57" s="118"/>
      <c r="DC57" s="118"/>
    </row>
    <row r="58" ht="10.5" customHeight="1">
      <c r="A58" s="117" t="str">
        <f t="shared" si="1"/>
        <v>94KM</v>
      </c>
      <c r="B58" s="118">
        <f t="shared" si="2"/>
        <v>2020</v>
      </c>
      <c r="C58" s="118">
        <f t="shared" si="3"/>
        <v>8</v>
      </c>
      <c r="D58" s="119">
        <f>'94KMInput'!B133</f>
        <v>44056</v>
      </c>
      <c r="E58" s="120" t="str">
        <f t="shared" si="8"/>
        <v>GSO</v>
      </c>
      <c r="F58" s="121" t="str">
        <f>'94KMInput'!H133</f>
        <v>GSO</v>
      </c>
      <c r="G58" s="120" t="str">
        <f>'94KMInput'!O133</f>
        <v>Kevin Mock</v>
      </c>
      <c r="H58" s="120" t="str">
        <f>'94KMInput'!P133</f>
        <v/>
      </c>
      <c r="I58" s="120" t="str">
        <f>'94KMInput'!R133</f>
        <v>Non-Rev</v>
      </c>
      <c r="J58" s="121" t="str">
        <f>'94KMInput'!S133</f>
        <v>Checkride</v>
      </c>
      <c r="K58" s="122" t="str">
        <f>'94KMInput'!AD133</f>
        <v/>
      </c>
      <c r="L58" s="123"/>
      <c r="M58" s="124">
        <f>'94KMInput'!L133</f>
        <v>1.2</v>
      </c>
      <c r="N58" s="120" t="str">
        <f>IF(M58="","",(IF(Q58='94KMInput'!K133,"","ERROR!")))</f>
        <v>#REF!</v>
      </c>
      <c r="O58" s="120"/>
      <c r="P58" s="121"/>
      <c r="Q58" s="124" t="str">
        <f t="shared" si="9"/>
        <v>#REF!</v>
      </c>
      <c r="R58" s="125"/>
      <c r="S58" s="125"/>
      <c r="T58" s="125"/>
      <c r="U58" s="126"/>
      <c r="V58" s="125"/>
      <c r="W58" s="125"/>
      <c r="X58" s="125" t="str">
        <f t="shared" si="18"/>
        <v/>
      </c>
      <c r="Y58" s="121"/>
      <c r="Z58" s="128"/>
      <c r="AA58" s="128"/>
      <c r="AB58" s="128"/>
      <c r="AC58" s="143" t="str">
        <f>'94KMInput'!T176</f>
        <v/>
      </c>
      <c r="AD58" s="144">
        <f>'94KMInput'!V176-'94KMInput'!U176</f>
        <v>0</v>
      </c>
      <c r="AE58" s="125" t="str">
        <f t="shared" si="4"/>
        <v/>
      </c>
      <c r="AF58" s="131">
        <v>3.75</v>
      </c>
      <c r="AG58" s="120">
        <f t="shared" si="5"/>
        <v>0</v>
      </c>
      <c r="AH58" s="132" t="str">
        <f>HYPERLINK('94KMInput'!AE176)</f>
        <v/>
      </c>
      <c r="AI58" s="132" t="str">
        <f>HYPERLINK('94KMInput'!AF176)</f>
        <v/>
      </c>
      <c r="AJ58" s="132" t="str">
        <f>HYPERLINK('94KMInput'!AG176)</f>
        <v/>
      </c>
      <c r="AK58" s="132" t="str">
        <f>HYPERLINK('94KMInput'!AH176)</f>
        <v/>
      </c>
      <c r="AL58" s="132" t="str">
        <f>HYPERLINK('94KMInput'!AI176)</f>
        <v/>
      </c>
      <c r="AM58" s="132" t="str">
        <f>HYPERLINK('94KMInput'!AJ176)</f>
        <v/>
      </c>
      <c r="AN58" s="132" t="str">
        <f>HYPERLINK('94KMInput'!AK176)</f>
        <v/>
      </c>
      <c r="AO58" s="132" t="str">
        <f>HYPERLINK('94KMInput'!AL176)</f>
        <v/>
      </c>
      <c r="AP58" s="118"/>
      <c r="AQ58" s="118"/>
      <c r="AR58" s="118"/>
      <c r="AS58" s="118"/>
      <c r="AT58" s="118"/>
      <c r="AU58" s="118"/>
      <c r="AV58" s="118"/>
      <c r="AW58" s="118"/>
      <c r="AX58" s="118"/>
      <c r="AY58" s="118"/>
      <c r="AZ58" s="118"/>
      <c r="BA58" s="118"/>
      <c r="BB58" s="118"/>
      <c r="BC58" s="118"/>
      <c r="BD58" s="118"/>
      <c r="BE58" s="118"/>
      <c r="BF58" s="118"/>
      <c r="BG58" s="118"/>
      <c r="BH58" s="118"/>
      <c r="BI58" s="118"/>
      <c r="BJ58" s="118"/>
      <c r="BK58" s="118"/>
      <c r="BL58" s="118"/>
      <c r="BM58" s="118"/>
      <c r="BN58" s="118"/>
      <c r="BO58" s="118"/>
      <c r="BP58" s="118"/>
      <c r="BQ58" s="118"/>
      <c r="BR58" s="118"/>
      <c r="BS58" s="118"/>
      <c r="BT58" s="118"/>
      <c r="BU58" s="118"/>
      <c r="BV58" s="118"/>
      <c r="BW58" s="118"/>
      <c r="BX58" s="118"/>
      <c r="BY58" s="118"/>
      <c r="BZ58" s="118"/>
      <c r="CA58" s="118"/>
      <c r="CB58" s="118"/>
      <c r="CC58" s="118"/>
      <c r="CD58" s="118"/>
      <c r="CE58" s="118"/>
      <c r="CF58" s="118"/>
      <c r="CG58" s="118"/>
      <c r="CH58" s="118"/>
      <c r="CI58" s="118"/>
      <c r="CJ58" s="118"/>
      <c r="CK58" s="118"/>
      <c r="CL58" s="118"/>
      <c r="CM58" s="118"/>
      <c r="CN58" s="118"/>
      <c r="CO58" s="118"/>
      <c r="CP58" s="118"/>
      <c r="CQ58" s="118"/>
      <c r="CR58" s="118"/>
      <c r="CS58" s="118"/>
      <c r="CT58" s="118"/>
      <c r="CU58" s="118"/>
      <c r="CV58" s="118"/>
      <c r="CW58" s="118"/>
      <c r="CX58" s="118"/>
      <c r="CY58" s="118"/>
      <c r="CZ58" s="118"/>
      <c r="DA58" s="118"/>
      <c r="DB58" s="118"/>
      <c r="DC58" s="118"/>
    </row>
    <row r="59" ht="10.5" customHeight="1">
      <c r="A59" s="117" t="str">
        <f t="shared" si="1"/>
        <v>94KM</v>
      </c>
      <c r="B59" s="118">
        <f t="shared" si="2"/>
        <v>2020</v>
      </c>
      <c r="C59" s="118">
        <f t="shared" si="3"/>
        <v>8</v>
      </c>
      <c r="D59" s="119">
        <f>'94KMInput'!B134</f>
        <v>44056</v>
      </c>
      <c r="E59" s="120" t="str">
        <f t="shared" si="8"/>
        <v>GSO</v>
      </c>
      <c r="F59" s="121" t="str">
        <f>'94KMInput'!H134</f>
        <v>BUY</v>
      </c>
      <c r="G59" s="120" t="str">
        <f>'94KMInput'!O134</f>
        <v>Kevin Mock</v>
      </c>
      <c r="H59" s="120" t="str">
        <f>'94KMInput'!P134</f>
        <v/>
      </c>
      <c r="I59" s="120" t="str">
        <f>'94KMInput'!R134</f>
        <v>Non-Rev</v>
      </c>
      <c r="J59" s="121" t="str">
        <f>'94KMInput'!S134</f>
        <v>Checkride</v>
      </c>
      <c r="K59" s="122" t="str">
        <f>'94KMInput'!AD134</f>
        <v/>
      </c>
      <c r="L59" s="123"/>
      <c r="M59" s="124">
        <f>'94KMInput'!L134</f>
        <v>0.1</v>
      </c>
      <c r="N59" s="120" t="str">
        <f>IF(M59="","",(IF(Q59='94KMInput'!K134,"","ERROR!")))</f>
        <v>#REF!</v>
      </c>
      <c r="O59" s="120"/>
      <c r="P59" s="121"/>
      <c r="Q59" s="124" t="str">
        <f t="shared" si="9"/>
        <v>#REF!</v>
      </c>
      <c r="R59" s="125"/>
      <c r="S59" s="125"/>
      <c r="T59" s="125"/>
      <c r="U59" s="126"/>
      <c r="V59" s="125"/>
      <c r="W59" s="125"/>
      <c r="X59" s="125" t="str">
        <f t="shared" si="18"/>
        <v/>
      </c>
      <c r="Y59" s="121"/>
      <c r="Z59" s="128"/>
      <c r="AA59" s="128"/>
      <c r="AB59" s="128"/>
      <c r="AC59" s="143" t="str">
        <f>'94KMInput'!T177</f>
        <v/>
      </c>
      <c r="AD59" s="144">
        <f>'94KMInput'!V177-'94KMInput'!U177</f>
        <v>0</v>
      </c>
      <c r="AE59" s="125" t="str">
        <f t="shared" si="4"/>
        <v/>
      </c>
      <c r="AF59" s="131">
        <v>3.75</v>
      </c>
      <c r="AG59" s="120">
        <f t="shared" si="5"/>
        <v>0</v>
      </c>
      <c r="AH59" s="132" t="str">
        <f>HYPERLINK('94KMInput'!AE177)</f>
        <v/>
      </c>
      <c r="AI59" s="132" t="str">
        <f>HYPERLINK('94KMInput'!AF177)</f>
        <v/>
      </c>
      <c r="AJ59" s="132" t="str">
        <f>HYPERLINK('94KMInput'!AG177)</f>
        <v/>
      </c>
      <c r="AK59" s="132" t="str">
        <f>HYPERLINK('94KMInput'!AH177)</f>
        <v/>
      </c>
      <c r="AL59" s="132" t="str">
        <f>HYPERLINK('94KMInput'!AI177)</f>
        <v/>
      </c>
      <c r="AM59" s="132" t="str">
        <f>HYPERLINK('94KMInput'!AJ177)</f>
        <v/>
      </c>
      <c r="AN59" s="132" t="str">
        <f>HYPERLINK('94KMInput'!AK177)</f>
        <v/>
      </c>
      <c r="AO59" s="132" t="str">
        <f>HYPERLINK('94KMInput'!AL177)</f>
        <v/>
      </c>
      <c r="AP59" s="118"/>
      <c r="AQ59" s="118"/>
      <c r="AR59" s="118"/>
      <c r="AS59" s="118"/>
      <c r="AT59" s="118"/>
      <c r="AU59" s="118"/>
      <c r="AV59" s="118"/>
      <c r="AW59" s="118"/>
      <c r="AX59" s="118"/>
      <c r="AY59" s="118"/>
      <c r="AZ59" s="118"/>
      <c r="BA59" s="118"/>
      <c r="BB59" s="118"/>
      <c r="BC59" s="118"/>
      <c r="BD59" s="118"/>
      <c r="BE59" s="118"/>
      <c r="BF59" s="118"/>
      <c r="BG59" s="118"/>
      <c r="BH59" s="118"/>
      <c r="BI59" s="118"/>
      <c r="BJ59" s="118"/>
      <c r="BK59" s="118"/>
      <c r="BL59" s="118"/>
      <c r="BM59" s="118"/>
      <c r="BN59" s="118"/>
      <c r="BO59" s="118"/>
      <c r="BP59" s="118"/>
      <c r="BQ59" s="118"/>
      <c r="BR59" s="118"/>
      <c r="BS59" s="118"/>
      <c r="BT59" s="118"/>
      <c r="BU59" s="118"/>
      <c r="BV59" s="118"/>
      <c r="BW59" s="118"/>
      <c r="BX59" s="118"/>
      <c r="BY59" s="118"/>
      <c r="BZ59" s="118"/>
      <c r="CA59" s="118"/>
      <c r="CB59" s="118"/>
      <c r="CC59" s="118"/>
      <c r="CD59" s="118"/>
      <c r="CE59" s="118"/>
      <c r="CF59" s="118"/>
      <c r="CG59" s="118"/>
      <c r="CH59" s="118"/>
      <c r="CI59" s="118"/>
      <c r="CJ59" s="118"/>
      <c r="CK59" s="118"/>
      <c r="CL59" s="118"/>
      <c r="CM59" s="118"/>
      <c r="CN59" s="118"/>
      <c r="CO59" s="118"/>
      <c r="CP59" s="118"/>
      <c r="CQ59" s="118"/>
      <c r="CR59" s="118"/>
      <c r="CS59" s="118"/>
      <c r="CT59" s="118"/>
      <c r="CU59" s="118"/>
      <c r="CV59" s="118"/>
      <c r="CW59" s="118"/>
      <c r="CX59" s="118"/>
      <c r="CY59" s="118"/>
      <c r="CZ59" s="118"/>
      <c r="DA59" s="118"/>
      <c r="DB59" s="118"/>
      <c r="DC59" s="118"/>
    </row>
    <row r="60" ht="10.5" customHeight="1">
      <c r="A60" s="117" t="str">
        <f t="shared" si="1"/>
        <v>94KM</v>
      </c>
      <c r="B60" s="118">
        <f t="shared" si="2"/>
        <v>2020</v>
      </c>
      <c r="C60" s="118">
        <f t="shared" si="3"/>
        <v>9</v>
      </c>
      <c r="D60" s="119">
        <f>'94KMInput'!B150</f>
        <v>44102</v>
      </c>
      <c r="E60" s="120" t="str">
        <f t="shared" si="8"/>
        <v>BUY</v>
      </c>
      <c r="F60" s="121" t="str">
        <f>'94KMInput'!H150</f>
        <v>GAI</v>
      </c>
      <c r="G60" s="120" t="str">
        <f>'94KMInput'!O150</f>
        <v>Kevin Mock</v>
      </c>
      <c r="H60" s="120" t="str">
        <f>'94KMInput'!P150</f>
        <v/>
      </c>
      <c r="I60" s="120" t="str">
        <f>'94KMInput'!R150</f>
        <v>Passenger</v>
      </c>
      <c r="J60" s="121" t="str">
        <f>'94KMInput'!S150</f>
        <v>Pureflow</v>
      </c>
      <c r="K60" s="122" t="str">
        <f>'94KMInput'!AD150</f>
        <v/>
      </c>
      <c r="L60" s="123"/>
      <c r="M60" s="124">
        <f>'94KMInput'!L150</f>
        <v>1.2</v>
      </c>
      <c r="N60" s="120" t="str">
        <f>IF(M60="","",(IF(Q60='94KMInput'!K150,"","ERROR!")))</f>
        <v>#REF!</v>
      </c>
      <c r="O60" s="120"/>
      <c r="P60" s="121"/>
      <c r="Q60" s="124" t="str">
        <f t="shared" si="9"/>
        <v>#REF!</v>
      </c>
      <c r="R60" s="125"/>
      <c r="S60" s="125"/>
      <c r="T60" s="125"/>
      <c r="U60" s="126"/>
      <c r="V60" s="125"/>
      <c r="W60" s="125"/>
      <c r="X60" s="125" t="str">
        <f t="shared" si="18"/>
        <v/>
      </c>
      <c r="Y60" s="121"/>
      <c r="Z60" s="128"/>
      <c r="AA60" s="128"/>
      <c r="AB60" s="128"/>
      <c r="AC60" s="143" t="str">
        <f>'94KMInput'!T193</f>
        <v/>
      </c>
      <c r="AD60" s="144">
        <f>'94KMInput'!V193-'94KMInput'!U193</f>
        <v>0</v>
      </c>
      <c r="AE60" s="125" t="str">
        <f t="shared" si="4"/>
        <v/>
      </c>
      <c r="AF60" s="131">
        <v>3.75</v>
      </c>
      <c r="AG60" s="120">
        <f t="shared" si="5"/>
        <v>0</v>
      </c>
      <c r="AH60" s="132" t="str">
        <f>HYPERLINK('94KMInput'!AE193)</f>
        <v/>
      </c>
      <c r="AI60" s="132" t="str">
        <f>HYPERLINK('94KMInput'!AF193)</f>
        <v/>
      </c>
      <c r="AJ60" s="132" t="str">
        <f>HYPERLINK('94KMInput'!AG193)</f>
        <v/>
      </c>
      <c r="AK60" s="132" t="str">
        <f>HYPERLINK('94KMInput'!AH193)</f>
        <v/>
      </c>
      <c r="AL60" s="132" t="str">
        <f>HYPERLINK('94KMInput'!AI193)</f>
        <v/>
      </c>
      <c r="AM60" s="132" t="str">
        <f>HYPERLINK('94KMInput'!AJ193)</f>
        <v/>
      </c>
      <c r="AN60" s="132" t="str">
        <f>HYPERLINK('94KMInput'!AK193)</f>
        <v/>
      </c>
      <c r="AO60" s="132" t="str">
        <f>HYPERLINK('94KMInput'!AL193)</f>
        <v/>
      </c>
      <c r="AP60" s="118"/>
      <c r="AQ60" s="118"/>
      <c r="AR60" s="118"/>
      <c r="AS60" s="118"/>
      <c r="AT60" s="118"/>
      <c r="AU60" s="118"/>
      <c r="AV60" s="118"/>
      <c r="AW60" s="118"/>
      <c r="AX60" s="118"/>
      <c r="AY60" s="118"/>
      <c r="AZ60" s="118"/>
      <c r="BA60" s="118"/>
      <c r="BB60" s="118"/>
      <c r="BC60" s="118"/>
      <c r="BD60" s="118"/>
      <c r="BE60" s="118"/>
      <c r="BF60" s="118"/>
      <c r="BG60" s="118"/>
      <c r="BH60" s="118"/>
      <c r="BI60" s="118"/>
      <c r="BJ60" s="118"/>
      <c r="BK60" s="118"/>
      <c r="BL60" s="118"/>
      <c r="BM60" s="118"/>
      <c r="BN60" s="118"/>
      <c r="BO60" s="118"/>
      <c r="BP60" s="118"/>
      <c r="BQ60" s="118"/>
      <c r="BR60" s="118"/>
      <c r="BS60" s="118"/>
      <c r="BT60" s="118"/>
      <c r="BU60" s="118"/>
      <c r="BV60" s="118"/>
      <c r="BW60" s="118"/>
      <c r="BX60" s="118"/>
      <c r="BY60" s="118"/>
      <c r="BZ60" s="118"/>
      <c r="CA60" s="118"/>
      <c r="CB60" s="118"/>
      <c r="CC60" s="118"/>
      <c r="CD60" s="118"/>
      <c r="CE60" s="118"/>
      <c r="CF60" s="118"/>
      <c r="CG60" s="118"/>
      <c r="CH60" s="118"/>
      <c r="CI60" s="118"/>
      <c r="CJ60" s="118"/>
      <c r="CK60" s="118"/>
      <c r="CL60" s="118"/>
      <c r="CM60" s="118"/>
      <c r="CN60" s="118"/>
      <c r="CO60" s="118"/>
      <c r="CP60" s="118"/>
      <c r="CQ60" s="118"/>
      <c r="CR60" s="118"/>
      <c r="CS60" s="118"/>
      <c r="CT60" s="118"/>
      <c r="CU60" s="118"/>
      <c r="CV60" s="118"/>
      <c r="CW60" s="118"/>
      <c r="CX60" s="118"/>
      <c r="CY60" s="118"/>
      <c r="CZ60" s="118"/>
      <c r="DA60" s="118"/>
      <c r="DB60" s="118"/>
      <c r="DC60" s="118"/>
    </row>
    <row r="61" ht="10.5" customHeight="1">
      <c r="A61" s="117" t="str">
        <f t="shared" si="1"/>
        <v>94KM</v>
      </c>
      <c r="B61" s="118">
        <f t="shared" si="2"/>
        <v>2020</v>
      </c>
      <c r="C61" s="118">
        <f t="shared" si="3"/>
        <v>9</v>
      </c>
      <c r="D61" s="119">
        <f>'94KMInput'!B151</f>
        <v>44102</v>
      </c>
      <c r="E61" s="120" t="str">
        <f t="shared" si="8"/>
        <v>GAI</v>
      </c>
      <c r="F61" s="121" t="str">
        <f>'94KMInput'!H151</f>
        <v>GRD</v>
      </c>
      <c r="G61" s="120" t="str">
        <f>'94KMInput'!O151</f>
        <v>Kevin Mock</v>
      </c>
      <c r="H61" s="120" t="str">
        <f>'94KMInput'!P151</f>
        <v/>
      </c>
      <c r="I61" s="120" t="str">
        <f>'94KMInput'!R151</f>
        <v>Passenger</v>
      </c>
      <c r="J61" s="121" t="str">
        <f>'94KMInput'!S151</f>
        <v>Pureflow</v>
      </c>
      <c r="K61" s="122" t="str">
        <f>'94KMInput'!AD151</f>
        <v/>
      </c>
      <c r="L61" s="123"/>
      <c r="M61" s="124">
        <f>'94KMInput'!L151</f>
        <v>2.5</v>
      </c>
      <c r="N61" s="120" t="str">
        <f>IF(M61="","",(IF(Q61='94KMInput'!K151,"","ERROR!")))</f>
        <v>#REF!</v>
      </c>
      <c r="O61" s="120"/>
      <c r="P61" s="121"/>
      <c r="Q61" s="124" t="str">
        <f t="shared" si="9"/>
        <v>#REF!</v>
      </c>
      <c r="R61" s="125"/>
      <c r="S61" s="125"/>
      <c r="T61" s="125"/>
      <c r="U61" s="126"/>
      <c r="V61" s="125"/>
      <c r="W61" s="125"/>
      <c r="X61" s="125" t="str">
        <f t="shared" si="18"/>
        <v/>
      </c>
      <c r="Y61" s="121"/>
      <c r="Z61" s="128"/>
      <c r="AA61" s="128"/>
      <c r="AB61" s="128"/>
      <c r="AC61" s="143" t="str">
        <f>'94KMInput'!T194</f>
        <v/>
      </c>
      <c r="AD61" s="144">
        <f>'94KMInput'!V194-'94KMInput'!U194</f>
        <v>0</v>
      </c>
      <c r="AE61" s="125" t="str">
        <f t="shared" si="4"/>
        <v/>
      </c>
      <c r="AF61" s="131">
        <v>3.75</v>
      </c>
      <c r="AG61" s="120">
        <f t="shared" si="5"/>
        <v>0</v>
      </c>
      <c r="AH61" s="132" t="str">
        <f>HYPERLINK('94KMInput'!AE194)</f>
        <v/>
      </c>
      <c r="AI61" s="132" t="str">
        <f>HYPERLINK('94KMInput'!AF194)</f>
        <v/>
      </c>
      <c r="AJ61" s="132" t="str">
        <f>HYPERLINK('94KMInput'!AG194)</f>
        <v/>
      </c>
      <c r="AK61" s="132" t="str">
        <f>HYPERLINK('94KMInput'!AH194)</f>
        <v/>
      </c>
      <c r="AL61" s="132" t="str">
        <f>HYPERLINK('94KMInput'!AI194)</f>
        <v/>
      </c>
      <c r="AM61" s="132" t="str">
        <f>HYPERLINK('94KMInput'!AJ194)</f>
        <v/>
      </c>
      <c r="AN61" s="132" t="str">
        <f>HYPERLINK('94KMInput'!AK194)</f>
        <v/>
      </c>
      <c r="AO61" s="132" t="str">
        <f>HYPERLINK('94KMInput'!AL194)</f>
        <v/>
      </c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18"/>
      <c r="BD61" s="118"/>
      <c r="BE61" s="118"/>
      <c r="BF61" s="118"/>
      <c r="BG61" s="118"/>
      <c r="BH61" s="118"/>
      <c r="BI61" s="118"/>
      <c r="BJ61" s="118"/>
      <c r="BK61" s="118"/>
      <c r="BL61" s="118"/>
      <c r="BM61" s="118"/>
      <c r="BN61" s="118"/>
      <c r="BO61" s="118"/>
      <c r="BP61" s="118"/>
      <c r="BQ61" s="118"/>
      <c r="BR61" s="118"/>
      <c r="BS61" s="118"/>
      <c r="BT61" s="118"/>
      <c r="BU61" s="118"/>
      <c r="BV61" s="118"/>
      <c r="BW61" s="118"/>
      <c r="BX61" s="118"/>
      <c r="BY61" s="118"/>
      <c r="BZ61" s="118"/>
      <c r="CA61" s="118"/>
      <c r="CB61" s="118"/>
      <c r="CC61" s="118"/>
      <c r="CD61" s="118"/>
      <c r="CE61" s="118"/>
      <c r="CF61" s="118"/>
      <c r="CG61" s="118"/>
      <c r="CH61" s="118"/>
      <c r="CI61" s="118"/>
      <c r="CJ61" s="118"/>
      <c r="CK61" s="118"/>
      <c r="CL61" s="118"/>
      <c r="CM61" s="118"/>
      <c r="CN61" s="118"/>
      <c r="CO61" s="118"/>
      <c r="CP61" s="118"/>
      <c r="CQ61" s="118"/>
      <c r="CR61" s="118"/>
      <c r="CS61" s="118"/>
      <c r="CT61" s="118"/>
      <c r="CU61" s="118"/>
      <c r="CV61" s="118"/>
      <c r="CW61" s="118"/>
      <c r="CX61" s="118"/>
      <c r="CY61" s="118"/>
      <c r="CZ61" s="118"/>
      <c r="DA61" s="118"/>
      <c r="DB61" s="118"/>
      <c r="DC61" s="118"/>
    </row>
    <row r="62" ht="10.5" customHeight="1">
      <c r="A62" s="117" t="str">
        <f t="shared" si="1"/>
        <v>94KM</v>
      </c>
      <c r="B62" s="118">
        <f t="shared" si="2"/>
        <v>2020</v>
      </c>
      <c r="C62" s="118">
        <f t="shared" si="3"/>
        <v>9</v>
      </c>
      <c r="D62" s="119">
        <f>'94KMInput'!B152</f>
        <v>44102</v>
      </c>
      <c r="E62" s="120" t="str">
        <f t="shared" si="8"/>
        <v>GRD</v>
      </c>
      <c r="F62" s="121" t="str">
        <f>'94KMInput'!H152</f>
        <v>CLT</v>
      </c>
      <c r="G62" s="120" t="str">
        <f>'94KMInput'!O152</f>
        <v>Kevin Mock</v>
      </c>
      <c r="H62" s="120" t="str">
        <f>'94KMInput'!P152</f>
        <v/>
      </c>
      <c r="I62" s="120" t="str">
        <f>'94KMInput'!R152</f>
        <v>Passenger</v>
      </c>
      <c r="J62" s="121" t="str">
        <f>'94KMInput'!S152</f>
        <v>Pureflow</v>
      </c>
      <c r="K62" s="122" t="str">
        <f>'94KMInput'!AD152</f>
        <v/>
      </c>
      <c r="L62" s="123"/>
      <c r="M62" s="124">
        <f>'94KMInput'!L152</f>
        <v>0.6</v>
      </c>
      <c r="N62" s="120" t="str">
        <f>IF(M62="","",(IF(Q62='94KMInput'!K152,"","ERROR!")))</f>
        <v>#REF!</v>
      </c>
      <c r="O62" s="120"/>
      <c r="P62" s="121"/>
      <c r="Q62" s="124" t="str">
        <f t="shared" si="9"/>
        <v>#REF!</v>
      </c>
      <c r="R62" s="125"/>
      <c r="S62" s="125"/>
      <c r="T62" s="125"/>
      <c r="U62" s="126"/>
      <c r="V62" s="125"/>
      <c r="W62" s="125"/>
      <c r="X62" s="125" t="str">
        <f t="shared" si="18"/>
        <v/>
      </c>
      <c r="Y62" s="121"/>
      <c r="Z62" s="128"/>
      <c r="AA62" s="128"/>
      <c r="AB62" s="128"/>
      <c r="AC62" s="143" t="str">
        <f>'94KMInput'!T195</f>
        <v/>
      </c>
      <c r="AD62" s="144">
        <f>'94KMInput'!V195-'94KMInput'!U195</f>
        <v>0</v>
      </c>
      <c r="AE62" s="125" t="str">
        <f t="shared" si="4"/>
        <v/>
      </c>
      <c r="AF62" s="131">
        <v>3.75</v>
      </c>
      <c r="AG62" s="120">
        <f t="shared" si="5"/>
        <v>0</v>
      </c>
      <c r="AH62" s="132" t="str">
        <f>HYPERLINK('94KMInput'!AE195)</f>
        <v/>
      </c>
      <c r="AI62" s="132" t="str">
        <f>HYPERLINK('94KMInput'!AF195)</f>
        <v/>
      </c>
      <c r="AJ62" s="132" t="str">
        <f>HYPERLINK('94KMInput'!AG195)</f>
        <v/>
      </c>
      <c r="AK62" s="132" t="str">
        <f>HYPERLINK('94KMInput'!AH195)</f>
        <v/>
      </c>
      <c r="AL62" s="132" t="str">
        <f>HYPERLINK('94KMInput'!AI195)</f>
        <v/>
      </c>
      <c r="AM62" s="132" t="str">
        <f>HYPERLINK('94KMInput'!AJ195)</f>
        <v/>
      </c>
      <c r="AN62" s="132" t="str">
        <f>HYPERLINK('94KMInput'!AK195)</f>
        <v/>
      </c>
      <c r="AO62" s="132" t="str">
        <f>HYPERLINK('94KMInput'!AL195)</f>
        <v/>
      </c>
      <c r="AP62" s="118"/>
      <c r="AQ62" s="118"/>
      <c r="AR62" s="118"/>
      <c r="AS62" s="118"/>
      <c r="AT62" s="118"/>
      <c r="AU62" s="118"/>
      <c r="AV62" s="118"/>
      <c r="AW62" s="118"/>
      <c r="AX62" s="118"/>
      <c r="AY62" s="118"/>
      <c r="AZ62" s="118"/>
      <c r="BA62" s="118"/>
      <c r="BB62" s="118"/>
      <c r="BC62" s="118"/>
      <c r="BD62" s="118"/>
      <c r="BE62" s="118"/>
      <c r="BF62" s="118"/>
      <c r="BG62" s="118"/>
      <c r="BH62" s="118"/>
      <c r="BI62" s="118"/>
      <c r="BJ62" s="118"/>
      <c r="BK62" s="118"/>
      <c r="BL62" s="118"/>
      <c r="BM62" s="118"/>
      <c r="BN62" s="118"/>
      <c r="BO62" s="118"/>
      <c r="BP62" s="118"/>
      <c r="BQ62" s="118"/>
      <c r="BR62" s="118"/>
      <c r="BS62" s="118"/>
      <c r="BT62" s="118"/>
      <c r="BU62" s="118"/>
      <c r="BV62" s="118"/>
      <c r="BW62" s="118"/>
      <c r="BX62" s="118"/>
      <c r="BY62" s="118"/>
      <c r="BZ62" s="118"/>
      <c r="CA62" s="118"/>
      <c r="CB62" s="118"/>
      <c r="CC62" s="118"/>
      <c r="CD62" s="118"/>
      <c r="CE62" s="118"/>
      <c r="CF62" s="118"/>
      <c r="CG62" s="118"/>
      <c r="CH62" s="118"/>
      <c r="CI62" s="118"/>
      <c r="CJ62" s="118"/>
      <c r="CK62" s="118"/>
      <c r="CL62" s="118"/>
      <c r="CM62" s="118"/>
      <c r="CN62" s="118"/>
      <c r="CO62" s="118"/>
      <c r="CP62" s="118"/>
      <c r="CQ62" s="118"/>
      <c r="CR62" s="118"/>
      <c r="CS62" s="118"/>
      <c r="CT62" s="118"/>
      <c r="CU62" s="118"/>
      <c r="CV62" s="118"/>
      <c r="CW62" s="118"/>
      <c r="CX62" s="118"/>
      <c r="CY62" s="118"/>
      <c r="CZ62" s="118"/>
      <c r="DA62" s="118"/>
      <c r="DB62" s="118"/>
      <c r="DC62" s="118"/>
    </row>
    <row r="63" ht="10.5" customHeight="1">
      <c r="A63" s="117" t="str">
        <f t="shared" si="1"/>
        <v>94KM</v>
      </c>
      <c r="B63" s="118">
        <f t="shared" si="2"/>
        <v>2020</v>
      </c>
      <c r="C63" s="118">
        <f t="shared" si="3"/>
        <v>9</v>
      </c>
      <c r="D63" s="119">
        <f>'94KMInput'!B153</f>
        <v>44102</v>
      </c>
      <c r="E63" s="120" t="str">
        <f t="shared" si="8"/>
        <v>CLT</v>
      </c>
      <c r="F63" s="121" t="str">
        <f>'94KMInput'!H153</f>
        <v>BUY</v>
      </c>
      <c r="G63" s="120" t="str">
        <f>'94KMInput'!O153</f>
        <v>Kevin Mock</v>
      </c>
      <c r="H63" s="120" t="str">
        <f>'94KMInput'!P153</f>
        <v/>
      </c>
      <c r="I63" s="120" t="str">
        <f>'94KMInput'!R153</f>
        <v>Passenger</v>
      </c>
      <c r="J63" s="121" t="str">
        <f>'94KMInput'!S153</f>
        <v>Pureflow</v>
      </c>
      <c r="K63" s="122" t="str">
        <f>'94KMInput'!AD153</f>
        <v/>
      </c>
      <c r="L63" s="123"/>
      <c r="M63" s="124">
        <f>'94KMInput'!L153</f>
        <v>0.5</v>
      </c>
      <c r="N63" s="120" t="str">
        <f>IF(M63="","",(IF(Q63='94KMInput'!K153,"","ERROR!")))</f>
        <v>#REF!</v>
      </c>
      <c r="O63" s="120"/>
      <c r="P63" s="121"/>
      <c r="Q63" s="124" t="str">
        <f t="shared" si="9"/>
        <v>#REF!</v>
      </c>
      <c r="R63" s="125"/>
      <c r="S63" s="125"/>
      <c r="T63" s="125"/>
      <c r="U63" s="126"/>
      <c r="V63" s="125"/>
      <c r="W63" s="125"/>
      <c r="X63" s="125" t="str">
        <f t="shared" si="18"/>
        <v/>
      </c>
      <c r="Y63" s="121"/>
      <c r="Z63" s="128" t="s">
        <v>102</v>
      </c>
      <c r="AA63" s="128">
        <v>400.0</v>
      </c>
      <c r="AB63" s="128" t="s">
        <v>178</v>
      </c>
      <c r="AC63" s="143" t="str">
        <f>'94KMInput'!T196</f>
        <v/>
      </c>
      <c r="AD63" s="144">
        <f>'94KMInput'!V196-'94KMInput'!U196</f>
        <v>0</v>
      </c>
      <c r="AE63" s="125" t="str">
        <f t="shared" si="4"/>
        <v/>
      </c>
      <c r="AF63" s="131">
        <v>3.75</v>
      </c>
      <c r="AG63" s="120">
        <f t="shared" si="5"/>
        <v>0</v>
      </c>
      <c r="AH63" s="132" t="str">
        <f>HYPERLINK('94KMInput'!AE196)</f>
        <v/>
      </c>
      <c r="AI63" s="132" t="str">
        <f>HYPERLINK('94KMInput'!AF196)</f>
        <v/>
      </c>
      <c r="AJ63" s="132" t="str">
        <f>HYPERLINK('94KMInput'!AG196)</f>
        <v/>
      </c>
      <c r="AK63" s="132" t="str">
        <f>HYPERLINK('94KMInput'!AH196)</f>
        <v/>
      </c>
      <c r="AL63" s="132" t="str">
        <f>HYPERLINK('94KMInput'!AI196)</f>
        <v/>
      </c>
      <c r="AM63" s="132" t="str">
        <f>HYPERLINK('94KMInput'!AJ196)</f>
        <v/>
      </c>
      <c r="AN63" s="132" t="str">
        <f>HYPERLINK('94KMInput'!AK196)</f>
        <v/>
      </c>
      <c r="AO63" s="132" t="str">
        <f>HYPERLINK('94KMInput'!AL196)</f>
        <v/>
      </c>
      <c r="AP63" s="118"/>
      <c r="AQ63" s="118"/>
      <c r="AR63" s="118"/>
      <c r="AS63" s="118"/>
      <c r="AT63" s="118"/>
      <c r="AU63" s="118"/>
      <c r="AV63" s="118"/>
      <c r="AW63" s="118"/>
      <c r="AX63" s="118"/>
      <c r="AY63" s="118"/>
      <c r="AZ63" s="118"/>
      <c r="BA63" s="118"/>
      <c r="BB63" s="118"/>
      <c r="BC63" s="118"/>
      <c r="BD63" s="118"/>
      <c r="BE63" s="118"/>
      <c r="BF63" s="118"/>
      <c r="BG63" s="118"/>
      <c r="BH63" s="118"/>
      <c r="BI63" s="118"/>
      <c r="BJ63" s="118"/>
      <c r="BK63" s="118"/>
      <c r="BL63" s="118"/>
      <c r="BM63" s="118"/>
      <c r="BN63" s="118"/>
      <c r="BO63" s="118"/>
      <c r="BP63" s="118"/>
      <c r="BQ63" s="118"/>
      <c r="BR63" s="118"/>
      <c r="BS63" s="118"/>
      <c r="BT63" s="118"/>
      <c r="BU63" s="118"/>
      <c r="BV63" s="118"/>
      <c r="BW63" s="118"/>
      <c r="BX63" s="118"/>
      <c r="BY63" s="118"/>
      <c r="BZ63" s="118"/>
      <c r="CA63" s="118"/>
      <c r="CB63" s="118"/>
      <c r="CC63" s="118"/>
      <c r="CD63" s="118"/>
      <c r="CE63" s="118"/>
      <c r="CF63" s="118"/>
      <c r="CG63" s="118"/>
      <c r="CH63" s="118"/>
      <c r="CI63" s="118"/>
      <c r="CJ63" s="118"/>
      <c r="CK63" s="118"/>
      <c r="CL63" s="118"/>
      <c r="CM63" s="118"/>
      <c r="CN63" s="118"/>
      <c r="CO63" s="118"/>
      <c r="CP63" s="118"/>
      <c r="CQ63" s="118"/>
      <c r="CR63" s="118"/>
      <c r="CS63" s="118"/>
      <c r="CT63" s="118"/>
      <c r="CU63" s="118"/>
      <c r="CV63" s="118"/>
      <c r="CW63" s="118"/>
      <c r="CX63" s="118"/>
      <c r="CY63" s="118"/>
      <c r="CZ63" s="118"/>
      <c r="DA63" s="118"/>
      <c r="DB63" s="118"/>
      <c r="DC63" s="118"/>
    </row>
    <row r="64" ht="10.5" customHeight="1">
      <c r="A64" s="109" t="str">
        <f t="shared" si="1"/>
        <v>94KM</v>
      </c>
      <c r="B64" s="12">
        <f t="shared" si="2"/>
        <v>2020</v>
      </c>
      <c r="C64" s="12">
        <f t="shared" si="3"/>
        <v>9</v>
      </c>
      <c r="D64" s="110">
        <f>'94KMInput'!B154</f>
        <v>44104</v>
      </c>
      <c r="E64" s="111" t="str">
        <f t="shared" si="8"/>
        <v>BUY</v>
      </c>
      <c r="F64" s="112" t="str">
        <f>'94KMInput'!H154</f>
        <v>JQF</v>
      </c>
      <c r="G64" s="111" t="str">
        <f>'94KMInput'!O154</f>
        <v>Kevin Mock</v>
      </c>
      <c r="H64" s="111" t="str">
        <f>'94KMInput'!P154</f>
        <v/>
      </c>
      <c r="I64" s="111" t="str">
        <f>'94KMInput'!R154</f>
        <v>Passenger</v>
      </c>
      <c r="J64" s="112" t="str">
        <f>'94KMInput'!S154</f>
        <v>Willoughby</v>
      </c>
      <c r="K64" s="113" t="str">
        <f>'94KMInput'!AD154</f>
        <v/>
      </c>
      <c r="L64" s="114"/>
      <c r="M64" s="115">
        <f>'94KMInput'!L154</f>
        <v>0.6</v>
      </c>
      <c r="N64" s="111" t="str">
        <f>IF(M64="","",(IF(Q64='94KMInput'!K154,"","ERROR!")))</f>
        <v>#REF!</v>
      </c>
      <c r="O64" s="64"/>
      <c r="P64" s="133"/>
      <c r="Q64" s="116" t="str">
        <f t="shared" si="9"/>
        <v>#REF!</v>
      </c>
      <c r="R64" s="134"/>
      <c r="S64" s="134"/>
      <c r="T64" s="134"/>
      <c r="U64" s="135"/>
      <c r="V64" s="134"/>
      <c r="W64" s="134"/>
      <c r="X64" s="134" t="str">
        <f t="shared" si="18"/>
        <v/>
      </c>
      <c r="Y64" s="136"/>
      <c r="Z64" s="137"/>
      <c r="AA64" s="137"/>
      <c r="AB64" s="137"/>
      <c r="AC64" s="138" t="str">
        <f>'94KMInput'!T197</f>
        <v/>
      </c>
      <c r="AD64" s="139">
        <f>'94KMInput'!V197-'94KMInput'!U197</f>
        <v>0</v>
      </c>
      <c r="AE64" s="140" t="str">
        <f t="shared" si="4"/>
        <v/>
      </c>
      <c r="AF64" s="141">
        <v>3.75</v>
      </c>
      <c r="AG64" s="142">
        <f t="shared" si="5"/>
        <v>0</v>
      </c>
      <c r="AH64" s="108" t="str">
        <f>HYPERLINK('94KMInput'!AE197)</f>
        <v/>
      </c>
      <c r="AI64" s="108" t="str">
        <f>HYPERLINK('94KMInput'!AF197)</f>
        <v/>
      </c>
      <c r="AJ64" s="108" t="str">
        <f>HYPERLINK('94KMInput'!AG197)</f>
        <v/>
      </c>
      <c r="AK64" s="108" t="str">
        <f>HYPERLINK('94KMInput'!AH197)</f>
        <v/>
      </c>
      <c r="AL64" s="108" t="str">
        <f>HYPERLINK('94KMInput'!AI197)</f>
        <v/>
      </c>
      <c r="AM64" s="108" t="str">
        <f>HYPERLINK('94KMInput'!AJ197)</f>
        <v/>
      </c>
      <c r="AN64" s="108" t="str">
        <f>HYPERLINK('94KMInput'!AK197)</f>
        <v/>
      </c>
      <c r="AO64" s="108" t="str">
        <f>HYPERLINK('94KMInput'!AL197)</f>
        <v/>
      </c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</row>
    <row r="65" ht="10.5" customHeight="1">
      <c r="A65" s="109" t="str">
        <f t="shared" si="1"/>
        <v>94KM</v>
      </c>
      <c r="B65" s="12">
        <f t="shared" si="2"/>
        <v>2020</v>
      </c>
      <c r="C65" s="12">
        <f t="shared" si="3"/>
        <v>9</v>
      </c>
      <c r="D65" s="110">
        <f>'94KMInput'!B155</f>
        <v>44104</v>
      </c>
      <c r="E65" s="111" t="str">
        <f t="shared" si="8"/>
        <v>JQF</v>
      </c>
      <c r="F65" s="112" t="str">
        <f>'94KMInput'!H155</f>
        <v>CBE</v>
      </c>
      <c r="G65" s="111" t="str">
        <f>'94KMInput'!O155</f>
        <v>Kevin Mock</v>
      </c>
      <c r="H65" s="111" t="str">
        <f>'94KMInput'!P155</f>
        <v/>
      </c>
      <c r="I65" s="111" t="str">
        <f>'94KMInput'!R155</f>
        <v>Passenger</v>
      </c>
      <c r="J65" s="112" t="str">
        <f>'94KMInput'!S155</f>
        <v>Willoughby</v>
      </c>
      <c r="K65" s="113" t="str">
        <f>'94KMInput'!AD155</f>
        <v/>
      </c>
      <c r="L65" s="114"/>
      <c r="M65" s="115">
        <f>'94KMInput'!L155</f>
        <v>1.4</v>
      </c>
      <c r="N65" s="111" t="str">
        <f>IF(M65="","",(IF(Q65='94KMInput'!K155,"","ERROR!")))</f>
        <v>#REF!</v>
      </c>
      <c r="O65" s="64"/>
      <c r="P65" s="133"/>
      <c r="Q65" s="116" t="str">
        <f t="shared" si="9"/>
        <v>#REF!</v>
      </c>
      <c r="R65" s="134"/>
      <c r="S65" s="134"/>
      <c r="T65" s="134"/>
      <c r="U65" s="135"/>
      <c r="V65" s="134"/>
      <c r="W65" s="134"/>
      <c r="X65" s="134" t="str">
        <f t="shared" si="18"/>
        <v/>
      </c>
      <c r="Y65" s="136"/>
      <c r="Z65" s="137"/>
      <c r="AA65" s="137"/>
      <c r="AB65" s="137"/>
      <c r="AC65" s="138" t="str">
        <f>'94KMInput'!T198</f>
        <v/>
      </c>
      <c r="AD65" s="139">
        <f>'94KMInput'!V198-'94KMInput'!U198</f>
        <v>0</v>
      </c>
      <c r="AE65" s="140" t="str">
        <f t="shared" si="4"/>
        <v/>
      </c>
      <c r="AF65" s="141">
        <v>3.75</v>
      </c>
      <c r="AG65" s="142">
        <f t="shared" si="5"/>
        <v>0</v>
      </c>
      <c r="AH65" s="108" t="str">
        <f>HYPERLINK('94KMInput'!AE198)</f>
        <v/>
      </c>
      <c r="AI65" s="108" t="str">
        <f>HYPERLINK('94KMInput'!AF198)</f>
        <v/>
      </c>
      <c r="AJ65" s="108" t="str">
        <f>HYPERLINK('94KMInput'!AG198)</f>
        <v/>
      </c>
      <c r="AK65" s="108" t="str">
        <f>HYPERLINK('94KMInput'!AH198)</f>
        <v/>
      </c>
      <c r="AL65" s="108" t="str">
        <f>HYPERLINK('94KMInput'!AI198)</f>
        <v/>
      </c>
      <c r="AM65" s="108" t="str">
        <f>HYPERLINK('94KMInput'!AJ198)</f>
        <v/>
      </c>
      <c r="AN65" s="108" t="str">
        <f>HYPERLINK('94KMInput'!AK198)</f>
        <v/>
      </c>
      <c r="AO65" s="108" t="str">
        <f>HYPERLINK('94KMInput'!AL198)</f>
        <v/>
      </c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</row>
    <row r="66" ht="10.5" customHeight="1">
      <c r="A66" s="109" t="str">
        <f t="shared" si="1"/>
        <v>94KM</v>
      </c>
      <c r="B66" s="12">
        <f t="shared" si="2"/>
        <v>2020</v>
      </c>
      <c r="C66" s="12">
        <f t="shared" si="3"/>
        <v>9</v>
      </c>
      <c r="D66" s="110">
        <f>'94KMInput'!B156</f>
        <v>44104</v>
      </c>
      <c r="E66" s="111" t="str">
        <f t="shared" si="8"/>
        <v>CBE</v>
      </c>
      <c r="F66" s="112" t="str">
        <f>'94KMInput'!H156</f>
        <v>BUY</v>
      </c>
      <c r="G66" s="111" t="str">
        <f>'94KMInput'!O156</f>
        <v>Kevin Mock</v>
      </c>
      <c r="H66" s="111" t="str">
        <f>'94KMInput'!P156</f>
        <v/>
      </c>
      <c r="I66" s="111" t="str">
        <f>'94KMInput'!R156</f>
        <v>Passenger</v>
      </c>
      <c r="J66" s="112" t="str">
        <f>'94KMInput'!S156</f>
        <v>Willoughby</v>
      </c>
      <c r="K66" s="113" t="str">
        <f>'94KMInput'!AD156</f>
        <v/>
      </c>
      <c r="L66" s="114"/>
      <c r="M66" s="115">
        <f>'94KMInput'!L156</f>
        <v>1.2</v>
      </c>
      <c r="N66" s="111" t="str">
        <f>IF(M66="","",(IF(Q66='94KMInput'!K156,"","ERROR!")))</f>
        <v>#REF!</v>
      </c>
      <c r="O66" s="64"/>
      <c r="P66" s="133"/>
      <c r="Q66" s="116" t="str">
        <f t="shared" si="9"/>
        <v>#REF!</v>
      </c>
      <c r="R66" s="134"/>
      <c r="S66" s="134"/>
      <c r="T66" s="134"/>
      <c r="U66" s="135"/>
      <c r="V66" s="134"/>
      <c r="W66" s="134"/>
      <c r="X66" s="134" t="str">
        <f t="shared" si="18"/>
        <v/>
      </c>
      <c r="Y66" s="136"/>
      <c r="Z66" s="137" t="s">
        <v>102</v>
      </c>
      <c r="AA66" s="137">
        <v>400.0</v>
      </c>
      <c r="AB66" s="137" t="s">
        <v>179</v>
      </c>
      <c r="AC66" s="138" t="str">
        <f>'94KMInput'!T199</f>
        <v/>
      </c>
      <c r="AD66" s="139">
        <f>'94KMInput'!V199-'94KMInput'!U199</f>
        <v>0</v>
      </c>
      <c r="AE66" s="140" t="str">
        <f t="shared" si="4"/>
        <v/>
      </c>
      <c r="AF66" s="141">
        <v>3.75</v>
      </c>
      <c r="AG66" s="142">
        <f t="shared" si="5"/>
        <v>0</v>
      </c>
      <c r="AH66" s="108" t="str">
        <f>HYPERLINK('94KMInput'!AE199)</f>
        <v/>
      </c>
      <c r="AI66" s="108" t="str">
        <f>HYPERLINK('94KMInput'!AF199)</f>
        <v/>
      </c>
      <c r="AJ66" s="108" t="str">
        <f>HYPERLINK('94KMInput'!AG199)</f>
        <v/>
      </c>
      <c r="AK66" s="108" t="str">
        <f>HYPERLINK('94KMInput'!AH199)</f>
        <v/>
      </c>
      <c r="AL66" s="108" t="str">
        <f>HYPERLINK('94KMInput'!AI199)</f>
        <v/>
      </c>
      <c r="AM66" s="108" t="str">
        <f>HYPERLINK('94KMInput'!AJ199)</f>
        <v/>
      </c>
      <c r="AN66" s="108" t="str">
        <f>HYPERLINK('94KMInput'!AK199)</f>
        <v/>
      </c>
      <c r="AO66" s="108" t="str">
        <f>HYPERLINK('94KMInput'!AL199)</f>
        <v/>
      </c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</row>
    <row r="67" ht="10.5" customHeight="1">
      <c r="A67" s="117" t="str">
        <f t="shared" si="1"/>
        <v>94KM</v>
      </c>
      <c r="B67" s="118">
        <f t="shared" si="2"/>
        <v>2020</v>
      </c>
      <c r="C67" s="118">
        <f t="shared" si="3"/>
        <v>10</v>
      </c>
      <c r="D67" s="119">
        <f>'94KMInput'!B161</f>
        <v>44110</v>
      </c>
      <c r="E67" s="120" t="str">
        <f t="shared" si="8"/>
        <v>BUY</v>
      </c>
      <c r="F67" s="121" t="str">
        <f>'94KMInput'!H161</f>
        <v>TRI</v>
      </c>
      <c r="G67" s="120" t="str">
        <f>'94KMInput'!O161</f>
        <v>Kevin Mock</v>
      </c>
      <c r="H67" s="120" t="str">
        <f>'94KMInput'!P161</f>
        <v/>
      </c>
      <c r="I67" s="120" t="str">
        <f>'94KMInput'!R161</f>
        <v>Passenger</v>
      </c>
      <c r="J67" s="121" t="str">
        <f>'94KMInput'!S161</f>
        <v>Fenix Air Charter</v>
      </c>
      <c r="K67" s="122" t="str">
        <f>'94KMInput'!AD161</f>
        <v/>
      </c>
      <c r="L67" s="123"/>
      <c r="M67" s="124">
        <f>'94KMInput'!L161</f>
        <v>0.9</v>
      </c>
      <c r="N67" s="120" t="str">
        <f>IF(M67="","",(IF(Q67='94KMInput'!K161,"","ERROR!")))</f>
        <v>#REF!</v>
      </c>
      <c r="O67" s="120"/>
      <c r="P67" s="121"/>
      <c r="Q67" s="124" t="str">
        <f t="shared" si="9"/>
        <v>#REF!</v>
      </c>
      <c r="R67" s="125"/>
      <c r="S67" s="125"/>
      <c r="T67" s="125"/>
      <c r="U67" s="126"/>
      <c r="V67" s="125"/>
      <c r="W67" s="125"/>
      <c r="X67" s="125" t="str">
        <f t="shared" si="18"/>
        <v/>
      </c>
      <c r="Y67" s="121"/>
      <c r="Z67" s="128"/>
      <c r="AA67" s="128"/>
      <c r="AB67" s="128"/>
      <c r="AC67" s="143" t="str">
        <f>'94KMInput'!T204</f>
        <v/>
      </c>
      <c r="AD67" s="144">
        <f>'94KMInput'!V204-'94KMInput'!U204</f>
        <v>0</v>
      </c>
      <c r="AE67" s="125" t="str">
        <f t="shared" si="4"/>
        <v/>
      </c>
      <c r="AF67" s="131">
        <v>3.75</v>
      </c>
      <c r="AG67" s="120">
        <f t="shared" si="5"/>
        <v>0</v>
      </c>
      <c r="AH67" s="132" t="str">
        <f>HYPERLINK('94KMInput'!AE204)</f>
        <v/>
      </c>
      <c r="AI67" s="132" t="str">
        <f>HYPERLINK('94KMInput'!AF204)</f>
        <v/>
      </c>
      <c r="AJ67" s="132" t="str">
        <f>HYPERLINK('94KMInput'!AG204)</f>
        <v/>
      </c>
      <c r="AK67" s="132" t="str">
        <f>HYPERLINK('94KMInput'!AH204)</f>
        <v/>
      </c>
      <c r="AL67" s="132" t="str">
        <f>HYPERLINK('94KMInput'!AI204)</f>
        <v/>
      </c>
      <c r="AM67" s="132" t="str">
        <f>HYPERLINK('94KMInput'!AJ204)</f>
        <v/>
      </c>
      <c r="AN67" s="132" t="str">
        <f>HYPERLINK('94KMInput'!AK204)</f>
        <v/>
      </c>
      <c r="AO67" s="132" t="str">
        <f>HYPERLINK('94KMInput'!AL204)</f>
        <v/>
      </c>
      <c r="AP67" s="118"/>
      <c r="AQ67" s="118"/>
      <c r="AR67" s="118"/>
      <c r="AS67" s="118"/>
      <c r="AT67" s="118"/>
      <c r="AU67" s="118"/>
      <c r="AV67" s="118"/>
      <c r="AW67" s="118"/>
      <c r="AX67" s="118"/>
      <c r="AY67" s="118"/>
      <c r="AZ67" s="118"/>
      <c r="BA67" s="118"/>
      <c r="BB67" s="118"/>
      <c r="BC67" s="118"/>
      <c r="BD67" s="118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18"/>
      <c r="BP67" s="118"/>
      <c r="BQ67" s="118"/>
      <c r="BR67" s="118"/>
      <c r="BS67" s="118"/>
      <c r="BT67" s="118"/>
      <c r="BU67" s="118"/>
      <c r="BV67" s="118"/>
      <c r="BW67" s="118"/>
      <c r="BX67" s="118"/>
      <c r="BY67" s="118"/>
      <c r="BZ67" s="118"/>
      <c r="CA67" s="118"/>
      <c r="CB67" s="118"/>
      <c r="CC67" s="118"/>
      <c r="CD67" s="118"/>
      <c r="CE67" s="118"/>
      <c r="CF67" s="118"/>
      <c r="CG67" s="118"/>
      <c r="CH67" s="118"/>
      <c r="CI67" s="118"/>
      <c r="CJ67" s="118"/>
      <c r="CK67" s="118"/>
      <c r="CL67" s="118"/>
      <c r="CM67" s="118"/>
      <c r="CN67" s="118"/>
      <c r="CO67" s="118"/>
      <c r="CP67" s="118"/>
      <c r="CQ67" s="118"/>
      <c r="CR67" s="118"/>
      <c r="CS67" s="118"/>
      <c r="CT67" s="118"/>
      <c r="CU67" s="118"/>
      <c r="CV67" s="118"/>
      <c r="CW67" s="118"/>
      <c r="CX67" s="118"/>
      <c r="CY67" s="118"/>
      <c r="CZ67" s="118"/>
      <c r="DA67" s="118"/>
      <c r="DB67" s="118"/>
      <c r="DC67" s="118"/>
    </row>
    <row r="68" ht="10.5" customHeight="1">
      <c r="A68" s="117" t="str">
        <f t="shared" si="1"/>
        <v>94KM</v>
      </c>
      <c r="B68" s="118">
        <f t="shared" si="2"/>
        <v>2020</v>
      </c>
      <c r="C68" s="118">
        <f t="shared" si="3"/>
        <v>10</v>
      </c>
      <c r="D68" s="119">
        <f>'94KMInput'!B162</f>
        <v>44110</v>
      </c>
      <c r="E68" s="120" t="str">
        <f t="shared" si="8"/>
        <v>TRI</v>
      </c>
      <c r="F68" s="121" t="str">
        <f>'94KMInput'!H162</f>
        <v>RDU</v>
      </c>
      <c r="G68" s="120" t="str">
        <f>'94KMInput'!O162</f>
        <v>Kevin Mock</v>
      </c>
      <c r="H68" s="120" t="str">
        <f>'94KMInput'!P162</f>
        <v/>
      </c>
      <c r="I68" s="120" t="str">
        <f>'94KMInput'!R162</f>
        <v>Passenger</v>
      </c>
      <c r="J68" s="121" t="str">
        <f>'94KMInput'!S162</f>
        <v>Fenix Air Charter</v>
      </c>
      <c r="K68" s="122" t="str">
        <f>'94KMInput'!AD162</f>
        <v/>
      </c>
      <c r="L68" s="123"/>
      <c r="M68" s="124">
        <f>'94KMInput'!L162</f>
        <v>1.1</v>
      </c>
      <c r="N68" s="120" t="str">
        <f>IF(M68="","",(IF(Q68='94KMInput'!K162,"","ERROR!")))</f>
        <v>#REF!</v>
      </c>
      <c r="O68" s="120"/>
      <c r="P68" s="121"/>
      <c r="Q68" s="124" t="str">
        <f t="shared" si="9"/>
        <v>#REF!</v>
      </c>
      <c r="R68" s="125"/>
      <c r="S68" s="125"/>
      <c r="T68" s="125"/>
      <c r="U68" s="126"/>
      <c r="V68" s="125"/>
      <c r="W68" s="125"/>
      <c r="X68" s="125" t="str">
        <f t="shared" si="18"/>
        <v/>
      </c>
      <c r="Y68" s="121"/>
      <c r="Z68" s="128"/>
      <c r="AA68" s="128"/>
      <c r="AB68" s="128"/>
      <c r="AC68" s="143" t="str">
        <f>'94KMInput'!T205</f>
        <v/>
      </c>
      <c r="AD68" s="144">
        <f>'94KMInput'!V205-'94KMInput'!U205</f>
        <v>0</v>
      </c>
      <c r="AE68" s="125" t="str">
        <f t="shared" si="4"/>
        <v/>
      </c>
      <c r="AF68" s="131">
        <v>3.75</v>
      </c>
      <c r="AG68" s="120">
        <f t="shared" si="5"/>
        <v>0</v>
      </c>
      <c r="AH68" s="132" t="str">
        <f>HYPERLINK('94KMInput'!AE205)</f>
        <v/>
      </c>
      <c r="AI68" s="132" t="str">
        <f>HYPERLINK('94KMInput'!AF205)</f>
        <v/>
      </c>
      <c r="AJ68" s="132" t="str">
        <f>HYPERLINK('94KMInput'!AG205)</f>
        <v/>
      </c>
      <c r="AK68" s="132" t="str">
        <f>HYPERLINK('94KMInput'!AH205)</f>
        <v/>
      </c>
      <c r="AL68" s="132" t="str">
        <f>HYPERLINK('94KMInput'!AI205)</f>
        <v/>
      </c>
      <c r="AM68" s="132" t="str">
        <f>HYPERLINK('94KMInput'!AJ205)</f>
        <v/>
      </c>
      <c r="AN68" s="132" t="str">
        <f>HYPERLINK('94KMInput'!AK205)</f>
        <v/>
      </c>
      <c r="AO68" s="132" t="str">
        <f>HYPERLINK('94KMInput'!AL205)</f>
        <v/>
      </c>
      <c r="AP68" s="118"/>
      <c r="AQ68" s="118"/>
      <c r="AR68" s="118"/>
      <c r="AS68" s="118"/>
      <c r="AT68" s="118"/>
      <c r="AU68" s="118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8"/>
      <c r="BK68" s="118"/>
      <c r="BL68" s="118"/>
      <c r="BM68" s="118"/>
      <c r="BN68" s="118"/>
      <c r="BO68" s="118"/>
      <c r="BP68" s="118"/>
      <c r="BQ68" s="118"/>
      <c r="BR68" s="118"/>
      <c r="BS68" s="118"/>
      <c r="BT68" s="118"/>
      <c r="BU68" s="118"/>
      <c r="BV68" s="118"/>
      <c r="BW68" s="118"/>
      <c r="BX68" s="118"/>
      <c r="BY68" s="118"/>
      <c r="BZ68" s="118"/>
      <c r="CA68" s="118"/>
      <c r="CB68" s="118"/>
      <c r="CC68" s="118"/>
      <c r="CD68" s="118"/>
      <c r="CE68" s="118"/>
      <c r="CF68" s="118"/>
      <c r="CG68" s="118"/>
      <c r="CH68" s="118"/>
      <c r="CI68" s="118"/>
      <c r="CJ68" s="118"/>
      <c r="CK68" s="118"/>
      <c r="CL68" s="118"/>
      <c r="CM68" s="118"/>
      <c r="CN68" s="118"/>
      <c r="CO68" s="118"/>
      <c r="CP68" s="118"/>
      <c r="CQ68" s="118"/>
      <c r="CR68" s="118"/>
      <c r="CS68" s="118"/>
      <c r="CT68" s="118"/>
      <c r="CU68" s="118"/>
      <c r="CV68" s="118"/>
      <c r="CW68" s="118"/>
      <c r="CX68" s="118"/>
      <c r="CY68" s="118"/>
      <c r="CZ68" s="118"/>
      <c r="DA68" s="118"/>
      <c r="DB68" s="118"/>
      <c r="DC68" s="118"/>
    </row>
    <row r="69" ht="10.5" customHeight="1">
      <c r="A69" s="117" t="str">
        <f t="shared" si="1"/>
        <v>94KM</v>
      </c>
      <c r="B69" s="118">
        <f t="shared" si="2"/>
        <v>2020</v>
      </c>
      <c r="C69" s="118">
        <f t="shared" si="3"/>
        <v>10</v>
      </c>
      <c r="D69" s="119">
        <f>'94KMInput'!B163</f>
        <v>44110</v>
      </c>
      <c r="E69" s="120" t="str">
        <f t="shared" si="8"/>
        <v>RDU</v>
      </c>
      <c r="F69" s="121" t="str">
        <f>'94KMInput'!H163</f>
        <v>BUY</v>
      </c>
      <c r="G69" s="120" t="str">
        <f>'94KMInput'!O163</f>
        <v>Kevin Mock</v>
      </c>
      <c r="H69" s="120" t="str">
        <f>'94KMInput'!P163</f>
        <v/>
      </c>
      <c r="I69" s="120" t="str">
        <f>'94KMInput'!R163</f>
        <v>Passenger</v>
      </c>
      <c r="J69" s="121" t="str">
        <f>'94KMInput'!S163</f>
        <v>Fenix Air Charter</v>
      </c>
      <c r="K69" s="122" t="str">
        <f>'94KMInput'!AD163</f>
        <v/>
      </c>
      <c r="L69" s="123"/>
      <c r="M69" s="124">
        <f>'94KMInput'!L163</f>
        <v>0.2</v>
      </c>
      <c r="N69" s="120" t="str">
        <f>IF(M69="","",(IF(Q69='94KMInput'!K163,"","ERROR!")))</f>
        <v>#REF!</v>
      </c>
      <c r="O69" s="120"/>
      <c r="P69" s="121"/>
      <c r="Q69" s="124" t="str">
        <f t="shared" si="9"/>
        <v>#REF!</v>
      </c>
      <c r="R69" s="125"/>
      <c r="S69" s="125"/>
      <c r="T69" s="125"/>
      <c r="U69" s="126"/>
      <c r="V69" s="125"/>
      <c r="W69" s="125"/>
      <c r="X69" s="125" t="str">
        <f t="shared" si="18"/>
        <v/>
      </c>
      <c r="Y69" s="121"/>
      <c r="Z69" s="128" t="s">
        <v>102</v>
      </c>
      <c r="AA69" s="128"/>
      <c r="AB69" s="128"/>
      <c r="AC69" s="143" t="str">
        <f>'94KMInput'!T206</f>
        <v/>
      </c>
      <c r="AD69" s="144">
        <f>'94KMInput'!V206-'94KMInput'!U206</f>
        <v>0</v>
      </c>
      <c r="AE69" s="125" t="str">
        <f t="shared" si="4"/>
        <v/>
      </c>
      <c r="AF69" s="131">
        <v>3.75</v>
      </c>
      <c r="AG69" s="120">
        <f t="shared" si="5"/>
        <v>0</v>
      </c>
      <c r="AH69" s="132" t="str">
        <f>HYPERLINK('94KMInput'!AE206)</f>
        <v/>
      </c>
      <c r="AI69" s="132" t="str">
        <f>HYPERLINK('94KMInput'!AF206)</f>
        <v/>
      </c>
      <c r="AJ69" s="132" t="str">
        <f>HYPERLINK('94KMInput'!AG206)</f>
        <v/>
      </c>
      <c r="AK69" s="132" t="str">
        <f>HYPERLINK('94KMInput'!AH206)</f>
        <v/>
      </c>
      <c r="AL69" s="132" t="str">
        <f>HYPERLINK('94KMInput'!AI206)</f>
        <v/>
      </c>
      <c r="AM69" s="132" t="str">
        <f>HYPERLINK('94KMInput'!AJ206)</f>
        <v/>
      </c>
      <c r="AN69" s="132" t="str">
        <f>HYPERLINK('94KMInput'!AK206)</f>
        <v/>
      </c>
      <c r="AO69" s="132" t="str">
        <f>HYPERLINK('94KMInput'!AL206)</f>
        <v/>
      </c>
      <c r="AP69" s="118"/>
      <c r="AQ69" s="118"/>
      <c r="AR69" s="118"/>
      <c r="AS69" s="118"/>
      <c r="AT69" s="118"/>
      <c r="AU69" s="118"/>
      <c r="AV69" s="118"/>
      <c r="AW69" s="118"/>
      <c r="AX69" s="118"/>
      <c r="AY69" s="118"/>
      <c r="AZ69" s="118"/>
      <c r="BA69" s="118"/>
      <c r="BB69" s="118"/>
      <c r="BC69" s="118"/>
      <c r="BD69" s="118"/>
      <c r="BE69" s="118"/>
      <c r="BF69" s="118"/>
      <c r="BG69" s="118"/>
      <c r="BH69" s="118"/>
      <c r="BI69" s="118"/>
      <c r="BJ69" s="118"/>
      <c r="BK69" s="118"/>
      <c r="BL69" s="118"/>
      <c r="BM69" s="118"/>
      <c r="BN69" s="118"/>
      <c r="BO69" s="118"/>
      <c r="BP69" s="118"/>
      <c r="BQ69" s="118"/>
      <c r="BR69" s="118"/>
      <c r="BS69" s="118"/>
      <c r="BT69" s="118"/>
      <c r="BU69" s="118"/>
      <c r="BV69" s="118"/>
      <c r="BW69" s="118"/>
      <c r="BX69" s="118"/>
      <c r="BY69" s="118"/>
      <c r="BZ69" s="118"/>
      <c r="CA69" s="118"/>
      <c r="CB69" s="118"/>
      <c r="CC69" s="118"/>
      <c r="CD69" s="118"/>
      <c r="CE69" s="118"/>
      <c r="CF69" s="118"/>
      <c r="CG69" s="118"/>
      <c r="CH69" s="118"/>
      <c r="CI69" s="118"/>
      <c r="CJ69" s="118"/>
      <c r="CK69" s="118"/>
      <c r="CL69" s="118"/>
      <c r="CM69" s="118"/>
      <c r="CN69" s="118"/>
      <c r="CO69" s="118"/>
      <c r="CP69" s="118"/>
      <c r="CQ69" s="118"/>
      <c r="CR69" s="118"/>
      <c r="CS69" s="118"/>
      <c r="CT69" s="118"/>
      <c r="CU69" s="118"/>
      <c r="CV69" s="118"/>
      <c r="CW69" s="118"/>
      <c r="CX69" s="118"/>
      <c r="CY69" s="118"/>
      <c r="CZ69" s="118"/>
      <c r="DA69" s="118"/>
      <c r="DB69" s="118"/>
      <c r="DC69" s="118"/>
    </row>
    <row r="70" ht="10.5" customHeight="1">
      <c r="A70" s="87" t="str">
        <f t="shared" si="1"/>
        <v>94KM</v>
      </c>
      <c r="B70" s="88" t="str">
        <f t="shared" si="2"/>
        <v/>
      </c>
      <c r="C70" s="88" t="str">
        <f t="shared" si="3"/>
        <v/>
      </c>
      <c r="D70" s="89" t="str">
        <f>'94KMInput'!B2</f>
        <v/>
      </c>
      <c r="E70" s="90" t="str">
        <f>IF(#REF!&lt;&gt;"",#REF!,"")</f>
        <v>#REF!</v>
      </c>
      <c r="F70" s="91" t="s">
        <v>73</v>
      </c>
      <c r="G70" s="90" t="str">
        <f>'94KMInput'!O2</f>
        <v/>
      </c>
      <c r="H70" s="90" t="str">
        <f>'94KMInput'!P2</f>
        <v/>
      </c>
      <c r="I70" s="90" t="str">
        <f>'94KMInput'!R2</f>
        <v/>
      </c>
      <c r="J70" s="91" t="str">
        <f>'94KMInput'!S2</f>
        <v/>
      </c>
      <c r="K70" s="92" t="str">
        <f>'94KMInput'!AD2</f>
        <v/>
      </c>
      <c r="L70" s="93"/>
      <c r="M70" s="94">
        <f>SUM(M1:M69)</f>
        <v>67.7</v>
      </c>
      <c r="N70" s="90" t="str">
        <f>IF(M70="","",(IF(Q70='94KMInput'!K2,"","ERROR!")))</f>
        <v/>
      </c>
      <c r="O70" s="95"/>
      <c r="P70" s="96"/>
      <c r="Q70" s="97">
        <v>5999.7</v>
      </c>
      <c r="R70" s="98"/>
      <c r="S70" s="98"/>
      <c r="T70" s="98"/>
      <c r="U70" s="99"/>
      <c r="V70" s="98"/>
      <c r="W70" s="98"/>
      <c r="X70" s="100" t="str">
        <f>IF(R70&lt;&gt;"",SUM(R70:W70),"")</f>
        <v/>
      </c>
      <c r="Y70" s="101"/>
      <c r="Z70" s="102"/>
      <c r="AA70" s="102"/>
      <c r="AB70" s="102"/>
      <c r="AC70" s="103" t="str">
        <f>'94KMInput'!T45</f>
        <v/>
      </c>
      <c r="AD70" s="104">
        <f>'94KMInput'!V45-'94KMInput'!U45</f>
        <v>0</v>
      </c>
      <c r="AE70" s="105" t="str">
        <f t="shared" si="4"/>
        <v/>
      </c>
      <c r="AF70" s="106">
        <v>3.75</v>
      </c>
      <c r="AG70" s="107">
        <f t="shared" si="5"/>
        <v>0</v>
      </c>
      <c r="AH70" s="108" t="str">
        <f>HYPERLINK('94KMInput'!AE45)</f>
        <v/>
      </c>
      <c r="AI70" s="108" t="str">
        <f>HYPERLINK('94KMInput'!AF45)</f>
        <v/>
      </c>
      <c r="AJ70" s="108" t="str">
        <f>HYPERLINK('94KMInput'!AG45)</f>
        <v/>
      </c>
      <c r="AK70" s="108" t="str">
        <f>HYPERLINK('94KMInput'!AH45)</f>
        <v/>
      </c>
      <c r="AL70" s="108" t="str">
        <f>HYPERLINK('94KMInput'!AI45)</f>
        <v/>
      </c>
      <c r="AM70" s="108" t="str">
        <f>HYPERLINK('94KMInput'!AJ45)</f>
        <v/>
      </c>
      <c r="AN70" s="108" t="str">
        <f>HYPERLINK('94KMInput'!AK45)</f>
        <v/>
      </c>
      <c r="AO70" s="108" t="str">
        <f>HYPERLINK('94KMInput'!AL45)</f>
        <v/>
      </c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  <c r="DC70" s="88"/>
    </row>
    <row r="71" ht="10.5" customHeight="1">
      <c r="A71" s="87" t="str">
        <f t="shared" si="1"/>
        <v>94KM</v>
      </c>
      <c r="B71" s="88">
        <f t="shared" si="2"/>
        <v>2020</v>
      </c>
      <c r="C71" s="88">
        <f t="shared" si="3"/>
        <v>10</v>
      </c>
      <c r="D71" s="89">
        <f>'94KMInput'!B164</f>
        <v>44113</v>
      </c>
      <c r="E71" s="90" t="str">
        <f t="shared" ref="E71:E675" si="19">IF(F70&lt;&gt;"",F70,"")</f>
        <v>BUY</v>
      </c>
      <c r="F71" s="91" t="str">
        <f>'94KMInput'!H164</f>
        <v>UZA</v>
      </c>
      <c r="G71" s="90" t="str">
        <f>'94KMInput'!O164</f>
        <v>Kevin Mock</v>
      </c>
      <c r="H71" s="90" t="str">
        <f>'94KMInput'!P164</f>
        <v/>
      </c>
      <c r="I71" s="90" t="str">
        <f>'94KMInput'!R164</f>
        <v>Passenger</v>
      </c>
      <c r="J71" s="91" t="str">
        <f>'94KMInput'!S164</f>
        <v>Vector</v>
      </c>
      <c r="K71" s="92" t="str">
        <f>'94KMInput'!AD164</f>
        <v/>
      </c>
      <c r="L71" s="93"/>
      <c r="M71" s="94">
        <f>'94KMInput'!L164</f>
        <v>0.6</v>
      </c>
      <c r="N71" s="90" t="str">
        <f>IF(M71="","",(IF(Q71='94KMInput'!K164,"","ERROR!")))</f>
        <v>ERROR!</v>
      </c>
      <c r="O71" s="95"/>
      <c r="P71" s="96"/>
      <c r="Q71" s="116">
        <f t="shared" ref="Q71:Q675" si="20">IF((L71+M71)=0,"",(Q70+L71+M71))</f>
        <v>6000.3</v>
      </c>
      <c r="R71" s="98"/>
      <c r="S71" s="98"/>
      <c r="T71" s="98"/>
      <c r="U71" s="99"/>
      <c r="V71" s="98"/>
      <c r="W71" s="98"/>
      <c r="X71" s="100" t="str">
        <f t="shared" ref="X71:X675" si="21">IF(R71&lt;&gt;"",SUM(R70:W71),"")</f>
        <v/>
      </c>
      <c r="Y71" s="101"/>
      <c r="Z71" s="102"/>
      <c r="AA71" s="102"/>
      <c r="AB71" s="102"/>
      <c r="AC71" s="103" t="str">
        <f>'94KMInput'!T207</f>
        <v/>
      </c>
      <c r="AD71" s="104">
        <f>'94KMInput'!V207-'94KMInput'!U207</f>
        <v>0</v>
      </c>
      <c r="AE71" s="105" t="str">
        <f t="shared" si="4"/>
        <v/>
      </c>
      <c r="AF71" s="106">
        <v>3.75</v>
      </c>
      <c r="AG71" s="107">
        <f t="shared" si="5"/>
        <v>0</v>
      </c>
      <c r="AH71" s="108" t="str">
        <f>HYPERLINK('94KMInput'!AE207)</f>
        <v/>
      </c>
      <c r="AI71" s="108" t="str">
        <f>HYPERLINK('94KMInput'!AF207)</f>
        <v/>
      </c>
      <c r="AJ71" s="108" t="str">
        <f>HYPERLINK('94KMInput'!AG207)</f>
        <v/>
      </c>
      <c r="AK71" s="108" t="str">
        <f>HYPERLINK('94KMInput'!AH207)</f>
        <v/>
      </c>
      <c r="AL71" s="108" t="str">
        <f>HYPERLINK('94KMInput'!AI207)</f>
        <v/>
      </c>
      <c r="AM71" s="108" t="str">
        <f>HYPERLINK('94KMInput'!AJ207)</f>
        <v/>
      </c>
      <c r="AN71" s="108" t="str">
        <f>HYPERLINK('94KMInput'!AK207)</f>
        <v/>
      </c>
      <c r="AO71" s="108" t="str">
        <f>HYPERLINK('94KMInput'!AL207)</f>
        <v/>
      </c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</row>
    <row r="72" ht="10.5" customHeight="1">
      <c r="A72" s="87" t="str">
        <f t="shared" si="1"/>
        <v/>
      </c>
      <c r="B72" s="88">
        <f t="shared" si="2"/>
        <v>2020</v>
      </c>
      <c r="C72" s="88">
        <f t="shared" si="3"/>
        <v>10</v>
      </c>
      <c r="D72" s="89">
        <f>'94KMInput'!B165</f>
        <v>44113</v>
      </c>
      <c r="E72" s="90" t="str">
        <f t="shared" si="19"/>
        <v>UZA</v>
      </c>
      <c r="F72" s="91"/>
      <c r="G72" s="90" t="str">
        <f>'94KMInput'!O165</f>
        <v>Kevin Mock</v>
      </c>
      <c r="H72" s="90" t="str">
        <f>'94KMInput'!P165</f>
        <v/>
      </c>
      <c r="I72" s="90" t="str">
        <f>'94KMInput'!R165</f>
        <v>Passenger</v>
      </c>
      <c r="J72" s="91" t="str">
        <f>'94KMInput'!S165</f>
        <v>Vector</v>
      </c>
      <c r="K72" s="92" t="str">
        <f>'94KMInput'!AD165</f>
        <v/>
      </c>
      <c r="L72" s="93"/>
      <c r="M72" s="94">
        <f>'94KMInput'!L165</f>
        <v>0.8</v>
      </c>
      <c r="N72" s="90" t="str">
        <f>IF(M72="","",(IF(Q72='94KMInput'!K165,"","ERROR!")))</f>
        <v>ERROR!</v>
      </c>
      <c r="O72" s="95"/>
      <c r="P72" s="96"/>
      <c r="Q72" s="116">
        <f t="shared" si="20"/>
        <v>6001.1</v>
      </c>
      <c r="R72" s="98"/>
      <c r="S72" s="98"/>
      <c r="T72" s="98"/>
      <c r="U72" s="99"/>
      <c r="V72" s="98"/>
      <c r="W72" s="98"/>
      <c r="X72" s="100" t="str">
        <f t="shared" si="21"/>
        <v/>
      </c>
      <c r="Y72" s="101"/>
      <c r="Z72" s="102"/>
      <c r="AA72" s="102"/>
      <c r="AB72" s="102"/>
      <c r="AC72" s="103" t="str">
        <f>'94KMInput'!T208</f>
        <v/>
      </c>
      <c r="AD72" s="104">
        <f>'94KMInput'!V208-'94KMInput'!U208</f>
        <v>0</v>
      </c>
      <c r="AE72" s="105" t="str">
        <f t="shared" si="4"/>
        <v/>
      </c>
      <c r="AF72" s="106">
        <v>3.75</v>
      </c>
      <c r="AG72" s="107">
        <f t="shared" si="5"/>
        <v>0</v>
      </c>
      <c r="AH72" s="108" t="str">
        <f>HYPERLINK('94KMInput'!AE208)</f>
        <v/>
      </c>
      <c r="AI72" s="108" t="str">
        <f>HYPERLINK('94KMInput'!AF208)</f>
        <v/>
      </c>
      <c r="AJ72" s="108" t="str">
        <f>HYPERLINK('94KMInput'!AG208)</f>
        <v/>
      </c>
      <c r="AK72" s="108" t="str">
        <f>HYPERLINK('94KMInput'!AH208)</f>
        <v/>
      </c>
      <c r="AL72" s="108" t="str">
        <f>HYPERLINK('94KMInput'!AI208)</f>
        <v/>
      </c>
      <c r="AM72" s="108" t="str">
        <f>HYPERLINK('94KMInput'!AJ208)</f>
        <v/>
      </c>
      <c r="AN72" s="108" t="str">
        <f>HYPERLINK('94KMInput'!AK208)</f>
        <v/>
      </c>
      <c r="AO72" s="108" t="str">
        <f>HYPERLINK('94KMInput'!AL208)</f>
        <v/>
      </c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</row>
    <row r="73" ht="10.5" customHeight="1">
      <c r="A73" s="87" t="str">
        <f t="shared" si="1"/>
        <v>94KM</v>
      </c>
      <c r="B73" s="88">
        <f t="shared" si="2"/>
        <v>2020</v>
      </c>
      <c r="C73" s="88">
        <f t="shared" si="3"/>
        <v>10</v>
      </c>
      <c r="D73" s="89">
        <f>'94KMInput'!B166</f>
        <v>44113</v>
      </c>
      <c r="E73" s="90" t="str">
        <f t="shared" si="19"/>
        <v/>
      </c>
      <c r="F73" s="91" t="str">
        <f>'94KMInput'!H166</f>
        <v>BUY</v>
      </c>
      <c r="G73" s="90" t="str">
        <f>'94KMInput'!O166</f>
        <v>Kevin Mock</v>
      </c>
      <c r="H73" s="90" t="str">
        <f>'94KMInput'!P166</f>
        <v/>
      </c>
      <c r="I73" s="90" t="str">
        <f>'94KMInput'!R166</f>
        <v>Passenger</v>
      </c>
      <c r="J73" s="91" t="str">
        <f>'94KMInput'!S166</f>
        <v>Vector</v>
      </c>
      <c r="K73" s="92" t="str">
        <f>'94KMInput'!AD166</f>
        <v/>
      </c>
      <c r="L73" s="93"/>
      <c r="M73" s="94">
        <f>'94KMInput'!L166</f>
        <v>1.3</v>
      </c>
      <c r="N73" s="90" t="str">
        <f>IF(M73="","",(IF(Q73='94KMInput'!K166,"","ERROR!")))</f>
        <v>ERROR!</v>
      </c>
      <c r="O73" s="95"/>
      <c r="P73" s="96"/>
      <c r="Q73" s="116">
        <f t="shared" si="20"/>
        <v>6002.4</v>
      </c>
      <c r="R73" s="98"/>
      <c r="S73" s="98"/>
      <c r="T73" s="98"/>
      <c r="U73" s="99"/>
      <c r="V73" s="98"/>
      <c r="W73" s="98"/>
      <c r="X73" s="100" t="str">
        <f t="shared" si="21"/>
        <v/>
      </c>
      <c r="Y73" s="101"/>
      <c r="Z73" s="102"/>
      <c r="AA73" s="102"/>
      <c r="AB73" s="102"/>
      <c r="AC73" s="103" t="str">
        <f>'94KMInput'!T209</f>
        <v/>
      </c>
      <c r="AD73" s="104">
        <f>'94KMInput'!V209-'94KMInput'!U209</f>
        <v>0</v>
      </c>
      <c r="AE73" s="105" t="str">
        <f t="shared" si="4"/>
        <v/>
      </c>
      <c r="AF73" s="106">
        <v>3.75</v>
      </c>
      <c r="AG73" s="107">
        <f t="shared" si="5"/>
        <v>0</v>
      </c>
      <c r="AH73" s="108" t="str">
        <f>HYPERLINK('94KMInput'!AE209)</f>
        <v/>
      </c>
      <c r="AI73" s="108" t="str">
        <f>HYPERLINK('94KMInput'!AF209)</f>
        <v/>
      </c>
      <c r="AJ73" s="108" t="str">
        <f>HYPERLINK('94KMInput'!AG209)</f>
        <v/>
      </c>
      <c r="AK73" s="108" t="str">
        <f>HYPERLINK('94KMInput'!AH209)</f>
        <v/>
      </c>
      <c r="AL73" s="108" t="str">
        <f>HYPERLINK('94KMInput'!AI209)</f>
        <v/>
      </c>
      <c r="AM73" s="108" t="str">
        <f>HYPERLINK('94KMInput'!AJ209)</f>
        <v/>
      </c>
      <c r="AN73" s="108" t="str">
        <f>HYPERLINK('94KMInput'!AK209)</f>
        <v/>
      </c>
      <c r="AO73" s="108" t="str">
        <f>HYPERLINK('94KMInput'!AL209)</f>
        <v/>
      </c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</row>
    <row r="74" ht="10.5" customHeight="1">
      <c r="A74" s="87" t="str">
        <f t="shared" si="1"/>
        <v>94KM</v>
      </c>
      <c r="B74" s="88">
        <f t="shared" si="2"/>
        <v>2020</v>
      </c>
      <c r="C74" s="88">
        <f t="shared" si="3"/>
        <v>10</v>
      </c>
      <c r="D74" s="89">
        <f>'94KMInput'!B167</f>
        <v>44115</v>
      </c>
      <c r="E74" s="90" t="str">
        <f t="shared" si="19"/>
        <v>BUY</v>
      </c>
      <c r="F74" s="91" t="str">
        <f>'94KMInput'!H167</f>
        <v>MTV</v>
      </c>
      <c r="G74" s="90" t="str">
        <f>'94KMInput'!O167</f>
        <v>Adam Riddell</v>
      </c>
      <c r="H74" s="90" t="str">
        <f>'94KMInput'!P167</f>
        <v/>
      </c>
      <c r="I74" s="90" t="str">
        <f>'94KMInput'!R167</f>
        <v>Passenger</v>
      </c>
      <c r="J74" s="91" t="str">
        <f>'94KMInput'!S167</f>
        <v>Shaw</v>
      </c>
      <c r="K74" s="92" t="str">
        <f>'94KMInput'!AD167</f>
        <v/>
      </c>
      <c r="L74" s="93"/>
      <c r="M74" s="94">
        <f>'94KMInput'!L167</f>
        <v>0.3</v>
      </c>
      <c r="N74" s="90" t="str">
        <f>IF(M74="","",(IF(Q74='94KMInput'!K167,"","ERROR!")))</f>
        <v>ERROR!</v>
      </c>
      <c r="O74" s="95"/>
      <c r="P74" s="96"/>
      <c r="Q74" s="116">
        <f t="shared" si="20"/>
        <v>6002.7</v>
      </c>
      <c r="R74" s="98"/>
      <c r="S74" s="98"/>
      <c r="T74" s="98"/>
      <c r="U74" s="99"/>
      <c r="V74" s="98"/>
      <c r="W74" s="98"/>
      <c r="X74" s="100" t="str">
        <f t="shared" si="21"/>
        <v/>
      </c>
      <c r="Y74" s="101"/>
      <c r="Z74" s="102"/>
      <c r="AA74" s="102"/>
      <c r="AB74" s="102"/>
      <c r="AC74" s="103" t="str">
        <f>'94KMInput'!T210</f>
        <v/>
      </c>
      <c r="AD74" s="104">
        <f>'94KMInput'!V210-'94KMInput'!U210</f>
        <v>0</v>
      </c>
      <c r="AE74" s="105" t="str">
        <f t="shared" si="4"/>
        <v/>
      </c>
      <c r="AF74" s="106">
        <v>3.75</v>
      </c>
      <c r="AG74" s="107">
        <f t="shared" si="5"/>
        <v>0</v>
      </c>
      <c r="AH74" s="108" t="str">
        <f>HYPERLINK('94KMInput'!AE210)</f>
        <v/>
      </c>
      <c r="AI74" s="108" t="str">
        <f>HYPERLINK('94KMInput'!AF210)</f>
        <v/>
      </c>
      <c r="AJ74" s="108" t="str">
        <f>HYPERLINK('94KMInput'!AG210)</f>
        <v/>
      </c>
      <c r="AK74" s="108" t="str">
        <f>HYPERLINK('94KMInput'!AH210)</f>
        <v/>
      </c>
      <c r="AL74" s="108" t="str">
        <f>HYPERLINK('94KMInput'!AI210)</f>
        <v/>
      </c>
      <c r="AM74" s="108" t="str">
        <f>HYPERLINK('94KMInput'!AJ210)</f>
        <v/>
      </c>
      <c r="AN74" s="108" t="str">
        <f>HYPERLINK('94KMInput'!AK210)</f>
        <v/>
      </c>
      <c r="AO74" s="108" t="str">
        <f>HYPERLINK('94KMInput'!AL210)</f>
        <v/>
      </c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</row>
    <row r="75" ht="10.5" customHeight="1">
      <c r="A75" s="87" t="str">
        <f t="shared" si="1"/>
        <v>94KM</v>
      </c>
      <c r="B75" s="88">
        <f t="shared" si="2"/>
        <v>2020</v>
      </c>
      <c r="C75" s="88">
        <f t="shared" si="3"/>
        <v>10</v>
      </c>
      <c r="D75" s="89">
        <f>'94KMInput'!B168</f>
        <v>44115</v>
      </c>
      <c r="E75" s="90" t="str">
        <f t="shared" si="19"/>
        <v>MTV</v>
      </c>
      <c r="F75" s="91" t="str">
        <f>'94KMInput'!H168</f>
        <v>EVY</v>
      </c>
      <c r="G75" s="90" t="str">
        <f>'94KMInput'!O168</f>
        <v>Adam Riddell</v>
      </c>
      <c r="H75" s="90" t="str">
        <f>'94KMInput'!P168</f>
        <v/>
      </c>
      <c r="I75" s="90" t="str">
        <f>'94KMInput'!R168</f>
        <v>Passenger</v>
      </c>
      <c r="J75" s="91" t="str">
        <f>'94KMInput'!S168</f>
        <v>Shaw</v>
      </c>
      <c r="K75" s="92" t="str">
        <f>'94KMInput'!AD168</f>
        <v/>
      </c>
      <c r="L75" s="93"/>
      <c r="M75" s="94">
        <f>'94KMInput'!L168</f>
        <v>1.5</v>
      </c>
      <c r="N75" s="90" t="str">
        <f>IF(M75="","",(IF(Q75='94KMInput'!K168,"","ERROR!")))</f>
        <v>ERROR!</v>
      </c>
      <c r="O75" s="95"/>
      <c r="P75" s="96"/>
      <c r="Q75" s="116">
        <f t="shared" si="20"/>
        <v>6004.2</v>
      </c>
      <c r="R75" s="98"/>
      <c r="S75" s="98"/>
      <c r="T75" s="98"/>
      <c r="U75" s="99"/>
      <c r="V75" s="98"/>
      <c r="W75" s="98"/>
      <c r="X75" s="100" t="str">
        <f t="shared" si="21"/>
        <v/>
      </c>
      <c r="Y75" s="101"/>
      <c r="Z75" s="102"/>
      <c r="AA75" s="102"/>
      <c r="AB75" s="102"/>
      <c r="AC75" s="103" t="str">
        <f>'94KMInput'!T211</f>
        <v/>
      </c>
      <c r="AD75" s="104">
        <f>'94KMInput'!V211-'94KMInput'!U211</f>
        <v>0</v>
      </c>
      <c r="AE75" s="105" t="str">
        <f t="shared" si="4"/>
        <v/>
      </c>
      <c r="AF75" s="106">
        <v>3.75</v>
      </c>
      <c r="AG75" s="107">
        <f t="shared" si="5"/>
        <v>0</v>
      </c>
      <c r="AH75" s="108" t="str">
        <f>HYPERLINK('94KMInput'!AE211)</f>
        <v/>
      </c>
      <c r="AI75" s="108" t="str">
        <f>HYPERLINK('94KMInput'!AF211)</f>
        <v/>
      </c>
      <c r="AJ75" s="108" t="str">
        <f>HYPERLINK('94KMInput'!AG211)</f>
        <v/>
      </c>
      <c r="AK75" s="108" t="str">
        <f>HYPERLINK('94KMInput'!AH211)</f>
        <v/>
      </c>
      <c r="AL75" s="108" t="str">
        <f>HYPERLINK('94KMInput'!AI211)</f>
        <v/>
      </c>
      <c r="AM75" s="108" t="str">
        <f>HYPERLINK('94KMInput'!AJ211)</f>
        <v/>
      </c>
      <c r="AN75" s="108" t="str">
        <f>HYPERLINK('94KMInput'!AK211)</f>
        <v/>
      </c>
      <c r="AO75" s="108" t="str">
        <f>HYPERLINK('94KMInput'!AL211)</f>
        <v/>
      </c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</row>
    <row r="76" ht="10.5" customHeight="1">
      <c r="A76" s="87" t="str">
        <f t="shared" si="1"/>
        <v>94KM</v>
      </c>
      <c r="B76" s="88">
        <f t="shared" si="2"/>
        <v>2020</v>
      </c>
      <c r="C76" s="88">
        <f t="shared" si="3"/>
        <v>10</v>
      </c>
      <c r="D76" s="89">
        <f>'94KMInput'!B169</f>
        <v>44115</v>
      </c>
      <c r="E76" s="90" t="str">
        <f t="shared" si="19"/>
        <v>EVY</v>
      </c>
      <c r="F76" s="91" t="str">
        <f>'94KMInput'!H169</f>
        <v>BUY</v>
      </c>
      <c r="G76" s="90" t="str">
        <f>'94KMInput'!O169</f>
        <v>Adam Riddell</v>
      </c>
      <c r="H76" s="90" t="str">
        <f>'94KMInput'!P169</f>
        <v/>
      </c>
      <c r="I76" s="90" t="str">
        <f>'94KMInput'!R169</f>
        <v>Passenger</v>
      </c>
      <c r="J76" s="91" t="str">
        <f>'94KMInput'!S169</f>
        <v>Shaw</v>
      </c>
      <c r="K76" s="92" t="str">
        <f>'94KMInput'!AD169</f>
        <v/>
      </c>
      <c r="L76" s="93"/>
      <c r="M76" s="94">
        <f>'94KMInput'!L169</f>
        <v>1.9</v>
      </c>
      <c r="N76" s="90" t="str">
        <f>IF(M76="","",(IF(Q76='94KMInput'!K169,"","ERROR!")))</f>
        <v>ERROR!</v>
      </c>
      <c r="O76" s="95"/>
      <c r="P76" s="96"/>
      <c r="Q76" s="116">
        <f t="shared" si="20"/>
        <v>6006.1</v>
      </c>
      <c r="R76" s="98"/>
      <c r="S76" s="98"/>
      <c r="T76" s="98"/>
      <c r="U76" s="99"/>
      <c r="V76" s="98"/>
      <c r="W76" s="98"/>
      <c r="X76" s="100" t="str">
        <f t="shared" si="21"/>
        <v/>
      </c>
      <c r="Y76" s="101"/>
      <c r="Z76" s="102"/>
      <c r="AA76" s="102"/>
      <c r="AB76" s="102"/>
      <c r="AC76" s="103" t="str">
        <f>'94KMInput'!T212</f>
        <v/>
      </c>
      <c r="AD76" s="104">
        <f>'94KMInput'!V212-'94KMInput'!U212</f>
        <v>0</v>
      </c>
      <c r="AE76" s="105" t="str">
        <f t="shared" si="4"/>
        <v/>
      </c>
      <c r="AF76" s="106">
        <v>3.75</v>
      </c>
      <c r="AG76" s="107">
        <f t="shared" si="5"/>
        <v>0</v>
      </c>
      <c r="AH76" s="108" t="str">
        <f>HYPERLINK('94KMInput'!AE212)</f>
        <v/>
      </c>
      <c r="AI76" s="108" t="str">
        <f>HYPERLINK('94KMInput'!AF212)</f>
        <v/>
      </c>
      <c r="AJ76" s="108" t="str">
        <f>HYPERLINK('94KMInput'!AG212)</f>
        <v/>
      </c>
      <c r="AK76" s="108" t="str">
        <f>HYPERLINK('94KMInput'!AH212)</f>
        <v/>
      </c>
      <c r="AL76" s="108" t="str">
        <f>HYPERLINK('94KMInput'!AI212)</f>
        <v/>
      </c>
      <c r="AM76" s="108" t="str">
        <f>HYPERLINK('94KMInput'!AJ212)</f>
        <v/>
      </c>
      <c r="AN76" s="108" t="str">
        <f>HYPERLINK('94KMInput'!AK212)</f>
        <v/>
      </c>
      <c r="AO76" s="108" t="str">
        <f>HYPERLINK('94KMInput'!AL212)</f>
        <v/>
      </c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</row>
    <row r="77" ht="10.5" customHeight="1">
      <c r="A77" s="87" t="str">
        <f t="shared" si="1"/>
        <v>94KM</v>
      </c>
      <c r="B77" s="88">
        <f t="shared" si="2"/>
        <v>2020</v>
      </c>
      <c r="C77" s="88">
        <f t="shared" si="3"/>
        <v>10</v>
      </c>
      <c r="D77" s="89">
        <f>'94KMInput'!B170</f>
        <v>44130</v>
      </c>
      <c r="E77" s="90" t="str">
        <f t="shared" si="19"/>
        <v>BUY</v>
      </c>
      <c r="F77" s="91" t="str">
        <f>'94KMInput'!H170</f>
        <v>UKF</v>
      </c>
      <c r="G77" s="90" t="str">
        <f>'94KMInput'!O170</f>
        <v>Steve Watkins</v>
      </c>
      <c r="H77" s="90" t="str">
        <f>'94KMInput'!P170</f>
        <v>RC</v>
      </c>
      <c r="I77" s="90" t="str">
        <f>'94KMInput'!R170</f>
        <v>Passenger</v>
      </c>
      <c r="J77" s="91" t="str">
        <f>'94KMInput'!S170</f>
        <v>Nelson</v>
      </c>
      <c r="K77" s="92" t="str">
        <f>'94KMInput'!AD170</f>
        <v/>
      </c>
      <c r="L77" s="93"/>
      <c r="M77" s="94">
        <f>'94KMInput'!L170</f>
        <v>0.7</v>
      </c>
      <c r="N77" s="90" t="str">
        <f>IF(M77="","",(IF(Q77='94KMInput'!K170,"","ERROR!")))</f>
        <v>ERROR!</v>
      </c>
      <c r="O77" s="95"/>
      <c r="P77" s="96"/>
      <c r="Q77" s="116">
        <f t="shared" si="20"/>
        <v>6006.8</v>
      </c>
      <c r="R77" s="98"/>
      <c r="S77" s="98"/>
      <c r="T77" s="98"/>
      <c r="U77" s="99"/>
      <c r="V77" s="98"/>
      <c r="W77" s="98"/>
      <c r="X77" s="100" t="str">
        <f t="shared" si="21"/>
        <v/>
      </c>
      <c r="Y77" s="101"/>
      <c r="Z77" s="102"/>
      <c r="AA77" s="102"/>
      <c r="AB77" s="102"/>
      <c r="AC77" s="103" t="str">
        <f>'94KMInput'!T213</f>
        <v/>
      </c>
      <c r="AD77" s="104">
        <f>'94KMInput'!V213-'94KMInput'!U213</f>
        <v>0</v>
      </c>
      <c r="AE77" s="105" t="str">
        <f t="shared" si="4"/>
        <v/>
      </c>
      <c r="AF77" s="106">
        <v>3.75</v>
      </c>
      <c r="AG77" s="107">
        <f t="shared" si="5"/>
        <v>0</v>
      </c>
      <c r="AH77" s="108" t="str">
        <f>HYPERLINK('94KMInput'!AE213)</f>
        <v/>
      </c>
      <c r="AI77" s="108" t="str">
        <f>HYPERLINK('94KMInput'!AF213)</f>
        <v/>
      </c>
      <c r="AJ77" s="108" t="str">
        <f>HYPERLINK('94KMInput'!AG213)</f>
        <v/>
      </c>
      <c r="AK77" s="108" t="str">
        <f>HYPERLINK('94KMInput'!AH213)</f>
        <v/>
      </c>
      <c r="AL77" s="108" t="str">
        <f>HYPERLINK('94KMInput'!AI213)</f>
        <v/>
      </c>
      <c r="AM77" s="108" t="str">
        <f>HYPERLINK('94KMInput'!AJ213)</f>
        <v/>
      </c>
      <c r="AN77" s="108" t="str">
        <f>HYPERLINK('94KMInput'!AK213)</f>
        <v/>
      </c>
      <c r="AO77" s="108" t="str">
        <f>HYPERLINK('94KMInput'!AL213)</f>
        <v/>
      </c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</row>
    <row r="78" ht="10.5" customHeight="1">
      <c r="A78" s="87" t="str">
        <f t="shared" si="1"/>
        <v>94KM</v>
      </c>
      <c r="B78" s="88">
        <f t="shared" si="2"/>
        <v>2020</v>
      </c>
      <c r="C78" s="88">
        <f t="shared" si="3"/>
        <v>10</v>
      </c>
      <c r="D78" s="89">
        <f>'94KMInput'!B171</f>
        <v>44130</v>
      </c>
      <c r="E78" s="90" t="str">
        <f t="shared" si="19"/>
        <v>UKF</v>
      </c>
      <c r="F78" s="91" t="str">
        <f>'94KMInput'!H171</f>
        <v>TTN</v>
      </c>
      <c r="G78" s="90" t="str">
        <f>'94KMInput'!O171</f>
        <v>Steve Watkins</v>
      </c>
      <c r="H78" s="90" t="str">
        <f>'94KMInput'!P171</f>
        <v>RC</v>
      </c>
      <c r="I78" s="90" t="str">
        <f>'94KMInput'!R171</f>
        <v>Passenger</v>
      </c>
      <c r="J78" s="91" t="str">
        <f>'94KMInput'!S171</f>
        <v>Nelson</v>
      </c>
      <c r="K78" s="92" t="str">
        <f>'94KMInput'!AD171</f>
        <v/>
      </c>
      <c r="L78" s="93"/>
      <c r="M78" s="94">
        <f>'94KMInput'!L171</f>
        <v>2.8</v>
      </c>
      <c r="N78" s="90" t="str">
        <f>IF(M78="","",(IF(Q78='94KMInput'!K171,"","ERROR!")))</f>
        <v>ERROR!</v>
      </c>
      <c r="O78" s="95"/>
      <c r="P78" s="96"/>
      <c r="Q78" s="116">
        <f t="shared" si="20"/>
        <v>6009.6</v>
      </c>
      <c r="R78" s="98"/>
      <c r="S78" s="98"/>
      <c r="T78" s="98"/>
      <c r="U78" s="99"/>
      <c r="V78" s="98"/>
      <c r="W78" s="98"/>
      <c r="X78" s="100" t="str">
        <f t="shared" si="21"/>
        <v/>
      </c>
      <c r="Y78" s="101"/>
      <c r="Z78" s="102"/>
      <c r="AA78" s="102"/>
      <c r="AB78" s="102"/>
      <c r="AC78" s="103" t="str">
        <f>'94KMInput'!T214</f>
        <v/>
      </c>
      <c r="AD78" s="104">
        <f>'94KMInput'!V214-'94KMInput'!U214</f>
        <v>0</v>
      </c>
      <c r="AE78" s="105" t="str">
        <f t="shared" si="4"/>
        <v/>
      </c>
      <c r="AF78" s="106">
        <v>3.75</v>
      </c>
      <c r="AG78" s="107">
        <f t="shared" si="5"/>
        <v>0</v>
      </c>
      <c r="AH78" s="108" t="str">
        <f>HYPERLINK('94KMInput'!AE214)</f>
        <v/>
      </c>
      <c r="AI78" s="108" t="str">
        <f>HYPERLINK('94KMInput'!AF214)</f>
        <v/>
      </c>
      <c r="AJ78" s="108" t="str">
        <f>HYPERLINK('94KMInput'!AG214)</f>
        <v/>
      </c>
      <c r="AK78" s="108" t="str">
        <f>HYPERLINK('94KMInput'!AH214)</f>
        <v/>
      </c>
      <c r="AL78" s="108" t="str">
        <f>HYPERLINK('94KMInput'!AI214)</f>
        <v/>
      </c>
      <c r="AM78" s="108" t="str">
        <f>HYPERLINK('94KMInput'!AJ214)</f>
        <v/>
      </c>
      <c r="AN78" s="108" t="str">
        <f>HYPERLINK('94KMInput'!AK214)</f>
        <v/>
      </c>
      <c r="AO78" s="108" t="str">
        <f>HYPERLINK('94KMInput'!AL214)</f>
        <v/>
      </c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</row>
    <row r="79" ht="10.5" customHeight="1">
      <c r="A79" s="87" t="str">
        <f t="shared" si="1"/>
        <v>94KM</v>
      </c>
      <c r="B79" s="88">
        <f t="shared" si="2"/>
        <v>2020</v>
      </c>
      <c r="C79" s="88">
        <f t="shared" si="3"/>
        <v>10</v>
      </c>
      <c r="D79" s="89">
        <f>'94KMInput'!B172</f>
        <v>44130</v>
      </c>
      <c r="E79" s="90" t="str">
        <f t="shared" si="19"/>
        <v>TTN</v>
      </c>
      <c r="F79" s="91" t="str">
        <f>'94KMInput'!H172</f>
        <v>BUY</v>
      </c>
      <c r="G79" s="90" t="str">
        <f>'94KMInput'!O172</f>
        <v>Steve Watkins</v>
      </c>
      <c r="H79" s="90" t="str">
        <f>'94KMInput'!P172</f>
        <v>RC</v>
      </c>
      <c r="I79" s="90" t="str">
        <f>'94KMInput'!R172</f>
        <v>Passenger</v>
      </c>
      <c r="J79" s="91" t="str">
        <f>'94KMInput'!S172</f>
        <v>Nelson</v>
      </c>
      <c r="K79" s="92" t="str">
        <f>'94KMInput'!AD172</f>
        <v/>
      </c>
      <c r="L79" s="93"/>
      <c r="M79" s="94">
        <f>'94KMInput'!L172</f>
        <v>2</v>
      </c>
      <c r="N79" s="90" t="str">
        <f>IF(M79="","",(IF(Q79='94KMInput'!K172,"","ERROR!")))</f>
        <v>ERROR!</v>
      </c>
      <c r="O79" s="95"/>
      <c r="P79" s="96"/>
      <c r="Q79" s="116">
        <f t="shared" si="20"/>
        <v>6011.6</v>
      </c>
      <c r="R79" s="98"/>
      <c r="S79" s="98"/>
      <c r="T79" s="98"/>
      <c r="U79" s="99"/>
      <c r="V79" s="98"/>
      <c r="W79" s="98"/>
      <c r="X79" s="100" t="str">
        <f t="shared" si="21"/>
        <v/>
      </c>
      <c r="Y79" s="101"/>
      <c r="Z79" s="102"/>
      <c r="AA79" s="102"/>
      <c r="AB79" s="102"/>
      <c r="AC79" s="103" t="str">
        <f>'94KMInput'!T215</f>
        <v/>
      </c>
      <c r="AD79" s="104">
        <f>'94KMInput'!V215-'94KMInput'!U215</f>
        <v>0</v>
      </c>
      <c r="AE79" s="105" t="str">
        <f t="shared" si="4"/>
        <v/>
      </c>
      <c r="AF79" s="106">
        <v>3.75</v>
      </c>
      <c r="AG79" s="107">
        <f t="shared" si="5"/>
        <v>0</v>
      </c>
      <c r="AH79" s="108" t="str">
        <f>HYPERLINK('94KMInput'!AE215)</f>
        <v/>
      </c>
      <c r="AI79" s="108" t="str">
        <f>HYPERLINK('94KMInput'!AF215)</f>
        <v/>
      </c>
      <c r="AJ79" s="108" t="str">
        <f>HYPERLINK('94KMInput'!AG215)</f>
        <v/>
      </c>
      <c r="AK79" s="108" t="str">
        <f>HYPERLINK('94KMInput'!AH215)</f>
        <v/>
      </c>
      <c r="AL79" s="108" t="str">
        <f>HYPERLINK('94KMInput'!AI215)</f>
        <v/>
      </c>
      <c r="AM79" s="108" t="str">
        <f>HYPERLINK('94KMInput'!AJ215)</f>
        <v/>
      </c>
      <c r="AN79" s="108" t="str">
        <f>HYPERLINK('94KMInput'!AK215)</f>
        <v/>
      </c>
      <c r="AO79" s="108" t="str">
        <f>HYPERLINK('94KMInput'!AL215)</f>
        <v/>
      </c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</row>
    <row r="80" ht="10.5" customHeight="1">
      <c r="A80" s="87" t="str">
        <f t="shared" si="1"/>
        <v>94KM</v>
      </c>
      <c r="B80" s="88">
        <f t="shared" si="2"/>
        <v>2020</v>
      </c>
      <c r="C80" s="88">
        <f t="shared" si="3"/>
        <v>10</v>
      </c>
      <c r="D80" s="89">
        <f>'94KMInput'!B173</f>
        <v>44132</v>
      </c>
      <c r="E80" s="90" t="str">
        <f t="shared" si="19"/>
        <v>BUY</v>
      </c>
      <c r="F80" s="91" t="str">
        <f>'94KMInput'!H173</f>
        <v>RDU</v>
      </c>
      <c r="G80" s="90" t="str">
        <f>'94KMInput'!O173</f>
        <v>Steve Watkins</v>
      </c>
      <c r="H80" s="90" t="str">
        <f>'94KMInput'!P173</f>
        <v>RC</v>
      </c>
      <c r="I80" s="90" t="str">
        <f>'94KMInput'!R173</f>
        <v>Passenger</v>
      </c>
      <c r="J80" s="91" t="str">
        <f>'94KMInput'!S173</f>
        <v>SteelFab</v>
      </c>
      <c r="K80" s="92" t="str">
        <f>'94KMInput'!AD173</f>
        <v/>
      </c>
      <c r="L80" s="93"/>
      <c r="M80" s="94">
        <f>'94KMInput'!L173</f>
        <v>0.2</v>
      </c>
      <c r="N80" s="90" t="str">
        <f>IF(M80="","",(IF(Q80='94KMInput'!K173,"","ERROR!")))</f>
        <v>ERROR!</v>
      </c>
      <c r="O80" s="95"/>
      <c r="P80" s="96"/>
      <c r="Q80" s="116">
        <f t="shared" si="20"/>
        <v>6011.8</v>
      </c>
      <c r="R80" s="98"/>
      <c r="S80" s="98"/>
      <c r="T80" s="98"/>
      <c r="U80" s="99"/>
      <c r="V80" s="98"/>
      <c r="W80" s="98"/>
      <c r="X80" s="100" t="str">
        <f t="shared" si="21"/>
        <v/>
      </c>
      <c r="Y80" s="101"/>
      <c r="Z80" s="102"/>
      <c r="AA80" s="102"/>
      <c r="AB80" s="102"/>
      <c r="AC80" s="103" t="str">
        <f>'94KMInput'!T216</f>
        <v/>
      </c>
      <c r="AD80" s="104">
        <f>'94KMInput'!V216-'94KMInput'!U216</f>
        <v>0</v>
      </c>
      <c r="AE80" s="105" t="str">
        <f t="shared" si="4"/>
        <v/>
      </c>
      <c r="AF80" s="106">
        <v>3.75</v>
      </c>
      <c r="AG80" s="107">
        <f t="shared" si="5"/>
        <v>0</v>
      </c>
      <c r="AH80" s="108" t="str">
        <f>HYPERLINK('94KMInput'!AE216)</f>
        <v/>
      </c>
      <c r="AI80" s="108" t="str">
        <f>HYPERLINK('94KMInput'!AF216)</f>
        <v/>
      </c>
      <c r="AJ80" s="108" t="str">
        <f>HYPERLINK('94KMInput'!AG216)</f>
        <v/>
      </c>
      <c r="AK80" s="108" t="str">
        <f>HYPERLINK('94KMInput'!AH216)</f>
        <v/>
      </c>
      <c r="AL80" s="108" t="str">
        <f>HYPERLINK('94KMInput'!AI216)</f>
        <v/>
      </c>
      <c r="AM80" s="108" t="str">
        <f>HYPERLINK('94KMInput'!AJ216)</f>
        <v/>
      </c>
      <c r="AN80" s="108" t="str">
        <f>HYPERLINK('94KMInput'!AK216)</f>
        <v/>
      </c>
      <c r="AO80" s="108" t="str">
        <f>HYPERLINK('94KMInput'!AL216)</f>
        <v/>
      </c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</row>
    <row r="81" ht="10.5" customHeight="1">
      <c r="A81" s="87" t="str">
        <f t="shared" si="1"/>
        <v>94KM</v>
      </c>
      <c r="B81" s="88">
        <f t="shared" si="2"/>
        <v>2020</v>
      </c>
      <c r="C81" s="88">
        <f t="shared" si="3"/>
        <v>10</v>
      </c>
      <c r="D81" s="89">
        <f>'94KMInput'!B174</f>
        <v>44132</v>
      </c>
      <c r="E81" s="90" t="str">
        <f t="shared" si="19"/>
        <v>RDU</v>
      </c>
      <c r="F81" s="91" t="str">
        <f>'94KMInput'!H174</f>
        <v>SPA</v>
      </c>
      <c r="G81" s="90" t="str">
        <f>'94KMInput'!O174</f>
        <v>Steve Watkins</v>
      </c>
      <c r="H81" s="90" t="str">
        <f>'94KMInput'!P174</f>
        <v>RC</v>
      </c>
      <c r="I81" s="90" t="str">
        <f>'94KMInput'!R174</f>
        <v>Passenger</v>
      </c>
      <c r="J81" s="91" t="str">
        <f>'94KMInput'!S174</f>
        <v>SteelFab</v>
      </c>
      <c r="K81" s="92" t="str">
        <f>'94KMInput'!AD174</f>
        <v/>
      </c>
      <c r="L81" s="93"/>
      <c r="M81" s="94">
        <f>'94KMInput'!L174</f>
        <v>1.2</v>
      </c>
      <c r="N81" s="90" t="str">
        <f>IF(M81="","",(IF(Q81='94KMInput'!K174,"","ERROR!")))</f>
        <v>ERROR!</v>
      </c>
      <c r="O81" s="95"/>
      <c r="P81" s="96"/>
      <c r="Q81" s="116">
        <f t="shared" si="20"/>
        <v>6013</v>
      </c>
      <c r="R81" s="98"/>
      <c r="S81" s="98"/>
      <c r="T81" s="98"/>
      <c r="U81" s="99"/>
      <c r="V81" s="98"/>
      <c r="W81" s="98"/>
      <c r="X81" s="100" t="str">
        <f t="shared" si="21"/>
        <v/>
      </c>
      <c r="Y81" s="101"/>
      <c r="Z81" s="102"/>
      <c r="AA81" s="102"/>
      <c r="AB81" s="102"/>
      <c r="AC81" s="103" t="str">
        <f>'94KMInput'!T217</f>
        <v/>
      </c>
      <c r="AD81" s="104">
        <f>'94KMInput'!V217-'94KMInput'!U217</f>
        <v>0</v>
      </c>
      <c r="AE81" s="105" t="str">
        <f t="shared" si="4"/>
        <v/>
      </c>
      <c r="AF81" s="106">
        <v>3.75</v>
      </c>
      <c r="AG81" s="107">
        <f t="shared" si="5"/>
        <v>0</v>
      </c>
      <c r="AH81" s="108" t="str">
        <f>HYPERLINK('94KMInput'!AE217)</f>
        <v/>
      </c>
      <c r="AI81" s="108" t="str">
        <f>HYPERLINK('94KMInput'!AF217)</f>
        <v/>
      </c>
      <c r="AJ81" s="108" t="str">
        <f>HYPERLINK('94KMInput'!AG217)</f>
        <v/>
      </c>
      <c r="AK81" s="108" t="str">
        <f>HYPERLINK('94KMInput'!AH217)</f>
        <v/>
      </c>
      <c r="AL81" s="108" t="str">
        <f>HYPERLINK('94KMInput'!AI217)</f>
        <v/>
      </c>
      <c r="AM81" s="108" t="str">
        <f>HYPERLINK('94KMInput'!AJ217)</f>
        <v/>
      </c>
      <c r="AN81" s="108" t="str">
        <f>HYPERLINK('94KMInput'!AK217)</f>
        <v/>
      </c>
      <c r="AO81" s="108" t="str">
        <f>HYPERLINK('94KMInput'!AL217)</f>
        <v/>
      </c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</row>
    <row r="82" ht="10.5" customHeight="1">
      <c r="A82" s="87" t="str">
        <f t="shared" si="1"/>
        <v>94KM</v>
      </c>
      <c r="B82" s="88">
        <f t="shared" si="2"/>
        <v>2020</v>
      </c>
      <c r="C82" s="88">
        <f t="shared" si="3"/>
        <v>10</v>
      </c>
      <c r="D82" s="89">
        <f>'94KMInput'!B175</f>
        <v>44132</v>
      </c>
      <c r="E82" s="90" t="str">
        <f t="shared" si="19"/>
        <v>SPA</v>
      </c>
      <c r="F82" s="91" t="str">
        <f>'94KMInput'!H175</f>
        <v>RDU</v>
      </c>
      <c r="G82" s="90" t="str">
        <f>'94KMInput'!O175</f>
        <v>Steve Watkins</v>
      </c>
      <c r="H82" s="90" t="str">
        <f>'94KMInput'!P175</f>
        <v>RC</v>
      </c>
      <c r="I82" s="90" t="str">
        <f>'94KMInput'!R175</f>
        <v>Passenger</v>
      </c>
      <c r="J82" s="91" t="str">
        <f>'94KMInput'!S175</f>
        <v>SteelFab</v>
      </c>
      <c r="K82" s="92" t="str">
        <f>'94KMInput'!AD175</f>
        <v/>
      </c>
      <c r="L82" s="93"/>
      <c r="M82" s="94">
        <f>'94KMInput'!L175</f>
        <v>1</v>
      </c>
      <c r="N82" s="90" t="str">
        <f>IF(M82="","",(IF(Q82='94KMInput'!K175,"","ERROR!")))</f>
        <v>ERROR!</v>
      </c>
      <c r="O82" s="95"/>
      <c r="P82" s="96"/>
      <c r="Q82" s="116">
        <f t="shared" si="20"/>
        <v>6014</v>
      </c>
      <c r="R82" s="98"/>
      <c r="S82" s="98"/>
      <c r="T82" s="98"/>
      <c r="U82" s="99"/>
      <c r="V82" s="98"/>
      <c r="W82" s="98"/>
      <c r="X82" s="100" t="str">
        <f t="shared" si="21"/>
        <v/>
      </c>
      <c r="Y82" s="101"/>
      <c r="Z82" s="102"/>
      <c r="AA82" s="102"/>
      <c r="AB82" s="102"/>
      <c r="AC82" s="103" t="str">
        <f>'94KMInput'!T218</f>
        <v/>
      </c>
      <c r="AD82" s="104">
        <f>'94KMInput'!V218-'94KMInput'!U218</f>
        <v>0</v>
      </c>
      <c r="AE82" s="105" t="str">
        <f t="shared" si="4"/>
        <v/>
      </c>
      <c r="AF82" s="106">
        <v>3.75</v>
      </c>
      <c r="AG82" s="107">
        <f t="shared" si="5"/>
        <v>0</v>
      </c>
      <c r="AH82" s="108" t="str">
        <f>HYPERLINK('94KMInput'!AE218)</f>
        <v/>
      </c>
      <c r="AI82" s="108" t="str">
        <f>HYPERLINK('94KMInput'!AF218)</f>
        <v/>
      </c>
      <c r="AJ82" s="108" t="str">
        <f>HYPERLINK('94KMInput'!AG218)</f>
        <v/>
      </c>
      <c r="AK82" s="108" t="str">
        <f>HYPERLINK('94KMInput'!AH218)</f>
        <v/>
      </c>
      <c r="AL82" s="108" t="str">
        <f>HYPERLINK('94KMInput'!AI218)</f>
        <v/>
      </c>
      <c r="AM82" s="108" t="str">
        <f>HYPERLINK('94KMInput'!AJ218)</f>
        <v/>
      </c>
      <c r="AN82" s="108" t="str">
        <f>HYPERLINK('94KMInput'!AK218)</f>
        <v/>
      </c>
      <c r="AO82" s="108" t="str">
        <f>HYPERLINK('94KMInput'!AL218)</f>
        <v/>
      </c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</row>
    <row r="83" ht="10.5" customHeight="1">
      <c r="A83" s="87" t="str">
        <f t="shared" si="1"/>
        <v>94KM</v>
      </c>
      <c r="B83" s="88">
        <f t="shared" si="2"/>
        <v>2020</v>
      </c>
      <c r="C83" s="88">
        <f t="shared" si="3"/>
        <v>10</v>
      </c>
      <c r="D83" s="89">
        <f>'94KMInput'!B176</f>
        <v>44132</v>
      </c>
      <c r="E83" s="90" t="str">
        <f t="shared" si="19"/>
        <v>RDU</v>
      </c>
      <c r="F83" s="91" t="str">
        <f>'94KMInput'!H176</f>
        <v>BUY</v>
      </c>
      <c r="G83" s="90" t="str">
        <f>'94KMInput'!O176</f>
        <v>Steve Watkins</v>
      </c>
      <c r="H83" s="90" t="str">
        <f>'94KMInput'!P176</f>
        <v>RC</v>
      </c>
      <c r="I83" s="90" t="str">
        <f>'94KMInput'!R176</f>
        <v>Passenger</v>
      </c>
      <c r="J83" s="91" t="str">
        <f>'94KMInput'!S176</f>
        <v>SteelFab</v>
      </c>
      <c r="K83" s="92" t="str">
        <f>'94KMInput'!AD176</f>
        <v/>
      </c>
      <c r="L83" s="93"/>
      <c r="M83" s="94">
        <f>'94KMInput'!L176</f>
        <v>0.4</v>
      </c>
      <c r="N83" s="90" t="str">
        <f>IF(M83="","",(IF(Q83='94KMInput'!K176,"","ERROR!")))</f>
        <v>ERROR!</v>
      </c>
      <c r="O83" s="95"/>
      <c r="P83" s="96"/>
      <c r="Q83" s="116">
        <f t="shared" si="20"/>
        <v>6014.4</v>
      </c>
      <c r="R83" s="98"/>
      <c r="S83" s="98"/>
      <c r="T83" s="98"/>
      <c r="U83" s="99"/>
      <c r="V83" s="98"/>
      <c r="W83" s="98"/>
      <c r="X83" s="100" t="str">
        <f t="shared" si="21"/>
        <v/>
      </c>
      <c r="Y83" s="101"/>
      <c r="Z83" s="102"/>
      <c r="AA83" s="102"/>
      <c r="AB83" s="102"/>
      <c r="AC83" s="103" t="str">
        <f>'94KMInput'!T219</f>
        <v/>
      </c>
      <c r="AD83" s="104">
        <f>'94KMInput'!V219-'94KMInput'!U219</f>
        <v>0</v>
      </c>
      <c r="AE83" s="105" t="str">
        <f t="shared" si="4"/>
        <v/>
      </c>
      <c r="AF83" s="106">
        <v>3.75</v>
      </c>
      <c r="AG83" s="107">
        <f t="shared" si="5"/>
        <v>0</v>
      </c>
      <c r="AH83" s="108" t="str">
        <f>HYPERLINK('94KMInput'!AE219)</f>
        <v/>
      </c>
      <c r="AI83" s="108" t="str">
        <f>HYPERLINK('94KMInput'!AF219)</f>
        <v/>
      </c>
      <c r="AJ83" s="108" t="str">
        <f>HYPERLINK('94KMInput'!AG219)</f>
        <v/>
      </c>
      <c r="AK83" s="108" t="str">
        <f>HYPERLINK('94KMInput'!AH219)</f>
        <v/>
      </c>
      <c r="AL83" s="108" t="str">
        <f>HYPERLINK('94KMInput'!AI219)</f>
        <v/>
      </c>
      <c r="AM83" s="108" t="str">
        <f>HYPERLINK('94KMInput'!AJ219)</f>
        <v/>
      </c>
      <c r="AN83" s="108" t="str">
        <f>HYPERLINK('94KMInput'!AK219)</f>
        <v/>
      </c>
      <c r="AO83" s="108" t="str">
        <f>HYPERLINK('94KMInput'!AL219)</f>
        <v/>
      </c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</row>
    <row r="84" ht="10.5" customHeight="1">
      <c r="A84" s="87" t="str">
        <f t="shared" si="1"/>
        <v>94KM</v>
      </c>
      <c r="B84" s="88">
        <f t="shared" si="2"/>
        <v>2020</v>
      </c>
      <c r="C84" s="88">
        <f t="shared" si="3"/>
        <v>12</v>
      </c>
      <c r="D84" s="89">
        <f>'94KMInput'!B177</f>
        <v>44167</v>
      </c>
      <c r="E84" s="90" t="str">
        <f t="shared" si="19"/>
        <v>BUY</v>
      </c>
      <c r="F84" s="91" t="str">
        <f>'94KMInput'!H177</f>
        <v>BUY</v>
      </c>
      <c r="G84" s="90" t="str">
        <f>'94KMInput'!O177</f>
        <v>Adam Riddell</v>
      </c>
      <c r="H84" s="90" t="str">
        <f>'94KMInput'!P177</f>
        <v/>
      </c>
      <c r="I84" s="90" t="str">
        <f>'94KMInput'!R177</f>
        <v>Non-Rev</v>
      </c>
      <c r="J84" s="91" t="str">
        <f>'94KMInput'!S177</f>
        <v>Mx</v>
      </c>
      <c r="K84" s="92" t="str">
        <f>'94KMInput'!AD177</f>
        <v/>
      </c>
      <c r="L84" s="93"/>
      <c r="M84" s="94">
        <f>'94KMInput'!L177</f>
        <v>0.1</v>
      </c>
      <c r="N84" s="90" t="str">
        <f>IF(M84="","",(IF(Q84='94KMInput'!K177,"","ERROR!")))</f>
        <v>ERROR!</v>
      </c>
      <c r="O84" s="95"/>
      <c r="P84" s="96"/>
      <c r="Q84" s="116">
        <f t="shared" si="20"/>
        <v>6014.5</v>
      </c>
      <c r="R84" s="98"/>
      <c r="S84" s="98"/>
      <c r="T84" s="98"/>
      <c r="U84" s="99"/>
      <c r="V84" s="98"/>
      <c r="W84" s="98"/>
      <c r="X84" s="100" t="str">
        <f t="shared" si="21"/>
        <v/>
      </c>
      <c r="Y84" s="101"/>
      <c r="Z84" s="102"/>
      <c r="AA84" s="102"/>
      <c r="AB84" s="102"/>
      <c r="AC84" s="103" t="str">
        <f>'94KMInput'!T220</f>
        <v/>
      </c>
      <c r="AD84" s="104">
        <f>'94KMInput'!V220-'94KMInput'!U220</f>
        <v>0</v>
      </c>
      <c r="AE84" s="105" t="str">
        <f t="shared" si="4"/>
        <v/>
      </c>
      <c r="AF84" s="106">
        <v>3.75</v>
      </c>
      <c r="AG84" s="107">
        <f t="shared" si="5"/>
        <v>0</v>
      </c>
      <c r="AH84" s="108" t="str">
        <f>HYPERLINK('94KMInput'!AE220)</f>
        <v/>
      </c>
      <c r="AI84" s="108" t="str">
        <f>HYPERLINK('94KMInput'!AF220)</f>
        <v/>
      </c>
      <c r="AJ84" s="108" t="str">
        <f>HYPERLINK('94KMInput'!AG220)</f>
        <v/>
      </c>
      <c r="AK84" s="108" t="str">
        <f>HYPERLINK('94KMInput'!AH220)</f>
        <v/>
      </c>
      <c r="AL84" s="108" t="str">
        <f>HYPERLINK('94KMInput'!AI220)</f>
        <v/>
      </c>
      <c r="AM84" s="108" t="str">
        <f>HYPERLINK('94KMInput'!AJ220)</f>
        <v/>
      </c>
      <c r="AN84" s="108" t="str">
        <f>HYPERLINK('94KMInput'!AK220)</f>
        <v/>
      </c>
      <c r="AO84" s="108" t="str">
        <f>HYPERLINK('94KMInput'!AL220)</f>
        <v/>
      </c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</row>
    <row r="85" ht="10.5" customHeight="1">
      <c r="A85" s="87" t="str">
        <f t="shared" si="1"/>
        <v>94KM</v>
      </c>
      <c r="B85" s="88">
        <f t="shared" si="2"/>
        <v>2020</v>
      </c>
      <c r="C85" s="88">
        <f t="shared" si="3"/>
        <v>12</v>
      </c>
      <c r="D85" s="89">
        <f>'94KMInput'!B178</f>
        <v>44169</v>
      </c>
      <c r="E85" s="90" t="str">
        <f t="shared" si="19"/>
        <v>BUY</v>
      </c>
      <c r="F85" s="91" t="str">
        <f>'94KMInput'!H178</f>
        <v>TTA</v>
      </c>
      <c r="G85" s="90" t="str">
        <f>'94KMInput'!O178</f>
        <v>Adam Riddell</v>
      </c>
      <c r="H85" s="90" t="str">
        <f>'94KMInput'!P178</f>
        <v/>
      </c>
      <c r="I85" s="90" t="str">
        <f>'94KMInput'!R178</f>
        <v>Passenger</v>
      </c>
      <c r="J85" s="91" t="str">
        <f>'94KMInput'!S178</f>
        <v>Dixon</v>
      </c>
      <c r="K85" s="92" t="str">
        <f>'94KMInput'!AD178</f>
        <v/>
      </c>
      <c r="L85" s="93"/>
      <c r="M85" s="94">
        <f>'94KMInput'!L178</f>
        <v>0.2</v>
      </c>
      <c r="N85" s="90" t="str">
        <f>IF(M85="","",(IF(Q85='94KMInput'!K178,"","ERROR!")))</f>
        <v>ERROR!</v>
      </c>
      <c r="O85" s="95"/>
      <c r="P85" s="96"/>
      <c r="Q85" s="116">
        <f t="shared" si="20"/>
        <v>6014.7</v>
      </c>
      <c r="R85" s="98"/>
      <c r="S85" s="98"/>
      <c r="T85" s="98"/>
      <c r="U85" s="99"/>
      <c r="V85" s="98"/>
      <c r="W85" s="98"/>
      <c r="X85" s="100" t="str">
        <f t="shared" si="21"/>
        <v/>
      </c>
      <c r="Y85" s="101"/>
      <c r="Z85" s="102"/>
      <c r="AA85" s="102"/>
      <c r="AB85" s="102"/>
      <c r="AC85" s="103" t="str">
        <f>'94KMInput'!T221</f>
        <v/>
      </c>
      <c r="AD85" s="104">
        <f>'94KMInput'!V221-'94KMInput'!U221</f>
        <v>0</v>
      </c>
      <c r="AE85" s="105" t="str">
        <f t="shared" si="4"/>
        <v/>
      </c>
      <c r="AF85" s="106">
        <v>3.75</v>
      </c>
      <c r="AG85" s="107">
        <f t="shared" si="5"/>
        <v>0</v>
      </c>
      <c r="AH85" s="108" t="str">
        <f>HYPERLINK('94KMInput'!AE221)</f>
        <v/>
      </c>
      <c r="AI85" s="108" t="str">
        <f>HYPERLINK('94KMInput'!AF221)</f>
        <v/>
      </c>
      <c r="AJ85" s="108" t="str">
        <f>HYPERLINK('94KMInput'!AG221)</f>
        <v/>
      </c>
      <c r="AK85" s="108" t="str">
        <f>HYPERLINK('94KMInput'!AH221)</f>
        <v/>
      </c>
      <c r="AL85" s="108" t="str">
        <f>HYPERLINK('94KMInput'!AI221)</f>
        <v/>
      </c>
      <c r="AM85" s="108" t="str">
        <f>HYPERLINK('94KMInput'!AJ221)</f>
        <v/>
      </c>
      <c r="AN85" s="108" t="str">
        <f>HYPERLINK('94KMInput'!AK221)</f>
        <v/>
      </c>
      <c r="AO85" s="108" t="str">
        <f>HYPERLINK('94KMInput'!AL221)</f>
        <v/>
      </c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  <c r="CH85" s="88"/>
      <c r="CI85" s="88"/>
      <c r="CJ85" s="88"/>
      <c r="CK85" s="88"/>
      <c r="CL85" s="88"/>
      <c r="CM85" s="88"/>
      <c r="CN85" s="88"/>
      <c r="CO85" s="88"/>
      <c r="CP85" s="88"/>
      <c r="CQ85" s="88"/>
      <c r="CR85" s="88"/>
      <c r="CS85" s="88"/>
      <c r="CT85" s="88"/>
      <c r="CU85" s="88"/>
      <c r="CV85" s="88"/>
      <c r="CW85" s="88"/>
      <c r="CX85" s="88"/>
      <c r="CY85" s="88"/>
      <c r="CZ85" s="88"/>
      <c r="DA85" s="88"/>
      <c r="DB85" s="88"/>
      <c r="DC85" s="88"/>
    </row>
    <row r="86" ht="10.5" customHeight="1">
      <c r="A86" s="87" t="str">
        <f t="shared" si="1"/>
        <v>94KM</v>
      </c>
      <c r="B86" s="88">
        <f t="shared" si="2"/>
        <v>2020</v>
      </c>
      <c r="C86" s="88">
        <f t="shared" si="3"/>
        <v>12</v>
      </c>
      <c r="D86" s="89">
        <f>'94KMInput'!B179</f>
        <v>44169</v>
      </c>
      <c r="E86" s="90" t="str">
        <f t="shared" si="19"/>
        <v>TTA</v>
      </c>
      <c r="F86" s="91" t="str">
        <f>'94KMInput'!H179</f>
        <v>XSA</v>
      </c>
      <c r="G86" s="90" t="str">
        <f>'94KMInput'!O179</f>
        <v>Adam Riddell</v>
      </c>
      <c r="H86" s="90" t="str">
        <f>'94KMInput'!P179</f>
        <v/>
      </c>
      <c r="I86" s="90" t="str">
        <f>'94KMInput'!R179</f>
        <v>Passenger</v>
      </c>
      <c r="J86" s="91" t="str">
        <f>'94KMInput'!S179</f>
        <v>Dixon</v>
      </c>
      <c r="K86" s="92" t="str">
        <f>'94KMInput'!AD179</f>
        <v/>
      </c>
      <c r="L86" s="93"/>
      <c r="M86" s="94">
        <f>'94KMInput'!L179</f>
        <v>0.8</v>
      </c>
      <c r="N86" s="90" t="str">
        <f>IF(M86="","",(IF(Q86='94KMInput'!K179,"","ERROR!")))</f>
        <v>ERROR!</v>
      </c>
      <c r="O86" s="95"/>
      <c r="P86" s="96"/>
      <c r="Q86" s="116">
        <f t="shared" si="20"/>
        <v>6015.5</v>
      </c>
      <c r="R86" s="98"/>
      <c r="S86" s="98"/>
      <c r="T86" s="98"/>
      <c r="U86" s="99"/>
      <c r="V86" s="98"/>
      <c r="W86" s="98"/>
      <c r="X86" s="100" t="str">
        <f t="shared" si="21"/>
        <v/>
      </c>
      <c r="Y86" s="101"/>
      <c r="Z86" s="102"/>
      <c r="AA86" s="102"/>
      <c r="AB86" s="102"/>
      <c r="AC86" s="103" t="str">
        <f>'94KMInput'!T222</f>
        <v/>
      </c>
      <c r="AD86" s="104">
        <f>'94KMInput'!V222-'94KMInput'!U222</f>
        <v>0</v>
      </c>
      <c r="AE86" s="105" t="str">
        <f t="shared" si="4"/>
        <v/>
      </c>
      <c r="AF86" s="106">
        <v>3.75</v>
      </c>
      <c r="AG86" s="107">
        <f t="shared" si="5"/>
        <v>0</v>
      </c>
      <c r="AH86" s="108" t="str">
        <f>HYPERLINK('94KMInput'!AE222)</f>
        <v/>
      </c>
      <c r="AI86" s="108" t="str">
        <f>HYPERLINK('94KMInput'!AF222)</f>
        <v/>
      </c>
      <c r="AJ86" s="108" t="str">
        <f>HYPERLINK('94KMInput'!AG222)</f>
        <v/>
      </c>
      <c r="AK86" s="108" t="str">
        <f>HYPERLINK('94KMInput'!AH222)</f>
        <v/>
      </c>
      <c r="AL86" s="108" t="str">
        <f>HYPERLINK('94KMInput'!AI222)</f>
        <v/>
      </c>
      <c r="AM86" s="108" t="str">
        <f>HYPERLINK('94KMInput'!AJ222)</f>
        <v/>
      </c>
      <c r="AN86" s="108" t="str">
        <f>HYPERLINK('94KMInput'!AK222)</f>
        <v/>
      </c>
      <c r="AO86" s="108" t="str">
        <f>HYPERLINK('94KMInput'!AL222)</f>
        <v/>
      </c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88"/>
      <c r="CL86" s="88"/>
      <c r="CM86" s="88"/>
      <c r="CN86" s="88"/>
      <c r="CO86" s="88"/>
      <c r="CP86" s="88"/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</row>
    <row r="87" ht="10.5" customHeight="1">
      <c r="A87" s="87" t="str">
        <f t="shared" si="1"/>
        <v>94KM</v>
      </c>
      <c r="B87" s="88">
        <f t="shared" si="2"/>
        <v>2020</v>
      </c>
      <c r="C87" s="88">
        <f t="shared" si="3"/>
        <v>12</v>
      </c>
      <c r="D87" s="89">
        <f>'94KMInput'!B180</f>
        <v>44169</v>
      </c>
      <c r="E87" s="90" t="str">
        <f t="shared" si="19"/>
        <v>XSA</v>
      </c>
      <c r="F87" s="91" t="str">
        <f>'94KMInput'!H180</f>
        <v>TTA</v>
      </c>
      <c r="G87" s="90" t="str">
        <f>'94KMInput'!O180</f>
        <v>Adam Riddell</v>
      </c>
      <c r="H87" s="90" t="str">
        <f>'94KMInput'!P180</f>
        <v/>
      </c>
      <c r="I87" s="90" t="str">
        <f>'94KMInput'!R180</f>
        <v>Passenger</v>
      </c>
      <c r="J87" s="91" t="str">
        <f>'94KMInput'!S180</f>
        <v>Dixon</v>
      </c>
      <c r="K87" s="92" t="str">
        <f>'94KMInput'!AD180</f>
        <v/>
      </c>
      <c r="L87" s="93"/>
      <c r="M87" s="94">
        <f>'94KMInput'!L180</f>
        <v>1.2</v>
      </c>
      <c r="N87" s="90" t="str">
        <f>IF(M87="","",(IF(Q87='94KMInput'!K180,"","ERROR!")))</f>
        <v>ERROR!</v>
      </c>
      <c r="O87" s="95"/>
      <c r="P87" s="96"/>
      <c r="Q87" s="116">
        <f t="shared" si="20"/>
        <v>6016.7</v>
      </c>
      <c r="R87" s="98"/>
      <c r="S87" s="98"/>
      <c r="T87" s="98"/>
      <c r="U87" s="99"/>
      <c r="V87" s="98"/>
      <c r="W87" s="98"/>
      <c r="X87" s="100" t="str">
        <f t="shared" si="21"/>
        <v/>
      </c>
      <c r="Y87" s="101"/>
      <c r="Z87" s="102"/>
      <c r="AA87" s="102"/>
      <c r="AB87" s="102"/>
      <c r="AC87" s="103" t="str">
        <f>'94KMInput'!T223</f>
        <v/>
      </c>
      <c r="AD87" s="104">
        <f>'94KMInput'!V223-'94KMInput'!U223</f>
        <v>0</v>
      </c>
      <c r="AE87" s="105" t="str">
        <f t="shared" si="4"/>
        <v/>
      </c>
      <c r="AF87" s="106">
        <v>3.75</v>
      </c>
      <c r="AG87" s="107">
        <f t="shared" si="5"/>
        <v>0</v>
      </c>
      <c r="AH87" s="108" t="str">
        <f>HYPERLINK('94KMInput'!AE223)</f>
        <v/>
      </c>
      <c r="AI87" s="108" t="str">
        <f>HYPERLINK('94KMInput'!AF223)</f>
        <v/>
      </c>
      <c r="AJ87" s="108" t="str">
        <f>HYPERLINK('94KMInput'!AG223)</f>
        <v/>
      </c>
      <c r="AK87" s="108" t="str">
        <f>HYPERLINK('94KMInput'!AH223)</f>
        <v/>
      </c>
      <c r="AL87" s="108" t="str">
        <f>HYPERLINK('94KMInput'!AI223)</f>
        <v/>
      </c>
      <c r="AM87" s="108" t="str">
        <f>HYPERLINK('94KMInput'!AJ223)</f>
        <v/>
      </c>
      <c r="AN87" s="108" t="str">
        <f>HYPERLINK('94KMInput'!AK223)</f>
        <v/>
      </c>
      <c r="AO87" s="108" t="str">
        <f>HYPERLINK('94KMInput'!AL223)</f>
        <v/>
      </c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</row>
    <row r="88" ht="10.5" customHeight="1">
      <c r="A88" s="87" t="str">
        <f t="shared" si="1"/>
        <v>94KM</v>
      </c>
      <c r="B88" s="88">
        <f t="shared" si="2"/>
        <v>2020</v>
      </c>
      <c r="C88" s="88">
        <f t="shared" si="3"/>
        <v>12</v>
      </c>
      <c r="D88" s="89">
        <f>'94KMInput'!B181</f>
        <v>44169</v>
      </c>
      <c r="E88" s="90" t="str">
        <f t="shared" si="19"/>
        <v>TTA</v>
      </c>
      <c r="F88" s="91" t="str">
        <f>'94KMInput'!H181</f>
        <v>SOP</v>
      </c>
      <c r="G88" s="90" t="str">
        <f>'94KMInput'!O181</f>
        <v>Adam Riddell</v>
      </c>
      <c r="H88" s="90" t="str">
        <f>'94KMInput'!P181</f>
        <v/>
      </c>
      <c r="I88" s="90" t="str">
        <f>'94KMInput'!R181</f>
        <v>Passenger</v>
      </c>
      <c r="J88" s="91" t="str">
        <f>'94KMInput'!S181</f>
        <v>Foye</v>
      </c>
      <c r="K88" s="92" t="str">
        <f>'94KMInput'!AD181</f>
        <v/>
      </c>
      <c r="L88" s="93"/>
      <c r="M88" s="94">
        <f>'94KMInput'!L181</f>
        <v>0.2</v>
      </c>
      <c r="N88" s="90" t="str">
        <f>IF(M88="","",(IF(Q88='94KMInput'!K181,"","ERROR!")))</f>
        <v>ERROR!</v>
      </c>
      <c r="O88" s="95"/>
      <c r="P88" s="96"/>
      <c r="Q88" s="116">
        <f t="shared" si="20"/>
        <v>6016.9</v>
      </c>
      <c r="R88" s="98"/>
      <c r="S88" s="98"/>
      <c r="T88" s="98"/>
      <c r="U88" s="99"/>
      <c r="V88" s="98"/>
      <c r="W88" s="98"/>
      <c r="X88" s="100" t="str">
        <f t="shared" si="21"/>
        <v/>
      </c>
      <c r="Y88" s="101"/>
      <c r="Z88" s="102"/>
      <c r="AA88" s="102"/>
      <c r="AB88" s="102"/>
      <c r="AC88" s="103" t="str">
        <f>'94KMInput'!T224</f>
        <v/>
      </c>
      <c r="AD88" s="104">
        <f>'94KMInput'!V224-'94KMInput'!U224</f>
        <v>0</v>
      </c>
      <c r="AE88" s="105" t="str">
        <f t="shared" si="4"/>
        <v/>
      </c>
      <c r="AF88" s="106">
        <v>3.75</v>
      </c>
      <c r="AG88" s="107">
        <f t="shared" si="5"/>
        <v>0</v>
      </c>
      <c r="AH88" s="108" t="str">
        <f>HYPERLINK('94KMInput'!AE224)</f>
        <v/>
      </c>
      <c r="AI88" s="108" t="str">
        <f>HYPERLINK('94KMInput'!AF224)</f>
        <v/>
      </c>
      <c r="AJ88" s="108" t="str">
        <f>HYPERLINK('94KMInput'!AG224)</f>
        <v/>
      </c>
      <c r="AK88" s="108" t="str">
        <f>HYPERLINK('94KMInput'!AH224)</f>
        <v/>
      </c>
      <c r="AL88" s="108" t="str">
        <f>HYPERLINK('94KMInput'!AI224)</f>
        <v/>
      </c>
      <c r="AM88" s="108" t="str">
        <f>HYPERLINK('94KMInput'!AJ224)</f>
        <v/>
      </c>
      <c r="AN88" s="108" t="str">
        <f>HYPERLINK('94KMInput'!AK224)</f>
        <v/>
      </c>
      <c r="AO88" s="108" t="str">
        <f>HYPERLINK('94KMInput'!AL224)</f>
        <v/>
      </c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</row>
    <row r="89" ht="10.5" customHeight="1">
      <c r="A89" s="87" t="str">
        <f t="shared" si="1"/>
        <v>94KM</v>
      </c>
      <c r="B89" s="88">
        <f t="shared" si="2"/>
        <v>2020</v>
      </c>
      <c r="C89" s="88">
        <f t="shared" si="3"/>
        <v>12</v>
      </c>
      <c r="D89" s="89">
        <f>'94KMInput'!B182</f>
        <v>44169</v>
      </c>
      <c r="E89" s="90" t="str">
        <f t="shared" si="19"/>
        <v>SOP</v>
      </c>
      <c r="F89" s="91" t="str">
        <f>'94KMInput'!H182</f>
        <v>BUY</v>
      </c>
      <c r="G89" s="90" t="str">
        <f>'94KMInput'!O182</f>
        <v>Adam Riddell</v>
      </c>
      <c r="H89" s="90" t="str">
        <f>'94KMInput'!P182</f>
        <v/>
      </c>
      <c r="I89" s="90" t="str">
        <f>'94KMInput'!R182</f>
        <v>Passenger</v>
      </c>
      <c r="J89" s="91" t="str">
        <f>'94KMInput'!S182</f>
        <v>Foye</v>
      </c>
      <c r="K89" s="92" t="str">
        <f>'94KMInput'!AD182</f>
        <v/>
      </c>
      <c r="L89" s="93"/>
      <c r="M89" s="94">
        <f>'94KMInput'!L182</f>
        <v>0.3</v>
      </c>
      <c r="N89" s="90" t="str">
        <f>IF(M89="","",(IF(Q89='94KMInput'!K182,"","ERROR!")))</f>
        <v>ERROR!</v>
      </c>
      <c r="O89" s="95"/>
      <c r="P89" s="96"/>
      <c r="Q89" s="116">
        <f t="shared" si="20"/>
        <v>6017.2</v>
      </c>
      <c r="R89" s="98"/>
      <c r="S89" s="98"/>
      <c r="T89" s="98"/>
      <c r="U89" s="99"/>
      <c r="V89" s="98"/>
      <c r="W89" s="98"/>
      <c r="X89" s="100" t="str">
        <f t="shared" si="21"/>
        <v/>
      </c>
      <c r="Y89" s="101"/>
      <c r="Z89" s="102"/>
      <c r="AA89" s="102"/>
      <c r="AB89" s="102"/>
      <c r="AC89" s="103" t="str">
        <f>'94KMInput'!T225</f>
        <v/>
      </c>
      <c r="AD89" s="104">
        <f>'94KMInput'!V225-'94KMInput'!U225</f>
        <v>0</v>
      </c>
      <c r="AE89" s="105" t="str">
        <f t="shared" si="4"/>
        <v/>
      </c>
      <c r="AF89" s="106">
        <v>3.75</v>
      </c>
      <c r="AG89" s="107">
        <f t="shared" si="5"/>
        <v>0</v>
      </c>
      <c r="AH89" s="108" t="str">
        <f>HYPERLINK('94KMInput'!AE225)</f>
        <v/>
      </c>
      <c r="AI89" s="108" t="str">
        <f>HYPERLINK('94KMInput'!AF225)</f>
        <v/>
      </c>
      <c r="AJ89" s="108" t="str">
        <f>HYPERLINK('94KMInput'!AG225)</f>
        <v/>
      </c>
      <c r="AK89" s="108" t="str">
        <f>HYPERLINK('94KMInput'!AH225)</f>
        <v/>
      </c>
      <c r="AL89" s="108" t="str">
        <f>HYPERLINK('94KMInput'!AI225)</f>
        <v/>
      </c>
      <c r="AM89" s="108" t="str">
        <f>HYPERLINK('94KMInput'!AJ225)</f>
        <v/>
      </c>
      <c r="AN89" s="108" t="str">
        <f>HYPERLINK('94KMInput'!AK225)</f>
        <v/>
      </c>
      <c r="AO89" s="108" t="str">
        <f>HYPERLINK('94KMInput'!AL225)</f>
        <v/>
      </c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</row>
    <row r="90" ht="10.5" customHeight="1">
      <c r="A90" s="87" t="str">
        <f t="shared" si="1"/>
        <v>94KM</v>
      </c>
      <c r="B90" s="88">
        <f t="shared" si="2"/>
        <v>2020</v>
      </c>
      <c r="C90" s="88">
        <f t="shared" si="3"/>
        <v>12</v>
      </c>
      <c r="D90" s="89">
        <f>'94KMInput'!B183</f>
        <v>44171</v>
      </c>
      <c r="E90" s="90" t="str">
        <f t="shared" si="19"/>
        <v>BUY</v>
      </c>
      <c r="F90" s="91" t="str">
        <f>'94KMInput'!H183</f>
        <v>LRO</v>
      </c>
      <c r="G90" s="90" t="str">
        <f>'94KMInput'!O183</f>
        <v>Adam Riddell</v>
      </c>
      <c r="H90" s="90" t="str">
        <f>'94KMInput'!P183</f>
        <v/>
      </c>
      <c r="I90" s="90" t="str">
        <f>'94KMInput'!R183</f>
        <v>Passenger</v>
      </c>
      <c r="J90" s="91" t="str">
        <f>'94KMInput'!S183</f>
        <v>Hahn</v>
      </c>
      <c r="K90" s="92" t="str">
        <f>'94KMInput'!AD183</f>
        <v/>
      </c>
      <c r="L90" s="93"/>
      <c r="M90" s="94">
        <f>'94KMInput'!L183</f>
        <v>1</v>
      </c>
      <c r="N90" s="90" t="str">
        <f>IF(M90="","",(IF(Q90='94KMInput'!K183,"","ERROR!")))</f>
        <v>ERROR!</v>
      </c>
      <c r="O90" s="95"/>
      <c r="P90" s="96"/>
      <c r="Q90" s="116">
        <f t="shared" si="20"/>
        <v>6018.2</v>
      </c>
      <c r="R90" s="98"/>
      <c r="S90" s="98"/>
      <c r="T90" s="98"/>
      <c r="U90" s="99"/>
      <c r="V90" s="98"/>
      <c r="W90" s="98"/>
      <c r="X90" s="100" t="str">
        <f t="shared" si="21"/>
        <v/>
      </c>
      <c r="Y90" s="101"/>
      <c r="Z90" s="102"/>
      <c r="AA90" s="102"/>
      <c r="AB90" s="102"/>
      <c r="AC90" s="103" t="str">
        <f>'94KMInput'!T226</f>
        <v/>
      </c>
      <c r="AD90" s="104">
        <f>'94KMInput'!V226-'94KMInput'!U226</f>
        <v>0</v>
      </c>
      <c r="AE90" s="105" t="str">
        <f t="shared" si="4"/>
        <v/>
      </c>
      <c r="AF90" s="106">
        <v>3.75</v>
      </c>
      <c r="AG90" s="107">
        <f t="shared" si="5"/>
        <v>0</v>
      </c>
      <c r="AH90" s="108" t="str">
        <f>HYPERLINK('94KMInput'!AE226)</f>
        <v/>
      </c>
      <c r="AI90" s="108" t="str">
        <f>HYPERLINK('94KMInput'!AF226)</f>
        <v/>
      </c>
      <c r="AJ90" s="108" t="str">
        <f>HYPERLINK('94KMInput'!AG226)</f>
        <v/>
      </c>
      <c r="AK90" s="108" t="str">
        <f>HYPERLINK('94KMInput'!AH226)</f>
        <v/>
      </c>
      <c r="AL90" s="108" t="str">
        <f>HYPERLINK('94KMInput'!AI226)</f>
        <v/>
      </c>
      <c r="AM90" s="108" t="str">
        <f>HYPERLINK('94KMInput'!AJ226)</f>
        <v/>
      </c>
      <c r="AN90" s="108" t="str">
        <f>HYPERLINK('94KMInput'!AK226)</f>
        <v/>
      </c>
      <c r="AO90" s="108" t="str">
        <f>HYPERLINK('94KMInput'!AL226)</f>
        <v/>
      </c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</row>
    <row r="91" ht="10.5" customHeight="1">
      <c r="A91" s="87" t="str">
        <f t="shared" si="1"/>
        <v>94KM</v>
      </c>
      <c r="B91" s="88">
        <f t="shared" si="2"/>
        <v>2020</v>
      </c>
      <c r="C91" s="88">
        <f t="shared" si="3"/>
        <v>12</v>
      </c>
      <c r="D91" s="89">
        <f>'94KMInput'!B184</f>
        <v>44171</v>
      </c>
      <c r="E91" s="90" t="str">
        <f t="shared" si="19"/>
        <v>LRO</v>
      </c>
      <c r="F91" s="91" t="str">
        <f>'94KMInput'!H184</f>
        <v>BUY</v>
      </c>
      <c r="G91" s="90" t="str">
        <f>'94KMInput'!O184</f>
        <v>Adam Riddell</v>
      </c>
      <c r="H91" s="90" t="str">
        <f>'94KMInput'!P184</f>
        <v/>
      </c>
      <c r="I91" s="90" t="str">
        <f>'94KMInput'!R184</f>
        <v>Passenger</v>
      </c>
      <c r="J91" s="91" t="str">
        <f>'94KMInput'!S184</f>
        <v>Hahn</v>
      </c>
      <c r="K91" s="92" t="str">
        <f>'94KMInput'!AD184</f>
        <v/>
      </c>
      <c r="L91" s="93"/>
      <c r="M91" s="94">
        <f>'94KMInput'!L184</f>
        <v>1</v>
      </c>
      <c r="N91" s="90" t="str">
        <f>IF(M91="","",(IF(Q91='94KMInput'!K184,"","ERROR!")))</f>
        <v>ERROR!</v>
      </c>
      <c r="O91" s="95"/>
      <c r="P91" s="96"/>
      <c r="Q91" s="116">
        <f t="shared" si="20"/>
        <v>6019.2</v>
      </c>
      <c r="R91" s="98"/>
      <c r="S91" s="98"/>
      <c r="T91" s="98"/>
      <c r="U91" s="99"/>
      <c r="V91" s="98"/>
      <c r="W91" s="98"/>
      <c r="X91" s="100" t="str">
        <f t="shared" si="21"/>
        <v/>
      </c>
      <c r="Y91" s="101"/>
      <c r="Z91" s="102"/>
      <c r="AA91" s="102"/>
      <c r="AB91" s="102"/>
      <c r="AC91" s="103" t="str">
        <f>'94KMInput'!T227</f>
        <v/>
      </c>
      <c r="AD91" s="104">
        <f>'94KMInput'!V227-'94KMInput'!U227</f>
        <v>0</v>
      </c>
      <c r="AE91" s="105" t="str">
        <f t="shared" si="4"/>
        <v/>
      </c>
      <c r="AF91" s="106">
        <v>3.75</v>
      </c>
      <c r="AG91" s="107">
        <f t="shared" si="5"/>
        <v>0</v>
      </c>
      <c r="AH91" s="108" t="str">
        <f>HYPERLINK('94KMInput'!AE227)</f>
        <v/>
      </c>
      <c r="AI91" s="108" t="str">
        <f>HYPERLINK('94KMInput'!AF227)</f>
        <v/>
      </c>
      <c r="AJ91" s="108" t="str">
        <f>HYPERLINK('94KMInput'!AG227)</f>
        <v/>
      </c>
      <c r="AK91" s="108" t="str">
        <f>HYPERLINK('94KMInput'!AH227)</f>
        <v/>
      </c>
      <c r="AL91" s="108" t="str">
        <f>HYPERLINK('94KMInput'!AI227)</f>
        <v/>
      </c>
      <c r="AM91" s="108" t="str">
        <f>HYPERLINK('94KMInput'!AJ227)</f>
        <v/>
      </c>
      <c r="AN91" s="108" t="str">
        <f>HYPERLINK('94KMInput'!AK227)</f>
        <v/>
      </c>
      <c r="AO91" s="108" t="str">
        <f>HYPERLINK('94KMInput'!AL227)</f>
        <v/>
      </c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</row>
    <row r="92" ht="10.5" customHeight="1">
      <c r="A92" s="87" t="str">
        <f t="shared" si="1"/>
        <v>94KM</v>
      </c>
      <c r="B92" s="88">
        <f t="shared" si="2"/>
        <v>2020</v>
      </c>
      <c r="C92" s="88">
        <f t="shared" si="3"/>
        <v>12</v>
      </c>
      <c r="D92" s="89">
        <f>'94KMInput'!B185</f>
        <v>44179</v>
      </c>
      <c r="E92" s="90" t="str">
        <f t="shared" si="19"/>
        <v>BUY</v>
      </c>
      <c r="F92" s="91" t="str">
        <f>'94KMInput'!H185</f>
        <v>TTA</v>
      </c>
      <c r="G92" s="90" t="str">
        <f>'94KMInput'!O185</f>
        <v>Adam Riddell</v>
      </c>
      <c r="H92" s="90" t="str">
        <f>'94KMInput'!P185</f>
        <v/>
      </c>
      <c r="I92" s="90" t="str">
        <f>'94KMInput'!R185</f>
        <v>Non-Rev</v>
      </c>
      <c r="J92" s="91" t="str">
        <f>'94KMInput'!S185</f>
        <v>Mx</v>
      </c>
      <c r="K92" s="92" t="str">
        <f>'94KMInput'!AD185</f>
        <v/>
      </c>
      <c r="L92" s="93"/>
      <c r="M92" s="94">
        <f>'94KMInput'!L185</f>
        <v>0.4</v>
      </c>
      <c r="N92" s="90" t="str">
        <f>IF(M92="","",(IF(Q92='94KMInput'!K185,"","ERROR!")))</f>
        <v>ERROR!</v>
      </c>
      <c r="O92" s="95"/>
      <c r="P92" s="96"/>
      <c r="Q92" s="116">
        <f t="shared" si="20"/>
        <v>6019.6</v>
      </c>
      <c r="R92" s="98"/>
      <c r="S92" s="98"/>
      <c r="T92" s="98"/>
      <c r="U92" s="99"/>
      <c r="V92" s="98"/>
      <c r="W92" s="98"/>
      <c r="X92" s="100" t="str">
        <f t="shared" si="21"/>
        <v/>
      </c>
      <c r="Y92" s="101"/>
      <c r="Z92" s="102"/>
      <c r="AA92" s="102"/>
      <c r="AB92" s="102"/>
      <c r="AC92" s="103" t="str">
        <f>'94KMInput'!T228</f>
        <v/>
      </c>
      <c r="AD92" s="104">
        <f>'94KMInput'!V228-'94KMInput'!U228</f>
        <v>0</v>
      </c>
      <c r="AE92" s="105" t="str">
        <f t="shared" si="4"/>
        <v/>
      </c>
      <c r="AF92" s="106">
        <v>3.75</v>
      </c>
      <c r="AG92" s="107">
        <f t="shared" si="5"/>
        <v>0</v>
      </c>
      <c r="AH92" s="108" t="str">
        <f>HYPERLINK('94KMInput'!AE228)</f>
        <v/>
      </c>
      <c r="AI92" s="108" t="str">
        <f>HYPERLINK('94KMInput'!AF228)</f>
        <v/>
      </c>
      <c r="AJ92" s="108" t="str">
        <f>HYPERLINK('94KMInput'!AG228)</f>
        <v/>
      </c>
      <c r="AK92" s="108" t="str">
        <f>HYPERLINK('94KMInput'!AH228)</f>
        <v/>
      </c>
      <c r="AL92" s="108" t="str">
        <f>HYPERLINK('94KMInput'!AI228)</f>
        <v/>
      </c>
      <c r="AM92" s="108" t="str">
        <f>HYPERLINK('94KMInput'!AJ228)</f>
        <v/>
      </c>
      <c r="AN92" s="108" t="str">
        <f>HYPERLINK('94KMInput'!AK228)</f>
        <v/>
      </c>
      <c r="AO92" s="108" t="str">
        <f>HYPERLINK('94KMInput'!AL228)</f>
        <v/>
      </c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88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</row>
    <row r="93" ht="10.5" customHeight="1">
      <c r="A93" s="87" t="str">
        <f t="shared" si="1"/>
        <v>94KM</v>
      </c>
      <c r="B93" s="88">
        <f t="shared" si="2"/>
        <v>2020</v>
      </c>
      <c r="C93" s="88">
        <f t="shared" si="3"/>
        <v>12</v>
      </c>
      <c r="D93" s="89">
        <f>'94KMInput'!B186</f>
        <v>44179</v>
      </c>
      <c r="E93" s="90" t="str">
        <f t="shared" si="19"/>
        <v>TTA</v>
      </c>
      <c r="F93" s="91" t="str">
        <f>'94KMInput'!H186</f>
        <v>BUY</v>
      </c>
      <c r="G93" s="90" t="str">
        <f>'94KMInput'!O186</f>
        <v>Adam Riddell</v>
      </c>
      <c r="H93" s="90" t="str">
        <f>'94KMInput'!P186</f>
        <v/>
      </c>
      <c r="I93" s="90" t="str">
        <f>'94KMInput'!R186</f>
        <v>Non-Rev</v>
      </c>
      <c r="J93" s="91" t="str">
        <f>'94KMInput'!S186</f>
        <v>Mx</v>
      </c>
      <c r="K93" s="92" t="str">
        <f>'94KMInput'!AD186</f>
        <v/>
      </c>
      <c r="L93" s="93"/>
      <c r="M93" s="94">
        <f>'94KMInput'!L186</f>
        <v>0.4</v>
      </c>
      <c r="N93" s="90" t="str">
        <f>IF(M93="","",(IF(Q93='94KMInput'!K186,"","ERROR!")))</f>
        <v>ERROR!</v>
      </c>
      <c r="O93" s="95"/>
      <c r="P93" s="96"/>
      <c r="Q93" s="116">
        <f t="shared" si="20"/>
        <v>6020</v>
      </c>
      <c r="R93" s="98"/>
      <c r="S93" s="98"/>
      <c r="T93" s="98"/>
      <c r="U93" s="99"/>
      <c r="V93" s="98"/>
      <c r="W93" s="98"/>
      <c r="X93" s="100" t="str">
        <f t="shared" si="21"/>
        <v/>
      </c>
      <c r="Y93" s="101"/>
      <c r="Z93" s="102"/>
      <c r="AA93" s="102"/>
      <c r="AB93" s="102"/>
      <c r="AC93" s="103" t="str">
        <f>'94KMInput'!T229</f>
        <v/>
      </c>
      <c r="AD93" s="104">
        <f>'94KMInput'!V229-'94KMInput'!U229</f>
        <v>0</v>
      </c>
      <c r="AE93" s="105" t="str">
        <f t="shared" si="4"/>
        <v/>
      </c>
      <c r="AF93" s="106">
        <v>3.75</v>
      </c>
      <c r="AG93" s="107">
        <f t="shared" si="5"/>
        <v>0</v>
      </c>
      <c r="AH93" s="108" t="str">
        <f>HYPERLINK('94KMInput'!AE229)</f>
        <v/>
      </c>
      <c r="AI93" s="108" t="str">
        <f>HYPERLINK('94KMInput'!AF229)</f>
        <v/>
      </c>
      <c r="AJ93" s="108" t="str">
        <f>HYPERLINK('94KMInput'!AG229)</f>
        <v/>
      </c>
      <c r="AK93" s="108" t="str">
        <f>HYPERLINK('94KMInput'!AH229)</f>
        <v/>
      </c>
      <c r="AL93" s="108" t="str">
        <f>HYPERLINK('94KMInput'!AI229)</f>
        <v/>
      </c>
      <c r="AM93" s="108" t="str">
        <f>HYPERLINK('94KMInput'!AJ229)</f>
        <v/>
      </c>
      <c r="AN93" s="108" t="str">
        <f>HYPERLINK('94KMInput'!AK229)</f>
        <v/>
      </c>
      <c r="AO93" s="108" t="str">
        <f>HYPERLINK('94KMInput'!AL229)</f>
        <v/>
      </c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</row>
    <row r="94" ht="10.5" customHeight="1">
      <c r="A94" s="87" t="str">
        <f t="shared" si="1"/>
        <v>94KM</v>
      </c>
      <c r="B94" s="88">
        <f t="shared" si="2"/>
        <v>2020</v>
      </c>
      <c r="C94" s="88">
        <f t="shared" si="3"/>
        <v>12</v>
      </c>
      <c r="D94" s="89">
        <f>'94KMInput'!B187</f>
        <v>44183</v>
      </c>
      <c r="E94" s="90" t="str">
        <f t="shared" si="19"/>
        <v>BUY</v>
      </c>
      <c r="F94" s="91" t="str">
        <f>'94KMInput'!H187</f>
        <v>AKR</v>
      </c>
      <c r="G94" s="90" t="str">
        <f>'94KMInput'!O187</f>
        <v>Adam Riddell</v>
      </c>
      <c r="H94" s="90" t="str">
        <f>'94KMInput'!P187</f>
        <v/>
      </c>
      <c r="I94" s="90" t="str">
        <f>'94KMInput'!R187</f>
        <v>Passenger</v>
      </c>
      <c r="J94" s="91" t="str">
        <f>'94KMInput'!S187</f>
        <v>Rice</v>
      </c>
      <c r="K94" s="92" t="str">
        <f>'94KMInput'!AD187</f>
        <v/>
      </c>
      <c r="L94" s="93"/>
      <c r="M94" s="94">
        <f>'94KMInput'!L187</f>
        <v>1.8</v>
      </c>
      <c r="N94" s="90" t="str">
        <f>IF(M94="","",(IF(Q94='94KMInput'!K187,"","ERROR!")))</f>
        <v>ERROR!</v>
      </c>
      <c r="O94" s="95"/>
      <c r="P94" s="96"/>
      <c r="Q94" s="116">
        <f t="shared" si="20"/>
        <v>6021.8</v>
      </c>
      <c r="R94" s="98"/>
      <c r="S94" s="98"/>
      <c r="T94" s="98"/>
      <c r="U94" s="99"/>
      <c r="V94" s="98"/>
      <c r="W94" s="98"/>
      <c r="X94" s="100" t="str">
        <f t="shared" si="21"/>
        <v/>
      </c>
      <c r="Y94" s="101"/>
      <c r="Z94" s="102"/>
      <c r="AA94" s="102"/>
      <c r="AB94" s="102"/>
      <c r="AC94" s="103" t="str">
        <f>'94KMInput'!T230</f>
        <v/>
      </c>
      <c r="AD94" s="104">
        <f>'94KMInput'!V230-'94KMInput'!U230</f>
        <v>0</v>
      </c>
      <c r="AE94" s="105" t="str">
        <f t="shared" si="4"/>
        <v/>
      </c>
      <c r="AF94" s="106">
        <v>3.75</v>
      </c>
      <c r="AG94" s="107">
        <f t="shared" si="5"/>
        <v>0</v>
      </c>
      <c r="AH94" s="108" t="str">
        <f>HYPERLINK('94KMInput'!AE230)</f>
        <v/>
      </c>
      <c r="AI94" s="108" t="str">
        <f>HYPERLINK('94KMInput'!AF230)</f>
        <v/>
      </c>
      <c r="AJ94" s="108" t="str">
        <f>HYPERLINK('94KMInput'!AG230)</f>
        <v/>
      </c>
      <c r="AK94" s="108" t="str">
        <f>HYPERLINK('94KMInput'!AH230)</f>
        <v/>
      </c>
      <c r="AL94" s="108" t="str">
        <f>HYPERLINK('94KMInput'!AI230)</f>
        <v/>
      </c>
      <c r="AM94" s="108" t="str">
        <f>HYPERLINK('94KMInput'!AJ230)</f>
        <v/>
      </c>
      <c r="AN94" s="108" t="str">
        <f>HYPERLINK('94KMInput'!AK230)</f>
        <v/>
      </c>
      <c r="AO94" s="108" t="str">
        <f>HYPERLINK('94KMInput'!AL230)</f>
        <v/>
      </c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</row>
    <row r="95" ht="10.5" customHeight="1">
      <c r="A95" s="87" t="str">
        <f t="shared" si="1"/>
        <v>94KM</v>
      </c>
      <c r="B95" s="88">
        <f t="shared" si="2"/>
        <v>2020</v>
      </c>
      <c r="C95" s="88">
        <f t="shared" si="3"/>
        <v>12</v>
      </c>
      <c r="D95" s="89">
        <f>'94KMInput'!B188</f>
        <v>44183</v>
      </c>
      <c r="E95" s="90" t="str">
        <f t="shared" si="19"/>
        <v>AKR</v>
      </c>
      <c r="F95" s="91" t="str">
        <f>'94KMInput'!H188</f>
        <v>BUY</v>
      </c>
      <c r="G95" s="90" t="str">
        <f>'94KMInput'!O188</f>
        <v>Adam Riddell</v>
      </c>
      <c r="H95" s="90" t="str">
        <f>'94KMInput'!P188</f>
        <v/>
      </c>
      <c r="I95" s="90" t="str">
        <f>'94KMInput'!R188</f>
        <v>Passenger</v>
      </c>
      <c r="J95" s="91" t="str">
        <f>'94KMInput'!S188</f>
        <v>Rice</v>
      </c>
      <c r="K95" s="92" t="str">
        <f>'94KMInput'!AD188</f>
        <v/>
      </c>
      <c r="L95" s="93"/>
      <c r="M95" s="94">
        <f>'94KMInput'!L188</f>
        <v>1.6</v>
      </c>
      <c r="N95" s="90" t="str">
        <f>IF(M95="","",(IF(Q95='94KMInput'!K188,"","ERROR!")))</f>
        <v>ERROR!</v>
      </c>
      <c r="O95" s="95"/>
      <c r="P95" s="96"/>
      <c r="Q95" s="116">
        <f t="shared" si="20"/>
        <v>6023.4</v>
      </c>
      <c r="R95" s="98"/>
      <c r="S95" s="98"/>
      <c r="T95" s="98"/>
      <c r="U95" s="99"/>
      <c r="V95" s="98"/>
      <c r="W95" s="98"/>
      <c r="X95" s="100" t="str">
        <f t="shared" si="21"/>
        <v/>
      </c>
      <c r="Y95" s="101"/>
      <c r="Z95" s="102"/>
      <c r="AA95" s="102"/>
      <c r="AB95" s="102"/>
      <c r="AC95" s="103" t="str">
        <f>'94KMInput'!T231</f>
        <v/>
      </c>
      <c r="AD95" s="104">
        <f>'94KMInput'!V231-'94KMInput'!U231</f>
        <v>0</v>
      </c>
      <c r="AE95" s="105" t="str">
        <f t="shared" si="4"/>
        <v/>
      </c>
      <c r="AF95" s="106">
        <v>3.75</v>
      </c>
      <c r="AG95" s="107">
        <f t="shared" si="5"/>
        <v>0</v>
      </c>
      <c r="AH95" s="108" t="str">
        <f>HYPERLINK('94KMInput'!AE231)</f>
        <v/>
      </c>
      <c r="AI95" s="108" t="str">
        <f>HYPERLINK('94KMInput'!AF231)</f>
        <v/>
      </c>
      <c r="AJ95" s="108" t="str">
        <f>HYPERLINK('94KMInput'!AG231)</f>
        <v/>
      </c>
      <c r="AK95" s="108" t="str">
        <f>HYPERLINK('94KMInput'!AH231)</f>
        <v/>
      </c>
      <c r="AL95" s="108" t="str">
        <f>HYPERLINK('94KMInput'!AI231)</f>
        <v/>
      </c>
      <c r="AM95" s="108" t="str">
        <f>HYPERLINK('94KMInput'!AJ231)</f>
        <v/>
      </c>
      <c r="AN95" s="108" t="str">
        <f>HYPERLINK('94KMInput'!AK231)</f>
        <v/>
      </c>
      <c r="AO95" s="108" t="str">
        <f>HYPERLINK('94KMInput'!AL231)</f>
        <v/>
      </c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</row>
    <row r="96" ht="10.5" customHeight="1">
      <c r="A96" s="87" t="str">
        <f t="shared" si="1"/>
        <v>94KM</v>
      </c>
      <c r="B96" s="88">
        <f t="shared" si="2"/>
        <v>2020</v>
      </c>
      <c r="C96" s="88">
        <f t="shared" si="3"/>
        <v>12</v>
      </c>
      <c r="D96" s="89">
        <f>'94KMInput'!B189</f>
        <v>44188</v>
      </c>
      <c r="E96" s="90" t="str">
        <f t="shared" si="19"/>
        <v>BUY</v>
      </c>
      <c r="F96" s="91" t="str">
        <f>'94KMInput'!H189</f>
        <v>RDU</v>
      </c>
      <c r="G96" s="90" t="str">
        <f>'94KMInput'!O189</f>
        <v>Adam Riddell</v>
      </c>
      <c r="H96" s="90" t="str">
        <f>'94KMInput'!P189</f>
        <v/>
      </c>
      <c r="I96" s="90" t="str">
        <f>'94KMInput'!R189</f>
        <v>Passenger</v>
      </c>
      <c r="J96" s="91" t="str">
        <f>'94KMInput'!S189</f>
        <v>VanHorn</v>
      </c>
      <c r="K96" s="92" t="str">
        <f>'94KMInput'!AD189</f>
        <v/>
      </c>
      <c r="L96" s="93"/>
      <c r="M96" s="94">
        <f>'94KMInput'!L189</f>
        <v>0.3</v>
      </c>
      <c r="N96" s="90" t="str">
        <f>IF(M96="","",(IF(Q96='94KMInput'!K189,"","ERROR!")))</f>
        <v>ERROR!</v>
      </c>
      <c r="O96" s="95"/>
      <c r="P96" s="96"/>
      <c r="Q96" s="116">
        <f t="shared" si="20"/>
        <v>6023.7</v>
      </c>
      <c r="R96" s="98"/>
      <c r="S96" s="98"/>
      <c r="T96" s="98"/>
      <c r="U96" s="99"/>
      <c r="V96" s="98"/>
      <c r="W96" s="98"/>
      <c r="X96" s="100" t="str">
        <f t="shared" si="21"/>
        <v/>
      </c>
      <c r="Y96" s="101"/>
      <c r="Z96" s="102"/>
      <c r="AA96" s="102"/>
      <c r="AB96" s="102"/>
      <c r="AC96" s="103" t="str">
        <f>'94KMInput'!T232</f>
        <v/>
      </c>
      <c r="AD96" s="104">
        <f>'94KMInput'!V232-'94KMInput'!U232</f>
        <v>0</v>
      </c>
      <c r="AE96" s="105" t="str">
        <f t="shared" si="4"/>
        <v/>
      </c>
      <c r="AF96" s="106">
        <v>3.75</v>
      </c>
      <c r="AG96" s="107">
        <f t="shared" si="5"/>
        <v>0</v>
      </c>
      <c r="AH96" s="108" t="str">
        <f>HYPERLINK('94KMInput'!AE232)</f>
        <v/>
      </c>
      <c r="AI96" s="108" t="str">
        <f>HYPERLINK('94KMInput'!AF232)</f>
        <v/>
      </c>
      <c r="AJ96" s="108" t="str">
        <f>HYPERLINK('94KMInput'!AG232)</f>
        <v/>
      </c>
      <c r="AK96" s="108" t="str">
        <f>HYPERLINK('94KMInput'!AH232)</f>
        <v/>
      </c>
      <c r="AL96" s="108" t="str">
        <f>HYPERLINK('94KMInput'!AI232)</f>
        <v/>
      </c>
      <c r="AM96" s="108" t="str">
        <f>HYPERLINK('94KMInput'!AJ232)</f>
        <v/>
      </c>
      <c r="AN96" s="108" t="str">
        <f>HYPERLINK('94KMInput'!AK232)</f>
        <v/>
      </c>
      <c r="AO96" s="108" t="str">
        <f>HYPERLINK('94KMInput'!AL232)</f>
        <v/>
      </c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</row>
    <row r="97" ht="10.5" customHeight="1">
      <c r="A97" s="87" t="str">
        <f t="shared" si="1"/>
        <v>94KM</v>
      </c>
      <c r="B97" s="88">
        <f t="shared" si="2"/>
        <v>2020</v>
      </c>
      <c r="C97" s="88">
        <f t="shared" si="3"/>
        <v>12</v>
      </c>
      <c r="D97" s="89">
        <f>'94KMInput'!B190</f>
        <v>44188</v>
      </c>
      <c r="E97" s="90" t="str">
        <f t="shared" si="19"/>
        <v>RDU</v>
      </c>
      <c r="F97" s="91" t="str">
        <f>'94KMInput'!H190</f>
        <v>JZI</v>
      </c>
      <c r="G97" s="90" t="str">
        <f>'94KMInput'!O190</f>
        <v>Adam Riddell</v>
      </c>
      <c r="H97" s="90" t="str">
        <f>'94KMInput'!P190</f>
        <v/>
      </c>
      <c r="I97" s="90" t="str">
        <f>'94KMInput'!R190</f>
        <v>Passenger</v>
      </c>
      <c r="J97" s="91" t="str">
        <f>'94KMInput'!S190</f>
        <v>VanHorn</v>
      </c>
      <c r="K97" s="92" t="str">
        <f>'94KMInput'!AD190</f>
        <v/>
      </c>
      <c r="L97" s="93"/>
      <c r="M97" s="94">
        <f>'94KMInput'!L190</f>
        <v>1.3</v>
      </c>
      <c r="N97" s="90" t="str">
        <f>IF(M97="","",(IF(Q97='94KMInput'!K190,"","ERROR!")))</f>
        <v>ERROR!</v>
      </c>
      <c r="O97" s="95"/>
      <c r="P97" s="96"/>
      <c r="Q97" s="116">
        <f t="shared" si="20"/>
        <v>6025</v>
      </c>
      <c r="R97" s="98"/>
      <c r="S97" s="98"/>
      <c r="T97" s="98"/>
      <c r="U97" s="99"/>
      <c r="V97" s="98"/>
      <c r="W97" s="98"/>
      <c r="X97" s="100" t="str">
        <f t="shared" si="21"/>
        <v/>
      </c>
      <c r="Y97" s="101"/>
      <c r="Z97" s="102"/>
      <c r="AA97" s="102"/>
      <c r="AB97" s="102"/>
      <c r="AC97" s="103" t="str">
        <f>'94KMInput'!T233</f>
        <v/>
      </c>
      <c r="AD97" s="104">
        <f>'94KMInput'!V233-'94KMInput'!U233</f>
        <v>0</v>
      </c>
      <c r="AE97" s="105" t="str">
        <f t="shared" si="4"/>
        <v/>
      </c>
      <c r="AF97" s="106">
        <v>3.75</v>
      </c>
      <c r="AG97" s="107">
        <f t="shared" si="5"/>
        <v>0</v>
      </c>
      <c r="AH97" s="108" t="str">
        <f>HYPERLINK('94KMInput'!AE233)</f>
        <v/>
      </c>
      <c r="AI97" s="108" t="str">
        <f>HYPERLINK('94KMInput'!AF233)</f>
        <v/>
      </c>
      <c r="AJ97" s="108" t="str">
        <f>HYPERLINK('94KMInput'!AG233)</f>
        <v/>
      </c>
      <c r="AK97" s="108" t="str">
        <f>HYPERLINK('94KMInput'!AH233)</f>
        <v/>
      </c>
      <c r="AL97" s="108" t="str">
        <f>HYPERLINK('94KMInput'!AI233)</f>
        <v/>
      </c>
      <c r="AM97" s="108" t="str">
        <f>HYPERLINK('94KMInput'!AJ233)</f>
        <v/>
      </c>
      <c r="AN97" s="108" t="str">
        <f>HYPERLINK('94KMInput'!AK233)</f>
        <v/>
      </c>
      <c r="AO97" s="108" t="str">
        <f>HYPERLINK('94KMInput'!AL233)</f>
        <v/>
      </c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</row>
    <row r="98" ht="10.5" customHeight="1">
      <c r="A98" s="87" t="str">
        <f t="shared" si="1"/>
        <v>94KM</v>
      </c>
      <c r="B98" s="88">
        <f t="shared" si="2"/>
        <v>2020</v>
      </c>
      <c r="C98" s="88">
        <f t="shared" si="3"/>
        <v>12</v>
      </c>
      <c r="D98" s="89">
        <f>'94KMInput'!B191</f>
        <v>44188</v>
      </c>
      <c r="E98" s="90" t="str">
        <f t="shared" si="19"/>
        <v>JZI</v>
      </c>
      <c r="F98" s="91" t="str">
        <f>'94KMInput'!H191</f>
        <v>BUY</v>
      </c>
      <c r="G98" s="90" t="str">
        <f>'94KMInput'!O191</f>
        <v>Adam Riddell</v>
      </c>
      <c r="H98" s="90" t="str">
        <f>'94KMInput'!P191</f>
        <v/>
      </c>
      <c r="I98" s="90" t="str">
        <f>'94KMInput'!R191</f>
        <v>Passenger</v>
      </c>
      <c r="J98" s="91" t="str">
        <f>'94KMInput'!S191</f>
        <v>VanHorn</v>
      </c>
      <c r="K98" s="92" t="str">
        <f>'94KMInput'!AD191</f>
        <v/>
      </c>
      <c r="L98" s="93"/>
      <c r="M98" s="94">
        <f>'94KMInput'!L191</f>
        <v>1</v>
      </c>
      <c r="N98" s="90" t="str">
        <f>IF(M98="","",(IF(Q98='94KMInput'!K191,"","ERROR!")))</f>
        <v>ERROR!</v>
      </c>
      <c r="O98" s="95"/>
      <c r="P98" s="96"/>
      <c r="Q98" s="116">
        <f t="shared" si="20"/>
        <v>6026</v>
      </c>
      <c r="R98" s="98"/>
      <c r="S98" s="98"/>
      <c r="T98" s="98"/>
      <c r="U98" s="99"/>
      <c r="V98" s="98"/>
      <c r="W98" s="98"/>
      <c r="X98" s="100" t="str">
        <f t="shared" si="21"/>
        <v/>
      </c>
      <c r="Y98" s="101"/>
      <c r="Z98" s="102"/>
      <c r="AA98" s="102"/>
      <c r="AB98" s="102"/>
      <c r="AC98" s="103" t="str">
        <f>'94KMInput'!T234</f>
        <v/>
      </c>
      <c r="AD98" s="104">
        <f>'94KMInput'!V234-'94KMInput'!U234</f>
        <v>0</v>
      </c>
      <c r="AE98" s="105" t="str">
        <f t="shared" si="4"/>
        <v/>
      </c>
      <c r="AF98" s="106">
        <v>3.75</v>
      </c>
      <c r="AG98" s="107">
        <f t="shared" si="5"/>
        <v>0</v>
      </c>
      <c r="AH98" s="108" t="str">
        <f>HYPERLINK('94KMInput'!AE234)</f>
        <v/>
      </c>
      <c r="AI98" s="108" t="str">
        <f>HYPERLINK('94KMInput'!AF234)</f>
        <v/>
      </c>
      <c r="AJ98" s="108" t="str">
        <f>HYPERLINK('94KMInput'!AG234)</f>
        <v/>
      </c>
      <c r="AK98" s="108" t="str">
        <f>HYPERLINK('94KMInput'!AH234)</f>
        <v/>
      </c>
      <c r="AL98" s="108" t="str">
        <f>HYPERLINK('94KMInput'!AI234)</f>
        <v/>
      </c>
      <c r="AM98" s="108" t="str">
        <f>HYPERLINK('94KMInput'!AJ234)</f>
        <v/>
      </c>
      <c r="AN98" s="108" t="str">
        <f>HYPERLINK('94KMInput'!AK234)</f>
        <v/>
      </c>
      <c r="AO98" s="108" t="str">
        <f>HYPERLINK('94KMInput'!AL234)</f>
        <v/>
      </c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</row>
    <row r="99" ht="10.5" customHeight="1">
      <c r="A99" s="87" t="str">
        <f t="shared" si="1"/>
        <v>94KM</v>
      </c>
      <c r="B99" s="88">
        <f t="shared" si="2"/>
        <v>2020</v>
      </c>
      <c r="C99" s="88">
        <f t="shared" si="3"/>
        <v>12</v>
      </c>
      <c r="D99" s="89">
        <f>'94KMInput'!B192</f>
        <v>44189</v>
      </c>
      <c r="E99" s="90" t="str">
        <f t="shared" si="19"/>
        <v>BUY</v>
      </c>
      <c r="F99" s="91" t="str">
        <f>'94KMInput'!H192</f>
        <v>PHF</v>
      </c>
      <c r="G99" s="90" t="str">
        <f>'94KMInput'!O192</f>
        <v>Adam Riddell</v>
      </c>
      <c r="H99" s="90" t="str">
        <f>'94KMInput'!P192</f>
        <v/>
      </c>
      <c r="I99" s="90" t="str">
        <f>'94KMInput'!R192</f>
        <v>Cargo</v>
      </c>
      <c r="J99" s="91" t="str">
        <f>'94KMInput'!S192</f>
        <v>Rome</v>
      </c>
      <c r="K99" s="92" t="str">
        <f>'94KMInput'!AD192</f>
        <v/>
      </c>
      <c r="L99" s="93"/>
      <c r="M99" s="94">
        <f>'94KMInput'!L192</f>
        <v>0.9</v>
      </c>
      <c r="N99" s="90" t="str">
        <f>IF(M99="","",(IF(Q99='94KMInput'!K192,"","ERROR!")))</f>
        <v>ERROR!</v>
      </c>
      <c r="O99" s="95"/>
      <c r="P99" s="96"/>
      <c r="Q99" s="116">
        <f t="shared" si="20"/>
        <v>6026.9</v>
      </c>
      <c r="R99" s="98"/>
      <c r="S99" s="98"/>
      <c r="T99" s="98"/>
      <c r="U99" s="99"/>
      <c r="V99" s="98"/>
      <c r="W99" s="98"/>
      <c r="X99" s="100" t="str">
        <f t="shared" si="21"/>
        <v/>
      </c>
      <c r="Y99" s="101"/>
      <c r="Z99" s="102"/>
      <c r="AA99" s="102"/>
      <c r="AB99" s="102"/>
      <c r="AC99" s="103" t="str">
        <f>'94KMInput'!T235</f>
        <v/>
      </c>
      <c r="AD99" s="104">
        <f>'94KMInput'!V235-'94KMInput'!U235</f>
        <v>0</v>
      </c>
      <c r="AE99" s="105" t="str">
        <f t="shared" si="4"/>
        <v/>
      </c>
      <c r="AF99" s="106">
        <v>3.75</v>
      </c>
      <c r="AG99" s="107">
        <f t="shared" si="5"/>
        <v>0</v>
      </c>
      <c r="AH99" s="108" t="str">
        <f>HYPERLINK('94KMInput'!AE235)</f>
        <v/>
      </c>
      <c r="AI99" s="108" t="str">
        <f>HYPERLINK('94KMInput'!AF235)</f>
        <v/>
      </c>
      <c r="AJ99" s="108" t="str">
        <f>HYPERLINK('94KMInput'!AG235)</f>
        <v/>
      </c>
      <c r="AK99" s="108" t="str">
        <f>HYPERLINK('94KMInput'!AH235)</f>
        <v/>
      </c>
      <c r="AL99" s="108" t="str">
        <f>HYPERLINK('94KMInput'!AI235)</f>
        <v/>
      </c>
      <c r="AM99" s="108" t="str">
        <f>HYPERLINK('94KMInput'!AJ235)</f>
        <v/>
      </c>
      <c r="AN99" s="108" t="str">
        <f>HYPERLINK('94KMInput'!AK235)</f>
        <v/>
      </c>
      <c r="AO99" s="108" t="str">
        <f>HYPERLINK('94KMInput'!AL235)</f>
        <v/>
      </c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</row>
    <row r="100" ht="10.5" customHeight="1">
      <c r="A100" s="87" t="str">
        <f t="shared" si="1"/>
        <v>94KM</v>
      </c>
      <c r="B100" s="88">
        <f t="shared" si="2"/>
        <v>2020</v>
      </c>
      <c r="C100" s="88">
        <f t="shared" si="3"/>
        <v>12</v>
      </c>
      <c r="D100" s="89">
        <f>'94KMInput'!B193</f>
        <v>44189</v>
      </c>
      <c r="E100" s="90" t="str">
        <f t="shared" si="19"/>
        <v>PHF</v>
      </c>
      <c r="F100" s="91" t="str">
        <f>'94KMInput'!H193</f>
        <v>IAD</v>
      </c>
      <c r="G100" s="90" t="str">
        <f>'94KMInput'!O193</f>
        <v>Adam Riddell</v>
      </c>
      <c r="H100" s="90" t="str">
        <f>'94KMInput'!P193</f>
        <v/>
      </c>
      <c r="I100" s="90" t="str">
        <f>'94KMInput'!R193</f>
        <v>Cargo</v>
      </c>
      <c r="J100" s="91" t="str">
        <f>'94KMInput'!S193</f>
        <v>Rome</v>
      </c>
      <c r="K100" s="92" t="str">
        <f>'94KMInput'!AD193</f>
        <v/>
      </c>
      <c r="L100" s="93"/>
      <c r="M100" s="94">
        <f>'94KMInput'!L193</f>
        <v>0.7</v>
      </c>
      <c r="N100" s="90" t="str">
        <f>IF(M100="","",(IF(Q100='94KMInput'!K193,"","ERROR!")))</f>
        <v>ERROR!</v>
      </c>
      <c r="O100" s="95"/>
      <c r="P100" s="96"/>
      <c r="Q100" s="116">
        <f t="shared" si="20"/>
        <v>6027.6</v>
      </c>
      <c r="R100" s="98"/>
      <c r="S100" s="98"/>
      <c r="T100" s="98"/>
      <c r="U100" s="99"/>
      <c r="V100" s="98"/>
      <c r="W100" s="98"/>
      <c r="X100" s="100" t="str">
        <f t="shared" si="21"/>
        <v/>
      </c>
      <c r="Y100" s="101"/>
      <c r="Z100" s="102"/>
      <c r="AA100" s="102"/>
      <c r="AB100" s="102"/>
      <c r="AC100" s="103" t="str">
        <f>'94KMInput'!T236</f>
        <v/>
      </c>
      <c r="AD100" s="104">
        <f>'94KMInput'!V236-'94KMInput'!U236</f>
        <v>0</v>
      </c>
      <c r="AE100" s="105" t="str">
        <f t="shared" si="4"/>
        <v/>
      </c>
      <c r="AF100" s="106">
        <v>3.75</v>
      </c>
      <c r="AG100" s="107">
        <f t="shared" si="5"/>
        <v>0</v>
      </c>
      <c r="AH100" s="108" t="str">
        <f>HYPERLINK('94KMInput'!AE236)</f>
        <v/>
      </c>
      <c r="AI100" s="108" t="str">
        <f>HYPERLINK('94KMInput'!AF236)</f>
        <v/>
      </c>
      <c r="AJ100" s="108" t="str">
        <f>HYPERLINK('94KMInput'!AG236)</f>
        <v/>
      </c>
      <c r="AK100" s="108" t="str">
        <f>HYPERLINK('94KMInput'!AH236)</f>
        <v/>
      </c>
      <c r="AL100" s="108" t="str">
        <f>HYPERLINK('94KMInput'!AI236)</f>
        <v/>
      </c>
      <c r="AM100" s="108" t="str">
        <f>HYPERLINK('94KMInput'!AJ236)</f>
        <v/>
      </c>
      <c r="AN100" s="108" t="str">
        <f>HYPERLINK('94KMInput'!AK236)</f>
        <v/>
      </c>
      <c r="AO100" s="108" t="str">
        <f>HYPERLINK('94KMInput'!AL236)</f>
        <v/>
      </c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</row>
    <row r="101" ht="10.5" customHeight="1">
      <c r="A101" s="87" t="str">
        <f t="shared" si="1"/>
        <v>94KM</v>
      </c>
      <c r="B101" s="88">
        <f t="shared" si="2"/>
        <v>2020</v>
      </c>
      <c r="C101" s="88">
        <f t="shared" si="3"/>
        <v>12</v>
      </c>
      <c r="D101" s="89">
        <f>'94KMInput'!B194</f>
        <v>44189</v>
      </c>
      <c r="E101" s="90" t="str">
        <f t="shared" si="19"/>
        <v>IAD</v>
      </c>
      <c r="F101" s="91" t="str">
        <f>'94KMInput'!H194</f>
        <v>BUY</v>
      </c>
      <c r="G101" s="90" t="str">
        <f>'94KMInput'!O194</f>
        <v>Adam Riddell</v>
      </c>
      <c r="H101" s="90" t="str">
        <f>'94KMInput'!P194</f>
        <v/>
      </c>
      <c r="I101" s="90" t="str">
        <f>'94KMInput'!R194</f>
        <v>Cargo</v>
      </c>
      <c r="J101" s="91" t="str">
        <f>'94KMInput'!S194</f>
        <v>Rome</v>
      </c>
      <c r="K101" s="92" t="str">
        <f>'94KMInput'!AD194</f>
        <v/>
      </c>
      <c r="L101" s="93"/>
      <c r="M101" s="94">
        <f>'94KMInput'!L194</f>
        <v>1.5</v>
      </c>
      <c r="N101" s="90" t="str">
        <f>IF(M101="","",(IF(Q101='94KMInput'!K194,"","ERROR!")))</f>
        <v>ERROR!</v>
      </c>
      <c r="O101" s="95"/>
      <c r="P101" s="96"/>
      <c r="Q101" s="116">
        <f t="shared" si="20"/>
        <v>6029.1</v>
      </c>
      <c r="R101" s="98"/>
      <c r="S101" s="98"/>
      <c r="T101" s="98"/>
      <c r="U101" s="99"/>
      <c r="V101" s="98"/>
      <c r="W101" s="98"/>
      <c r="X101" s="100" t="str">
        <f t="shared" si="21"/>
        <v/>
      </c>
      <c r="Y101" s="101"/>
      <c r="Z101" s="102"/>
      <c r="AA101" s="102"/>
      <c r="AB101" s="102"/>
      <c r="AC101" s="103" t="str">
        <f>'94KMInput'!T237</f>
        <v/>
      </c>
      <c r="AD101" s="104">
        <f>'94KMInput'!V237-'94KMInput'!U237</f>
        <v>0</v>
      </c>
      <c r="AE101" s="105" t="str">
        <f t="shared" si="4"/>
        <v/>
      </c>
      <c r="AF101" s="106">
        <v>3.75</v>
      </c>
      <c r="AG101" s="107">
        <f t="shared" si="5"/>
        <v>0</v>
      </c>
      <c r="AH101" s="108" t="str">
        <f>HYPERLINK('94KMInput'!AE237)</f>
        <v/>
      </c>
      <c r="AI101" s="108" t="str">
        <f>HYPERLINK('94KMInput'!AF237)</f>
        <v/>
      </c>
      <c r="AJ101" s="108" t="str">
        <f>HYPERLINK('94KMInput'!AG237)</f>
        <v/>
      </c>
      <c r="AK101" s="108" t="str">
        <f>HYPERLINK('94KMInput'!AH237)</f>
        <v/>
      </c>
      <c r="AL101" s="108" t="str">
        <f>HYPERLINK('94KMInput'!AI237)</f>
        <v/>
      </c>
      <c r="AM101" s="108" t="str">
        <f>HYPERLINK('94KMInput'!AJ237)</f>
        <v/>
      </c>
      <c r="AN101" s="108" t="str">
        <f>HYPERLINK('94KMInput'!AK237)</f>
        <v/>
      </c>
      <c r="AO101" s="108" t="str">
        <f>HYPERLINK('94KMInput'!AL237)</f>
        <v/>
      </c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</row>
    <row r="102" ht="10.5" customHeight="1">
      <c r="A102" s="87" t="str">
        <f t="shared" si="1"/>
        <v>94KM</v>
      </c>
      <c r="B102" s="88">
        <f t="shared" si="2"/>
        <v>2021</v>
      </c>
      <c r="C102" s="88">
        <f t="shared" si="3"/>
        <v>12</v>
      </c>
      <c r="D102" s="89">
        <f>'94KMInput'!B195</f>
        <v>44558</v>
      </c>
      <c r="E102" s="90" t="str">
        <f t="shared" si="19"/>
        <v>BUY</v>
      </c>
      <c r="F102" s="91" t="str">
        <f>'94KMInput'!H195</f>
        <v>TTA</v>
      </c>
      <c r="G102" s="90" t="str">
        <f>'94KMInput'!O195</f>
        <v>Adam Riddell</v>
      </c>
      <c r="H102" s="90" t="str">
        <f>'94KMInput'!P195</f>
        <v/>
      </c>
      <c r="I102" s="90" t="str">
        <f>'94KMInput'!R195</f>
        <v>Non-Rev</v>
      </c>
      <c r="J102" s="91" t="str">
        <f>'94KMInput'!S195</f>
        <v>Mx</v>
      </c>
      <c r="K102" s="92" t="str">
        <f>'94KMInput'!AD195</f>
        <v/>
      </c>
      <c r="L102" s="93"/>
      <c r="M102" s="94">
        <f>'94KMInput'!L195</f>
        <v>0.1</v>
      </c>
      <c r="N102" s="90" t="str">
        <f>IF(M102="","",(IF(Q102='94KMInput'!K195,"","ERROR!")))</f>
        <v>ERROR!</v>
      </c>
      <c r="O102" s="95"/>
      <c r="P102" s="96"/>
      <c r="Q102" s="116">
        <f t="shared" si="20"/>
        <v>6029.2</v>
      </c>
      <c r="R102" s="98"/>
      <c r="S102" s="98"/>
      <c r="T102" s="98"/>
      <c r="U102" s="99"/>
      <c r="V102" s="98"/>
      <c r="W102" s="98"/>
      <c r="X102" s="100" t="str">
        <f t="shared" si="21"/>
        <v/>
      </c>
      <c r="Y102" s="101"/>
      <c r="Z102" s="102"/>
      <c r="AA102" s="102"/>
      <c r="AB102" s="102"/>
      <c r="AC102" s="103" t="str">
        <f>'94KMInput'!T238</f>
        <v/>
      </c>
      <c r="AD102" s="104">
        <f>'94KMInput'!V238-'94KMInput'!U238</f>
        <v>0</v>
      </c>
      <c r="AE102" s="105" t="str">
        <f t="shared" si="4"/>
        <v/>
      </c>
      <c r="AF102" s="106">
        <v>3.75</v>
      </c>
      <c r="AG102" s="107">
        <f t="shared" si="5"/>
        <v>0</v>
      </c>
      <c r="AH102" s="108" t="str">
        <f>HYPERLINK('94KMInput'!AE238)</f>
        <v/>
      </c>
      <c r="AI102" s="108" t="str">
        <f>HYPERLINK('94KMInput'!AF238)</f>
        <v/>
      </c>
      <c r="AJ102" s="108" t="str">
        <f>HYPERLINK('94KMInput'!AG238)</f>
        <v/>
      </c>
      <c r="AK102" s="108" t="str">
        <f>HYPERLINK('94KMInput'!AH238)</f>
        <v/>
      </c>
      <c r="AL102" s="108" t="str">
        <f>HYPERLINK('94KMInput'!AI238)</f>
        <v/>
      </c>
      <c r="AM102" s="108" t="str">
        <f>HYPERLINK('94KMInput'!AJ238)</f>
        <v/>
      </c>
      <c r="AN102" s="108" t="str">
        <f>HYPERLINK('94KMInput'!AK238)</f>
        <v/>
      </c>
      <c r="AO102" s="108" t="str">
        <f>HYPERLINK('94KMInput'!AL238)</f>
        <v/>
      </c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</row>
    <row r="103" ht="10.5" customHeight="1">
      <c r="A103" s="87" t="str">
        <f t="shared" si="1"/>
        <v>94KM</v>
      </c>
      <c r="B103" s="88">
        <f t="shared" si="2"/>
        <v>2021</v>
      </c>
      <c r="C103" s="88">
        <f t="shared" si="3"/>
        <v>12</v>
      </c>
      <c r="D103" s="89">
        <f>'94KMInput'!B196</f>
        <v>44558</v>
      </c>
      <c r="E103" s="90" t="str">
        <f t="shared" si="19"/>
        <v>TTA</v>
      </c>
      <c r="F103" s="91" t="str">
        <f>'94KMInput'!H196</f>
        <v>BUY</v>
      </c>
      <c r="G103" s="90" t="str">
        <f>'94KMInput'!O196</f>
        <v>Adam Riddell</v>
      </c>
      <c r="H103" s="90" t="str">
        <f>'94KMInput'!P196</f>
        <v/>
      </c>
      <c r="I103" s="90" t="str">
        <f>'94KMInput'!R196</f>
        <v>Non-Rev</v>
      </c>
      <c r="J103" s="91" t="str">
        <f>'94KMInput'!S196</f>
        <v>Mx</v>
      </c>
      <c r="K103" s="92" t="str">
        <f>'94KMInput'!AD196</f>
        <v/>
      </c>
      <c r="L103" s="93"/>
      <c r="M103" s="94">
        <f>'94KMInput'!L196</f>
        <v>0.2</v>
      </c>
      <c r="N103" s="90" t="str">
        <f>IF(M103="","",(IF(Q103='94KMInput'!K196,"","ERROR!")))</f>
        <v>ERROR!</v>
      </c>
      <c r="O103" s="95"/>
      <c r="P103" s="96"/>
      <c r="Q103" s="116">
        <f t="shared" si="20"/>
        <v>6029.4</v>
      </c>
      <c r="R103" s="98"/>
      <c r="S103" s="98"/>
      <c r="T103" s="98"/>
      <c r="U103" s="99"/>
      <c r="V103" s="98"/>
      <c r="W103" s="98"/>
      <c r="X103" s="100" t="str">
        <f t="shared" si="21"/>
        <v/>
      </c>
      <c r="Y103" s="101"/>
      <c r="Z103" s="102"/>
      <c r="AA103" s="102"/>
      <c r="AB103" s="102"/>
      <c r="AC103" s="103" t="str">
        <f>'94KMInput'!T239</f>
        <v/>
      </c>
      <c r="AD103" s="104">
        <f>'94KMInput'!V239-'94KMInput'!U239</f>
        <v>0</v>
      </c>
      <c r="AE103" s="105" t="str">
        <f t="shared" si="4"/>
        <v/>
      </c>
      <c r="AF103" s="106">
        <v>3.75</v>
      </c>
      <c r="AG103" s="107">
        <f t="shared" si="5"/>
        <v>0</v>
      </c>
      <c r="AH103" s="108" t="str">
        <f>HYPERLINK('94KMInput'!AE239)</f>
        <v/>
      </c>
      <c r="AI103" s="108" t="str">
        <f>HYPERLINK('94KMInput'!AF239)</f>
        <v/>
      </c>
      <c r="AJ103" s="108" t="str">
        <f>HYPERLINK('94KMInput'!AG239)</f>
        <v/>
      </c>
      <c r="AK103" s="108" t="str">
        <f>HYPERLINK('94KMInput'!AH239)</f>
        <v/>
      </c>
      <c r="AL103" s="108" t="str">
        <f>HYPERLINK('94KMInput'!AI239)</f>
        <v/>
      </c>
      <c r="AM103" s="108" t="str">
        <f>HYPERLINK('94KMInput'!AJ239)</f>
        <v/>
      </c>
      <c r="AN103" s="108" t="str">
        <f>HYPERLINK('94KMInput'!AK239)</f>
        <v/>
      </c>
      <c r="AO103" s="108" t="str">
        <f>HYPERLINK('94KMInput'!AL239)</f>
        <v/>
      </c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</row>
    <row r="104" ht="10.5" customHeight="1">
      <c r="A104" s="87" t="str">
        <f t="shared" si="1"/>
        <v/>
      </c>
      <c r="B104" s="88" t="str">
        <f t="shared" si="2"/>
        <v/>
      </c>
      <c r="C104" s="88" t="str">
        <f t="shared" si="3"/>
        <v/>
      </c>
      <c r="D104" s="89" t="str">
        <f>'94KMInput'!B197</f>
        <v/>
      </c>
      <c r="E104" s="90" t="str">
        <f t="shared" si="19"/>
        <v>BUY</v>
      </c>
      <c r="F104" s="91" t="str">
        <f>'94KMInput'!H197</f>
        <v/>
      </c>
      <c r="G104" s="90" t="str">
        <f>'94KMInput'!O197</f>
        <v/>
      </c>
      <c r="H104" s="90" t="str">
        <f>'94KMInput'!P197</f>
        <v/>
      </c>
      <c r="I104" s="90" t="str">
        <f>'94KMInput'!R197</f>
        <v/>
      </c>
      <c r="J104" s="91" t="str">
        <f>'94KMInput'!S197</f>
        <v/>
      </c>
      <c r="K104" s="92" t="str">
        <f>'94KMInput'!AD197</f>
        <v/>
      </c>
      <c r="L104" s="93"/>
      <c r="M104" s="94" t="str">
        <f>'94KMInput'!L197</f>
        <v/>
      </c>
      <c r="N104" s="90" t="str">
        <f>IF(M104="","",(IF(Q104='94KMInput'!K197,"","ERROR!")))</f>
        <v/>
      </c>
      <c r="O104" s="95"/>
      <c r="P104" s="96"/>
      <c r="Q104" s="69" t="str">
        <f t="shared" si="20"/>
        <v/>
      </c>
      <c r="R104" s="98"/>
      <c r="S104" s="98"/>
      <c r="T104" s="98"/>
      <c r="U104" s="99"/>
      <c r="V104" s="98"/>
      <c r="W104" s="98"/>
      <c r="X104" s="100" t="str">
        <f t="shared" si="21"/>
        <v/>
      </c>
      <c r="Y104" s="101"/>
      <c r="Z104" s="102"/>
      <c r="AA104" s="102"/>
      <c r="AB104" s="102"/>
      <c r="AC104" s="103" t="str">
        <f>'94KMInput'!T240</f>
        <v/>
      </c>
      <c r="AD104" s="104">
        <f>'94KMInput'!V240-'94KMInput'!U240</f>
        <v>0</v>
      </c>
      <c r="AE104" s="105" t="str">
        <f t="shared" si="4"/>
        <v/>
      </c>
      <c r="AF104" s="106">
        <v>3.75</v>
      </c>
      <c r="AG104" s="107">
        <f t="shared" si="5"/>
        <v>0</v>
      </c>
      <c r="AH104" s="108" t="str">
        <f>HYPERLINK('94KMInput'!AE240)</f>
        <v/>
      </c>
      <c r="AI104" s="108" t="str">
        <f>HYPERLINK('94KMInput'!AF240)</f>
        <v/>
      </c>
      <c r="AJ104" s="108" t="str">
        <f>HYPERLINK('94KMInput'!AG240)</f>
        <v/>
      </c>
      <c r="AK104" s="108" t="str">
        <f>HYPERLINK('94KMInput'!AH240)</f>
        <v/>
      </c>
      <c r="AL104" s="108" t="str">
        <f>HYPERLINK('94KMInput'!AI240)</f>
        <v/>
      </c>
      <c r="AM104" s="108" t="str">
        <f>HYPERLINK('94KMInput'!AJ240)</f>
        <v/>
      </c>
      <c r="AN104" s="108" t="str">
        <f>HYPERLINK('94KMInput'!AK240)</f>
        <v/>
      </c>
      <c r="AO104" s="108" t="str">
        <f>HYPERLINK('94KMInput'!AL240)</f>
        <v/>
      </c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</row>
    <row r="105" ht="10.5" customHeight="1">
      <c r="A105" s="87" t="str">
        <f t="shared" si="1"/>
        <v/>
      </c>
      <c r="B105" s="88" t="str">
        <f t="shared" si="2"/>
        <v/>
      </c>
      <c r="C105" s="88" t="str">
        <f t="shared" si="3"/>
        <v/>
      </c>
      <c r="D105" s="89" t="str">
        <f>'94KMInput'!B198</f>
        <v/>
      </c>
      <c r="E105" s="90" t="str">
        <f t="shared" si="19"/>
        <v/>
      </c>
      <c r="F105" s="91" t="str">
        <f>'94KMInput'!H198</f>
        <v/>
      </c>
      <c r="G105" s="90" t="str">
        <f>'94KMInput'!O198</f>
        <v/>
      </c>
      <c r="H105" s="90" t="str">
        <f>'94KMInput'!P198</f>
        <v/>
      </c>
      <c r="I105" s="90" t="str">
        <f>'94KMInput'!R198</f>
        <v/>
      </c>
      <c r="J105" s="91" t="str">
        <f>'94KMInput'!S198</f>
        <v/>
      </c>
      <c r="K105" s="92" t="str">
        <f>'94KMInput'!AD198</f>
        <v/>
      </c>
      <c r="L105" s="93"/>
      <c r="M105" s="94" t="str">
        <f>'94KMInput'!L198</f>
        <v/>
      </c>
      <c r="N105" s="90" t="str">
        <f>IF(M105="","",(IF(Q105='94KMInput'!K198,"","ERROR!")))</f>
        <v/>
      </c>
      <c r="O105" s="95"/>
      <c r="P105" s="96"/>
      <c r="Q105" s="69" t="str">
        <f t="shared" si="20"/>
        <v/>
      </c>
      <c r="R105" s="98"/>
      <c r="S105" s="98"/>
      <c r="T105" s="98"/>
      <c r="U105" s="99"/>
      <c r="V105" s="98"/>
      <c r="W105" s="98"/>
      <c r="X105" s="100" t="str">
        <f t="shared" si="21"/>
        <v/>
      </c>
      <c r="Y105" s="101"/>
      <c r="Z105" s="102"/>
      <c r="AA105" s="102"/>
      <c r="AB105" s="102"/>
      <c r="AC105" s="103" t="str">
        <f>'94KMInput'!T241</f>
        <v/>
      </c>
      <c r="AD105" s="104">
        <f>'94KMInput'!V241-'94KMInput'!U241</f>
        <v>0</v>
      </c>
      <c r="AE105" s="105" t="str">
        <f t="shared" si="4"/>
        <v/>
      </c>
      <c r="AF105" s="106">
        <v>3.75</v>
      </c>
      <c r="AG105" s="107">
        <f t="shared" si="5"/>
        <v>0</v>
      </c>
      <c r="AH105" s="108" t="str">
        <f>HYPERLINK('94KMInput'!AE241)</f>
        <v/>
      </c>
      <c r="AI105" s="108" t="str">
        <f>HYPERLINK('94KMInput'!AF241)</f>
        <v/>
      </c>
      <c r="AJ105" s="108" t="str">
        <f>HYPERLINK('94KMInput'!AG241)</f>
        <v/>
      </c>
      <c r="AK105" s="108" t="str">
        <f>HYPERLINK('94KMInput'!AH241)</f>
        <v/>
      </c>
      <c r="AL105" s="108" t="str">
        <f>HYPERLINK('94KMInput'!AI241)</f>
        <v/>
      </c>
      <c r="AM105" s="108" t="str">
        <f>HYPERLINK('94KMInput'!AJ241)</f>
        <v/>
      </c>
      <c r="AN105" s="108" t="str">
        <f>HYPERLINK('94KMInput'!AK241)</f>
        <v/>
      </c>
      <c r="AO105" s="108" t="str">
        <f>HYPERLINK('94KMInput'!AL241)</f>
        <v/>
      </c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  <c r="CH105" s="88"/>
      <c r="CI105" s="88"/>
      <c r="CJ105" s="88"/>
      <c r="CK105" s="8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</row>
    <row r="106" ht="10.5" customHeight="1">
      <c r="A106" s="87" t="str">
        <f t="shared" si="1"/>
        <v/>
      </c>
      <c r="B106" s="88" t="str">
        <f t="shared" si="2"/>
        <v/>
      </c>
      <c r="C106" s="88" t="str">
        <f t="shared" si="3"/>
        <v/>
      </c>
      <c r="D106" s="89" t="str">
        <f>'94KMInput'!B199</f>
        <v/>
      </c>
      <c r="E106" s="90" t="str">
        <f t="shared" si="19"/>
        <v/>
      </c>
      <c r="F106" s="91" t="str">
        <f>'94KMInput'!H199</f>
        <v/>
      </c>
      <c r="G106" s="90" t="str">
        <f>'94KMInput'!O199</f>
        <v/>
      </c>
      <c r="H106" s="90" t="str">
        <f>'94KMInput'!P199</f>
        <v/>
      </c>
      <c r="I106" s="90" t="str">
        <f>'94KMInput'!R199</f>
        <v/>
      </c>
      <c r="J106" s="91" t="str">
        <f>'94KMInput'!S199</f>
        <v/>
      </c>
      <c r="K106" s="92" t="str">
        <f>'94KMInput'!AD199</f>
        <v/>
      </c>
      <c r="L106" s="93"/>
      <c r="M106" s="94" t="str">
        <f>'94KMInput'!L199</f>
        <v/>
      </c>
      <c r="N106" s="90" t="str">
        <f>IF(M106="","",(IF(Q106='94KMInput'!K199,"","ERROR!")))</f>
        <v/>
      </c>
      <c r="O106" s="95"/>
      <c r="P106" s="96"/>
      <c r="Q106" s="69" t="str">
        <f t="shared" si="20"/>
        <v/>
      </c>
      <c r="R106" s="98"/>
      <c r="S106" s="98"/>
      <c r="T106" s="98"/>
      <c r="U106" s="99"/>
      <c r="V106" s="98"/>
      <c r="W106" s="98"/>
      <c r="X106" s="100" t="str">
        <f t="shared" si="21"/>
        <v/>
      </c>
      <c r="Y106" s="101"/>
      <c r="Z106" s="102"/>
      <c r="AA106" s="102"/>
      <c r="AB106" s="102"/>
      <c r="AC106" s="103" t="str">
        <f>'94KMInput'!T242</f>
        <v/>
      </c>
      <c r="AD106" s="104">
        <f>'94KMInput'!V242-'94KMInput'!U242</f>
        <v>0</v>
      </c>
      <c r="AE106" s="105" t="str">
        <f t="shared" si="4"/>
        <v/>
      </c>
      <c r="AF106" s="106">
        <v>3.75</v>
      </c>
      <c r="AG106" s="107">
        <f t="shared" si="5"/>
        <v>0</v>
      </c>
      <c r="AH106" s="108" t="str">
        <f>HYPERLINK('94KMInput'!AE242)</f>
        <v/>
      </c>
      <c r="AI106" s="108" t="str">
        <f>HYPERLINK('94KMInput'!AF242)</f>
        <v/>
      </c>
      <c r="AJ106" s="108" t="str">
        <f>HYPERLINK('94KMInput'!AG242)</f>
        <v/>
      </c>
      <c r="AK106" s="108" t="str">
        <f>HYPERLINK('94KMInput'!AH242)</f>
        <v/>
      </c>
      <c r="AL106" s="108" t="str">
        <f>HYPERLINK('94KMInput'!AI242)</f>
        <v/>
      </c>
      <c r="AM106" s="108" t="str">
        <f>HYPERLINK('94KMInput'!AJ242)</f>
        <v/>
      </c>
      <c r="AN106" s="108" t="str">
        <f>HYPERLINK('94KMInput'!AK242)</f>
        <v/>
      </c>
      <c r="AO106" s="108" t="str">
        <f>HYPERLINK('94KMInput'!AL242)</f>
        <v/>
      </c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</row>
    <row r="107" ht="10.5" customHeight="1">
      <c r="A107" s="87" t="str">
        <f t="shared" si="1"/>
        <v/>
      </c>
      <c r="B107" s="88" t="str">
        <f t="shared" si="2"/>
        <v/>
      </c>
      <c r="C107" s="88" t="str">
        <f t="shared" si="3"/>
        <v/>
      </c>
      <c r="D107" s="89" t="str">
        <f>'94KMInput'!B200</f>
        <v/>
      </c>
      <c r="E107" s="90" t="str">
        <f t="shared" si="19"/>
        <v/>
      </c>
      <c r="F107" s="91" t="str">
        <f>'94KMInput'!H200</f>
        <v/>
      </c>
      <c r="G107" s="90" t="str">
        <f>'94KMInput'!O200</f>
        <v/>
      </c>
      <c r="H107" s="90" t="str">
        <f>'94KMInput'!P200</f>
        <v/>
      </c>
      <c r="I107" s="90" t="str">
        <f>'94KMInput'!R200</f>
        <v/>
      </c>
      <c r="J107" s="91" t="str">
        <f>'94KMInput'!S200</f>
        <v/>
      </c>
      <c r="K107" s="92" t="str">
        <f>'94KMInput'!AD200</f>
        <v/>
      </c>
      <c r="L107" s="93"/>
      <c r="M107" s="94" t="str">
        <f>'94KMInput'!L200</f>
        <v/>
      </c>
      <c r="N107" s="90" t="str">
        <f>IF(M107="","",(IF(Q107='94KMInput'!K200,"","ERROR!")))</f>
        <v/>
      </c>
      <c r="O107" s="95"/>
      <c r="P107" s="96"/>
      <c r="Q107" s="69" t="str">
        <f t="shared" si="20"/>
        <v/>
      </c>
      <c r="R107" s="98"/>
      <c r="S107" s="98"/>
      <c r="T107" s="98"/>
      <c r="U107" s="99"/>
      <c r="V107" s="98"/>
      <c r="W107" s="98"/>
      <c r="X107" s="100" t="str">
        <f t="shared" si="21"/>
        <v/>
      </c>
      <c r="Y107" s="101"/>
      <c r="Z107" s="102"/>
      <c r="AA107" s="102"/>
      <c r="AB107" s="102"/>
      <c r="AC107" s="103" t="str">
        <f>'94KMInput'!T243</f>
        <v/>
      </c>
      <c r="AD107" s="104">
        <f>'94KMInput'!V243-'94KMInput'!U243</f>
        <v>0</v>
      </c>
      <c r="AE107" s="105" t="str">
        <f t="shared" si="4"/>
        <v/>
      </c>
      <c r="AF107" s="106">
        <v>3.75</v>
      </c>
      <c r="AG107" s="107">
        <f t="shared" si="5"/>
        <v>0</v>
      </c>
      <c r="AH107" s="108" t="str">
        <f>HYPERLINK('94KMInput'!AE243)</f>
        <v/>
      </c>
      <c r="AI107" s="108" t="str">
        <f>HYPERLINK('94KMInput'!AF243)</f>
        <v/>
      </c>
      <c r="AJ107" s="108" t="str">
        <f>HYPERLINK('94KMInput'!AG243)</f>
        <v/>
      </c>
      <c r="AK107" s="108" t="str">
        <f>HYPERLINK('94KMInput'!AH243)</f>
        <v/>
      </c>
      <c r="AL107" s="108" t="str">
        <f>HYPERLINK('94KMInput'!AI243)</f>
        <v/>
      </c>
      <c r="AM107" s="108" t="str">
        <f>HYPERLINK('94KMInput'!AJ243)</f>
        <v/>
      </c>
      <c r="AN107" s="108" t="str">
        <f>HYPERLINK('94KMInput'!AK243)</f>
        <v/>
      </c>
      <c r="AO107" s="108" t="str">
        <f>HYPERLINK('94KMInput'!AL243)</f>
        <v/>
      </c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</row>
    <row r="108" ht="10.5" customHeight="1">
      <c r="A108" s="87" t="str">
        <f t="shared" si="1"/>
        <v/>
      </c>
      <c r="B108" s="88" t="str">
        <f t="shared" si="2"/>
        <v/>
      </c>
      <c r="C108" s="88" t="str">
        <f t="shared" si="3"/>
        <v/>
      </c>
      <c r="D108" s="89" t="str">
        <f>'94KMInput'!B201</f>
        <v/>
      </c>
      <c r="E108" s="90" t="str">
        <f t="shared" si="19"/>
        <v/>
      </c>
      <c r="F108" s="91" t="str">
        <f>'94KMInput'!H201</f>
        <v/>
      </c>
      <c r="G108" s="90" t="str">
        <f>'94KMInput'!O201</f>
        <v/>
      </c>
      <c r="H108" s="90" t="str">
        <f>'94KMInput'!P201</f>
        <v/>
      </c>
      <c r="I108" s="90" t="str">
        <f>'94KMInput'!R201</f>
        <v/>
      </c>
      <c r="J108" s="91" t="str">
        <f>'94KMInput'!S201</f>
        <v/>
      </c>
      <c r="K108" s="92" t="str">
        <f>'94KMInput'!AD201</f>
        <v/>
      </c>
      <c r="L108" s="93"/>
      <c r="M108" s="94" t="str">
        <f>'94KMInput'!L201</f>
        <v/>
      </c>
      <c r="N108" s="90" t="str">
        <f>IF(M108="","",(IF(Q108='94KMInput'!K201,"","ERROR!")))</f>
        <v/>
      </c>
      <c r="O108" s="95"/>
      <c r="P108" s="96"/>
      <c r="Q108" s="69" t="str">
        <f t="shared" si="20"/>
        <v/>
      </c>
      <c r="R108" s="98"/>
      <c r="S108" s="98"/>
      <c r="T108" s="98"/>
      <c r="U108" s="99"/>
      <c r="V108" s="98"/>
      <c r="W108" s="98"/>
      <c r="X108" s="100" t="str">
        <f t="shared" si="21"/>
        <v/>
      </c>
      <c r="Y108" s="101"/>
      <c r="Z108" s="102"/>
      <c r="AA108" s="102"/>
      <c r="AB108" s="102"/>
      <c r="AC108" s="103" t="str">
        <f>'94KMInput'!T244</f>
        <v/>
      </c>
      <c r="AD108" s="104">
        <f>'94KMInput'!V244-'94KMInput'!U244</f>
        <v>0</v>
      </c>
      <c r="AE108" s="105" t="str">
        <f t="shared" si="4"/>
        <v/>
      </c>
      <c r="AF108" s="106">
        <v>3.75</v>
      </c>
      <c r="AG108" s="107">
        <f t="shared" si="5"/>
        <v>0</v>
      </c>
      <c r="AH108" s="108" t="str">
        <f>HYPERLINK('94KMInput'!AE244)</f>
        <v/>
      </c>
      <c r="AI108" s="108" t="str">
        <f>HYPERLINK('94KMInput'!AF244)</f>
        <v/>
      </c>
      <c r="AJ108" s="108" t="str">
        <f>HYPERLINK('94KMInput'!AG244)</f>
        <v/>
      </c>
      <c r="AK108" s="108" t="str">
        <f>HYPERLINK('94KMInput'!AH244)</f>
        <v/>
      </c>
      <c r="AL108" s="108" t="str">
        <f>HYPERLINK('94KMInput'!AI244)</f>
        <v/>
      </c>
      <c r="AM108" s="108" t="str">
        <f>HYPERLINK('94KMInput'!AJ244)</f>
        <v/>
      </c>
      <c r="AN108" s="108" t="str">
        <f>HYPERLINK('94KMInput'!AK244)</f>
        <v/>
      </c>
      <c r="AO108" s="108" t="str">
        <f>HYPERLINK('94KMInput'!AL244)</f>
        <v/>
      </c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</row>
    <row r="109" ht="10.5" customHeight="1">
      <c r="A109" s="87" t="str">
        <f t="shared" si="1"/>
        <v/>
      </c>
      <c r="B109" s="88" t="str">
        <f t="shared" si="2"/>
        <v/>
      </c>
      <c r="C109" s="88" t="str">
        <f t="shared" si="3"/>
        <v/>
      </c>
      <c r="D109" s="89" t="str">
        <f>'94KMInput'!B202</f>
        <v/>
      </c>
      <c r="E109" s="90" t="str">
        <f t="shared" si="19"/>
        <v/>
      </c>
      <c r="F109" s="91" t="str">
        <f>'94KMInput'!H202</f>
        <v/>
      </c>
      <c r="G109" s="90" t="str">
        <f>'94KMInput'!O202</f>
        <v/>
      </c>
      <c r="H109" s="90" t="str">
        <f>'94KMInput'!P202</f>
        <v/>
      </c>
      <c r="I109" s="90" t="str">
        <f>'94KMInput'!R202</f>
        <v/>
      </c>
      <c r="J109" s="91" t="str">
        <f>'94KMInput'!S202</f>
        <v/>
      </c>
      <c r="K109" s="92" t="str">
        <f>'94KMInput'!AD202</f>
        <v/>
      </c>
      <c r="L109" s="93"/>
      <c r="M109" s="94" t="str">
        <f>'94KMInput'!L202</f>
        <v/>
      </c>
      <c r="N109" s="90" t="str">
        <f>IF(M109="","",(IF(Q109='94KMInput'!K202,"","ERROR!")))</f>
        <v/>
      </c>
      <c r="O109" s="95"/>
      <c r="P109" s="96"/>
      <c r="Q109" s="69" t="str">
        <f t="shared" si="20"/>
        <v/>
      </c>
      <c r="R109" s="98"/>
      <c r="S109" s="98"/>
      <c r="T109" s="98"/>
      <c r="U109" s="99"/>
      <c r="V109" s="98"/>
      <c r="W109" s="98"/>
      <c r="X109" s="100" t="str">
        <f t="shared" si="21"/>
        <v/>
      </c>
      <c r="Y109" s="101"/>
      <c r="Z109" s="102"/>
      <c r="AA109" s="102"/>
      <c r="AB109" s="102"/>
      <c r="AC109" s="103" t="str">
        <f>'94KMInput'!T245</f>
        <v/>
      </c>
      <c r="AD109" s="104">
        <f>'94KMInput'!V245-'94KMInput'!U245</f>
        <v>0</v>
      </c>
      <c r="AE109" s="105" t="str">
        <f t="shared" si="4"/>
        <v/>
      </c>
      <c r="AF109" s="106">
        <v>3.75</v>
      </c>
      <c r="AG109" s="107">
        <f t="shared" si="5"/>
        <v>0</v>
      </c>
      <c r="AH109" s="108" t="str">
        <f>HYPERLINK('94KMInput'!AE245)</f>
        <v/>
      </c>
      <c r="AI109" s="108" t="str">
        <f>HYPERLINK('94KMInput'!AF245)</f>
        <v/>
      </c>
      <c r="AJ109" s="108" t="str">
        <f>HYPERLINK('94KMInput'!AG245)</f>
        <v/>
      </c>
      <c r="AK109" s="108" t="str">
        <f>HYPERLINK('94KMInput'!AH245)</f>
        <v/>
      </c>
      <c r="AL109" s="108" t="str">
        <f>HYPERLINK('94KMInput'!AI245)</f>
        <v/>
      </c>
      <c r="AM109" s="108" t="str">
        <f>HYPERLINK('94KMInput'!AJ245)</f>
        <v/>
      </c>
      <c r="AN109" s="108" t="str">
        <f>HYPERLINK('94KMInput'!AK245)</f>
        <v/>
      </c>
      <c r="AO109" s="108" t="str">
        <f>HYPERLINK('94KMInput'!AL245)</f>
        <v/>
      </c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</row>
    <row r="110" ht="10.5" customHeight="1">
      <c r="A110" s="87" t="str">
        <f t="shared" si="1"/>
        <v/>
      </c>
      <c r="B110" s="88" t="str">
        <f t="shared" si="2"/>
        <v/>
      </c>
      <c r="C110" s="88" t="str">
        <f t="shared" si="3"/>
        <v/>
      </c>
      <c r="D110" s="89" t="str">
        <f>'94KMInput'!B203</f>
        <v/>
      </c>
      <c r="E110" s="90" t="str">
        <f t="shared" si="19"/>
        <v/>
      </c>
      <c r="F110" s="91" t="str">
        <f>'94KMInput'!H203</f>
        <v/>
      </c>
      <c r="G110" s="90" t="str">
        <f>'94KMInput'!O203</f>
        <v/>
      </c>
      <c r="H110" s="90" t="str">
        <f>'94KMInput'!P203</f>
        <v/>
      </c>
      <c r="I110" s="90" t="str">
        <f>'94KMInput'!R203</f>
        <v/>
      </c>
      <c r="J110" s="91" t="str">
        <f>'94KMInput'!S203</f>
        <v/>
      </c>
      <c r="K110" s="92" t="str">
        <f>'94KMInput'!AD203</f>
        <v/>
      </c>
      <c r="L110" s="93"/>
      <c r="M110" s="94" t="str">
        <f>'94KMInput'!L203</f>
        <v/>
      </c>
      <c r="N110" s="90" t="str">
        <f>IF(M110="","",(IF(Q110='94KMInput'!K203,"","ERROR!")))</f>
        <v/>
      </c>
      <c r="O110" s="95"/>
      <c r="P110" s="96"/>
      <c r="Q110" s="69" t="str">
        <f t="shared" si="20"/>
        <v/>
      </c>
      <c r="R110" s="98"/>
      <c r="S110" s="98"/>
      <c r="T110" s="98"/>
      <c r="U110" s="99"/>
      <c r="V110" s="98"/>
      <c r="W110" s="98"/>
      <c r="X110" s="100" t="str">
        <f t="shared" si="21"/>
        <v/>
      </c>
      <c r="Y110" s="101"/>
      <c r="Z110" s="102"/>
      <c r="AA110" s="102"/>
      <c r="AB110" s="102"/>
      <c r="AC110" s="103" t="str">
        <f>'94KMInput'!T246</f>
        <v/>
      </c>
      <c r="AD110" s="104">
        <f>'94KMInput'!V246-'94KMInput'!U246</f>
        <v>0</v>
      </c>
      <c r="AE110" s="105" t="str">
        <f t="shared" si="4"/>
        <v/>
      </c>
      <c r="AF110" s="106">
        <v>3.75</v>
      </c>
      <c r="AG110" s="107">
        <f t="shared" si="5"/>
        <v>0</v>
      </c>
      <c r="AH110" s="108" t="str">
        <f>HYPERLINK('94KMInput'!AE246)</f>
        <v/>
      </c>
      <c r="AI110" s="108" t="str">
        <f>HYPERLINK('94KMInput'!AF246)</f>
        <v/>
      </c>
      <c r="AJ110" s="108" t="str">
        <f>HYPERLINK('94KMInput'!AG246)</f>
        <v/>
      </c>
      <c r="AK110" s="108" t="str">
        <f>HYPERLINK('94KMInput'!AH246)</f>
        <v/>
      </c>
      <c r="AL110" s="108" t="str">
        <f>HYPERLINK('94KMInput'!AI246)</f>
        <v/>
      </c>
      <c r="AM110" s="108" t="str">
        <f>HYPERLINK('94KMInput'!AJ246)</f>
        <v/>
      </c>
      <c r="AN110" s="108" t="str">
        <f>HYPERLINK('94KMInput'!AK246)</f>
        <v/>
      </c>
      <c r="AO110" s="108" t="str">
        <f>HYPERLINK('94KMInput'!AL246)</f>
        <v/>
      </c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</row>
    <row r="111" ht="10.5" customHeight="1">
      <c r="A111" s="87" t="str">
        <f t="shared" si="1"/>
        <v/>
      </c>
      <c r="B111" s="88" t="str">
        <f t="shared" si="2"/>
        <v/>
      </c>
      <c r="C111" s="88" t="str">
        <f t="shared" si="3"/>
        <v/>
      </c>
      <c r="D111" s="89" t="str">
        <f>'94KMInput'!B204</f>
        <v/>
      </c>
      <c r="E111" s="90" t="str">
        <f t="shared" si="19"/>
        <v/>
      </c>
      <c r="F111" s="91" t="str">
        <f>'94KMInput'!H204</f>
        <v/>
      </c>
      <c r="G111" s="90" t="str">
        <f>'94KMInput'!O204</f>
        <v/>
      </c>
      <c r="H111" s="90" t="str">
        <f>'94KMInput'!P204</f>
        <v/>
      </c>
      <c r="I111" s="90" t="str">
        <f>'94KMInput'!R204</f>
        <v/>
      </c>
      <c r="J111" s="91" t="str">
        <f>'94KMInput'!S204</f>
        <v/>
      </c>
      <c r="K111" s="92" t="str">
        <f>'94KMInput'!AD204</f>
        <v/>
      </c>
      <c r="L111" s="93"/>
      <c r="M111" s="94" t="str">
        <f>'94KMInput'!L204</f>
        <v/>
      </c>
      <c r="N111" s="90" t="str">
        <f>IF(M111="","",(IF(Q111='94KMInput'!K204,"","ERROR!")))</f>
        <v/>
      </c>
      <c r="O111" s="95"/>
      <c r="P111" s="96"/>
      <c r="Q111" s="69" t="str">
        <f t="shared" si="20"/>
        <v/>
      </c>
      <c r="R111" s="98"/>
      <c r="S111" s="98"/>
      <c r="T111" s="98"/>
      <c r="U111" s="99"/>
      <c r="V111" s="98"/>
      <c r="W111" s="98"/>
      <c r="X111" s="100" t="str">
        <f t="shared" si="21"/>
        <v/>
      </c>
      <c r="Y111" s="101"/>
      <c r="Z111" s="102"/>
      <c r="AA111" s="102"/>
      <c r="AB111" s="102"/>
      <c r="AC111" s="103" t="str">
        <f>'94KMInput'!T247</f>
        <v/>
      </c>
      <c r="AD111" s="104">
        <f>'94KMInput'!V247-'94KMInput'!U247</f>
        <v>0</v>
      </c>
      <c r="AE111" s="105" t="str">
        <f t="shared" si="4"/>
        <v/>
      </c>
      <c r="AF111" s="106">
        <v>3.75</v>
      </c>
      <c r="AG111" s="107">
        <f t="shared" si="5"/>
        <v>0</v>
      </c>
      <c r="AH111" s="108" t="str">
        <f>HYPERLINK('94KMInput'!AE247)</f>
        <v/>
      </c>
      <c r="AI111" s="108" t="str">
        <f>HYPERLINK('94KMInput'!AF247)</f>
        <v/>
      </c>
      <c r="AJ111" s="108" t="str">
        <f>HYPERLINK('94KMInput'!AG247)</f>
        <v/>
      </c>
      <c r="AK111" s="108" t="str">
        <f>HYPERLINK('94KMInput'!AH247)</f>
        <v/>
      </c>
      <c r="AL111" s="108" t="str">
        <f>HYPERLINK('94KMInput'!AI247)</f>
        <v/>
      </c>
      <c r="AM111" s="108" t="str">
        <f>HYPERLINK('94KMInput'!AJ247)</f>
        <v/>
      </c>
      <c r="AN111" s="108" t="str">
        <f>HYPERLINK('94KMInput'!AK247)</f>
        <v/>
      </c>
      <c r="AO111" s="108" t="str">
        <f>HYPERLINK('94KMInput'!AL247)</f>
        <v/>
      </c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</row>
    <row r="112" ht="10.5" customHeight="1">
      <c r="A112" s="87" t="str">
        <f t="shared" si="1"/>
        <v/>
      </c>
      <c r="B112" s="88" t="str">
        <f t="shared" si="2"/>
        <v/>
      </c>
      <c r="C112" s="88" t="str">
        <f t="shared" si="3"/>
        <v/>
      </c>
      <c r="D112" s="89" t="str">
        <f>'94KMInput'!B205</f>
        <v/>
      </c>
      <c r="E112" s="90" t="str">
        <f t="shared" si="19"/>
        <v/>
      </c>
      <c r="F112" s="91" t="str">
        <f>'94KMInput'!H205</f>
        <v/>
      </c>
      <c r="G112" s="90" t="str">
        <f>'94KMInput'!O205</f>
        <v/>
      </c>
      <c r="H112" s="90" t="str">
        <f>'94KMInput'!P205</f>
        <v/>
      </c>
      <c r="I112" s="90" t="str">
        <f>'94KMInput'!R205</f>
        <v/>
      </c>
      <c r="J112" s="91" t="str">
        <f>'94KMInput'!S205</f>
        <v/>
      </c>
      <c r="K112" s="92" t="str">
        <f>'94KMInput'!AD205</f>
        <v/>
      </c>
      <c r="L112" s="93"/>
      <c r="M112" s="94" t="str">
        <f>'94KMInput'!L205</f>
        <v/>
      </c>
      <c r="N112" s="90" t="str">
        <f>IF(M112="","",(IF(Q112='94KMInput'!K205,"","ERROR!")))</f>
        <v/>
      </c>
      <c r="O112" s="95"/>
      <c r="P112" s="96"/>
      <c r="Q112" s="69" t="str">
        <f t="shared" si="20"/>
        <v/>
      </c>
      <c r="R112" s="98"/>
      <c r="S112" s="98"/>
      <c r="T112" s="98"/>
      <c r="U112" s="99"/>
      <c r="V112" s="98"/>
      <c r="W112" s="98"/>
      <c r="X112" s="100" t="str">
        <f t="shared" si="21"/>
        <v/>
      </c>
      <c r="Y112" s="101"/>
      <c r="Z112" s="102"/>
      <c r="AA112" s="102"/>
      <c r="AB112" s="102"/>
      <c r="AC112" s="103" t="str">
        <f>'94KMInput'!T248</f>
        <v/>
      </c>
      <c r="AD112" s="104">
        <f>'94KMInput'!V248-'94KMInput'!U248</f>
        <v>0</v>
      </c>
      <c r="AE112" s="105" t="str">
        <f t="shared" si="4"/>
        <v/>
      </c>
      <c r="AF112" s="106">
        <v>3.75</v>
      </c>
      <c r="AG112" s="107">
        <f t="shared" si="5"/>
        <v>0</v>
      </c>
      <c r="AH112" s="108" t="str">
        <f>HYPERLINK('94KMInput'!AE248)</f>
        <v/>
      </c>
      <c r="AI112" s="108" t="str">
        <f>HYPERLINK('94KMInput'!AF248)</f>
        <v/>
      </c>
      <c r="AJ112" s="108" t="str">
        <f>HYPERLINK('94KMInput'!AG248)</f>
        <v/>
      </c>
      <c r="AK112" s="108" t="str">
        <f>HYPERLINK('94KMInput'!AH248)</f>
        <v/>
      </c>
      <c r="AL112" s="108" t="str">
        <f>HYPERLINK('94KMInput'!AI248)</f>
        <v/>
      </c>
      <c r="AM112" s="108" t="str">
        <f>HYPERLINK('94KMInput'!AJ248)</f>
        <v/>
      </c>
      <c r="AN112" s="108" t="str">
        <f>HYPERLINK('94KMInput'!AK248)</f>
        <v/>
      </c>
      <c r="AO112" s="108" t="str">
        <f>HYPERLINK('94KMInput'!AL248)</f>
        <v/>
      </c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</row>
    <row r="113" ht="10.5" customHeight="1">
      <c r="A113" s="87" t="str">
        <f t="shared" si="1"/>
        <v/>
      </c>
      <c r="B113" s="88" t="str">
        <f t="shared" si="2"/>
        <v/>
      </c>
      <c r="C113" s="88" t="str">
        <f t="shared" si="3"/>
        <v/>
      </c>
      <c r="D113" s="89" t="str">
        <f>'94KMInput'!B206</f>
        <v/>
      </c>
      <c r="E113" s="90" t="str">
        <f t="shared" si="19"/>
        <v/>
      </c>
      <c r="F113" s="91" t="str">
        <f>'94KMInput'!H206</f>
        <v/>
      </c>
      <c r="G113" s="90" t="str">
        <f>'94KMInput'!O206</f>
        <v/>
      </c>
      <c r="H113" s="90" t="str">
        <f>'94KMInput'!P206</f>
        <v/>
      </c>
      <c r="I113" s="90" t="str">
        <f>'94KMInput'!R206</f>
        <v/>
      </c>
      <c r="J113" s="91" t="str">
        <f>'94KMInput'!S206</f>
        <v/>
      </c>
      <c r="K113" s="92" t="str">
        <f>'94KMInput'!AD206</f>
        <v/>
      </c>
      <c r="L113" s="93"/>
      <c r="M113" s="94" t="str">
        <f>'94KMInput'!L206</f>
        <v/>
      </c>
      <c r="N113" s="90" t="str">
        <f>IF(M113="","",(IF(Q113='94KMInput'!K206,"","ERROR!")))</f>
        <v/>
      </c>
      <c r="O113" s="95"/>
      <c r="P113" s="96"/>
      <c r="Q113" s="69" t="str">
        <f t="shared" si="20"/>
        <v/>
      </c>
      <c r="R113" s="98"/>
      <c r="S113" s="98"/>
      <c r="T113" s="98"/>
      <c r="U113" s="99"/>
      <c r="V113" s="98"/>
      <c r="W113" s="98"/>
      <c r="X113" s="100" t="str">
        <f t="shared" si="21"/>
        <v/>
      </c>
      <c r="Y113" s="101"/>
      <c r="Z113" s="102"/>
      <c r="AA113" s="102"/>
      <c r="AB113" s="102"/>
      <c r="AC113" s="103" t="str">
        <f>'94KMInput'!T249</f>
        <v/>
      </c>
      <c r="AD113" s="104">
        <f>'94KMInput'!V249-'94KMInput'!U249</f>
        <v>0</v>
      </c>
      <c r="AE113" s="105" t="str">
        <f t="shared" si="4"/>
        <v/>
      </c>
      <c r="AF113" s="106">
        <v>3.75</v>
      </c>
      <c r="AG113" s="107">
        <f t="shared" si="5"/>
        <v>0</v>
      </c>
      <c r="AH113" s="108" t="str">
        <f>HYPERLINK('94KMInput'!AE249)</f>
        <v/>
      </c>
      <c r="AI113" s="108" t="str">
        <f>HYPERLINK('94KMInput'!AF249)</f>
        <v/>
      </c>
      <c r="AJ113" s="108" t="str">
        <f>HYPERLINK('94KMInput'!AG249)</f>
        <v/>
      </c>
      <c r="AK113" s="108" t="str">
        <f>HYPERLINK('94KMInput'!AH249)</f>
        <v/>
      </c>
      <c r="AL113" s="108" t="str">
        <f>HYPERLINK('94KMInput'!AI249)</f>
        <v/>
      </c>
      <c r="AM113" s="108" t="str">
        <f>HYPERLINK('94KMInput'!AJ249)</f>
        <v/>
      </c>
      <c r="AN113" s="108" t="str">
        <f>HYPERLINK('94KMInput'!AK249)</f>
        <v/>
      </c>
      <c r="AO113" s="108" t="str">
        <f>HYPERLINK('94KMInput'!AL249)</f>
        <v/>
      </c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</row>
    <row r="114" ht="10.5" customHeight="1">
      <c r="A114" s="87" t="str">
        <f t="shared" si="1"/>
        <v/>
      </c>
      <c r="B114" s="88" t="str">
        <f t="shared" si="2"/>
        <v/>
      </c>
      <c r="C114" s="88" t="str">
        <f t="shared" si="3"/>
        <v/>
      </c>
      <c r="D114" s="89" t="str">
        <f>'94KMInput'!B207</f>
        <v/>
      </c>
      <c r="E114" s="90" t="str">
        <f t="shared" si="19"/>
        <v/>
      </c>
      <c r="F114" s="91" t="str">
        <f>'94KMInput'!H207</f>
        <v/>
      </c>
      <c r="G114" s="90" t="str">
        <f>'94KMInput'!O207</f>
        <v/>
      </c>
      <c r="H114" s="90" t="str">
        <f>'94KMInput'!P207</f>
        <v/>
      </c>
      <c r="I114" s="90" t="str">
        <f>'94KMInput'!R207</f>
        <v/>
      </c>
      <c r="J114" s="91" t="str">
        <f>'94KMInput'!S207</f>
        <v/>
      </c>
      <c r="K114" s="92" t="str">
        <f>'94KMInput'!AD207</f>
        <v/>
      </c>
      <c r="L114" s="93"/>
      <c r="M114" s="94" t="str">
        <f>'94KMInput'!L207</f>
        <v/>
      </c>
      <c r="N114" s="90" t="str">
        <f>IF(M114="","",(IF(Q114='94KMInput'!K207,"","ERROR!")))</f>
        <v/>
      </c>
      <c r="O114" s="95"/>
      <c r="P114" s="96"/>
      <c r="Q114" s="69" t="str">
        <f t="shared" si="20"/>
        <v/>
      </c>
      <c r="R114" s="98"/>
      <c r="S114" s="98"/>
      <c r="T114" s="98"/>
      <c r="U114" s="99"/>
      <c r="V114" s="98"/>
      <c r="W114" s="98"/>
      <c r="X114" s="100" t="str">
        <f t="shared" si="21"/>
        <v/>
      </c>
      <c r="Y114" s="101"/>
      <c r="Z114" s="102"/>
      <c r="AA114" s="102"/>
      <c r="AB114" s="102"/>
      <c r="AC114" s="103" t="str">
        <f>'94KMInput'!T250</f>
        <v/>
      </c>
      <c r="AD114" s="104">
        <f>'94KMInput'!V250-'94KMInput'!U250</f>
        <v>0</v>
      </c>
      <c r="AE114" s="105" t="str">
        <f t="shared" si="4"/>
        <v/>
      </c>
      <c r="AF114" s="106">
        <v>3.75</v>
      </c>
      <c r="AG114" s="107">
        <f t="shared" si="5"/>
        <v>0</v>
      </c>
      <c r="AH114" s="108" t="str">
        <f>HYPERLINK('94KMInput'!AE250)</f>
        <v/>
      </c>
      <c r="AI114" s="108" t="str">
        <f>HYPERLINK('94KMInput'!AF250)</f>
        <v/>
      </c>
      <c r="AJ114" s="108" t="str">
        <f>HYPERLINK('94KMInput'!AG250)</f>
        <v/>
      </c>
      <c r="AK114" s="108" t="str">
        <f>HYPERLINK('94KMInput'!AH250)</f>
        <v/>
      </c>
      <c r="AL114" s="108" t="str">
        <f>HYPERLINK('94KMInput'!AI250)</f>
        <v/>
      </c>
      <c r="AM114" s="108" t="str">
        <f>HYPERLINK('94KMInput'!AJ250)</f>
        <v/>
      </c>
      <c r="AN114" s="108" t="str">
        <f>HYPERLINK('94KMInput'!AK250)</f>
        <v/>
      </c>
      <c r="AO114" s="108" t="str">
        <f>HYPERLINK('94KMInput'!AL250)</f>
        <v/>
      </c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</row>
    <row r="115" ht="10.5" customHeight="1">
      <c r="A115" s="87" t="str">
        <f t="shared" si="1"/>
        <v/>
      </c>
      <c r="B115" s="88" t="str">
        <f t="shared" si="2"/>
        <v/>
      </c>
      <c r="C115" s="88" t="str">
        <f t="shared" si="3"/>
        <v/>
      </c>
      <c r="D115" s="89" t="str">
        <f>'94KMInput'!B208</f>
        <v/>
      </c>
      <c r="E115" s="90" t="str">
        <f t="shared" si="19"/>
        <v/>
      </c>
      <c r="F115" s="91" t="str">
        <f>'94KMInput'!H208</f>
        <v/>
      </c>
      <c r="G115" s="90" t="str">
        <f>'94KMInput'!O208</f>
        <v/>
      </c>
      <c r="H115" s="90" t="str">
        <f>'94KMInput'!P208</f>
        <v/>
      </c>
      <c r="I115" s="90" t="str">
        <f>'94KMInput'!R208</f>
        <v/>
      </c>
      <c r="J115" s="91" t="str">
        <f>'94KMInput'!S208</f>
        <v/>
      </c>
      <c r="K115" s="92" t="str">
        <f>'94KMInput'!AD208</f>
        <v/>
      </c>
      <c r="L115" s="93"/>
      <c r="M115" s="94" t="str">
        <f>'94KMInput'!L208</f>
        <v/>
      </c>
      <c r="N115" s="90" t="str">
        <f>IF(M115="","",(IF(Q115='94KMInput'!K208,"","ERROR!")))</f>
        <v/>
      </c>
      <c r="O115" s="95"/>
      <c r="P115" s="96"/>
      <c r="Q115" s="69" t="str">
        <f t="shared" si="20"/>
        <v/>
      </c>
      <c r="R115" s="98"/>
      <c r="S115" s="98"/>
      <c r="T115" s="98"/>
      <c r="U115" s="99"/>
      <c r="V115" s="98"/>
      <c r="W115" s="98"/>
      <c r="X115" s="100" t="str">
        <f t="shared" si="21"/>
        <v/>
      </c>
      <c r="Y115" s="101"/>
      <c r="Z115" s="102"/>
      <c r="AA115" s="102"/>
      <c r="AB115" s="102"/>
      <c r="AC115" s="103" t="str">
        <f>'94KMInput'!T251</f>
        <v/>
      </c>
      <c r="AD115" s="104">
        <f>'94KMInput'!V251-'94KMInput'!U251</f>
        <v>0</v>
      </c>
      <c r="AE115" s="105" t="str">
        <f t="shared" si="4"/>
        <v/>
      </c>
      <c r="AF115" s="106">
        <v>3.75</v>
      </c>
      <c r="AG115" s="107">
        <f t="shared" si="5"/>
        <v>0</v>
      </c>
      <c r="AH115" s="108" t="str">
        <f>HYPERLINK('94KMInput'!AE251)</f>
        <v/>
      </c>
      <c r="AI115" s="108" t="str">
        <f>HYPERLINK('94KMInput'!AF251)</f>
        <v/>
      </c>
      <c r="AJ115" s="108" t="str">
        <f>HYPERLINK('94KMInput'!AG251)</f>
        <v/>
      </c>
      <c r="AK115" s="108" t="str">
        <f>HYPERLINK('94KMInput'!AH251)</f>
        <v/>
      </c>
      <c r="AL115" s="108" t="str">
        <f>HYPERLINK('94KMInput'!AI251)</f>
        <v/>
      </c>
      <c r="AM115" s="108" t="str">
        <f>HYPERLINK('94KMInput'!AJ251)</f>
        <v/>
      </c>
      <c r="AN115" s="108" t="str">
        <f>HYPERLINK('94KMInput'!AK251)</f>
        <v/>
      </c>
      <c r="AO115" s="108" t="str">
        <f>HYPERLINK('94KMInput'!AL251)</f>
        <v/>
      </c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</row>
    <row r="116" ht="10.5" customHeight="1">
      <c r="A116" s="87" t="str">
        <f t="shared" si="1"/>
        <v/>
      </c>
      <c r="B116" s="88" t="str">
        <f t="shared" si="2"/>
        <v/>
      </c>
      <c r="C116" s="88" t="str">
        <f t="shared" si="3"/>
        <v/>
      </c>
      <c r="D116" s="89" t="str">
        <f>'94KMInput'!B209</f>
        <v/>
      </c>
      <c r="E116" s="90" t="str">
        <f t="shared" si="19"/>
        <v/>
      </c>
      <c r="F116" s="91" t="str">
        <f>'94KMInput'!H209</f>
        <v/>
      </c>
      <c r="G116" s="90" t="str">
        <f>'94KMInput'!O209</f>
        <v/>
      </c>
      <c r="H116" s="90" t="str">
        <f>'94KMInput'!P209</f>
        <v/>
      </c>
      <c r="I116" s="90" t="str">
        <f>'94KMInput'!R209</f>
        <v/>
      </c>
      <c r="J116" s="91" t="str">
        <f>'94KMInput'!S209</f>
        <v/>
      </c>
      <c r="K116" s="92" t="str">
        <f>'94KMInput'!AD209</f>
        <v/>
      </c>
      <c r="L116" s="93"/>
      <c r="M116" s="94" t="str">
        <f>'94KMInput'!L209</f>
        <v/>
      </c>
      <c r="N116" s="90" t="str">
        <f>IF(M116="","",(IF(Q116='94KMInput'!K209,"","ERROR!")))</f>
        <v/>
      </c>
      <c r="O116" s="95"/>
      <c r="P116" s="96"/>
      <c r="Q116" s="69" t="str">
        <f t="shared" si="20"/>
        <v/>
      </c>
      <c r="R116" s="98"/>
      <c r="S116" s="98"/>
      <c r="T116" s="98"/>
      <c r="U116" s="99"/>
      <c r="V116" s="98"/>
      <c r="W116" s="98"/>
      <c r="X116" s="100" t="str">
        <f t="shared" si="21"/>
        <v/>
      </c>
      <c r="Y116" s="101"/>
      <c r="Z116" s="102"/>
      <c r="AA116" s="102"/>
      <c r="AB116" s="102"/>
      <c r="AC116" s="103" t="str">
        <f>'94KMInput'!T252</f>
        <v/>
      </c>
      <c r="AD116" s="104">
        <f>'94KMInput'!V252-'94KMInput'!U252</f>
        <v>0</v>
      </c>
      <c r="AE116" s="105" t="str">
        <f t="shared" si="4"/>
        <v/>
      </c>
      <c r="AF116" s="106">
        <v>3.75</v>
      </c>
      <c r="AG116" s="107">
        <f t="shared" si="5"/>
        <v>0</v>
      </c>
      <c r="AH116" s="108" t="str">
        <f>HYPERLINK('94KMInput'!AE252)</f>
        <v/>
      </c>
      <c r="AI116" s="108" t="str">
        <f>HYPERLINK('94KMInput'!AF252)</f>
        <v/>
      </c>
      <c r="AJ116" s="108" t="str">
        <f>HYPERLINK('94KMInput'!AG252)</f>
        <v/>
      </c>
      <c r="AK116" s="108" t="str">
        <f>HYPERLINK('94KMInput'!AH252)</f>
        <v/>
      </c>
      <c r="AL116" s="108" t="str">
        <f>HYPERLINK('94KMInput'!AI252)</f>
        <v/>
      </c>
      <c r="AM116" s="108" t="str">
        <f>HYPERLINK('94KMInput'!AJ252)</f>
        <v/>
      </c>
      <c r="AN116" s="108" t="str">
        <f>HYPERLINK('94KMInput'!AK252)</f>
        <v/>
      </c>
      <c r="AO116" s="108" t="str">
        <f>HYPERLINK('94KMInput'!AL252)</f>
        <v/>
      </c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</row>
    <row r="117" ht="10.5" customHeight="1">
      <c r="A117" s="87" t="str">
        <f t="shared" si="1"/>
        <v/>
      </c>
      <c r="B117" s="88" t="str">
        <f t="shared" si="2"/>
        <v/>
      </c>
      <c r="C117" s="88" t="str">
        <f t="shared" si="3"/>
        <v/>
      </c>
      <c r="D117" s="89" t="str">
        <f>'94KMInput'!B210</f>
        <v/>
      </c>
      <c r="E117" s="90" t="str">
        <f t="shared" si="19"/>
        <v/>
      </c>
      <c r="F117" s="91" t="str">
        <f>'94KMInput'!H210</f>
        <v/>
      </c>
      <c r="G117" s="90" t="str">
        <f>'94KMInput'!O210</f>
        <v/>
      </c>
      <c r="H117" s="90" t="str">
        <f>'94KMInput'!P210</f>
        <v/>
      </c>
      <c r="I117" s="90" t="str">
        <f>'94KMInput'!R210</f>
        <v/>
      </c>
      <c r="J117" s="91" t="str">
        <f>'94KMInput'!S210</f>
        <v/>
      </c>
      <c r="K117" s="92" t="str">
        <f>'94KMInput'!AD210</f>
        <v/>
      </c>
      <c r="L117" s="93"/>
      <c r="M117" s="94" t="str">
        <f>'94KMInput'!L210</f>
        <v/>
      </c>
      <c r="N117" s="90" t="str">
        <f>IF(M117="","",(IF(Q117='94KMInput'!K210,"","ERROR!")))</f>
        <v/>
      </c>
      <c r="O117" s="95"/>
      <c r="P117" s="96"/>
      <c r="Q117" s="69" t="str">
        <f t="shared" si="20"/>
        <v/>
      </c>
      <c r="R117" s="98"/>
      <c r="S117" s="98"/>
      <c r="T117" s="98"/>
      <c r="U117" s="99"/>
      <c r="V117" s="98"/>
      <c r="W117" s="98"/>
      <c r="X117" s="100" t="str">
        <f t="shared" si="21"/>
        <v/>
      </c>
      <c r="Y117" s="101"/>
      <c r="Z117" s="102"/>
      <c r="AA117" s="102"/>
      <c r="AB117" s="102"/>
      <c r="AC117" s="103" t="str">
        <f>'94KMInput'!T253</f>
        <v/>
      </c>
      <c r="AD117" s="104">
        <f>'94KMInput'!V253-'94KMInput'!U253</f>
        <v>0</v>
      </c>
      <c r="AE117" s="105" t="str">
        <f t="shared" si="4"/>
        <v/>
      </c>
      <c r="AF117" s="106">
        <v>3.75</v>
      </c>
      <c r="AG117" s="107">
        <f t="shared" si="5"/>
        <v>0</v>
      </c>
      <c r="AH117" s="108" t="str">
        <f>HYPERLINK('94KMInput'!AE253)</f>
        <v/>
      </c>
      <c r="AI117" s="108" t="str">
        <f>HYPERLINK('94KMInput'!AF253)</f>
        <v/>
      </c>
      <c r="AJ117" s="108" t="str">
        <f>HYPERLINK('94KMInput'!AG253)</f>
        <v/>
      </c>
      <c r="AK117" s="108" t="str">
        <f>HYPERLINK('94KMInput'!AH253)</f>
        <v/>
      </c>
      <c r="AL117" s="108" t="str">
        <f>HYPERLINK('94KMInput'!AI253)</f>
        <v/>
      </c>
      <c r="AM117" s="108" t="str">
        <f>HYPERLINK('94KMInput'!AJ253)</f>
        <v/>
      </c>
      <c r="AN117" s="108" t="str">
        <f>HYPERLINK('94KMInput'!AK253)</f>
        <v/>
      </c>
      <c r="AO117" s="108" t="str">
        <f>HYPERLINK('94KMInput'!AL253)</f>
        <v/>
      </c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</row>
    <row r="118" ht="10.5" customHeight="1">
      <c r="A118" s="87" t="str">
        <f t="shared" si="1"/>
        <v/>
      </c>
      <c r="B118" s="88" t="str">
        <f t="shared" si="2"/>
        <v/>
      </c>
      <c r="C118" s="88" t="str">
        <f t="shared" si="3"/>
        <v/>
      </c>
      <c r="D118" s="89" t="str">
        <f>'94KMInput'!B211</f>
        <v/>
      </c>
      <c r="E118" s="90" t="str">
        <f t="shared" si="19"/>
        <v/>
      </c>
      <c r="F118" s="91" t="str">
        <f>'94KMInput'!H211</f>
        <v/>
      </c>
      <c r="G118" s="90" t="str">
        <f>'94KMInput'!O211</f>
        <v/>
      </c>
      <c r="H118" s="90" t="str">
        <f>'94KMInput'!P211</f>
        <v/>
      </c>
      <c r="I118" s="90" t="str">
        <f>'94KMInput'!R211</f>
        <v/>
      </c>
      <c r="J118" s="91" t="str">
        <f>'94KMInput'!S211</f>
        <v/>
      </c>
      <c r="K118" s="92" t="str">
        <f>'94KMInput'!AD211</f>
        <v/>
      </c>
      <c r="L118" s="93"/>
      <c r="M118" s="94" t="str">
        <f>'94KMInput'!L211</f>
        <v/>
      </c>
      <c r="N118" s="90" t="str">
        <f>IF(M118="","",(IF(Q118='94KMInput'!K211,"","ERROR!")))</f>
        <v/>
      </c>
      <c r="O118" s="95"/>
      <c r="P118" s="96"/>
      <c r="Q118" s="69" t="str">
        <f t="shared" si="20"/>
        <v/>
      </c>
      <c r="R118" s="98"/>
      <c r="S118" s="98"/>
      <c r="T118" s="98"/>
      <c r="U118" s="99"/>
      <c r="V118" s="98"/>
      <c r="W118" s="98"/>
      <c r="X118" s="100" t="str">
        <f t="shared" si="21"/>
        <v/>
      </c>
      <c r="Y118" s="101"/>
      <c r="Z118" s="102"/>
      <c r="AA118" s="102"/>
      <c r="AB118" s="102"/>
      <c r="AC118" s="103" t="str">
        <f>'94KMInput'!T254</f>
        <v/>
      </c>
      <c r="AD118" s="104">
        <f>'94KMInput'!V254-'94KMInput'!U254</f>
        <v>0</v>
      </c>
      <c r="AE118" s="105" t="str">
        <f t="shared" si="4"/>
        <v/>
      </c>
      <c r="AF118" s="106">
        <v>3.75</v>
      </c>
      <c r="AG118" s="107">
        <f t="shared" si="5"/>
        <v>0</v>
      </c>
      <c r="AH118" s="108" t="str">
        <f>HYPERLINK('94KMInput'!AE254)</f>
        <v/>
      </c>
      <c r="AI118" s="108" t="str">
        <f>HYPERLINK('94KMInput'!AF254)</f>
        <v/>
      </c>
      <c r="AJ118" s="108" t="str">
        <f>HYPERLINK('94KMInput'!AG254)</f>
        <v/>
      </c>
      <c r="AK118" s="108" t="str">
        <f>HYPERLINK('94KMInput'!AH254)</f>
        <v/>
      </c>
      <c r="AL118" s="108" t="str">
        <f>HYPERLINK('94KMInput'!AI254)</f>
        <v/>
      </c>
      <c r="AM118" s="108" t="str">
        <f>HYPERLINK('94KMInput'!AJ254)</f>
        <v/>
      </c>
      <c r="AN118" s="108" t="str">
        <f>HYPERLINK('94KMInput'!AK254)</f>
        <v/>
      </c>
      <c r="AO118" s="108" t="str">
        <f>HYPERLINK('94KMInput'!AL254)</f>
        <v/>
      </c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</row>
    <row r="119" ht="10.5" customHeight="1">
      <c r="A119" s="87" t="str">
        <f t="shared" si="1"/>
        <v/>
      </c>
      <c r="B119" s="88" t="str">
        <f t="shared" si="2"/>
        <v/>
      </c>
      <c r="C119" s="88" t="str">
        <f t="shared" si="3"/>
        <v/>
      </c>
      <c r="D119" s="89" t="str">
        <f>'94KMInput'!B212</f>
        <v/>
      </c>
      <c r="E119" s="90" t="str">
        <f t="shared" si="19"/>
        <v/>
      </c>
      <c r="F119" s="91" t="str">
        <f>'94KMInput'!H212</f>
        <v/>
      </c>
      <c r="G119" s="90" t="str">
        <f>'94KMInput'!O212</f>
        <v/>
      </c>
      <c r="H119" s="90" t="str">
        <f>'94KMInput'!P212</f>
        <v/>
      </c>
      <c r="I119" s="90" t="str">
        <f>'94KMInput'!R212</f>
        <v/>
      </c>
      <c r="J119" s="91" t="str">
        <f>'94KMInput'!S212</f>
        <v/>
      </c>
      <c r="K119" s="92" t="str">
        <f>'94KMInput'!AD212</f>
        <v/>
      </c>
      <c r="L119" s="93"/>
      <c r="M119" s="94" t="str">
        <f>'94KMInput'!L212</f>
        <v/>
      </c>
      <c r="N119" s="90" t="str">
        <f>IF(M119="","",(IF(Q119='94KMInput'!K212,"","ERROR!")))</f>
        <v/>
      </c>
      <c r="O119" s="95"/>
      <c r="P119" s="96"/>
      <c r="Q119" s="69" t="str">
        <f t="shared" si="20"/>
        <v/>
      </c>
      <c r="R119" s="98"/>
      <c r="S119" s="98"/>
      <c r="T119" s="98"/>
      <c r="U119" s="99"/>
      <c r="V119" s="98"/>
      <c r="W119" s="98"/>
      <c r="X119" s="100" t="str">
        <f t="shared" si="21"/>
        <v/>
      </c>
      <c r="Y119" s="101"/>
      <c r="Z119" s="102"/>
      <c r="AA119" s="102"/>
      <c r="AB119" s="102"/>
      <c r="AC119" s="103" t="str">
        <f>'94KMInput'!T255</f>
        <v/>
      </c>
      <c r="AD119" s="104">
        <f>'94KMInput'!V255-'94KMInput'!U255</f>
        <v>0</v>
      </c>
      <c r="AE119" s="105" t="str">
        <f t="shared" si="4"/>
        <v/>
      </c>
      <c r="AF119" s="106">
        <v>3.75</v>
      </c>
      <c r="AG119" s="107">
        <f t="shared" si="5"/>
        <v>0</v>
      </c>
      <c r="AH119" s="108" t="str">
        <f>HYPERLINK('94KMInput'!AE255)</f>
        <v/>
      </c>
      <c r="AI119" s="108" t="str">
        <f>HYPERLINK('94KMInput'!AF255)</f>
        <v/>
      </c>
      <c r="AJ119" s="108" t="str">
        <f>HYPERLINK('94KMInput'!AG255)</f>
        <v/>
      </c>
      <c r="AK119" s="108" t="str">
        <f>HYPERLINK('94KMInput'!AH255)</f>
        <v/>
      </c>
      <c r="AL119" s="108" t="str">
        <f>HYPERLINK('94KMInput'!AI255)</f>
        <v/>
      </c>
      <c r="AM119" s="108" t="str">
        <f>HYPERLINK('94KMInput'!AJ255)</f>
        <v/>
      </c>
      <c r="AN119" s="108" t="str">
        <f>HYPERLINK('94KMInput'!AK255)</f>
        <v/>
      </c>
      <c r="AO119" s="108" t="str">
        <f>HYPERLINK('94KMInput'!AL255)</f>
        <v/>
      </c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</row>
    <row r="120" ht="10.5" customHeight="1">
      <c r="A120" s="87" t="str">
        <f t="shared" si="1"/>
        <v/>
      </c>
      <c r="B120" s="88" t="str">
        <f t="shared" si="2"/>
        <v/>
      </c>
      <c r="C120" s="88" t="str">
        <f t="shared" si="3"/>
        <v/>
      </c>
      <c r="D120" s="89" t="str">
        <f>'94KMInput'!B213</f>
        <v/>
      </c>
      <c r="E120" s="90" t="str">
        <f t="shared" si="19"/>
        <v/>
      </c>
      <c r="F120" s="91" t="str">
        <f>'94KMInput'!H213</f>
        <v/>
      </c>
      <c r="G120" s="90" t="str">
        <f>'94KMInput'!O213</f>
        <v/>
      </c>
      <c r="H120" s="90" t="str">
        <f>'94KMInput'!P213</f>
        <v/>
      </c>
      <c r="I120" s="90" t="str">
        <f>'94KMInput'!R213</f>
        <v/>
      </c>
      <c r="J120" s="91" t="str">
        <f>'94KMInput'!S213</f>
        <v/>
      </c>
      <c r="K120" s="92" t="str">
        <f>'94KMInput'!AD213</f>
        <v/>
      </c>
      <c r="L120" s="93"/>
      <c r="M120" s="94" t="str">
        <f>'94KMInput'!L213</f>
        <v/>
      </c>
      <c r="N120" s="90" t="str">
        <f>IF(M120="","",(IF(Q120='94KMInput'!K213,"","ERROR!")))</f>
        <v/>
      </c>
      <c r="O120" s="95"/>
      <c r="P120" s="96"/>
      <c r="Q120" s="69" t="str">
        <f t="shared" si="20"/>
        <v/>
      </c>
      <c r="R120" s="98"/>
      <c r="S120" s="98"/>
      <c r="T120" s="98"/>
      <c r="U120" s="99"/>
      <c r="V120" s="98"/>
      <c r="W120" s="98"/>
      <c r="X120" s="100" t="str">
        <f t="shared" si="21"/>
        <v/>
      </c>
      <c r="Y120" s="101"/>
      <c r="Z120" s="102"/>
      <c r="AA120" s="102"/>
      <c r="AB120" s="102"/>
      <c r="AC120" s="103" t="str">
        <f>'94KMInput'!T256</f>
        <v/>
      </c>
      <c r="AD120" s="104">
        <f>'94KMInput'!V256-'94KMInput'!U256</f>
        <v>0</v>
      </c>
      <c r="AE120" s="105" t="str">
        <f t="shared" si="4"/>
        <v/>
      </c>
      <c r="AF120" s="106">
        <v>3.75</v>
      </c>
      <c r="AG120" s="107">
        <f t="shared" si="5"/>
        <v>0</v>
      </c>
      <c r="AH120" s="108" t="str">
        <f>HYPERLINK('94KMInput'!AE256)</f>
        <v/>
      </c>
      <c r="AI120" s="108" t="str">
        <f>HYPERLINK('94KMInput'!AF256)</f>
        <v/>
      </c>
      <c r="AJ120" s="108" t="str">
        <f>HYPERLINK('94KMInput'!AG256)</f>
        <v/>
      </c>
      <c r="AK120" s="108" t="str">
        <f>HYPERLINK('94KMInput'!AH256)</f>
        <v/>
      </c>
      <c r="AL120" s="108" t="str">
        <f>HYPERLINK('94KMInput'!AI256)</f>
        <v/>
      </c>
      <c r="AM120" s="108" t="str">
        <f>HYPERLINK('94KMInput'!AJ256)</f>
        <v/>
      </c>
      <c r="AN120" s="108" t="str">
        <f>HYPERLINK('94KMInput'!AK256)</f>
        <v/>
      </c>
      <c r="AO120" s="108" t="str">
        <f>HYPERLINK('94KMInput'!AL256)</f>
        <v/>
      </c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</row>
    <row r="121" ht="10.5" customHeight="1">
      <c r="A121" s="87" t="str">
        <f t="shared" si="1"/>
        <v/>
      </c>
      <c r="B121" s="88" t="str">
        <f t="shared" si="2"/>
        <v/>
      </c>
      <c r="C121" s="88" t="str">
        <f t="shared" si="3"/>
        <v/>
      </c>
      <c r="D121" s="89" t="str">
        <f>'94KMInput'!B214</f>
        <v/>
      </c>
      <c r="E121" s="90" t="str">
        <f t="shared" si="19"/>
        <v/>
      </c>
      <c r="F121" s="91" t="str">
        <f>'94KMInput'!H214</f>
        <v/>
      </c>
      <c r="G121" s="90" t="str">
        <f>'94KMInput'!O214</f>
        <v/>
      </c>
      <c r="H121" s="90" t="str">
        <f>'94KMInput'!P214</f>
        <v/>
      </c>
      <c r="I121" s="90" t="str">
        <f>'94KMInput'!R214</f>
        <v/>
      </c>
      <c r="J121" s="91" t="str">
        <f>'94KMInput'!S214</f>
        <v/>
      </c>
      <c r="K121" s="92" t="str">
        <f>'94KMInput'!AD214</f>
        <v/>
      </c>
      <c r="L121" s="93"/>
      <c r="M121" s="94" t="str">
        <f>'94KMInput'!L214</f>
        <v/>
      </c>
      <c r="N121" s="90" t="str">
        <f>IF(M121="","",(IF(Q121='94KMInput'!K214,"","ERROR!")))</f>
        <v/>
      </c>
      <c r="O121" s="95"/>
      <c r="P121" s="96"/>
      <c r="Q121" s="69" t="str">
        <f t="shared" si="20"/>
        <v/>
      </c>
      <c r="R121" s="98"/>
      <c r="S121" s="98"/>
      <c r="T121" s="98"/>
      <c r="U121" s="99"/>
      <c r="V121" s="98"/>
      <c r="W121" s="98"/>
      <c r="X121" s="100" t="str">
        <f t="shared" si="21"/>
        <v/>
      </c>
      <c r="Y121" s="101"/>
      <c r="Z121" s="102"/>
      <c r="AA121" s="102"/>
      <c r="AB121" s="102"/>
      <c r="AC121" s="103" t="str">
        <f>'94KMInput'!T257</f>
        <v/>
      </c>
      <c r="AD121" s="104">
        <f>'94KMInput'!V257-'94KMInput'!U257</f>
        <v>0</v>
      </c>
      <c r="AE121" s="105" t="str">
        <f t="shared" si="4"/>
        <v/>
      </c>
      <c r="AF121" s="106">
        <v>3.75</v>
      </c>
      <c r="AG121" s="107">
        <f t="shared" si="5"/>
        <v>0</v>
      </c>
      <c r="AH121" s="108" t="str">
        <f>HYPERLINK('94KMInput'!AE257)</f>
        <v/>
      </c>
      <c r="AI121" s="108" t="str">
        <f>HYPERLINK('94KMInput'!AF257)</f>
        <v/>
      </c>
      <c r="AJ121" s="108" t="str">
        <f>HYPERLINK('94KMInput'!AG257)</f>
        <v/>
      </c>
      <c r="AK121" s="108" t="str">
        <f>HYPERLINK('94KMInput'!AH257)</f>
        <v/>
      </c>
      <c r="AL121" s="108" t="str">
        <f>HYPERLINK('94KMInput'!AI257)</f>
        <v/>
      </c>
      <c r="AM121" s="108" t="str">
        <f>HYPERLINK('94KMInput'!AJ257)</f>
        <v/>
      </c>
      <c r="AN121" s="108" t="str">
        <f>HYPERLINK('94KMInput'!AK257)</f>
        <v/>
      </c>
      <c r="AO121" s="108" t="str">
        <f>HYPERLINK('94KMInput'!AL257)</f>
        <v/>
      </c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</row>
    <row r="122" ht="10.5" customHeight="1">
      <c r="A122" s="87" t="str">
        <f t="shared" si="1"/>
        <v/>
      </c>
      <c r="B122" s="88" t="str">
        <f t="shared" si="2"/>
        <v/>
      </c>
      <c r="C122" s="88" t="str">
        <f t="shared" si="3"/>
        <v/>
      </c>
      <c r="D122" s="89" t="str">
        <f>'94KMInput'!B215</f>
        <v/>
      </c>
      <c r="E122" s="90" t="str">
        <f t="shared" si="19"/>
        <v/>
      </c>
      <c r="F122" s="91" t="str">
        <f>'94KMInput'!H215</f>
        <v/>
      </c>
      <c r="G122" s="90" t="str">
        <f>'94KMInput'!O215</f>
        <v/>
      </c>
      <c r="H122" s="90" t="str">
        <f>'94KMInput'!P215</f>
        <v/>
      </c>
      <c r="I122" s="90" t="str">
        <f>'94KMInput'!R215</f>
        <v/>
      </c>
      <c r="J122" s="91" t="str">
        <f>'94KMInput'!S215</f>
        <v/>
      </c>
      <c r="K122" s="92" t="str">
        <f>'94KMInput'!AD215</f>
        <v/>
      </c>
      <c r="L122" s="93"/>
      <c r="M122" s="94" t="str">
        <f>'94KMInput'!L215</f>
        <v/>
      </c>
      <c r="N122" s="90" t="str">
        <f>IF(M122="","",(IF(Q122='94KMInput'!K215,"","ERROR!")))</f>
        <v/>
      </c>
      <c r="O122" s="95"/>
      <c r="P122" s="96"/>
      <c r="Q122" s="69" t="str">
        <f t="shared" si="20"/>
        <v/>
      </c>
      <c r="R122" s="98"/>
      <c r="S122" s="98"/>
      <c r="T122" s="98"/>
      <c r="U122" s="99"/>
      <c r="V122" s="98"/>
      <c r="W122" s="98"/>
      <c r="X122" s="100" t="str">
        <f t="shared" si="21"/>
        <v/>
      </c>
      <c r="Y122" s="101"/>
      <c r="Z122" s="102"/>
      <c r="AA122" s="102"/>
      <c r="AB122" s="102"/>
      <c r="AC122" s="103" t="str">
        <f>'94KMInput'!T258</f>
        <v/>
      </c>
      <c r="AD122" s="104">
        <f>'94KMInput'!V258-'94KMInput'!U258</f>
        <v>0</v>
      </c>
      <c r="AE122" s="105" t="str">
        <f t="shared" si="4"/>
        <v/>
      </c>
      <c r="AF122" s="106">
        <v>3.75</v>
      </c>
      <c r="AG122" s="107">
        <f t="shared" si="5"/>
        <v>0</v>
      </c>
      <c r="AH122" s="108" t="str">
        <f>HYPERLINK('94KMInput'!AE258)</f>
        <v/>
      </c>
      <c r="AI122" s="108" t="str">
        <f>HYPERLINK('94KMInput'!AF258)</f>
        <v/>
      </c>
      <c r="AJ122" s="108" t="str">
        <f>HYPERLINK('94KMInput'!AG258)</f>
        <v/>
      </c>
      <c r="AK122" s="108" t="str">
        <f>HYPERLINK('94KMInput'!AH258)</f>
        <v/>
      </c>
      <c r="AL122" s="108" t="str">
        <f>HYPERLINK('94KMInput'!AI258)</f>
        <v/>
      </c>
      <c r="AM122" s="108" t="str">
        <f>HYPERLINK('94KMInput'!AJ258)</f>
        <v/>
      </c>
      <c r="AN122" s="108" t="str">
        <f>HYPERLINK('94KMInput'!AK258)</f>
        <v/>
      </c>
      <c r="AO122" s="108" t="str">
        <f>HYPERLINK('94KMInput'!AL258)</f>
        <v/>
      </c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</row>
    <row r="123" ht="10.5" customHeight="1">
      <c r="A123" s="87" t="str">
        <f t="shared" si="1"/>
        <v/>
      </c>
      <c r="B123" s="88" t="str">
        <f t="shared" si="2"/>
        <v/>
      </c>
      <c r="C123" s="88" t="str">
        <f t="shared" si="3"/>
        <v/>
      </c>
      <c r="D123" s="89" t="str">
        <f>'94KMInput'!B216</f>
        <v/>
      </c>
      <c r="E123" s="90" t="str">
        <f t="shared" si="19"/>
        <v/>
      </c>
      <c r="F123" s="91" t="str">
        <f>'94KMInput'!H216</f>
        <v/>
      </c>
      <c r="G123" s="90" t="str">
        <f>'94KMInput'!O216</f>
        <v/>
      </c>
      <c r="H123" s="90" t="str">
        <f>'94KMInput'!P216</f>
        <v/>
      </c>
      <c r="I123" s="90" t="str">
        <f>'94KMInput'!R216</f>
        <v/>
      </c>
      <c r="J123" s="91" t="str">
        <f>'94KMInput'!S216</f>
        <v/>
      </c>
      <c r="K123" s="92" t="str">
        <f>'94KMInput'!AD216</f>
        <v/>
      </c>
      <c r="L123" s="93"/>
      <c r="M123" s="94" t="str">
        <f>'94KMInput'!L216</f>
        <v/>
      </c>
      <c r="N123" s="90" t="str">
        <f>IF(M123="","",(IF(Q123='94KMInput'!K216,"","ERROR!")))</f>
        <v/>
      </c>
      <c r="O123" s="95"/>
      <c r="P123" s="96"/>
      <c r="Q123" s="69" t="str">
        <f t="shared" si="20"/>
        <v/>
      </c>
      <c r="R123" s="98"/>
      <c r="S123" s="98"/>
      <c r="T123" s="98"/>
      <c r="U123" s="99"/>
      <c r="V123" s="98"/>
      <c r="W123" s="98"/>
      <c r="X123" s="100" t="str">
        <f t="shared" si="21"/>
        <v/>
      </c>
      <c r="Y123" s="101"/>
      <c r="Z123" s="102"/>
      <c r="AA123" s="102"/>
      <c r="AB123" s="102"/>
      <c r="AC123" s="103" t="str">
        <f>'94KMInput'!T259</f>
        <v/>
      </c>
      <c r="AD123" s="104">
        <f>'94KMInput'!V259-'94KMInput'!U259</f>
        <v>0</v>
      </c>
      <c r="AE123" s="105" t="str">
        <f t="shared" si="4"/>
        <v/>
      </c>
      <c r="AF123" s="106">
        <v>3.75</v>
      </c>
      <c r="AG123" s="107">
        <f t="shared" si="5"/>
        <v>0</v>
      </c>
      <c r="AH123" s="108" t="str">
        <f>HYPERLINK('94KMInput'!AE259)</f>
        <v/>
      </c>
      <c r="AI123" s="108" t="str">
        <f>HYPERLINK('94KMInput'!AF259)</f>
        <v/>
      </c>
      <c r="AJ123" s="108" t="str">
        <f>HYPERLINK('94KMInput'!AG259)</f>
        <v/>
      </c>
      <c r="AK123" s="108" t="str">
        <f>HYPERLINK('94KMInput'!AH259)</f>
        <v/>
      </c>
      <c r="AL123" s="108" t="str">
        <f>HYPERLINK('94KMInput'!AI259)</f>
        <v/>
      </c>
      <c r="AM123" s="108" t="str">
        <f>HYPERLINK('94KMInput'!AJ259)</f>
        <v/>
      </c>
      <c r="AN123" s="108" t="str">
        <f>HYPERLINK('94KMInput'!AK259)</f>
        <v/>
      </c>
      <c r="AO123" s="108" t="str">
        <f>HYPERLINK('94KMInput'!AL259)</f>
        <v/>
      </c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</row>
    <row r="124" ht="10.5" customHeight="1">
      <c r="A124" s="87" t="str">
        <f t="shared" si="1"/>
        <v/>
      </c>
      <c r="B124" s="88" t="str">
        <f t="shared" si="2"/>
        <v/>
      </c>
      <c r="C124" s="88" t="str">
        <f t="shared" si="3"/>
        <v/>
      </c>
      <c r="D124" s="89" t="str">
        <f>'94KMInput'!B217</f>
        <v/>
      </c>
      <c r="E124" s="90" t="str">
        <f t="shared" si="19"/>
        <v/>
      </c>
      <c r="F124" s="91" t="str">
        <f>'94KMInput'!H217</f>
        <v/>
      </c>
      <c r="G124" s="90" t="str">
        <f>'94KMInput'!O217</f>
        <v/>
      </c>
      <c r="H124" s="90" t="str">
        <f>'94KMInput'!P217</f>
        <v/>
      </c>
      <c r="I124" s="90" t="str">
        <f>'94KMInput'!R217</f>
        <v/>
      </c>
      <c r="J124" s="91" t="str">
        <f>'94KMInput'!S217</f>
        <v/>
      </c>
      <c r="K124" s="92" t="str">
        <f>'94KMInput'!AD217</f>
        <v/>
      </c>
      <c r="L124" s="93"/>
      <c r="M124" s="94" t="str">
        <f>'94KMInput'!L217</f>
        <v/>
      </c>
      <c r="N124" s="90" t="str">
        <f>IF(M124="","",(IF(Q124='94KMInput'!K217,"","ERROR!")))</f>
        <v/>
      </c>
      <c r="O124" s="95"/>
      <c r="P124" s="96"/>
      <c r="Q124" s="69" t="str">
        <f t="shared" si="20"/>
        <v/>
      </c>
      <c r="R124" s="98"/>
      <c r="S124" s="98"/>
      <c r="T124" s="98"/>
      <c r="U124" s="99"/>
      <c r="V124" s="98"/>
      <c r="W124" s="98"/>
      <c r="X124" s="100" t="str">
        <f t="shared" si="21"/>
        <v/>
      </c>
      <c r="Y124" s="101"/>
      <c r="Z124" s="102"/>
      <c r="AA124" s="102"/>
      <c r="AB124" s="102"/>
      <c r="AC124" s="103" t="str">
        <f>'94KMInput'!T260</f>
        <v/>
      </c>
      <c r="AD124" s="104">
        <f>'94KMInput'!V260-'94KMInput'!U260</f>
        <v>0</v>
      </c>
      <c r="AE124" s="105" t="str">
        <f t="shared" si="4"/>
        <v/>
      </c>
      <c r="AF124" s="106">
        <v>3.75</v>
      </c>
      <c r="AG124" s="107">
        <f t="shared" si="5"/>
        <v>0</v>
      </c>
      <c r="AH124" s="108" t="str">
        <f>HYPERLINK('94KMInput'!AE260)</f>
        <v/>
      </c>
      <c r="AI124" s="108" t="str">
        <f>HYPERLINK('94KMInput'!AF260)</f>
        <v/>
      </c>
      <c r="AJ124" s="108" t="str">
        <f>HYPERLINK('94KMInput'!AG260)</f>
        <v/>
      </c>
      <c r="AK124" s="108" t="str">
        <f>HYPERLINK('94KMInput'!AH260)</f>
        <v/>
      </c>
      <c r="AL124" s="108" t="str">
        <f>HYPERLINK('94KMInput'!AI260)</f>
        <v/>
      </c>
      <c r="AM124" s="108" t="str">
        <f>HYPERLINK('94KMInput'!AJ260)</f>
        <v/>
      </c>
      <c r="AN124" s="108" t="str">
        <f>HYPERLINK('94KMInput'!AK260)</f>
        <v/>
      </c>
      <c r="AO124" s="108" t="str">
        <f>HYPERLINK('94KMInput'!AL260)</f>
        <v/>
      </c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</row>
    <row r="125" ht="10.5" customHeight="1">
      <c r="A125" s="87" t="str">
        <f t="shared" si="1"/>
        <v/>
      </c>
      <c r="B125" s="88" t="str">
        <f t="shared" si="2"/>
        <v/>
      </c>
      <c r="C125" s="88" t="str">
        <f t="shared" si="3"/>
        <v/>
      </c>
      <c r="D125" s="89" t="str">
        <f>'94KMInput'!B218</f>
        <v/>
      </c>
      <c r="E125" s="90" t="str">
        <f t="shared" si="19"/>
        <v/>
      </c>
      <c r="F125" s="91" t="str">
        <f>'94KMInput'!H218</f>
        <v/>
      </c>
      <c r="G125" s="90" t="str">
        <f>'94KMInput'!O218</f>
        <v/>
      </c>
      <c r="H125" s="90" t="str">
        <f>'94KMInput'!P218</f>
        <v/>
      </c>
      <c r="I125" s="90" t="str">
        <f>'94KMInput'!R218</f>
        <v/>
      </c>
      <c r="J125" s="91" t="str">
        <f>'94KMInput'!S218</f>
        <v/>
      </c>
      <c r="K125" s="92" t="str">
        <f>'94KMInput'!AD218</f>
        <v/>
      </c>
      <c r="L125" s="93"/>
      <c r="M125" s="94" t="str">
        <f>'94KMInput'!L218</f>
        <v/>
      </c>
      <c r="N125" s="90" t="str">
        <f>IF(M125="","",(IF(Q125='94KMInput'!K218,"","ERROR!")))</f>
        <v/>
      </c>
      <c r="O125" s="95"/>
      <c r="P125" s="96"/>
      <c r="Q125" s="69" t="str">
        <f t="shared" si="20"/>
        <v/>
      </c>
      <c r="R125" s="98"/>
      <c r="S125" s="98"/>
      <c r="T125" s="98"/>
      <c r="U125" s="99"/>
      <c r="V125" s="98"/>
      <c r="W125" s="98"/>
      <c r="X125" s="100" t="str">
        <f t="shared" si="21"/>
        <v/>
      </c>
      <c r="Y125" s="101"/>
      <c r="Z125" s="102"/>
      <c r="AA125" s="102"/>
      <c r="AB125" s="102"/>
      <c r="AC125" s="103" t="str">
        <f>'94KMInput'!T261</f>
        <v/>
      </c>
      <c r="AD125" s="104">
        <f>'94KMInput'!V261-'94KMInput'!U261</f>
        <v>0</v>
      </c>
      <c r="AE125" s="105" t="str">
        <f t="shared" si="4"/>
        <v/>
      </c>
      <c r="AF125" s="106">
        <v>3.75</v>
      </c>
      <c r="AG125" s="107">
        <f t="shared" si="5"/>
        <v>0</v>
      </c>
      <c r="AH125" s="108" t="str">
        <f>HYPERLINK('94KMInput'!AE261)</f>
        <v/>
      </c>
      <c r="AI125" s="108" t="str">
        <f>HYPERLINK('94KMInput'!AF261)</f>
        <v/>
      </c>
      <c r="AJ125" s="108" t="str">
        <f>HYPERLINK('94KMInput'!AG261)</f>
        <v/>
      </c>
      <c r="AK125" s="108" t="str">
        <f>HYPERLINK('94KMInput'!AH261)</f>
        <v/>
      </c>
      <c r="AL125" s="108" t="str">
        <f>HYPERLINK('94KMInput'!AI261)</f>
        <v/>
      </c>
      <c r="AM125" s="108" t="str">
        <f>HYPERLINK('94KMInput'!AJ261)</f>
        <v/>
      </c>
      <c r="AN125" s="108" t="str">
        <f>HYPERLINK('94KMInput'!AK261)</f>
        <v/>
      </c>
      <c r="AO125" s="108" t="str">
        <f>HYPERLINK('94KMInput'!AL261)</f>
        <v/>
      </c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</row>
    <row r="126" ht="10.5" customHeight="1">
      <c r="A126" s="87" t="str">
        <f t="shared" si="1"/>
        <v/>
      </c>
      <c r="B126" s="88" t="str">
        <f t="shared" si="2"/>
        <v/>
      </c>
      <c r="C126" s="88" t="str">
        <f t="shared" si="3"/>
        <v/>
      </c>
      <c r="D126" s="89" t="str">
        <f>'94KMInput'!B219</f>
        <v/>
      </c>
      <c r="E126" s="90" t="str">
        <f t="shared" si="19"/>
        <v/>
      </c>
      <c r="F126" s="91" t="str">
        <f>'94KMInput'!H219</f>
        <v/>
      </c>
      <c r="G126" s="90" t="str">
        <f>'94KMInput'!O219</f>
        <v/>
      </c>
      <c r="H126" s="90" t="str">
        <f>'94KMInput'!P219</f>
        <v/>
      </c>
      <c r="I126" s="90" t="str">
        <f>'94KMInput'!R219</f>
        <v/>
      </c>
      <c r="J126" s="91" t="str">
        <f>'94KMInput'!S219</f>
        <v/>
      </c>
      <c r="K126" s="92" t="str">
        <f>'94KMInput'!AD219</f>
        <v/>
      </c>
      <c r="L126" s="93"/>
      <c r="M126" s="94" t="str">
        <f>'94KMInput'!L219</f>
        <v/>
      </c>
      <c r="N126" s="90" t="str">
        <f>IF(M126="","",(IF(Q126='94KMInput'!K219,"","ERROR!")))</f>
        <v/>
      </c>
      <c r="O126" s="95"/>
      <c r="P126" s="96"/>
      <c r="Q126" s="69" t="str">
        <f t="shared" si="20"/>
        <v/>
      </c>
      <c r="R126" s="98"/>
      <c r="S126" s="98"/>
      <c r="T126" s="98"/>
      <c r="U126" s="99"/>
      <c r="V126" s="98"/>
      <c r="W126" s="98"/>
      <c r="X126" s="100" t="str">
        <f t="shared" si="21"/>
        <v/>
      </c>
      <c r="Y126" s="101"/>
      <c r="Z126" s="102"/>
      <c r="AA126" s="102"/>
      <c r="AB126" s="102"/>
      <c r="AC126" s="103" t="str">
        <f>'94KMInput'!T262</f>
        <v/>
      </c>
      <c r="AD126" s="104">
        <f>'94KMInput'!V262-'94KMInput'!U262</f>
        <v>0</v>
      </c>
      <c r="AE126" s="105" t="str">
        <f t="shared" si="4"/>
        <v/>
      </c>
      <c r="AF126" s="106">
        <v>3.75</v>
      </c>
      <c r="AG126" s="107">
        <f t="shared" si="5"/>
        <v>0</v>
      </c>
      <c r="AH126" s="108" t="str">
        <f>HYPERLINK('94KMInput'!AE262)</f>
        <v/>
      </c>
      <c r="AI126" s="108" t="str">
        <f>HYPERLINK('94KMInput'!AF262)</f>
        <v/>
      </c>
      <c r="AJ126" s="108" t="str">
        <f>HYPERLINK('94KMInput'!AG262)</f>
        <v/>
      </c>
      <c r="AK126" s="108" t="str">
        <f>HYPERLINK('94KMInput'!AH262)</f>
        <v/>
      </c>
      <c r="AL126" s="108" t="str">
        <f>HYPERLINK('94KMInput'!AI262)</f>
        <v/>
      </c>
      <c r="AM126" s="108" t="str">
        <f>HYPERLINK('94KMInput'!AJ262)</f>
        <v/>
      </c>
      <c r="AN126" s="108" t="str">
        <f>HYPERLINK('94KMInput'!AK262)</f>
        <v/>
      </c>
      <c r="AO126" s="108" t="str">
        <f>HYPERLINK('94KMInput'!AL262)</f>
        <v/>
      </c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</row>
    <row r="127" ht="10.5" customHeight="1">
      <c r="A127" s="87" t="str">
        <f t="shared" si="1"/>
        <v/>
      </c>
      <c r="B127" s="88" t="str">
        <f t="shared" si="2"/>
        <v/>
      </c>
      <c r="C127" s="88" t="str">
        <f t="shared" si="3"/>
        <v/>
      </c>
      <c r="D127" s="89" t="str">
        <f>'94KMInput'!B220</f>
        <v/>
      </c>
      <c r="E127" s="90" t="str">
        <f t="shared" si="19"/>
        <v/>
      </c>
      <c r="F127" s="91" t="str">
        <f>'94KMInput'!H220</f>
        <v/>
      </c>
      <c r="G127" s="90" t="str">
        <f>'94KMInput'!O220</f>
        <v/>
      </c>
      <c r="H127" s="90" t="str">
        <f>'94KMInput'!P220</f>
        <v/>
      </c>
      <c r="I127" s="90" t="str">
        <f>'94KMInput'!R220</f>
        <v/>
      </c>
      <c r="J127" s="91" t="str">
        <f>'94KMInput'!S220</f>
        <v/>
      </c>
      <c r="K127" s="92" t="str">
        <f>'94KMInput'!AD220</f>
        <v/>
      </c>
      <c r="L127" s="93"/>
      <c r="M127" s="94" t="str">
        <f>'94KMInput'!L220</f>
        <v/>
      </c>
      <c r="N127" s="90" t="str">
        <f>IF(M127="","",(IF(Q127='94KMInput'!K220,"","ERROR!")))</f>
        <v/>
      </c>
      <c r="O127" s="95"/>
      <c r="P127" s="96"/>
      <c r="Q127" s="69" t="str">
        <f t="shared" si="20"/>
        <v/>
      </c>
      <c r="R127" s="98"/>
      <c r="S127" s="98"/>
      <c r="T127" s="98"/>
      <c r="U127" s="99"/>
      <c r="V127" s="98"/>
      <c r="W127" s="98"/>
      <c r="X127" s="100" t="str">
        <f t="shared" si="21"/>
        <v/>
      </c>
      <c r="Y127" s="101"/>
      <c r="Z127" s="102"/>
      <c r="AA127" s="102"/>
      <c r="AB127" s="102"/>
      <c r="AC127" s="103" t="str">
        <f>'94KMInput'!T263</f>
        <v/>
      </c>
      <c r="AD127" s="104">
        <f>'94KMInput'!V263-'94KMInput'!U263</f>
        <v>0</v>
      </c>
      <c r="AE127" s="105" t="str">
        <f t="shared" si="4"/>
        <v/>
      </c>
      <c r="AF127" s="106">
        <v>3.75</v>
      </c>
      <c r="AG127" s="107">
        <f t="shared" si="5"/>
        <v>0</v>
      </c>
      <c r="AH127" s="108" t="str">
        <f>HYPERLINK('94KMInput'!AE263)</f>
        <v/>
      </c>
      <c r="AI127" s="108" t="str">
        <f>HYPERLINK('94KMInput'!AF263)</f>
        <v/>
      </c>
      <c r="AJ127" s="108" t="str">
        <f>HYPERLINK('94KMInput'!AG263)</f>
        <v/>
      </c>
      <c r="AK127" s="108" t="str">
        <f>HYPERLINK('94KMInput'!AH263)</f>
        <v/>
      </c>
      <c r="AL127" s="108" t="str">
        <f>HYPERLINK('94KMInput'!AI263)</f>
        <v/>
      </c>
      <c r="AM127" s="108" t="str">
        <f>HYPERLINK('94KMInput'!AJ263)</f>
        <v/>
      </c>
      <c r="AN127" s="108" t="str">
        <f>HYPERLINK('94KMInput'!AK263)</f>
        <v/>
      </c>
      <c r="AO127" s="108" t="str">
        <f>HYPERLINK('94KMInput'!AL263)</f>
        <v/>
      </c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</row>
    <row r="128" ht="10.5" customHeight="1">
      <c r="A128" s="87" t="str">
        <f t="shared" si="1"/>
        <v/>
      </c>
      <c r="B128" s="88" t="str">
        <f t="shared" si="2"/>
        <v/>
      </c>
      <c r="C128" s="88" t="str">
        <f t="shared" si="3"/>
        <v/>
      </c>
      <c r="D128" s="89" t="str">
        <f>'94KMInput'!B221</f>
        <v/>
      </c>
      <c r="E128" s="90" t="str">
        <f t="shared" si="19"/>
        <v/>
      </c>
      <c r="F128" s="91" t="str">
        <f>'94KMInput'!H221</f>
        <v/>
      </c>
      <c r="G128" s="90" t="str">
        <f>'94KMInput'!O221</f>
        <v/>
      </c>
      <c r="H128" s="90" t="str">
        <f>'94KMInput'!P221</f>
        <v/>
      </c>
      <c r="I128" s="90" t="str">
        <f>'94KMInput'!R221</f>
        <v/>
      </c>
      <c r="J128" s="91" t="str">
        <f>'94KMInput'!S221</f>
        <v/>
      </c>
      <c r="K128" s="92" t="str">
        <f>'94KMInput'!AD221</f>
        <v/>
      </c>
      <c r="L128" s="93"/>
      <c r="M128" s="94" t="str">
        <f>'94KMInput'!L221</f>
        <v/>
      </c>
      <c r="N128" s="90" t="str">
        <f>IF(M128="","",(IF(Q128='94KMInput'!K221,"","ERROR!")))</f>
        <v/>
      </c>
      <c r="O128" s="95"/>
      <c r="P128" s="96"/>
      <c r="Q128" s="69" t="str">
        <f t="shared" si="20"/>
        <v/>
      </c>
      <c r="R128" s="98"/>
      <c r="S128" s="98"/>
      <c r="T128" s="98"/>
      <c r="U128" s="99"/>
      <c r="V128" s="98"/>
      <c r="W128" s="98"/>
      <c r="X128" s="100" t="str">
        <f t="shared" si="21"/>
        <v/>
      </c>
      <c r="Y128" s="101"/>
      <c r="Z128" s="102"/>
      <c r="AA128" s="102"/>
      <c r="AB128" s="102"/>
      <c r="AC128" s="103" t="str">
        <f>'94KMInput'!T264</f>
        <v/>
      </c>
      <c r="AD128" s="104">
        <f>'94KMInput'!V264-'94KMInput'!U264</f>
        <v>0</v>
      </c>
      <c r="AE128" s="105" t="str">
        <f t="shared" si="4"/>
        <v/>
      </c>
      <c r="AF128" s="106">
        <v>3.75</v>
      </c>
      <c r="AG128" s="107">
        <f t="shared" si="5"/>
        <v>0</v>
      </c>
      <c r="AH128" s="108" t="str">
        <f>HYPERLINK('94KMInput'!AE264)</f>
        <v/>
      </c>
      <c r="AI128" s="108" t="str">
        <f>HYPERLINK('94KMInput'!AF264)</f>
        <v/>
      </c>
      <c r="AJ128" s="108" t="str">
        <f>HYPERLINK('94KMInput'!AG264)</f>
        <v/>
      </c>
      <c r="AK128" s="108" t="str">
        <f>HYPERLINK('94KMInput'!AH264)</f>
        <v/>
      </c>
      <c r="AL128" s="108" t="str">
        <f>HYPERLINK('94KMInput'!AI264)</f>
        <v/>
      </c>
      <c r="AM128" s="108" t="str">
        <f>HYPERLINK('94KMInput'!AJ264)</f>
        <v/>
      </c>
      <c r="AN128" s="108" t="str">
        <f>HYPERLINK('94KMInput'!AK264)</f>
        <v/>
      </c>
      <c r="AO128" s="108" t="str">
        <f>HYPERLINK('94KMInput'!AL264)</f>
        <v/>
      </c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</row>
    <row r="129" ht="10.5" customHeight="1">
      <c r="A129" s="87" t="str">
        <f t="shared" si="1"/>
        <v/>
      </c>
      <c r="B129" s="88" t="str">
        <f t="shared" si="2"/>
        <v/>
      </c>
      <c r="C129" s="88" t="str">
        <f t="shared" si="3"/>
        <v/>
      </c>
      <c r="D129" s="89" t="str">
        <f>'94KMInput'!B222</f>
        <v/>
      </c>
      <c r="E129" s="90" t="str">
        <f t="shared" si="19"/>
        <v/>
      </c>
      <c r="F129" s="91" t="str">
        <f>'94KMInput'!H222</f>
        <v/>
      </c>
      <c r="G129" s="90" t="str">
        <f>'94KMInput'!O222</f>
        <v/>
      </c>
      <c r="H129" s="90" t="str">
        <f>'94KMInput'!P222</f>
        <v/>
      </c>
      <c r="I129" s="90" t="str">
        <f>'94KMInput'!R222</f>
        <v/>
      </c>
      <c r="J129" s="91" t="str">
        <f>'94KMInput'!S222</f>
        <v/>
      </c>
      <c r="K129" s="92" t="str">
        <f>'94KMInput'!AD222</f>
        <v/>
      </c>
      <c r="L129" s="93"/>
      <c r="M129" s="94" t="str">
        <f>'94KMInput'!L222</f>
        <v/>
      </c>
      <c r="N129" s="90" t="str">
        <f>IF(M129="","",(IF(Q129='94KMInput'!K222,"","ERROR!")))</f>
        <v/>
      </c>
      <c r="O129" s="95"/>
      <c r="P129" s="96"/>
      <c r="Q129" s="69" t="str">
        <f t="shared" si="20"/>
        <v/>
      </c>
      <c r="R129" s="98"/>
      <c r="S129" s="98"/>
      <c r="T129" s="98"/>
      <c r="U129" s="99"/>
      <c r="V129" s="98"/>
      <c r="W129" s="98"/>
      <c r="X129" s="100" t="str">
        <f t="shared" si="21"/>
        <v/>
      </c>
      <c r="Y129" s="101"/>
      <c r="Z129" s="102"/>
      <c r="AA129" s="102"/>
      <c r="AB129" s="102"/>
      <c r="AC129" s="103" t="str">
        <f>'94KMInput'!T265</f>
        <v/>
      </c>
      <c r="AD129" s="104">
        <f>'94KMInput'!V265-'94KMInput'!U265</f>
        <v>0</v>
      </c>
      <c r="AE129" s="105" t="str">
        <f t="shared" si="4"/>
        <v/>
      </c>
      <c r="AF129" s="106">
        <v>3.75</v>
      </c>
      <c r="AG129" s="107">
        <f t="shared" si="5"/>
        <v>0</v>
      </c>
      <c r="AH129" s="108" t="str">
        <f>HYPERLINK('94KMInput'!AE265)</f>
        <v/>
      </c>
      <c r="AI129" s="108" t="str">
        <f>HYPERLINK('94KMInput'!AF265)</f>
        <v/>
      </c>
      <c r="AJ129" s="108" t="str">
        <f>HYPERLINK('94KMInput'!AG265)</f>
        <v/>
      </c>
      <c r="AK129" s="108" t="str">
        <f>HYPERLINK('94KMInput'!AH265)</f>
        <v/>
      </c>
      <c r="AL129" s="108" t="str">
        <f>HYPERLINK('94KMInput'!AI265)</f>
        <v/>
      </c>
      <c r="AM129" s="108" t="str">
        <f>HYPERLINK('94KMInput'!AJ265)</f>
        <v/>
      </c>
      <c r="AN129" s="108" t="str">
        <f>HYPERLINK('94KMInput'!AK265)</f>
        <v/>
      </c>
      <c r="AO129" s="108" t="str">
        <f>HYPERLINK('94KMInput'!AL265)</f>
        <v/>
      </c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</row>
    <row r="130" ht="10.5" customHeight="1">
      <c r="A130" s="87" t="str">
        <f t="shared" si="1"/>
        <v/>
      </c>
      <c r="B130" s="88" t="str">
        <f t="shared" si="2"/>
        <v/>
      </c>
      <c r="C130" s="88" t="str">
        <f t="shared" si="3"/>
        <v/>
      </c>
      <c r="D130" s="89" t="str">
        <f>'94KMInput'!B223</f>
        <v/>
      </c>
      <c r="E130" s="90" t="str">
        <f t="shared" si="19"/>
        <v/>
      </c>
      <c r="F130" s="91" t="str">
        <f>'94KMInput'!H223</f>
        <v/>
      </c>
      <c r="G130" s="90" t="str">
        <f>'94KMInput'!O223</f>
        <v/>
      </c>
      <c r="H130" s="90" t="str">
        <f>'94KMInput'!P223</f>
        <v/>
      </c>
      <c r="I130" s="90" t="str">
        <f>'94KMInput'!R223</f>
        <v/>
      </c>
      <c r="J130" s="91" t="str">
        <f>'94KMInput'!S223</f>
        <v/>
      </c>
      <c r="K130" s="92" t="str">
        <f>'94KMInput'!AD223</f>
        <v/>
      </c>
      <c r="L130" s="93"/>
      <c r="M130" s="94" t="str">
        <f>'94KMInput'!L223</f>
        <v/>
      </c>
      <c r="N130" s="90" t="str">
        <f>IF(M130="","",(IF(Q130='94KMInput'!K223,"","ERROR!")))</f>
        <v/>
      </c>
      <c r="O130" s="95"/>
      <c r="P130" s="96"/>
      <c r="Q130" s="69" t="str">
        <f t="shared" si="20"/>
        <v/>
      </c>
      <c r="R130" s="98"/>
      <c r="S130" s="98"/>
      <c r="T130" s="98"/>
      <c r="U130" s="99"/>
      <c r="V130" s="98"/>
      <c r="W130" s="98"/>
      <c r="X130" s="100" t="str">
        <f t="shared" si="21"/>
        <v/>
      </c>
      <c r="Y130" s="101"/>
      <c r="Z130" s="102"/>
      <c r="AA130" s="102"/>
      <c r="AB130" s="102"/>
      <c r="AC130" s="103" t="str">
        <f>'94KMInput'!T266</f>
        <v/>
      </c>
      <c r="AD130" s="104">
        <f>'94KMInput'!V266-'94KMInput'!U266</f>
        <v>0</v>
      </c>
      <c r="AE130" s="105" t="str">
        <f t="shared" si="4"/>
        <v/>
      </c>
      <c r="AF130" s="106">
        <v>3.75</v>
      </c>
      <c r="AG130" s="107">
        <f t="shared" si="5"/>
        <v>0</v>
      </c>
      <c r="AH130" s="108" t="str">
        <f>HYPERLINK('94KMInput'!AE266)</f>
        <v/>
      </c>
      <c r="AI130" s="108" t="str">
        <f>HYPERLINK('94KMInput'!AF266)</f>
        <v/>
      </c>
      <c r="AJ130" s="108" t="str">
        <f>HYPERLINK('94KMInput'!AG266)</f>
        <v/>
      </c>
      <c r="AK130" s="108" t="str">
        <f>HYPERLINK('94KMInput'!AH266)</f>
        <v/>
      </c>
      <c r="AL130" s="108" t="str">
        <f>HYPERLINK('94KMInput'!AI266)</f>
        <v/>
      </c>
      <c r="AM130" s="108" t="str">
        <f>HYPERLINK('94KMInput'!AJ266)</f>
        <v/>
      </c>
      <c r="AN130" s="108" t="str">
        <f>HYPERLINK('94KMInput'!AK266)</f>
        <v/>
      </c>
      <c r="AO130" s="108" t="str">
        <f>HYPERLINK('94KMInput'!AL266)</f>
        <v/>
      </c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</row>
    <row r="131" ht="10.5" customHeight="1">
      <c r="A131" s="87" t="str">
        <f t="shared" si="1"/>
        <v/>
      </c>
      <c r="B131" s="88" t="str">
        <f t="shared" si="2"/>
        <v/>
      </c>
      <c r="C131" s="88" t="str">
        <f t="shared" si="3"/>
        <v/>
      </c>
      <c r="D131" s="89" t="str">
        <f>'94KMInput'!B224</f>
        <v/>
      </c>
      <c r="E131" s="90" t="str">
        <f t="shared" si="19"/>
        <v/>
      </c>
      <c r="F131" s="91" t="str">
        <f>'94KMInput'!H224</f>
        <v/>
      </c>
      <c r="G131" s="90" t="str">
        <f>'94KMInput'!O224</f>
        <v/>
      </c>
      <c r="H131" s="90" t="str">
        <f>'94KMInput'!P224</f>
        <v/>
      </c>
      <c r="I131" s="90" t="str">
        <f>'94KMInput'!R224</f>
        <v/>
      </c>
      <c r="J131" s="91" t="str">
        <f>'94KMInput'!S224</f>
        <v/>
      </c>
      <c r="K131" s="92" t="str">
        <f>'94KMInput'!AD224</f>
        <v/>
      </c>
      <c r="L131" s="93"/>
      <c r="M131" s="94" t="str">
        <f>'94KMInput'!L224</f>
        <v/>
      </c>
      <c r="N131" s="90" t="str">
        <f>IF(M131="","",(IF(Q131='94KMInput'!K224,"","ERROR!")))</f>
        <v/>
      </c>
      <c r="O131" s="95"/>
      <c r="P131" s="96"/>
      <c r="Q131" s="69" t="str">
        <f t="shared" si="20"/>
        <v/>
      </c>
      <c r="R131" s="98"/>
      <c r="S131" s="98"/>
      <c r="T131" s="98"/>
      <c r="U131" s="99"/>
      <c r="V131" s="98"/>
      <c r="W131" s="98"/>
      <c r="X131" s="100" t="str">
        <f t="shared" si="21"/>
        <v/>
      </c>
      <c r="Y131" s="101"/>
      <c r="Z131" s="102"/>
      <c r="AA131" s="102"/>
      <c r="AB131" s="102"/>
      <c r="AC131" s="103" t="str">
        <f>'94KMInput'!T267</f>
        <v/>
      </c>
      <c r="AD131" s="104">
        <f>'94KMInput'!V267-'94KMInput'!U267</f>
        <v>0</v>
      </c>
      <c r="AE131" s="105" t="str">
        <f t="shared" si="4"/>
        <v/>
      </c>
      <c r="AF131" s="106">
        <v>3.75</v>
      </c>
      <c r="AG131" s="107">
        <f t="shared" si="5"/>
        <v>0</v>
      </c>
      <c r="AH131" s="108" t="str">
        <f>HYPERLINK('94KMInput'!AE267)</f>
        <v/>
      </c>
      <c r="AI131" s="108" t="str">
        <f>HYPERLINK('94KMInput'!AF267)</f>
        <v/>
      </c>
      <c r="AJ131" s="108" t="str">
        <f>HYPERLINK('94KMInput'!AG267)</f>
        <v/>
      </c>
      <c r="AK131" s="108" t="str">
        <f>HYPERLINK('94KMInput'!AH267)</f>
        <v/>
      </c>
      <c r="AL131" s="108" t="str">
        <f>HYPERLINK('94KMInput'!AI267)</f>
        <v/>
      </c>
      <c r="AM131" s="108" t="str">
        <f>HYPERLINK('94KMInput'!AJ267)</f>
        <v/>
      </c>
      <c r="AN131" s="108" t="str">
        <f>HYPERLINK('94KMInput'!AK267)</f>
        <v/>
      </c>
      <c r="AO131" s="108" t="str">
        <f>HYPERLINK('94KMInput'!AL267)</f>
        <v/>
      </c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</row>
    <row r="132" ht="10.5" customHeight="1">
      <c r="A132" s="87" t="str">
        <f t="shared" si="1"/>
        <v/>
      </c>
      <c r="B132" s="88" t="str">
        <f t="shared" si="2"/>
        <v/>
      </c>
      <c r="C132" s="88" t="str">
        <f t="shared" si="3"/>
        <v/>
      </c>
      <c r="D132" s="89" t="str">
        <f>'94KMInput'!B225</f>
        <v/>
      </c>
      <c r="E132" s="90" t="str">
        <f t="shared" si="19"/>
        <v/>
      </c>
      <c r="F132" s="91" t="str">
        <f>'94KMInput'!H225</f>
        <v/>
      </c>
      <c r="G132" s="90" t="str">
        <f>'94KMInput'!O225</f>
        <v/>
      </c>
      <c r="H132" s="90" t="str">
        <f>'94KMInput'!P225</f>
        <v/>
      </c>
      <c r="I132" s="90" t="str">
        <f>'94KMInput'!R225</f>
        <v/>
      </c>
      <c r="J132" s="91" t="str">
        <f>'94KMInput'!S225</f>
        <v/>
      </c>
      <c r="K132" s="92" t="str">
        <f>'94KMInput'!AD225</f>
        <v/>
      </c>
      <c r="L132" s="93"/>
      <c r="M132" s="94" t="str">
        <f>'94KMInput'!L225</f>
        <v/>
      </c>
      <c r="N132" s="90" t="str">
        <f>IF(M132="","",(IF(Q132='94KMInput'!K225,"","ERROR!")))</f>
        <v/>
      </c>
      <c r="O132" s="95"/>
      <c r="P132" s="96"/>
      <c r="Q132" s="69" t="str">
        <f t="shared" si="20"/>
        <v/>
      </c>
      <c r="R132" s="98"/>
      <c r="S132" s="98"/>
      <c r="T132" s="98"/>
      <c r="U132" s="99"/>
      <c r="V132" s="98"/>
      <c r="W132" s="98"/>
      <c r="X132" s="100" t="str">
        <f t="shared" si="21"/>
        <v/>
      </c>
      <c r="Y132" s="101"/>
      <c r="Z132" s="102"/>
      <c r="AA132" s="102"/>
      <c r="AB132" s="102"/>
      <c r="AC132" s="103" t="str">
        <f>'94KMInput'!T268</f>
        <v/>
      </c>
      <c r="AD132" s="104">
        <f>'94KMInput'!V268-'94KMInput'!U268</f>
        <v>0</v>
      </c>
      <c r="AE132" s="105" t="str">
        <f t="shared" si="4"/>
        <v/>
      </c>
      <c r="AF132" s="106">
        <v>3.75</v>
      </c>
      <c r="AG132" s="107">
        <f t="shared" si="5"/>
        <v>0</v>
      </c>
      <c r="AH132" s="108" t="str">
        <f>HYPERLINK('94KMInput'!AE268)</f>
        <v/>
      </c>
      <c r="AI132" s="108" t="str">
        <f>HYPERLINK('94KMInput'!AF268)</f>
        <v/>
      </c>
      <c r="AJ132" s="108" t="str">
        <f>HYPERLINK('94KMInput'!AG268)</f>
        <v/>
      </c>
      <c r="AK132" s="108" t="str">
        <f>HYPERLINK('94KMInput'!AH268)</f>
        <v/>
      </c>
      <c r="AL132" s="108" t="str">
        <f>HYPERLINK('94KMInput'!AI268)</f>
        <v/>
      </c>
      <c r="AM132" s="108" t="str">
        <f>HYPERLINK('94KMInput'!AJ268)</f>
        <v/>
      </c>
      <c r="AN132" s="108" t="str">
        <f>HYPERLINK('94KMInput'!AK268)</f>
        <v/>
      </c>
      <c r="AO132" s="108" t="str">
        <f>HYPERLINK('94KMInput'!AL268)</f>
        <v/>
      </c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</row>
    <row r="133" ht="10.5" customHeight="1">
      <c r="A133" s="87" t="str">
        <f t="shared" si="1"/>
        <v/>
      </c>
      <c r="B133" s="88" t="str">
        <f t="shared" si="2"/>
        <v/>
      </c>
      <c r="C133" s="88" t="str">
        <f t="shared" si="3"/>
        <v/>
      </c>
      <c r="D133" s="89" t="str">
        <f>'94KMInput'!B226</f>
        <v/>
      </c>
      <c r="E133" s="90" t="str">
        <f t="shared" si="19"/>
        <v/>
      </c>
      <c r="F133" s="91" t="str">
        <f>'94KMInput'!H226</f>
        <v/>
      </c>
      <c r="G133" s="90" t="str">
        <f>'94KMInput'!O226</f>
        <v/>
      </c>
      <c r="H133" s="90" t="str">
        <f>'94KMInput'!P226</f>
        <v/>
      </c>
      <c r="I133" s="90" t="str">
        <f>'94KMInput'!R226</f>
        <v/>
      </c>
      <c r="J133" s="91" t="str">
        <f>'94KMInput'!S226</f>
        <v/>
      </c>
      <c r="K133" s="92" t="str">
        <f>'94KMInput'!AD226</f>
        <v/>
      </c>
      <c r="L133" s="93"/>
      <c r="M133" s="94" t="str">
        <f>'94KMInput'!L226</f>
        <v/>
      </c>
      <c r="N133" s="90" t="str">
        <f>IF(M133="","",(IF(Q133='94KMInput'!K226,"","ERROR!")))</f>
        <v/>
      </c>
      <c r="O133" s="95"/>
      <c r="P133" s="96"/>
      <c r="Q133" s="69" t="str">
        <f t="shared" si="20"/>
        <v/>
      </c>
      <c r="R133" s="98"/>
      <c r="S133" s="98"/>
      <c r="T133" s="98"/>
      <c r="U133" s="99"/>
      <c r="V133" s="98"/>
      <c r="W133" s="98"/>
      <c r="X133" s="100" t="str">
        <f t="shared" si="21"/>
        <v/>
      </c>
      <c r="Y133" s="101"/>
      <c r="Z133" s="102"/>
      <c r="AA133" s="102"/>
      <c r="AB133" s="102"/>
      <c r="AC133" s="103" t="str">
        <f>'94KMInput'!T269</f>
        <v/>
      </c>
      <c r="AD133" s="104">
        <f>'94KMInput'!V269-'94KMInput'!U269</f>
        <v>0</v>
      </c>
      <c r="AE133" s="105" t="str">
        <f t="shared" si="4"/>
        <v/>
      </c>
      <c r="AF133" s="106">
        <v>3.75</v>
      </c>
      <c r="AG133" s="107">
        <f t="shared" si="5"/>
        <v>0</v>
      </c>
      <c r="AH133" s="108" t="str">
        <f>HYPERLINK('94KMInput'!AE269)</f>
        <v/>
      </c>
      <c r="AI133" s="108" t="str">
        <f>HYPERLINK('94KMInput'!AF269)</f>
        <v/>
      </c>
      <c r="AJ133" s="108" t="str">
        <f>HYPERLINK('94KMInput'!AG269)</f>
        <v/>
      </c>
      <c r="AK133" s="108" t="str">
        <f>HYPERLINK('94KMInput'!AH269)</f>
        <v/>
      </c>
      <c r="AL133" s="108" t="str">
        <f>HYPERLINK('94KMInput'!AI269)</f>
        <v/>
      </c>
      <c r="AM133" s="108" t="str">
        <f>HYPERLINK('94KMInput'!AJ269)</f>
        <v/>
      </c>
      <c r="AN133" s="108" t="str">
        <f>HYPERLINK('94KMInput'!AK269)</f>
        <v/>
      </c>
      <c r="AO133" s="108" t="str">
        <f>HYPERLINK('94KMInput'!AL269)</f>
        <v/>
      </c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</row>
    <row r="134" ht="10.5" customHeight="1">
      <c r="A134" s="87" t="str">
        <f t="shared" si="1"/>
        <v/>
      </c>
      <c r="B134" s="88" t="str">
        <f t="shared" si="2"/>
        <v/>
      </c>
      <c r="C134" s="88" t="str">
        <f t="shared" si="3"/>
        <v/>
      </c>
      <c r="D134" s="89" t="str">
        <f>'94KMInput'!B227</f>
        <v/>
      </c>
      <c r="E134" s="90" t="str">
        <f t="shared" si="19"/>
        <v/>
      </c>
      <c r="F134" s="91" t="str">
        <f>'94KMInput'!H227</f>
        <v/>
      </c>
      <c r="G134" s="90" t="str">
        <f>'94KMInput'!O227</f>
        <v/>
      </c>
      <c r="H134" s="90" t="str">
        <f>'94KMInput'!P227</f>
        <v/>
      </c>
      <c r="I134" s="90" t="str">
        <f>'94KMInput'!R227</f>
        <v/>
      </c>
      <c r="J134" s="91" t="str">
        <f>'94KMInput'!S227</f>
        <v/>
      </c>
      <c r="K134" s="92" t="str">
        <f>'94KMInput'!AD227</f>
        <v/>
      </c>
      <c r="L134" s="93"/>
      <c r="M134" s="94" t="str">
        <f>'94KMInput'!L227</f>
        <v/>
      </c>
      <c r="N134" s="90" t="str">
        <f>IF(M134="","",(IF(Q134='94KMInput'!K227,"","ERROR!")))</f>
        <v/>
      </c>
      <c r="O134" s="95"/>
      <c r="P134" s="96"/>
      <c r="Q134" s="69" t="str">
        <f t="shared" si="20"/>
        <v/>
      </c>
      <c r="R134" s="98"/>
      <c r="S134" s="98"/>
      <c r="T134" s="98"/>
      <c r="U134" s="99"/>
      <c r="V134" s="98"/>
      <c r="W134" s="98"/>
      <c r="X134" s="100" t="str">
        <f t="shared" si="21"/>
        <v/>
      </c>
      <c r="Y134" s="101"/>
      <c r="Z134" s="102"/>
      <c r="AA134" s="102"/>
      <c r="AB134" s="102"/>
      <c r="AC134" s="103" t="str">
        <f>'94KMInput'!T270</f>
        <v/>
      </c>
      <c r="AD134" s="104">
        <f>'94KMInput'!V270-'94KMInput'!U270</f>
        <v>0</v>
      </c>
      <c r="AE134" s="105" t="str">
        <f t="shared" si="4"/>
        <v/>
      </c>
      <c r="AF134" s="106">
        <v>3.75</v>
      </c>
      <c r="AG134" s="107">
        <f t="shared" si="5"/>
        <v>0</v>
      </c>
      <c r="AH134" s="108" t="str">
        <f>HYPERLINK('94KMInput'!AE270)</f>
        <v/>
      </c>
      <c r="AI134" s="108" t="str">
        <f>HYPERLINK('94KMInput'!AF270)</f>
        <v/>
      </c>
      <c r="AJ134" s="108" t="str">
        <f>HYPERLINK('94KMInput'!AG270)</f>
        <v/>
      </c>
      <c r="AK134" s="108" t="str">
        <f>HYPERLINK('94KMInput'!AH270)</f>
        <v/>
      </c>
      <c r="AL134" s="108" t="str">
        <f>HYPERLINK('94KMInput'!AI270)</f>
        <v/>
      </c>
      <c r="AM134" s="108" t="str">
        <f>HYPERLINK('94KMInput'!AJ270)</f>
        <v/>
      </c>
      <c r="AN134" s="108" t="str">
        <f>HYPERLINK('94KMInput'!AK270)</f>
        <v/>
      </c>
      <c r="AO134" s="108" t="str">
        <f>HYPERLINK('94KMInput'!AL270)</f>
        <v/>
      </c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</row>
    <row r="135" ht="10.5" customHeight="1">
      <c r="A135" s="87" t="str">
        <f t="shared" si="1"/>
        <v/>
      </c>
      <c r="B135" s="88" t="str">
        <f t="shared" si="2"/>
        <v/>
      </c>
      <c r="C135" s="88" t="str">
        <f t="shared" si="3"/>
        <v/>
      </c>
      <c r="D135" s="89" t="str">
        <f>'94KMInput'!B228</f>
        <v/>
      </c>
      <c r="E135" s="90" t="str">
        <f t="shared" si="19"/>
        <v/>
      </c>
      <c r="F135" s="91" t="str">
        <f>'94KMInput'!H228</f>
        <v/>
      </c>
      <c r="G135" s="90" t="str">
        <f>'94KMInput'!O228</f>
        <v/>
      </c>
      <c r="H135" s="90" t="str">
        <f>'94KMInput'!P228</f>
        <v/>
      </c>
      <c r="I135" s="90" t="str">
        <f>'94KMInput'!R228</f>
        <v/>
      </c>
      <c r="J135" s="91" t="str">
        <f>'94KMInput'!S228</f>
        <v/>
      </c>
      <c r="K135" s="92" t="str">
        <f>'94KMInput'!AD228</f>
        <v/>
      </c>
      <c r="L135" s="93"/>
      <c r="M135" s="94" t="str">
        <f>'94KMInput'!L228</f>
        <v/>
      </c>
      <c r="N135" s="90" t="str">
        <f>IF(M135="","",(IF(Q135='94KMInput'!K228,"","ERROR!")))</f>
        <v/>
      </c>
      <c r="O135" s="95"/>
      <c r="P135" s="96"/>
      <c r="Q135" s="69" t="str">
        <f t="shared" si="20"/>
        <v/>
      </c>
      <c r="R135" s="98"/>
      <c r="S135" s="98"/>
      <c r="T135" s="98"/>
      <c r="U135" s="99"/>
      <c r="V135" s="98"/>
      <c r="W135" s="98"/>
      <c r="X135" s="100" t="str">
        <f t="shared" si="21"/>
        <v/>
      </c>
      <c r="Y135" s="101"/>
      <c r="Z135" s="102"/>
      <c r="AA135" s="102"/>
      <c r="AB135" s="102"/>
      <c r="AC135" s="103" t="str">
        <f>'94KMInput'!T271</f>
        <v/>
      </c>
      <c r="AD135" s="104">
        <f>'94KMInput'!V271-'94KMInput'!U271</f>
        <v>0</v>
      </c>
      <c r="AE135" s="105" t="str">
        <f t="shared" si="4"/>
        <v/>
      </c>
      <c r="AF135" s="106">
        <v>3.75</v>
      </c>
      <c r="AG135" s="107">
        <f t="shared" si="5"/>
        <v>0</v>
      </c>
      <c r="AH135" s="108" t="str">
        <f>HYPERLINK('94KMInput'!AE271)</f>
        <v/>
      </c>
      <c r="AI135" s="108" t="str">
        <f>HYPERLINK('94KMInput'!AF271)</f>
        <v/>
      </c>
      <c r="AJ135" s="108" t="str">
        <f>HYPERLINK('94KMInput'!AG271)</f>
        <v/>
      </c>
      <c r="AK135" s="108" t="str">
        <f>HYPERLINK('94KMInput'!AH271)</f>
        <v/>
      </c>
      <c r="AL135" s="108" t="str">
        <f>HYPERLINK('94KMInput'!AI271)</f>
        <v/>
      </c>
      <c r="AM135" s="108" t="str">
        <f>HYPERLINK('94KMInput'!AJ271)</f>
        <v/>
      </c>
      <c r="AN135" s="108" t="str">
        <f>HYPERLINK('94KMInput'!AK271)</f>
        <v/>
      </c>
      <c r="AO135" s="108" t="str">
        <f>HYPERLINK('94KMInput'!AL271)</f>
        <v/>
      </c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</row>
    <row r="136" ht="10.5" customHeight="1">
      <c r="A136" s="87" t="str">
        <f t="shared" si="1"/>
        <v/>
      </c>
      <c r="B136" s="88" t="str">
        <f t="shared" si="2"/>
        <v/>
      </c>
      <c r="C136" s="88" t="str">
        <f t="shared" si="3"/>
        <v/>
      </c>
      <c r="D136" s="89" t="str">
        <f>'94KMInput'!B229</f>
        <v/>
      </c>
      <c r="E136" s="90" t="str">
        <f t="shared" si="19"/>
        <v/>
      </c>
      <c r="F136" s="91" t="str">
        <f>'94KMInput'!H229</f>
        <v/>
      </c>
      <c r="G136" s="90" t="str">
        <f>'94KMInput'!O229</f>
        <v/>
      </c>
      <c r="H136" s="90" t="str">
        <f>'94KMInput'!P229</f>
        <v/>
      </c>
      <c r="I136" s="90" t="str">
        <f>'94KMInput'!R229</f>
        <v/>
      </c>
      <c r="J136" s="91" t="str">
        <f>'94KMInput'!S229</f>
        <v/>
      </c>
      <c r="K136" s="92" t="str">
        <f>'94KMInput'!AD229</f>
        <v/>
      </c>
      <c r="L136" s="93"/>
      <c r="M136" s="94" t="str">
        <f>'94KMInput'!L229</f>
        <v/>
      </c>
      <c r="N136" s="90" t="str">
        <f>IF(M136="","",(IF(Q136='94KMInput'!K229,"","ERROR!")))</f>
        <v/>
      </c>
      <c r="O136" s="95"/>
      <c r="P136" s="96"/>
      <c r="Q136" s="69" t="str">
        <f t="shared" si="20"/>
        <v/>
      </c>
      <c r="R136" s="98"/>
      <c r="S136" s="98"/>
      <c r="T136" s="98"/>
      <c r="U136" s="99"/>
      <c r="V136" s="98"/>
      <c r="W136" s="98"/>
      <c r="X136" s="100" t="str">
        <f t="shared" si="21"/>
        <v/>
      </c>
      <c r="Y136" s="101"/>
      <c r="Z136" s="102"/>
      <c r="AA136" s="102"/>
      <c r="AB136" s="102"/>
      <c r="AC136" s="103" t="str">
        <f>'94KMInput'!T272</f>
        <v/>
      </c>
      <c r="AD136" s="104">
        <f>'94KMInput'!V272-'94KMInput'!U272</f>
        <v>0</v>
      </c>
      <c r="AE136" s="105" t="str">
        <f t="shared" si="4"/>
        <v/>
      </c>
      <c r="AF136" s="106">
        <v>3.75</v>
      </c>
      <c r="AG136" s="107">
        <f t="shared" si="5"/>
        <v>0</v>
      </c>
      <c r="AH136" s="108" t="str">
        <f>HYPERLINK('94KMInput'!AE272)</f>
        <v/>
      </c>
      <c r="AI136" s="108" t="str">
        <f>HYPERLINK('94KMInput'!AF272)</f>
        <v/>
      </c>
      <c r="AJ136" s="108" t="str">
        <f>HYPERLINK('94KMInput'!AG272)</f>
        <v/>
      </c>
      <c r="AK136" s="108" t="str">
        <f>HYPERLINK('94KMInput'!AH272)</f>
        <v/>
      </c>
      <c r="AL136" s="108" t="str">
        <f>HYPERLINK('94KMInput'!AI272)</f>
        <v/>
      </c>
      <c r="AM136" s="108" t="str">
        <f>HYPERLINK('94KMInput'!AJ272)</f>
        <v/>
      </c>
      <c r="AN136" s="108" t="str">
        <f>HYPERLINK('94KMInput'!AK272)</f>
        <v/>
      </c>
      <c r="AO136" s="108" t="str">
        <f>HYPERLINK('94KMInput'!AL272)</f>
        <v/>
      </c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</row>
    <row r="137" ht="10.5" customHeight="1">
      <c r="A137" s="87" t="str">
        <f t="shared" si="1"/>
        <v/>
      </c>
      <c r="B137" s="88" t="str">
        <f t="shared" si="2"/>
        <v/>
      </c>
      <c r="C137" s="88" t="str">
        <f t="shared" si="3"/>
        <v/>
      </c>
      <c r="D137" s="89" t="str">
        <f>'94KMInput'!B230</f>
        <v/>
      </c>
      <c r="E137" s="90" t="str">
        <f t="shared" si="19"/>
        <v/>
      </c>
      <c r="F137" s="91" t="str">
        <f>'94KMInput'!H230</f>
        <v/>
      </c>
      <c r="G137" s="90" t="str">
        <f>'94KMInput'!O230</f>
        <v/>
      </c>
      <c r="H137" s="90" t="str">
        <f>'94KMInput'!P230</f>
        <v/>
      </c>
      <c r="I137" s="90" t="str">
        <f>'94KMInput'!R230</f>
        <v/>
      </c>
      <c r="J137" s="91" t="str">
        <f>'94KMInput'!S230</f>
        <v/>
      </c>
      <c r="K137" s="92" t="str">
        <f>'94KMInput'!AD230</f>
        <v/>
      </c>
      <c r="L137" s="93"/>
      <c r="M137" s="94" t="str">
        <f>'94KMInput'!L230</f>
        <v/>
      </c>
      <c r="N137" s="90" t="str">
        <f>IF(M137="","",(IF(Q137='94KMInput'!K230,"","ERROR!")))</f>
        <v/>
      </c>
      <c r="O137" s="95"/>
      <c r="P137" s="96"/>
      <c r="Q137" s="69" t="str">
        <f t="shared" si="20"/>
        <v/>
      </c>
      <c r="R137" s="98"/>
      <c r="S137" s="98"/>
      <c r="T137" s="98"/>
      <c r="U137" s="99"/>
      <c r="V137" s="98"/>
      <c r="W137" s="98"/>
      <c r="X137" s="100" t="str">
        <f t="shared" si="21"/>
        <v/>
      </c>
      <c r="Y137" s="101"/>
      <c r="Z137" s="102"/>
      <c r="AA137" s="102"/>
      <c r="AB137" s="102"/>
      <c r="AC137" s="103" t="str">
        <f>'94KMInput'!T273</f>
        <v/>
      </c>
      <c r="AD137" s="104">
        <f>'94KMInput'!V273-'94KMInput'!U273</f>
        <v>0</v>
      </c>
      <c r="AE137" s="105" t="str">
        <f t="shared" si="4"/>
        <v/>
      </c>
      <c r="AF137" s="106">
        <v>3.75</v>
      </c>
      <c r="AG137" s="107">
        <f t="shared" si="5"/>
        <v>0</v>
      </c>
      <c r="AH137" s="108" t="str">
        <f>HYPERLINK('94KMInput'!AE273)</f>
        <v/>
      </c>
      <c r="AI137" s="108" t="str">
        <f>HYPERLINK('94KMInput'!AF273)</f>
        <v/>
      </c>
      <c r="AJ137" s="108" t="str">
        <f>HYPERLINK('94KMInput'!AG273)</f>
        <v/>
      </c>
      <c r="AK137" s="108" t="str">
        <f>HYPERLINK('94KMInput'!AH273)</f>
        <v/>
      </c>
      <c r="AL137" s="108" t="str">
        <f>HYPERLINK('94KMInput'!AI273)</f>
        <v/>
      </c>
      <c r="AM137" s="108" t="str">
        <f>HYPERLINK('94KMInput'!AJ273)</f>
        <v/>
      </c>
      <c r="AN137" s="108" t="str">
        <f>HYPERLINK('94KMInput'!AK273)</f>
        <v/>
      </c>
      <c r="AO137" s="108" t="str">
        <f>HYPERLINK('94KMInput'!AL273)</f>
        <v/>
      </c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</row>
    <row r="138" ht="10.5" customHeight="1">
      <c r="A138" s="87" t="str">
        <f t="shared" si="1"/>
        <v/>
      </c>
      <c r="B138" s="88" t="str">
        <f t="shared" si="2"/>
        <v/>
      </c>
      <c r="C138" s="88" t="str">
        <f t="shared" si="3"/>
        <v/>
      </c>
      <c r="D138" s="89" t="str">
        <f>'94KMInput'!B231</f>
        <v/>
      </c>
      <c r="E138" s="90" t="str">
        <f t="shared" si="19"/>
        <v/>
      </c>
      <c r="F138" s="91" t="str">
        <f>'94KMInput'!H231</f>
        <v/>
      </c>
      <c r="G138" s="90" t="str">
        <f>'94KMInput'!O231</f>
        <v/>
      </c>
      <c r="H138" s="90" t="str">
        <f>'94KMInput'!P231</f>
        <v/>
      </c>
      <c r="I138" s="90" t="str">
        <f>'94KMInput'!R231</f>
        <v/>
      </c>
      <c r="J138" s="91" t="str">
        <f>'94KMInput'!S231</f>
        <v/>
      </c>
      <c r="K138" s="92" t="str">
        <f>'94KMInput'!AD231</f>
        <v/>
      </c>
      <c r="L138" s="93"/>
      <c r="M138" s="94" t="str">
        <f>'94KMInput'!L231</f>
        <v/>
      </c>
      <c r="N138" s="90" t="str">
        <f>IF(M138="","",(IF(Q138='94KMInput'!K231,"","ERROR!")))</f>
        <v/>
      </c>
      <c r="O138" s="95"/>
      <c r="P138" s="96"/>
      <c r="Q138" s="69" t="str">
        <f t="shared" si="20"/>
        <v/>
      </c>
      <c r="R138" s="98"/>
      <c r="S138" s="98"/>
      <c r="T138" s="98"/>
      <c r="U138" s="99"/>
      <c r="V138" s="98"/>
      <c r="W138" s="98"/>
      <c r="X138" s="100" t="str">
        <f t="shared" si="21"/>
        <v/>
      </c>
      <c r="Y138" s="101"/>
      <c r="Z138" s="102"/>
      <c r="AA138" s="102"/>
      <c r="AB138" s="102"/>
      <c r="AC138" s="103" t="str">
        <f>'94KMInput'!T274</f>
        <v/>
      </c>
      <c r="AD138" s="104">
        <f>'94KMInput'!V274-'94KMInput'!U274</f>
        <v>0</v>
      </c>
      <c r="AE138" s="105" t="str">
        <f t="shared" si="4"/>
        <v/>
      </c>
      <c r="AF138" s="106">
        <v>3.75</v>
      </c>
      <c r="AG138" s="107">
        <f t="shared" si="5"/>
        <v>0</v>
      </c>
      <c r="AH138" s="108" t="str">
        <f>HYPERLINK('94KMInput'!AE274)</f>
        <v/>
      </c>
      <c r="AI138" s="108" t="str">
        <f>HYPERLINK('94KMInput'!AF274)</f>
        <v/>
      </c>
      <c r="AJ138" s="108" t="str">
        <f>HYPERLINK('94KMInput'!AG274)</f>
        <v/>
      </c>
      <c r="AK138" s="108" t="str">
        <f>HYPERLINK('94KMInput'!AH274)</f>
        <v/>
      </c>
      <c r="AL138" s="108" t="str">
        <f>HYPERLINK('94KMInput'!AI274)</f>
        <v/>
      </c>
      <c r="AM138" s="108" t="str">
        <f>HYPERLINK('94KMInput'!AJ274)</f>
        <v/>
      </c>
      <c r="AN138" s="108" t="str">
        <f>HYPERLINK('94KMInput'!AK274)</f>
        <v/>
      </c>
      <c r="AO138" s="108" t="str">
        <f>HYPERLINK('94KMInput'!AL274)</f>
        <v/>
      </c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8"/>
      <c r="CE138" s="88"/>
      <c r="CF138" s="88"/>
      <c r="CG138" s="88"/>
      <c r="CH138" s="88"/>
      <c r="CI138" s="88"/>
      <c r="CJ138" s="88"/>
      <c r="CK138" s="88"/>
      <c r="CL138" s="88"/>
      <c r="CM138" s="88"/>
      <c r="CN138" s="88"/>
      <c r="CO138" s="88"/>
      <c r="CP138" s="88"/>
      <c r="CQ138" s="88"/>
      <c r="CR138" s="88"/>
      <c r="CS138" s="88"/>
      <c r="CT138" s="88"/>
      <c r="CU138" s="88"/>
      <c r="CV138" s="88"/>
      <c r="CW138" s="88"/>
      <c r="CX138" s="88"/>
      <c r="CY138" s="88"/>
      <c r="CZ138" s="88"/>
      <c r="DA138" s="88"/>
      <c r="DB138" s="88"/>
      <c r="DC138" s="88"/>
    </row>
    <row r="139" ht="10.5" customHeight="1">
      <c r="A139" s="87" t="str">
        <f t="shared" si="1"/>
        <v/>
      </c>
      <c r="B139" s="88" t="str">
        <f t="shared" si="2"/>
        <v/>
      </c>
      <c r="C139" s="88" t="str">
        <f t="shared" si="3"/>
        <v/>
      </c>
      <c r="D139" s="89" t="str">
        <f>'94KMInput'!B232</f>
        <v/>
      </c>
      <c r="E139" s="90" t="str">
        <f t="shared" si="19"/>
        <v/>
      </c>
      <c r="F139" s="91" t="str">
        <f>'94KMInput'!H232</f>
        <v/>
      </c>
      <c r="G139" s="90" t="str">
        <f>'94KMInput'!O232</f>
        <v/>
      </c>
      <c r="H139" s="90" t="str">
        <f>'94KMInput'!P232</f>
        <v/>
      </c>
      <c r="I139" s="90" t="str">
        <f>'94KMInput'!R232</f>
        <v/>
      </c>
      <c r="J139" s="91" t="str">
        <f>'94KMInput'!S232</f>
        <v/>
      </c>
      <c r="K139" s="92" t="str">
        <f>'94KMInput'!AD232</f>
        <v/>
      </c>
      <c r="L139" s="93"/>
      <c r="M139" s="94" t="str">
        <f>'94KMInput'!L232</f>
        <v/>
      </c>
      <c r="N139" s="90" t="str">
        <f>IF(M139="","",(IF(Q139='94KMInput'!K232,"","ERROR!")))</f>
        <v/>
      </c>
      <c r="O139" s="95"/>
      <c r="P139" s="96"/>
      <c r="Q139" s="69" t="str">
        <f t="shared" si="20"/>
        <v/>
      </c>
      <c r="R139" s="98"/>
      <c r="S139" s="98"/>
      <c r="T139" s="98"/>
      <c r="U139" s="99"/>
      <c r="V139" s="98"/>
      <c r="W139" s="98"/>
      <c r="X139" s="100" t="str">
        <f t="shared" si="21"/>
        <v/>
      </c>
      <c r="Y139" s="101"/>
      <c r="Z139" s="102"/>
      <c r="AA139" s="102"/>
      <c r="AB139" s="102"/>
      <c r="AC139" s="103" t="str">
        <f>'94KMInput'!T275</f>
        <v/>
      </c>
      <c r="AD139" s="104">
        <f>'94KMInput'!V275-'94KMInput'!U275</f>
        <v>0</v>
      </c>
      <c r="AE139" s="105" t="str">
        <f t="shared" si="4"/>
        <v/>
      </c>
      <c r="AF139" s="106">
        <v>3.75</v>
      </c>
      <c r="AG139" s="107">
        <f t="shared" si="5"/>
        <v>0</v>
      </c>
      <c r="AH139" s="108" t="str">
        <f>HYPERLINK('94KMInput'!AE275)</f>
        <v/>
      </c>
      <c r="AI139" s="108" t="str">
        <f>HYPERLINK('94KMInput'!AF275)</f>
        <v/>
      </c>
      <c r="AJ139" s="108" t="str">
        <f>HYPERLINK('94KMInput'!AG275)</f>
        <v/>
      </c>
      <c r="AK139" s="108" t="str">
        <f>HYPERLINK('94KMInput'!AH275)</f>
        <v/>
      </c>
      <c r="AL139" s="108" t="str">
        <f>HYPERLINK('94KMInput'!AI275)</f>
        <v/>
      </c>
      <c r="AM139" s="108" t="str">
        <f>HYPERLINK('94KMInput'!AJ275)</f>
        <v/>
      </c>
      <c r="AN139" s="108" t="str">
        <f>HYPERLINK('94KMInput'!AK275)</f>
        <v/>
      </c>
      <c r="AO139" s="108" t="str">
        <f>HYPERLINK('94KMInput'!AL275)</f>
        <v/>
      </c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</row>
    <row r="140" ht="10.5" customHeight="1">
      <c r="A140" s="87" t="str">
        <f t="shared" si="1"/>
        <v/>
      </c>
      <c r="B140" s="88" t="str">
        <f t="shared" si="2"/>
        <v/>
      </c>
      <c r="C140" s="88" t="str">
        <f t="shared" si="3"/>
        <v/>
      </c>
      <c r="D140" s="89" t="str">
        <f>'94KMInput'!B233</f>
        <v/>
      </c>
      <c r="E140" s="90" t="str">
        <f t="shared" si="19"/>
        <v/>
      </c>
      <c r="F140" s="91" t="str">
        <f>'94KMInput'!H233</f>
        <v/>
      </c>
      <c r="G140" s="90" t="str">
        <f>'94KMInput'!O233</f>
        <v/>
      </c>
      <c r="H140" s="90" t="str">
        <f>'94KMInput'!P233</f>
        <v/>
      </c>
      <c r="I140" s="90" t="str">
        <f>'94KMInput'!R233</f>
        <v/>
      </c>
      <c r="J140" s="91" t="str">
        <f>'94KMInput'!S233</f>
        <v/>
      </c>
      <c r="K140" s="92" t="str">
        <f>'94KMInput'!AD233</f>
        <v/>
      </c>
      <c r="L140" s="93"/>
      <c r="M140" s="94" t="str">
        <f>'94KMInput'!L233</f>
        <v/>
      </c>
      <c r="N140" s="90" t="str">
        <f>IF(M140="","",(IF(Q140='94KMInput'!K233,"","ERROR!")))</f>
        <v/>
      </c>
      <c r="O140" s="95"/>
      <c r="P140" s="96"/>
      <c r="Q140" s="69" t="str">
        <f t="shared" si="20"/>
        <v/>
      </c>
      <c r="R140" s="98"/>
      <c r="S140" s="98"/>
      <c r="T140" s="98"/>
      <c r="U140" s="99"/>
      <c r="V140" s="98"/>
      <c r="W140" s="98"/>
      <c r="X140" s="100" t="str">
        <f t="shared" si="21"/>
        <v/>
      </c>
      <c r="Y140" s="101"/>
      <c r="Z140" s="102"/>
      <c r="AA140" s="102"/>
      <c r="AB140" s="102"/>
      <c r="AC140" s="103" t="str">
        <f>'94KMInput'!T276</f>
        <v/>
      </c>
      <c r="AD140" s="104">
        <f>'94KMInput'!V276-'94KMInput'!U276</f>
        <v>0</v>
      </c>
      <c r="AE140" s="105" t="str">
        <f t="shared" si="4"/>
        <v/>
      </c>
      <c r="AF140" s="106">
        <v>3.75</v>
      </c>
      <c r="AG140" s="107">
        <f t="shared" si="5"/>
        <v>0</v>
      </c>
      <c r="AH140" s="108" t="str">
        <f>HYPERLINK('94KMInput'!AE276)</f>
        <v/>
      </c>
      <c r="AI140" s="108" t="str">
        <f>HYPERLINK('94KMInput'!AF276)</f>
        <v/>
      </c>
      <c r="AJ140" s="108" t="str">
        <f>HYPERLINK('94KMInput'!AG276)</f>
        <v/>
      </c>
      <c r="AK140" s="108" t="str">
        <f>HYPERLINK('94KMInput'!AH276)</f>
        <v/>
      </c>
      <c r="AL140" s="108" t="str">
        <f>HYPERLINK('94KMInput'!AI276)</f>
        <v/>
      </c>
      <c r="AM140" s="108" t="str">
        <f>HYPERLINK('94KMInput'!AJ276)</f>
        <v/>
      </c>
      <c r="AN140" s="108" t="str">
        <f>HYPERLINK('94KMInput'!AK276)</f>
        <v/>
      </c>
      <c r="AO140" s="108" t="str">
        <f>HYPERLINK('94KMInput'!AL276)</f>
        <v/>
      </c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</row>
    <row r="141" ht="10.5" customHeight="1">
      <c r="A141" s="87" t="str">
        <f t="shared" si="1"/>
        <v/>
      </c>
      <c r="B141" s="88" t="str">
        <f t="shared" si="2"/>
        <v/>
      </c>
      <c r="C141" s="88" t="str">
        <f t="shared" si="3"/>
        <v/>
      </c>
      <c r="D141" s="89" t="str">
        <f>'94KMInput'!B234</f>
        <v/>
      </c>
      <c r="E141" s="90" t="str">
        <f t="shared" si="19"/>
        <v/>
      </c>
      <c r="F141" s="91" t="str">
        <f>'94KMInput'!H234</f>
        <v/>
      </c>
      <c r="G141" s="90" t="str">
        <f>'94KMInput'!O234</f>
        <v/>
      </c>
      <c r="H141" s="90" t="str">
        <f>'94KMInput'!P234</f>
        <v/>
      </c>
      <c r="I141" s="90" t="str">
        <f>'94KMInput'!R234</f>
        <v/>
      </c>
      <c r="J141" s="91" t="str">
        <f>'94KMInput'!S234</f>
        <v/>
      </c>
      <c r="K141" s="92" t="str">
        <f>'94KMInput'!AD234</f>
        <v/>
      </c>
      <c r="L141" s="93"/>
      <c r="M141" s="94" t="str">
        <f>'94KMInput'!L234</f>
        <v/>
      </c>
      <c r="N141" s="90" t="str">
        <f>IF(M141="","",(IF(Q141='94KMInput'!K234,"","ERROR!")))</f>
        <v/>
      </c>
      <c r="O141" s="95"/>
      <c r="P141" s="96"/>
      <c r="Q141" s="69" t="str">
        <f t="shared" si="20"/>
        <v/>
      </c>
      <c r="R141" s="98"/>
      <c r="S141" s="98"/>
      <c r="T141" s="98"/>
      <c r="U141" s="99"/>
      <c r="V141" s="98"/>
      <c r="W141" s="98"/>
      <c r="X141" s="100" t="str">
        <f t="shared" si="21"/>
        <v/>
      </c>
      <c r="Y141" s="101"/>
      <c r="Z141" s="102"/>
      <c r="AA141" s="102"/>
      <c r="AB141" s="102"/>
      <c r="AC141" s="103" t="str">
        <f>'94KMInput'!T277</f>
        <v/>
      </c>
      <c r="AD141" s="104">
        <f>'94KMInput'!V277-'94KMInput'!U277</f>
        <v>0</v>
      </c>
      <c r="AE141" s="105" t="str">
        <f t="shared" si="4"/>
        <v/>
      </c>
      <c r="AF141" s="106">
        <v>3.75</v>
      </c>
      <c r="AG141" s="107">
        <f t="shared" si="5"/>
        <v>0</v>
      </c>
      <c r="AH141" s="108" t="str">
        <f>HYPERLINK('94KMInput'!AE277)</f>
        <v/>
      </c>
      <c r="AI141" s="108" t="str">
        <f>HYPERLINK('94KMInput'!AF277)</f>
        <v/>
      </c>
      <c r="AJ141" s="108" t="str">
        <f>HYPERLINK('94KMInput'!AG277)</f>
        <v/>
      </c>
      <c r="AK141" s="108" t="str">
        <f>HYPERLINK('94KMInput'!AH277)</f>
        <v/>
      </c>
      <c r="AL141" s="108" t="str">
        <f>HYPERLINK('94KMInput'!AI277)</f>
        <v/>
      </c>
      <c r="AM141" s="108" t="str">
        <f>HYPERLINK('94KMInput'!AJ277)</f>
        <v/>
      </c>
      <c r="AN141" s="108" t="str">
        <f>HYPERLINK('94KMInput'!AK277)</f>
        <v/>
      </c>
      <c r="AO141" s="108" t="str">
        <f>HYPERLINK('94KMInput'!AL277)</f>
        <v/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</row>
    <row r="142" ht="10.5" customHeight="1">
      <c r="A142" s="87" t="str">
        <f t="shared" si="1"/>
        <v/>
      </c>
      <c r="B142" s="88" t="str">
        <f t="shared" si="2"/>
        <v/>
      </c>
      <c r="C142" s="88" t="str">
        <f t="shared" si="3"/>
        <v/>
      </c>
      <c r="D142" s="89" t="str">
        <f>'94KMInput'!B235</f>
        <v/>
      </c>
      <c r="E142" s="90" t="str">
        <f t="shared" si="19"/>
        <v/>
      </c>
      <c r="F142" s="91" t="str">
        <f>'94KMInput'!H235</f>
        <v/>
      </c>
      <c r="G142" s="90" t="str">
        <f>'94KMInput'!O235</f>
        <v/>
      </c>
      <c r="H142" s="90" t="str">
        <f>'94KMInput'!P235</f>
        <v/>
      </c>
      <c r="I142" s="90" t="str">
        <f>'94KMInput'!R235</f>
        <v/>
      </c>
      <c r="J142" s="91" t="str">
        <f>'94KMInput'!S235</f>
        <v/>
      </c>
      <c r="K142" s="92" t="str">
        <f>'94KMInput'!AD235</f>
        <v/>
      </c>
      <c r="L142" s="93"/>
      <c r="M142" s="94" t="str">
        <f>'94KMInput'!L235</f>
        <v/>
      </c>
      <c r="N142" s="90" t="str">
        <f>IF(M142="","",(IF(Q142='94KMInput'!K235,"","ERROR!")))</f>
        <v/>
      </c>
      <c r="O142" s="95"/>
      <c r="P142" s="96"/>
      <c r="Q142" s="69" t="str">
        <f t="shared" si="20"/>
        <v/>
      </c>
      <c r="R142" s="98"/>
      <c r="S142" s="98"/>
      <c r="T142" s="98"/>
      <c r="U142" s="99"/>
      <c r="V142" s="98"/>
      <c r="W142" s="98"/>
      <c r="X142" s="100" t="str">
        <f t="shared" si="21"/>
        <v/>
      </c>
      <c r="Y142" s="101"/>
      <c r="Z142" s="102"/>
      <c r="AA142" s="102"/>
      <c r="AB142" s="102"/>
      <c r="AC142" s="103" t="str">
        <f>'94KMInput'!T278</f>
        <v/>
      </c>
      <c r="AD142" s="104">
        <f>'94KMInput'!V278-'94KMInput'!U278</f>
        <v>0</v>
      </c>
      <c r="AE142" s="105" t="str">
        <f t="shared" si="4"/>
        <v/>
      </c>
      <c r="AF142" s="106">
        <v>3.75</v>
      </c>
      <c r="AG142" s="107">
        <f t="shared" si="5"/>
        <v>0</v>
      </c>
      <c r="AH142" s="108" t="str">
        <f>HYPERLINK('94KMInput'!AE278)</f>
        <v/>
      </c>
      <c r="AI142" s="108" t="str">
        <f>HYPERLINK('94KMInput'!AF278)</f>
        <v/>
      </c>
      <c r="AJ142" s="108" t="str">
        <f>HYPERLINK('94KMInput'!AG278)</f>
        <v/>
      </c>
      <c r="AK142" s="108" t="str">
        <f>HYPERLINK('94KMInput'!AH278)</f>
        <v/>
      </c>
      <c r="AL142" s="108" t="str">
        <f>HYPERLINK('94KMInput'!AI278)</f>
        <v/>
      </c>
      <c r="AM142" s="108" t="str">
        <f>HYPERLINK('94KMInput'!AJ278)</f>
        <v/>
      </c>
      <c r="AN142" s="108" t="str">
        <f>HYPERLINK('94KMInput'!AK278)</f>
        <v/>
      </c>
      <c r="AO142" s="108" t="str">
        <f>HYPERLINK('94KMInput'!AL278)</f>
        <v/>
      </c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88"/>
      <c r="CN142" s="88"/>
      <c r="CO142" s="88"/>
      <c r="CP142" s="88"/>
      <c r="CQ142" s="88"/>
      <c r="CR142" s="88"/>
      <c r="CS142" s="88"/>
      <c r="CT142" s="88"/>
      <c r="CU142" s="88"/>
      <c r="CV142" s="88"/>
      <c r="CW142" s="88"/>
      <c r="CX142" s="88"/>
      <c r="CY142" s="88"/>
      <c r="CZ142" s="88"/>
      <c r="DA142" s="88"/>
      <c r="DB142" s="88"/>
      <c r="DC142" s="88"/>
    </row>
    <row r="143" ht="10.5" customHeight="1">
      <c r="A143" s="87" t="str">
        <f t="shared" si="1"/>
        <v/>
      </c>
      <c r="B143" s="88" t="str">
        <f t="shared" si="2"/>
        <v/>
      </c>
      <c r="C143" s="88" t="str">
        <f t="shared" si="3"/>
        <v/>
      </c>
      <c r="D143" s="89" t="str">
        <f>'94KMInput'!B236</f>
        <v/>
      </c>
      <c r="E143" s="90" t="str">
        <f t="shared" si="19"/>
        <v/>
      </c>
      <c r="F143" s="91" t="str">
        <f>'94KMInput'!H236</f>
        <v/>
      </c>
      <c r="G143" s="90" t="str">
        <f>'94KMInput'!O236</f>
        <v/>
      </c>
      <c r="H143" s="90" t="str">
        <f>'94KMInput'!P236</f>
        <v/>
      </c>
      <c r="I143" s="90" t="str">
        <f>'94KMInput'!R236</f>
        <v/>
      </c>
      <c r="J143" s="91" t="str">
        <f>'94KMInput'!S236</f>
        <v/>
      </c>
      <c r="K143" s="92" t="str">
        <f>'94KMInput'!AD236</f>
        <v/>
      </c>
      <c r="L143" s="93"/>
      <c r="M143" s="94" t="str">
        <f>'94KMInput'!L236</f>
        <v/>
      </c>
      <c r="N143" s="90" t="str">
        <f>IF(M143="","",(IF(Q143='94KMInput'!K236,"","ERROR!")))</f>
        <v/>
      </c>
      <c r="O143" s="95"/>
      <c r="P143" s="96"/>
      <c r="Q143" s="69" t="str">
        <f t="shared" si="20"/>
        <v/>
      </c>
      <c r="R143" s="98"/>
      <c r="S143" s="98"/>
      <c r="T143" s="98"/>
      <c r="U143" s="99"/>
      <c r="V143" s="98"/>
      <c r="W143" s="98"/>
      <c r="X143" s="100" t="str">
        <f t="shared" si="21"/>
        <v/>
      </c>
      <c r="Y143" s="101"/>
      <c r="Z143" s="102"/>
      <c r="AA143" s="102"/>
      <c r="AB143" s="102"/>
      <c r="AC143" s="103" t="str">
        <f>'94KMInput'!T279</f>
        <v/>
      </c>
      <c r="AD143" s="104">
        <f>'94KMInput'!V279-'94KMInput'!U279</f>
        <v>0</v>
      </c>
      <c r="AE143" s="105" t="str">
        <f t="shared" si="4"/>
        <v/>
      </c>
      <c r="AF143" s="106">
        <v>3.75</v>
      </c>
      <c r="AG143" s="107">
        <f t="shared" si="5"/>
        <v>0</v>
      </c>
      <c r="AH143" s="108" t="str">
        <f>HYPERLINK('94KMInput'!AE279)</f>
        <v/>
      </c>
      <c r="AI143" s="108" t="str">
        <f>HYPERLINK('94KMInput'!AF279)</f>
        <v/>
      </c>
      <c r="AJ143" s="108" t="str">
        <f>HYPERLINK('94KMInput'!AG279)</f>
        <v/>
      </c>
      <c r="AK143" s="108" t="str">
        <f>HYPERLINK('94KMInput'!AH279)</f>
        <v/>
      </c>
      <c r="AL143" s="108" t="str">
        <f>HYPERLINK('94KMInput'!AI279)</f>
        <v/>
      </c>
      <c r="AM143" s="108" t="str">
        <f>HYPERLINK('94KMInput'!AJ279)</f>
        <v/>
      </c>
      <c r="AN143" s="108" t="str">
        <f>HYPERLINK('94KMInput'!AK279)</f>
        <v/>
      </c>
      <c r="AO143" s="108" t="str">
        <f>HYPERLINK('94KMInput'!AL279)</f>
        <v/>
      </c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8"/>
      <c r="CN143" s="88"/>
      <c r="CO143" s="88"/>
      <c r="CP143" s="88"/>
      <c r="CQ143" s="88"/>
      <c r="CR143" s="88"/>
      <c r="CS143" s="88"/>
      <c r="CT143" s="88"/>
      <c r="CU143" s="88"/>
      <c r="CV143" s="88"/>
      <c r="CW143" s="88"/>
      <c r="CX143" s="88"/>
      <c r="CY143" s="88"/>
      <c r="CZ143" s="88"/>
      <c r="DA143" s="88"/>
      <c r="DB143" s="88"/>
      <c r="DC143" s="88"/>
    </row>
    <row r="144" ht="10.5" customHeight="1">
      <c r="A144" s="87" t="str">
        <f t="shared" si="1"/>
        <v/>
      </c>
      <c r="B144" s="88" t="str">
        <f t="shared" si="2"/>
        <v/>
      </c>
      <c r="C144" s="88" t="str">
        <f t="shared" si="3"/>
        <v/>
      </c>
      <c r="D144" s="89" t="str">
        <f>'94KMInput'!B237</f>
        <v/>
      </c>
      <c r="E144" s="90" t="str">
        <f t="shared" si="19"/>
        <v/>
      </c>
      <c r="F144" s="91" t="str">
        <f>'94KMInput'!H237</f>
        <v/>
      </c>
      <c r="G144" s="90" t="str">
        <f>'94KMInput'!O237</f>
        <v/>
      </c>
      <c r="H144" s="90" t="str">
        <f>'94KMInput'!P237</f>
        <v/>
      </c>
      <c r="I144" s="90" t="str">
        <f>'94KMInput'!R237</f>
        <v/>
      </c>
      <c r="J144" s="91" t="str">
        <f>'94KMInput'!S237</f>
        <v/>
      </c>
      <c r="K144" s="92" t="str">
        <f>'94KMInput'!AD237</f>
        <v/>
      </c>
      <c r="L144" s="93"/>
      <c r="M144" s="94" t="str">
        <f>'94KMInput'!L237</f>
        <v/>
      </c>
      <c r="N144" s="90" t="str">
        <f>IF(M144="","",(IF(Q144='94KMInput'!K237,"","ERROR!")))</f>
        <v/>
      </c>
      <c r="O144" s="95"/>
      <c r="P144" s="96"/>
      <c r="Q144" s="69" t="str">
        <f t="shared" si="20"/>
        <v/>
      </c>
      <c r="R144" s="98"/>
      <c r="S144" s="98"/>
      <c r="T144" s="98"/>
      <c r="U144" s="99"/>
      <c r="V144" s="98"/>
      <c r="W144" s="98"/>
      <c r="X144" s="100" t="str">
        <f t="shared" si="21"/>
        <v/>
      </c>
      <c r="Y144" s="101"/>
      <c r="Z144" s="102"/>
      <c r="AA144" s="102"/>
      <c r="AB144" s="102"/>
      <c r="AC144" s="103" t="str">
        <f>'94KMInput'!T280</f>
        <v/>
      </c>
      <c r="AD144" s="104">
        <f>'94KMInput'!V280-'94KMInput'!U280</f>
        <v>0</v>
      </c>
      <c r="AE144" s="105" t="str">
        <f t="shared" si="4"/>
        <v/>
      </c>
      <c r="AF144" s="106">
        <v>3.75</v>
      </c>
      <c r="AG144" s="107">
        <f t="shared" si="5"/>
        <v>0</v>
      </c>
      <c r="AH144" s="108" t="str">
        <f>HYPERLINK('94KMInput'!AE280)</f>
        <v/>
      </c>
      <c r="AI144" s="108" t="str">
        <f>HYPERLINK('94KMInput'!AF280)</f>
        <v/>
      </c>
      <c r="AJ144" s="108" t="str">
        <f>HYPERLINK('94KMInput'!AG280)</f>
        <v/>
      </c>
      <c r="AK144" s="108" t="str">
        <f>HYPERLINK('94KMInput'!AH280)</f>
        <v/>
      </c>
      <c r="AL144" s="108" t="str">
        <f>HYPERLINK('94KMInput'!AI280)</f>
        <v/>
      </c>
      <c r="AM144" s="108" t="str">
        <f>HYPERLINK('94KMInput'!AJ280)</f>
        <v/>
      </c>
      <c r="AN144" s="108" t="str">
        <f>HYPERLINK('94KMInput'!AK280)</f>
        <v/>
      </c>
      <c r="AO144" s="108" t="str">
        <f>HYPERLINK('94KMInput'!AL280)</f>
        <v/>
      </c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</row>
    <row r="145" ht="10.5" customHeight="1">
      <c r="A145" s="87" t="str">
        <f t="shared" si="1"/>
        <v/>
      </c>
      <c r="B145" s="88" t="str">
        <f t="shared" si="2"/>
        <v/>
      </c>
      <c r="C145" s="88" t="str">
        <f t="shared" si="3"/>
        <v/>
      </c>
      <c r="D145" s="89" t="str">
        <f>'94KMInput'!B238</f>
        <v/>
      </c>
      <c r="E145" s="90" t="str">
        <f t="shared" si="19"/>
        <v/>
      </c>
      <c r="F145" s="91" t="str">
        <f>'94KMInput'!H238</f>
        <v/>
      </c>
      <c r="G145" s="90" t="str">
        <f>'94KMInput'!O238</f>
        <v/>
      </c>
      <c r="H145" s="90" t="str">
        <f>'94KMInput'!P238</f>
        <v/>
      </c>
      <c r="I145" s="90" t="str">
        <f>'94KMInput'!R238</f>
        <v/>
      </c>
      <c r="J145" s="91" t="str">
        <f>'94KMInput'!S238</f>
        <v/>
      </c>
      <c r="K145" s="92" t="str">
        <f>'94KMInput'!AD238</f>
        <v/>
      </c>
      <c r="L145" s="93"/>
      <c r="M145" s="94" t="str">
        <f>'94KMInput'!L238</f>
        <v/>
      </c>
      <c r="N145" s="90" t="str">
        <f>IF(M145="","",(IF(Q145='94KMInput'!K238,"","ERROR!")))</f>
        <v/>
      </c>
      <c r="O145" s="95"/>
      <c r="P145" s="96"/>
      <c r="Q145" s="69" t="str">
        <f t="shared" si="20"/>
        <v/>
      </c>
      <c r="R145" s="98"/>
      <c r="S145" s="98"/>
      <c r="T145" s="98"/>
      <c r="U145" s="99"/>
      <c r="V145" s="98"/>
      <c r="W145" s="98"/>
      <c r="X145" s="100" t="str">
        <f t="shared" si="21"/>
        <v/>
      </c>
      <c r="Y145" s="101"/>
      <c r="Z145" s="102"/>
      <c r="AA145" s="102"/>
      <c r="AB145" s="102"/>
      <c r="AC145" s="103" t="str">
        <f>'94KMInput'!T281</f>
        <v/>
      </c>
      <c r="AD145" s="104">
        <f>'94KMInput'!V281-'94KMInput'!U281</f>
        <v>0</v>
      </c>
      <c r="AE145" s="105" t="str">
        <f t="shared" si="4"/>
        <v/>
      </c>
      <c r="AF145" s="106">
        <v>3.75</v>
      </c>
      <c r="AG145" s="107">
        <f t="shared" si="5"/>
        <v>0</v>
      </c>
      <c r="AH145" s="108" t="str">
        <f>HYPERLINK('94KMInput'!AE281)</f>
        <v/>
      </c>
      <c r="AI145" s="108" t="str">
        <f>HYPERLINK('94KMInput'!AF281)</f>
        <v/>
      </c>
      <c r="AJ145" s="108" t="str">
        <f>HYPERLINK('94KMInput'!AG281)</f>
        <v/>
      </c>
      <c r="AK145" s="108" t="str">
        <f>HYPERLINK('94KMInput'!AH281)</f>
        <v/>
      </c>
      <c r="AL145" s="108" t="str">
        <f>HYPERLINK('94KMInput'!AI281)</f>
        <v/>
      </c>
      <c r="AM145" s="108" t="str">
        <f>HYPERLINK('94KMInput'!AJ281)</f>
        <v/>
      </c>
      <c r="AN145" s="108" t="str">
        <f>HYPERLINK('94KMInput'!AK281)</f>
        <v/>
      </c>
      <c r="AO145" s="108" t="str">
        <f>HYPERLINK('94KMInput'!AL281)</f>
        <v/>
      </c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</row>
    <row r="146" ht="10.5" customHeight="1">
      <c r="A146" s="87" t="str">
        <f t="shared" si="1"/>
        <v/>
      </c>
      <c r="B146" s="88" t="str">
        <f t="shared" si="2"/>
        <v/>
      </c>
      <c r="C146" s="88" t="str">
        <f t="shared" si="3"/>
        <v/>
      </c>
      <c r="D146" s="89" t="str">
        <f>'94KMInput'!B239</f>
        <v/>
      </c>
      <c r="E146" s="90" t="str">
        <f t="shared" si="19"/>
        <v/>
      </c>
      <c r="F146" s="91" t="str">
        <f>'94KMInput'!H239</f>
        <v/>
      </c>
      <c r="G146" s="90" t="str">
        <f>'94KMInput'!O239</f>
        <v/>
      </c>
      <c r="H146" s="90" t="str">
        <f>'94KMInput'!P239</f>
        <v/>
      </c>
      <c r="I146" s="90" t="str">
        <f>'94KMInput'!R239</f>
        <v/>
      </c>
      <c r="J146" s="91" t="str">
        <f>'94KMInput'!S239</f>
        <v/>
      </c>
      <c r="K146" s="92" t="str">
        <f>'94KMInput'!AD239</f>
        <v/>
      </c>
      <c r="L146" s="93"/>
      <c r="M146" s="94" t="str">
        <f>'94KMInput'!L239</f>
        <v/>
      </c>
      <c r="N146" s="90" t="str">
        <f>IF(M146="","",(IF(Q146='94KMInput'!K239,"","ERROR!")))</f>
        <v/>
      </c>
      <c r="O146" s="95"/>
      <c r="P146" s="96"/>
      <c r="Q146" s="69" t="str">
        <f t="shared" si="20"/>
        <v/>
      </c>
      <c r="R146" s="98"/>
      <c r="S146" s="98"/>
      <c r="T146" s="98"/>
      <c r="U146" s="99"/>
      <c r="V146" s="98"/>
      <c r="W146" s="98"/>
      <c r="X146" s="100" t="str">
        <f t="shared" si="21"/>
        <v/>
      </c>
      <c r="Y146" s="101"/>
      <c r="Z146" s="102"/>
      <c r="AA146" s="102"/>
      <c r="AB146" s="102"/>
      <c r="AC146" s="103" t="str">
        <f>'94KMInput'!T282</f>
        <v/>
      </c>
      <c r="AD146" s="104">
        <f>'94KMInput'!V282-'94KMInput'!U282</f>
        <v>0</v>
      </c>
      <c r="AE146" s="105" t="str">
        <f t="shared" si="4"/>
        <v/>
      </c>
      <c r="AF146" s="106">
        <v>3.75</v>
      </c>
      <c r="AG146" s="107">
        <f t="shared" si="5"/>
        <v>0</v>
      </c>
      <c r="AH146" s="108" t="str">
        <f>HYPERLINK('94KMInput'!AE282)</f>
        <v/>
      </c>
      <c r="AI146" s="108" t="str">
        <f>HYPERLINK('94KMInput'!AF282)</f>
        <v/>
      </c>
      <c r="AJ146" s="108" t="str">
        <f>HYPERLINK('94KMInput'!AG282)</f>
        <v/>
      </c>
      <c r="AK146" s="108" t="str">
        <f>HYPERLINK('94KMInput'!AH282)</f>
        <v/>
      </c>
      <c r="AL146" s="108" t="str">
        <f>HYPERLINK('94KMInput'!AI282)</f>
        <v/>
      </c>
      <c r="AM146" s="108" t="str">
        <f>HYPERLINK('94KMInput'!AJ282)</f>
        <v/>
      </c>
      <c r="AN146" s="108" t="str">
        <f>HYPERLINK('94KMInput'!AK282)</f>
        <v/>
      </c>
      <c r="AO146" s="108" t="str">
        <f>HYPERLINK('94KMInput'!AL282)</f>
        <v/>
      </c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</row>
    <row r="147" ht="10.5" customHeight="1">
      <c r="A147" s="87" t="str">
        <f t="shared" si="1"/>
        <v/>
      </c>
      <c r="B147" s="88" t="str">
        <f t="shared" si="2"/>
        <v/>
      </c>
      <c r="C147" s="88" t="str">
        <f t="shared" si="3"/>
        <v/>
      </c>
      <c r="D147" s="89" t="str">
        <f>'94KMInput'!B240</f>
        <v/>
      </c>
      <c r="E147" s="90" t="str">
        <f t="shared" si="19"/>
        <v/>
      </c>
      <c r="F147" s="91" t="str">
        <f>'94KMInput'!H240</f>
        <v/>
      </c>
      <c r="G147" s="90" t="str">
        <f>'94KMInput'!O240</f>
        <v/>
      </c>
      <c r="H147" s="90" t="str">
        <f>'94KMInput'!P240</f>
        <v/>
      </c>
      <c r="I147" s="90" t="str">
        <f>'94KMInput'!R240</f>
        <v/>
      </c>
      <c r="J147" s="91" t="str">
        <f>'94KMInput'!S240</f>
        <v/>
      </c>
      <c r="K147" s="92" t="str">
        <f>'94KMInput'!AD240</f>
        <v/>
      </c>
      <c r="L147" s="93"/>
      <c r="M147" s="94" t="str">
        <f>'94KMInput'!L240</f>
        <v/>
      </c>
      <c r="N147" s="90" t="str">
        <f>IF(M147="","",(IF(Q147='94KMInput'!K240,"","ERROR!")))</f>
        <v/>
      </c>
      <c r="O147" s="95"/>
      <c r="P147" s="96"/>
      <c r="Q147" s="69" t="str">
        <f t="shared" si="20"/>
        <v/>
      </c>
      <c r="R147" s="98"/>
      <c r="S147" s="98"/>
      <c r="T147" s="98"/>
      <c r="U147" s="99"/>
      <c r="V147" s="98"/>
      <c r="W147" s="98"/>
      <c r="X147" s="100" t="str">
        <f t="shared" si="21"/>
        <v/>
      </c>
      <c r="Y147" s="101"/>
      <c r="Z147" s="102"/>
      <c r="AA147" s="102"/>
      <c r="AB147" s="102"/>
      <c r="AC147" s="103" t="str">
        <f>'94KMInput'!T283</f>
        <v/>
      </c>
      <c r="AD147" s="104">
        <f>'94KMInput'!V283-'94KMInput'!U283</f>
        <v>0</v>
      </c>
      <c r="AE147" s="105" t="str">
        <f t="shared" si="4"/>
        <v/>
      </c>
      <c r="AF147" s="106">
        <v>3.75</v>
      </c>
      <c r="AG147" s="107">
        <f t="shared" si="5"/>
        <v>0</v>
      </c>
      <c r="AH147" s="108" t="str">
        <f>HYPERLINK('94KMInput'!AE283)</f>
        <v/>
      </c>
      <c r="AI147" s="108" t="str">
        <f>HYPERLINK('94KMInput'!AF283)</f>
        <v/>
      </c>
      <c r="AJ147" s="108" t="str">
        <f>HYPERLINK('94KMInput'!AG283)</f>
        <v/>
      </c>
      <c r="AK147" s="108" t="str">
        <f>HYPERLINK('94KMInput'!AH283)</f>
        <v/>
      </c>
      <c r="AL147" s="108" t="str">
        <f>HYPERLINK('94KMInput'!AI283)</f>
        <v/>
      </c>
      <c r="AM147" s="108" t="str">
        <f>HYPERLINK('94KMInput'!AJ283)</f>
        <v/>
      </c>
      <c r="AN147" s="108" t="str">
        <f>HYPERLINK('94KMInput'!AK283)</f>
        <v/>
      </c>
      <c r="AO147" s="108" t="str">
        <f>HYPERLINK('94KMInput'!AL283)</f>
        <v/>
      </c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8"/>
      <c r="CO147" s="88"/>
      <c r="CP147" s="88"/>
      <c r="CQ147" s="88"/>
      <c r="CR147" s="88"/>
      <c r="CS147" s="88"/>
      <c r="CT147" s="88"/>
      <c r="CU147" s="88"/>
      <c r="CV147" s="88"/>
      <c r="CW147" s="88"/>
      <c r="CX147" s="88"/>
      <c r="CY147" s="88"/>
      <c r="CZ147" s="88"/>
      <c r="DA147" s="88"/>
      <c r="DB147" s="88"/>
      <c r="DC147" s="88"/>
    </row>
    <row r="148" ht="10.5" customHeight="1">
      <c r="A148" s="87" t="str">
        <f t="shared" si="1"/>
        <v/>
      </c>
      <c r="B148" s="88" t="str">
        <f t="shared" si="2"/>
        <v/>
      </c>
      <c r="C148" s="88" t="str">
        <f t="shared" si="3"/>
        <v/>
      </c>
      <c r="D148" s="89" t="str">
        <f>'94KMInput'!B241</f>
        <v/>
      </c>
      <c r="E148" s="90" t="str">
        <f t="shared" si="19"/>
        <v/>
      </c>
      <c r="F148" s="91" t="str">
        <f>'94KMInput'!H241</f>
        <v/>
      </c>
      <c r="G148" s="90" t="str">
        <f>'94KMInput'!O241</f>
        <v/>
      </c>
      <c r="H148" s="90" t="str">
        <f>'94KMInput'!P241</f>
        <v/>
      </c>
      <c r="I148" s="90" t="str">
        <f>'94KMInput'!R241</f>
        <v/>
      </c>
      <c r="J148" s="91" t="str">
        <f>'94KMInput'!S241</f>
        <v/>
      </c>
      <c r="K148" s="92" t="str">
        <f>'94KMInput'!AD241</f>
        <v/>
      </c>
      <c r="L148" s="93"/>
      <c r="M148" s="94" t="str">
        <f>'94KMInput'!L241</f>
        <v/>
      </c>
      <c r="N148" s="90" t="str">
        <f>IF(M148="","",(IF(Q148='94KMInput'!K241,"","ERROR!")))</f>
        <v/>
      </c>
      <c r="O148" s="95"/>
      <c r="P148" s="96"/>
      <c r="Q148" s="69" t="str">
        <f t="shared" si="20"/>
        <v/>
      </c>
      <c r="R148" s="98"/>
      <c r="S148" s="98"/>
      <c r="T148" s="98"/>
      <c r="U148" s="99"/>
      <c r="V148" s="98"/>
      <c r="W148" s="98"/>
      <c r="X148" s="100" t="str">
        <f t="shared" si="21"/>
        <v/>
      </c>
      <c r="Y148" s="101"/>
      <c r="Z148" s="102"/>
      <c r="AA148" s="102"/>
      <c r="AB148" s="102"/>
      <c r="AC148" s="103" t="str">
        <f>'94KMInput'!T284</f>
        <v/>
      </c>
      <c r="AD148" s="104">
        <f>'94KMInput'!V284-'94KMInput'!U284</f>
        <v>0</v>
      </c>
      <c r="AE148" s="105" t="str">
        <f t="shared" si="4"/>
        <v/>
      </c>
      <c r="AF148" s="106">
        <v>3.75</v>
      </c>
      <c r="AG148" s="107">
        <f t="shared" si="5"/>
        <v>0</v>
      </c>
      <c r="AH148" s="108" t="str">
        <f>HYPERLINK('94KMInput'!AE284)</f>
        <v/>
      </c>
      <c r="AI148" s="108" t="str">
        <f>HYPERLINK('94KMInput'!AF284)</f>
        <v/>
      </c>
      <c r="AJ148" s="108" t="str">
        <f>HYPERLINK('94KMInput'!AG284)</f>
        <v/>
      </c>
      <c r="AK148" s="108" t="str">
        <f>HYPERLINK('94KMInput'!AH284)</f>
        <v/>
      </c>
      <c r="AL148" s="108" t="str">
        <f>HYPERLINK('94KMInput'!AI284)</f>
        <v/>
      </c>
      <c r="AM148" s="108" t="str">
        <f>HYPERLINK('94KMInput'!AJ284)</f>
        <v/>
      </c>
      <c r="AN148" s="108" t="str">
        <f>HYPERLINK('94KMInput'!AK284)</f>
        <v/>
      </c>
      <c r="AO148" s="108" t="str">
        <f>HYPERLINK('94KMInput'!AL284)</f>
        <v/>
      </c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88"/>
      <c r="CR148" s="88"/>
      <c r="CS148" s="88"/>
      <c r="CT148" s="88"/>
      <c r="CU148" s="88"/>
      <c r="CV148" s="88"/>
      <c r="CW148" s="88"/>
      <c r="CX148" s="88"/>
      <c r="CY148" s="88"/>
      <c r="CZ148" s="88"/>
      <c r="DA148" s="88"/>
      <c r="DB148" s="88"/>
      <c r="DC148" s="88"/>
    </row>
    <row r="149" ht="10.5" customHeight="1">
      <c r="A149" s="87" t="str">
        <f t="shared" si="1"/>
        <v/>
      </c>
      <c r="B149" s="88" t="str">
        <f t="shared" si="2"/>
        <v/>
      </c>
      <c r="C149" s="88" t="str">
        <f t="shared" si="3"/>
        <v/>
      </c>
      <c r="D149" s="89" t="str">
        <f>'94KMInput'!B242</f>
        <v/>
      </c>
      <c r="E149" s="90" t="str">
        <f t="shared" si="19"/>
        <v/>
      </c>
      <c r="F149" s="91" t="str">
        <f>'94KMInput'!H242</f>
        <v/>
      </c>
      <c r="G149" s="90" t="str">
        <f>'94KMInput'!O242</f>
        <v/>
      </c>
      <c r="H149" s="90" t="str">
        <f>'94KMInput'!P242</f>
        <v/>
      </c>
      <c r="I149" s="90" t="str">
        <f>'94KMInput'!R242</f>
        <v/>
      </c>
      <c r="J149" s="91" t="str">
        <f>'94KMInput'!S242</f>
        <v/>
      </c>
      <c r="K149" s="92" t="str">
        <f>'94KMInput'!AD242</f>
        <v/>
      </c>
      <c r="L149" s="93"/>
      <c r="M149" s="94" t="str">
        <f>'94KMInput'!L242</f>
        <v/>
      </c>
      <c r="N149" s="90" t="str">
        <f>IF(M149="","",(IF(Q149='94KMInput'!K242,"","ERROR!")))</f>
        <v/>
      </c>
      <c r="O149" s="95"/>
      <c r="P149" s="96"/>
      <c r="Q149" s="69" t="str">
        <f t="shared" si="20"/>
        <v/>
      </c>
      <c r="R149" s="98"/>
      <c r="S149" s="98"/>
      <c r="T149" s="98"/>
      <c r="U149" s="99"/>
      <c r="V149" s="98"/>
      <c r="W149" s="98"/>
      <c r="X149" s="100" t="str">
        <f t="shared" si="21"/>
        <v/>
      </c>
      <c r="Y149" s="101"/>
      <c r="Z149" s="102"/>
      <c r="AA149" s="102"/>
      <c r="AB149" s="102"/>
      <c r="AC149" s="103" t="str">
        <f>'94KMInput'!T285</f>
        <v/>
      </c>
      <c r="AD149" s="104">
        <f>'94KMInput'!V285-'94KMInput'!U285</f>
        <v>0</v>
      </c>
      <c r="AE149" s="105" t="str">
        <f t="shared" si="4"/>
        <v/>
      </c>
      <c r="AF149" s="106">
        <v>3.75</v>
      </c>
      <c r="AG149" s="107">
        <f t="shared" si="5"/>
        <v>0</v>
      </c>
      <c r="AH149" s="108" t="str">
        <f>HYPERLINK('94KMInput'!AE285)</f>
        <v/>
      </c>
      <c r="AI149" s="108" t="str">
        <f>HYPERLINK('94KMInput'!AF285)</f>
        <v/>
      </c>
      <c r="AJ149" s="108" t="str">
        <f>HYPERLINK('94KMInput'!AG285)</f>
        <v/>
      </c>
      <c r="AK149" s="108" t="str">
        <f>HYPERLINK('94KMInput'!AH285)</f>
        <v/>
      </c>
      <c r="AL149" s="108" t="str">
        <f>HYPERLINK('94KMInput'!AI285)</f>
        <v/>
      </c>
      <c r="AM149" s="108" t="str">
        <f>HYPERLINK('94KMInput'!AJ285)</f>
        <v/>
      </c>
      <c r="AN149" s="108" t="str">
        <f>HYPERLINK('94KMInput'!AK285)</f>
        <v/>
      </c>
      <c r="AO149" s="108" t="str">
        <f>HYPERLINK('94KMInput'!AL285)</f>
        <v/>
      </c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88"/>
      <c r="CE149" s="88"/>
      <c r="CF149" s="88"/>
      <c r="CG149" s="88"/>
      <c r="CH149" s="88"/>
      <c r="CI149" s="88"/>
      <c r="CJ149" s="88"/>
      <c r="CK149" s="88"/>
      <c r="CL149" s="88"/>
      <c r="CM149" s="88"/>
      <c r="CN149" s="88"/>
      <c r="CO149" s="88"/>
      <c r="CP149" s="88"/>
      <c r="CQ149" s="88"/>
      <c r="CR149" s="88"/>
      <c r="CS149" s="88"/>
      <c r="CT149" s="88"/>
      <c r="CU149" s="88"/>
      <c r="CV149" s="88"/>
      <c r="CW149" s="88"/>
      <c r="CX149" s="88"/>
      <c r="CY149" s="88"/>
      <c r="CZ149" s="88"/>
      <c r="DA149" s="88"/>
      <c r="DB149" s="88"/>
      <c r="DC149" s="88"/>
    </row>
    <row r="150" ht="10.5" customHeight="1">
      <c r="A150" s="87" t="str">
        <f t="shared" si="1"/>
        <v/>
      </c>
      <c r="B150" s="88" t="str">
        <f t="shared" si="2"/>
        <v/>
      </c>
      <c r="C150" s="88" t="str">
        <f t="shared" si="3"/>
        <v/>
      </c>
      <c r="D150" s="89" t="str">
        <f>'94KMInput'!B243</f>
        <v/>
      </c>
      <c r="E150" s="90" t="str">
        <f t="shared" si="19"/>
        <v/>
      </c>
      <c r="F150" s="91" t="str">
        <f>'94KMInput'!H243</f>
        <v/>
      </c>
      <c r="G150" s="90" t="str">
        <f>'94KMInput'!O243</f>
        <v/>
      </c>
      <c r="H150" s="90" t="str">
        <f>'94KMInput'!P243</f>
        <v/>
      </c>
      <c r="I150" s="90" t="str">
        <f>'94KMInput'!R243</f>
        <v/>
      </c>
      <c r="J150" s="91" t="str">
        <f>'94KMInput'!S243</f>
        <v/>
      </c>
      <c r="K150" s="92" t="str">
        <f>'94KMInput'!AD243</f>
        <v/>
      </c>
      <c r="L150" s="93"/>
      <c r="M150" s="94" t="str">
        <f>'94KMInput'!L243</f>
        <v/>
      </c>
      <c r="N150" s="90" t="str">
        <f>IF(M150="","",(IF(Q150='94KMInput'!K243,"","ERROR!")))</f>
        <v/>
      </c>
      <c r="O150" s="95"/>
      <c r="P150" s="96"/>
      <c r="Q150" s="69" t="str">
        <f t="shared" si="20"/>
        <v/>
      </c>
      <c r="R150" s="98"/>
      <c r="S150" s="98"/>
      <c r="T150" s="98"/>
      <c r="U150" s="99"/>
      <c r="V150" s="98"/>
      <c r="W150" s="98"/>
      <c r="X150" s="100" t="str">
        <f t="shared" si="21"/>
        <v/>
      </c>
      <c r="Y150" s="101"/>
      <c r="Z150" s="102"/>
      <c r="AA150" s="102"/>
      <c r="AB150" s="102"/>
      <c r="AC150" s="103" t="str">
        <f>'94KMInput'!T286</f>
        <v/>
      </c>
      <c r="AD150" s="104">
        <f>'94KMInput'!V286-'94KMInput'!U286</f>
        <v>0</v>
      </c>
      <c r="AE150" s="105" t="str">
        <f t="shared" si="4"/>
        <v/>
      </c>
      <c r="AF150" s="106">
        <v>3.75</v>
      </c>
      <c r="AG150" s="107">
        <f t="shared" si="5"/>
        <v>0</v>
      </c>
      <c r="AH150" s="108" t="str">
        <f>HYPERLINK('94KMInput'!AE286)</f>
        <v/>
      </c>
      <c r="AI150" s="108" t="str">
        <f>HYPERLINK('94KMInput'!AF286)</f>
        <v/>
      </c>
      <c r="AJ150" s="108" t="str">
        <f>HYPERLINK('94KMInput'!AG286)</f>
        <v/>
      </c>
      <c r="AK150" s="108" t="str">
        <f>HYPERLINK('94KMInput'!AH286)</f>
        <v/>
      </c>
      <c r="AL150" s="108" t="str">
        <f>HYPERLINK('94KMInput'!AI286)</f>
        <v/>
      </c>
      <c r="AM150" s="108" t="str">
        <f>HYPERLINK('94KMInput'!AJ286)</f>
        <v/>
      </c>
      <c r="AN150" s="108" t="str">
        <f>HYPERLINK('94KMInput'!AK286)</f>
        <v/>
      </c>
      <c r="AO150" s="108" t="str">
        <f>HYPERLINK('94KMInput'!AL286)</f>
        <v/>
      </c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</row>
    <row r="151" ht="10.5" customHeight="1">
      <c r="A151" s="87" t="str">
        <f t="shared" si="1"/>
        <v/>
      </c>
      <c r="B151" s="88" t="str">
        <f t="shared" si="2"/>
        <v/>
      </c>
      <c r="C151" s="88" t="str">
        <f t="shared" si="3"/>
        <v/>
      </c>
      <c r="D151" s="89" t="str">
        <f>'94KMInput'!B244</f>
        <v/>
      </c>
      <c r="E151" s="90" t="str">
        <f t="shared" si="19"/>
        <v/>
      </c>
      <c r="F151" s="91" t="str">
        <f>'94KMInput'!H244</f>
        <v/>
      </c>
      <c r="G151" s="90" t="str">
        <f>'94KMInput'!O244</f>
        <v/>
      </c>
      <c r="H151" s="90" t="str">
        <f>'94KMInput'!P244</f>
        <v/>
      </c>
      <c r="I151" s="90" t="str">
        <f>'94KMInput'!R244</f>
        <v/>
      </c>
      <c r="J151" s="91" t="str">
        <f>'94KMInput'!S244</f>
        <v/>
      </c>
      <c r="K151" s="92" t="str">
        <f>'94KMInput'!AD244</f>
        <v/>
      </c>
      <c r="L151" s="93"/>
      <c r="M151" s="94" t="str">
        <f>'94KMInput'!L244</f>
        <v/>
      </c>
      <c r="N151" s="90" t="str">
        <f>IF(M151="","",(IF(Q151='94KMInput'!K244,"","ERROR!")))</f>
        <v/>
      </c>
      <c r="O151" s="95"/>
      <c r="P151" s="96"/>
      <c r="Q151" s="69" t="str">
        <f t="shared" si="20"/>
        <v/>
      </c>
      <c r="R151" s="98"/>
      <c r="S151" s="98"/>
      <c r="T151" s="98"/>
      <c r="U151" s="99"/>
      <c r="V151" s="98"/>
      <c r="W151" s="98"/>
      <c r="X151" s="100" t="str">
        <f t="shared" si="21"/>
        <v/>
      </c>
      <c r="Y151" s="101"/>
      <c r="Z151" s="102"/>
      <c r="AA151" s="102"/>
      <c r="AB151" s="102"/>
      <c r="AC151" s="103" t="str">
        <f>'94KMInput'!T287</f>
        <v/>
      </c>
      <c r="AD151" s="104">
        <f>'94KMInput'!V287-'94KMInput'!U287</f>
        <v>0</v>
      </c>
      <c r="AE151" s="105" t="str">
        <f t="shared" si="4"/>
        <v/>
      </c>
      <c r="AF151" s="106">
        <v>3.75</v>
      </c>
      <c r="AG151" s="107">
        <f t="shared" si="5"/>
        <v>0</v>
      </c>
      <c r="AH151" s="108" t="str">
        <f>HYPERLINK('94KMInput'!AE287)</f>
        <v/>
      </c>
      <c r="AI151" s="108" t="str">
        <f>HYPERLINK('94KMInput'!AF287)</f>
        <v/>
      </c>
      <c r="AJ151" s="108" t="str">
        <f>HYPERLINK('94KMInput'!AG287)</f>
        <v/>
      </c>
      <c r="AK151" s="108" t="str">
        <f>HYPERLINK('94KMInput'!AH287)</f>
        <v/>
      </c>
      <c r="AL151" s="108" t="str">
        <f>HYPERLINK('94KMInput'!AI287)</f>
        <v/>
      </c>
      <c r="AM151" s="108" t="str">
        <f>HYPERLINK('94KMInput'!AJ287)</f>
        <v/>
      </c>
      <c r="AN151" s="108" t="str">
        <f>HYPERLINK('94KMInput'!AK287)</f>
        <v/>
      </c>
      <c r="AO151" s="108" t="str">
        <f>HYPERLINK('94KMInput'!AL287)</f>
        <v/>
      </c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</row>
    <row r="152" ht="10.5" customHeight="1">
      <c r="A152" s="87" t="str">
        <f t="shared" si="1"/>
        <v/>
      </c>
      <c r="B152" s="88" t="str">
        <f t="shared" si="2"/>
        <v/>
      </c>
      <c r="C152" s="88" t="str">
        <f t="shared" si="3"/>
        <v/>
      </c>
      <c r="D152" s="89" t="str">
        <f>'94KMInput'!B245</f>
        <v/>
      </c>
      <c r="E152" s="90" t="str">
        <f t="shared" si="19"/>
        <v/>
      </c>
      <c r="F152" s="91" t="str">
        <f>'94KMInput'!H245</f>
        <v/>
      </c>
      <c r="G152" s="90" t="str">
        <f>'94KMInput'!O245</f>
        <v/>
      </c>
      <c r="H152" s="90" t="str">
        <f>'94KMInput'!P245</f>
        <v/>
      </c>
      <c r="I152" s="90" t="str">
        <f>'94KMInput'!R245</f>
        <v/>
      </c>
      <c r="J152" s="91" t="str">
        <f>'94KMInput'!S245</f>
        <v/>
      </c>
      <c r="K152" s="92" t="str">
        <f>'94KMInput'!AD245</f>
        <v/>
      </c>
      <c r="L152" s="93"/>
      <c r="M152" s="94" t="str">
        <f>'94KMInput'!L245</f>
        <v/>
      </c>
      <c r="N152" s="90" t="str">
        <f>IF(M152="","",(IF(Q152='94KMInput'!K245,"","ERROR!")))</f>
        <v/>
      </c>
      <c r="O152" s="95"/>
      <c r="P152" s="96"/>
      <c r="Q152" s="69" t="str">
        <f t="shared" si="20"/>
        <v/>
      </c>
      <c r="R152" s="98"/>
      <c r="S152" s="98"/>
      <c r="T152" s="98"/>
      <c r="U152" s="99"/>
      <c r="V152" s="98"/>
      <c r="W152" s="98"/>
      <c r="X152" s="100" t="str">
        <f t="shared" si="21"/>
        <v/>
      </c>
      <c r="Y152" s="101"/>
      <c r="Z152" s="102"/>
      <c r="AA152" s="102"/>
      <c r="AB152" s="102"/>
      <c r="AC152" s="103" t="str">
        <f>'94KMInput'!T288</f>
        <v/>
      </c>
      <c r="AD152" s="104">
        <f>'94KMInput'!V288-'94KMInput'!U288</f>
        <v>0</v>
      </c>
      <c r="AE152" s="105" t="str">
        <f t="shared" si="4"/>
        <v/>
      </c>
      <c r="AF152" s="106">
        <v>3.75</v>
      </c>
      <c r="AG152" s="107">
        <f t="shared" si="5"/>
        <v>0</v>
      </c>
      <c r="AH152" s="108" t="str">
        <f>HYPERLINK('94KMInput'!AE288)</f>
        <v/>
      </c>
      <c r="AI152" s="108" t="str">
        <f>HYPERLINK('94KMInput'!AF288)</f>
        <v/>
      </c>
      <c r="AJ152" s="108" t="str">
        <f>HYPERLINK('94KMInput'!AG288)</f>
        <v/>
      </c>
      <c r="AK152" s="108" t="str">
        <f>HYPERLINK('94KMInput'!AH288)</f>
        <v/>
      </c>
      <c r="AL152" s="108" t="str">
        <f>HYPERLINK('94KMInput'!AI288)</f>
        <v/>
      </c>
      <c r="AM152" s="108" t="str">
        <f>HYPERLINK('94KMInput'!AJ288)</f>
        <v/>
      </c>
      <c r="AN152" s="108" t="str">
        <f>HYPERLINK('94KMInput'!AK288)</f>
        <v/>
      </c>
      <c r="AO152" s="108" t="str">
        <f>HYPERLINK('94KMInput'!AL288)</f>
        <v/>
      </c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</row>
    <row r="153" ht="10.5" customHeight="1">
      <c r="A153" s="87" t="str">
        <f t="shared" si="1"/>
        <v/>
      </c>
      <c r="B153" s="88" t="str">
        <f t="shared" si="2"/>
        <v/>
      </c>
      <c r="C153" s="88" t="str">
        <f t="shared" si="3"/>
        <v/>
      </c>
      <c r="D153" s="89" t="str">
        <f>'94KMInput'!B246</f>
        <v/>
      </c>
      <c r="E153" s="90" t="str">
        <f t="shared" si="19"/>
        <v/>
      </c>
      <c r="F153" s="91" t="str">
        <f>'94KMInput'!H246</f>
        <v/>
      </c>
      <c r="G153" s="90" t="str">
        <f>'94KMInput'!O246</f>
        <v/>
      </c>
      <c r="H153" s="90" t="str">
        <f>'94KMInput'!P246</f>
        <v/>
      </c>
      <c r="I153" s="90" t="str">
        <f>'94KMInput'!R246</f>
        <v/>
      </c>
      <c r="J153" s="91" t="str">
        <f>'94KMInput'!S246</f>
        <v/>
      </c>
      <c r="K153" s="92" t="str">
        <f>'94KMInput'!AD246</f>
        <v/>
      </c>
      <c r="L153" s="93"/>
      <c r="M153" s="94" t="str">
        <f>'94KMInput'!L246</f>
        <v/>
      </c>
      <c r="N153" s="90" t="str">
        <f>IF(M153="","",(IF(Q153='94KMInput'!K246,"","ERROR!")))</f>
        <v/>
      </c>
      <c r="O153" s="95"/>
      <c r="P153" s="96"/>
      <c r="Q153" s="69" t="str">
        <f t="shared" si="20"/>
        <v/>
      </c>
      <c r="R153" s="98"/>
      <c r="S153" s="98"/>
      <c r="T153" s="98"/>
      <c r="U153" s="99"/>
      <c r="V153" s="98"/>
      <c r="W153" s="98"/>
      <c r="X153" s="100" t="str">
        <f t="shared" si="21"/>
        <v/>
      </c>
      <c r="Y153" s="101"/>
      <c r="Z153" s="102"/>
      <c r="AA153" s="102"/>
      <c r="AB153" s="102"/>
      <c r="AC153" s="103" t="str">
        <f>'94KMInput'!T289</f>
        <v/>
      </c>
      <c r="AD153" s="104">
        <f>'94KMInput'!V289-'94KMInput'!U289</f>
        <v>0</v>
      </c>
      <c r="AE153" s="105" t="str">
        <f t="shared" si="4"/>
        <v/>
      </c>
      <c r="AF153" s="106">
        <v>3.75</v>
      </c>
      <c r="AG153" s="107">
        <f t="shared" si="5"/>
        <v>0</v>
      </c>
      <c r="AH153" s="108" t="str">
        <f>HYPERLINK('94KMInput'!AE289)</f>
        <v/>
      </c>
      <c r="AI153" s="108" t="str">
        <f>HYPERLINK('94KMInput'!AF289)</f>
        <v/>
      </c>
      <c r="AJ153" s="108" t="str">
        <f>HYPERLINK('94KMInput'!AG289)</f>
        <v/>
      </c>
      <c r="AK153" s="108" t="str">
        <f>HYPERLINK('94KMInput'!AH289)</f>
        <v/>
      </c>
      <c r="AL153" s="108" t="str">
        <f>HYPERLINK('94KMInput'!AI289)</f>
        <v/>
      </c>
      <c r="AM153" s="108" t="str">
        <f>HYPERLINK('94KMInput'!AJ289)</f>
        <v/>
      </c>
      <c r="AN153" s="108" t="str">
        <f>HYPERLINK('94KMInput'!AK289)</f>
        <v/>
      </c>
      <c r="AO153" s="108" t="str">
        <f>HYPERLINK('94KMInput'!AL289)</f>
        <v/>
      </c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</row>
    <row r="154" ht="10.5" customHeight="1">
      <c r="A154" s="87" t="str">
        <f t="shared" si="1"/>
        <v/>
      </c>
      <c r="B154" s="88" t="str">
        <f t="shared" si="2"/>
        <v/>
      </c>
      <c r="C154" s="88" t="str">
        <f t="shared" si="3"/>
        <v/>
      </c>
      <c r="D154" s="89" t="str">
        <f>'94KMInput'!B247</f>
        <v/>
      </c>
      <c r="E154" s="90" t="str">
        <f t="shared" si="19"/>
        <v/>
      </c>
      <c r="F154" s="91" t="str">
        <f>'94KMInput'!H247</f>
        <v/>
      </c>
      <c r="G154" s="90" t="str">
        <f>'94KMInput'!O247</f>
        <v/>
      </c>
      <c r="H154" s="90" t="str">
        <f>'94KMInput'!P247</f>
        <v/>
      </c>
      <c r="I154" s="90" t="str">
        <f>'94KMInput'!R247</f>
        <v/>
      </c>
      <c r="J154" s="91" t="str">
        <f>'94KMInput'!S247</f>
        <v/>
      </c>
      <c r="K154" s="92" t="str">
        <f>'94KMInput'!AD247</f>
        <v/>
      </c>
      <c r="L154" s="93"/>
      <c r="M154" s="94" t="str">
        <f>'94KMInput'!L247</f>
        <v/>
      </c>
      <c r="N154" s="90" t="str">
        <f>IF(M154="","",(IF(Q154='94KMInput'!K247,"","ERROR!")))</f>
        <v/>
      </c>
      <c r="O154" s="95"/>
      <c r="P154" s="96"/>
      <c r="Q154" s="69" t="str">
        <f t="shared" si="20"/>
        <v/>
      </c>
      <c r="R154" s="98"/>
      <c r="S154" s="98"/>
      <c r="T154" s="98"/>
      <c r="U154" s="99"/>
      <c r="V154" s="98"/>
      <c r="W154" s="98"/>
      <c r="X154" s="100" t="str">
        <f t="shared" si="21"/>
        <v/>
      </c>
      <c r="Y154" s="101"/>
      <c r="Z154" s="102"/>
      <c r="AA154" s="102"/>
      <c r="AB154" s="102"/>
      <c r="AC154" s="103" t="str">
        <f>'94KMInput'!T290</f>
        <v/>
      </c>
      <c r="AD154" s="104">
        <f>'94KMInput'!V290-'94KMInput'!U290</f>
        <v>0</v>
      </c>
      <c r="AE154" s="105" t="str">
        <f t="shared" si="4"/>
        <v/>
      </c>
      <c r="AF154" s="106">
        <v>3.75</v>
      </c>
      <c r="AG154" s="107">
        <f t="shared" si="5"/>
        <v>0</v>
      </c>
      <c r="AH154" s="108" t="str">
        <f>HYPERLINK('94KMInput'!AE290)</f>
        <v/>
      </c>
      <c r="AI154" s="108" t="str">
        <f>HYPERLINK('94KMInput'!AF290)</f>
        <v/>
      </c>
      <c r="AJ154" s="108" t="str">
        <f>HYPERLINK('94KMInput'!AG290)</f>
        <v/>
      </c>
      <c r="AK154" s="108" t="str">
        <f>HYPERLINK('94KMInput'!AH290)</f>
        <v/>
      </c>
      <c r="AL154" s="108" t="str">
        <f>HYPERLINK('94KMInput'!AI290)</f>
        <v/>
      </c>
      <c r="AM154" s="108" t="str">
        <f>HYPERLINK('94KMInput'!AJ290)</f>
        <v/>
      </c>
      <c r="AN154" s="108" t="str">
        <f>HYPERLINK('94KMInput'!AK290)</f>
        <v/>
      </c>
      <c r="AO154" s="108" t="str">
        <f>HYPERLINK('94KMInput'!AL290)</f>
        <v/>
      </c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CY154" s="88"/>
      <c r="CZ154" s="88"/>
      <c r="DA154" s="88"/>
      <c r="DB154" s="88"/>
      <c r="DC154" s="88"/>
    </row>
    <row r="155" ht="10.5" customHeight="1">
      <c r="A155" s="87" t="str">
        <f t="shared" si="1"/>
        <v/>
      </c>
      <c r="B155" s="88" t="str">
        <f t="shared" si="2"/>
        <v/>
      </c>
      <c r="C155" s="88" t="str">
        <f t="shared" si="3"/>
        <v/>
      </c>
      <c r="D155" s="89" t="str">
        <f>'94KMInput'!B248</f>
        <v/>
      </c>
      <c r="E155" s="90" t="str">
        <f t="shared" si="19"/>
        <v/>
      </c>
      <c r="F155" s="91" t="str">
        <f>'94KMInput'!H248</f>
        <v/>
      </c>
      <c r="G155" s="90" t="str">
        <f>'94KMInput'!O248</f>
        <v/>
      </c>
      <c r="H155" s="90" t="str">
        <f>'94KMInput'!P248</f>
        <v/>
      </c>
      <c r="I155" s="90" t="str">
        <f>'94KMInput'!R248</f>
        <v/>
      </c>
      <c r="J155" s="91" t="str">
        <f>'94KMInput'!S248</f>
        <v/>
      </c>
      <c r="K155" s="92" t="str">
        <f>'94KMInput'!AD248</f>
        <v/>
      </c>
      <c r="L155" s="93"/>
      <c r="M155" s="94" t="str">
        <f>'94KMInput'!L248</f>
        <v/>
      </c>
      <c r="N155" s="90" t="str">
        <f>IF(M155="","",(IF(Q155='94KMInput'!K248,"","ERROR!")))</f>
        <v/>
      </c>
      <c r="O155" s="95"/>
      <c r="P155" s="96"/>
      <c r="Q155" s="69" t="str">
        <f t="shared" si="20"/>
        <v/>
      </c>
      <c r="R155" s="98"/>
      <c r="S155" s="98"/>
      <c r="T155" s="98"/>
      <c r="U155" s="99"/>
      <c r="V155" s="98"/>
      <c r="W155" s="98"/>
      <c r="X155" s="100" t="str">
        <f t="shared" si="21"/>
        <v/>
      </c>
      <c r="Y155" s="101"/>
      <c r="Z155" s="102"/>
      <c r="AA155" s="102"/>
      <c r="AB155" s="102"/>
      <c r="AC155" s="103" t="str">
        <f>'94KMInput'!T291</f>
        <v/>
      </c>
      <c r="AD155" s="104">
        <f>'94KMInput'!V291-'94KMInput'!U291</f>
        <v>0</v>
      </c>
      <c r="AE155" s="105" t="str">
        <f t="shared" si="4"/>
        <v/>
      </c>
      <c r="AF155" s="106">
        <v>3.75</v>
      </c>
      <c r="AG155" s="107">
        <f t="shared" si="5"/>
        <v>0</v>
      </c>
      <c r="AH155" s="108" t="str">
        <f>HYPERLINK('94KMInput'!AE291)</f>
        <v/>
      </c>
      <c r="AI155" s="108" t="str">
        <f>HYPERLINK('94KMInput'!AF291)</f>
        <v/>
      </c>
      <c r="AJ155" s="108" t="str">
        <f>HYPERLINK('94KMInput'!AG291)</f>
        <v/>
      </c>
      <c r="AK155" s="108" t="str">
        <f>HYPERLINK('94KMInput'!AH291)</f>
        <v/>
      </c>
      <c r="AL155" s="108" t="str">
        <f>HYPERLINK('94KMInput'!AI291)</f>
        <v/>
      </c>
      <c r="AM155" s="108" t="str">
        <f>HYPERLINK('94KMInput'!AJ291)</f>
        <v/>
      </c>
      <c r="AN155" s="108" t="str">
        <f>HYPERLINK('94KMInput'!AK291)</f>
        <v/>
      </c>
      <c r="AO155" s="108" t="str">
        <f>HYPERLINK('94KMInput'!AL291)</f>
        <v/>
      </c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</row>
    <row r="156" ht="10.5" customHeight="1">
      <c r="A156" s="87" t="str">
        <f t="shared" si="1"/>
        <v/>
      </c>
      <c r="B156" s="88" t="str">
        <f t="shared" si="2"/>
        <v/>
      </c>
      <c r="C156" s="88" t="str">
        <f t="shared" si="3"/>
        <v/>
      </c>
      <c r="D156" s="89" t="str">
        <f>'94KMInput'!B249</f>
        <v/>
      </c>
      <c r="E156" s="90" t="str">
        <f t="shared" si="19"/>
        <v/>
      </c>
      <c r="F156" s="91" t="str">
        <f>'94KMInput'!H249</f>
        <v/>
      </c>
      <c r="G156" s="90" t="str">
        <f>'94KMInput'!O249</f>
        <v/>
      </c>
      <c r="H156" s="90" t="str">
        <f>'94KMInput'!P249</f>
        <v/>
      </c>
      <c r="I156" s="90" t="str">
        <f>'94KMInput'!R249</f>
        <v/>
      </c>
      <c r="J156" s="91" t="str">
        <f>'94KMInput'!S249</f>
        <v/>
      </c>
      <c r="K156" s="92" t="str">
        <f>'94KMInput'!AD249</f>
        <v/>
      </c>
      <c r="L156" s="93"/>
      <c r="M156" s="94" t="str">
        <f>'94KMInput'!L249</f>
        <v/>
      </c>
      <c r="N156" s="90" t="str">
        <f>IF(M156="","",(IF(Q156='94KMInput'!K249,"","ERROR!")))</f>
        <v/>
      </c>
      <c r="O156" s="95"/>
      <c r="P156" s="96"/>
      <c r="Q156" s="69" t="str">
        <f t="shared" si="20"/>
        <v/>
      </c>
      <c r="R156" s="98"/>
      <c r="S156" s="98"/>
      <c r="T156" s="98"/>
      <c r="U156" s="99"/>
      <c r="V156" s="98"/>
      <c r="W156" s="98"/>
      <c r="X156" s="100" t="str">
        <f t="shared" si="21"/>
        <v/>
      </c>
      <c r="Y156" s="101"/>
      <c r="Z156" s="102"/>
      <c r="AA156" s="102"/>
      <c r="AB156" s="102"/>
      <c r="AC156" s="103" t="str">
        <f>'94KMInput'!T292</f>
        <v/>
      </c>
      <c r="AD156" s="104">
        <f>'94KMInput'!V292-'94KMInput'!U292</f>
        <v>0</v>
      </c>
      <c r="AE156" s="105" t="str">
        <f t="shared" si="4"/>
        <v/>
      </c>
      <c r="AF156" s="106">
        <v>3.75</v>
      </c>
      <c r="AG156" s="107">
        <f t="shared" si="5"/>
        <v>0</v>
      </c>
      <c r="AH156" s="108" t="str">
        <f>HYPERLINK('94KMInput'!AE292)</f>
        <v/>
      </c>
      <c r="AI156" s="108" t="str">
        <f>HYPERLINK('94KMInput'!AF292)</f>
        <v/>
      </c>
      <c r="AJ156" s="108" t="str">
        <f>HYPERLINK('94KMInput'!AG292)</f>
        <v/>
      </c>
      <c r="AK156" s="108" t="str">
        <f>HYPERLINK('94KMInput'!AH292)</f>
        <v/>
      </c>
      <c r="AL156" s="108" t="str">
        <f>HYPERLINK('94KMInput'!AI292)</f>
        <v/>
      </c>
      <c r="AM156" s="108" t="str">
        <f>HYPERLINK('94KMInput'!AJ292)</f>
        <v/>
      </c>
      <c r="AN156" s="108" t="str">
        <f>HYPERLINK('94KMInput'!AK292)</f>
        <v/>
      </c>
      <c r="AO156" s="108" t="str">
        <f>HYPERLINK('94KMInput'!AL292)</f>
        <v/>
      </c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8"/>
      <c r="CE156" s="88"/>
      <c r="CF156" s="88"/>
      <c r="CG156" s="88"/>
      <c r="CH156" s="88"/>
      <c r="CI156" s="88"/>
      <c r="CJ156" s="88"/>
      <c r="CK156" s="88"/>
      <c r="CL156" s="88"/>
      <c r="CM156" s="88"/>
      <c r="CN156" s="8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88"/>
      <c r="DB156" s="88"/>
      <c r="DC156" s="88"/>
    </row>
    <row r="157" ht="10.5" customHeight="1">
      <c r="A157" s="87" t="str">
        <f t="shared" si="1"/>
        <v/>
      </c>
      <c r="B157" s="88" t="str">
        <f t="shared" si="2"/>
        <v/>
      </c>
      <c r="C157" s="88" t="str">
        <f t="shared" si="3"/>
        <v/>
      </c>
      <c r="D157" s="89" t="str">
        <f>'94KMInput'!B250</f>
        <v/>
      </c>
      <c r="E157" s="90" t="str">
        <f t="shared" si="19"/>
        <v/>
      </c>
      <c r="F157" s="91" t="str">
        <f>'94KMInput'!H250</f>
        <v/>
      </c>
      <c r="G157" s="90" t="str">
        <f>'94KMInput'!O250</f>
        <v/>
      </c>
      <c r="H157" s="90" t="str">
        <f>'94KMInput'!P250</f>
        <v/>
      </c>
      <c r="I157" s="90" t="str">
        <f>'94KMInput'!R250</f>
        <v/>
      </c>
      <c r="J157" s="91" t="str">
        <f>'94KMInput'!S250</f>
        <v/>
      </c>
      <c r="K157" s="92" t="str">
        <f>'94KMInput'!AD250</f>
        <v/>
      </c>
      <c r="L157" s="93"/>
      <c r="M157" s="94" t="str">
        <f>'94KMInput'!L250</f>
        <v/>
      </c>
      <c r="N157" s="90" t="str">
        <f>IF(M157="","",(IF(Q157='94KMInput'!K250,"","ERROR!")))</f>
        <v/>
      </c>
      <c r="O157" s="95"/>
      <c r="P157" s="96"/>
      <c r="Q157" s="69" t="str">
        <f t="shared" si="20"/>
        <v/>
      </c>
      <c r="R157" s="98"/>
      <c r="S157" s="98"/>
      <c r="T157" s="98"/>
      <c r="U157" s="99"/>
      <c r="V157" s="98"/>
      <c r="W157" s="98"/>
      <c r="X157" s="100" t="str">
        <f t="shared" si="21"/>
        <v/>
      </c>
      <c r="Y157" s="101"/>
      <c r="Z157" s="102"/>
      <c r="AA157" s="102"/>
      <c r="AB157" s="102"/>
      <c r="AC157" s="103" t="str">
        <f>'94KMInput'!T293</f>
        <v/>
      </c>
      <c r="AD157" s="104">
        <f>'94KMInput'!V293-'94KMInput'!U293</f>
        <v>0</v>
      </c>
      <c r="AE157" s="105" t="str">
        <f t="shared" si="4"/>
        <v/>
      </c>
      <c r="AF157" s="106">
        <v>3.75</v>
      </c>
      <c r="AG157" s="107">
        <f t="shared" si="5"/>
        <v>0</v>
      </c>
      <c r="AH157" s="108" t="str">
        <f>HYPERLINK('94KMInput'!AE293)</f>
        <v/>
      </c>
      <c r="AI157" s="108" t="str">
        <f>HYPERLINK('94KMInput'!AF293)</f>
        <v/>
      </c>
      <c r="AJ157" s="108" t="str">
        <f>HYPERLINK('94KMInput'!AG293)</f>
        <v/>
      </c>
      <c r="AK157" s="108" t="str">
        <f>HYPERLINK('94KMInput'!AH293)</f>
        <v/>
      </c>
      <c r="AL157" s="108" t="str">
        <f>HYPERLINK('94KMInput'!AI293)</f>
        <v/>
      </c>
      <c r="AM157" s="108" t="str">
        <f>HYPERLINK('94KMInput'!AJ293)</f>
        <v/>
      </c>
      <c r="AN157" s="108" t="str">
        <f>HYPERLINK('94KMInput'!AK293)</f>
        <v/>
      </c>
      <c r="AO157" s="108" t="str">
        <f>HYPERLINK('94KMInput'!AL293)</f>
        <v/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8"/>
      <c r="CM157" s="88"/>
      <c r="CN157" s="8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</row>
    <row r="158" ht="10.5" customHeight="1">
      <c r="A158" s="87" t="str">
        <f t="shared" si="1"/>
        <v/>
      </c>
      <c r="B158" s="88" t="str">
        <f t="shared" si="2"/>
        <v/>
      </c>
      <c r="C158" s="88" t="str">
        <f t="shared" si="3"/>
        <v/>
      </c>
      <c r="D158" s="89" t="str">
        <f>'94KMInput'!B251</f>
        <v/>
      </c>
      <c r="E158" s="90" t="str">
        <f t="shared" si="19"/>
        <v/>
      </c>
      <c r="F158" s="91" t="str">
        <f>'94KMInput'!H251</f>
        <v/>
      </c>
      <c r="G158" s="90" t="str">
        <f>'94KMInput'!O251</f>
        <v/>
      </c>
      <c r="H158" s="90" t="str">
        <f>'94KMInput'!P251</f>
        <v/>
      </c>
      <c r="I158" s="90" t="str">
        <f>'94KMInput'!R251</f>
        <v/>
      </c>
      <c r="J158" s="91" t="str">
        <f>'94KMInput'!S251</f>
        <v/>
      </c>
      <c r="K158" s="92" t="str">
        <f>'94KMInput'!AD251</f>
        <v/>
      </c>
      <c r="L158" s="93"/>
      <c r="M158" s="94" t="str">
        <f>'94KMInput'!L251</f>
        <v/>
      </c>
      <c r="N158" s="90" t="str">
        <f>IF(M158="","",(IF(Q158='94KMInput'!K251,"","ERROR!")))</f>
        <v/>
      </c>
      <c r="O158" s="95"/>
      <c r="P158" s="96"/>
      <c r="Q158" s="69" t="str">
        <f t="shared" si="20"/>
        <v/>
      </c>
      <c r="R158" s="98"/>
      <c r="S158" s="98"/>
      <c r="T158" s="98"/>
      <c r="U158" s="99"/>
      <c r="V158" s="98"/>
      <c r="W158" s="98"/>
      <c r="X158" s="100" t="str">
        <f t="shared" si="21"/>
        <v/>
      </c>
      <c r="Y158" s="101"/>
      <c r="Z158" s="102"/>
      <c r="AA158" s="102"/>
      <c r="AB158" s="102"/>
      <c r="AC158" s="103" t="str">
        <f>'94KMInput'!T294</f>
        <v/>
      </c>
      <c r="AD158" s="104">
        <f>'94KMInput'!V294-'94KMInput'!U294</f>
        <v>0</v>
      </c>
      <c r="AE158" s="105" t="str">
        <f t="shared" si="4"/>
        <v/>
      </c>
      <c r="AF158" s="106">
        <v>3.75</v>
      </c>
      <c r="AG158" s="107">
        <f t="shared" si="5"/>
        <v>0</v>
      </c>
      <c r="AH158" s="108" t="str">
        <f>HYPERLINK('94KMInput'!AE294)</f>
        <v/>
      </c>
      <c r="AI158" s="108" t="str">
        <f>HYPERLINK('94KMInput'!AF294)</f>
        <v/>
      </c>
      <c r="AJ158" s="108" t="str">
        <f>HYPERLINK('94KMInput'!AG294)</f>
        <v/>
      </c>
      <c r="AK158" s="108" t="str">
        <f>HYPERLINK('94KMInput'!AH294)</f>
        <v/>
      </c>
      <c r="AL158" s="108" t="str">
        <f>HYPERLINK('94KMInput'!AI294)</f>
        <v/>
      </c>
      <c r="AM158" s="108" t="str">
        <f>HYPERLINK('94KMInput'!AJ294)</f>
        <v/>
      </c>
      <c r="AN158" s="108" t="str">
        <f>HYPERLINK('94KMInput'!AK294)</f>
        <v/>
      </c>
      <c r="AO158" s="108" t="str">
        <f>HYPERLINK('94KMInput'!AL294)</f>
        <v/>
      </c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</row>
    <row r="159" ht="10.5" customHeight="1">
      <c r="A159" s="87" t="str">
        <f t="shared" si="1"/>
        <v/>
      </c>
      <c r="B159" s="88" t="str">
        <f t="shared" si="2"/>
        <v/>
      </c>
      <c r="C159" s="88" t="str">
        <f t="shared" si="3"/>
        <v/>
      </c>
      <c r="D159" s="89" t="str">
        <f>'94KMInput'!B252</f>
        <v/>
      </c>
      <c r="E159" s="90" t="str">
        <f t="shared" si="19"/>
        <v/>
      </c>
      <c r="F159" s="91" t="str">
        <f>'94KMInput'!H252</f>
        <v/>
      </c>
      <c r="G159" s="90" t="str">
        <f>'94KMInput'!O252</f>
        <v/>
      </c>
      <c r="H159" s="90" t="str">
        <f>'94KMInput'!P252</f>
        <v/>
      </c>
      <c r="I159" s="90" t="str">
        <f>'94KMInput'!R252</f>
        <v/>
      </c>
      <c r="J159" s="91" t="str">
        <f>'94KMInput'!S252</f>
        <v/>
      </c>
      <c r="K159" s="92" t="str">
        <f>'94KMInput'!AD252</f>
        <v/>
      </c>
      <c r="L159" s="93"/>
      <c r="M159" s="94" t="str">
        <f>'94KMInput'!L252</f>
        <v/>
      </c>
      <c r="N159" s="90" t="str">
        <f>IF(M159="","",(IF(Q159='94KMInput'!K252,"","ERROR!")))</f>
        <v/>
      </c>
      <c r="O159" s="95"/>
      <c r="P159" s="96"/>
      <c r="Q159" s="69" t="str">
        <f t="shared" si="20"/>
        <v/>
      </c>
      <c r="R159" s="98"/>
      <c r="S159" s="98"/>
      <c r="T159" s="98"/>
      <c r="U159" s="99"/>
      <c r="V159" s="98"/>
      <c r="W159" s="98"/>
      <c r="X159" s="100" t="str">
        <f t="shared" si="21"/>
        <v/>
      </c>
      <c r="Y159" s="101"/>
      <c r="Z159" s="102"/>
      <c r="AA159" s="102"/>
      <c r="AB159" s="102"/>
      <c r="AC159" s="103" t="str">
        <f>'94KMInput'!T295</f>
        <v/>
      </c>
      <c r="AD159" s="104">
        <f>'94KMInput'!V295-'94KMInput'!U295</f>
        <v>0</v>
      </c>
      <c r="AE159" s="105" t="str">
        <f t="shared" si="4"/>
        <v/>
      </c>
      <c r="AF159" s="106">
        <v>3.75</v>
      </c>
      <c r="AG159" s="107">
        <f t="shared" si="5"/>
        <v>0</v>
      </c>
      <c r="AH159" s="108" t="str">
        <f>HYPERLINK('94KMInput'!AE295)</f>
        <v/>
      </c>
      <c r="AI159" s="108" t="str">
        <f>HYPERLINK('94KMInput'!AF295)</f>
        <v/>
      </c>
      <c r="AJ159" s="108" t="str">
        <f>HYPERLINK('94KMInput'!AG295)</f>
        <v/>
      </c>
      <c r="AK159" s="108" t="str">
        <f>HYPERLINK('94KMInput'!AH295)</f>
        <v/>
      </c>
      <c r="AL159" s="108" t="str">
        <f>HYPERLINK('94KMInput'!AI295)</f>
        <v/>
      </c>
      <c r="AM159" s="108" t="str">
        <f>HYPERLINK('94KMInput'!AJ295)</f>
        <v/>
      </c>
      <c r="AN159" s="108" t="str">
        <f>HYPERLINK('94KMInput'!AK295)</f>
        <v/>
      </c>
      <c r="AO159" s="108" t="str">
        <f>HYPERLINK('94KMInput'!AL295)</f>
        <v/>
      </c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</row>
    <row r="160" ht="10.5" customHeight="1">
      <c r="A160" s="87" t="str">
        <f t="shared" si="1"/>
        <v/>
      </c>
      <c r="B160" s="88" t="str">
        <f t="shared" si="2"/>
        <v/>
      </c>
      <c r="C160" s="88" t="str">
        <f t="shared" si="3"/>
        <v/>
      </c>
      <c r="D160" s="89" t="str">
        <f>'94KMInput'!B253</f>
        <v/>
      </c>
      <c r="E160" s="90" t="str">
        <f t="shared" si="19"/>
        <v/>
      </c>
      <c r="F160" s="91" t="str">
        <f>'94KMInput'!H253</f>
        <v/>
      </c>
      <c r="G160" s="90" t="str">
        <f>'94KMInput'!O253</f>
        <v/>
      </c>
      <c r="H160" s="90" t="str">
        <f>'94KMInput'!P253</f>
        <v/>
      </c>
      <c r="I160" s="90" t="str">
        <f>'94KMInput'!R253</f>
        <v/>
      </c>
      <c r="J160" s="91" t="str">
        <f>'94KMInput'!S253</f>
        <v/>
      </c>
      <c r="K160" s="92" t="str">
        <f>'94KMInput'!AD253</f>
        <v/>
      </c>
      <c r="L160" s="93"/>
      <c r="M160" s="94" t="str">
        <f>'94KMInput'!L253</f>
        <v/>
      </c>
      <c r="N160" s="90" t="str">
        <f>IF(M160="","",(IF(Q160='94KMInput'!K253,"","ERROR!")))</f>
        <v/>
      </c>
      <c r="O160" s="95"/>
      <c r="P160" s="96"/>
      <c r="Q160" s="69" t="str">
        <f t="shared" si="20"/>
        <v/>
      </c>
      <c r="R160" s="98"/>
      <c r="S160" s="98"/>
      <c r="T160" s="98"/>
      <c r="U160" s="99"/>
      <c r="V160" s="98"/>
      <c r="W160" s="98"/>
      <c r="X160" s="100" t="str">
        <f t="shared" si="21"/>
        <v/>
      </c>
      <c r="Y160" s="101"/>
      <c r="Z160" s="102"/>
      <c r="AA160" s="102"/>
      <c r="AB160" s="102"/>
      <c r="AC160" s="103" t="str">
        <f>'94KMInput'!T296</f>
        <v/>
      </c>
      <c r="AD160" s="104">
        <f>'94KMInput'!V296-'94KMInput'!U296</f>
        <v>0</v>
      </c>
      <c r="AE160" s="105" t="str">
        <f t="shared" si="4"/>
        <v/>
      </c>
      <c r="AF160" s="106">
        <v>3.75</v>
      </c>
      <c r="AG160" s="107">
        <f t="shared" si="5"/>
        <v>0</v>
      </c>
      <c r="AH160" s="108" t="str">
        <f>HYPERLINK('94KMInput'!AE296)</f>
        <v/>
      </c>
      <c r="AI160" s="108" t="str">
        <f>HYPERLINK('94KMInput'!AF296)</f>
        <v/>
      </c>
      <c r="AJ160" s="108" t="str">
        <f>HYPERLINK('94KMInput'!AG296)</f>
        <v/>
      </c>
      <c r="AK160" s="108" t="str">
        <f>HYPERLINK('94KMInput'!AH296)</f>
        <v/>
      </c>
      <c r="AL160" s="108" t="str">
        <f>HYPERLINK('94KMInput'!AI296)</f>
        <v/>
      </c>
      <c r="AM160" s="108" t="str">
        <f>HYPERLINK('94KMInput'!AJ296)</f>
        <v/>
      </c>
      <c r="AN160" s="108" t="str">
        <f>HYPERLINK('94KMInput'!AK296)</f>
        <v/>
      </c>
      <c r="AO160" s="108" t="str">
        <f>HYPERLINK('94KMInput'!AL296)</f>
        <v/>
      </c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</row>
    <row r="161" ht="10.5" customHeight="1">
      <c r="A161" s="87" t="str">
        <f t="shared" si="1"/>
        <v/>
      </c>
      <c r="B161" s="88" t="str">
        <f t="shared" si="2"/>
        <v/>
      </c>
      <c r="C161" s="88" t="str">
        <f t="shared" si="3"/>
        <v/>
      </c>
      <c r="D161" s="89" t="str">
        <f>'94KMInput'!B254</f>
        <v/>
      </c>
      <c r="E161" s="90" t="str">
        <f t="shared" si="19"/>
        <v/>
      </c>
      <c r="F161" s="91" t="str">
        <f>'94KMInput'!H254</f>
        <v/>
      </c>
      <c r="G161" s="90" t="str">
        <f>'94KMInput'!O254</f>
        <v/>
      </c>
      <c r="H161" s="90" t="str">
        <f>'94KMInput'!P254</f>
        <v/>
      </c>
      <c r="I161" s="90" t="str">
        <f>'94KMInput'!R254</f>
        <v/>
      </c>
      <c r="J161" s="91" t="str">
        <f>'94KMInput'!S254</f>
        <v/>
      </c>
      <c r="K161" s="92" t="str">
        <f>'94KMInput'!AD254</f>
        <v/>
      </c>
      <c r="L161" s="93"/>
      <c r="M161" s="94" t="str">
        <f>'94KMInput'!L254</f>
        <v/>
      </c>
      <c r="N161" s="90" t="str">
        <f>IF(M161="","",(IF(Q161='94KMInput'!K254,"","ERROR!")))</f>
        <v/>
      </c>
      <c r="O161" s="95"/>
      <c r="P161" s="96"/>
      <c r="Q161" s="69" t="str">
        <f t="shared" si="20"/>
        <v/>
      </c>
      <c r="R161" s="98"/>
      <c r="S161" s="98"/>
      <c r="T161" s="98"/>
      <c r="U161" s="99"/>
      <c r="V161" s="98"/>
      <c r="W161" s="98"/>
      <c r="X161" s="100" t="str">
        <f t="shared" si="21"/>
        <v/>
      </c>
      <c r="Y161" s="101"/>
      <c r="Z161" s="102"/>
      <c r="AA161" s="102"/>
      <c r="AB161" s="102"/>
      <c r="AC161" s="103" t="str">
        <f>'94KMInput'!T297</f>
        <v/>
      </c>
      <c r="AD161" s="104">
        <f>'94KMInput'!V297-'94KMInput'!U297</f>
        <v>0</v>
      </c>
      <c r="AE161" s="105" t="str">
        <f t="shared" si="4"/>
        <v/>
      </c>
      <c r="AF161" s="106">
        <v>3.75</v>
      </c>
      <c r="AG161" s="107">
        <f t="shared" si="5"/>
        <v>0</v>
      </c>
      <c r="AH161" s="108" t="str">
        <f>HYPERLINK('94KMInput'!AE297)</f>
        <v/>
      </c>
      <c r="AI161" s="108" t="str">
        <f>HYPERLINK('94KMInput'!AF297)</f>
        <v/>
      </c>
      <c r="AJ161" s="108" t="str">
        <f>HYPERLINK('94KMInput'!AG297)</f>
        <v/>
      </c>
      <c r="AK161" s="108" t="str">
        <f>HYPERLINK('94KMInput'!AH297)</f>
        <v/>
      </c>
      <c r="AL161" s="108" t="str">
        <f>HYPERLINK('94KMInput'!AI297)</f>
        <v/>
      </c>
      <c r="AM161" s="108" t="str">
        <f>HYPERLINK('94KMInput'!AJ297)</f>
        <v/>
      </c>
      <c r="AN161" s="108" t="str">
        <f>HYPERLINK('94KMInput'!AK297)</f>
        <v/>
      </c>
      <c r="AO161" s="108" t="str">
        <f>HYPERLINK('94KMInput'!AL297)</f>
        <v/>
      </c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  <c r="CH161" s="88"/>
      <c r="CI161" s="88"/>
      <c r="CJ161" s="88"/>
      <c r="CK161" s="88"/>
      <c r="CL161" s="88"/>
      <c r="CM161" s="88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</row>
    <row r="162" ht="10.5" customHeight="1">
      <c r="A162" s="87" t="str">
        <f t="shared" si="1"/>
        <v/>
      </c>
      <c r="B162" s="88" t="str">
        <f t="shared" si="2"/>
        <v/>
      </c>
      <c r="C162" s="88" t="str">
        <f t="shared" si="3"/>
        <v/>
      </c>
      <c r="D162" s="89" t="str">
        <f>'94KMInput'!B255</f>
        <v/>
      </c>
      <c r="E162" s="90" t="str">
        <f t="shared" si="19"/>
        <v/>
      </c>
      <c r="F162" s="91" t="str">
        <f>'94KMInput'!H255</f>
        <v/>
      </c>
      <c r="G162" s="90" t="str">
        <f>'94KMInput'!O255</f>
        <v/>
      </c>
      <c r="H162" s="90" t="str">
        <f>'94KMInput'!P255</f>
        <v/>
      </c>
      <c r="I162" s="90" t="str">
        <f>'94KMInput'!R255</f>
        <v/>
      </c>
      <c r="J162" s="91" t="str">
        <f>'94KMInput'!S255</f>
        <v/>
      </c>
      <c r="K162" s="92" t="str">
        <f>'94KMInput'!AD255</f>
        <v/>
      </c>
      <c r="L162" s="93"/>
      <c r="M162" s="94" t="str">
        <f>'94KMInput'!L255</f>
        <v/>
      </c>
      <c r="N162" s="90" t="str">
        <f>IF(M162="","",(IF(Q162='94KMInput'!K255,"","ERROR!")))</f>
        <v/>
      </c>
      <c r="O162" s="95"/>
      <c r="P162" s="96"/>
      <c r="Q162" s="69" t="str">
        <f t="shared" si="20"/>
        <v/>
      </c>
      <c r="R162" s="98"/>
      <c r="S162" s="98"/>
      <c r="T162" s="98"/>
      <c r="U162" s="99"/>
      <c r="V162" s="98"/>
      <c r="W162" s="98"/>
      <c r="X162" s="100" t="str">
        <f t="shared" si="21"/>
        <v/>
      </c>
      <c r="Y162" s="101"/>
      <c r="Z162" s="102"/>
      <c r="AA162" s="102"/>
      <c r="AB162" s="102"/>
      <c r="AC162" s="103" t="str">
        <f>'94KMInput'!T298</f>
        <v/>
      </c>
      <c r="AD162" s="104">
        <f>'94KMInput'!V298-'94KMInput'!U298</f>
        <v>0</v>
      </c>
      <c r="AE162" s="105" t="str">
        <f t="shared" si="4"/>
        <v/>
      </c>
      <c r="AF162" s="106">
        <v>3.75</v>
      </c>
      <c r="AG162" s="107">
        <f t="shared" si="5"/>
        <v>0</v>
      </c>
      <c r="AH162" s="108" t="str">
        <f>HYPERLINK('94KMInput'!AE298)</f>
        <v/>
      </c>
      <c r="AI162" s="108" t="str">
        <f>HYPERLINK('94KMInput'!AF298)</f>
        <v/>
      </c>
      <c r="AJ162" s="108" t="str">
        <f>HYPERLINK('94KMInput'!AG298)</f>
        <v/>
      </c>
      <c r="AK162" s="108" t="str">
        <f>HYPERLINK('94KMInput'!AH298)</f>
        <v/>
      </c>
      <c r="AL162" s="108" t="str">
        <f>HYPERLINK('94KMInput'!AI298)</f>
        <v/>
      </c>
      <c r="AM162" s="108" t="str">
        <f>HYPERLINK('94KMInput'!AJ298)</f>
        <v/>
      </c>
      <c r="AN162" s="108" t="str">
        <f>HYPERLINK('94KMInput'!AK298)</f>
        <v/>
      </c>
      <c r="AO162" s="108" t="str">
        <f>HYPERLINK('94KMInput'!AL298)</f>
        <v/>
      </c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  <c r="CH162" s="88"/>
      <c r="CI162" s="88"/>
      <c r="CJ162" s="88"/>
      <c r="CK162" s="88"/>
      <c r="CL162" s="8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</row>
    <row r="163" ht="10.5" customHeight="1">
      <c r="A163" s="87" t="str">
        <f t="shared" si="1"/>
        <v/>
      </c>
      <c r="B163" s="88" t="str">
        <f t="shared" si="2"/>
        <v/>
      </c>
      <c r="C163" s="88" t="str">
        <f t="shared" si="3"/>
        <v/>
      </c>
      <c r="D163" s="89" t="str">
        <f>'94KMInput'!B256</f>
        <v/>
      </c>
      <c r="E163" s="90" t="str">
        <f t="shared" si="19"/>
        <v/>
      </c>
      <c r="F163" s="91" t="str">
        <f>'94KMInput'!H256</f>
        <v/>
      </c>
      <c r="G163" s="90" t="str">
        <f>'94KMInput'!O256</f>
        <v/>
      </c>
      <c r="H163" s="90" t="str">
        <f>'94KMInput'!P256</f>
        <v/>
      </c>
      <c r="I163" s="90" t="str">
        <f>'94KMInput'!R256</f>
        <v/>
      </c>
      <c r="J163" s="91" t="str">
        <f>'94KMInput'!S256</f>
        <v/>
      </c>
      <c r="K163" s="92" t="str">
        <f>'94KMInput'!AD256</f>
        <v/>
      </c>
      <c r="L163" s="93"/>
      <c r="M163" s="94" t="str">
        <f>'94KMInput'!L256</f>
        <v/>
      </c>
      <c r="N163" s="90" t="str">
        <f>IF(M163="","",(IF(Q163='94KMInput'!K256,"","ERROR!")))</f>
        <v/>
      </c>
      <c r="O163" s="95"/>
      <c r="P163" s="96"/>
      <c r="Q163" s="69" t="str">
        <f t="shared" si="20"/>
        <v/>
      </c>
      <c r="R163" s="98"/>
      <c r="S163" s="98"/>
      <c r="T163" s="98"/>
      <c r="U163" s="99"/>
      <c r="V163" s="98"/>
      <c r="W163" s="98"/>
      <c r="X163" s="100" t="str">
        <f t="shared" si="21"/>
        <v/>
      </c>
      <c r="Y163" s="101"/>
      <c r="Z163" s="102"/>
      <c r="AA163" s="102"/>
      <c r="AB163" s="102"/>
      <c r="AC163" s="103" t="str">
        <f>'94KMInput'!T299</f>
        <v/>
      </c>
      <c r="AD163" s="104">
        <f>'94KMInput'!V299-'94KMInput'!U299</f>
        <v>0</v>
      </c>
      <c r="AE163" s="105" t="str">
        <f t="shared" si="4"/>
        <v/>
      </c>
      <c r="AF163" s="106">
        <v>3.75</v>
      </c>
      <c r="AG163" s="107">
        <f t="shared" si="5"/>
        <v>0</v>
      </c>
      <c r="AH163" s="108" t="str">
        <f>HYPERLINK('94KMInput'!AE299)</f>
        <v/>
      </c>
      <c r="AI163" s="108" t="str">
        <f>HYPERLINK('94KMInput'!AF299)</f>
        <v/>
      </c>
      <c r="AJ163" s="108" t="str">
        <f>HYPERLINK('94KMInput'!AG299)</f>
        <v/>
      </c>
      <c r="AK163" s="108" t="str">
        <f>HYPERLINK('94KMInput'!AH299)</f>
        <v/>
      </c>
      <c r="AL163" s="108" t="str">
        <f>HYPERLINK('94KMInput'!AI299)</f>
        <v/>
      </c>
      <c r="AM163" s="108" t="str">
        <f>HYPERLINK('94KMInput'!AJ299)</f>
        <v/>
      </c>
      <c r="AN163" s="108" t="str">
        <f>HYPERLINK('94KMInput'!AK299)</f>
        <v/>
      </c>
      <c r="AO163" s="108" t="str">
        <f>HYPERLINK('94KMInput'!AL299)</f>
        <v/>
      </c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</row>
    <row r="164" ht="10.5" customHeight="1">
      <c r="A164" s="87" t="str">
        <f t="shared" si="1"/>
        <v/>
      </c>
      <c r="B164" s="88" t="str">
        <f t="shared" si="2"/>
        <v/>
      </c>
      <c r="C164" s="88" t="str">
        <f t="shared" si="3"/>
        <v/>
      </c>
      <c r="D164" s="89" t="str">
        <f>'94KMInput'!B257</f>
        <v/>
      </c>
      <c r="E164" s="90" t="str">
        <f t="shared" si="19"/>
        <v/>
      </c>
      <c r="F164" s="91" t="str">
        <f>'94KMInput'!H257</f>
        <v/>
      </c>
      <c r="G164" s="90" t="str">
        <f>'94KMInput'!O257</f>
        <v/>
      </c>
      <c r="H164" s="90" t="str">
        <f>'94KMInput'!P257</f>
        <v/>
      </c>
      <c r="I164" s="90" t="str">
        <f>'94KMInput'!R257</f>
        <v/>
      </c>
      <c r="J164" s="91" t="str">
        <f>'94KMInput'!S257</f>
        <v/>
      </c>
      <c r="K164" s="92" t="str">
        <f>'94KMInput'!AD257</f>
        <v/>
      </c>
      <c r="L164" s="93"/>
      <c r="M164" s="94" t="str">
        <f>'94KMInput'!L257</f>
        <v/>
      </c>
      <c r="N164" s="90" t="str">
        <f>IF(M164="","",(IF(Q164='94KMInput'!K257,"","ERROR!")))</f>
        <v/>
      </c>
      <c r="O164" s="95"/>
      <c r="P164" s="96"/>
      <c r="Q164" s="69" t="str">
        <f t="shared" si="20"/>
        <v/>
      </c>
      <c r="R164" s="98"/>
      <c r="S164" s="98"/>
      <c r="T164" s="98"/>
      <c r="U164" s="99"/>
      <c r="V164" s="98"/>
      <c r="W164" s="98"/>
      <c r="X164" s="100" t="str">
        <f t="shared" si="21"/>
        <v/>
      </c>
      <c r="Y164" s="101"/>
      <c r="Z164" s="102"/>
      <c r="AA164" s="102"/>
      <c r="AB164" s="102"/>
      <c r="AC164" s="103" t="str">
        <f>'94KMInput'!T300</f>
        <v/>
      </c>
      <c r="AD164" s="104">
        <f>'94KMInput'!V300-'94KMInput'!U300</f>
        <v>0</v>
      </c>
      <c r="AE164" s="105" t="str">
        <f t="shared" si="4"/>
        <v/>
      </c>
      <c r="AF164" s="106">
        <v>3.75</v>
      </c>
      <c r="AG164" s="107">
        <f t="shared" si="5"/>
        <v>0</v>
      </c>
      <c r="AH164" s="108" t="str">
        <f>HYPERLINK('94KMInput'!AE300)</f>
        <v/>
      </c>
      <c r="AI164" s="108" t="str">
        <f>HYPERLINK('94KMInput'!AF300)</f>
        <v/>
      </c>
      <c r="AJ164" s="108" t="str">
        <f>HYPERLINK('94KMInput'!AG300)</f>
        <v/>
      </c>
      <c r="AK164" s="108" t="str">
        <f>HYPERLINK('94KMInput'!AH300)</f>
        <v/>
      </c>
      <c r="AL164" s="108" t="str">
        <f>HYPERLINK('94KMInput'!AI300)</f>
        <v/>
      </c>
      <c r="AM164" s="108" t="str">
        <f>HYPERLINK('94KMInput'!AJ300)</f>
        <v/>
      </c>
      <c r="AN164" s="108" t="str">
        <f>HYPERLINK('94KMInput'!AK300)</f>
        <v/>
      </c>
      <c r="AO164" s="108" t="str">
        <f>HYPERLINK('94KMInput'!AL300)</f>
        <v/>
      </c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</row>
    <row r="165" ht="10.5" customHeight="1">
      <c r="A165" s="87" t="str">
        <f t="shared" si="1"/>
        <v/>
      </c>
      <c r="B165" s="88" t="str">
        <f t="shared" si="2"/>
        <v/>
      </c>
      <c r="C165" s="88" t="str">
        <f t="shared" si="3"/>
        <v/>
      </c>
      <c r="D165" s="89" t="str">
        <f>'94KMInput'!B258</f>
        <v/>
      </c>
      <c r="E165" s="90" t="str">
        <f t="shared" si="19"/>
        <v/>
      </c>
      <c r="F165" s="91" t="str">
        <f>'94KMInput'!H258</f>
        <v/>
      </c>
      <c r="G165" s="90" t="str">
        <f>'94KMInput'!O258</f>
        <v/>
      </c>
      <c r="H165" s="90" t="str">
        <f>'94KMInput'!P258</f>
        <v/>
      </c>
      <c r="I165" s="90" t="str">
        <f>'94KMInput'!R258</f>
        <v/>
      </c>
      <c r="J165" s="91" t="str">
        <f>'94KMInput'!S258</f>
        <v/>
      </c>
      <c r="K165" s="92" t="str">
        <f>'94KMInput'!AD258</f>
        <v/>
      </c>
      <c r="L165" s="93"/>
      <c r="M165" s="94" t="str">
        <f>'94KMInput'!L258</f>
        <v/>
      </c>
      <c r="N165" s="90" t="str">
        <f>IF(M165="","",(IF(Q165='94KMInput'!K258,"","ERROR!")))</f>
        <v/>
      </c>
      <c r="O165" s="95"/>
      <c r="P165" s="96"/>
      <c r="Q165" s="69" t="str">
        <f t="shared" si="20"/>
        <v/>
      </c>
      <c r="R165" s="98"/>
      <c r="S165" s="98"/>
      <c r="T165" s="98"/>
      <c r="U165" s="99"/>
      <c r="V165" s="98"/>
      <c r="W165" s="98"/>
      <c r="X165" s="100" t="str">
        <f t="shared" si="21"/>
        <v/>
      </c>
      <c r="Y165" s="101"/>
      <c r="Z165" s="102"/>
      <c r="AA165" s="102"/>
      <c r="AB165" s="102"/>
      <c r="AC165" s="103" t="str">
        <f>'94KMInput'!T301</f>
        <v/>
      </c>
      <c r="AD165" s="104">
        <f>'94KMInput'!V301-'94KMInput'!U301</f>
        <v>0</v>
      </c>
      <c r="AE165" s="105" t="str">
        <f t="shared" si="4"/>
        <v/>
      </c>
      <c r="AF165" s="106">
        <v>3.75</v>
      </c>
      <c r="AG165" s="107">
        <f t="shared" si="5"/>
        <v>0</v>
      </c>
      <c r="AH165" s="108" t="str">
        <f>HYPERLINK('94KMInput'!AE301)</f>
        <v/>
      </c>
      <c r="AI165" s="108" t="str">
        <f>HYPERLINK('94KMInput'!AF301)</f>
        <v/>
      </c>
      <c r="AJ165" s="108" t="str">
        <f>HYPERLINK('94KMInput'!AG301)</f>
        <v/>
      </c>
      <c r="AK165" s="108" t="str">
        <f>HYPERLINK('94KMInput'!AH301)</f>
        <v/>
      </c>
      <c r="AL165" s="108" t="str">
        <f>HYPERLINK('94KMInput'!AI301)</f>
        <v/>
      </c>
      <c r="AM165" s="108" t="str">
        <f>HYPERLINK('94KMInput'!AJ301)</f>
        <v/>
      </c>
      <c r="AN165" s="108" t="str">
        <f>HYPERLINK('94KMInput'!AK301)</f>
        <v/>
      </c>
      <c r="AO165" s="108" t="str">
        <f>HYPERLINK('94KMInput'!AL301)</f>
        <v/>
      </c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  <c r="CH165" s="88"/>
      <c r="CI165" s="88"/>
      <c r="CJ165" s="8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</row>
    <row r="166" ht="10.5" customHeight="1">
      <c r="A166" s="87" t="str">
        <f t="shared" si="1"/>
        <v/>
      </c>
      <c r="B166" s="88" t="str">
        <f t="shared" si="2"/>
        <v/>
      </c>
      <c r="C166" s="88" t="str">
        <f t="shared" si="3"/>
        <v/>
      </c>
      <c r="D166" s="89" t="str">
        <f>'94KMInput'!B259</f>
        <v/>
      </c>
      <c r="E166" s="90" t="str">
        <f t="shared" si="19"/>
        <v/>
      </c>
      <c r="F166" s="91" t="str">
        <f>'94KMInput'!H259</f>
        <v/>
      </c>
      <c r="G166" s="90" t="str">
        <f>'94KMInput'!O259</f>
        <v/>
      </c>
      <c r="H166" s="90" t="str">
        <f>'94KMInput'!P259</f>
        <v/>
      </c>
      <c r="I166" s="90" t="str">
        <f>'94KMInput'!R259</f>
        <v/>
      </c>
      <c r="J166" s="91" t="str">
        <f>'94KMInput'!S259</f>
        <v/>
      </c>
      <c r="K166" s="92" t="str">
        <f>'94KMInput'!AD259</f>
        <v/>
      </c>
      <c r="L166" s="93"/>
      <c r="M166" s="94" t="str">
        <f>'94KMInput'!L259</f>
        <v/>
      </c>
      <c r="N166" s="90" t="str">
        <f>IF(M166="","",(IF(Q166='94KMInput'!K259,"","ERROR!")))</f>
        <v/>
      </c>
      <c r="O166" s="95"/>
      <c r="P166" s="96"/>
      <c r="Q166" s="69" t="str">
        <f t="shared" si="20"/>
        <v/>
      </c>
      <c r="R166" s="98"/>
      <c r="S166" s="98"/>
      <c r="T166" s="98"/>
      <c r="U166" s="99"/>
      <c r="V166" s="98"/>
      <c r="W166" s="98"/>
      <c r="X166" s="100" t="str">
        <f t="shared" si="21"/>
        <v/>
      </c>
      <c r="Y166" s="101"/>
      <c r="Z166" s="102"/>
      <c r="AA166" s="102"/>
      <c r="AB166" s="102"/>
      <c r="AC166" s="103" t="str">
        <f>'94KMInput'!T302</f>
        <v/>
      </c>
      <c r="AD166" s="104">
        <f>'94KMInput'!V302-'94KMInput'!U302</f>
        <v>0</v>
      </c>
      <c r="AE166" s="105" t="str">
        <f t="shared" si="4"/>
        <v/>
      </c>
      <c r="AF166" s="106">
        <v>3.75</v>
      </c>
      <c r="AG166" s="107">
        <f t="shared" si="5"/>
        <v>0</v>
      </c>
      <c r="AH166" s="108" t="str">
        <f>HYPERLINK('94KMInput'!AE302)</f>
        <v/>
      </c>
      <c r="AI166" s="108" t="str">
        <f>HYPERLINK('94KMInput'!AF302)</f>
        <v/>
      </c>
      <c r="AJ166" s="108" t="str">
        <f>HYPERLINK('94KMInput'!AG302)</f>
        <v/>
      </c>
      <c r="AK166" s="108" t="str">
        <f>HYPERLINK('94KMInput'!AH302)</f>
        <v/>
      </c>
      <c r="AL166" s="108" t="str">
        <f>HYPERLINK('94KMInput'!AI302)</f>
        <v/>
      </c>
      <c r="AM166" s="108" t="str">
        <f>HYPERLINK('94KMInput'!AJ302)</f>
        <v/>
      </c>
      <c r="AN166" s="108" t="str">
        <f>HYPERLINK('94KMInput'!AK302)</f>
        <v/>
      </c>
      <c r="AO166" s="108" t="str">
        <f>HYPERLINK('94KMInput'!AL302)</f>
        <v/>
      </c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  <c r="CH166" s="88"/>
      <c r="CI166" s="8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88"/>
      <c r="CZ166" s="88"/>
      <c r="DA166" s="88"/>
      <c r="DB166" s="88"/>
      <c r="DC166" s="88"/>
    </row>
    <row r="167" ht="10.5" customHeight="1">
      <c r="A167" s="87" t="str">
        <f t="shared" si="1"/>
        <v/>
      </c>
      <c r="B167" s="88" t="str">
        <f t="shared" si="2"/>
        <v/>
      </c>
      <c r="C167" s="88" t="str">
        <f t="shared" si="3"/>
        <v/>
      </c>
      <c r="D167" s="89" t="str">
        <f>'94KMInput'!B260</f>
        <v/>
      </c>
      <c r="E167" s="90" t="str">
        <f t="shared" si="19"/>
        <v/>
      </c>
      <c r="F167" s="91" t="str">
        <f>'94KMInput'!H260</f>
        <v/>
      </c>
      <c r="G167" s="90" t="str">
        <f>'94KMInput'!O260</f>
        <v/>
      </c>
      <c r="H167" s="90" t="str">
        <f>'94KMInput'!P260</f>
        <v/>
      </c>
      <c r="I167" s="90" t="str">
        <f>'94KMInput'!R260</f>
        <v/>
      </c>
      <c r="J167" s="91" t="str">
        <f>'94KMInput'!S260</f>
        <v/>
      </c>
      <c r="K167" s="92" t="str">
        <f>'94KMInput'!AD260</f>
        <v/>
      </c>
      <c r="L167" s="93"/>
      <c r="M167" s="94" t="str">
        <f>'94KMInput'!L260</f>
        <v/>
      </c>
      <c r="N167" s="90" t="str">
        <f>IF(M167="","",(IF(Q167='94KMInput'!K260,"","ERROR!")))</f>
        <v/>
      </c>
      <c r="O167" s="95"/>
      <c r="P167" s="96"/>
      <c r="Q167" s="69" t="str">
        <f t="shared" si="20"/>
        <v/>
      </c>
      <c r="R167" s="98"/>
      <c r="S167" s="98"/>
      <c r="T167" s="98"/>
      <c r="U167" s="99"/>
      <c r="V167" s="98"/>
      <c r="W167" s="98"/>
      <c r="X167" s="100" t="str">
        <f t="shared" si="21"/>
        <v/>
      </c>
      <c r="Y167" s="101"/>
      <c r="Z167" s="102"/>
      <c r="AA167" s="102"/>
      <c r="AB167" s="102"/>
      <c r="AC167" s="103" t="str">
        <f>'94KMInput'!T303</f>
        <v/>
      </c>
      <c r="AD167" s="104">
        <f>'94KMInput'!V303-'94KMInput'!U303</f>
        <v>0</v>
      </c>
      <c r="AE167" s="105" t="str">
        <f t="shared" si="4"/>
        <v/>
      </c>
      <c r="AF167" s="106">
        <v>3.75</v>
      </c>
      <c r="AG167" s="107">
        <f t="shared" si="5"/>
        <v>0</v>
      </c>
      <c r="AH167" s="108" t="str">
        <f>HYPERLINK('94KMInput'!AE303)</f>
        <v/>
      </c>
      <c r="AI167" s="108" t="str">
        <f>HYPERLINK('94KMInput'!AF303)</f>
        <v/>
      </c>
      <c r="AJ167" s="108" t="str">
        <f>HYPERLINK('94KMInput'!AG303)</f>
        <v/>
      </c>
      <c r="AK167" s="108" t="str">
        <f>HYPERLINK('94KMInput'!AH303)</f>
        <v/>
      </c>
      <c r="AL167" s="108" t="str">
        <f>HYPERLINK('94KMInput'!AI303)</f>
        <v/>
      </c>
      <c r="AM167" s="108" t="str">
        <f>HYPERLINK('94KMInput'!AJ303)</f>
        <v/>
      </c>
      <c r="AN167" s="108" t="str">
        <f>HYPERLINK('94KMInput'!AK303)</f>
        <v/>
      </c>
      <c r="AO167" s="108" t="str">
        <f>HYPERLINK('94KMInput'!AL303)</f>
        <v/>
      </c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  <c r="CH167" s="88"/>
      <c r="CI167" s="88"/>
      <c r="CJ167" s="88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</row>
    <row r="168" ht="10.5" customHeight="1">
      <c r="A168" s="87" t="str">
        <f t="shared" si="1"/>
        <v/>
      </c>
      <c r="B168" s="88" t="str">
        <f t="shared" si="2"/>
        <v/>
      </c>
      <c r="C168" s="88" t="str">
        <f t="shared" si="3"/>
        <v/>
      </c>
      <c r="D168" s="89" t="str">
        <f>'94KMInput'!B261</f>
        <v/>
      </c>
      <c r="E168" s="90" t="str">
        <f t="shared" si="19"/>
        <v/>
      </c>
      <c r="F168" s="91" t="str">
        <f>'94KMInput'!H261</f>
        <v/>
      </c>
      <c r="G168" s="90" t="str">
        <f>'94KMInput'!O261</f>
        <v/>
      </c>
      <c r="H168" s="90" t="str">
        <f>'94KMInput'!P261</f>
        <v/>
      </c>
      <c r="I168" s="90" t="str">
        <f>'94KMInput'!R261</f>
        <v/>
      </c>
      <c r="J168" s="91" t="str">
        <f>'94KMInput'!S261</f>
        <v/>
      </c>
      <c r="K168" s="92" t="str">
        <f>'94KMInput'!AD261</f>
        <v/>
      </c>
      <c r="L168" s="93"/>
      <c r="M168" s="94" t="str">
        <f>'94KMInput'!L261</f>
        <v/>
      </c>
      <c r="N168" s="90" t="str">
        <f>IF(M168="","",(IF(Q168='94KMInput'!K261,"","ERROR!")))</f>
        <v/>
      </c>
      <c r="O168" s="95"/>
      <c r="P168" s="96"/>
      <c r="Q168" s="69" t="str">
        <f t="shared" si="20"/>
        <v/>
      </c>
      <c r="R168" s="98"/>
      <c r="S168" s="98"/>
      <c r="T168" s="98"/>
      <c r="U168" s="99"/>
      <c r="V168" s="98"/>
      <c r="W168" s="98"/>
      <c r="X168" s="100" t="str">
        <f t="shared" si="21"/>
        <v/>
      </c>
      <c r="Y168" s="101"/>
      <c r="Z168" s="102"/>
      <c r="AA168" s="102"/>
      <c r="AB168" s="102"/>
      <c r="AC168" s="103" t="str">
        <f>'94KMInput'!T304</f>
        <v/>
      </c>
      <c r="AD168" s="104">
        <f>'94KMInput'!V304-'94KMInput'!U304</f>
        <v>0</v>
      </c>
      <c r="AE168" s="105" t="str">
        <f t="shared" si="4"/>
        <v/>
      </c>
      <c r="AF168" s="106">
        <v>3.75</v>
      </c>
      <c r="AG168" s="107">
        <f t="shared" si="5"/>
        <v>0</v>
      </c>
      <c r="AH168" s="108" t="str">
        <f>HYPERLINK('94KMInput'!AE304)</f>
        <v/>
      </c>
      <c r="AI168" s="108" t="str">
        <f>HYPERLINK('94KMInput'!AF304)</f>
        <v/>
      </c>
      <c r="AJ168" s="108" t="str">
        <f>HYPERLINK('94KMInput'!AG304)</f>
        <v/>
      </c>
      <c r="AK168" s="108" t="str">
        <f>HYPERLINK('94KMInput'!AH304)</f>
        <v/>
      </c>
      <c r="AL168" s="108" t="str">
        <f>HYPERLINK('94KMInput'!AI304)</f>
        <v/>
      </c>
      <c r="AM168" s="108" t="str">
        <f>HYPERLINK('94KMInput'!AJ304)</f>
        <v/>
      </c>
      <c r="AN168" s="108" t="str">
        <f>HYPERLINK('94KMInput'!AK304)</f>
        <v/>
      </c>
      <c r="AO168" s="108" t="str">
        <f>HYPERLINK('94KMInput'!AL304)</f>
        <v/>
      </c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</row>
    <row r="169" ht="10.5" customHeight="1">
      <c r="A169" s="87" t="str">
        <f t="shared" si="1"/>
        <v/>
      </c>
      <c r="B169" s="88" t="str">
        <f t="shared" si="2"/>
        <v/>
      </c>
      <c r="C169" s="88" t="str">
        <f t="shared" si="3"/>
        <v/>
      </c>
      <c r="D169" s="89" t="str">
        <f>'94KMInput'!B262</f>
        <v/>
      </c>
      <c r="E169" s="90" t="str">
        <f t="shared" si="19"/>
        <v/>
      </c>
      <c r="F169" s="91" t="str">
        <f>'94KMInput'!H262</f>
        <v/>
      </c>
      <c r="G169" s="90" t="str">
        <f>'94KMInput'!O262</f>
        <v/>
      </c>
      <c r="H169" s="90" t="str">
        <f>'94KMInput'!P262</f>
        <v/>
      </c>
      <c r="I169" s="90" t="str">
        <f>'94KMInput'!R262</f>
        <v/>
      </c>
      <c r="J169" s="91" t="str">
        <f>'94KMInput'!S262</f>
        <v/>
      </c>
      <c r="K169" s="92" t="str">
        <f>'94KMInput'!AD262</f>
        <v/>
      </c>
      <c r="L169" s="93"/>
      <c r="M169" s="94" t="str">
        <f>'94KMInput'!L262</f>
        <v/>
      </c>
      <c r="N169" s="90" t="str">
        <f>IF(M169="","",(IF(Q169='94KMInput'!K262,"","ERROR!")))</f>
        <v/>
      </c>
      <c r="O169" s="95"/>
      <c r="P169" s="96"/>
      <c r="Q169" s="69" t="str">
        <f t="shared" si="20"/>
        <v/>
      </c>
      <c r="R169" s="98"/>
      <c r="S169" s="98"/>
      <c r="T169" s="98"/>
      <c r="U169" s="99"/>
      <c r="V169" s="98"/>
      <c r="W169" s="98"/>
      <c r="X169" s="100" t="str">
        <f t="shared" si="21"/>
        <v/>
      </c>
      <c r="Y169" s="101"/>
      <c r="Z169" s="102"/>
      <c r="AA169" s="102"/>
      <c r="AB169" s="102"/>
      <c r="AC169" s="103" t="str">
        <f>'94KMInput'!T305</f>
        <v/>
      </c>
      <c r="AD169" s="104">
        <f>'94KMInput'!V305-'94KMInput'!U305</f>
        <v>0</v>
      </c>
      <c r="AE169" s="105" t="str">
        <f t="shared" si="4"/>
        <v/>
      </c>
      <c r="AF169" s="106">
        <v>3.75</v>
      </c>
      <c r="AG169" s="107">
        <f t="shared" si="5"/>
        <v>0</v>
      </c>
      <c r="AH169" s="108" t="str">
        <f>HYPERLINK('94KMInput'!AE305)</f>
        <v/>
      </c>
      <c r="AI169" s="108" t="str">
        <f>HYPERLINK('94KMInput'!AF305)</f>
        <v/>
      </c>
      <c r="AJ169" s="108" t="str">
        <f>HYPERLINK('94KMInput'!AG305)</f>
        <v/>
      </c>
      <c r="AK169" s="108" t="str">
        <f>HYPERLINK('94KMInput'!AH305)</f>
        <v/>
      </c>
      <c r="AL169" s="108" t="str">
        <f>HYPERLINK('94KMInput'!AI305)</f>
        <v/>
      </c>
      <c r="AM169" s="108" t="str">
        <f>HYPERLINK('94KMInput'!AJ305)</f>
        <v/>
      </c>
      <c r="AN169" s="108" t="str">
        <f>HYPERLINK('94KMInput'!AK305)</f>
        <v/>
      </c>
      <c r="AO169" s="108" t="str">
        <f>HYPERLINK('94KMInput'!AL305)</f>
        <v/>
      </c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</row>
    <row r="170" ht="10.5" customHeight="1">
      <c r="A170" s="87" t="str">
        <f t="shared" si="1"/>
        <v/>
      </c>
      <c r="B170" s="88" t="str">
        <f t="shared" si="2"/>
        <v/>
      </c>
      <c r="C170" s="88" t="str">
        <f t="shared" si="3"/>
        <v/>
      </c>
      <c r="D170" s="89" t="str">
        <f>'94KMInput'!B263</f>
        <v/>
      </c>
      <c r="E170" s="90" t="str">
        <f t="shared" si="19"/>
        <v/>
      </c>
      <c r="F170" s="91" t="str">
        <f>'94KMInput'!H263</f>
        <v/>
      </c>
      <c r="G170" s="90" t="str">
        <f>'94KMInput'!O263</f>
        <v/>
      </c>
      <c r="H170" s="90" t="str">
        <f>'94KMInput'!P263</f>
        <v/>
      </c>
      <c r="I170" s="90" t="str">
        <f>'94KMInput'!R263</f>
        <v/>
      </c>
      <c r="J170" s="91" t="str">
        <f>'94KMInput'!S263</f>
        <v/>
      </c>
      <c r="K170" s="92" t="str">
        <f>'94KMInput'!AD263</f>
        <v/>
      </c>
      <c r="L170" s="93"/>
      <c r="M170" s="94" t="str">
        <f>'94KMInput'!L263</f>
        <v/>
      </c>
      <c r="N170" s="90" t="str">
        <f>IF(M170="","",(IF(Q170='94KMInput'!K263,"","ERROR!")))</f>
        <v/>
      </c>
      <c r="O170" s="95"/>
      <c r="P170" s="96"/>
      <c r="Q170" s="69" t="str">
        <f t="shared" si="20"/>
        <v/>
      </c>
      <c r="R170" s="98"/>
      <c r="S170" s="98"/>
      <c r="T170" s="98"/>
      <c r="U170" s="99"/>
      <c r="V170" s="98"/>
      <c r="W170" s="98"/>
      <c r="X170" s="100" t="str">
        <f t="shared" si="21"/>
        <v/>
      </c>
      <c r="Y170" s="101"/>
      <c r="Z170" s="102"/>
      <c r="AA170" s="102"/>
      <c r="AB170" s="102"/>
      <c r="AC170" s="103" t="str">
        <f>'94KMInput'!T306</f>
        <v/>
      </c>
      <c r="AD170" s="104">
        <f>'94KMInput'!V306-'94KMInput'!U306</f>
        <v>0</v>
      </c>
      <c r="AE170" s="105" t="str">
        <f t="shared" si="4"/>
        <v/>
      </c>
      <c r="AF170" s="106">
        <v>3.75</v>
      </c>
      <c r="AG170" s="107">
        <f t="shared" si="5"/>
        <v>0</v>
      </c>
      <c r="AH170" s="108" t="str">
        <f>HYPERLINK('94KMInput'!AE306)</f>
        <v/>
      </c>
      <c r="AI170" s="108" t="str">
        <f>HYPERLINK('94KMInput'!AF306)</f>
        <v/>
      </c>
      <c r="AJ170" s="108" t="str">
        <f>HYPERLINK('94KMInput'!AG306)</f>
        <v/>
      </c>
      <c r="AK170" s="108" t="str">
        <f>HYPERLINK('94KMInput'!AH306)</f>
        <v/>
      </c>
      <c r="AL170" s="108" t="str">
        <f>HYPERLINK('94KMInput'!AI306)</f>
        <v/>
      </c>
      <c r="AM170" s="108" t="str">
        <f>HYPERLINK('94KMInput'!AJ306)</f>
        <v/>
      </c>
      <c r="AN170" s="108" t="str">
        <f>HYPERLINK('94KMInput'!AK306)</f>
        <v/>
      </c>
      <c r="AO170" s="108" t="str">
        <f>HYPERLINK('94KMInput'!AL306)</f>
        <v/>
      </c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</row>
    <row r="171" ht="10.5" customHeight="1">
      <c r="A171" s="87" t="str">
        <f t="shared" si="1"/>
        <v/>
      </c>
      <c r="B171" s="88" t="str">
        <f t="shared" si="2"/>
        <v/>
      </c>
      <c r="C171" s="88" t="str">
        <f t="shared" si="3"/>
        <v/>
      </c>
      <c r="D171" s="89" t="str">
        <f>'94KMInput'!B264</f>
        <v/>
      </c>
      <c r="E171" s="90" t="str">
        <f t="shared" si="19"/>
        <v/>
      </c>
      <c r="F171" s="91" t="str">
        <f>'94KMInput'!H264</f>
        <v/>
      </c>
      <c r="G171" s="90" t="str">
        <f>'94KMInput'!O264</f>
        <v/>
      </c>
      <c r="H171" s="90" t="str">
        <f>'94KMInput'!P264</f>
        <v/>
      </c>
      <c r="I171" s="90" t="str">
        <f>'94KMInput'!R264</f>
        <v/>
      </c>
      <c r="J171" s="91" t="str">
        <f>'94KMInput'!S264</f>
        <v/>
      </c>
      <c r="K171" s="92" t="str">
        <f>'94KMInput'!AD264</f>
        <v/>
      </c>
      <c r="L171" s="93"/>
      <c r="M171" s="94" t="str">
        <f>'94KMInput'!L264</f>
        <v/>
      </c>
      <c r="N171" s="90" t="str">
        <f>IF(M171="","",(IF(Q171='94KMInput'!K264,"","ERROR!")))</f>
        <v/>
      </c>
      <c r="O171" s="95"/>
      <c r="P171" s="96"/>
      <c r="Q171" s="69" t="str">
        <f t="shared" si="20"/>
        <v/>
      </c>
      <c r="R171" s="98"/>
      <c r="S171" s="98"/>
      <c r="T171" s="98"/>
      <c r="U171" s="99"/>
      <c r="V171" s="98"/>
      <c r="W171" s="98"/>
      <c r="X171" s="100" t="str">
        <f t="shared" si="21"/>
        <v/>
      </c>
      <c r="Y171" s="101"/>
      <c r="Z171" s="102"/>
      <c r="AA171" s="102"/>
      <c r="AB171" s="102"/>
      <c r="AC171" s="103" t="str">
        <f>'94KMInput'!T307</f>
        <v/>
      </c>
      <c r="AD171" s="104">
        <f>'94KMInput'!V307-'94KMInput'!U307</f>
        <v>0</v>
      </c>
      <c r="AE171" s="105" t="str">
        <f t="shared" si="4"/>
        <v/>
      </c>
      <c r="AF171" s="106">
        <v>3.75</v>
      </c>
      <c r="AG171" s="107">
        <f t="shared" si="5"/>
        <v>0</v>
      </c>
      <c r="AH171" s="108" t="str">
        <f>HYPERLINK('94KMInput'!AE307)</f>
        <v/>
      </c>
      <c r="AI171" s="108" t="str">
        <f>HYPERLINK('94KMInput'!AF307)</f>
        <v/>
      </c>
      <c r="AJ171" s="108" t="str">
        <f>HYPERLINK('94KMInput'!AG307)</f>
        <v/>
      </c>
      <c r="AK171" s="108" t="str">
        <f>HYPERLINK('94KMInput'!AH307)</f>
        <v/>
      </c>
      <c r="AL171" s="108" t="str">
        <f>HYPERLINK('94KMInput'!AI307)</f>
        <v/>
      </c>
      <c r="AM171" s="108" t="str">
        <f>HYPERLINK('94KMInput'!AJ307)</f>
        <v/>
      </c>
      <c r="AN171" s="108" t="str">
        <f>HYPERLINK('94KMInput'!AK307)</f>
        <v/>
      </c>
      <c r="AO171" s="108" t="str">
        <f>HYPERLINK('94KMInput'!AL307)</f>
        <v/>
      </c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  <c r="CH171" s="88"/>
      <c r="CI171" s="88"/>
      <c r="CJ171" s="88"/>
      <c r="CK171" s="88"/>
      <c r="CL171" s="88"/>
      <c r="CM171" s="88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</row>
    <row r="172" ht="10.5" customHeight="1">
      <c r="A172" s="87" t="str">
        <f t="shared" si="1"/>
        <v/>
      </c>
      <c r="B172" s="88" t="str">
        <f t="shared" si="2"/>
        <v/>
      </c>
      <c r="C172" s="88" t="str">
        <f t="shared" si="3"/>
        <v/>
      </c>
      <c r="D172" s="89" t="str">
        <f>'94KMInput'!B265</f>
        <v/>
      </c>
      <c r="E172" s="90" t="str">
        <f t="shared" si="19"/>
        <v/>
      </c>
      <c r="F172" s="91" t="str">
        <f>'94KMInput'!H265</f>
        <v/>
      </c>
      <c r="G172" s="90" t="str">
        <f>'94KMInput'!O265</f>
        <v/>
      </c>
      <c r="H172" s="90" t="str">
        <f>'94KMInput'!P265</f>
        <v/>
      </c>
      <c r="I172" s="90" t="str">
        <f>'94KMInput'!R265</f>
        <v/>
      </c>
      <c r="J172" s="91" t="str">
        <f>'94KMInput'!S265</f>
        <v/>
      </c>
      <c r="K172" s="92" t="str">
        <f>'94KMInput'!AD265</f>
        <v/>
      </c>
      <c r="L172" s="93"/>
      <c r="M172" s="94" t="str">
        <f>'94KMInput'!L265</f>
        <v/>
      </c>
      <c r="N172" s="90" t="str">
        <f>IF(M172="","",(IF(Q172='94KMInput'!K265,"","ERROR!")))</f>
        <v/>
      </c>
      <c r="O172" s="95"/>
      <c r="P172" s="96"/>
      <c r="Q172" s="69" t="str">
        <f t="shared" si="20"/>
        <v/>
      </c>
      <c r="R172" s="98"/>
      <c r="S172" s="98"/>
      <c r="T172" s="98"/>
      <c r="U172" s="99"/>
      <c r="V172" s="98"/>
      <c r="W172" s="98"/>
      <c r="X172" s="100" t="str">
        <f t="shared" si="21"/>
        <v/>
      </c>
      <c r="Y172" s="101"/>
      <c r="Z172" s="102"/>
      <c r="AA172" s="102"/>
      <c r="AB172" s="102"/>
      <c r="AC172" s="103" t="str">
        <f>'94KMInput'!T308</f>
        <v/>
      </c>
      <c r="AD172" s="104">
        <f>'94KMInput'!V308-'94KMInput'!U308</f>
        <v>0</v>
      </c>
      <c r="AE172" s="105" t="str">
        <f t="shared" si="4"/>
        <v/>
      </c>
      <c r="AF172" s="106">
        <v>3.75</v>
      </c>
      <c r="AG172" s="107">
        <f t="shared" si="5"/>
        <v>0</v>
      </c>
      <c r="AH172" s="108" t="str">
        <f>HYPERLINK('94KMInput'!AE308)</f>
        <v/>
      </c>
      <c r="AI172" s="108" t="str">
        <f>HYPERLINK('94KMInput'!AF308)</f>
        <v/>
      </c>
      <c r="AJ172" s="108" t="str">
        <f>HYPERLINK('94KMInput'!AG308)</f>
        <v/>
      </c>
      <c r="AK172" s="108" t="str">
        <f>HYPERLINK('94KMInput'!AH308)</f>
        <v/>
      </c>
      <c r="AL172" s="108" t="str">
        <f>HYPERLINK('94KMInput'!AI308)</f>
        <v/>
      </c>
      <c r="AM172" s="108" t="str">
        <f>HYPERLINK('94KMInput'!AJ308)</f>
        <v/>
      </c>
      <c r="AN172" s="108" t="str">
        <f>HYPERLINK('94KMInput'!AK308)</f>
        <v/>
      </c>
      <c r="AO172" s="108" t="str">
        <f>HYPERLINK('94KMInput'!AL308)</f>
        <v/>
      </c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</row>
    <row r="173" ht="10.5" customHeight="1">
      <c r="A173" s="87" t="str">
        <f t="shared" si="1"/>
        <v/>
      </c>
      <c r="B173" s="88" t="str">
        <f t="shared" si="2"/>
        <v/>
      </c>
      <c r="C173" s="88" t="str">
        <f t="shared" si="3"/>
        <v/>
      </c>
      <c r="D173" s="89" t="str">
        <f>'94KMInput'!B266</f>
        <v/>
      </c>
      <c r="E173" s="90" t="str">
        <f t="shared" si="19"/>
        <v/>
      </c>
      <c r="F173" s="91" t="str">
        <f>'94KMInput'!H266</f>
        <v/>
      </c>
      <c r="G173" s="90" t="str">
        <f>'94KMInput'!O266</f>
        <v/>
      </c>
      <c r="H173" s="90" t="str">
        <f>'94KMInput'!P266</f>
        <v/>
      </c>
      <c r="I173" s="90" t="str">
        <f>'94KMInput'!R266</f>
        <v/>
      </c>
      <c r="J173" s="91" t="str">
        <f>'94KMInput'!S266</f>
        <v/>
      </c>
      <c r="K173" s="92" t="str">
        <f>'94KMInput'!AD266</f>
        <v/>
      </c>
      <c r="L173" s="93"/>
      <c r="M173" s="94" t="str">
        <f>'94KMInput'!L266</f>
        <v/>
      </c>
      <c r="N173" s="90" t="str">
        <f>IF(M173="","",(IF(Q173='94KMInput'!K266,"","ERROR!")))</f>
        <v/>
      </c>
      <c r="O173" s="95"/>
      <c r="P173" s="96"/>
      <c r="Q173" s="69" t="str">
        <f t="shared" si="20"/>
        <v/>
      </c>
      <c r="R173" s="98"/>
      <c r="S173" s="98"/>
      <c r="T173" s="98"/>
      <c r="U173" s="99"/>
      <c r="V173" s="98"/>
      <c r="W173" s="98"/>
      <c r="X173" s="100" t="str">
        <f t="shared" si="21"/>
        <v/>
      </c>
      <c r="Y173" s="101"/>
      <c r="Z173" s="102"/>
      <c r="AA173" s="102"/>
      <c r="AB173" s="102"/>
      <c r="AC173" s="103" t="str">
        <f>'94KMInput'!T309</f>
        <v/>
      </c>
      <c r="AD173" s="104">
        <f>'94KMInput'!V309-'94KMInput'!U309</f>
        <v>0</v>
      </c>
      <c r="AE173" s="105" t="str">
        <f t="shared" si="4"/>
        <v/>
      </c>
      <c r="AF173" s="106">
        <v>3.75</v>
      </c>
      <c r="AG173" s="107">
        <f t="shared" si="5"/>
        <v>0</v>
      </c>
      <c r="AH173" s="108" t="str">
        <f>HYPERLINK('94KMInput'!AE309)</f>
        <v/>
      </c>
      <c r="AI173" s="108" t="str">
        <f>HYPERLINK('94KMInput'!AF309)</f>
        <v/>
      </c>
      <c r="AJ173" s="108" t="str">
        <f>HYPERLINK('94KMInput'!AG309)</f>
        <v/>
      </c>
      <c r="AK173" s="108" t="str">
        <f>HYPERLINK('94KMInput'!AH309)</f>
        <v/>
      </c>
      <c r="AL173" s="108" t="str">
        <f>HYPERLINK('94KMInput'!AI309)</f>
        <v/>
      </c>
      <c r="AM173" s="108" t="str">
        <f>HYPERLINK('94KMInput'!AJ309)</f>
        <v/>
      </c>
      <c r="AN173" s="108" t="str">
        <f>HYPERLINK('94KMInput'!AK309)</f>
        <v/>
      </c>
      <c r="AO173" s="108" t="str">
        <f>HYPERLINK('94KMInput'!AL309)</f>
        <v/>
      </c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  <c r="CH173" s="88"/>
      <c r="CI173" s="88"/>
      <c r="CJ173" s="88"/>
      <c r="CK173" s="8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</row>
    <row r="174" ht="10.5" customHeight="1">
      <c r="A174" s="87" t="str">
        <f t="shared" si="1"/>
        <v/>
      </c>
      <c r="B174" s="88" t="str">
        <f t="shared" si="2"/>
        <v/>
      </c>
      <c r="C174" s="88" t="str">
        <f t="shared" si="3"/>
        <v/>
      </c>
      <c r="D174" s="89" t="str">
        <f>'94KMInput'!B267</f>
        <v/>
      </c>
      <c r="E174" s="90" t="str">
        <f t="shared" si="19"/>
        <v/>
      </c>
      <c r="F174" s="91" t="str">
        <f>'94KMInput'!H267</f>
        <v/>
      </c>
      <c r="G174" s="90" t="str">
        <f>'94KMInput'!O267</f>
        <v/>
      </c>
      <c r="H174" s="90" t="str">
        <f>'94KMInput'!P267</f>
        <v/>
      </c>
      <c r="I174" s="90" t="str">
        <f>'94KMInput'!R267</f>
        <v/>
      </c>
      <c r="J174" s="91" t="str">
        <f>'94KMInput'!S267</f>
        <v/>
      </c>
      <c r="K174" s="92" t="str">
        <f>'94KMInput'!AD267</f>
        <v/>
      </c>
      <c r="L174" s="93"/>
      <c r="M174" s="94" t="str">
        <f>'94KMInput'!L267</f>
        <v/>
      </c>
      <c r="N174" s="90" t="str">
        <f>IF(M174="","",(IF(Q174='94KMInput'!K267,"","ERROR!")))</f>
        <v/>
      </c>
      <c r="O174" s="95"/>
      <c r="P174" s="96"/>
      <c r="Q174" s="69" t="str">
        <f t="shared" si="20"/>
        <v/>
      </c>
      <c r="R174" s="98"/>
      <c r="S174" s="98"/>
      <c r="T174" s="98"/>
      <c r="U174" s="99"/>
      <c r="V174" s="98"/>
      <c r="W174" s="98"/>
      <c r="X174" s="100" t="str">
        <f t="shared" si="21"/>
        <v/>
      </c>
      <c r="Y174" s="101"/>
      <c r="Z174" s="102"/>
      <c r="AA174" s="102"/>
      <c r="AB174" s="102"/>
      <c r="AC174" s="103" t="str">
        <f>'94KMInput'!T310</f>
        <v/>
      </c>
      <c r="AD174" s="104">
        <f>'94KMInput'!V310-'94KMInput'!U310</f>
        <v>0</v>
      </c>
      <c r="AE174" s="105" t="str">
        <f t="shared" si="4"/>
        <v/>
      </c>
      <c r="AF174" s="106">
        <v>3.75</v>
      </c>
      <c r="AG174" s="107">
        <f t="shared" si="5"/>
        <v>0</v>
      </c>
      <c r="AH174" s="108" t="str">
        <f>HYPERLINK('94KMInput'!AE310)</f>
        <v/>
      </c>
      <c r="AI174" s="108" t="str">
        <f>HYPERLINK('94KMInput'!AF310)</f>
        <v/>
      </c>
      <c r="AJ174" s="108" t="str">
        <f>HYPERLINK('94KMInput'!AG310)</f>
        <v/>
      </c>
      <c r="AK174" s="108" t="str">
        <f>HYPERLINK('94KMInput'!AH310)</f>
        <v/>
      </c>
      <c r="AL174" s="108" t="str">
        <f>HYPERLINK('94KMInput'!AI310)</f>
        <v/>
      </c>
      <c r="AM174" s="108" t="str">
        <f>HYPERLINK('94KMInput'!AJ310)</f>
        <v/>
      </c>
      <c r="AN174" s="108" t="str">
        <f>HYPERLINK('94KMInput'!AK310)</f>
        <v/>
      </c>
      <c r="AO174" s="108" t="str">
        <f>HYPERLINK('94KMInput'!AL310)</f>
        <v/>
      </c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</row>
    <row r="175" ht="10.5" customHeight="1">
      <c r="A175" s="87" t="str">
        <f t="shared" si="1"/>
        <v/>
      </c>
      <c r="B175" s="88" t="str">
        <f t="shared" si="2"/>
        <v/>
      </c>
      <c r="C175" s="88" t="str">
        <f t="shared" si="3"/>
        <v/>
      </c>
      <c r="D175" s="89" t="str">
        <f>'94KMInput'!B268</f>
        <v/>
      </c>
      <c r="E175" s="90" t="str">
        <f t="shared" si="19"/>
        <v/>
      </c>
      <c r="F175" s="91" t="str">
        <f>'94KMInput'!H268</f>
        <v/>
      </c>
      <c r="G175" s="90" t="str">
        <f>'94KMInput'!O268</f>
        <v/>
      </c>
      <c r="H175" s="90" t="str">
        <f>'94KMInput'!P268</f>
        <v/>
      </c>
      <c r="I175" s="90" t="str">
        <f>'94KMInput'!R268</f>
        <v/>
      </c>
      <c r="J175" s="91" t="str">
        <f>'94KMInput'!S268</f>
        <v/>
      </c>
      <c r="K175" s="92" t="str">
        <f>'94KMInput'!AD268</f>
        <v/>
      </c>
      <c r="L175" s="93"/>
      <c r="M175" s="94" t="str">
        <f>'94KMInput'!L268</f>
        <v/>
      </c>
      <c r="N175" s="90" t="str">
        <f>IF(M175="","",(IF(Q175='94KMInput'!K268,"","ERROR!")))</f>
        <v/>
      </c>
      <c r="O175" s="95"/>
      <c r="P175" s="96"/>
      <c r="Q175" s="69" t="str">
        <f t="shared" si="20"/>
        <v/>
      </c>
      <c r="R175" s="98"/>
      <c r="S175" s="98"/>
      <c r="T175" s="98"/>
      <c r="U175" s="99"/>
      <c r="V175" s="98"/>
      <c r="W175" s="98"/>
      <c r="X175" s="100" t="str">
        <f t="shared" si="21"/>
        <v/>
      </c>
      <c r="Y175" s="101"/>
      <c r="Z175" s="102"/>
      <c r="AA175" s="102"/>
      <c r="AB175" s="102"/>
      <c r="AC175" s="103" t="str">
        <f>'94KMInput'!T311</f>
        <v/>
      </c>
      <c r="AD175" s="104">
        <f>'94KMInput'!V311-'94KMInput'!U311</f>
        <v>0</v>
      </c>
      <c r="AE175" s="105" t="str">
        <f t="shared" si="4"/>
        <v/>
      </c>
      <c r="AF175" s="106">
        <v>3.75</v>
      </c>
      <c r="AG175" s="107">
        <f t="shared" si="5"/>
        <v>0</v>
      </c>
      <c r="AH175" s="108" t="str">
        <f>HYPERLINK('94KMInput'!AE311)</f>
        <v/>
      </c>
      <c r="AI175" s="108" t="str">
        <f>HYPERLINK('94KMInput'!AF311)</f>
        <v/>
      </c>
      <c r="AJ175" s="108" t="str">
        <f>HYPERLINK('94KMInput'!AG311)</f>
        <v/>
      </c>
      <c r="AK175" s="108" t="str">
        <f>HYPERLINK('94KMInput'!AH311)</f>
        <v/>
      </c>
      <c r="AL175" s="108" t="str">
        <f>HYPERLINK('94KMInput'!AI311)</f>
        <v/>
      </c>
      <c r="AM175" s="108" t="str">
        <f>HYPERLINK('94KMInput'!AJ311)</f>
        <v/>
      </c>
      <c r="AN175" s="108" t="str">
        <f>HYPERLINK('94KMInput'!AK311)</f>
        <v/>
      </c>
      <c r="AO175" s="108" t="str">
        <f>HYPERLINK('94KMInput'!AL311)</f>
        <v/>
      </c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</row>
    <row r="176" ht="10.5" customHeight="1">
      <c r="A176" s="87" t="str">
        <f t="shared" si="1"/>
        <v/>
      </c>
      <c r="B176" s="88" t="str">
        <f t="shared" si="2"/>
        <v/>
      </c>
      <c r="C176" s="88" t="str">
        <f t="shared" si="3"/>
        <v/>
      </c>
      <c r="D176" s="89" t="str">
        <f>'94KMInput'!B269</f>
        <v/>
      </c>
      <c r="E176" s="90" t="str">
        <f t="shared" si="19"/>
        <v/>
      </c>
      <c r="F176" s="91" t="str">
        <f>'94KMInput'!H269</f>
        <v/>
      </c>
      <c r="G176" s="90" t="str">
        <f>'94KMInput'!O269</f>
        <v/>
      </c>
      <c r="H176" s="90" t="str">
        <f>'94KMInput'!P269</f>
        <v/>
      </c>
      <c r="I176" s="90" t="str">
        <f>'94KMInput'!R269</f>
        <v/>
      </c>
      <c r="J176" s="91" t="str">
        <f>'94KMInput'!S269</f>
        <v/>
      </c>
      <c r="K176" s="92" t="str">
        <f>'94KMInput'!AD269</f>
        <v/>
      </c>
      <c r="L176" s="93"/>
      <c r="M176" s="94" t="str">
        <f>'94KMInput'!L269</f>
        <v/>
      </c>
      <c r="N176" s="90" t="str">
        <f>IF(M176="","",(IF(Q176='94KMInput'!K269,"","ERROR!")))</f>
        <v/>
      </c>
      <c r="O176" s="95"/>
      <c r="P176" s="96"/>
      <c r="Q176" s="69" t="str">
        <f t="shared" si="20"/>
        <v/>
      </c>
      <c r="R176" s="98"/>
      <c r="S176" s="98"/>
      <c r="T176" s="98"/>
      <c r="U176" s="99"/>
      <c r="V176" s="98"/>
      <c r="W176" s="98"/>
      <c r="X176" s="100" t="str">
        <f t="shared" si="21"/>
        <v/>
      </c>
      <c r="Y176" s="101"/>
      <c r="Z176" s="102"/>
      <c r="AA176" s="102"/>
      <c r="AB176" s="102"/>
      <c r="AC176" s="103" t="str">
        <f>'94KMInput'!T312</f>
        <v/>
      </c>
      <c r="AD176" s="104">
        <f>'94KMInput'!V312-'94KMInput'!U312</f>
        <v>0</v>
      </c>
      <c r="AE176" s="105" t="str">
        <f t="shared" si="4"/>
        <v/>
      </c>
      <c r="AF176" s="106">
        <v>3.75</v>
      </c>
      <c r="AG176" s="107">
        <f t="shared" si="5"/>
        <v>0</v>
      </c>
      <c r="AH176" s="108" t="str">
        <f>HYPERLINK('94KMInput'!AE312)</f>
        <v/>
      </c>
      <c r="AI176" s="108" t="str">
        <f>HYPERLINK('94KMInput'!AF312)</f>
        <v/>
      </c>
      <c r="AJ176" s="108" t="str">
        <f>HYPERLINK('94KMInput'!AG312)</f>
        <v/>
      </c>
      <c r="AK176" s="108" t="str">
        <f>HYPERLINK('94KMInput'!AH312)</f>
        <v/>
      </c>
      <c r="AL176" s="108" t="str">
        <f>HYPERLINK('94KMInput'!AI312)</f>
        <v/>
      </c>
      <c r="AM176" s="108" t="str">
        <f>HYPERLINK('94KMInput'!AJ312)</f>
        <v/>
      </c>
      <c r="AN176" s="108" t="str">
        <f>HYPERLINK('94KMInput'!AK312)</f>
        <v/>
      </c>
      <c r="AO176" s="108" t="str">
        <f>HYPERLINK('94KMInput'!AL312)</f>
        <v/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</row>
    <row r="177" ht="10.5" customHeight="1">
      <c r="A177" s="87" t="str">
        <f t="shared" si="1"/>
        <v/>
      </c>
      <c r="B177" s="88" t="str">
        <f t="shared" si="2"/>
        <v/>
      </c>
      <c r="C177" s="88" t="str">
        <f t="shared" si="3"/>
        <v/>
      </c>
      <c r="D177" s="89" t="str">
        <f>'94KMInput'!B270</f>
        <v/>
      </c>
      <c r="E177" s="90" t="str">
        <f t="shared" si="19"/>
        <v/>
      </c>
      <c r="F177" s="91" t="str">
        <f>'94KMInput'!H270</f>
        <v/>
      </c>
      <c r="G177" s="90" t="str">
        <f>'94KMInput'!O270</f>
        <v/>
      </c>
      <c r="H177" s="90" t="str">
        <f>'94KMInput'!P270</f>
        <v/>
      </c>
      <c r="I177" s="90" t="str">
        <f>'94KMInput'!R270</f>
        <v/>
      </c>
      <c r="J177" s="91" t="str">
        <f>'94KMInput'!S270</f>
        <v/>
      </c>
      <c r="K177" s="92" t="str">
        <f>'94KMInput'!AD270</f>
        <v/>
      </c>
      <c r="L177" s="93"/>
      <c r="M177" s="94" t="str">
        <f>'94KMInput'!L270</f>
        <v/>
      </c>
      <c r="N177" s="90" t="str">
        <f>IF(M177="","",(IF(Q177='94KMInput'!K270,"","ERROR!")))</f>
        <v/>
      </c>
      <c r="O177" s="95"/>
      <c r="P177" s="96"/>
      <c r="Q177" s="69" t="str">
        <f t="shared" si="20"/>
        <v/>
      </c>
      <c r="R177" s="98"/>
      <c r="S177" s="98"/>
      <c r="T177" s="98"/>
      <c r="U177" s="99"/>
      <c r="V177" s="98"/>
      <c r="W177" s="98"/>
      <c r="X177" s="100" t="str">
        <f t="shared" si="21"/>
        <v/>
      </c>
      <c r="Y177" s="101"/>
      <c r="Z177" s="102"/>
      <c r="AA177" s="102"/>
      <c r="AB177" s="102"/>
      <c r="AC177" s="103" t="str">
        <f>'94KMInput'!T313</f>
        <v/>
      </c>
      <c r="AD177" s="104">
        <f>'94KMInput'!V313-'94KMInput'!U313</f>
        <v>0</v>
      </c>
      <c r="AE177" s="105" t="str">
        <f t="shared" si="4"/>
        <v/>
      </c>
      <c r="AF177" s="106">
        <v>3.75</v>
      </c>
      <c r="AG177" s="107">
        <f t="shared" si="5"/>
        <v>0</v>
      </c>
      <c r="AH177" s="108" t="str">
        <f>HYPERLINK('94KMInput'!AE313)</f>
        <v/>
      </c>
      <c r="AI177" s="108" t="str">
        <f>HYPERLINK('94KMInput'!AF313)</f>
        <v/>
      </c>
      <c r="AJ177" s="108" t="str">
        <f>HYPERLINK('94KMInput'!AG313)</f>
        <v/>
      </c>
      <c r="AK177" s="108" t="str">
        <f>HYPERLINK('94KMInput'!AH313)</f>
        <v/>
      </c>
      <c r="AL177" s="108" t="str">
        <f>HYPERLINK('94KMInput'!AI313)</f>
        <v/>
      </c>
      <c r="AM177" s="108" t="str">
        <f>HYPERLINK('94KMInput'!AJ313)</f>
        <v/>
      </c>
      <c r="AN177" s="108" t="str">
        <f>HYPERLINK('94KMInput'!AK313)</f>
        <v/>
      </c>
      <c r="AO177" s="108" t="str">
        <f>HYPERLINK('94KMInput'!AL313)</f>
        <v/>
      </c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/>
      <c r="CJ177" s="88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88"/>
      <c r="CZ177" s="88"/>
      <c r="DA177" s="88"/>
      <c r="DB177" s="88"/>
      <c r="DC177" s="88"/>
    </row>
    <row r="178" ht="10.5" customHeight="1">
      <c r="A178" s="87" t="str">
        <f t="shared" si="1"/>
        <v/>
      </c>
      <c r="B178" s="88" t="str">
        <f t="shared" si="2"/>
        <v/>
      </c>
      <c r="C178" s="88" t="str">
        <f t="shared" si="3"/>
        <v/>
      </c>
      <c r="D178" s="89" t="str">
        <f>'94KMInput'!B271</f>
        <v/>
      </c>
      <c r="E178" s="90" t="str">
        <f t="shared" si="19"/>
        <v/>
      </c>
      <c r="F178" s="91" t="str">
        <f>'94KMInput'!H271</f>
        <v/>
      </c>
      <c r="G178" s="90" t="str">
        <f>'94KMInput'!O271</f>
        <v/>
      </c>
      <c r="H178" s="90" t="str">
        <f>'94KMInput'!P271</f>
        <v/>
      </c>
      <c r="I178" s="90" t="str">
        <f>'94KMInput'!R271</f>
        <v/>
      </c>
      <c r="J178" s="91" t="str">
        <f>'94KMInput'!S271</f>
        <v/>
      </c>
      <c r="K178" s="92" t="str">
        <f>'94KMInput'!AD271</f>
        <v/>
      </c>
      <c r="L178" s="93"/>
      <c r="M178" s="94" t="str">
        <f>'94KMInput'!L271</f>
        <v/>
      </c>
      <c r="N178" s="90" t="str">
        <f>IF(M178="","",(IF(Q178='94KMInput'!K271,"","ERROR!")))</f>
        <v/>
      </c>
      <c r="O178" s="95"/>
      <c r="P178" s="96"/>
      <c r="Q178" s="69" t="str">
        <f t="shared" si="20"/>
        <v/>
      </c>
      <c r="R178" s="98"/>
      <c r="S178" s="98"/>
      <c r="T178" s="98"/>
      <c r="U178" s="99"/>
      <c r="V178" s="98"/>
      <c r="W178" s="98"/>
      <c r="X178" s="100" t="str">
        <f t="shared" si="21"/>
        <v/>
      </c>
      <c r="Y178" s="101"/>
      <c r="Z178" s="102"/>
      <c r="AA178" s="102"/>
      <c r="AB178" s="102"/>
      <c r="AC178" s="103" t="str">
        <f>'94KMInput'!T314</f>
        <v/>
      </c>
      <c r="AD178" s="104">
        <f>'94KMInput'!V314-'94KMInput'!U314</f>
        <v>0</v>
      </c>
      <c r="AE178" s="105" t="str">
        <f t="shared" si="4"/>
        <v/>
      </c>
      <c r="AF178" s="106">
        <v>3.75</v>
      </c>
      <c r="AG178" s="107">
        <f t="shared" si="5"/>
        <v>0</v>
      </c>
      <c r="AH178" s="108" t="str">
        <f>HYPERLINK('94KMInput'!AE314)</f>
        <v/>
      </c>
      <c r="AI178" s="108" t="str">
        <f>HYPERLINK('94KMInput'!AF314)</f>
        <v/>
      </c>
      <c r="AJ178" s="108" t="str">
        <f>HYPERLINK('94KMInput'!AG314)</f>
        <v/>
      </c>
      <c r="AK178" s="108" t="str">
        <f>HYPERLINK('94KMInput'!AH314)</f>
        <v/>
      </c>
      <c r="AL178" s="108" t="str">
        <f>HYPERLINK('94KMInput'!AI314)</f>
        <v/>
      </c>
      <c r="AM178" s="108" t="str">
        <f>HYPERLINK('94KMInput'!AJ314)</f>
        <v/>
      </c>
      <c r="AN178" s="108" t="str">
        <f>HYPERLINK('94KMInput'!AK314)</f>
        <v/>
      </c>
      <c r="AO178" s="108" t="str">
        <f>HYPERLINK('94KMInput'!AL314)</f>
        <v/>
      </c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88"/>
      <c r="CZ178" s="88"/>
      <c r="DA178" s="88"/>
      <c r="DB178" s="88"/>
      <c r="DC178" s="88"/>
    </row>
    <row r="179" ht="10.5" customHeight="1">
      <c r="A179" s="87" t="str">
        <f t="shared" si="1"/>
        <v/>
      </c>
      <c r="B179" s="88" t="str">
        <f t="shared" si="2"/>
        <v/>
      </c>
      <c r="C179" s="88" t="str">
        <f t="shared" si="3"/>
        <v/>
      </c>
      <c r="D179" s="89" t="str">
        <f>'94KMInput'!B272</f>
        <v/>
      </c>
      <c r="E179" s="90" t="str">
        <f t="shared" si="19"/>
        <v/>
      </c>
      <c r="F179" s="91" t="str">
        <f>'94KMInput'!H272</f>
        <v/>
      </c>
      <c r="G179" s="90" t="str">
        <f>'94KMInput'!O272</f>
        <v/>
      </c>
      <c r="H179" s="90" t="str">
        <f>'94KMInput'!P272</f>
        <v/>
      </c>
      <c r="I179" s="90" t="str">
        <f>'94KMInput'!R272</f>
        <v/>
      </c>
      <c r="J179" s="91" t="str">
        <f>'94KMInput'!S272</f>
        <v/>
      </c>
      <c r="K179" s="92" t="str">
        <f>'94KMInput'!AD272</f>
        <v/>
      </c>
      <c r="L179" s="93"/>
      <c r="M179" s="94" t="str">
        <f>'94KMInput'!L272</f>
        <v/>
      </c>
      <c r="N179" s="90" t="str">
        <f>IF(M179="","",(IF(Q179='94KMInput'!K272,"","ERROR!")))</f>
        <v/>
      </c>
      <c r="O179" s="95"/>
      <c r="P179" s="96"/>
      <c r="Q179" s="69" t="str">
        <f t="shared" si="20"/>
        <v/>
      </c>
      <c r="R179" s="98"/>
      <c r="S179" s="98"/>
      <c r="T179" s="98"/>
      <c r="U179" s="99"/>
      <c r="V179" s="98"/>
      <c r="W179" s="98"/>
      <c r="X179" s="100" t="str">
        <f t="shared" si="21"/>
        <v/>
      </c>
      <c r="Y179" s="101"/>
      <c r="Z179" s="102"/>
      <c r="AA179" s="102"/>
      <c r="AB179" s="102"/>
      <c r="AC179" s="103" t="str">
        <f>'94KMInput'!T315</f>
        <v/>
      </c>
      <c r="AD179" s="104">
        <f>'94KMInput'!V315-'94KMInput'!U315</f>
        <v>0</v>
      </c>
      <c r="AE179" s="105" t="str">
        <f t="shared" si="4"/>
        <v/>
      </c>
      <c r="AF179" s="106">
        <v>3.75</v>
      </c>
      <c r="AG179" s="107">
        <f t="shared" si="5"/>
        <v>0</v>
      </c>
      <c r="AH179" s="108" t="str">
        <f>HYPERLINK('94KMInput'!AE315)</f>
        <v/>
      </c>
      <c r="AI179" s="108" t="str">
        <f>HYPERLINK('94KMInput'!AF315)</f>
        <v/>
      </c>
      <c r="AJ179" s="108" t="str">
        <f>HYPERLINK('94KMInput'!AG315)</f>
        <v/>
      </c>
      <c r="AK179" s="108" t="str">
        <f>HYPERLINK('94KMInput'!AH315)</f>
        <v/>
      </c>
      <c r="AL179" s="108" t="str">
        <f>HYPERLINK('94KMInput'!AI315)</f>
        <v/>
      </c>
      <c r="AM179" s="108" t="str">
        <f>HYPERLINK('94KMInput'!AJ315)</f>
        <v/>
      </c>
      <c r="AN179" s="108" t="str">
        <f>HYPERLINK('94KMInput'!AK315)</f>
        <v/>
      </c>
      <c r="AO179" s="108" t="str">
        <f>HYPERLINK('94KMInput'!AL315)</f>
        <v/>
      </c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</row>
    <row r="180" ht="10.5" customHeight="1">
      <c r="A180" s="87" t="str">
        <f t="shared" si="1"/>
        <v/>
      </c>
      <c r="B180" s="88" t="str">
        <f t="shared" si="2"/>
        <v/>
      </c>
      <c r="C180" s="88" t="str">
        <f t="shared" si="3"/>
        <v/>
      </c>
      <c r="D180" s="89" t="str">
        <f>'94KMInput'!B273</f>
        <v/>
      </c>
      <c r="E180" s="90" t="str">
        <f t="shared" si="19"/>
        <v/>
      </c>
      <c r="F180" s="91" t="str">
        <f>'94KMInput'!H273</f>
        <v/>
      </c>
      <c r="G180" s="90" t="str">
        <f>'94KMInput'!O273</f>
        <v/>
      </c>
      <c r="H180" s="90" t="str">
        <f>'94KMInput'!P273</f>
        <v/>
      </c>
      <c r="I180" s="90" t="str">
        <f>'94KMInput'!R273</f>
        <v/>
      </c>
      <c r="J180" s="91" t="str">
        <f>'94KMInput'!S273</f>
        <v/>
      </c>
      <c r="K180" s="92" t="str">
        <f>'94KMInput'!AD273</f>
        <v/>
      </c>
      <c r="L180" s="93"/>
      <c r="M180" s="94" t="str">
        <f>'94KMInput'!L273</f>
        <v/>
      </c>
      <c r="N180" s="90" t="str">
        <f>IF(M180="","",(IF(Q180='94KMInput'!K273,"","ERROR!")))</f>
        <v/>
      </c>
      <c r="O180" s="95"/>
      <c r="P180" s="96"/>
      <c r="Q180" s="69" t="str">
        <f t="shared" si="20"/>
        <v/>
      </c>
      <c r="R180" s="98"/>
      <c r="S180" s="98"/>
      <c r="T180" s="98"/>
      <c r="U180" s="99"/>
      <c r="V180" s="98"/>
      <c r="W180" s="98"/>
      <c r="X180" s="100" t="str">
        <f t="shared" si="21"/>
        <v/>
      </c>
      <c r="Y180" s="101"/>
      <c r="Z180" s="102"/>
      <c r="AA180" s="102"/>
      <c r="AB180" s="102"/>
      <c r="AC180" s="103" t="str">
        <f>'94KMInput'!T316</f>
        <v/>
      </c>
      <c r="AD180" s="104">
        <f>'94KMInput'!V316-'94KMInput'!U316</f>
        <v>0</v>
      </c>
      <c r="AE180" s="105" t="str">
        <f t="shared" si="4"/>
        <v/>
      </c>
      <c r="AF180" s="106">
        <v>3.75</v>
      </c>
      <c r="AG180" s="107">
        <f t="shared" si="5"/>
        <v>0</v>
      </c>
      <c r="AH180" s="108" t="str">
        <f>HYPERLINK('94KMInput'!AE316)</f>
        <v/>
      </c>
      <c r="AI180" s="108" t="str">
        <f>HYPERLINK('94KMInput'!AF316)</f>
        <v/>
      </c>
      <c r="AJ180" s="108" t="str">
        <f>HYPERLINK('94KMInput'!AG316)</f>
        <v/>
      </c>
      <c r="AK180" s="108" t="str">
        <f>HYPERLINK('94KMInput'!AH316)</f>
        <v/>
      </c>
      <c r="AL180" s="108" t="str">
        <f>HYPERLINK('94KMInput'!AI316)</f>
        <v/>
      </c>
      <c r="AM180" s="108" t="str">
        <f>HYPERLINK('94KMInput'!AJ316)</f>
        <v/>
      </c>
      <c r="AN180" s="108" t="str">
        <f>HYPERLINK('94KMInput'!AK316)</f>
        <v/>
      </c>
      <c r="AO180" s="108" t="str">
        <f>HYPERLINK('94KMInput'!AL316)</f>
        <v/>
      </c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88"/>
      <c r="CZ180" s="88"/>
      <c r="DA180" s="88"/>
      <c r="DB180" s="88"/>
      <c r="DC180" s="88"/>
    </row>
    <row r="181" ht="10.5" customHeight="1">
      <c r="A181" s="87" t="str">
        <f t="shared" si="1"/>
        <v/>
      </c>
      <c r="B181" s="88" t="str">
        <f t="shared" si="2"/>
        <v/>
      </c>
      <c r="C181" s="88" t="str">
        <f t="shared" si="3"/>
        <v/>
      </c>
      <c r="D181" s="89" t="str">
        <f>'94KMInput'!B274</f>
        <v/>
      </c>
      <c r="E181" s="90" t="str">
        <f t="shared" si="19"/>
        <v/>
      </c>
      <c r="F181" s="91" t="str">
        <f>'94KMInput'!H274</f>
        <v/>
      </c>
      <c r="G181" s="90" t="str">
        <f>'94KMInput'!O274</f>
        <v/>
      </c>
      <c r="H181" s="90" t="str">
        <f>'94KMInput'!P274</f>
        <v/>
      </c>
      <c r="I181" s="90" t="str">
        <f>'94KMInput'!R274</f>
        <v/>
      </c>
      <c r="J181" s="91" t="str">
        <f>'94KMInput'!S274</f>
        <v/>
      </c>
      <c r="K181" s="92" t="str">
        <f>'94KMInput'!AD274</f>
        <v/>
      </c>
      <c r="L181" s="93"/>
      <c r="M181" s="94" t="str">
        <f>'94KMInput'!L274</f>
        <v/>
      </c>
      <c r="N181" s="90" t="str">
        <f>IF(M181="","",(IF(Q181='94KMInput'!K274,"","ERROR!")))</f>
        <v/>
      </c>
      <c r="O181" s="95"/>
      <c r="P181" s="96"/>
      <c r="Q181" s="69" t="str">
        <f t="shared" si="20"/>
        <v/>
      </c>
      <c r="R181" s="98"/>
      <c r="S181" s="98"/>
      <c r="T181" s="98"/>
      <c r="U181" s="99"/>
      <c r="V181" s="98"/>
      <c r="W181" s="98"/>
      <c r="X181" s="100" t="str">
        <f t="shared" si="21"/>
        <v/>
      </c>
      <c r="Y181" s="101"/>
      <c r="Z181" s="102"/>
      <c r="AA181" s="102"/>
      <c r="AB181" s="102"/>
      <c r="AC181" s="103" t="str">
        <f>'94KMInput'!T317</f>
        <v/>
      </c>
      <c r="AD181" s="104">
        <f>'94KMInput'!V317-'94KMInput'!U317</f>
        <v>0</v>
      </c>
      <c r="AE181" s="105" t="str">
        <f t="shared" si="4"/>
        <v/>
      </c>
      <c r="AF181" s="106">
        <v>3.75</v>
      </c>
      <c r="AG181" s="107">
        <f t="shared" si="5"/>
        <v>0</v>
      </c>
      <c r="AH181" s="108" t="str">
        <f>HYPERLINK('94KMInput'!AE317)</f>
        <v/>
      </c>
      <c r="AI181" s="108" t="str">
        <f>HYPERLINK('94KMInput'!AF317)</f>
        <v/>
      </c>
      <c r="AJ181" s="108" t="str">
        <f>HYPERLINK('94KMInput'!AG317)</f>
        <v/>
      </c>
      <c r="AK181" s="108" t="str">
        <f>HYPERLINK('94KMInput'!AH317)</f>
        <v/>
      </c>
      <c r="AL181" s="108" t="str">
        <f>HYPERLINK('94KMInput'!AI317)</f>
        <v/>
      </c>
      <c r="AM181" s="108" t="str">
        <f>HYPERLINK('94KMInput'!AJ317)</f>
        <v/>
      </c>
      <c r="AN181" s="108" t="str">
        <f>HYPERLINK('94KMInput'!AK317)</f>
        <v/>
      </c>
      <c r="AO181" s="108" t="str">
        <f>HYPERLINK('94KMInput'!AL317)</f>
        <v/>
      </c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</row>
    <row r="182" ht="10.5" customHeight="1">
      <c r="A182" s="87" t="str">
        <f t="shared" si="1"/>
        <v/>
      </c>
      <c r="B182" s="88" t="str">
        <f t="shared" si="2"/>
        <v/>
      </c>
      <c r="C182" s="88" t="str">
        <f t="shared" si="3"/>
        <v/>
      </c>
      <c r="D182" s="89" t="str">
        <f>'94KMInput'!B275</f>
        <v/>
      </c>
      <c r="E182" s="90" t="str">
        <f t="shared" si="19"/>
        <v/>
      </c>
      <c r="F182" s="91" t="str">
        <f>'94KMInput'!H275</f>
        <v/>
      </c>
      <c r="G182" s="90" t="str">
        <f>'94KMInput'!O275</f>
        <v/>
      </c>
      <c r="H182" s="90" t="str">
        <f>'94KMInput'!P275</f>
        <v/>
      </c>
      <c r="I182" s="90" t="str">
        <f>'94KMInput'!R275</f>
        <v/>
      </c>
      <c r="J182" s="91" t="str">
        <f>'94KMInput'!S275</f>
        <v/>
      </c>
      <c r="K182" s="92" t="str">
        <f>'94KMInput'!AD275</f>
        <v/>
      </c>
      <c r="L182" s="93"/>
      <c r="M182" s="94" t="str">
        <f>'94KMInput'!L275</f>
        <v/>
      </c>
      <c r="N182" s="90" t="str">
        <f>IF(M182="","",(IF(Q182='94KMInput'!K275,"","ERROR!")))</f>
        <v/>
      </c>
      <c r="O182" s="95"/>
      <c r="P182" s="96"/>
      <c r="Q182" s="69" t="str">
        <f t="shared" si="20"/>
        <v/>
      </c>
      <c r="R182" s="98"/>
      <c r="S182" s="98"/>
      <c r="T182" s="98"/>
      <c r="U182" s="99"/>
      <c r="V182" s="98"/>
      <c r="W182" s="98"/>
      <c r="X182" s="100" t="str">
        <f t="shared" si="21"/>
        <v/>
      </c>
      <c r="Y182" s="101"/>
      <c r="Z182" s="102"/>
      <c r="AA182" s="102"/>
      <c r="AB182" s="102"/>
      <c r="AC182" s="103" t="str">
        <f>'94KMInput'!T318</f>
        <v/>
      </c>
      <c r="AD182" s="104">
        <f>'94KMInput'!V318-'94KMInput'!U318</f>
        <v>0</v>
      </c>
      <c r="AE182" s="105" t="str">
        <f t="shared" si="4"/>
        <v/>
      </c>
      <c r="AF182" s="106">
        <v>3.75</v>
      </c>
      <c r="AG182" s="107">
        <f t="shared" si="5"/>
        <v>0</v>
      </c>
      <c r="AH182" s="108" t="str">
        <f>HYPERLINK('94KMInput'!AE318)</f>
        <v/>
      </c>
      <c r="AI182" s="108" t="str">
        <f>HYPERLINK('94KMInput'!AF318)</f>
        <v/>
      </c>
      <c r="AJ182" s="108" t="str">
        <f>HYPERLINK('94KMInput'!AG318)</f>
        <v/>
      </c>
      <c r="AK182" s="108" t="str">
        <f>HYPERLINK('94KMInput'!AH318)</f>
        <v/>
      </c>
      <c r="AL182" s="108" t="str">
        <f>HYPERLINK('94KMInput'!AI318)</f>
        <v/>
      </c>
      <c r="AM182" s="108" t="str">
        <f>HYPERLINK('94KMInput'!AJ318)</f>
        <v/>
      </c>
      <c r="AN182" s="108" t="str">
        <f>HYPERLINK('94KMInput'!AK318)</f>
        <v/>
      </c>
      <c r="AO182" s="108" t="str">
        <f>HYPERLINK('94KMInput'!AL318)</f>
        <v/>
      </c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</row>
    <row r="183" ht="10.5" customHeight="1">
      <c r="A183" s="87" t="str">
        <f t="shared" si="1"/>
        <v/>
      </c>
      <c r="B183" s="88" t="str">
        <f t="shared" si="2"/>
        <v/>
      </c>
      <c r="C183" s="88" t="str">
        <f t="shared" si="3"/>
        <v/>
      </c>
      <c r="D183" s="89" t="str">
        <f>'94KMInput'!B276</f>
        <v/>
      </c>
      <c r="E183" s="90" t="str">
        <f t="shared" si="19"/>
        <v/>
      </c>
      <c r="F183" s="91" t="str">
        <f>'94KMInput'!H276</f>
        <v/>
      </c>
      <c r="G183" s="90" t="str">
        <f>'94KMInput'!O276</f>
        <v/>
      </c>
      <c r="H183" s="90" t="str">
        <f>'94KMInput'!P276</f>
        <v/>
      </c>
      <c r="I183" s="90" t="str">
        <f>'94KMInput'!R276</f>
        <v/>
      </c>
      <c r="J183" s="91" t="str">
        <f>'94KMInput'!S276</f>
        <v/>
      </c>
      <c r="K183" s="92" t="str">
        <f>'94KMInput'!AD276</f>
        <v/>
      </c>
      <c r="L183" s="93"/>
      <c r="M183" s="94" t="str">
        <f>'94KMInput'!L276</f>
        <v/>
      </c>
      <c r="N183" s="90" t="str">
        <f>IF(M183="","",(IF(Q183='94KMInput'!K276,"","ERROR!")))</f>
        <v/>
      </c>
      <c r="O183" s="95"/>
      <c r="P183" s="96"/>
      <c r="Q183" s="69" t="str">
        <f t="shared" si="20"/>
        <v/>
      </c>
      <c r="R183" s="98"/>
      <c r="S183" s="98"/>
      <c r="T183" s="98"/>
      <c r="U183" s="99"/>
      <c r="V183" s="98"/>
      <c r="W183" s="98"/>
      <c r="X183" s="100" t="str">
        <f t="shared" si="21"/>
        <v/>
      </c>
      <c r="Y183" s="101"/>
      <c r="Z183" s="102"/>
      <c r="AA183" s="102"/>
      <c r="AB183" s="102"/>
      <c r="AC183" s="103" t="str">
        <f>'94KMInput'!T319</f>
        <v/>
      </c>
      <c r="AD183" s="104">
        <f>'94KMInput'!V319-'94KMInput'!U319</f>
        <v>0</v>
      </c>
      <c r="AE183" s="105" t="str">
        <f t="shared" si="4"/>
        <v/>
      </c>
      <c r="AF183" s="106">
        <v>3.75</v>
      </c>
      <c r="AG183" s="107">
        <f t="shared" si="5"/>
        <v>0</v>
      </c>
      <c r="AH183" s="108" t="str">
        <f>HYPERLINK('94KMInput'!AE319)</f>
        <v/>
      </c>
      <c r="AI183" s="108" t="str">
        <f>HYPERLINK('94KMInput'!AF319)</f>
        <v/>
      </c>
      <c r="AJ183" s="108" t="str">
        <f>HYPERLINK('94KMInput'!AG319)</f>
        <v/>
      </c>
      <c r="AK183" s="108" t="str">
        <f>HYPERLINK('94KMInput'!AH319)</f>
        <v/>
      </c>
      <c r="AL183" s="108" t="str">
        <f>HYPERLINK('94KMInput'!AI319)</f>
        <v/>
      </c>
      <c r="AM183" s="108" t="str">
        <f>HYPERLINK('94KMInput'!AJ319)</f>
        <v/>
      </c>
      <c r="AN183" s="108" t="str">
        <f>HYPERLINK('94KMInput'!AK319)</f>
        <v/>
      </c>
      <c r="AO183" s="108" t="str">
        <f>HYPERLINK('94KMInput'!AL319)</f>
        <v/>
      </c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</row>
    <row r="184" ht="10.5" customHeight="1">
      <c r="A184" s="87" t="str">
        <f t="shared" si="1"/>
        <v/>
      </c>
      <c r="B184" s="88" t="str">
        <f t="shared" si="2"/>
        <v/>
      </c>
      <c r="C184" s="88" t="str">
        <f t="shared" si="3"/>
        <v/>
      </c>
      <c r="D184" s="89" t="str">
        <f>'94KMInput'!B277</f>
        <v/>
      </c>
      <c r="E184" s="90" t="str">
        <f t="shared" si="19"/>
        <v/>
      </c>
      <c r="F184" s="91" t="str">
        <f>'94KMInput'!H277</f>
        <v/>
      </c>
      <c r="G184" s="90" t="str">
        <f>'94KMInput'!O277</f>
        <v/>
      </c>
      <c r="H184" s="90" t="str">
        <f>'94KMInput'!P277</f>
        <v/>
      </c>
      <c r="I184" s="90" t="str">
        <f>'94KMInput'!R277</f>
        <v/>
      </c>
      <c r="J184" s="91" t="str">
        <f>'94KMInput'!S277</f>
        <v/>
      </c>
      <c r="K184" s="92" t="str">
        <f>'94KMInput'!AD277</f>
        <v/>
      </c>
      <c r="L184" s="93"/>
      <c r="M184" s="94" t="str">
        <f>'94KMInput'!L277</f>
        <v/>
      </c>
      <c r="N184" s="90" t="str">
        <f>IF(M184="","",(IF(Q184='94KMInput'!K277,"","ERROR!")))</f>
        <v/>
      </c>
      <c r="O184" s="95"/>
      <c r="P184" s="96"/>
      <c r="Q184" s="69" t="str">
        <f t="shared" si="20"/>
        <v/>
      </c>
      <c r="R184" s="98"/>
      <c r="S184" s="98"/>
      <c r="T184" s="98"/>
      <c r="U184" s="99"/>
      <c r="V184" s="98"/>
      <c r="W184" s="98"/>
      <c r="X184" s="100" t="str">
        <f t="shared" si="21"/>
        <v/>
      </c>
      <c r="Y184" s="101"/>
      <c r="Z184" s="102"/>
      <c r="AA184" s="102"/>
      <c r="AB184" s="102"/>
      <c r="AC184" s="103" t="str">
        <f>'94KMInput'!T320</f>
        <v/>
      </c>
      <c r="AD184" s="104">
        <f>'94KMInput'!V320-'94KMInput'!U320</f>
        <v>0</v>
      </c>
      <c r="AE184" s="105" t="str">
        <f t="shared" si="4"/>
        <v/>
      </c>
      <c r="AF184" s="106">
        <v>3.75</v>
      </c>
      <c r="AG184" s="107">
        <f t="shared" si="5"/>
        <v>0</v>
      </c>
      <c r="AH184" s="108" t="str">
        <f>HYPERLINK('94KMInput'!AE320)</f>
        <v/>
      </c>
      <c r="AI184" s="108" t="str">
        <f>HYPERLINK('94KMInput'!AF320)</f>
        <v/>
      </c>
      <c r="AJ184" s="108" t="str">
        <f>HYPERLINK('94KMInput'!AG320)</f>
        <v/>
      </c>
      <c r="AK184" s="108" t="str">
        <f>HYPERLINK('94KMInput'!AH320)</f>
        <v/>
      </c>
      <c r="AL184" s="108" t="str">
        <f>HYPERLINK('94KMInput'!AI320)</f>
        <v/>
      </c>
      <c r="AM184" s="108" t="str">
        <f>HYPERLINK('94KMInput'!AJ320)</f>
        <v/>
      </c>
      <c r="AN184" s="108" t="str">
        <f>HYPERLINK('94KMInput'!AK320)</f>
        <v/>
      </c>
      <c r="AO184" s="108" t="str">
        <f>HYPERLINK('94KMInput'!AL320)</f>
        <v/>
      </c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88"/>
      <c r="CW184" s="88"/>
      <c r="CX184" s="88"/>
      <c r="CY184" s="88"/>
      <c r="CZ184" s="88"/>
      <c r="DA184" s="88"/>
      <c r="DB184" s="88"/>
      <c r="DC184" s="88"/>
    </row>
    <row r="185" ht="10.5" customHeight="1">
      <c r="A185" s="87" t="str">
        <f t="shared" si="1"/>
        <v/>
      </c>
      <c r="B185" s="88" t="str">
        <f t="shared" si="2"/>
        <v/>
      </c>
      <c r="C185" s="88" t="str">
        <f t="shared" si="3"/>
        <v/>
      </c>
      <c r="D185" s="89" t="str">
        <f>'94KMInput'!B278</f>
        <v/>
      </c>
      <c r="E185" s="90" t="str">
        <f t="shared" si="19"/>
        <v/>
      </c>
      <c r="F185" s="91" t="str">
        <f>'94KMInput'!H278</f>
        <v/>
      </c>
      <c r="G185" s="90" t="str">
        <f>'94KMInput'!O278</f>
        <v/>
      </c>
      <c r="H185" s="90" t="str">
        <f>'94KMInput'!P278</f>
        <v/>
      </c>
      <c r="I185" s="90" t="str">
        <f>'94KMInput'!R278</f>
        <v/>
      </c>
      <c r="J185" s="91" t="str">
        <f>'94KMInput'!S278</f>
        <v/>
      </c>
      <c r="K185" s="92" t="str">
        <f>'94KMInput'!AD278</f>
        <v/>
      </c>
      <c r="L185" s="93"/>
      <c r="M185" s="94" t="str">
        <f>'94KMInput'!L278</f>
        <v/>
      </c>
      <c r="N185" s="90" t="str">
        <f>IF(M185="","",(IF(Q185='94KMInput'!K278,"","ERROR!")))</f>
        <v/>
      </c>
      <c r="O185" s="95"/>
      <c r="P185" s="96"/>
      <c r="Q185" s="69" t="str">
        <f t="shared" si="20"/>
        <v/>
      </c>
      <c r="R185" s="98"/>
      <c r="S185" s="98"/>
      <c r="T185" s="98"/>
      <c r="U185" s="99"/>
      <c r="V185" s="98"/>
      <c r="W185" s="98"/>
      <c r="X185" s="100" t="str">
        <f t="shared" si="21"/>
        <v/>
      </c>
      <c r="Y185" s="101"/>
      <c r="Z185" s="102"/>
      <c r="AA185" s="102"/>
      <c r="AB185" s="102"/>
      <c r="AC185" s="103" t="str">
        <f>'94KMInput'!T321</f>
        <v/>
      </c>
      <c r="AD185" s="104">
        <f>'94KMInput'!V321-'94KMInput'!U321</f>
        <v>0</v>
      </c>
      <c r="AE185" s="105" t="str">
        <f t="shared" si="4"/>
        <v/>
      </c>
      <c r="AF185" s="106">
        <v>3.75</v>
      </c>
      <c r="AG185" s="107">
        <f t="shared" si="5"/>
        <v>0</v>
      </c>
      <c r="AH185" s="108" t="str">
        <f>HYPERLINK('94KMInput'!AE321)</f>
        <v/>
      </c>
      <c r="AI185" s="108" t="str">
        <f>HYPERLINK('94KMInput'!AF321)</f>
        <v/>
      </c>
      <c r="AJ185" s="108" t="str">
        <f>HYPERLINK('94KMInput'!AG321)</f>
        <v/>
      </c>
      <c r="AK185" s="108" t="str">
        <f>HYPERLINK('94KMInput'!AH321)</f>
        <v/>
      </c>
      <c r="AL185" s="108" t="str">
        <f>HYPERLINK('94KMInput'!AI321)</f>
        <v/>
      </c>
      <c r="AM185" s="108" t="str">
        <f>HYPERLINK('94KMInput'!AJ321)</f>
        <v/>
      </c>
      <c r="AN185" s="108" t="str">
        <f>HYPERLINK('94KMInput'!AK321)</f>
        <v/>
      </c>
      <c r="AO185" s="108" t="str">
        <f>HYPERLINK('94KMInput'!AL321)</f>
        <v/>
      </c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</row>
    <row r="186" ht="10.5" customHeight="1">
      <c r="A186" s="87" t="str">
        <f t="shared" si="1"/>
        <v/>
      </c>
      <c r="B186" s="88" t="str">
        <f t="shared" si="2"/>
        <v/>
      </c>
      <c r="C186" s="88" t="str">
        <f t="shared" si="3"/>
        <v/>
      </c>
      <c r="D186" s="89" t="str">
        <f>'94KMInput'!B279</f>
        <v/>
      </c>
      <c r="E186" s="90" t="str">
        <f t="shared" si="19"/>
        <v/>
      </c>
      <c r="F186" s="91" t="str">
        <f>'94KMInput'!H279</f>
        <v/>
      </c>
      <c r="G186" s="90" t="str">
        <f>'94KMInput'!O279</f>
        <v/>
      </c>
      <c r="H186" s="90" t="str">
        <f>'94KMInput'!P279</f>
        <v/>
      </c>
      <c r="I186" s="90" t="str">
        <f>'94KMInput'!R279</f>
        <v/>
      </c>
      <c r="J186" s="91" t="str">
        <f>'94KMInput'!S279</f>
        <v/>
      </c>
      <c r="K186" s="92" t="str">
        <f>'94KMInput'!AD279</f>
        <v/>
      </c>
      <c r="L186" s="93"/>
      <c r="M186" s="94" t="str">
        <f>'94KMInput'!L279</f>
        <v/>
      </c>
      <c r="N186" s="90" t="str">
        <f>IF(M186="","",(IF(Q186='94KMInput'!K279,"","ERROR!")))</f>
        <v/>
      </c>
      <c r="O186" s="95"/>
      <c r="P186" s="96"/>
      <c r="Q186" s="69" t="str">
        <f t="shared" si="20"/>
        <v/>
      </c>
      <c r="R186" s="98"/>
      <c r="S186" s="98"/>
      <c r="T186" s="98"/>
      <c r="U186" s="99"/>
      <c r="V186" s="98"/>
      <c r="W186" s="98"/>
      <c r="X186" s="100" t="str">
        <f t="shared" si="21"/>
        <v/>
      </c>
      <c r="Y186" s="101"/>
      <c r="Z186" s="102"/>
      <c r="AA186" s="102"/>
      <c r="AB186" s="102"/>
      <c r="AC186" s="103" t="str">
        <f>'94KMInput'!T322</f>
        <v/>
      </c>
      <c r="AD186" s="104">
        <f>'94KMInput'!V322-'94KMInput'!U322</f>
        <v>0</v>
      </c>
      <c r="AE186" s="105" t="str">
        <f t="shared" si="4"/>
        <v/>
      </c>
      <c r="AF186" s="106">
        <v>3.75</v>
      </c>
      <c r="AG186" s="107">
        <f t="shared" si="5"/>
        <v>0</v>
      </c>
      <c r="AH186" s="108" t="str">
        <f>HYPERLINK('94KMInput'!AE322)</f>
        <v/>
      </c>
      <c r="AI186" s="108" t="str">
        <f>HYPERLINK('94KMInput'!AF322)</f>
        <v/>
      </c>
      <c r="AJ186" s="108" t="str">
        <f>HYPERLINK('94KMInput'!AG322)</f>
        <v/>
      </c>
      <c r="AK186" s="108" t="str">
        <f>HYPERLINK('94KMInput'!AH322)</f>
        <v/>
      </c>
      <c r="AL186" s="108" t="str">
        <f>HYPERLINK('94KMInput'!AI322)</f>
        <v/>
      </c>
      <c r="AM186" s="108" t="str">
        <f>HYPERLINK('94KMInput'!AJ322)</f>
        <v/>
      </c>
      <c r="AN186" s="108" t="str">
        <f>HYPERLINK('94KMInput'!AK322)</f>
        <v/>
      </c>
      <c r="AO186" s="108" t="str">
        <f>HYPERLINK('94KMInput'!AL322)</f>
        <v/>
      </c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</row>
    <row r="187" ht="10.5" customHeight="1">
      <c r="A187" s="87" t="str">
        <f t="shared" si="1"/>
        <v/>
      </c>
      <c r="B187" s="88" t="str">
        <f t="shared" si="2"/>
        <v/>
      </c>
      <c r="C187" s="88" t="str">
        <f t="shared" si="3"/>
        <v/>
      </c>
      <c r="D187" s="89" t="str">
        <f>'94KMInput'!B280</f>
        <v/>
      </c>
      <c r="E187" s="90" t="str">
        <f t="shared" si="19"/>
        <v/>
      </c>
      <c r="F187" s="91" t="str">
        <f>'94KMInput'!H280</f>
        <v/>
      </c>
      <c r="G187" s="90" t="str">
        <f>'94KMInput'!O280</f>
        <v/>
      </c>
      <c r="H187" s="90" t="str">
        <f>'94KMInput'!P280</f>
        <v/>
      </c>
      <c r="I187" s="90" t="str">
        <f>'94KMInput'!R280</f>
        <v/>
      </c>
      <c r="J187" s="91" t="str">
        <f>'94KMInput'!S280</f>
        <v/>
      </c>
      <c r="K187" s="92" t="str">
        <f>'94KMInput'!AD280</f>
        <v/>
      </c>
      <c r="L187" s="93"/>
      <c r="M187" s="94" t="str">
        <f>'94KMInput'!L280</f>
        <v/>
      </c>
      <c r="N187" s="90" t="str">
        <f>IF(M187="","",(IF(Q187='94KMInput'!K280,"","ERROR!")))</f>
        <v/>
      </c>
      <c r="O187" s="95"/>
      <c r="P187" s="96"/>
      <c r="Q187" s="69" t="str">
        <f t="shared" si="20"/>
        <v/>
      </c>
      <c r="R187" s="98"/>
      <c r="S187" s="98"/>
      <c r="T187" s="98"/>
      <c r="U187" s="99"/>
      <c r="V187" s="98"/>
      <c r="W187" s="98"/>
      <c r="X187" s="100" t="str">
        <f t="shared" si="21"/>
        <v/>
      </c>
      <c r="Y187" s="101"/>
      <c r="Z187" s="102"/>
      <c r="AA187" s="102"/>
      <c r="AB187" s="102"/>
      <c r="AC187" s="103" t="str">
        <f>'94KMInput'!T323</f>
        <v/>
      </c>
      <c r="AD187" s="104">
        <f>'94KMInput'!V323-'94KMInput'!U323</f>
        <v>0</v>
      </c>
      <c r="AE187" s="105" t="str">
        <f t="shared" si="4"/>
        <v/>
      </c>
      <c r="AF187" s="106">
        <v>3.75</v>
      </c>
      <c r="AG187" s="107">
        <f t="shared" si="5"/>
        <v>0</v>
      </c>
      <c r="AH187" s="108" t="str">
        <f>HYPERLINK('94KMInput'!AE323)</f>
        <v/>
      </c>
      <c r="AI187" s="108" t="str">
        <f>HYPERLINK('94KMInput'!AF323)</f>
        <v/>
      </c>
      <c r="AJ187" s="108" t="str">
        <f>HYPERLINK('94KMInput'!AG323)</f>
        <v/>
      </c>
      <c r="AK187" s="108" t="str">
        <f>HYPERLINK('94KMInput'!AH323)</f>
        <v/>
      </c>
      <c r="AL187" s="108" t="str">
        <f>HYPERLINK('94KMInput'!AI323)</f>
        <v/>
      </c>
      <c r="AM187" s="108" t="str">
        <f>HYPERLINK('94KMInput'!AJ323)</f>
        <v/>
      </c>
      <c r="AN187" s="108" t="str">
        <f>HYPERLINK('94KMInput'!AK323)</f>
        <v/>
      </c>
      <c r="AO187" s="108" t="str">
        <f>HYPERLINK('94KMInput'!AL323)</f>
        <v/>
      </c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</row>
    <row r="188" ht="10.5" customHeight="1">
      <c r="A188" s="87" t="str">
        <f t="shared" si="1"/>
        <v/>
      </c>
      <c r="B188" s="88" t="str">
        <f t="shared" si="2"/>
        <v/>
      </c>
      <c r="C188" s="88" t="str">
        <f t="shared" si="3"/>
        <v/>
      </c>
      <c r="D188" s="89" t="str">
        <f>'94KMInput'!B281</f>
        <v/>
      </c>
      <c r="E188" s="90" t="str">
        <f t="shared" si="19"/>
        <v/>
      </c>
      <c r="F188" s="91" t="str">
        <f>'94KMInput'!H281</f>
        <v/>
      </c>
      <c r="G188" s="90" t="str">
        <f>'94KMInput'!O281</f>
        <v/>
      </c>
      <c r="H188" s="90" t="str">
        <f>'94KMInput'!P281</f>
        <v/>
      </c>
      <c r="I188" s="90" t="str">
        <f>'94KMInput'!R281</f>
        <v/>
      </c>
      <c r="J188" s="91" t="str">
        <f>'94KMInput'!S281</f>
        <v/>
      </c>
      <c r="K188" s="92" t="str">
        <f>'94KMInput'!AD281</f>
        <v/>
      </c>
      <c r="L188" s="93"/>
      <c r="M188" s="94" t="str">
        <f>'94KMInput'!L281</f>
        <v/>
      </c>
      <c r="N188" s="90" t="str">
        <f>IF(M188="","",(IF(Q188='94KMInput'!K281,"","ERROR!")))</f>
        <v/>
      </c>
      <c r="O188" s="95"/>
      <c r="P188" s="96"/>
      <c r="Q188" s="69" t="str">
        <f t="shared" si="20"/>
        <v/>
      </c>
      <c r="R188" s="98"/>
      <c r="S188" s="98"/>
      <c r="T188" s="98"/>
      <c r="U188" s="99"/>
      <c r="V188" s="98"/>
      <c r="W188" s="98"/>
      <c r="X188" s="100" t="str">
        <f t="shared" si="21"/>
        <v/>
      </c>
      <c r="Y188" s="101"/>
      <c r="Z188" s="102"/>
      <c r="AA188" s="102"/>
      <c r="AB188" s="102"/>
      <c r="AC188" s="103" t="str">
        <f>'94KMInput'!T324</f>
        <v/>
      </c>
      <c r="AD188" s="104">
        <f>'94KMInput'!V324-'94KMInput'!U324</f>
        <v>0</v>
      </c>
      <c r="AE188" s="105" t="str">
        <f t="shared" si="4"/>
        <v/>
      </c>
      <c r="AF188" s="106">
        <v>3.75</v>
      </c>
      <c r="AG188" s="107">
        <f t="shared" si="5"/>
        <v>0</v>
      </c>
      <c r="AH188" s="108" t="str">
        <f>HYPERLINK('94KMInput'!AE324)</f>
        <v/>
      </c>
      <c r="AI188" s="108" t="str">
        <f>HYPERLINK('94KMInput'!AF324)</f>
        <v/>
      </c>
      <c r="AJ188" s="108" t="str">
        <f>HYPERLINK('94KMInput'!AG324)</f>
        <v/>
      </c>
      <c r="AK188" s="108" t="str">
        <f>HYPERLINK('94KMInput'!AH324)</f>
        <v/>
      </c>
      <c r="AL188" s="108" t="str">
        <f>HYPERLINK('94KMInput'!AI324)</f>
        <v/>
      </c>
      <c r="AM188" s="108" t="str">
        <f>HYPERLINK('94KMInput'!AJ324)</f>
        <v/>
      </c>
      <c r="AN188" s="108" t="str">
        <f>HYPERLINK('94KMInput'!AK324)</f>
        <v/>
      </c>
      <c r="AO188" s="108" t="str">
        <f>HYPERLINK('94KMInput'!AL324)</f>
        <v/>
      </c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88"/>
      <c r="CW188" s="88"/>
      <c r="CX188" s="88"/>
      <c r="CY188" s="88"/>
      <c r="CZ188" s="88"/>
      <c r="DA188" s="88"/>
      <c r="DB188" s="88"/>
      <c r="DC188" s="88"/>
    </row>
    <row r="189" ht="10.5" customHeight="1">
      <c r="A189" s="87" t="str">
        <f t="shared" si="1"/>
        <v/>
      </c>
      <c r="B189" s="88" t="str">
        <f t="shared" si="2"/>
        <v/>
      </c>
      <c r="C189" s="88" t="str">
        <f t="shared" si="3"/>
        <v/>
      </c>
      <c r="D189" s="89" t="str">
        <f>'94KMInput'!B282</f>
        <v/>
      </c>
      <c r="E189" s="90" t="str">
        <f t="shared" si="19"/>
        <v/>
      </c>
      <c r="F189" s="91" t="str">
        <f>'94KMInput'!H282</f>
        <v/>
      </c>
      <c r="G189" s="90" t="str">
        <f>'94KMInput'!O282</f>
        <v/>
      </c>
      <c r="H189" s="90" t="str">
        <f>'94KMInput'!P282</f>
        <v/>
      </c>
      <c r="I189" s="90" t="str">
        <f>'94KMInput'!R282</f>
        <v/>
      </c>
      <c r="J189" s="91" t="str">
        <f>'94KMInput'!S282</f>
        <v/>
      </c>
      <c r="K189" s="92" t="str">
        <f>'94KMInput'!AD282</f>
        <v/>
      </c>
      <c r="L189" s="93"/>
      <c r="M189" s="94" t="str">
        <f>'94KMInput'!L282</f>
        <v/>
      </c>
      <c r="N189" s="90" t="str">
        <f>IF(M189="","",(IF(Q189='94KMInput'!K282,"","ERROR!")))</f>
        <v/>
      </c>
      <c r="O189" s="95"/>
      <c r="P189" s="96"/>
      <c r="Q189" s="69" t="str">
        <f t="shared" si="20"/>
        <v/>
      </c>
      <c r="R189" s="98"/>
      <c r="S189" s="98"/>
      <c r="T189" s="98"/>
      <c r="U189" s="99"/>
      <c r="V189" s="98"/>
      <c r="W189" s="98"/>
      <c r="X189" s="100" t="str">
        <f t="shared" si="21"/>
        <v/>
      </c>
      <c r="Y189" s="101"/>
      <c r="Z189" s="102"/>
      <c r="AA189" s="102"/>
      <c r="AB189" s="102"/>
      <c r="AC189" s="103" t="str">
        <f>'94KMInput'!T325</f>
        <v/>
      </c>
      <c r="AD189" s="104">
        <f>'94KMInput'!V325-'94KMInput'!U325</f>
        <v>0</v>
      </c>
      <c r="AE189" s="105" t="str">
        <f t="shared" si="4"/>
        <v/>
      </c>
      <c r="AF189" s="106">
        <v>3.75</v>
      </c>
      <c r="AG189" s="107">
        <f t="shared" si="5"/>
        <v>0</v>
      </c>
      <c r="AH189" s="108" t="str">
        <f>HYPERLINK('94KMInput'!AE325)</f>
        <v/>
      </c>
      <c r="AI189" s="108" t="str">
        <f>HYPERLINK('94KMInput'!AF325)</f>
        <v/>
      </c>
      <c r="AJ189" s="108" t="str">
        <f>HYPERLINK('94KMInput'!AG325)</f>
        <v/>
      </c>
      <c r="AK189" s="108" t="str">
        <f>HYPERLINK('94KMInput'!AH325)</f>
        <v/>
      </c>
      <c r="AL189" s="108" t="str">
        <f>HYPERLINK('94KMInput'!AI325)</f>
        <v/>
      </c>
      <c r="AM189" s="108" t="str">
        <f>HYPERLINK('94KMInput'!AJ325)</f>
        <v/>
      </c>
      <c r="AN189" s="108" t="str">
        <f>HYPERLINK('94KMInput'!AK325)</f>
        <v/>
      </c>
      <c r="AO189" s="108" t="str">
        <f>HYPERLINK('94KMInput'!AL325)</f>
        <v/>
      </c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</row>
    <row r="190" ht="10.5" customHeight="1">
      <c r="A190" s="87" t="str">
        <f t="shared" si="1"/>
        <v/>
      </c>
      <c r="B190" s="88" t="str">
        <f t="shared" si="2"/>
        <v/>
      </c>
      <c r="C190" s="88" t="str">
        <f t="shared" si="3"/>
        <v/>
      </c>
      <c r="D190" s="89" t="str">
        <f>'94KMInput'!B283</f>
        <v/>
      </c>
      <c r="E190" s="90" t="str">
        <f t="shared" si="19"/>
        <v/>
      </c>
      <c r="F190" s="91" t="str">
        <f>'94KMInput'!H283</f>
        <v/>
      </c>
      <c r="G190" s="90" t="str">
        <f>'94KMInput'!O283</f>
        <v/>
      </c>
      <c r="H190" s="90" t="str">
        <f>'94KMInput'!P283</f>
        <v/>
      </c>
      <c r="I190" s="90" t="str">
        <f>'94KMInput'!R283</f>
        <v/>
      </c>
      <c r="J190" s="91" t="str">
        <f>'94KMInput'!S283</f>
        <v/>
      </c>
      <c r="K190" s="92" t="str">
        <f>'94KMInput'!AD283</f>
        <v/>
      </c>
      <c r="L190" s="93"/>
      <c r="M190" s="94" t="str">
        <f>'94KMInput'!L283</f>
        <v/>
      </c>
      <c r="N190" s="90" t="str">
        <f>IF(M190="","",(IF(Q190='94KMInput'!K283,"","ERROR!")))</f>
        <v/>
      </c>
      <c r="O190" s="95"/>
      <c r="P190" s="96"/>
      <c r="Q190" s="69" t="str">
        <f t="shared" si="20"/>
        <v/>
      </c>
      <c r="R190" s="98"/>
      <c r="S190" s="98"/>
      <c r="T190" s="98"/>
      <c r="U190" s="99"/>
      <c r="V190" s="98"/>
      <c r="W190" s="98"/>
      <c r="X190" s="100" t="str">
        <f t="shared" si="21"/>
        <v/>
      </c>
      <c r="Y190" s="101"/>
      <c r="Z190" s="102"/>
      <c r="AA190" s="102"/>
      <c r="AB190" s="102"/>
      <c r="AC190" s="103" t="str">
        <f>'94KMInput'!T326</f>
        <v/>
      </c>
      <c r="AD190" s="104">
        <f>'94KMInput'!V326-'94KMInput'!U326</f>
        <v>0</v>
      </c>
      <c r="AE190" s="105" t="str">
        <f t="shared" si="4"/>
        <v/>
      </c>
      <c r="AF190" s="106">
        <v>3.75</v>
      </c>
      <c r="AG190" s="107">
        <f t="shared" si="5"/>
        <v>0</v>
      </c>
      <c r="AH190" s="108" t="str">
        <f>HYPERLINK('94KMInput'!AE326)</f>
        <v/>
      </c>
      <c r="AI190" s="108" t="str">
        <f>HYPERLINK('94KMInput'!AF326)</f>
        <v/>
      </c>
      <c r="AJ190" s="108" t="str">
        <f>HYPERLINK('94KMInput'!AG326)</f>
        <v/>
      </c>
      <c r="AK190" s="108" t="str">
        <f>HYPERLINK('94KMInput'!AH326)</f>
        <v/>
      </c>
      <c r="AL190" s="108" t="str">
        <f>HYPERLINK('94KMInput'!AI326)</f>
        <v/>
      </c>
      <c r="AM190" s="108" t="str">
        <f>HYPERLINK('94KMInput'!AJ326)</f>
        <v/>
      </c>
      <c r="AN190" s="108" t="str">
        <f>HYPERLINK('94KMInput'!AK326)</f>
        <v/>
      </c>
      <c r="AO190" s="108" t="str">
        <f>HYPERLINK('94KMInput'!AL326)</f>
        <v/>
      </c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</row>
    <row r="191" ht="10.5" customHeight="1">
      <c r="A191" s="87" t="str">
        <f t="shared" si="1"/>
        <v/>
      </c>
      <c r="B191" s="88" t="str">
        <f t="shared" si="2"/>
        <v/>
      </c>
      <c r="C191" s="88" t="str">
        <f t="shared" si="3"/>
        <v/>
      </c>
      <c r="D191" s="89" t="str">
        <f>'94KMInput'!B284</f>
        <v/>
      </c>
      <c r="E191" s="90" t="str">
        <f t="shared" si="19"/>
        <v/>
      </c>
      <c r="F191" s="91" t="str">
        <f>'94KMInput'!H284</f>
        <v/>
      </c>
      <c r="G191" s="90" t="str">
        <f>'94KMInput'!O284</f>
        <v/>
      </c>
      <c r="H191" s="90" t="str">
        <f>'94KMInput'!P284</f>
        <v/>
      </c>
      <c r="I191" s="90" t="str">
        <f>'94KMInput'!R284</f>
        <v/>
      </c>
      <c r="J191" s="91" t="str">
        <f>'94KMInput'!S284</f>
        <v/>
      </c>
      <c r="K191" s="92" t="str">
        <f>'94KMInput'!AD284</f>
        <v/>
      </c>
      <c r="L191" s="93"/>
      <c r="M191" s="94" t="str">
        <f>'94KMInput'!L284</f>
        <v/>
      </c>
      <c r="N191" s="90" t="str">
        <f>IF(M191="","",(IF(Q191='94KMInput'!K284,"","ERROR!")))</f>
        <v/>
      </c>
      <c r="O191" s="95"/>
      <c r="P191" s="96"/>
      <c r="Q191" s="69" t="str">
        <f t="shared" si="20"/>
        <v/>
      </c>
      <c r="R191" s="98"/>
      <c r="S191" s="98"/>
      <c r="T191" s="98"/>
      <c r="U191" s="99"/>
      <c r="V191" s="98"/>
      <c r="W191" s="98"/>
      <c r="X191" s="100" t="str">
        <f t="shared" si="21"/>
        <v/>
      </c>
      <c r="Y191" s="101"/>
      <c r="Z191" s="102"/>
      <c r="AA191" s="102"/>
      <c r="AB191" s="102"/>
      <c r="AC191" s="103" t="str">
        <f>'94KMInput'!T327</f>
        <v/>
      </c>
      <c r="AD191" s="104">
        <f>'94KMInput'!V327-'94KMInput'!U327</f>
        <v>0</v>
      </c>
      <c r="AE191" s="105" t="str">
        <f t="shared" si="4"/>
        <v/>
      </c>
      <c r="AF191" s="106">
        <v>3.75</v>
      </c>
      <c r="AG191" s="107">
        <f t="shared" si="5"/>
        <v>0</v>
      </c>
      <c r="AH191" s="108" t="str">
        <f>HYPERLINK('94KMInput'!AE327)</f>
        <v/>
      </c>
      <c r="AI191" s="108" t="str">
        <f>HYPERLINK('94KMInput'!AF327)</f>
        <v/>
      </c>
      <c r="AJ191" s="108" t="str">
        <f>HYPERLINK('94KMInput'!AG327)</f>
        <v/>
      </c>
      <c r="AK191" s="108" t="str">
        <f>HYPERLINK('94KMInput'!AH327)</f>
        <v/>
      </c>
      <c r="AL191" s="108" t="str">
        <f>HYPERLINK('94KMInput'!AI327)</f>
        <v/>
      </c>
      <c r="AM191" s="108" t="str">
        <f>HYPERLINK('94KMInput'!AJ327)</f>
        <v/>
      </c>
      <c r="AN191" s="108" t="str">
        <f>HYPERLINK('94KMInput'!AK327)</f>
        <v/>
      </c>
      <c r="AO191" s="108" t="str">
        <f>HYPERLINK('94KMInput'!AL327)</f>
        <v/>
      </c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/>
      <c r="CX191" s="88"/>
      <c r="CY191" s="88"/>
      <c r="CZ191" s="88"/>
      <c r="DA191" s="88"/>
      <c r="DB191" s="88"/>
      <c r="DC191" s="88"/>
    </row>
    <row r="192" ht="10.5" customHeight="1">
      <c r="A192" s="87" t="str">
        <f t="shared" si="1"/>
        <v/>
      </c>
      <c r="B192" s="88" t="str">
        <f t="shared" si="2"/>
        <v/>
      </c>
      <c r="C192" s="88" t="str">
        <f t="shared" si="3"/>
        <v/>
      </c>
      <c r="D192" s="89" t="str">
        <f>'94KMInput'!B285</f>
        <v/>
      </c>
      <c r="E192" s="90" t="str">
        <f t="shared" si="19"/>
        <v/>
      </c>
      <c r="F192" s="91" t="str">
        <f>'94KMInput'!H285</f>
        <v/>
      </c>
      <c r="G192" s="90" t="str">
        <f>'94KMInput'!O285</f>
        <v/>
      </c>
      <c r="H192" s="90" t="str">
        <f>'94KMInput'!P285</f>
        <v/>
      </c>
      <c r="I192" s="90" t="str">
        <f>'94KMInput'!R285</f>
        <v/>
      </c>
      <c r="J192" s="91" t="str">
        <f>'94KMInput'!S285</f>
        <v/>
      </c>
      <c r="K192" s="92" t="str">
        <f>'94KMInput'!AD285</f>
        <v/>
      </c>
      <c r="L192" s="93"/>
      <c r="M192" s="94" t="str">
        <f>'94KMInput'!L285</f>
        <v/>
      </c>
      <c r="N192" s="90" t="str">
        <f>IF(M192="","",(IF(Q192='94KMInput'!K285,"","ERROR!")))</f>
        <v/>
      </c>
      <c r="O192" s="95"/>
      <c r="P192" s="96"/>
      <c r="Q192" s="69" t="str">
        <f t="shared" si="20"/>
        <v/>
      </c>
      <c r="R192" s="98"/>
      <c r="S192" s="98"/>
      <c r="T192" s="98"/>
      <c r="U192" s="99"/>
      <c r="V192" s="98"/>
      <c r="W192" s="98"/>
      <c r="X192" s="100" t="str">
        <f t="shared" si="21"/>
        <v/>
      </c>
      <c r="Y192" s="101"/>
      <c r="Z192" s="102"/>
      <c r="AA192" s="102"/>
      <c r="AB192" s="102"/>
      <c r="AC192" s="103" t="str">
        <f>'94KMInput'!T328</f>
        <v/>
      </c>
      <c r="AD192" s="104">
        <f>'94KMInput'!V328-'94KMInput'!U328</f>
        <v>0</v>
      </c>
      <c r="AE192" s="105" t="str">
        <f t="shared" si="4"/>
        <v/>
      </c>
      <c r="AF192" s="106">
        <v>3.75</v>
      </c>
      <c r="AG192" s="107">
        <f t="shared" si="5"/>
        <v>0</v>
      </c>
      <c r="AH192" s="108" t="str">
        <f>HYPERLINK('94KMInput'!AE328)</f>
        <v/>
      </c>
      <c r="AI192" s="108" t="str">
        <f>HYPERLINK('94KMInput'!AF328)</f>
        <v/>
      </c>
      <c r="AJ192" s="108" t="str">
        <f>HYPERLINK('94KMInput'!AG328)</f>
        <v/>
      </c>
      <c r="AK192" s="108" t="str">
        <f>HYPERLINK('94KMInput'!AH328)</f>
        <v/>
      </c>
      <c r="AL192" s="108" t="str">
        <f>HYPERLINK('94KMInput'!AI328)</f>
        <v/>
      </c>
      <c r="AM192" s="108" t="str">
        <f>HYPERLINK('94KMInput'!AJ328)</f>
        <v/>
      </c>
      <c r="AN192" s="108" t="str">
        <f>HYPERLINK('94KMInput'!AK328)</f>
        <v/>
      </c>
      <c r="AO192" s="108" t="str">
        <f>HYPERLINK('94KMInput'!AL328)</f>
        <v/>
      </c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  <c r="CY192" s="88"/>
      <c r="CZ192" s="88"/>
      <c r="DA192" s="88"/>
      <c r="DB192" s="88"/>
      <c r="DC192" s="88"/>
    </row>
    <row r="193" ht="10.5" customHeight="1">
      <c r="A193" s="87" t="str">
        <f t="shared" si="1"/>
        <v/>
      </c>
      <c r="B193" s="88" t="str">
        <f t="shared" si="2"/>
        <v/>
      </c>
      <c r="C193" s="88" t="str">
        <f t="shared" si="3"/>
        <v/>
      </c>
      <c r="D193" s="89" t="str">
        <f>'94KMInput'!B286</f>
        <v/>
      </c>
      <c r="E193" s="90" t="str">
        <f t="shared" si="19"/>
        <v/>
      </c>
      <c r="F193" s="91" t="str">
        <f>'94KMInput'!H286</f>
        <v/>
      </c>
      <c r="G193" s="90" t="str">
        <f>'94KMInput'!O286</f>
        <v/>
      </c>
      <c r="H193" s="90" t="str">
        <f>'94KMInput'!P286</f>
        <v/>
      </c>
      <c r="I193" s="90" t="str">
        <f>'94KMInput'!R286</f>
        <v/>
      </c>
      <c r="J193" s="91" t="str">
        <f>'94KMInput'!S286</f>
        <v/>
      </c>
      <c r="K193" s="92" t="str">
        <f>'94KMInput'!AD286</f>
        <v/>
      </c>
      <c r="L193" s="93"/>
      <c r="M193" s="94" t="str">
        <f>'94KMInput'!L286</f>
        <v/>
      </c>
      <c r="N193" s="90" t="str">
        <f>IF(M193="","",(IF(Q193='94KMInput'!K286,"","ERROR!")))</f>
        <v/>
      </c>
      <c r="O193" s="95"/>
      <c r="P193" s="96"/>
      <c r="Q193" s="69" t="str">
        <f t="shared" si="20"/>
        <v/>
      </c>
      <c r="R193" s="98"/>
      <c r="S193" s="98"/>
      <c r="T193" s="98"/>
      <c r="U193" s="99"/>
      <c r="V193" s="98"/>
      <c r="W193" s="98"/>
      <c r="X193" s="100" t="str">
        <f t="shared" si="21"/>
        <v/>
      </c>
      <c r="Y193" s="101"/>
      <c r="Z193" s="102"/>
      <c r="AA193" s="102"/>
      <c r="AB193" s="102"/>
      <c r="AC193" s="103" t="str">
        <f>'94KMInput'!T329</f>
        <v/>
      </c>
      <c r="AD193" s="104">
        <f>'94KMInput'!V329-'94KMInput'!U329</f>
        <v>0</v>
      </c>
      <c r="AE193" s="105" t="str">
        <f t="shared" si="4"/>
        <v/>
      </c>
      <c r="AF193" s="106">
        <v>3.75</v>
      </c>
      <c r="AG193" s="107">
        <f t="shared" si="5"/>
        <v>0</v>
      </c>
      <c r="AH193" s="108" t="str">
        <f>HYPERLINK('94KMInput'!AE329)</f>
        <v/>
      </c>
      <c r="AI193" s="108" t="str">
        <f>HYPERLINK('94KMInput'!AF329)</f>
        <v/>
      </c>
      <c r="AJ193" s="108" t="str">
        <f>HYPERLINK('94KMInput'!AG329)</f>
        <v/>
      </c>
      <c r="AK193" s="108" t="str">
        <f>HYPERLINK('94KMInput'!AH329)</f>
        <v/>
      </c>
      <c r="AL193" s="108" t="str">
        <f>HYPERLINK('94KMInput'!AI329)</f>
        <v/>
      </c>
      <c r="AM193" s="108" t="str">
        <f>HYPERLINK('94KMInput'!AJ329)</f>
        <v/>
      </c>
      <c r="AN193" s="108" t="str">
        <f>HYPERLINK('94KMInput'!AK329)</f>
        <v/>
      </c>
      <c r="AO193" s="108" t="str">
        <f>HYPERLINK('94KMInput'!AL329)</f>
        <v/>
      </c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</row>
    <row r="194" ht="10.5" customHeight="1">
      <c r="A194" s="87" t="str">
        <f t="shared" si="1"/>
        <v/>
      </c>
      <c r="B194" s="88" t="str">
        <f t="shared" si="2"/>
        <v/>
      </c>
      <c r="C194" s="88" t="str">
        <f t="shared" si="3"/>
        <v/>
      </c>
      <c r="D194" s="89" t="str">
        <f>'94KMInput'!B287</f>
        <v/>
      </c>
      <c r="E194" s="90" t="str">
        <f t="shared" si="19"/>
        <v/>
      </c>
      <c r="F194" s="91" t="str">
        <f>'94KMInput'!H287</f>
        <v/>
      </c>
      <c r="G194" s="90" t="str">
        <f>'94KMInput'!O287</f>
        <v/>
      </c>
      <c r="H194" s="90" t="str">
        <f>'94KMInput'!P287</f>
        <v/>
      </c>
      <c r="I194" s="90" t="str">
        <f>'94KMInput'!R287</f>
        <v/>
      </c>
      <c r="J194" s="91" t="str">
        <f>'94KMInput'!S287</f>
        <v/>
      </c>
      <c r="K194" s="92" t="str">
        <f>'94KMInput'!AD287</f>
        <v/>
      </c>
      <c r="L194" s="93"/>
      <c r="M194" s="94" t="str">
        <f>'94KMInput'!L287</f>
        <v/>
      </c>
      <c r="N194" s="90" t="str">
        <f>IF(M194="","",(IF(Q194='94KMInput'!K287,"","ERROR!")))</f>
        <v/>
      </c>
      <c r="O194" s="95"/>
      <c r="P194" s="96"/>
      <c r="Q194" s="69" t="str">
        <f t="shared" si="20"/>
        <v/>
      </c>
      <c r="R194" s="98"/>
      <c r="S194" s="98"/>
      <c r="T194" s="98"/>
      <c r="U194" s="99"/>
      <c r="V194" s="98"/>
      <c r="W194" s="98"/>
      <c r="X194" s="100" t="str">
        <f t="shared" si="21"/>
        <v/>
      </c>
      <c r="Y194" s="101"/>
      <c r="Z194" s="102"/>
      <c r="AA194" s="102"/>
      <c r="AB194" s="102"/>
      <c r="AC194" s="103" t="str">
        <f>'94KMInput'!T330</f>
        <v/>
      </c>
      <c r="AD194" s="104">
        <f>'94KMInput'!V330-'94KMInput'!U330</f>
        <v>0</v>
      </c>
      <c r="AE194" s="105" t="str">
        <f t="shared" si="4"/>
        <v/>
      </c>
      <c r="AF194" s="106">
        <v>3.75</v>
      </c>
      <c r="AG194" s="107">
        <f t="shared" si="5"/>
        <v>0</v>
      </c>
      <c r="AH194" s="108" t="str">
        <f>HYPERLINK('94KMInput'!AE330)</f>
        <v/>
      </c>
      <c r="AI194" s="108" t="str">
        <f>HYPERLINK('94KMInput'!AF330)</f>
        <v/>
      </c>
      <c r="AJ194" s="108" t="str">
        <f>HYPERLINK('94KMInput'!AG330)</f>
        <v/>
      </c>
      <c r="AK194" s="108" t="str">
        <f>HYPERLINK('94KMInput'!AH330)</f>
        <v/>
      </c>
      <c r="AL194" s="108" t="str">
        <f>HYPERLINK('94KMInput'!AI330)</f>
        <v/>
      </c>
      <c r="AM194" s="108" t="str">
        <f>HYPERLINK('94KMInput'!AJ330)</f>
        <v/>
      </c>
      <c r="AN194" s="108" t="str">
        <f>HYPERLINK('94KMInput'!AK330)</f>
        <v/>
      </c>
      <c r="AO194" s="108" t="str">
        <f>HYPERLINK('94KMInput'!AL330)</f>
        <v/>
      </c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</row>
    <row r="195" ht="10.5" customHeight="1">
      <c r="A195" s="87" t="str">
        <f t="shared" si="1"/>
        <v/>
      </c>
      <c r="B195" s="88" t="str">
        <f t="shared" si="2"/>
        <v/>
      </c>
      <c r="C195" s="88" t="str">
        <f t="shared" si="3"/>
        <v/>
      </c>
      <c r="D195" s="89" t="str">
        <f>'94KMInput'!B288</f>
        <v/>
      </c>
      <c r="E195" s="90" t="str">
        <f t="shared" si="19"/>
        <v/>
      </c>
      <c r="F195" s="91" t="str">
        <f>'94KMInput'!H288</f>
        <v/>
      </c>
      <c r="G195" s="90" t="str">
        <f>'94KMInput'!O288</f>
        <v/>
      </c>
      <c r="H195" s="90" t="str">
        <f>'94KMInput'!P288</f>
        <v/>
      </c>
      <c r="I195" s="90" t="str">
        <f>'94KMInput'!R288</f>
        <v/>
      </c>
      <c r="J195" s="91" t="str">
        <f>'94KMInput'!S288</f>
        <v/>
      </c>
      <c r="K195" s="92" t="str">
        <f>'94KMInput'!AD288</f>
        <v/>
      </c>
      <c r="L195" s="93"/>
      <c r="M195" s="94" t="str">
        <f>'94KMInput'!L288</f>
        <v/>
      </c>
      <c r="N195" s="90" t="str">
        <f>IF(M195="","",(IF(Q195='94KMInput'!K288,"","ERROR!")))</f>
        <v/>
      </c>
      <c r="O195" s="95"/>
      <c r="P195" s="96"/>
      <c r="Q195" s="69" t="str">
        <f t="shared" si="20"/>
        <v/>
      </c>
      <c r="R195" s="98"/>
      <c r="S195" s="98"/>
      <c r="T195" s="98"/>
      <c r="U195" s="99"/>
      <c r="V195" s="98"/>
      <c r="W195" s="98"/>
      <c r="X195" s="100" t="str">
        <f t="shared" si="21"/>
        <v/>
      </c>
      <c r="Y195" s="101"/>
      <c r="Z195" s="102"/>
      <c r="AA195" s="102"/>
      <c r="AB195" s="102"/>
      <c r="AC195" s="103" t="str">
        <f>'94KMInput'!T331</f>
        <v/>
      </c>
      <c r="AD195" s="104">
        <f>'94KMInput'!V331-'94KMInput'!U331</f>
        <v>0</v>
      </c>
      <c r="AE195" s="105" t="str">
        <f t="shared" si="4"/>
        <v/>
      </c>
      <c r="AF195" s="106">
        <v>3.75</v>
      </c>
      <c r="AG195" s="107">
        <f t="shared" si="5"/>
        <v>0</v>
      </c>
      <c r="AH195" s="108" t="str">
        <f>HYPERLINK('94KMInput'!AE331)</f>
        <v/>
      </c>
      <c r="AI195" s="108" t="str">
        <f>HYPERLINK('94KMInput'!AF331)</f>
        <v/>
      </c>
      <c r="AJ195" s="108" t="str">
        <f>HYPERLINK('94KMInput'!AG331)</f>
        <v/>
      </c>
      <c r="AK195" s="108" t="str">
        <f>HYPERLINK('94KMInput'!AH331)</f>
        <v/>
      </c>
      <c r="AL195" s="108" t="str">
        <f>HYPERLINK('94KMInput'!AI331)</f>
        <v/>
      </c>
      <c r="AM195" s="108" t="str">
        <f>HYPERLINK('94KMInput'!AJ331)</f>
        <v/>
      </c>
      <c r="AN195" s="108" t="str">
        <f>HYPERLINK('94KMInput'!AK331)</f>
        <v/>
      </c>
      <c r="AO195" s="108" t="str">
        <f>HYPERLINK('94KMInput'!AL331)</f>
        <v/>
      </c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</row>
    <row r="196" ht="10.5" customHeight="1">
      <c r="A196" s="87" t="str">
        <f t="shared" si="1"/>
        <v/>
      </c>
      <c r="B196" s="88" t="str">
        <f t="shared" si="2"/>
        <v/>
      </c>
      <c r="C196" s="88" t="str">
        <f t="shared" si="3"/>
        <v/>
      </c>
      <c r="D196" s="89" t="str">
        <f>'94KMInput'!B289</f>
        <v/>
      </c>
      <c r="E196" s="90" t="str">
        <f t="shared" si="19"/>
        <v/>
      </c>
      <c r="F196" s="91" t="str">
        <f>'94KMInput'!H289</f>
        <v/>
      </c>
      <c r="G196" s="90" t="str">
        <f>'94KMInput'!O289</f>
        <v/>
      </c>
      <c r="H196" s="90" t="str">
        <f>'94KMInput'!P289</f>
        <v/>
      </c>
      <c r="I196" s="90" t="str">
        <f>'94KMInput'!R289</f>
        <v/>
      </c>
      <c r="J196" s="91" t="str">
        <f>'94KMInput'!S289</f>
        <v/>
      </c>
      <c r="K196" s="92" t="str">
        <f>'94KMInput'!AD289</f>
        <v/>
      </c>
      <c r="L196" s="93"/>
      <c r="M196" s="94" t="str">
        <f>'94KMInput'!L289</f>
        <v/>
      </c>
      <c r="N196" s="90" t="str">
        <f>IF(M196="","",(IF(Q196='94KMInput'!K289,"","ERROR!")))</f>
        <v/>
      </c>
      <c r="O196" s="95"/>
      <c r="P196" s="96"/>
      <c r="Q196" s="69" t="str">
        <f t="shared" si="20"/>
        <v/>
      </c>
      <c r="R196" s="98"/>
      <c r="S196" s="98"/>
      <c r="T196" s="98"/>
      <c r="U196" s="99"/>
      <c r="V196" s="98"/>
      <c r="W196" s="98"/>
      <c r="X196" s="100" t="str">
        <f t="shared" si="21"/>
        <v/>
      </c>
      <c r="Y196" s="101"/>
      <c r="Z196" s="102"/>
      <c r="AA196" s="102"/>
      <c r="AB196" s="102"/>
      <c r="AC196" s="103" t="str">
        <f>'94KMInput'!T332</f>
        <v/>
      </c>
      <c r="AD196" s="104">
        <f>'94KMInput'!V332-'94KMInput'!U332</f>
        <v>0</v>
      </c>
      <c r="AE196" s="105" t="str">
        <f t="shared" si="4"/>
        <v/>
      </c>
      <c r="AF196" s="106">
        <v>3.75</v>
      </c>
      <c r="AG196" s="107">
        <f t="shared" si="5"/>
        <v>0</v>
      </c>
      <c r="AH196" s="108" t="str">
        <f>HYPERLINK('94KMInput'!AE332)</f>
        <v/>
      </c>
      <c r="AI196" s="108" t="str">
        <f>HYPERLINK('94KMInput'!AF332)</f>
        <v/>
      </c>
      <c r="AJ196" s="108" t="str">
        <f>HYPERLINK('94KMInput'!AG332)</f>
        <v/>
      </c>
      <c r="AK196" s="108" t="str">
        <f>HYPERLINK('94KMInput'!AH332)</f>
        <v/>
      </c>
      <c r="AL196" s="108" t="str">
        <f>HYPERLINK('94KMInput'!AI332)</f>
        <v/>
      </c>
      <c r="AM196" s="108" t="str">
        <f>HYPERLINK('94KMInput'!AJ332)</f>
        <v/>
      </c>
      <c r="AN196" s="108" t="str">
        <f>HYPERLINK('94KMInput'!AK332)</f>
        <v/>
      </c>
      <c r="AO196" s="108" t="str">
        <f>HYPERLINK('94KMInput'!AL332)</f>
        <v/>
      </c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  <c r="CH196" s="88"/>
      <c r="CI196" s="88"/>
      <c r="CJ196" s="88"/>
      <c r="CK196" s="88"/>
      <c r="CL196" s="88"/>
      <c r="CM196" s="88"/>
      <c r="CN196" s="88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</row>
    <row r="197" ht="10.5" customHeight="1">
      <c r="A197" s="87" t="str">
        <f t="shared" si="1"/>
        <v/>
      </c>
      <c r="B197" s="88" t="str">
        <f t="shared" si="2"/>
        <v/>
      </c>
      <c r="C197" s="88" t="str">
        <f t="shared" si="3"/>
        <v/>
      </c>
      <c r="D197" s="89" t="str">
        <f>'94KMInput'!B290</f>
        <v/>
      </c>
      <c r="E197" s="90" t="str">
        <f t="shared" si="19"/>
        <v/>
      </c>
      <c r="F197" s="91" t="str">
        <f>'94KMInput'!H290</f>
        <v/>
      </c>
      <c r="G197" s="90" t="str">
        <f>'94KMInput'!O290</f>
        <v/>
      </c>
      <c r="H197" s="90" t="str">
        <f>'94KMInput'!P290</f>
        <v/>
      </c>
      <c r="I197" s="90" t="str">
        <f>'94KMInput'!R290</f>
        <v/>
      </c>
      <c r="J197" s="91" t="str">
        <f>'94KMInput'!S290</f>
        <v/>
      </c>
      <c r="K197" s="92" t="str">
        <f>'94KMInput'!AD290</f>
        <v/>
      </c>
      <c r="L197" s="93"/>
      <c r="M197" s="94" t="str">
        <f>'94KMInput'!L290</f>
        <v/>
      </c>
      <c r="N197" s="90" t="str">
        <f>IF(M197="","",(IF(Q197='94KMInput'!K290,"","ERROR!")))</f>
        <v/>
      </c>
      <c r="O197" s="95"/>
      <c r="P197" s="96"/>
      <c r="Q197" s="69" t="str">
        <f t="shared" si="20"/>
        <v/>
      </c>
      <c r="R197" s="98"/>
      <c r="S197" s="98"/>
      <c r="T197" s="98"/>
      <c r="U197" s="99"/>
      <c r="V197" s="98"/>
      <c r="W197" s="98"/>
      <c r="X197" s="100" t="str">
        <f t="shared" si="21"/>
        <v/>
      </c>
      <c r="Y197" s="101"/>
      <c r="Z197" s="102"/>
      <c r="AA197" s="102"/>
      <c r="AB197" s="102"/>
      <c r="AC197" s="103" t="str">
        <f>'94KMInput'!T333</f>
        <v/>
      </c>
      <c r="AD197" s="104">
        <f>'94KMInput'!V333-'94KMInput'!U333</f>
        <v>0</v>
      </c>
      <c r="AE197" s="105" t="str">
        <f t="shared" si="4"/>
        <v/>
      </c>
      <c r="AF197" s="106">
        <v>3.75</v>
      </c>
      <c r="AG197" s="107">
        <f t="shared" si="5"/>
        <v>0</v>
      </c>
      <c r="AH197" s="108" t="str">
        <f>HYPERLINK('94KMInput'!AE333)</f>
        <v/>
      </c>
      <c r="AI197" s="108" t="str">
        <f>HYPERLINK('94KMInput'!AF333)</f>
        <v/>
      </c>
      <c r="AJ197" s="108" t="str">
        <f>HYPERLINK('94KMInput'!AG333)</f>
        <v/>
      </c>
      <c r="AK197" s="108" t="str">
        <f>HYPERLINK('94KMInput'!AH333)</f>
        <v/>
      </c>
      <c r="AL197" s="108" t="str">
        <f>HYPERLINK('94KMInput'!AI333)</f>
        <v/>
      </c>
      <c r="AM197" s="108" t="str">
        <f>HYPERLINK('94KMInput'!AJ333)</f>
        <v/>
      </c>
      <c r="AN197" s="108" t="str">
        <f>HYPERLINK('94KMInput'!AK333)</f>
        <v/>
      </c>
      <c r="AO197" s="108" t="str">
        <f>HYPERLINK('94KMInput'!AL333)</f>
        <v/>
      </c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  <c r="CH197" s="88"/>
      <c r="CI197" s="88"/>
      <c r="CJ197" s="88"/>
      <c r="CK197" s="88"/>
      <c r="CL197" s="88"/>
      <c r="CM197" s="88"/>
      <c r="CN197" s="88"/>
      <c r="CO197" s="88"/>
      <c r="CP197" s="88"/>
      <c r="CQ197" s="88"/>
      <c r="CR197" s="88"/>
      <c r="CS197" s="88"/>
      <c r="CT197" s="88"/>
      <c r="CU197" s="88"/>
      <c r="CV197" s="88"/>
      <c r="CW197" s="88"/>
      <c r="CX197" s="88"/>
      <c r="CY197" s="88"/>
      <c r="CZ197" s="88"/>
      <c r="DA197" s="88"/>
      <c r="DB197" s="88"/>
      <c r="DC197" s="88"/>
    </row>
    <row r="198" ht="10.5" customHeight="1">
      <c r="A198" s="87" t="str">
        <f t="shared" si="1"/>
        <v/>
      </c>
      <c r="B198" s="88" t="str">
        <f t="shared" si="2"/>
        <v/>
      </c>
      <c r="C198" s="88" t="str">
        <f t="shared" si="3"/>
        <v/>
      </c>
      <c r="D198" s="89" t="str">
        <f>'94KMInput'!B291</f>
        <v/>
      </c>
      <c r="E198" s="90" t="str">
        <f t="shared" si="19"/>
        <v/>
      </c>
      <c r="F198" s="91" t="str">
        <f>'94KMInput'!H291</f>
        <v/>
      </c>
      <c r="G198" s="90" t="str">
        <f>'94KMInput'!O291</f>
        <v/>
      </c>
      <c r="H198" s="90" t="str">
        <f>'94KMInput'!P291</f>
        <v/>
      </c>
      <c r="I198" s="90" t="str">
        <f>'94KMInput'!R291</f>
        <v/>
      </c>
      <c r="J198" s="91" t="str">
        <f>'94KMInput'!S291</f>
        <v/>
      </c>
      <c r="K198" s="92" t="str">
        <f>'94KMInput'!AD291</f>
        <v/>
      </c>
      <c r="L198" s="93"/>
      <c r="M198" s="94" t="str">
        <f>'94KMInput'!L291</f>
        <v/>
      </c>
      <c r="N198" s="90" t="str">
        <f>IF(M198="","",(IF(Q198='94KMInput'!K291,"","ERROR!")))</f>
        <v/>
      </c>
      <c r="O198" s="95"/>
      <c r="P198" s="96"/>
      <c r="Q198" s="69" t="str">
        <f t="shared" si="20"/>
        <v/>
      </c>
      <c r="R198" s="98"/>
      <c r="S198" s="98"/>
      <c r="T198" s="98"/>
      <c r="U198" s="99"/>
      <c r="V198" s="98"/>
      <c r="W198" s="98"/>
      <c r="X198" s="100" t="str">
        <f t="shared" si="21"/>
        <v/>
      </c>
      <c r="Y198" s="101"/>
      <c r="Z198" s="102"/>
      <c r="AA198" s="102"/>
      <c r="AB198" s="102"/>
      <c r="AC198" s="103" t="str">
        <f>'94KMInput'!T334</f>
        <v/>
      </c>
      <c r="AD198" s="104">
        <f>'94KMInput'!V334-'94KMInput'!U334</f>
        <v>0</v>
      </c>
      <c r="AE198" s="105" t="str">
        <f t="shared" si="4"/>
        <v/>
      </c>
      <c r="AF198" s="106">
        <v>3.75</v>
      </c>
      <c r="AG198" s="107">
        <f t="shared" si="5"/>
        <v>0</v>
      </c>
      <c r="AH198" s="108" t="str">
        <f>HYPERLINK('94KMInput'!AE334)</f>
        <v/>
      </c>
      <c r="AI198" s="108" t="str">
        <f>HYPERLINK('94KMInput'!AF334)</f>
        <v/>
      </c>
      <c r="AJ198" s="108" t="str">
        <f>HYPERLINK('94KMInput'!AG334)</f>
        <v/>
      </c>
      <c r="AK198" s="108" t="str">
        <f>HYPERLINK('94KMInput'!AH334)</f>
        <v/>
      </c>
      <c r="AL198" s="108" t="str">
        <f>HYPERLINK('94KMInput'!AI334)</f>
        <v/>
      </c>
      <c r="AM198" s="108" t="str">
        <f>HYPERLINK('94KMInput'!AJ334)</f>
        <v/>
      </c>
      <c r="AN198" s="108" t="str">
        <f>HYPERLINK('94KMInput'!AK334)</f>
        <v/>
      </c>
      <c r="AO198" s="108" t="str">
        <f>HYPERLINK('94KMInput'!AL334)</f>
        <v/>
      </c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</row>
    <row r="199" ht="10.5" customHeight="1">
      <c r="A199" s="87" t="str">
        <f t="shared" si="1"/>
        <v/>
      </c>
      <c r="B199" s="88" t="str">
        <f t="shared" si="2"/>
        <v/>
      </c>
      <c r="C199" s="88" t="str">
        <f t="shared" si="3"/>
        <v/>
      </c>
      <c r="D199" s="89" t="str">
        <f>'94KMInput'!B292</f>
        <v/>
      </c>
      <c r="E199" s="90" t="str">
        <f t="shared" si="19"/>
        <v/>
      </c>
      <c r="F199" s="91" t="str">
        <f>'94KMInput'!H292</f>
        <v/>
      </c>
      <c r="G199" s="90" t="str">
        <f>'94KMInput'!O292</f>
        <v/>
      </c>
      <c r="H199" s="90" t="str">
        <f>'94KMInput'!P292</f>
        <v/>
      </c>
      <c r="I199" s="90" t="str">
        <f>'94KMInput'!R292</f>
        <v/>
      </c>
      <c r="J199" s="91" t="str">
        <f>'94KMInput'!S292</f>
        <v/>
      </c>
      <c r="K199" s="92" t="str">
        <f>'94KMInput'!AD292</f>
        <v/>
      </c>
      <c r="L199" s="93"/>
      <c r="M199" s="94" t="str">
        <f>'94KMInput'!L292</f>
        <v/>
      </c>
      <c r="N199" s="90" t="str">
        <f>IF(M199="","",(IF(Q199='94KMInput'!K292,"","ERROR!")))</f>
        <v/>
      </c>
      <c r="O199" s="95"/>
      <c r="P199" s="96"/>
      <c r="Q199" s="69" t="str">
        <f t="shared" si="20"/>
        <v/>
      </c>
      <c r="R199" s="98"/>
      <c r="S199" s="98"/>
      <c r="T199" s="98"/>
      <c r="U199" s="99"/>
      <c r="V199" s="98"/>
      <c r="W199" s="98"/>
      <c r="X199" s="100" t="str">
        <f t="shared" si="21"/>
        <v/>
      </c>
      <c r="Y199" s="101"/>
      <c r="Z199" s="102"/>
      <c r="AA199" s="102"/>
      <c r="AB199" s="102"/>
      <c r="AC199" s="103" t="str">
        <f>'94KMInput'!T335</f>
        <v/>
      </c>
      <c r="AD199" s="104">
        <f>'94KMInput'!V335-'94KMInput'!U335</f>
        <v>0</v>
      </c>
      <c r="AE199" s="105" t="str">
        <f t="shared" si="4"/>
        <v/>
      </c>
      <c r="AF199" s="106">
        <v>3.75</v>
      </c>
      <c r="AG199" s="107">
        <f t="shared" si="5"/>
        <v>0</v>
      </c>
      <c r="AH199" s="108" t="str">
        <f>HYPERLINK('94KMInput'!AE335)</f>
        <v/>
      </c>
      <c r="AI199" s="108" t="str">
        <f>HYPERLINK('94KMInput'!AF335)</f>
        <v/>
      </c>
      <c r="AJ199" s="108" t="str">
        <f>HYPERLINK('94KMInput'!AG335)</f>
        <v/>
      </c>
      <c r="AK199" s="108" t="str">
        <f>HYPERLINK('94KMInput'!AH335)</f>
        <v/>
      </c>
      <c r="AL199" s="108" t="str">
        <f>HYPERLINK('94KMInput'!AI335)</f>
        <v/>
      </c>
      <c r="AM199" s="108" t="str">
        <f>HYPERLINK('94KMInput'!AJ335)</f>
        <v/>
      </c>
      <c r="AN199" s="108" t="str">
        <f>HYPERLINK('94KMInput'!AK335)</f>
        <v/>
      </c>
      <c r="AO199" s="108" t="str">
        <f>HYPERLINK('94KMInput'!AL335)</f>
        <v/>
      </c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</row>
    <row r="200" ht="10.5" customHeight="1">
      <c r="A200" s="87" t="str">
        <f t="shared" si="1"/>
        <v/>
      </c>
      <c r="B200" s="88" t="str">
        <f t="shared" si="2"/>
        <v/>
      </c>
      <c r="C200" s="88" t="str">
        <f t="shared" si="3"/>
        <v/>
      </c>
      <c r="D200" s="89" t="str">
        <f>'94KMInput'!B293</f>
        <v/>
      </c>
      <c r="E200" s="90" t="str">
        <f t="shared" si="19"/>
        <v/>
      </c>
      <c r="F200" s="91" t="str">
        <f>'94KMInput'!H293</f>
        <v/>
      </c>
      <c r="G200" s="90" t="str">
        <f>'94KMInput'!O293</f>
        <v/>
      </c>
      <c r="H200" s="90" t="str">
        <f>'94KMInput'!P293</f>
        <v/>
      </c>
      <c r="I200" s="90" t="str">
        <f>'94KMInput'!R293</f>
        <v/>
      </c>
      <c r="J200" s="91" t="str">
        <f>'94KMInput'!S293</f>
        <v/>
      </c>
      <c r="K200" s="92" t="str">
        <f>'94KMInput'!AD293</f>
        <v/>
      </c>
      <c r="L200" s="93"/>
      <c r="M200" s="94" t="str">
        <f>'94KMInput'!L293</f>
        <v/>
      </c>
      <c r="N200" s="90" t="str">
        <f>IF(M200="","",(IF(Q200='94KMInput'!K293,"","ERROR!")))</f>
        <v/>
      </c>
      <c r="O200" s="95"/>
      <c r="P200" s="96"/>
      <c r="Q200" s="69" t="str">
        <f t="shared" si="20"/>
        <v/>
      </c>
      <c r="R200" s="98"/>
      <c r="S200" s="98"/>
      <c r="T200" s="98"/>
      <c r="U200" s="99"/>
      <c r="V200" s="98"/>
      <c r="W200" s="98"/>
      <c r="X200" s="100" t="str">
        <f t="shared" si="21"/>
        <v/>
      </c>
      <c r="Y200" s="101"/>
      <c r="Z200" s="102"/>
      <c r="AA200" s="102"/>
      <c r="AB200" s="102"/>
      <c r="AC200" s="103" t="str">
        <f>'94KMInput'!T336</f>
        <v/>
      </c>
      <c r="AD200" s="104">
        <f>'94KMInput'!V336-'94KMInput'!U336</f>
        <v>0</v>
      </c>
      <c r="AE200" s="105" t="str">
        <f t="shared" si="4"/>
        <v/>
      </c>
      <c r="AF200" s="106">
        <v>3.75</v>
      </c>
      <c r="AG200" s="107">
        <f t="shared" si="5"/>
        <v>0</v>
      </c>
      <c r="AH200" s="108" t="str">
        <f>HYPERLINK('94KMInput'!AE336)</f>
        <v/>
      </c>
      <c r="AI200" s="108" t="str">
        <f>HYPERLINK('94KMInput'!AF336)</f>
        <v/>
      </c>
      <c r="AJ200" s="108" t="str">
        <f>HYPERLINK('94KMInput'!AG336)</f>
        <v/>
      </c>
      <c r="AK200" s="108" t="str">
        <f>HYPERLINK('94KMInput'!AH336)</f>
        <v/>
      </c>
      <c r="AL200" s="108" t="str">
        <f>HYPERLINK('94KMInput'!AI336)</f>
        <v/>
      </c>
      <c r="AM200" s="108" t="str">
        <f>HYPERLINK('94KMInput'!AJ336)</f>
        <v/>
      </c>
      <c r="AN200" s="108" t="str">
        <f>HYPERLINK('94KMInput'!AK336)</f>
        <v/>
      </c>
      <c r="AO200" s="108" t="str">
        <f>HYPERLINK('94KMInput'!AL336)</f>
        <v/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</row>
    <row r="201" ht="10.5" customHeight="1">
      <c r="A201" s="87" t="str">
        <f t="shared" si="1"/>
        <v/>
      </c>
      <c r="B201" s="88" t="str">
        <f t="shared" si="2"/>
        <v/>
      </c>
      <c r="C201" s="88" t="str">
        <f t="shared" si="3"/>
        <v/>
      </c>
      <c r="D201" s="89" t="str">
        <f>'94KMInput'!B294</f>
        <v/>
      </c>
      <c r="E201" s="90" t="str">
        <f t="shared" si="19"/>
        <v/>
      </c>
      <c r="F201" s="91" t="str">
        <f>'94KMInput'!H294</f>
        <v/>
      </c>
      <c r="G201" s="90" t="str">
        <f>'94KMInput'!O294</f>
        <v/>
      </c>
      <c r="H201" s="90" t="str">
        <f>'94KMInput'!P294</f>
        <v/>
      </c>
      <c r="I201" s="90" t="str">
        <f>'94KMInput'!R294</f>
        <v/>
      </c>
      <c r="J201" s="91" t="str">
        <f>'94KMInput'!S294</f>
        <v/>
      </c>
      <c r="K201" s="92" t="str">
        <f>'94KMInput'!AD294</f>
        <v/>
      </c>
      <c r="L201" s="93"/>
      <c r="M201" s="94" t="str">
        <f>'94KMInput'!L294</f>
        <v/>
      </c>
      <c r="N201" s="90" t="str">
        <f>IF(M201="","",(IF(Q201='94KMInput'!K294,"","ERROR!")))</f>
        <v/>
      </c>
      <c r="O201" s="95"/>
      <c r="P201" s="96"/>
      <c r="Q201" s="69" t="str">
        <f t="shared" si="20"/>
        <v/>
      </c>
      <c r="R201" s="98"/>
      <c r="S201" s="98"/>
      <c r="T201" s="98"/>
      <c r="U201" s="99"/>
      <c r="V201" s="98"/>
      <c r="W201" s="98"/>
      <c r="X201" s="100" t="str">
        <f t="shared" si="21"/>
        <v/>
      </c>
      <c r="Y201" s="101"/>
      <c r="Z201" s="102"/>
      <c r="AA201" s="102"/>
      <c r="AB201" s="102"/>
      <c r="AC201" s="103" t="str">
        <f>'94KMInput'!T337</f>
        <v/>
      </c>
      <c r="AD201" s="104">
        <f>'94KMInput'!V337-'94KMInput'!U337</f>
        <v>0</v>
      </c>
      <c r="AE201" s="105" t="str">
        <f t="shared" si="4"/>
        <v/>
      </c>
      <c r="AF201" s="106">
        <v>3.75</v>
      </c>
      <c r="AG201" s="107">
        <f t="shared" si="5"/>
        <v>0</v>
      </c>
      <c r="AH201" s="108" t="str">
        <f>HYPERLINK('94KMInput'!AE337)</f>
        <v/>
      </c>
      <c r="AI201" s="108" t="str">
        <f>HYPERLINK('94KMInput'!AF337)</f>
        <v/>
      </c>
      <c r="AJ201" s="108" t="str">
        <f>HYPERLINK('94KMInput'!AG337)</f>
        <v/>
      </c>
      <c r="AK201" s="108" t="str">
        <f>HYPERLINK('94KMInput'!AH337)</f>
        <v/>
      </c>
      <c r="AL201" s="108" t="str">
        <f>HYPERLINK('94KMInput'!AI337)</f>
        <v/>
      </c>
      <c r="AM201" s="108" t="str">
        <f>HYPERLINK('94KMInput'!AJ337)</f>
        <v/>
      </c>
      <c r="AN201" s="108" t="str">
        <f>HYPERLINK('94KMInput'!AK337)</f>
        <v/>
      </c>
      <c r="AO201" s="108" t="str">
        <f>HYPERLINK('94KMInput'!AL337)</f>
        <v/>
      </c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</row>
    <row r="202" ht="10.5" customHeight="1">
      <c r="A202" s="87" t="str">
        <f t="shared" si="1"/>
        <v/>
      </c>
      <c r="B202" s="88" t="str">
        <f t="shared" si="2"/>
        <v/>
      </c>
      <c r="C202" s="88" t="str">
        <f t="shared" si="3"/>
        <v/>
      </c>
      <c r="D202" s="89" t="str">
        <f>'94KMInput'!B295</f>
        <v/>
      </c>
      <c r="E202" s="90" t="str">
        <f t="shared" si="19"/>
        <v/>
      </c>
      <c r="F202" s="91" t="str">
        <f>'94KMInput'!H295</f>
        <v/>
      </c>
      <c r="G202" s="90" t="str">
        <f>'94KMInput'!O295</f>
        <v/>
      </c>
      <c r="H202" s="90" t="str">
        <f>'94KMInput'!P295</f>
        <v/>
      </c>
      <c r="I202" s="90" t="str">
        <f>'94KMInput'!R295</f>
        <v/>
      </c>
      <c r="J202" s="91" t="str">
        <f>'94KMInput'!S295</f>
        <v/>
      </c>
      <c r="K202" s="92" t="str">
        <f>'94KMInput'!AD295</f>
        <v/>
      </c>
      <c r="L202" s="93"/>
      <c r="M202" s="94" t="str">
        <f>'94KMInput'!L295</f>
        <v/>
      </c>
      <c r="N202" s="90" t="str">
        <f>IF(M202="","",(IF(Q202='94KMInput'!K295,"","ERROR!")))</f>
        <v/>
      </c>
      <c r="O202" s="95"/>
      <c r="P202" s="96"/>
      <c r="Q202" s="69" t="str">
        <f t="shared" si="20"/>
        <v/>
      </c>
      <c r="R202" s="98"/>
      <c r="S202" s="98"/>
      <c r="T202" s="98"/>
      <c r="U202" s="99"/>
      <c r="V202" s="98"/>
      <c r="W202" s="98"/>
      <c r="X202" s="100" t="str">
        <f t="shared" si="21"/>
        <v/>
      </c>
      <c r="Y202" s="101"/>
      <c r="Z202" s="102"/>
      <c r="AA202" s="102"/>
      <c r="AB202" s="102"/>
      <c r="AC202" s="103" t="str">
        <f>'94KMInput'!T338</f>
        <v/>
      </c>
      <c r="AD202" s="104">
        <f>'94KMInput'!V338-'94KMInput'!U338</f>
        <v>0</v>
      </c>
      <c r="AE202" s="105" t="str">
        <f t="shared" si="4"/>
        <v/>
      </c>
      <c r="AF202" s="106">
        <v>3.75</v>
      </c>
      <c r="AG202" s="107">
        <f t="shared" si="5"/>
        <v>0</v>
      </c>
      <c r="AH202" s="108" t="str">
        <f>HYPERLINK('94KMInput'!AE338)</f>
        <v/>
      </c>
      <c r="AI202" s="108" t="str">
        <f>HYPERLINK('94KMInput'!AF338)</f>
        <v/>
      </c>
      <c r="AJ202" s="108" t="str">
        <f>HYPERLINK('94KMInput'!AG338)</f>
        <v/>
      </c>
      <c r="AK202" s="108" t="str">
        <f>HYPERLINK('94KMInput'!AH338)</f>
        <v/>
      </c>
      <c r="AL202" s="108" t="str">
        <f>HYPERLINK('94KMInput'!AI338)</f>
        <v/>
      </c>
      <c r="AM202" s="108" t="str">
        <f>HYPERLINK('94KMInput'!AJ338)</f>
        <v/>
      </c>
      <c r="AN202" s="108" t="str">
        <f>HYPERLINK('94KMInput'!AK338)</f>
        <v/>
      </c>
      <c r="AO202" s="108" t="str">
        <f>HYPERLINK('94KMInput'!AL338)</f>
        <v/>
      </c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</row>
    <row r="203" ht="10.5" customHeight="1">
      <c r="A203" s="87" t="str">
        <f t="shared" si="1"/>
        <v/>
      </c>
      <c r="B203" s="88" t="str">
        <f t="shared" si="2"/>
        <v/>
      </c>
      <c r="C203" s="88" t="str">
        <f t="shared" si="3"/>
        <v/>
      </c>
      <c r="D203" s="89" t="str">
        <f>'94KMInput'!B296</f>
        <v/>
      </c>
      <c r="E203" s="90" t="str">
        <f t="shared" si="19"/>
        <v/>
      </c>
      <c r="F203" s="91" t="str">
        <f>'94KMInput'!H296</f>
        <v/>
      </c>
      <c r="G203" s="90" t="str">
        <f>'94KMInput'!O296</f>
        <v/>
      </c>
      <c r="H203" s="90" t="str">
        <f>'94KMInput'!P296</f>
        <v/>
      </c>
      <c r="I203" s="90" t="str">
        <f>'94KMInput'!R296</f>
        <v/>
      </c>
      <c r="J203" s="91" t="str">
        <f>'94KMInput'!S296</f>
        <v/>
      </c>
      <c r="K203" s="92" t="str">
        <f>'94KMInput'!AD296</f>
        <v/>
      </c>
      <c r="L203" s="93"/>
      <c r="M203" s="94" t="str">
        <f>'94KMInput'!L296</f>
        <v/>
      </c>
      <c r="N203" s="90" t="str">
        <f>IF(M203="","",(IF(Q203='94KMInput'!K296,"","ERROR!")))</f>
        <v/>
      </c>
      <c r="O203" s="95"/>
      <c r="P203" s="96"/>
      <c r="Q203" s="69" t="str">
        <f t="shared" si="20"/>
        <v/>
      </c>
      <c r="R203" s="98"/>
      <c r="S203" s="98"/>
      <c r="T203" s="98"/>
      <c r="U203" s="99"/>
      <c r="V203" s="98"/>
      <c r="W203" s="98"/>
      <c r="X203" s="100" t="str">
        <f t="shared" si="21"/>
        <v/>
      </c>
      <c r="Y203" s="101"/>
      <c r="Z203" s="102"/>
      <c r="AA203" s="102"/>
      <c r="AB203" s="102"/>
      <c r="AC203" s="103" t="str">
        <f>'94KMInput'!T339</f>
        <v/>
      </c>
      <c r="AD203" s="104">
        <f>'94KMInput'!V339-'94KMInput'!U339</f>
        <v>0</v>
      </c>
      <c r="AE203" s="105" t="str">
        <f t="shared" si="4"/>
        <v/>
      </c>
      <c r="AF203" s="106">
        <v>3.75</v>
      </c>
      <c r="AG203" s="107">
        <f t="shared" si="5"/>
        <v>0</v>
      </c>
      <c r="AH203" s="108" t="str">
        <f>HYPERLINK('94KMInput'!AE339)</f>
        <v/>
      </c>
      <c r="AI203" s="108" t="str">
        <f>HYPERLINK('94KMInput'!AF339)</f>
        <v/>
      </c>
      <c r="AJ203" s="108" t="str">
        <f>HYPERLINK('94KMInput'!AG339)</f>
        <v/>
      </c>
      <c r="AK203" s="108" t="str">
        <f>HYPERLINK('94KMInput'!AH339)</f>
        <v/>
      </c>
      <c r="AL203" s="108" t="str">
        <f>HYPERLINK('94KMInput'!AI339)</f>
        <v/>
      </c>
      <c r="AM203" s="108" t="str">
        <f>HYPERLINK('94KMInput'!AJ339)</f>
        <v/>
      </c>
      <c r="AN203" s="108" t="str">
        <f>HYPERLINK('94KMInput'!AK339)</f>
        <v/>
      </c>
      <c r="AO203" s="108" t="str">
        <f>HYPERLINK('94KMInput'!AL339)</f>
        <v/>
      </c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</row>
    <row r="204" ht="10.5" customHeight="1">
      <c r="A204" s="87" t="str">
        <f t="shared" si="1"/>
        <v/>
      </c>
      <c r="B204" s="88" t="str">
        <f t="shared" si="2"/>
        <v/>
      </c>
      <c r="C204" s="88" t="str">
        <f t="shared" si="3"/>
        <v/>
      </c>
      <c r="D204" s="89" t="str">
        <f>'94KMInput'!B297</f>
        <v/>
      </c>
      <c r="E204" s="90" t="str">
        <f t="shared" si="19"/>
        <v/>
      </c>
      <c r="F204" s="91" t="str">
        <f>'94KMInput'!H297</f>
        <v/>
      </c>
      <c r="G204" s="90" t="str">
        <f>'94KMInput'!O297</f>
        <v/>
      </c>
      <c r="H204" s="90" t="str">
        <f>'94KMInput'!P297</f>
        <v/>
      </c>
      <c r="I204" s="90" t="str">
        <f>'94KMInput'!R297</f>
        <v/>
      </c>
      <c r="J204" s="91" t="str">
        <f>'94KMInput'!S297</f>
        <v/>
      </c>
      <c r="K204" s="92" t="str">
        <f>'94KMInput'!AD297</f>
        <v/>
      </c>
      <c r="L204" s="93"/>
      <c r="M204" s="94" t="str">
        <f>'94KMInput'!L297</f>
        <v/>
      </c>
      <c r="N204" s="90" t="str">
        <f>IF(M204="","",(IF(Q204='94KMInput'!K297,"","ERROR!")))</f>
        <v/>
      </c>
      <c r="O204" s="95"/>
      <c r="P204" s="96"/>
      <c r="Q204" s="69" t="str">
        <f t="shared" si="20"/>
        <v/>
      </c>
      <c r="R204" s="98"/>
      <c r="S204" s="98"/>
      <c r="T204" s="98"/>
      <c r="U204" s="99"/>
      <c r="V204" s="98"/>
      <c r="W204" s="98"/>
      <c r="X204" s="100" t="str">
        <f t="shared" si="21"/>
        <v/>
      </c>
      <c r="Y204" s="101"/>
      <c r="Z204" s="102"/>
      <c r="AA204" s="102"/>
      <c r="AB204" s="102"/>
      <c r="AC204" s="103" t="str">
        <f>'94KMInput'!T340</f>
        <v/>
      </c>
      <c r="AD204" s="104">
        <f>'94KMInput'!V340-'94KMInput'!U340</f>
        <v>0</v>
      </c>
      <c r="AE204" s="105" t="str">
        <f t="shared" si="4"/>
        <v/>
      </c>
      <c r="AF204" s="106">
        <v>3.75</v>
      </c>
      <c r="AG204" s="107">
        <f t="shared" si="5"/>
        <v>0</v>
      </c>
      <c r="AH204" s="108" t="str">
        <f>HYPERLINK('94KMInput'!AE340)</f>
        <v/>
      </c>
      <c r="AI204" s="108" t="str">
        <f>HYPERLINK('94KMInput'!AF340)</f>
        <v/>
      </c>
      <c r="AJ204" s="108" t="str">
        <f>HYPERLINK('94KMInput'!AG340)</f>
        <v/>
      </c>
      <c r="AK204" s="108" t="str">
        <f>HYPERLINK('94KMInput'!AH340)</f>
        <v/>
      </c>
      <c r="AL204" s="108" t="str">
        <f>HYPERLINK('94KMInput'!AI340)</f>
        <v/>
      </c>
      <c r="AM204" s="108" t="str">
        <f>HYPERLINK('94KMInput'!AJ340)</f>
        <v/>
      </c>
      <c r="AN204" s="108" t="str">
        <f>HYPERLINK('94KMInput'!AK340)</f>
        <v/>
      </c>
      <c r="AO204" s="108" t="str">
        <f>HYPERLINK('94KMInput'!AL340)</f>
        <v/>
      </c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</row>
    <row r="205" ht="10.5" customHeight="1">
      <c r="A205" s="87" t="str">
        <f t="shared" si="1"/>
        <v/>
      </c>
      <c r="B205" s="88" t="str">
        <f t="shared" si="2"/>
        <v/>
      </c>
      <c r="C205" s="88" t="str">
        <f t="shared" si="3"/>
        <v/>
      </c>
      <c r="D205" s="89" t="str">
        <f>'94KMInput'!B298</f>
        <v/>
      </c>
      <c r="E205" s="90" t="str">
        <f t="shared" si="19"/>
        <v/>
      </c>
      <c r="F205" s="91" t="str">
        <f>'94KMInput'!H298</f>
        <v/>
      </c>
      <c r="G205" s="90" t="str">
        <f>'94KMInput'!O298</f>
        <v/>
      </c>
      <c r="H205" s="90" t="str">
        <f>'94KMInput'!P298</f>
        <v/>
      </c>
      <c r="I205" s="90" t="str">
        <f>'94KMInput'!R298</f>
        <v/>
      </c>
      <c r="J205" s="91" t="str">
        <f>'94KMInput'!S298</f>
        <v/>
      </c>
      <c r="K205" s="92" t="str">
        <f>'94KMInput'!AD298</f>
        <v/>
      </c>
      <c r="L205" s="93"/>
      <c r="M205" s="94" t="str">
        <f>'94KMInput'!L298</f>
        <v/>
      </c>
      <c r="N205" s="90" t="str">
        <f>IF(M205="","",(IF(Q205='94KMInput'!K298,"","ERROR!")))</f>
        <v/>
      </c>
      <c r="O205" s="95"/>
      <c r="P205" s="96"/>
      <c r="Q205" s="69" t="str">
        <f t="shared" si="20"/>
        <v/>
      </c>
      <c r="R205" s="98"/>
      <c r="S205" s="98"/>
      <c r="T205" s="98"/>
      <c r="U205" s="99"/>
      <c r="V205" s="98"/>
      <c r="W205" s="98"/>
      <c r="X205" s="100" t="str">
        <f t="shared" si="21"/>
        <v/>
      </c>
      <c r="Y205" s="101"/>
      <c r="Z205" s="102"/>
      <c r="AA205" s="102"/>
      <c r="AB205" s="102"/>
      <c r="AC205" s="103" t="str">
        <f>'94KMInput'!T341</f>
        <v/>
      </c>
      <c r="AD205" s="104">
        <f>'94KMInput'!V341-'94KMInput'!U341</f>
        <v>0</v>
      </c>
      <c r="AE205" s="105" t="str">
        <f t="shared" si="4"/>
        <v/>
      </c>
      <c r="AF205" s="106">
        <v>3.75</v>
      </c>
      <c r="AG205" s="107">
        <f t="shared" si="5"/>
        <v>0</v>
      </c>
      <c r="AH205" s="108" t="str">
        <f>HYPERLINK('94KMInput'!AE341)</f>
        <v/>
      </c>
      <c r="AI205" s="108" t="str">
        <f>HYPERLINK('94KMInput'!AF341)</f>
        <v/>
      </c>
      <c r="AJ205" s="108" t="str">
        <f>HYPERLINK('94KMInput'!AG341)</f>
        <v/>
      </c>
      <c r="AK205" s="108" t="str">
        <f>HYPERLINK('94KMInput'!AH341)</f>
        <v/>
      </c>
      <c r="AL205" s="108" t="str">
        <f>HYPERLINK('94KMInput'!AI341)</f>
        <v/>
      </c>
      <c r="AM205" s="108" t="str">
        <f>HYPERLINK('94KMInput'!AJ341)</f>
        <v/>
      </c>
      <c r="AN205" s="108" t="str">
        <f>HYPERLINK('94KMInput'!AK341)</f>
        <v/>
      </c>
      <c r="AO205" s="108" t="str">
        <f>HYPERLINK('94KMInput'!AL341)</f>
        <v/>
      </c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</row>
    <row r="206" ht="10.5" customHeight="1">
      <c r="A206" s="87" t="str">
        <f t="shared" si="1"/>
        <v/>
      </c>
      <c r="B206" s="88" t="str">
        <f t="shared" si="2"/>
        <v/>
      </c>
      <c r="C206" s="88" t="str">
        <f t="shared" si="3"/>
        <v/>
      </c>
      <c r="D206" s="89" t="str">
        <f>'94KMInput'!B299</f>
        <v/>
      </c>
      <c r="E206" s="90" t="str">
        <f t="shared" si="19"/>
        <v/>
      </c>
      <c r="F206" s="91" t="str">
        <f>'94KMInput'!H299</f>
        <v/>
      </c>
      <c r="G206" s="90" t="str">
        <f>'94KMInput'!O299</f>
        <v/>
      </c>
      <c r="H206" s="90" t="str">
        <f>'94KMInput'!P299</f>
        <v/>
      </c>
      <c r="I206" s="90" t="str">
        <f>'94KMInput'!R299</f>
        <v/>
      </c>
      <c r="J206" s="91" t="str">
        <f>'94KMInput'!S299</f>
        <v/>
      </c>
      <c r="K206" s="92" t="str">
        <f>'94KMInput'!AD299</f>
        <v/>
      </c>
      <c r="L206" s="93"/>
      <c r="M206" s="94" t="str">
        <f>'94KMInput'!L299</f>
        <v/>
      </c>
      <c r="N206" s="90" t="str">
        <f>IF(M206="","",(IF(Q206='94KMInput'!K299,"","ERROR!")))</f>
        <v/>
      </c>
      <c r="O206" s="95"/>
      <c r="P206" s="96"/>
      <c r="Q206" s="69" t="str">
        <f t="shared" si="20"/>
        <v/>
      </c>
      <c r="R206" s="98"/>
      <c r="S206" s="98"/>
      <c r="T206" s="98"/>
      <c r="U206" s="99"/>
      <c r="V206" s="98"/>
      <c r="W206" s="98"/>
      <c r="X206" s="100" t="str">
        <f t="shared" si="21"/>
        <v/>
      </c>
      <c r="Y206" s="101"/>
      <c r="Z206" s="102"/>
      <c r="AA206" s="102"/>
      <c r="AB206" s="102"/>
      <c r="AC206" s="103" t="str">
        <f>'94KMInput'!T342</f>
        <v/>
      </c>
      <c r="AD206" s="104">
        <f>'94KMInput'!V342-'94KMInput'!U342</f>
        <v>0</v>
      </c>
      <c r="AE206" s="105" t="str">
        <f t="shared" si="4"/>
        <v/>
      </c>
      <c r="AF206" s="106">
        <v>3.75</v>
      </c>
      <c r="AG206" s="107">
        <f t="shared" si="5"/>
        <v>0</v>
      </c>
      <c r="AH206" s="108" t="str">
        <f>HYPERLINK('94KMInput'!AE342)</f>
        <v/>
      </c>
      <c r="AI206" s="108" t="str">
        <f>HYPERLINK('94KMInput'!AF342)</f>
        <v/>
      </c>
      <c r="AJ206" s="108" t="str">
        <f>HYPERLINK('94KMInput'!AG342)</f>
        <v/>
      </c>
      <c r="AK206" s="108" t="str">
        <f>HYPERLINK('94KMInput'!AH342)</f>
        <v/>
      </c>
      <c r="AL206" s="108" t="str">
        <f>HYPERLINK('94KMInput'!AI342)</f>
        <v/>
      </c>
      <c r="AM206" s="108" t="str">
        <f>HYPERLINK('94KMInput'!AJ342)</f>
        <v/>
      </c>
      <c r="AN206" s="108" t="str">
        <f>HYPERLINK('94KMInput'!AK342)</f>
        <v/>
      </c>
      <c r="AO206" s="108" t="str">
        <f>HYPERLINK('94KMInput'!AL342)</f>
        <v/>
      </c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</row>
    <row r="207" ht="10.5" customHeight="1">
      <c r="A207" s="87" t="str">
        <f t="shared" si="1"/>
        <v/>
      </c>
      <c r="B207" s="88" t="str">
        <f t="shared" si="2"/>
        <v/>
      </c>
      <c r="C207" s="88" t="str">
        <f t="shared" si="3"/>
        <v/>
      </c>
      <c r="D207" s="89" t="str">
        <f>'94KMInput'!B300</f>
        <v/>
      </c>
      <c r="E207" s="90" t="str">
        <f t="shared" si="19"/>
        <v/>
      </c>
      <c r="F207" s="91" t="str">
        <f>'94KMInput'!H300</f>
        <v/>
      </c>
      <c r="G207" s="90" t="str">
        <f>'94KMInput'!O300</f>
        <v/>
      </c>
      <c r="H207" s="90" t="str">
        <f>'94KMInput'!P300</f>
        <v/>
      </c>
      <c r="I207" s="90" t="str">
        <f>'94KMInput'!R300</f>
        <v/>
      </c>
      <c r="J207" s="91" t="str">
        <f>'94KMInput'!S300</f>
        <v/>
      </c>
      <c r="K207" s="92" t="str">
        <f>'94KMInput'!AD300</f>
        <v/>
      </c>
      <c r="L207" s="93"/>
      <c r="M207" s="94" t="str">
        <f>'94KMInput'!L300</f>
        <v/>
      </c>
      <c r="N207" s="90" t="str">
        <f>IF(M207="","",(IF(Q207='94KMInput'!K300,"","ERROR!")))</f>
        <v/>
      </c>
      <c r="O207" s="95"/>
      <c r="P207" s="96"/>
      <c r="Q207" s="69" t="str">
        <f t="shared" si="20"/>
        <v/>
      </c>
      <c r="R207" s="98"/>
      <c r="S207" s="98"/>
      <c r="T207" s="98"/>
      <c r="U207" s="99"/>
      <c r="V207" s="98"/>
      <c r="W207" s="98"/>
      <c r="X207" s="100" t="str">
        <f t="shared" si="21"/>
        <v/>
      </c>
      <c r="Y207" s="101"/>
      <c r="Z207" s="102"/>
      <c r="AA207" s="102"/>
      <c r="AB207" s="102"/>
      <c r="AC207" s="103" t="str">
        <f>'94KMInput'!T343</f>
        <v/>
      </c>
      <c r="AD207" s="104">
        <f>'94KMInput'!V343-'94KMInput'!U343</f>
        <v>0</v>
      </c>
      <c r="AE207" s="105" t="str">
        <f t="shared" si="4"/>
        <v/>
      </c>
      <c r="AF207" s="106">
        <v>3.75</v>
      </c>
      <c r="AG207" s="107">
        <f t="shared" si="5"/>
        <v>0</v>
      </c>
      <c r="AH207" s="108" t="str">
        <f>HYPERLINK('94KMInput'!AE343)</f>
        <v/>
      </c>
      <c r="AI207" s="108" t="str">
        <f>HYPERLINK('94KMInput'!AF343)</f>
        <v/>
      </c>
      <c r="AJ207" s="108" t="str">
        <f>HYPERLINK('94KMInput'!AG343)</f>
        <v/>
      </c>
      <c r="AK207" s="108" t="str">
        <f>HYPERLINK('94KMInput'!AH343)</f>
        <v/>
      </c>
      <c r="AL207" s="108" t="str">
        <f>HYPERLINK('94KMInput'!AI343)</f>
        <v/>
      </c>
      <c r="AM207" s="108" t="str">
        <f>HYPERLINK('94KMInput'!AJ343)</f>
        <v/>
      </c>
      <c r="AN207" s="108" t="str">
        <f>HYPERLINK('94KMInput'!AK343)</f>
        <v/>
      </c>
      <c r="AO207" s="108" t="str">
        <f>HYPERLINK('94KMInput'!AL343)</f>
        <v/>
      </c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</row>
    <row r="208" ht="10.5" customHeight="1">
      <c r="A208" s="87" t="str">
        <f t="shared" si="1"/>
        <v/>
      </c>
      <c r="B208" s="88" t="str">
        <f t="shared" si="2"/>
        <v/>
      </c>
      <c r="C208" s="88" t="str">
        <f t="shared" si="3"/>
        <v/>
      </c>
      <c r="D208" s="89" t="str">
        <f>'94KMInput'!B301</f>
        <v/>
      </c>
      <c r="E208" s="90" t="str">
        <f t="shared" si="19"/>
        <v/>
      </c>
      <c r="F208" s="91" t="str">
        <f>'94KMInput'!H301</f>
        <v/>
      </c>
      <c r="G208" s="90" t="str">
        <f>'94KMInput'!O301</f>
        <v/>
      </c>
      <c r="H208" s="90" t="str">
        <f>'94KMInput'!P301</f>
        <v/>
      </c>
      <c r="I208" s="90" t="str">
        <f>'94KMInput'!R301</f>
        <v/>
      </c>
      <c r="J208" s="91" t="str">
        <f>'94KMInput'!S301</f>
        <v/>
      </c>
      <c r="K208" s="92" t="str">
        <f>'94KMInput'!AD301</f>
        <v/>
      </c>
      <c r="L208" s="93"/>
      <c r="M208" s="94" t="str">
        <f>'94KMInput'!L301</f>
        <v/>
      </c>
      <c r="N208" s="90" t="str">
        <f>IF(M208="","",(IF(Q208='94KMInput'!K301,"","ERROR!")))</f>
        <v/>
      </c>
      <c r="O208" s="95"/>
      <c r="P208" s="96"/>
      <c r="Q208" s="69" t="str">
        <f t="shared" si="20"/>
        <v/>
      </c>
      <c r="R208" s="98"/>
      <c r="S208" s="98"/>
      <c r="T208" s="98"/>
      <c r="U208" s="99"/>
      <c r="V208" s="98"/>
      <c r="W208" s="98"/>
      <c r="X208" s="100" t="str">
        <f t="shared" si="21"/>
        <v/>
      </c>
      <c r="Y208" s="101"/>
      <c r="Z208" s="102"/>
      <c r="AA208" s="102"/>
      <c r="AB208" s="102"/>
      <c r="AC208" s="103" t="str">
        <f>'94KMInput'!T344</f>
        <v/>
      </c>
      <c r="AD208" s="104">
        <f>'94KMInput'!V344-'94KMInput'!U344</f>
        <v>0</v>
      </c>
      <c r="AE208" s="105" t="str">
        <f t="shared" si="4"/>
        <v/>
      </c>
      <c r="AF208" s="106">
        <v>3.75</v>
      </c>
      <c r="AG208" s="107">
        <f t="shared" si="5"/>
        <v>0</v>
      </c>
      <c r="AH208" s="108" t="str">
        <f>HYPERLINK('94KMInput'!AE344)</f>
        <v/>
      </c>
      <c r="AI208" s="108" t="str">
        <f>HYPERLINK('94KMInput'!AF344)</f>
        <v/>
      </c>
      <c r="AJ208" s="108" t="str">
        <f>HYPERLINK('94KMInput'!AG344)</f>
        <v/>
      </c>
      <c r="AK208" s="108" t="str">
        <f>HYPERLINK('94KMInput'!AH344)</f>
        <v/>
      </c>
      <c r="AL208" s="108" t="str">
        <f>HYPERLINK('94KMInput'!AI344)</f>
        <v/>
      </c>
      <c r="AM208" s="108" t="str">
        <f>HYPERLINK('94KMInput'!AJ344)</f>
        <v/>
      </c>
      <c r="AN208" s="108" t="str">
        <f>HYPERLINK('94KMInput'!AK344)</f>
        <v/>
      </c>
      <c r="AO208" s="108" t="str">
        <f>HYPERLINK('94KMInput'!AL344)</f>
        <v/>
      </c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</row>
    <row r="209" ht="10.5" customHeight="1">
      <c r="A209" s="87" t="str">
        <f t="shared" si="1"/>
        <v/>
      </c>
      <c r="B209" s="88" t="str">
        <f t="shared" si="2"/>
        <v/>
      </c>
      <c r="C209" s="88" t="str">
        <f t="shared" si="3"/>
        <v/>
      </c>
      <c r="D209" s="89" t="str">
        <f>'94KMInput'!B302</f>
        <v/>
      </c>
      <c r="E209" s="90" t="str">
        <f t="shared" si="19"/>
        <v/>
      </c>
      <c r="F209" s="91" t="str">
        <f>'94KMInput'!H302</f>
        <v/>
      </c>
      <c r="G209" s="90" t="str">
        <f>'94KMInput'!O302</f>
        <v/>
      </c>
      <c r="H209" s="90" t="str">
        <f>'94KMInput'!P302</f>
        <v/>
      </c>
      <c r="I209" s="90" t="str">
        <f>'94KMInput'!R302</f>
        <v/>
      </c>
      <c r="J209" s="91" t="str">
        <f>'94KMInput'!S302</f>
        <v/>
      </c>
      <c r="K209" s="92" t="str">
        <f>'94KMInput'!AD302</f>
        <v/>
      </c>
      <c r="L209" s="93"/>
      <c r="M209" s="94" t="str">
        <f>'94KMInput'!L302</f>
        <v/>
      </c>
      <c r="N209" s="90" t="str">
        <f>IF(M209="","",(IF(Q209='94KMInput'!K302,"","ERROR!")))</f>
        <v/>
      </c>
      <c r="O209" s="95"/>
      <c r="P209" s="96"/>
      <c r="Q209" s="69" t="str">
        <f t="shared" si="20"/>
        <v/>
      </c>
      <c r="R209" s="98"/>
      <c r="S209" s="98"/>
      <c r="T209" s="98"/>
      <c r="U209" s="99"/>
      <c r="V209" s="98"/>
      <c r="W209" s="98"/>
      <c r="X209" s="100" t="str">
        <f t="shared" si="21"/>
        <v/>
      </c>
      <c r="Y209" s="101"/>
      <c r="Z209" s="102"/>
      <c r="AA209" s="102"/>
      <c r="AB209" s="102"/>
      <c r="AC209" s="103" t="str">
        <f>'94KMInput'!T345</f>
        <v/>
      </c>
      <c r="AD209" s="104">
        <f>'94KMInput'!V345-'94KMInput'!U345</f>
        <v>0</v>
      </c>
      <c r="AE209" s="105" t="str">
        <f t="shared" si="4"/>
        <v/>
      </c>
      <c r="AF209" s="106">
        <v>3.75</v>
      </c>
      <c r="AG209" s="107">
        <f t="shared" si="5"/>
        <v>0</v>
      </c>
      <c r="AH209" s="108" t="str">
        <f>HYPERLINK('94KMInput'!AE345)</f>
        <v/>
      </c>
      <c r="AI209" s="108" t="str">
        <f>HYPERLINK('94KMInput'!AF345)</f>
        <v/>
      </c>
      <c r="AJ209" s="108" t="str">
        <f>HYPERLINK('94KMInput'!AG345)</f>
        <v/>
      </c>
      <c r="AK209" s="108" t="str">
        <f>HYPERLINK('94KMInput'!AH345)</f>
        <v/>
      </c>
      <c r="AL209" s="108" t="str">
        <f>HYPERLINK('94KMInput'!AI345)</f>
        <v/>
      </c>
      <c r="AM209" s="108" t="str">
        <f>HYPERLINK('94KMInput'!AJ345)</f>
        <v/>
      </c>
      <c r="AN209" s="108" t="str">
        <f>HYPERLINK('94KMInput'!AK345)</f>
        <v/>
      </c>
      <c r="AO209" s="108" t="str">
        <f>HYPERLINK('94KMInput'!AL345)</f>
        <v/>
      </c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</row>
    <row r="210" ht="10.5" customHeight="1">
      <c r="A210" s="87" t="str">
        <f t="shared" si="1"/>
        <v/>
      </c>
      <c r="B210" s="88" t="str">
        <f t="shared" si="2"/>
        <v/>
      </c>
      <c r="C210" s="88" t="str">
        <f t="shared" si="3"/>
        <v/>
      </c>
      <c r="D210" s="89" t="str">
        <f>'94KMInput'!B303</f>
        <v/>
      </c>
      <c r="E210" s="90" t="str">
        <f t="shared" si="19"/>
        <v/>
      </c>
      <c r="F210" s="91" t="str">
        <f>'94KMInput'!H303</f>
        <v/>
      </c>
      <c r="G210" s="90" t="str">
        <f>'94KMInput'!O303</f>
        <v/>
      </c>
      <c r="H210" s="90" t="str">
        <f>'94KMInput'!P303</f>
        <v/>
      </c>
      <c r="I210" s="90" t="str">
        <f>'94KMInput'!R303</f>
        <v/>
      </c>
      <c r="J210" s="91" t="str">
        <f>'94KMInput'!S303</f>
        <v/>
      </c>
      <c r="K210" s="92" t="str">
        <f>'94KMInput'!AD303</f>
        <v/>
      </c>
      <c r="L210" s="93"/>
      <c r="M210" s="94" t="str">
        <f>'94KMInput'!L303</f>
        <v/>
      </c>
      <c r="N210" s="90" t="str">
        <f>IF(M210="","",(IF(Q210='94KMInput'!K303,"","ERROR!")))</f>
        <v/>
      </c>
      <c r="O210" s="95"/>
      <c r="P210" s="96"/>
      <c r="Q210" s="69" t="str">
        <f t="shared" si="20"/>
        <v/>
      </c>
      <c r="R210" s="98"/>
      <c r="S210" s="98"/>
      <c r="T210" s="98"/>
      <c r="U210" s="99"/>
      <c r="V210" s="98"/>
      <c r="W210" s="98"/>
      <c r="X210" s="100" t="str">
        <f t="shared" si="21"/>
        <v/>
      </c>
      <c r="Y210" s="101"/>
      <c r="Z210" s="102"/>
      <c r="AA210" s="102"/>
      <c r="AB210" s="102"/>
      <c r="AC210" s="103" t="str">
        <f>'94KMInput'!T346</f>
        <v/>
      </c>
      <c r="AD210" s="104">
        <f>'94KMInput'!V346-'94KMInput'!U346</f>
        <v>0</v>
      </c>
      <c r="AE210" s="105" t="str">
        <f t="shared" si="4"/>
        <v/>
      </c>
      <c r="AF210" s="106">
        <v>3.75</v>
      </c>
      <c r="AG210" s="107">
        <f t="shared" si="5"/>
        <v>0</v>
      </c>
      <c r="AH210" s="108" t="str">
        <f>HYPERLINK('94KMInput'!AE346)</f>
        <v/>
      </c>
      <c r="AI210" s="108" t="str">
        <f>HYPERLINK('94KMInput'!AF346)</f>
        <v/>
      </c>
      <c r="AJ210" s="108" t="str">
        <f>HYPERLINK('94KMInput'!AG346)</f>
        <v/>
      </c>
      <c r="AK210" s="108" t="str">
        <f>HYPERLINK('94KMInput'!AH346)</f>
        <v/>
      </c>
      <c r="AL210" s="108" t="str">
        <f>HYPERLINK('94KMInput'!AI346)</f>
        <v/>
      </c>
      <c r="AM210" s="108" t="str">
        <f>HYPERLINK('94KMInput'!AJ346)</f>
        <v/>
      </c>
      <c r="AN210" s="108" t="str">
        <f>HYPERLINK('94KMInput'!AK346)</f>
        <v/>
      </c>
      <c r="AO210" s="108" t="str">
        <f>HYPERLINK('94KMInput'!AL346)</f>
        <v/>
      </c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</row>
    <row r="211" ht="10.5" customHeight="1">
      <c r="A211" s="87" t="str">
        <f t="shared" si="1"/>
        <v/>
      </c>
      <c r="B211" s="88" t="str">
        <f t="shared" si="2"/>
        <v/>
      </c>
      <c r="C211" s="88" t="str">
        <f t="shared" si="3"/>
        <v/>
      </c>
      <c r="D211" s="89" t="str">
        <f>'94KMInput'!B304</f>
        <v/>
      </c>
      <c r="E211" s="90" t="str">
        <f t="shared" si="19"/>
        <v/>
      </c>
      <c r="F211" s="91" t="str">
        <f>'94KMInput'!H304</f>
        <v/>
      </c>
      <c r="G211" s="90" t="str">
        <f>'94KMInput'!O304</f>
        <v/>
      </c>
      <c r="H211" s="90" t="str">
        <f>'94KMInput'!P304</f>
        <v/>
      </c>
      <c r="I211" s="90" t="str">
        <f>'94KMInput'!R304</f>
        <v/>
      </c>
      <c r="J211" s="91" t="str">
        <f>'94KMInput'!S304</f>
        <v/>
      </c>
      <c r="K211" s="92" t="str">
        <f>'94KMInput'!AD304</f>
        <v/>
      </c>
      <c r="L211" s="93"/>
      <c r="M211" s="94" t="str">
        <f>'94KMInput'!L304</f>
        <v/>
      </c>
      <c r="N211" s="90" t="str">
        <f>IF(M211="","",(IF(Q211='94KMInput'!K304,"","ERROR!")))</f>
        <v/>
      </c>
      <c r="O211" s="95"/>
      <c r="P211" s="96"/>
      <c r="Q211" s="69" t="str">
        <f t="shared" si="20"/>
        <v/>
      </c>
      <c r="R211" s="98"/>
      <c r="S211" s="98"/>
      <c r="T211" s="98"/>
      <c r="U211" s="99"/>
      <c r="V211" s="98"/>
      <c r="W211" s="98"/>
      <c r="X211" s="100" t="str">
        <f t="shared" si="21"/>
        <v/>
      </c>
      <c r="Y211" s="101"/>
      <c r="Z211" s="102"/>
      <c r="AA211" s="102"/>
      <c r="AB211" s="102"/>
      <c r="AC211" s="103" t="str">
        <f>'94KMInput'!T347</f>
        <v/>
      </c>
      <c r="AD211" s="104">
        <f>'94KMInput'!V347-'94KMInput'!U347</f>
        <v>0</v>
      </c>
      <c r="AE211" s="105" t="str">
        <f t="shared" si="4"/>
        <v/>
      </c>
      <c r="AF211" s="106">
        <v>3.75</v>
      </c>
      <c r="AG211" s="107">
        <f t="shared" si="5"/>
        <v>0</v>
      </c>
      <c r="AH211" s="108" t="str">
        <f>HYPERLINK('94KMInput'!AE347)</f>
        <v/>
      </c>
      <c r="AI211" s="108" t="str">
        <f>HYPERLINK('94KMInput'!AF347)</f>
        <v/>
      </c>
      <c r="AJ211" s="108" t="str">
        <f>HYPERLINK('94KMInput'!AG347)</f>
        <v/>
      </c>
      <c r="AK211" s="108" t="str">
        <f>HYPERLINK('94KMInput'!AH347)</f>
        <v/>
      </c>
      <c r="AL211" s="108" t="str">
        <f>HYPERLINK('94KMInput'!AI347)</f>
        <v/>
      </c>
      <c r="AM211" s="108" t="str">
        <f>HYPERLINK('94KMInput'!AJ347)</f>
        <v/>
      </c>
      <c r="AN211" s="108" t="str">
        <f>HYPERLINK('94KMInput'!AK347)</f>
        <v/>
      </c>
      <c r="AO211" s="108" t="str">
        <f>HYPERLINK('94KMInput'!AL347)</f>
        <v/>
      </c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</row>
    <row r="212" ht="10.5" customHeight="1">
      <c r="A212" s="87" t="str">
        <f t="shared" si="1"/>
        <v/>
      </c>
      <c r="B212" s="88" t="str">
        <f t="shared" si="2"/>
        <v/>
      </c>
      <c r="C212" s="88" t="str">
        <f t="shared" si="3"/>
        <v/>
      </c>
      <c r="D212" s="89" t="str">
        <f>'94KMInput'!B305</f>
        <v/>
      </c>
      <c r="E212" s="90" t="str">
        <f t="shared" si="19"/>
        <v/>
      </c>
      <c r="F212" s="91" t="str">
        <f>'94KMInput'!H305</f>
        <v/>
      </c>
      <c r="G212" s="90" t="str">
        <f>'94KMInput'!O305</f>
        <v/>
      </c>
      <c r="H212" s="90" t="str">
        <f>'94KMInput'!P305</f>
        <v/>
      </c>
      <c r="I212" s="90" t="str">
        <f>'94KMInput'!R305</f>
        <v/>
      </c>
      <c r="J212" s="91" t="str">
        <f>'94KMInput'!S305</f>
        <v/>
      </c>
      <c r="K212" s="92" t="str">
        <f>'94KMInput'!AD305</f>
        <v/>
      </c>
      <c r="L212" s="93"/>
      <c r="M212" s="94" t="str">
        <f>'94KMInput'!L305</f>
        <v/>
      </c>
      <c r="N212" s="90" t="str">
        <f>IF(M212="","",(IF(Q212='94KMInput'!K305,"","ERROR!")))</f>
        <v/>
      </c>
      <c r="O212" s="95"/>
      <c r="P212" s="96"/>
      <c r="Q212" s="69" t="str">
        <f t="shared" si="20"/>
        <v/>
      </c>
      <c r="R212" s="98"/>
      <c r="S212" s="98"/>
      <c r="T212" s="98"/>
      <c r="U212" s="99"/>
      <c r="V212" s="98"/>
      <c r="W212" s="98"/>
      <c r="X212" s="100" t="str">
        <f t="shared" si="21"/>
        <v/>
      </c>
      <c r="Y212" s="101"/>
      <c r="Z212" s="102"/>
      <c r="AA212" s="102"/>
      <c r="AB212" s="102"/>
      <c r="AC212" s="103" t="str">
        <f>'94KMInput'!T348</f>
        <v/>
      </c>
      <c r="AD212" s="104">
        <f>'94KMInput'!V348-'94KMInput'!U348</f>
        <v>0</v>
      </c>
      <c r="AE212" s="105" t="str">
        <f t="shared" si="4"/>
        <v/>
      </c>
      <c r="AF212" s="106">
        <v>3.75</v>
      </c>
      <c r="AG212" s="107">
        <f t="shared" si="5"/>
        <v>0</v>
      </c>
      <c r="AH212" s="108" t="str">
        <f>HYPERLINK('94KMInput'!AE348)</f>
        <v/>
      </c>
      <c r="AI212" s="108" t="str">
        <f>HYPERLINK('94KMInput'!AF348)</f>
        <v/>
      </c>
      <c r="AJ212" s="108" t="str">
        <f>HYPERLINK('94KMInput'!AG348)</f>
        <v/>
      </c>
      <c r="AK212" s="108" t="str">
        <f>HYPERLINK('94KMInput'!AH348)</f>
        <v/>
      </c>
      <c r="AL212" s="108" t="str">
        <f>HYPERLINK('94KMInput'!AI348)</f>
        <v/>
      </c>
      <c r="AM212" s="108" t="str">
        <f>HYPERLINK('94KMInput'!AJ348)</f>
        <v/>
      </c>
      <c r="AN212" s="108" t="str">
        <f>HYPERLINK('94KMInput'!AK348)</f>
        <v/>
      </c>
      <c r="AO212" s="108" t="str">
        <f>HYPERLINK('94KMInput'!AL348)</f>
        <v/>
      </c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</row>
    <row r="213" ht="10.5" customHeight="1">
      <c r="A213" s="87" t="str">
        <f t="shared" si="1"/>
        <v/>
      </c>
      <c r="B213" s="88" t="str">
        <f t="shared" si="2"/>
        <v/>
      </c>
      <c r="C213" s="88" t="str">
        <f t="shared" si="3"/>
        <v/>
      </c>
      <c r="D213" s="89" t="str">
        <f>'94KMInput'!B306</f>
        <v/>
      </c>
      <c r="E213" s="90" t="str">
        <f t="shared" si="19"/>
        <v/>
      </c>
      <c r="F213" s="91" t="str">
        <f>'94KMInput'!H306</f>
        <v/>
      </c>
      <c r="G213" s="90" t="str">
        <f>'94KMInput'!O306</f>
        <v/>
      </c>
      <c r="H213" s="90" t="str">
        <f>'94KMInput'!P306</f>
        <v/>
      </c>
      <c r="I213" s="90" t="str">
        <f>'94KMInput'!R306</f>
        <v/>
      </c>
      <c r="J213" s="91" t="str">
        <f>'94KMInput'!S306</f>
        <v/>
      </c>
      <c r="K213" s="92" t="str">
        <f>'94KMInput'!AD306</f>
        <v/>
      </c>
      <c r="L213" s="93"/>
      <c r="M213" s="94" t="str">
        <f>'94KMInput'!L306</f>
        <v/>
      </c>
      <c r="N213" s="90" t="str">
        <f>IF(M213="","",(IF(Q213='94KMInput'!K306,"","ERROR!")))</f>
        <v/>
      </c>
      <c r="O213" s="95"/>
      <c r="P213" s="96"/>
      <c r="Q213" s="69" t="str">
        <f t="shared" si="20"/>
        <v/>
      </c>
      <c r="R213" s="98"/>
      <c r="S213" s="98"/>
      <c r="T213" s="98"/>
      <c r="U213" s="99"/>
      <c r="V213" s="98"/>
      <c r="W213" s="98"/>
      <c r="X213" s="100" t="str">
        <f t="shared" si="21"/>
        <v/>
      </c>
      <c r="Y213" s="101"/>
      <c r="Z213" s="102"/>
      <c r="AA213" s="102"/>
      <c r="AB213" s="102"/>
      <c r="AC213" s="103" t="str">
        <f>'94KMInput'!T349</f>
        <v/>
      </c>
      <c r="AD213" s="104">
        <f>'94KMInput'!V349-'94KMInput'!U349</f>
        <v>0</v>
      </c>
      <c r="AE213" s="105" t="str">
        <f t="shared" si="4"/>
        <v/>
      </c>
      <c r="AF213" s="106">
        <v>3.75</v>
      </c>
      <c r="AG213" s="107">
        <f t="shared" si="5"/>
        <v>0</v>
      </c>
      <c r="AH213" s="108" t="str">
        <f>HYPERLINK('94KMInput'!AE349)</f>
        <v/>
      </c>
      <c r="AI213" s="108" t="str">
        <f>HYPERLINK('94KMInput'!AF349)</f>
        <v/>
      </c>
      <c r="AJ213" s="108" t="str">
        <f>HYPERLINK('94KMInput'!AG349)</f>
        <v/>
      </c>
      <c r="AK213" s="108" t="str">
        <f>HYPERLINK('94KMInput'!AH349)</f>
        <v/>
      </c>
      <c r="AL213" s="108" t="str">
        <f>HYPERLINK('94KMInput'!AI349)</f>
        <v/>
      </c>
      <c r="AM213" s="108" t="str">
        <f>HYPERLINK('94KMInput'!AJ349)</f>
        <v/>
      </c>
      <c r="AN213" s="108" t="str">
        <f>HYPERLINK('94KMInput'!AK349)</f>
        <v/>
      </c>
      <c r="AO213" s="108" t="str">
        <f>HYPERLINK('94KMInput'!AL349)</f>
        <v/>
      </c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</row>
    <row r="214" ht="10.5" customHeight="1">
      <c r="A214" s="87" t="str">
        <f t="shared" si="1"/>
        <v/>
      </c>
      <c r="B214" s="88" t="str">
        <f t="shared" si="2"/>
        <v/>
      </c>
      <c r="C214" s="88" t="str">
        <f t="shared" si="3"/>
        <v/>
      </c>
      <c r="D214" s="89" t="str">
        <f>'94KMInput'!B307</f>
        <v/>
      </c>
      <c r="E214" s="90" t="str">
        <f t="shared" si="19"/>
        <v/>
      </c>
      <c r="F214" s="91" t="str">
        <f>'94KMInput'!H307</f>
        <v/>
      </c>
      <c r="G214" s="90" t="str">
        <f>'94KMInput'!O307</f>
        <v/>
      </c>
      <c r="H214" s="90" t="str">
        <f>'94KMInput'!P307</f>
        <v/>
      </c>
      <c r="I214" s="90" t="str">
        <f>'94KMInput'!R307</f>
        <v/>
      </c>
      <c r="J214" s="91" t="str">
        <f>'94KMInput'!S307</f>
        <v/>
      </c>
      <c r="K214" s="92" t="str">
        <f>'94KMInput'!AD307</f>
        <v/>
      </c>
      <c r="L214" s="93"/>
      <c r="M214" s="94" t="str">
        <f>'94KMInput'!L307</f>
        <v/>
      </c>
      <c r="N214" s="90" t="str">
        <f>IF(M214="","",(IF(Q214='94KMInput'!K307,"","ERROR!")))</f>
        <v/>
      </c>
      <c r="O214" s="95"/>
      <c r="P214" s="96"/>
      <c r="Q214" s="69" t="str">
        <f t="shared" si="20"/>
        <v/>
      </c>
      <c r="R214" s="98"/>
      <c r="S214" s="98"/>
      <c r="T214" s="98"/>
      <c r="U214" s="99"/>
      <c r="V214" s="98"/>
      <c r="W214" s="98"/>
      <c r="X214" s="100" t="str">
        <f t="shared" si="21"/>
        <v/>
      </c>
      <c r="Y214" s="101"/>
      <c r="Z214" s="102"/>
      <c r="AA214" s="102"/>
      <c r="AB214" s="102"/>
      <c r="AC214" s="103" t="str">
        <f>'94KMInput'!T350</f>
        <v/>
      </c>
      <c r="AD214" s="104">
        <f>'94KMInput'!V350-'94KMInput'!U350</f>
        <v>0</v>
      </c>
      <c r="AE214" s="105" t="str">
        <f t="shared" si="4"/>
        <v/>
      </c>
      <c r="AF214" s="106">
        <v>3.75</v>
      </c>
      <c r="AG214" s="107">
        <f t="shared" si="5"/>
        <v>0</v>
      </c>
      <c r="AH214" s="108" t="str">
        <f>HYPERLINK('94KMInput'!AE350)</f>
        <v/>
      </c>
      <c r="AI214" s="108" t="str">
        <f>HYPERLINK('94KMInput'!AF350)</f>
        <v/>
      </c>
      <c r="AJ214" s="108" t="str">
        <f>HYPERLINK('94KMInput'!AG350)</f>
        <v/>
      </c>
      <c r="AK214" s="108" t="str">
        <f>HYPERLINK('94KMInput'!AH350)</f>
        <v/>
      </c>
      <c r="AL214" s="108" t="str">
        <f>HYPERLINK('94KMInput'!AI350)</f>
        <v/>
      </c>
      <c r="AM214" s="108" t="str">
        <f>HYPERLINK('94KMInput'!AJ350)</f>
        <v/>
      </c>
      <c r="AN214" s="108" t="str">
        <f>HYPERLINK('94KMInput'!AK350)</f>
        <v/>
      </c>
      <c r="AO214" s="108" t="str">
        <f>HYPERLINK('94KMInput'!AL350)</f>
        <v/>
      </c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</row>
    <row r="215" ht="10.5" customHeight="1">
      <c r="A215" s="87" t="str">
        <f t="shared" si="1"/>
        <v/>
      </c>
      <c r="B215" s="88" t="str">
        <f t="shared" si="2"/>
        <v/>
      </c>
      <c r="C215" s="88" t="str">
        <f t="shared" si="3"/>
        <v/>
      </c>
      <c r="D215" s="89" t="str">
        <f>'94KMInput'!B308</f>
        <v/>
      </c>
      <c r="E215" s="90" t="str">
        <f t="shared" si="19"/>
        <v/>
      </c>
      <c r="F215" s="91" t="str">
        <f>'94KMInput'!H308</f>
        <v/>
      </c>
      <c r="G215" s="90" t="str">
        <f>'94KMInput'!O308</f>
        <v/>
      </c>
      <c r="H215" s="90" t="str">
        <f>'94KMInput'!P308</f>
        <v/>
      </c>
      <c r="I215" s="90" t="str">
        <f>'94KMInput'!R308</f>
        <v/>
      </c>
      <c r="J215" s="91" t="str">
        <f>'94KMInput'!S308</f>
        <v/>
      </c>
      <c r="K215" s="92" t="str">
        <f>'94KMInput'!AD308</f>
        <v/>
      </c>
      <c r="L215" s="93"/>
      <c r="M215" s="94" t="str">
        <f>'94KMInput'!L308</f>
        <v/>
      </c>
      <c r="N215" s="90" t="str">
        <f>IF(M215="","",(IF(Q215='94KMInput'!K308,"","ERROR!")))</f>
        <v/>
      </c>
      <c r="O215" s="95"/>
      <c r="P215" s="96"/>
      <c r="Q215" s="69" t="str">
        <f t="shared" si="20"/>
        <v/>
      </c>
      <c r="R215" s="98"/>
      <c r="S215" s="98"/>
      <c r="T215" s="98"/>
      <c r="U215" s="99"/>
      <c r="V215" s="98"/>
      <c r="W215" s="98"/>
      <c r="X215" s="100" t="str">
        <f t="shared" si="21"/>
        <v/>
      </c>
      <c r="Y215" s="101"/>
      <c r="Z215" s="102"/>
      <c r="AA215" s="102"/>
      <c r="AB215" s="102"/>
      <c r="AC215" s="103" t="str">
        <f>'94KMInput'!T351</f>
        <v/>
      </c>
      <c r="AD215" s="104">
        <f>'94KMInput'!V351-'94KMInput'!U351</f>
        <v>0</v>
      </c>
      <c r="AE215" s="105" t="str">
        <f t="shared" si="4"/>
        <v/>
      </c>
      <c r="AF215" s="106">
        <v>3.75</v>
      </c>
      <c r="AG215" s="107">
        <f t="shared" si="5"/>
        <v>0</v>
      </c>
      <c r="AH215" s="108" t="str">
        <f>HYPERLINK('94KMInput'!AE351)</f>
        <v/>
      </c>
      <c r="AI215" s="108" t="str">
        <f>HYPERLINK('94KMInput'!AF351)</f>
        <v/>
      </c>
      <c r="AJ215" s="108" t="str">
        <f>HYPERLINK('94KMInput'!AG351)</f>
        <v/>
      </c>
      <c r="AK215" s="108" t="str">
        <f>HYPERLINK('94KMInput'!AH351)</f>
        <v/>
      </c>
      <c r="AL215" s="108" t="str">
        <f>HYPERLINK('94KMInput'!AI351)</f>
        <v/>
      </c>
      <c r="AM215" s="108" t="str">
        <f>HYPERLINK('94KMInput'!AJ351)</f>
        <v/>
      </c>
      <c r="AN215" s="108" t="str">
        <f>HYPERLINK('94KMInput'!AK351)</f>
        <v/>
      </c>
      <c r="AO215" s="108" t="str">
        <f>HYPERLINK('94KMInput'!AL351)</f>
        <v/>
      </c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</row>
    <row r="216" ht="10.5" customHeight="1">
      <c r="A216" s="87" t="str">
        <f t="shared" si="1"/>
        <v/>
      </c>
      <c r="B216" s="88" t="str">
        <f t="shared" si="2"/>
        <v/>
      </c>
      <c r="C216" s="88" t="str">
        <f t="shared" si="3"/>
        <v/>
      </c>
      <c r="D216" s="89" t="str">
        <f>'94KMInput'!B309</f>
        <v/>
      </c>
      <c r="E216" s="90" t="str">
        <f t="shared" si="19"/>
        <v/>
      </c>
      <c r="F216" s="91" t="str">
        <f>'94KMInput'!H309</f>
        <v/>
      </c>
      <c r="G216" s="90" t="str">
        <f>'94KMInput'!O309</f>
        <v/>
      </c>
      <c r="H216" s="90" t="str">
        <f>'94KMInput'!P309</f>
        <v/>
      </c>
      <c r="I216" s="90" t="str">
        <f>'94KMInput'!R309</f>
        <v/>
      </c>
      <c r="J216" s="91" t="str">
        <f>'94KMInput'!S309</f>
        <v/>
      </c>
      <c r="K216" s="92" t="str">
        <f>'94KMInput'!AD309</f>
        <v/>
      </c>
      <c r="L216" s="93"/>
      <c r="M216" s="94" t="str">
        <f>'94KMInput'!L309</f>
        <v/>
      </c>
      <c r="N216" s="90" t="str">
        <f>IF(M216="","",(IF(Q216='94KMInput'!K309,"","ERROR!")))</f>
        <v/>
      </c>
      <c r="O216" s="95"/>
      <c r="P216" s="96"/>
      <c r="Q216" s="69" t="str">
        <f t="shared" si="20"/>
        <v/>
      </c>
      <c r="R216" s="98"/>
      <c r="S216" s="98"/>
      <c r="T216" s="98"/>
      <c r="U216" s="99"/>
      <c r="V216" s="98"/>
      <c r="W216" s="98"/>
      <c r="X216" s="100" t="str">
        <f t="shared" si="21"/>
        <v/>
      </c>
      <c r="Y216" s="101"/>
      <c r="Z216" s="102"/>
      <c r="AA216" s="102"/>
      <c r="AB216" s="102"/>
      <c r="AC216" s="103" t="str">
        <f>'94KMInput'!T352</f>
        <v/>
      </c>
      <c r="AD216" s="104">
        <f>'94KMInput'!V352-'94KMInput'!U352</f>
        <v>0</v>
      </c>
      <c r="AE216" s="105" t="str">
        <f t="shared" si="4"/>
        <v/>
      </c>
      <c r="AF216" s="106">
        <v>3.75</v>
      </c>
      <c r="AG216" s="107">
        <f t="shared" si="5"/>
        <v>0</v>
      </c>
      <c r="AH216" s="108" t="str">
        <f>HYPERLINK('94KMInput'!AE352)</f>
        <v/>
      </c>
      <c r="AI216" s="108" t="str">
        <f>HYPERLINK('94KMInput'!AF352)</f>
        <v/>
      </c>
      <c r="AJ216" s="108" t="str">
        <f>HYPERLINK('94KMInput'!AG352)</f>
        <v/>
      </c>
      <c r="AK216" s="108" t="str">
        <f>HYPERLINK('94KMInput'!AH352)</f>
        <v/>
      </c>
      <c r="AL216" s="108" t="str">
        <f>HYPERLINK('94KMInput'!AI352)</f>
        <v/>
      </c>
      <c r="AM216" s="108" t="str">
        <f>HYPERLINK('94KMInput'!AJ352)</f>
        <v/>
      </c>
      <c r="AN216" s="108" t="str">
        <f>HYPERLINK('94KMInput'!AK352)</f>
        <v/>
      </c>
      <c r="AO216" s="108" t="str">
        <f>HYPERLINK('94KMInput'!AL352)</f>
        <v/>
      </c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</row>
    <row r="217" ht="10.5" customHeight="1">
      <c r="A217" s="87" t="str">
        <f t="shared" si="1"/>
        <v/>
      </c>
      <c r="B217" s="88" t="str">
        <f t="shared" si="2"/>
        <v/>
      </c>
      <c r="C217" s="88" t="str">
        <f t="shared" si="3"/>
        <v/>
      </c>
      <c r="D217" s="89" t="str">
        <f>'94KMInput'!B310</f>
        <v/>
      </c>
      <c r="E217" s="90" t="str">
        <f t="shared" si="19"/>
        <v/>
      </c>
      <c r="F217" s="91" t="str">
        <f>'94KMInput'!H310</f>
        <v/>
      </c>
      <c r="G217" s="90" t="str">
        <f>'94KMInput'!O310</f>
        <v/>
      </c>
      <c r="H217" s="90" t="str">
        <f>'94KMInput'!P310</f>
        <v/>
      </c>
      <c r="I217" s="90" t="str">
        <f>'94KMInput'!R310</f>
        <v/>
      </c>
      <c r="J217" s="91" t="str">
        <f>'94KMInput'!S310</f>
        <v/>
      </c>
      <c r="K217" s="92" t="str">
        <f>'94KMInput'!AD310</f>
        <v/>
      </c>
      <c r="L217" s="93"/>
      <c r="M217" s="94" t="str">
        <f>'94KMInput'!L310</f>
        <v/>
      </c>
      <c r="N217" s="90" t="str">
        <f>IF(M217="","",(IF(Q217='94KMInput'!K310,"","ERROR!")))</f>
        <v/>
      </c>
      <c r="O217" s="95"/>
      <c r="P217" s="96"/>
      <c r="Q217" s="69" t="str">
        <f t="shared" si="20"/>
        <v/>
      </c>
      <c r="R217" s="98"/>
      <c r="S217" s="98"/>
      <c r="T217" s="98"/>
      <c r="U217" s="99"/>
      <c r="V217" s="98"/>
      <c r="W217" s="98"/>
      <c r="X217" s="100" t="str">
        <f t="shared" si="21"/>
        <v/>
      </c>
      <c r="Y217" s="101"/>
      <c r="Z217" s="102"/>
      <c r="AA217" s="102"/>
      <c r="AB217" s="102"/>
      <c r="AC217" s="103" t="str">
        <f>'94KMInput'!T353</f>
        <v/>
      </c>
      <c r="AD217" s="104">
        <f>'94KMInput'!V353-'94KMInput'!U353</f>
        <v>0</v>
      </c>
      <c r="AE217" s="105" t="str">
        <f t="shared" si="4"/>
        <v/>
      </c>
      <c r="AF217" s="106">
        <v>3.75</v>
      </c>
      <c r="AG217" s="107">
        <f t="shared" si="5"/>
        <v>0</v>
      </c>
      <c r="AH217" s="108" t="str">
        <f>HYPERLINK('94KMInput'!AE353)</f>
        <v/>
      </c>
      <c r="AI217" s="108" t="str">
        <f>HYPERLINK('94KMInput'!AF353)</f>
        <v/>
      </c>
      <c r="AJ217" s="108" t="str">
        <f>HYPERLINK('94KMInput'!AG353)</f>
        <v/>
      </c>
      <c r="AK217" s="108" t="str">
        <f>HYPERLINK('94KMInput'!AH353)</f>
        <v/>
      </c>
      <c r="AL217" s="108" t="str">
        <f>HYPERLINK('94KMInput'!AI353)</f>
        <v/>
      </c>
      <c r="AM217" s="108" t="str">
        <f>HYPERLINK('94KMInput'!AJ353)</f>
        <v/>
      </c>
      <c r="AN217" s="108" t="str">
        <f>HYPERLINK('94KMInput'!AK353)</f>
        <v/>
      </c>
      <c r="AO217" s="108" t="str">
        <f>HYPERLINK('94KMInput'!AL353)</f>
        <v/>
      </c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</row>
    <row r="218" ht="10.5" customHeight="1">
      <c r="A218" s="87" t="str">
        <f t="shared" si="1"/>
        <v/>
      </c>
      <c r="B218" s="88" t="str">
        <f t="shared" si="2"/>
        <v/>
      </c>
      <c r="C218" s="88" t="str">
        <f t="shared" si="3"/>
        <v/>
      </c>
      <c r="D218" s="89" t="str">
        <f>'94KMInput'!B311</f>
        <v/>
      </c>
      <c r="E218" s="90" t="str">
        <f t="shared" si="19"/>
        <v/>
      </c>
      <c r="F218" s="91" t="str">
        <f>'94KMInput'!H311</f>
        <v/>
      </c>
      <c r="G218" s="90" t="str">
        <f>'94KMInput'!O311</f>
        <v/>
      </c>
      <c r="H218" s="90" t="str">
        <f>'94KMInput'!P311</f>
        <v/>
      </c>
      <c r="I218" s="90" t="str">
        <f>'94KMInput'!R311</f>
        <v/>
      </c>
      <c r="J218" s="91" t="str">
        <f>'94KMInput'!S311</f>
        <v/>
      </c>
      <c r="K218" s="92" t="str">
        <f>'94KMInput'!AD311</f>
        <v/>
      </c>
      <c r="L218" s="93"/>
      <c r="M218" s="94" t="str">
        <f>'94KMInput'!L311</f>
        <v/>
      </c>
      <c r="N218" s="90" t="str">
        <f>IF(M218="","",(IF(Q218='94KMInput'!K311,"","ERROR!")))</f>
        <v/>
      </c>
      <c r="O218" s="95"/>
      <c r="P218" s="96"/>
      <c r="Q218" s="69" t="str">
        <f t="shared" si="20"/>
        <v/>
      </c>
      <c r="R218" s="98"/>
      <c r="S218" s="98"/>
      <c r="T218" s="98"/>
      <c r="U218" s="99"/>
      <c r="V218" s="98"/>
      <c r="W218" s="98"/>
      <c r="X218" s="100" t="str">
        <f t="shared" si="21"/>
        <v/>
      </c>
      <c r="Y218" s="101"/>
      <c r="Z218" s="102"/>
      <c r="AA218" s="102"/>
      <c r="AB218" s="102"/>
      <c r="AC218" s="103" t="str">
        <f>'94KMInput'!T354</f>
        <v/>
      </c>
      <c r="AD218" s="104">
        <f>'94KMInput'!V354-'94KMInput'!U354</f>
        <v>0</v>
      </c>
      <c r="AE218" s="105" t="str">
        <f t="shared" si="4"/>
        <v/>
      </c>
      <c r="AF218" s="106">
        <v>3.75</v>
      </c>
      <c r="AG218" s="107">
        <f t="shared" si="5"/>
        <v>0</v>
      </c>
      <c r="AH218" s="108" t="str">
        <f>HYPERLINK('94KMInput'!AE354)</f>
        <v/>
      </c>
      <c r="AI218" s="108" t="str">
        <f>HYPERLINK('94KMInput'!AF354)</f>
        <v/>
      </c>
      <c r="AJ218" s="108" t="str">
        <f>HYPERLINK('94KMInput'!AG354)</f>
        <v/>
      </c>
      <c r="AK218" s="108" t="str">
        <f>HYPERLINK('94KMInput'!AH354)</f>
        <v/>
      </c>
      <c r="AL218" s="108" t="str">
        <f>HYPERLINK('94KMInput'!AI354)</f>
        <v/>
      </c>
      <c r="AM218" s="108" t="str">
        <f>HYPERLINK('94KMInput'!AJ354)</f>
        <v/>
      </c>
      <c r="AN218" s="108" t="str">
        <f>HYPERLINK('94KMInput'!AK354)</f>
        <v/>
      </c>
      <c r="AO218" s="108" t="str">
        <f>HYPERLINK('94KMInput'!AL354)</f>
        <v/>
      </c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</row>
    <row r="219" ht="10.5" customHeight="1">
      <c r="A219" s="87" t="str">
        <f t="shared" si="1"/>
        <v/>
      </c>
      <c r="B219" s="88" t="str">
        <f t="shared" si="2"/>
        <v/>
      </c>
      <c r="C219" s="88" t="str">
        <f t="shared" si="3"/>
        <v/>
      </c>
      <c r="D219" s="89" t="str">
        <f>'94KMInput'!B312</f>
        <v/>
      </c>
      <c r="E219" s="90" t="str">
        <f t="shared" si="19"/>
        <v/>
      </c>
      <c r="F219" s="91" t="str">
        <f>'94KMInput'!H312</f>
        <v/>
      </c>
      <c r="G219" s="90" t="str">
        <f>'94KMInput'!O312</f>
        <v/>
      </c>
      <c r="H219" s="90" t="str">
        <f>'94KMInput'!P312</f>
        <v/>
      </c>
      <c r="I219" s="90" t="str">
        <f>'94KMInput'!R312</f>
        <v/>
      </c>
      <c r="J219" s="91" t="str">
        <f>'94KMInput'!S312</f>
        <v/>
      </c>
      <c r="K219" s="92" t="str">
        <f>'94KMInput'!AD312</f>
        <v/>
      </c>
      <c r="L219" s="93"/>
      <c r="M219" s="94" t="str">
        <f>'94KMInput'!L312</f>
        <v/>
      </c>
      <c r="N219" s="90" t="str">
        <f>IF(M219="","",(IF(Q219='94KMInput'!K312,"","ERROR!")))</f>
        <v/>
      </c>
      <c r="O219" s="95"/>
      <c r="P219" s="96"/>
      <c r="Q219" s="69" t="str">
        <f t="shared" si="20"/>
        <v/>
      </c>
      <c r="R219" s="98"/>
      <c r="S219" s="98"/>
      <c r="T219" s="98"/>
      <c r="U219" s="99"/>
      <c r="V219" s="98"/>
      <c r="W219" s="98"/>
      <c r="X219" s="100" t="str">
        <f t="shared" si="21"/>
        <v/>
      </c>
      <c r="Y219" s="101"/>
      <c r="Z219" s="102"/>
      <c r="AA219" s="102"/>
      <c r="AB219" s="102"/>
      <c r="AC219" s="103" t="str">
        <f>'94KMInput'!T355</f>
        <v/>
      </c>
      <c r="AD219" s="104">
        <f>'94KMInput'!V355-'94KMInput'!U355</f>
        <v>0</v>
      </c>
      <c r="AE219" s="105" t="str">
        <f t="shared" si="4"/>
        <v/>
      </c>
      <c r="AF219" s="106">
        <v>3.75</v>
      </c>
      <c r="AG219" s="107">
        <f t="shared" si="5"/>
        <v>0</v>
      </c>
      <c r="AH219" s="108" t="str">
        <f>HYPERLINK('94KMInput'!AE355)</f>
        <v/>
      </c>
      <c r="AI219" s="108" t="str">
        <f>HYPERLINK('94KMInput'!AF355)</f>
        <v/>
      </c>
      <c r="AJ219" s="108" t="str">
        <f>HYPERLINK('94KMInput'!AG355)</f>
        <v/>
      </c>
      <c r="AK219" s="108" t="str">
        <f>HYPERLINK('94KMInput'!AH355)</f>
        <v/>
      </c>
      <c r="AL219" s="108" t="str">
        <f>HYPERLINK('94KMInput'!AI355)</f>
        <v/>
      </c>
      <c r="AM219" s="108" t="str">
        <f>HYPERLINK('94KMInput'!AJ355)</f>
        <v/>
      </c>
      <c r="AN219" s="108" t="str">
        <f>HYPERLINK('94KMInput'!AK355)</f>
        <v/>
      </c>
      <c r="AO219" s="108" t="str">
        <f>HYPERLINK('94KMInput'!AL355)</f>
        <v/>
      </c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</row>
    <row r="220" ht="10.5" customHeight="1">
      <c r="A220" s="87" t="str">
        <f t="shared" si="1"/>
        <v/>
      </c>
      <c r="B220" s="88" t="str">
        <f t="shared" si="2"/>
        <v/>
      </c>
      <c r="C220" s="88" t="str">
        <f t="shared" si="3"/>
        <v/>
      </c>
      <c r="D220" s="89" t="str">
        <f>'94KMInput'!B313</f>
        <v/>
      </c>
      <c r="E220" s="90" t="str">
        <f t="shared" si="19"/>
        <v/>
      </c>
      <c r="F220" s="91" t="str">
        <f>'94KMInput'!H313</f>
        <v/>
      </c>
      <c r="G220" s="90" t="str">
        <f>'94KMInput'!O313</f>
        <v/>
      </c>
      <c r="H220" s="90" t="str">
        <f>'94KMInput'!P313</f>
        <v/>
      </c>
      <c r="I220" s="90" t="str">
        <f>'94KMInput'!R313</f>
        <v/>
      </c>
      <c r="J220" s="91" t="str">
        <f>'94KMInput'!S313</f>
        <v/>
      </c>
      <c r="K220" s="92" t="str">
        <f>'94KMInput'!AD313</f>
        <v/>
      </c>
      <c r="L220" s="93"/>
      <c r="M220" s="94" t="str">
        <f>'94KMInput'!L313</f>
        <v/>
      </c>
      <c r="N220" s="90" t="str">
        <f>IF(M220="","",(IF(Q220='94KMInput'!K313,"","ERROR!")))</f>
        <v/>
      </c>
      <c r="O220" s="95"/>
      <c r="P220" s="96"/>
      <c r="Q220" s="69" t="str">
        <f t="shared" si="20"/>
        <v/>
      </c>
      <c r="R220" s="98"/>
      <c r="S220" s="98"/>
      <c r="T220" s="98"/>
      <c r="U220" s="99"/>
      <c r="V220" s="98"/>
      <c r="W220" s="98"/>
      <c r="X220" s="100" t="str">
        <f t="shared" si="21"/>
        <v/>
      </c>
      <c r="Y220" s="101"/>
      <c r="Z220" s="102"/>
      <c r="AA220" s="102"/>
      <c r="AB220" s="102"/>
      <c r="AC220" s="103" t="str">
        <f>'94KMInput'!T356</f>
        <v/>
      </c>
      <c r="AD220" s="104">
        <f>'94KMInput'!V356-'94KMInput'!U356</f>
        <v>0</v>
      </c>
      <c r="AE220" s="105" t="str">
        <f t="shared" si="4"/>
        <v/>
      </c>
      <c r="AF220" s="106">
        <v>3.75</v>
      </c>
      <c r="AG220" s="107">
        <f t="shared" si="5"/>
        <v>0</v>
      </c>
      <c r="AH220" s="108" t="str">
        <f>HYPERLINK('94KMInput'!AE356)</f>
        <v/>
      </c>
      <c r="AI220" s="108" t="str">
        <f>HYPERLINK('94KMInput'!AF356)</f>
        <v/>
      </c>
      <c r="AJ220" s="108" t="str">
        <f>HYPERLINK('94KMInput'!AG356)</f>
        <v/>
      </c>
      <c r="AK220" s="108" t="str">
        <f>HYPERLINK('94KMInput'!AH356)</f>
        <v/>
      </c>
      <c r="AL220" s="108" t="str">
        <f>HYPERLINK('94KMInput'!AI356)</f>
        <v/>
      </c>
      <c r="AM220" s="108" t="str">
        <f>HYPERLINK('94KMInput'!AJ356)</f>
        <v/>
      </c>
      <c r="AN220" s="108" t="str">
        <f>HYPERLINK('94KMInput'!AK356)</f>
        <v/>
      </c>
      <c r="AO220" s="108" t="str">
        <f>HYPERLINK('94KMInput'!AL356)</f>
        <v/>
      </c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</row>
    <row r="221" ht="10.5" customHeight="1">
      <c r="A221" s="87" t="str">
        <f t="shared" si="1"/>
        <v/>
      </c>
      <c r="B221" s="88" t="str">
        <f t="shared" si="2"/>
        <v/>
      </c>
      <c r="C221" s="88" t="str">
        <f t="shared" si="3"/>
        <v/>
      </c>
      <c r="D221" s="89" t="str">
        <f>'94KMInput'!B314</f>
        <v/>
      </c>
      <c r="E221" s="90" t="str">
        <f t="shared" si="19"/>
        <v/>
      </c>
      <c r="F221" s="91" t="str">
        <f>'94KMInput'!H314</f>
        <v/>
      </c>
      <c r="G221" s="90" t="str">
        <f>'94KMInput'!O314</f>
        <v/>
      </c>
      <c r="H221" s="90" t="str">
        <f>'94KMInput'!P314</f>
        <v/>
      </c>
      <c r="I221" s="90" t="str">
        <f>'94KMInput'!R314</f>
        <v/>
      </c>
      <c r="J221" s="91" t="str">
        <f>'94KMInput'!S314</f>
        <v/>
      </c>
      <c r="K221" s="92" t="str">
        <f>'94KMInput'!AD314</f>
        <v/>
      </c>
      <c r="L221" s="93"/>
      <c r="M221" s="94" t="str">
        <f>'94KMInput'!L314</f>
        <v/>
      </c>
      <c r="N221" s="90" t="str">
        <f>IF(M221="","",(IF(Q221='94KMInput'!K314,"","ERROR!")))</f>
        <v/>
      </c>
      <c r="O221" s="95"/>
      <c r="P221" s="96"/>
      <c r="Q221" s="69" t="str">
        <f t="shared" si="20"/>
        <v/>
      </c>
      <c r="R221" s="98"/>
      <c r="S221" s="98"/>
      <c r="T221" s="98"/>
      <c r="U221" s="99"/>
      <c r="V221" s="98"/>
      <c r="W221" s="98"/>
      <c r="X221" s="100" t="str">
        <f t="shared" si="21"/>
        <v/>
      </c>
      <c r="Y221" s="101"/>
      <c r="Z221" s="102"/>
      <c r="AA221" s="102"/>
      <c r="AB221" s="102"/>
      <c r="AC221" s="103" t="str">
        <f>'94KMInput'!T357</f>
        <v/>
      </c>
      <c r="AD221" s="104">
        <f>'94KMInput'!V357-'94KMInput'!U357</f>
        <v>0</v>
      </c>
      <c r="AE221" s="105" t="str">
        <f t="shared" si="4"/>
        <v/>
      </c>
      <c r="AF221" s="106">
        <v>3.75</v>
      </c>
      <c r="AG221" s="107">
        <f t="shared" si="5"/>
        <v>0</v>
      </c>
      <c r="AH221" s="108" t="str">
        <f>HYPERLINK('94KMInput'!AE357)</f>
        <v/>
      </c>
      <c r="AI221" s="108" t="str">
        <f>HYPERLINK('94KMInput'!AF357)</f>
        <v/>
      </c>
      <c r="AJ221" s="108" t="str">
        <f>HYPERLINK('94KMInput'!AG357)</f>
        <v/>
      </c>
      <c r="AK221" s="108" t="str">
        <f>HYPERLINK('94KMInput'!AH357)</f>
        <v/>
      </c>
      <c r="AL221" s="108" t="str">
        <f>HYPERLINK('94KMInput'!AI357)</f>
        <v/>
      </c>
      <c r="AM221" s="108" t="str">
        <f>HYPERLINK('94KMInput'!AJ357)</f>
        <v/>
      </c>
      <c r="AN221" s="108" t="str">
        <f>HYPERLINK('94KMInput'!AK357)</f>
        <v/>
      </c>
      <c r="AO221" s="108" t="str">
        <f>HYPERLINK('94KMInput'!AL357)</f>
        <v/>
      </c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</row>
    <row r="222" ht="10.5" customHeight="1">
      <c r="A222" s="87" t="str">
        <f t="shared" si="1"/>
        <v/>
      </c>
      <c r="B222" s="88" t="str">
        <f t="shared" si="2"/>
        <v/>
      </c>
      <c r="C222" s="88" t="str">
        <f t="shared" si="3"/>
        <v/>
      </c>
      <c r="D222" s="89" t="str">
        <f>'94KMInput'!B315</f>
        <v/>
      </c>
      <c r="E222" s="90" t="str">
        <f t="shared" si="19"/>
        <v/>
      </c>
      <c r="F222" s="91" t="str">
        <f>'94KMInput'!H315</f>
        <v/>
      </c>
      <c r="G222" s="90" t="str">
        <f>'94KMInput'!O315</f>
        <v/>
      </c>
      <c r="H222" s="90" t="str">
        <f>'94KMInput'!P315</f>
        <v/>
      </c>
      <c r="I222" s="90" t="str">
        <f>'94KMInput'!R315</f>
        <v/>
      </c>
      <c r="J222" s="91" t="str">
        <f>'94KMInput'!S315</f>
        <v/>
      </c>
      <c r="K222" s="92" t="str">
        <f>'94KMInput'!AD315</f>
        <v/>
      </c>
      <c r="L222" s="93"/>
      <c r="M222" s="94" t="str">
        <f>'94KMInput'!L315</f>
        <v/>
      </c>
      <c r="N222" s="90" t="str">
        <f>IF(M222="","",(IF(Q222='94KMInput'!K315,"","ERROR!")))</f>
        <v/>
      </c>
      <c r="O222" s="95"/>
      <c r="P222" s="96"/>
      <c r="Q222" s="69" t="str">
        <f t="shared" si="20"/>
        <v/>
      </c>
      <c r="R222" s="98"/>
      <c r="S222" s="98"/>
      <c r="T222" s="98"/>
      <c r="U222" s="99"/>
      <c r="V222" s="98"/>
      <c r="W222" s="98"/>
      <c r="X222" s="100" t="str">
        <f t="shared" si="21"/>
        <v/>
      </c>
      <c r="Y222" s="101"/>
      <c r="Z222" s="102"/>
      <c r="AA222" s="102"/>
      <c r="AB222" s="102"/>
      <c r="AC222" s="103" t="str">
        <f>'94KMInput'!T358</f>
        <v/>
      </c>
      <c r="AD222" s="104">
        <f>'94KMInput'!V358-'94KMInput'!U358</f>
        <v>0</v>
      </c>
      <c r="AE222" s="105" t="str">
        <f t="shared" si="4"/>
        <v/>
      </c>
      <c r="AF222" s="106">
        <v>3.75</v>
      </c>
      <c r="AG222" s="107">
        <f t="shared" si="5"/>
        <v>0</v>
      </c>
      <c r="AH222" s="108" t="str">
        <f>HYPERLINK('94KMInput'!AE358)</f>
        <v/>
      </c>
      <c r="AI222" s="108" t="str">
        <f>HYPERLINK('94KMInput'!AF358)</f>
        <v/>
      </c>
      <c r="AJ222" s="108" t="str">
        <f>HYPERLINK('94KMInput'!AG358)</f>
        <v/>
      </c>
      <c r="AK222" s="108" t="str">
        <f>HYPERLINK('94KMInput'!AH358)</f>
        <v/>
      </c>
      <c r="AL222" s="108" t="str">
        <f>HYPERLINK('94KMInput'!AI358)</f>
        <v/>
      </c>
      <c r="AM222" s="108" t="str">
        <f>HYPERLINK('94KMInput'!AJ358)</f>
        <v/>
      </c>
      <c r="AN222" s="108" t="str">
        <f>HYPERLINK('94KMInput'!AK358)</f>
        <v/>
      </c>
      <c r="AO222" s="108" t="str">
        <f>HYPERLINK('94KMInput'!AL358)</f>
        <v/>
      </c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</row>
    <row r="223" ht="10.5" customHeight="1">
      <c r="A223" s="87" t="str">
        <f t="shared" si="1"/>
        <v/>
      </c>
      <c r="B223" s="88" t="str">
        <f t="shared" si="2"/>
        <v/>
      </c>
      <c r="C223" s="88" t="str">
        <f t="shared" si="3"/>
        <v/>
      </c>
      <c r="D223" s="89" t="str">
        <f>'94KMInput'!B316</f>
        <v/>
      </c>
      <c r="E223" s="90" t="str">
        <f t="shared" si="19"/>
        <v/>
      </c>
      <c r="F223" s="91" t="str">
        <f>'94KMInput'!H316</f>
        <v/>
      </c>
      <c r="G223" s="90" t="str">
        <f>'94KMInput'!O316</f>
        <v/>
      </c>
      <c r="H223" s="90" t="str">
        <f>'94KMInput'!P316</f>
        <v/>
      </c>
      <c r="I223" s="90" t="str">
        <f>'94KMInput'!R316</f>
        <v/>
      </c>
      <c r="J223" s="91" t="str">
        <f>'94KMInput'!S316</f>
        <v/>
      </c>
      <c r="K223" s="92" t="str">
        <f>'94KMInput'!AD316</f>
        <v/>
      </c>
      <c r="L223" s="93"/>
      <c r="M223" s="94" t="str">
        <f>'94KMInput'!L316</f>
        <v/>
      </c>
      <c r="N223" s="90" t="str">
        <f>IF(M223="","",(IF(Q223='94KMInput'!K316,"","ERROR!")))</f>
        <v/>
      </c>
      <c r="O223" s="95"/>
      <c r="P223" s="96"/>
      <c r="Q223" s="69" t="str">
        <f t="shared" si="20"/>
        <v/>
      </c>
      <c r="R223" s="98"/>
      <c r="S223" s="98"/>
      <c r="T223" s="98"/>
      <c r="U223" s="99"/>
      <c r="V223" s="98"/>
      <c r="W223" s="98"/>
      <c r="X223" s="100" t="str">
        <f t="shared" si="21"/>
        <v/>
      </c>
      <c r="Y223" s="101"/>
      <c r="Z223" s="102"/>
      <c r="AA223" s="102"/>
      <c r="AB223" s="102"/>
      <c r="AC223" s="103" t="str">
        <f>'94KMInput'!T359</f>
        <v/>
      </c>
      <c r="AD223" s="104">
        <f>'94KMInput'!V359-'94KMInput'!U359</f>
        <v>0</v>
      </c>
      <c r="AE223" s="105" t="str">
        <f t="shared" si="4"/>
        <v/>
      </c>
      <c r="AF223" s="106">
        <v>3.75</v>
      </c>
      <c r="AG223" s="107">
        <f t="shared" si="5"/>
        <v>0</v>
      </c>
      <c r="AH223" s="108" t="str">
        <f>HYPERLINK('94KMInput'!AE359)</f>
        <v/>
      </c>
      <c r="AI223" s="108" t="str">
        <f>HYPERLINK('94KMInput'!AF359)</f>
        <v/>
      </c>
      <c r="AJ223" s="108" t="str">
        <f>HYPERLINK('94KMInput'!AG359)</f>
        <v/>
      </c>
      <c r="AK223" s="108" t="str">
        <f>HYPERLINK('94KMInput'!AH359)</f>
        <v/>
      </c>
      <c r="AL223" s="108" t="str">
        <f>HYPERLINK('94KMInput'!AI359)</f>
        <v/>
      </c>
      <c r="AM223" s="108" t="str">
        <f>HYPERLINK('94KMInput'!AJ359)</f>
        <v/>
      </c>
      <c r="AN223" s="108" t="str">
        <f>HYPERLINK('94KMInput'!AK359)</f>
        <v/>
      </c>
      <c r="AO223" s="108" t="str">
        <f>HYPERLINK('94KMInput'!AL359)</f>
        <v/>
      </c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</row>
    <row r="224" ht="10.5" customHeight="1">
      <c r="A224" s="87" t="str">
        <f t="shared" si="1"/>
        <v/>
      </c>
      <c r="B224" s="88" t="str">
        <f t="shared" si="2"/>
        <v/>
      </c>
      <c r="C224" s="88" t="str">
        <f t="shared" si="3"/>
        <v/>
      </c>
      <c r="D224" s="89" t="str">
        <f>'94KMInput'!B317</f>
        <v/>
      </c>
      <c r="E224" s="90" t="str">
        <f t="shared" si="19"/>
        <v/>
      </c>
      <c r="F224" s="91" t="str">
        <f>'94KMInput'!H317</f>
        <v/>
      </c>
      <c r="G224" s="90" t="str">
        <f>'94KMInput'!O317</f>
        <v/>
      </c>
      <c r="H224" s="90" t="str">
        <f>'94KMInput'!P317</f>
        <v/>
      </c>
      <c r="I224" s="90" t="str">
        <f>'94KMInput'!R317</f>
        <v/>
      </c>
      <c r="J224" s="91" t="str">
        <f>'94KMInput'!S317</f>
        <v/>
      </c>
      <c r="K224" s="92" t="str">
        <f>'94KMInput'!AD317</f>
        <v/>
      </c>
      <c r="L224" s="93"/>
      <c r="M224" s="94" t="str">
        <f>'94KMInput'!L317</f>
        <v/>
      </c>
      <c r="N224" s="90" t="str">
        <f>IF(M224="","",(IF(Q224='94KMInput'!K317,"","ERROR!")))</f>
        <v/>
      </c>
      <c r="O224" s="95"/>
      <c r="P224" s="96"/>
      <c r="Q224" s="69" t="str">
        <f t="shared" si="20"/>
        <v/>
      </c>
      <c r="R224" s="98"/>
      <c r="S224" s="98"/>
      <c r="T224" s="98"/>
      <c r="U224" s="99"/>
      <c r="V224" s="98"/>
      <c r="W224" s="98"/>
      <c r="X224" s="100" t="str">
        <f t="shared" si="21"/>
        <v/>
      </c>
      <c r="Y224" s="101"/>
      <c r="Z224" s="102"/>
      <c r="AA224" s="102"/>
      <c r="AB224" s="102"/>
      <c r="AC224" s="103" t="str">
        <f>'94KMInput'!T360</f>
        <v/>
      </c>
      <c r="AD224" s="104">
        <f>'94KMInput'!V360-'94KMInput'!U360</f>
        <v>0</v>
      </c>
      <c r="AE224" s="105" t="str">
        <f t="shared" si="4"/>
        <v/>
      </c>
      <c r="AF224" s="106">
        <v>3.75</v>
      </c>
      <c r="AG224" s="107">
        <f t="shared" si="5"/>
        <v>0</v>
      </c>
      <c r="AH224" s="108" t="str">
        <f>HYPERLINK('94KMInput'!AE360)</f>
        <v/>
      </c>
      <c r="AI224" s="108" t="str">
        <f>HYPERLINK('94KMInput'!AF360)</f>
        <v/>
      </c>
      <c r="AJ224" s="108" t="str">
        <f>HYPERLINK('94KMInput'!AG360)</f>
        <v/>
      </c>
      <c r="AK224" s="108" t="str">
        <f>HYPERLINK('94KMInput'!AH360)</f>
        <v/>
      </c>
      <c r="AL224" s="108" t="str">
        <f>HYPERLINK('94KMInput'!AI360)</f>
        <v/>
      </c>
      <c r="AM224" s="108" t="str">
        <f>HYPERLINK('94KMInput'!AJ360)</f>
        <v/>
      </c>
      <c r="AN224" s="108" t="str">
        <f>HYPERLINK('94KMInput'!AK360)</f>
        <v/>
      </c>
      <c r="AO224" s="108" t="str">
        <f>HYPERLINK('94KMInput'!AL360)</f>
        <v/>
      </c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</row>
    <row r="225" ht="10.5" customHeight="1">
      <c r="A225" s="87" t="str">
        <f t="shared" si="1"/>
        <v/>
      </c>
      <c r="B225" s="88" t="str">
        <f t="shared" si="2"/>
        <v/>
      </c>
      <c r="C225" s="88" t="str">
        <f t="shared" si="3"/>
        <v/>
      </c>
      <c r="D225" s="89" t="str">
        <f>'94KMInput'!B318</f>
        <v/>
      </c>
      <c r="E225" s="90" t="str">
        <f t="shared" si="19"/>
        <v/>
      </c>
      <c r="F225" s="91" t="str">
        <f>'94KMInput'!H318</f>
        <v/>
      </c>
      <c r="G225" s="90" t="str">
        <f>'94KMInput'!O318</f>
        <v/>
      </c>
      <c r="H225" s="90" t="str">
        <f>'94KMInput'!P318</f>
        <v/>
      </c>
      <c r="I225" s="90" t="str">
        <f>'94KMInput'!R318</f>
        <v/>
      </c>
      <c r="J225" s="91" t="str">
        <f>'94KMInput'!S318</f>
        <v/>
      </c>
      <c r="K225" s="92" t="str">
        <f>'94KMInput'!AD318</f>
        <v/>
      </c>
      <c r="L225" s="93"/>
      <c r="M225" s="94" t="str">
        <f>'94KMInput'!L318</f>
        <v/>
      </c>
      <c r="N225" s="90" t="str">
        <f>IF(M225="","",(IF(Q225='94KMInput'!K318,"","ERROR!")))</f>
        <v/>
      </c>
      <c r="O225" s="95"/>
      <c r="P225" s="96"/>
      <c r="Q225" s="69" t="str">
        <f t="shared" si="20"/>
        <v/>
      </c>
      <c r="R225" s="98"/>
      <c r="S225" s="98"/>
      <c r="T225" s="98"/>
      <c r="U225" s="99"/>
      <c r="V225" s="98"/>
      <c r="W225" s="98"/>
      <c r="X225" s="100" t="str">
        <f t="shared" si="21"/>
        <v/>
      </c>
      <c r="Y225" s="101"/>
      <c r="Z225" s="102"/>
      <c r="AA225" s="102"/>
      <c r="AB225" s="102"/>
      <c r="AC225" s="103" t="str">
        <f>'94KMInput'!T361</f>
        <v/>
      </c>
      <c r="AD225" s="104">
        <f>'94KMInput'!V361-'94KMInput'!U361</f>
        <v>0</v>
      </c>
      <c r="AE225" s="105" t="str">
        <f t="shared" si="4"/>
        <v/>
      </c>
      <c r="AF225" s="106">
        <v>3.75</v>
      </c>
      <c r="AG225" s="107">
        <f t="shared" si="5"/>
        <v>0</v>
      </c>
      <c r="AH225" s="108" t="str">
        <f>HYPERLINK('94KMInput'!AE361)</f>
        <v/>
      </c>
      <c r="AI225" s="108" t="str">
        <f>HYPERLINK('94KMInput'!AF361)</f>
        <v/>
      </c>
      <c r="AJ225" s="108" t="str">
        <f>HYPERLINK('94KMInput'!AG361)</f>
        <v/>
      </c>
      <c r="AK225" s="108" t="str">
        <f>HYPERLINK('94KMInput'!AH361)</f>
        <v/>
      </c>
      <c r="AL225" s="108" t="str">
        <f>HYPERLINK('94KMInput'!AI361)</f>
        <v/>
      </c>
      <c r="AM225" s="108" t="str">
        <f>HYPERLINK('94KMInput'!AJ361)</f>
        <v/>
      </c>
      <c r="AN225" s="108" t="str">
        <f>HYPERLINK('94KMInput'!AK361)</f>
        <v/>
      </c>
      <c r="AO225" s="108" t="str">
        <f>HYPERLINK('94KMInput'!AL361)</f>
        <v/>
      </c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</row>
    <row r="226" ht="10.5" customHeight="1">
      <c r="A226" s="87" t="str">
        <f t="shared" si="1"/>
        <v/>
      </c>
      <c r="B226" s="88" t="str">
        <f t="shared" si="2"/>
        <v/>
      </c>
      <c r="C226" s="88" t="str">
        <f t="shared" si="3"/>
        <v/>
      </c>
      <c r="D226" s="89" t="str">
        <f>'94KMInput'!B319</f>
        <v/>
      </c>
      <c r="E226" s="90" t="str">
        <f t="shared" si="19"/>
        <v/>
      </c>
      <c r="F226" s="91" t="str">
        <f>'94KMInput'!H319</f>
        <v/>
      </c>
      <c r="G226" s="90" t="str">
        <f>'94KMInput'!O319</f>
        <v/>
      </c>
      <c r="H226" s="90" t="str">
        <f>'94KMInput'!P319</f>
        <v/>
      </c>
      <c r="I226" s="90" t="str">
        <f>'94KMInput'!R319</f>
        <v/>
      </c>
      <c r="J226" s="91" t="str">
        <f>'94KMInput'!S319</f>
        <v/>
      </c>
      <c r="K226" s="92" t="str">
        <f>'94KMInput'!AD319</f>
        <v/>
      </c>
      <c r="L226" s="93"/>
      <c r="M226" s="94" t="str">
        <f>'94KMInput'!L319</f>
        <v/>
      </c>
      <c r="N226" s="90" t="str">
        <f>IF(M226="","",(IF(Q226='94KMInput'!K319,"","ERROR!")))</f>
        <v/>
      </c>
      <c r="O226" s="95"/>
      <c r="P226" s="96"/>
      <c r="Q226" s="69" t="str">
        <f t="shared" si="20"/>
        <v/>
      </c>
      <c r="R226" s="98"/>
      <c r="S226" s="98"/>
      <c r="T226" s="98"/>
      <c r="U226" s="99"/>
      <c r="V226" s="98"/>
      <c r="W226" s="98"/>
      <c r="X226" s="100" t="str">
        <f t="shared" si="21"/>
        <v/>
      </c>
      <c r="Y226" s="101"/>
      <c r="Z226" s="102"/>
      <c r="AA226" s="102"/>
      <c r="AB226" s="102"/>
      <c r="AC226" s="103" t="str">
        <f>'94KMInput'!T362</f>
        <v/>
      </c>
      <c r="AD226" s="104">
        <f>'94KMInput'!V362-'94KMInput'!U362</f>
        <v>0</v>
      </c>
      <c r="AE226" s="105" t="str">
        <f t="shared" si="4"/>
        <v/>
      </c>
      <c r="AF226" s="106">
        <v>3.75</v>
      </c>
      <c r="AG226" s="107">
        <f t="shared" si="5"/>
        <v>0</v>
      </c>
      <c r="AH226" s="108" t="str">
        <f>HYPERLINK('94KMInput'!AE362)</f>
        <v/>
      </c>
      <c r="AI226" s="108" t="str">
        <f>HYPERLINK('94KMInput'!AF362)</f>
        <v/>
      </c>
      <c r="AJ226" s="108" t="str">
        <f>HYPERLINK('94KMInput'!AG362)</f>
        <v/>
      </c>
      <c r="AK226" s="108" t="str">
        <f>HYPERLINK('94KMInput'!AH362)</f>
        <v/>
      </c>
      <c r="AL226" s="108" t="str">
        <f>HYPERLINK('94KMInput'!AI362)</f>
        <v/>
      </c>
      <c r="AM226" s="108" t="str">
        <f>HYPERLINK('94KMInput'!AJ362)</f>
        <v/>
      </c>
      <c r="AN226" s="108" t="str">
        <f>HYPERLINK('94KMInput'!AK362)</f>
        <v/>
      </c>
      <c r="AO226" s="108" t="str">
        <f>HYPERLINK('94KMInput'!AL362)</f>
        <v/>
      </c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</row>
    <row r="227" ht="10.5" customHeight="1">
      <c r="A227" s="87" t="str">
        <f t="shared" si="1"/>
        <v/>
      </c>
      <c r="B227" s="88" t="str">
        <f t="shared" si="2"/>
        <v/>
      </c>
      <c r="C227" s="88" t="str">
        <f t="shared" si="3"/>
        <v/>
      </c>
      <c r="D227" s="89" t="str">
        <f>'94KMInput'!B320</f>
        <v/>
      </c>
      <c r="E227" s="90" t="str">
        <f t="shared" si="19"/>
        <v/>
      </c>
      <c r="F227" s="91" t="str">
        <f>'94KMInput'!H320</f>
        <v/>
      </c>
      <c r="G227" s="90" t="str">
        <f>'94KMInput'!O320</f>
        <v/>
      </c>
      <c r="H227" s="90" t="str">
        <f>'94KMInput'!P320</f>
        <v/>
      </c>
      <c r="I227" s="90" t="str">
        <f>'94KMInput'!R320</f>
        <v/>
      </c>
      <c r="J227" s="91" t="str">
        <f>'94KMInput'!S320</f>
        <v/>
      </c>
      <c r="K227" s="92" t="str">
        <f>'94KMInput'!AD320</f>
        <v/>
      </c>
      <c r="L227" s="93"/>
      <c r="M227" s="94" t="str">
        <f>'94KMInput'!L320</f>
        <v/>
      </c>
      <c r="N227" s="90" t="str">
        <f>IF(M227="","",(IF(Q227='94KMInput'!K320,"","ERROR!")))</f>
        <v/>
      </c>
      <c r="O227" s="95"/>
      <c r="P227" s="96"/>
      <c r="Q227" s="69" t="str">
        <f t="shared" si="20"/>
        <v/>
      </c>
      <c r="R227" s="98"/>
      <c r="S227" s="98"/>
      <c r="T227" s="98"/>
      <c r="U227" s="99"/>
      <c r="V227" s="98"/>
      <c r="W227" s="98"/>
      <c r="X227" s="100" t="str">
        <f t="shared" si="21"/>
        <v/>
      </c>
      <c r="Y227" s="101"/>
      <c r="Z227" s="102"/>
      <c r="AA227" s="102"/>
      <c r="AB227" s="102"/>
      <c r="AC227" s="103" t="str">
        <f>'94KMInput'!T363</f>
        <v/>
      </c>
      <c r="AD227" s="104">
        <f>'94KMInput'!V363-'94KMInput'!U363</f>
        <v>0</v>
      </c>
      <c r="AE227" s="105" t="str">
        <f t="shared" si="4"/>
        <v/>
      </c>
      <c r="AF227" s="106">
        <v>3.75</v>
      </c>
      <c r="AG227" s="107">
        <f t="shared" si="5"/>
        <v>0</v>
      </c>
      <c r="AH227" s="108" t="str">
        <f>HYPERLINK('94KMInput'!AE363)</f>
        <v/>
      </c>
      <c r="AI227" s="108" t="str">
        <f>HYPERLINK('94KMInput'!AF363)</f>
        <v/>
      </c>
      <c r="AJ227" s="108" t="str">
        <f>HYPERLINK('94KMInput'!AG363)</f>
        <v/>
      </c>
      <c r="AK227" s="108" t="str">
        <f>HYPERLINK('94KMInput'!AH363)</f>
        <v/>
      </c>
      <c r="AL227" s="108" t="str">
        <f>HYPERLINK('94KMInput'!AI363)</f>
        <v/>
      </c>
      <c r="AM227" s="108" t="str">
        <f>HYPERLINK('94KMInput'!AJ363)</f>
        <v/>
      </c>
      <c r="AN227" s="108" t="str">
        <f>HYPERLINK('94KMInput'!AK363)</f>
        <v/>
      </c>
      <c r="AO227" s="108" t="str">
        <f>HYPERLINK('94KMInput'!AL363)</f>
        <v/>
      </c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</row>
    <row r="228" ht="10.5" customHeight="1">
      <c r="A228" s="87" t="str">
        <f t="shared" si="1"/>
        <v/>
      </c>
      <c r="B228" s="88" t="str">
        <f t="shared" si="2"/>
        <v/>
      </c>
      <c r="C228" s="88" t="str">
        <f t="shared" si="3"/>
        <v/>
      </c>
      <c r="D228" s="89" t="str">
        <f>'94KMInput'!B321</f>
        <v/>
      </c>
      <c r="E228" s="90" t="str">
        <f t="shared" si="19"/>
        <v/>
      </c>
      <c r="F228" s="91" t="str">
        <f>'94KMInput'!H321</f>
        <v/>
      </c>
      <c r="G228" s="90" t="str">
        <f>'94KMInput'!O321</f>
        <v/>
      </c>
      <c r="H228" s="90" t="str">
        <f>'94KMInput'!P321</f>
        <v/>
      </c>
      <c r="I228" s="90" t="str">
        <f>'94KMInput'!R321</f>
        <v/>
      </c>
      <c r="J228" s="91" t="str">
        <f>'94KMInput'!S321</f>
        <v/>
      </c>
      <c r="K228" s="92" t="str">
        <f>'94KMInput'!AD321</f>
        <v/>
      </c>
      <c r="L228" s="93"/>
      <c r="M228" s="94" t="str">
        <f>'94KMInput'!L321</f>
        <v/>
      </c>
      <c r="N228" s="90" t="str">
        <f>IF(M228="","",(IF(Q228='94KMInput'!K321,"","ERROR!")))</f>
        <v/>
      </c>
      <c r="O228" s="95"/>
      <c r="P228" s="96"/>
      <c r="Q228" s="69" t="str">
        <f t="shared" si="20"/>
        <v/>
      </c>
      <c r="R228" s="98"/>
      <c r="S228" s="98"/>
      <c r="T228" s="98"/>
      <c r="U228" s="99"/>
      <c r="V228" s="98"/>
      <c r="W228" s="98"/>
      <c r="X228" s="100" t="str">
        <f t="shared" si="21"/>
        <v/>
      </c>
      <c r="Y228" s="101"/>
      <c r="Z228" s="102"/>
      <c r="AA228" s="102"/>
      <c r="AB228" s="102"/>
      <c r="AC228" s="103" t="str">
        <f>'94KMInput'!T364</f>
        <v/>
      </c>
      <c r="AD228" s="104">
        <f>'94KMInput'!V364-'94KMInput'!U364</f>
        <v>0</v>
      </c>
      <c r="AE228" s="105" t="str">
        <f t="shared" si="4"/>
        <v/>
      </c>
      <c r="AF228" s="106">
        <v>3.75</v>
      </c>
      <c r="AG228" s="107">
        <f t="shared" si="5"/>
        <v>0</v>
      </c>
      <c r="AH228" s="108" t="str">
        <f>HYPERLINK('94KMInput'!AE364)</f>
        <v/>
      </c>
      <c r="AI228" s="108" t="str">
        <f>HYPERLINK('94KMInput'!AF364)</f>
        <v/>
      </c>
      <c r="AJ228" s="108" t="str">
        <f>HYPERLINK('94KMInput'!AG364)</f>
        <v/>
      </c>
      <c r="AK228" s="108" t="str">
        <f>HYPERLINK('94KMInput'!AH364)</f>
        <v/>
      </c>
      <c r="AL228" s="108" t="str">
        <f>HYPERLINK('94KMInput'!AI364)</f>
        <v/>
      </c>
      <c r="AM228" s="108" t="str">
        <f>HYPERLINK('94KMInput'!AJ364)</f>
        <v/>
      </c>
      <c r="AN228" s="108" t="str">
        <f>HYPERLINK('94KMInput'!AK364)</f>
        <v/>
      </c>
      <c r="AO228" s="108" t="str">
        <f>HYPERLINK('94KMInput'!AL364)</f>
        <v/>
      </c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</row>
    <row r="229" ht="10.5" customHeight="1">
      <c r="A229" s="87" t="str">
        <f t="shared" si="1"/>
        <v/>
      </c>
      <c r="B229" s="88" t="str">
        <f t="shared" si="2"/>
        <v/>
      </c>
      <c r="C229" s="88" t="str">
        <f t="shared" si="3"/>
        <v/>
      </c>
      <c r="D229" s="89" t="str">
        <f>'94KMInput'!B322</f>
        <v/>
      </c>
      <c r="E229" s="90" t="str">
        <f t="shared" si="19"/>
        <v/>
      </c>
      <c r="F229" s="91" t="str">
        <f>'94KMInput'!H322</f>
        <v/>
      </c>
      <c r="G229" s="90" t="str">
        <f>'94KMInput'!O322</f>
        <v/>
      </c>
      <c r="H229" s="90" t="str">
        <f>'94KMInput'!P322</f>
        <v/>
      </c>
      <c r="I229" s="90" t="str">
        <f>'94KMInput'!R322</f>
        <v/>
      </c>
      <c r="J229" s="91" t="str">
        <f>'94KMInput'!S322</f>
        <v/>
      </c>
      <c r="K229" s="92" t="str">
        <f>'94KMInput'!AD322</f>
        <v/>
      </c>
      <c r="L229" s="93"/>
      <c r="M229" s="94" t="str">
        <f>'94KMInput'!L322</f>
        <v/>
      </c>
      <c r="N229" s="90" t="str">
        <f>IF(M229="","",(IF(Q229='94KMInput'!K322,"","ERROR!")))</f>
        <v/>
      </c>
      <c r="O229" s="95"/>
      <c r="P229" s="96"/>
      <c r="Q229" s="69" t="str">
        <f t="shared" si="20"/>
        <v/>
      </c>
      <c r="R229" s="98"/>
      <c r="S229" s="98"/>
      <c r="T229" s="98"/>
      <c r="U229" s="99"/>
      <c r="V229" s="98"/>
      <c r="W229" s="98"/>
      <c r="X229" s="100" t="str">
        <f t="shared" si="21"/>
        <v/>
      </c>
      <c r="Y229" s="101"/>
      <c r="Z229" s="102"/>
      <c r="AA229" s="102"/>
      <c r="AB229" s="102"/>
      <c r="AC229" s="103" t="str">
        <f>'94KMInput'!T365</f>
        <v/>
      </c>
      <c r="AD229" s="104">
        <f>'94KMInput'!V365-'94KMInput'!U365</f>
        <v>0</v>
      </c>
      <c r="AE229" s="105" t="str">
        <f t="shared" si="4"/>
        <v/>
      </c>
      <c r="AF229" s="106">
        <v>3.75</v>
      </c>
      <c r="AG229" s="107">
        <f t="shared" si="5"/>
        <v>0</v>
      </c>
      <c r="AH229" s="108" t="str">
        <f>HYPERLINK('94KMInput'!AE365)</f>
        <v/>
      </c>
      <c r="AI229" s="108" t="str">
        <f>HYPERLINK('94KMInput'!AF365)</f>
        <v/>
      </c>
      <c r="AJ229" s="108" t="str">
        <f>HYPERLINK('94KMInput'!AG365)</f>
        <v/>
      </c>
      <c r="AK229" s="108" t="str">
        <f>HYPERLINK('94KMInput'!AH365)</f>
        <v/>
      </c>
      <c r="AL229" s="108" t="str">
        <f>HYPERLINK('94KMInput'!AI365)</f>
        <v/>
      </c>
      <c r="AM229" s="108" t="str">
        <f>HYPERLINK('94KMInput'!AJ365)</f>
        <v/>
      </c>
      <c r="AN229" s="108" t="str">
        <f>HYPERLINK('94KMInput'!AK365)</f>
        <v/>
      </c>
      <c r="AO229" s="108" t="str">
        <f>HYPERLINK('94KMInput'!AL365)</f>
        <v/>
      </c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</row>
    <row r="230" ht="10.5" customHeight="1">
      <c r="A230" s="87" t="str">
        <f t="shared" si="1"/>
        <v/>
      </c>
      <c r="B230" s="88" t="str">
        <f t="shared" si="2"/>
        <v/>
      </c>
      <c r="C230" s="88" t="str">
        <f t="shared" si="3"/>
        <v/>
      </c>
      <c r="D230" s="89" t="str">
        <f>'94KMInput'!B323</f>
        <v/>
      </c>
      <c r="E230" s="90" t="str">
        <f t="shared" si="19"/>
        <v/>
      </c>
      <c r="F230" s="91" t="str">
        <f>'94KMInput'!H323</f>
        <v/>
      </c>
      <c r="G230" s="90" t="str">
        <f>'94KMInput'!O323</f>
        <v/>
      </c>
      <c r="H230" s="90" t="str">
        <f>'94KMInput'!P323</f>
        <v/>
      </c>
      <c r="I230" s="90" t="str">
        <f>'94KMInput'!R323</f>
        <v/>
      </c>
      <c r="J230" s="91" t="str">
        <f>'94KMInput'!S323</f>
        <v/>
      </c>
      <c r="K230" s="92" t="str">
        <f>'94KMInput'!AD323</f>
        <v/>
      </c>
      <c r="L230" s="93"/>
      <c r="M230" s="94" t="str">
        <f>'94KMInput'!L323</f>
        <v/>
      </c>
      <c r="N230" s="90" t="str">
        <f>IF(M230="","",(IF(Q230='94KMInput'!K323,"","ERROR!")))</f>
        <v/>
      </c>
      <c r="O230" s="95"/>
      <c r="P230" s="96"/>
      <c r="Q230" s="69" t="str">
        <f t="shared" si="20"/>
        <v/>
      </c>
      <c r="R230" s="98"/>
      <c r="S230" s="98"/>
      <c r="T230" s="98"/>
      <c r="U230" s="99"/>
      <c r="V230" s="98"/>
      <c r="W230" s="98"/>
      <c r="X230" s="100" t="str">
        <f t="shared" si="21"/>
        <v/>
      </c>
      <c r="Y230" s="101"/>
      <c r="Z230" s="102"/>
      <c r="AA230" s="102"/>
      <c r="AB230" s="102"/>
      <c r="AC230" s="103" t="str">
        <f>'94KMInput'!T366</f>
        <v/>
      </c>
      <c r="AD230" s="104">
        <f>'94KMInput'!V366-'94KMInput'!U366</f>
        <v>0</v>
      </c>
      <c r="AE230" s="105" t="str">
        <f t="shared" si="4"/>
        <v/>
      </c>
      <c r="AF230" s="106">
        <v>3.75</v>
      </c>
      <c r="AG230" s="107">
        <f t="shared" si="5"/>
        <v>0</v>
      </c>
      <c r="AH230" s="108" t="str">
        <f>HYPERLINK('94KMInput'!AE366)</f>
        <v/>
      </c>
      <c r="AI230" s="108" t="str">
        <f>HYPERLINK('94KMInput'!AF366)</f>
        <v/>
      </c>
      <c r="AJ230" s="108" t="str">
        <f>HYPERLINK('94KMInput'!AG366)</f>
        <v/>
      </c>
      <c r="AK230" s="108" t="str">
        <f>HYPERLINK('94KMInput'!AH366)</f>
        <v/>
      </c>
      <c r="AL230" s="108" t="str">
        <f>HYPERLINK('94KMInput'!AI366)</f>
        <v/>
      </c>
      <c r="AM230" s="108" t="str">
        <f>HYPERLINK('94KMInput'!AJ366)</f>
        <v/>
      </c>
      <c r="AN230" s="108" t="str">
        <f>HYPERLINK('94KMInput'!AK366)</f>
        <v/>
      </c>
      <c r="AO230" s="108" t="str">
        <f>HYPERLINK('94KMInput'!AL366)</f>
        <v/>
      </c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</row>
    <row r="231" ht="10.5" customHeight="1">
      <c r="A231" s="87" t="str">
        <f t="shared" si="1"/>
        <v/>
      </c>
      <c r="B231" s="88" t="str">
        <f t="shared" si="2"/>
        <v/>
      </c>
      <c r="C231" s="88" t="str">
        <f t="shared" si="3"/>
        <v/>
      </c>
      <c r="D231" s="89" t="str">
        <f>'94KMInput'!B324</f>
        <v/>
      </c>
      <c r="E231" s="90" t="str">
        <f t="shared" si="19"/>
        <v/>
      </c>
      <c r="F231" s="91" t="str">
        <f>'94KMInput'!H324</f>
        <v/>
      </c>
      <c r="G231" s="90" t="str">
        <f>'94KMInput'!O324</f>
        <v/>
      </c>
      <c r="H231" s="90" t="str">
        <f>'94KMInput'!P324</f>
        <v/>
      </c>
      <c r="I231" s="90" t="str">
        <f>'94KMInput'!R324</f>
        <v/>
      </c>
      <c r="J231" s="91" t="str">
        <f>'94KMInput'!S324</f>
        <v/>
      </c>
      <c r="K231" s="92" t="str">
        <f>'94KMInput'!AD324</f>
        <v/>
      </c>
      <c r="L231" s="93"/>
      <c r="M231" s="94" t="str">
        <f>'94KMInput'!L324</f>
        <v/>
      </c>
      <c r="N231" s="90" t="str">
        <f>IF(M231="","",(IF(Q231='94KMInput'!K324,"","ERROR!")))</f>
        <v/>
      </c>
      <c r="O231" s="95"/>
      <c r="P231" s="96"/>
      <c r="Q231" s="69" t="str">
        <f t="shared" si="20"/>
        <v/>
      </c>
      <c r="R231" s="98"/>
      <c r="S231" s="98"/>
      <c r="T231" s="98"/>
      <c r="U231" s="99"/>
      <c r="V231" s="98"/>
      <c r="W231" s="98"/>
      <c r="X231" s="100" t="str">
        <f t="shared" si="21"/>
        <v/>
      </c>
      <c r="Y231" s="101"/>
      <c r="Z231" s="102"/>
      <c r="AA231" s="102"/>
      <c r="AB231" s="102"/>
      <c r="AC231" s="103" t="str">
        <f>'94KMInput'!T367</f>
        <v/>
      </c>
      <c r="AD231" s="104">
        <f>'94KMInput'!V367-'94KMInput'!U367</f>
        <v>0</v>
      </c>
      <c r="AE231" s="105" t="str">
        <f t="shared" si="4"/>
        <v/>
      </c>
      <c r="AF231" s="106">
        <v>3.75</v>
      </c>
      <c r="AG231" s="107">
        <f t="shared" si="5"/>
        <v>0</v>
      </c>
      <c r="AH231" s="108" t="str">
        <f>HYPERLINK('94KMInput'!AE367)</f>
        <v/>
      </c>
      <c r="AI231" s="108" t="str">
        <f>HYPERLINK('94KMInput'!AF367)</f>
        <v/>
      </c>
      <c r="AJ231" s="108" t="str">
        <f>HYPERLINK('94KMInput'!AG367)</f>
        <v/>
      </c>
      <c r="AK231" s="108" t="str">
        <f>HYPERLINK('94KMInput'!AH367)</f>
        <v/>
      </c>
      <c r="AL231" s="108" t="str">
        <f>HYPERLINK('94KMInput'!AI367)</f>
        <v/>
      </c>
      <c r="AM231" s="108" t="str">
        <f>HYPERLINK('94KMInput'!AJ367)</f>
        <v/>
      </c>
      <c r="AN231" s="108" t="str">
        <f>HYPERLINK('94KMInput'!AK367)</f>
        <v/>
      </c>
      <c r="AO231" s="108" t="str">
        <f>HYPERLINK('94KMInput'!AL367)</f>
        <v/>
      </c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</row>
    <row r="232" ht="10.5" customHeight="1">
      <c r="A232" s="87" t="str">
        <f t="shared" si="1"/>
        <v/>
      </c>
      <c r="B232" s="88" t="str">
        <f t="shared" si="2"/>
        <v/>
      </c>
      <c r="C232" s="88" t="str">
        <f t="shared" si="3"/>
        <v/>
      </c>
      <c r="D232" s="89" t="str">
        <f>'94KMInput'!B325</f>
        <v/>
      </c>
      <c r="E232" s="90" t="str">
        <f t="shared" si="19"/>
        <v/>
      </c>
      <c r="F232" s="91" t="str">
        <f>'94KMInput'!H325</f>
        <v/>
      </c>
      <c r="G232" s="90" t="str">
        <f>'94KMInput'!O325</f>
        <v/>
      </c>
      <c r="H232" s="90" t="str">
        <f>'94KMInput'!P325</f>
        <v/>
      </c>
      <c r="I232" s="90" t="str">
        <f>'94KMInput'!R325</f>
        <v/>
      </c>
      <c r="J232" s="91" t="str">
        <f>'94KMInput'!S325</f>
        <v/>
      </c>
      <c r="K232" s="92" t="str">
        <f>'94KMInput'!AD325</f>
        <v/>
      </c>
      <c r="L232" s="93"/>
      <c r="M232" s="94" t="str">
        <f>'94KMInput'!L325</f>
        <v/>
      </c>
      <c r="N232" s="90" t="str">
        <f>IF(M232="","",(IF(Q232='94KMInput'!K325,"","ERROR!")))</f>
        <v/>
      </c>
      <c r="O232" s="95"/>
      <c r="P232" s="96"/>
      <c r="Q232" s="69" t="str">
        <f t="shared" si="20"/>
        <v/>
      </c>
      <c r="R232" s="98"/>
      <c r="S232" s="98"/>
      <c r="T232" s="98"/>
      <c r="U232" s="99"/>
      <c r="V232" s="98"/>
      <c r="W232" s="98"/>
      <c r="X232" s="100" t="str">
        <f t="shared" si="21"/>
        <v/>
      </c>
      <c r="Y232" s="101"/>
      <c r="Z232" s="102"/>
      <c r="AA232" s="102"/>
      <c r="AB232" s="102"/>
      <c r="AC232" s="103" t="str">
        <f>'94KMInput'!T368</f>
        <v/>
      </c>
      <c r="AD232" s="104">
        <f>'94KMInput'!V368-'94KMInput'!U368</f>
        <v>0</v>
      </c>
      <c r="AE232" s="105" t="str">
        <f t="shared" si="4"/>
        <v/>
      </c>
      <c r="AF232" s="106">
        <v>3.75</v>
      </c>
      <c r="AG232" s="107">
        <f t="shared" si="5"/>
        <v>0</v>
      </c>
      <c r="AH232" s="108" t="str">
        <f>HYPERLINK('94KMInput'!AE368)</f>
        <v/>
      </c>
      <c r="AI232" s="108" t="str">
        <f>HYPERLINK('94KMInput'!AF368)</f>
        <v/>
      </c>
      <c r="AJ232" s="108" t="str">
        <f>HYPERLINK('94KMInput'!AG368)</f>
        <v/>
      </c>
      <c r="AK232" s="108" t="str">
        <f>HYPERLINK('94KMInput'!AH368)</f>
        <v/>
      </c>
      <c r="AL232" s="108" t="str">
        <f>HYPERLINK('94KMInput'!AI368)</f>
        <v/>
      </c>
      <c r="AM232" s="108" t="str">
        <f>HYPERLINK('94KMInput'!AJ368)</f>
        <v/>
      </c>
      <c r="AN232" s="108" t="str">
        <f>HYPERLINK('94KMInput'!AK368)</f>
        <v/>
      </c>
      <c r="AO232" s="108" t="str">
        <f>HYPERLINK('94KMInput'!AL368)</f>
        <v/>
      </c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</row>
    <row r="233" ht="10.5" customHeight="1">
      <c r="A233" s="87" t="str">
        <f t="shared" si="1"/>
        <v/>
      </c>
      <c r="B233" s="88" t="str">
        <f t="shared" si="2"/>
        <v/>
      </c>
      <c r="C233" s="88" t="str">
        <f t="shared" si="3"/>
        <v/>
      </c>
      <c r="D233" s="89" t="str">
        <f>'94KMInput'!B326</f>
        <v/>
      </c>
      <c r="E233" s="90" t="str">
        <f t="shared" si="19"/>
        <v/>
      </c>
      <c r="F233" s="91" t="str">
        <f>'94KMInput'!H326</f>
        <v/>
      </c>
      <c r="G233" s="90" t="str">
        <f>'94KMInput'!O326</f>
        <v/>
      </c>
      <c r="H233" s="90" t="str">
        <f>'94KMInput'!P326</f>
        <v/>
      </c>
      <c r="I233" s="90" t="str">
        <f>'94KMInput'!R326</f>
        <v/>
      </c>
      <c r="J233" s="91" t="str">
        <f>'94KMInput'!S326</f>
        <v/>
      </c>
      <c r="K233" s="92" t="str">
        <f>'94KMInput'!AD326</f>
        <v/>
      </c>
      <c r="L233" s="93"/>
      <c r="M233" s="94" t="str">
        <f>'94KMInput'!L326</f>
        <v/>
      </c>
      <c r="N233" s="90" t="str">
        <f>IF(M233="","",(IF(Q233='94KMInput'!K326,"","ERROR!")))</f>
        <v/>
      </c>
      <c r="O233" s="95"/>
      <c r="P233" s="96"/>
      <c r="Q233" s="69" t="str">
        <f t="shared" si="20"/>
        <v/>
      </c>
      <c r="R233" s="98"/>
      <c r="S233" s="98"/>
      <c r="T233" s="98"/>
      <c r="U233" s="99"/>
      <c r="V233" s="98"/>
      <c r="W233" s="98"/>
      <c r="X233" s="100" t="str">
        <f t="shared" si="21"/>
        <v/>
      </c>
      <c r="Y233" s="101"/>
      <c r="Z233" s="102"/>
      <c r="AA233" s="102"/>
      <c r="AB233" s="102"/>
      <c r="AC233" s="103" t="str">
        <f>'94KMInput'!T369</f>
        <v/>
      </c>
      <c r="AD233" s="104">
        <f>'94KMInput'!V369-'94KMInput'!U369</f>
        <v>0</v>
      </c>
      <c r="AE233" s="105" t="str">
        <f t="shared" si="4"/>
        <v/>
      </c>
      <c r="AF233" s="106">
        <v>3.75</v>
      </c>
      <c r="AG233" s="107">
        <f t="shared" si="5"/>
        <v>0</v>
      </c>
      <c r="AH233" s="108" t="str">
        <f>HYPERLINK('94KMInput'!AE369)</f>
        <v/>
      </c>
      <c r="AI233" s="108" t="str">
        <f>HYPERLINK('94KMInput'!AF369)</f>
        <v/>
      </c>
      <c r="AJ233" s="108" t="str">
        <f>HYPERLINK('94KMInput'!AG369)</f>
        <v/>
      </c>
      <c r="AK233" s="108" t="str">
        <f>HYPERLINK('94KMInput'!AH369)</f>
        <v/>
      </c>
      <c r="AL233" s="108" t="str">
        <f>HYPERLINK('94KMInput'!AI369)</f>
        <v/>
      </c>
      <c r="AM233" s="108" t="str">
        <f>HYPERLINK('94KMInput'!AJ369)</f>
        <v/>
      </c>
      <c r="AN233" s="108" t="str">
        <f>HYPERLINK('94KMInput'!AK369)</f>
        <v/>
      </c>
      <c r="AO233" s="108" t="str">
        <f>HYPERLINK('94KMInput'!AL369)</f>
        <v/>
      </c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</row>
    <row r="234" ht="10.5" customHeight="1">
      <c r="A234" s="87" t="str">
        <f t="shared" si="1"/>
        <v/>
      </c>
      <c r="B234" s="88" t="str">
        <f t="shared" si="2"/>
        <v/>
      </c>
      <c r="C234" s="88" t="str">
        <f t="shared" si="3"/>
        <v/>
      </c>
      <c r="D234" s="89" t="str">
        <f>'94KMInput'!B327</f>
        <v/>
      </c>
      <c r="E234" s="90" t="str">
        <f t="shared" si="19"/>
        <v/>
      </c>
      <c r="F234" s="91" t="str">
        <f>'94KMInput'!H327</f>
        <v/>
      </c>
      <c r="G234" s="90" t="str">
        <f>'94KMInput'!O327</f>
        <v/>
      </c>
      <c r="H234" s="90" t="str">
        <f>'94KMInput'!P327</f>
        <v/>
      </c>
      <c r="I234" s="90" t="str">
        <f>'94KMInput'!R327</f>
        <v/>
      </c>
      <c r="J234" s="91" t="str">
        <f>'94KMInput'!S327</f>
        <v/>
      </c>
      <c r="K234" s="92" t="str">
        <f>'94KMInput'!AD327</f>
        <v/>
      </c>
      <c r="L234" s="93"/>
      <c r="M234" s="94" t="str">
        <f>'94KMInput'!L327</f>
        <v/>
      </c>
      <c r="N234" s="90" t="str">
        <f>IF(M234="","",(IF(Q234='94KMInput'!K327,"","ERROR!")))</f>
        <v/>
      </c>
      <c r="O234" s="95"/>
      <c r="P234" s="96"/>
      <c r="Q234" s="69" t="str">
        <f t="shared" si="20"/>
        <v/>
      </c>
      <c r="R234" s="98"/>
      <c r="S234" s="98"/>
      <c r="T234" s="98"/>
      <c r="U234" s="99"/>
      <c r="V234" s="98"/>
      <c r="W234" s="98"/>
      <c r="X234" s="100" t="str">
        <f t="shared" si="21"/>
        <v/>
      </c>
      <c r="Y234" s="101"/>
      <c r="Z234" s="102"/>
      <c r="AA234" s="102"/>
      <c r="AB234" s="102"/>
      <c r="AC234" s="103" t="str">
        <f>'94KMInput'!T370</f>
        <v/>
      </c>
      <c r="AD234" s="104">
        <f>'94KMInput'!V370-'94KMInput'!U370</f>
        <v>0</v>
      </c>
      <c r="AE234" s="105" t="str">
        <f t="shared" si="4"/>
        <v/>
      </c>
      <c r="AF234" s="106">
        <v>3.75</v>
      </c>
      <c r="AG234" s="107">
        <f t="shared" si="5"/>
        <v>0</v>
      </c>
      <c r="AH234" s="108" t="str">
        <f>HYPERLINK('94KMInput'!AE370)</f>
        <v/>
      </c>
      <c r="AI234" s="108" t="str">
        <f>HYPERLINK('94KMInput'!AF370)</f>
        <v/>
      </c>
      <c r="AJ234" s="108" t="str">
        <f>HYPERLINK('94KMInput'!AG370)</f>
        <v/>
      </c>
      <c r="AK234" s="108" t="str">
        <f>HYPERLINK('94KMInput'!AH370)</f>
        <v/>
      </c>
      <c r="AL234" s="108" t="str">
        <f>HYPERLINK('94KMInput'!AI370)</f>
        <v/>
      </c>
      <c r="AM234" s="108" t="str">
        <f>HYPERLINK('94KMInput'!AJ370)</f>
        <v/>
      </c>
      <c r="AN234" s="108" t="str">
        <f>HYPERLINK('94KMInput'!AK370)</f>
        <v/>
      </c>
      <c r="AO234" s="108" t="str">
        <f>HYPERLINK('94KMInput'!AL370)</f>
        <v/>
      </c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</row>
    <row r="235" ht="10.5" customHeight="1">
      <c r="A235" s="87" t="str">
        <f t="shared" si="1"/>
        <v/>
      </c>
      <c r="B235" s="88" t="str">
        <f t="shared" si="2"/>
        <v/>
      </c>
      <c r="C235" s="88" t="str">
        <f t="shared" si="3"/>
        <v/>
      </c>
      <c r="D235" s="89" t="str">
        <f>'94KMInput'!B328</f>
        <v/>
      </c>
      <c r="E235" s="90" t="str">
        <f t="shared" si="19"/>
        <v/>
      </c>
      <c r="F235" s="91" t="str">
        <f>'94KMInput'!H328</f>
        <v/>
      </c>
      <c r="G235" s="90" t="str">
        <f>'94KMInput'!O328</f>
        <v/>
      </c>
      <c r="H235" s="90" t="str">
        <f>'94KMInput'!P328</f>
        <v/>
      </c>
      <c r="I235" s="90" t="str">
        <f>'94KMInput'!R328</f>
        <v/>
      </c>
      <c r="J235" s="91" t="str">
        <f>'94KMInput'!S328</f>
        <v/>
      </c>
      <c r="K235" s="92" t="str">
        <f>'94KMInput'!AD328</f>
        <v/>
      </c>
      <c r="L235" s="93"/>
      <c r="M235" s="94" t="str">
        <f>'94KMInput'!L328</f>
        <v/>
      </c>
      <c r="N235" s="90" t="str">
        <f>IF(M235="","",(IF(Q235='94KMInput'!K328,"","ERROR!")))</f>
        <v/>
      </c>
      <c r="O235" s="95"/>
      <c r="P235" s="96"/>
      <c r="Q235" s="69" t="str">
        <f t="shared" si="20"/>
        <v/>
      </c>
      <c r="R235" s="98"/>
      <c r="S235" s="98"/>
      <c r="T235" s="98"/>
      <c r="U235" s="99"/>
      <c r="V235" s="98"/>
      <c r="W235" s="98"/>
      <c r="X235" s="100" t="str">
        <f t="shared" si="21"/>
        <v/>
      </c>
      <c r="Y235" s="101"/>
      <c r="Z235" s="102"/>
      <c r="AA235" s="102"/>
      <c r="AB235" s="102"/>
      <c r="AC235" s="103" t="str">
        <f>'94KMInput'!T371</f>
        <v/>
      </c>
      <c r="AD235" s="104">
        <f>'94KMInput'!V371-'94KMInput'!U371</f>
        <v>0</v>
      </c>
      <c r="AE235" s="105" t="str">
        <f t="shared" si="4"/>
        <v/>
      </c>
      <c r="AF235" s="106">
        <v>3.75</v>
      </c>
      <c r="AG235" s="107">
        <f t="shared" si="5"/>
        <v>0</v>
      </c>
      <c r="AH235" s="108" t="str">
        <f>HYPERLINK('94KMInput'!AE371)</f>
        <v/>
      </c>
      <c r="AI235" s="108" t="str">
        <f>HYPERLINK('94KMInput'!AF371)</f>
        <v/>
      </c>
      <c r="AJ235" s="108" t="str">
        <f>HYPERLINK('94KMInput'!AG371)</f>
        <v/>
      </c>
      <c r="AK235" s="108" t="str">
        <f>HYPERLINK('94KMInput'!AH371)</f>
        <v/>
      </c>
      <c r="AL235" s="108" t="str">
        <f>HYPERLINK('94KMInput'!AI371)</f>
        <v/>
      </c>
      <c r="AM235" s="108" t="str">
        <f>HYPERLINK('94KMInput'!AJ371)</f>
        <v/>
      </c>
      <c r="AN235" s="108" t="str">
        <f>HYPERLINK('94KMInput'!AK371)</f>
        <v/>
      </c>
      <c r="AO235" s="108" t="str">
        <f>HYPERLINK('94KMInput'!AL371)</f>
        <v/>
      </c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</row>
    <row r="236" ht="10.5" customHeight="1">
      <c r="A236" s="87" t="str">
        <f t="shared" si="1"/>
        <v/>
      </c>
      <c r="B236" s="88" t="str">
        <f t="shared" si="2"/>
        <v/>
      </c>
      <c r="C236" s="88" t="str">
        <f t="shared" si="3"/>
        <v/>
      </c>
      <c r="D236" s="89" t="str">
        <f>'94KMInput'!B329</f>
        <v/>
      </c>
      <c r="E236" s="90" t="str">
        <f t="shared" si="19"/>
        <v/>
      </c>
      <c r="F236" s="91" t="str">
        <f>'94KMInput'!H329</f>
        <v/>
      </c>
      <c r="G236" s="90" t="str">
        <f>'94KMInput'!O329</f>
        <v/>
      </c>
      <c r="H236" s="90" t="str">
        <f>'94KMInput'!P329</f>
        <v/>
      </c>
      <c r="I236" s="90" t="str">
        <f>'94KMInput'!R329</f>
        <v/>
      </c>
      <c r="J236" s="91" t="str">
        <f>'94KMInput'!S329</f>
        <v/>
      </c>
      <c r="K236" s="92" t="str">
        <f>'94KMInput'!AD329</f>
        <v/>
      </c>
      <c r="L236" s="93"/>
      <c r="M236" s="94" t="str">
        <f>'94KMInput'!L329</f>
        <v/>
      </c>
      <c r="N236" s="90" t="str">
        <f>IF(M236="","",(IF(Q236='94KMInput'!K329,"","ERROR!")))</f>
        <v/>
      </c>
      <c r="O236" s="95"/>
      <c r="P236" s="96"/>
      <c r="Q236" s="69" t="str">
        <f t="shared" si="20"/>
        <v/>
      </c>
      <c r="R236" s="98"/>
      <c r="S236" s="98"/>
      <c r="T236" s="98"/>
      <c r="U236" s="99"/>
      <c r="V236" s="98"/>
      <c r="W236" s="98"/>
      <c r="X236" s="100" t="str">
        <f t="shared" si="21"/>
        <v/>
      </c>
      <c r="Y236" s="101"/>
      <c r="Z236" s="102"/>
      <c r="AA236" s="102"/>
      <c r="AB236" s="102"/>
      <c r="AC236" s="103" t="str">
        <f>'94KMInput'!T372</f>
        <v/>
      </c>
      <c r="AD236" s="104">
        <f>'94KMInput'!V372-'94KMInput'!U372</f>
        <v>0</v>
      </c>
      <c r="AE236" s="105" t="str">
        <f t="shared" si="4"/>
        <v/>
      </c>
      <c r="AF236" s="106">
        <v>3.75</v>
      </c>
      <c r="AG236" s="107">
        <f t="shared" si="5"/>
        <v>0</v>
      </c>
      <c r="AH236" s="108" t="str">
        <f>HYPERLINK('94KMInput'!AE372)</f>
        <v/>
      </c>
      <c r="AI236" s="108" t="str">
        <f>HYPERLINK('94KMInput'!AF372)</f>
        <v/>
      </c>
      <c r="AJ236" s="108" t="str">
        <f>HYPERLINK('94KMInput'!AG372)</f>
        <v/>
      </c>
      <c r="AK236" s="108" t="str">
        <f>HYPERLINK('94KMInput'!AH372)</f>
        <v/>
      </c>
      <c r="AL236" s="108" t="str">
        <f>HYPERLINK('94KMInput'!AI372)</f>
        <v/>
      </c>
      <c r="AM236" s="108" t="str">
        <f>HYPERLINK('94KMInput'!AJ372)</f>
        <v/>
      </c>
      <c r="AN236" s="108" t="str">
        <f>HYPERLINK('94KMInput'!AK372)</f>
        <v/>
      </c>
      <c r="AO236" s="108" t="str">
        <f>HYPERLINK('94KMInput'!AL372)</f>
        <v/>
      </c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</row>
    <row r="237" ht="10.5" customHeight="1">
      <c r="A237" s="87" t="str">
        <f t="shared" si="1"/>
        <v/>
      </c>
      <c r="B237" s="88" t="str">
        <f t="shared" si="2"/>
        <v/>
      </c>
      <c r="C237" s="88" t="str">
        <f t="shared" si="3"/>
        <v/>
      </c>
      <c r="D237" s="89" t="str">
        <f>'94KMInput'!B330</f>
        <v/>
      </c>
      <c r="E237" s="90" t="str">
        <f t="shared" si="19"/>
        <v/>
      </c>
      <c r="F237" s="91" t="str">
        <f>'94KMInput'!H330</f>
        <v/>
      </c>
      <c r="G237" s="90" t="str">
        <f>'94KMInput'!O330</f>
        <v/>
      </c>
      <c r="H237" s="90" t="str">
        <f>'94KMInput'!P330</f>
        <v/>
      </c>
      <c r="I237" s="90" t="str">
        <f>'94KMInput'!R330</f>
        <v/>
      </c>
      <c r="J237" s="91" t="str">
        <f>'94KMInput'!S330</f>
        <v/>
      </c>
      <c r="K237" s="92" t="str">
        <f>'94KMInput'!AD330</f>
        <v/>
      </c>
      <c r="L237" s="93"/>
      <c r="M237" s="94" t="str">
        <f>'94KMInput'!L330</f>
        <v/>
      </c>
      <c r="N237" s="90" t="str">
        <f>IF(M237="","",(IF(Q237='94KMInput'!K330,"","ERROR!")))</f>
        <v/>
      </c>
      <c r="O237" s="95"/>
      <c r="P237" s="96"/>
      <c r="Q237" s="69" t="str">
        <f t="shared" si="20"/>
        <v/>
      </c>
      <c r="R237" s="98"/>
      <c r="S237" s="98"/>
      <c r="T237" s="98"/>
      <c r="U237" s="99"/>
      <c r="V237" s="98"/>
      <c r="W237" s="98"/>
      <c r="X237" s="100" t="str">
        <f t="shared" si="21"/>
        <v/>
      </c>
      <c r="Y237" s="101"/>
      <c r="Z237" s="102"/>
      <c r="AA237" s="102"/>
      <c r="AB237" s="102"/>
      <c r="AC237" s="103" t="str">
        <f>'94KMInput'!T373</f>
        <v/>
      </c>
      <c r="AD237" s="104">
        <f>'94KMInput'!V373-'94KMInput'!U373</f>
        <v>0</v>
      </c>
      <c r="AE237" s="105" t="str">
        <f t="shared" si="4"/>
        <v/>
      </c>
      <c r="AF237" s="106">
        <v>3.75</v>
      </c>
      <c r="AG237" s="107">
        <f t="shared" si="5"/>
        <v>0</v>
      </c>
      <c r="AH237" s="108" t="str">
        <f>HYPERLINK('94KMInput'!AE373)</f>
        <v/>
      </c>
      <c r="AI237" s="108" t="str">
        <f>HYPERLINK('94KMInput'!AF373)</f>
        <v/>
      </c>
      <c r="AJ237" s="108" t="str">
        <f>HYPERLINK('94KMInput'!AG373)</f>
        <v/>
      </c>
      <c r="AK237" s="108" t="str">
        <f>HYPERLINK('94KMInput'!AH373)</f>
        <v/>
      </c>
      <c r="AL237" s="108" t="str">
        <f>HYPERLINK('94KMInput'!AI373)</f>
        <v/>
      </c>
      <c r="AM237" s="108" t="str">
        <f>HYPERLINK('94KMInput'!AJ373)</f>
        <v/>
      </c>
      <c r="AN237" s="108" t="str">
        <f>HYPERLINK('94KMInput'!AK373)</f>
        <v/>
      </c>
      <c r="AO237" s="108" t="str">
        <f>HYPERLINK('94KMInput'!AL373)</f>
        <v/>
      </c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</row>
    <row r="238" ht="10.5" customHeight="1">
      <c r="A238" s="87" t="str">
        <f t="shared" si="1"/>
        <v/>
      </c>
      <c r="B238" s="88" t="str">
        <f t="shared" si="2"/>
        <v/>
      </c>
      <c r="C238" s="88" t="str">
        <f t="shared" si="3"/>
        <v/>
      </c>
      <c r="D238" s="89" t="str">
        <f>'94KMInput'!B331</f>
        <v/>
      </c>
      <c r="E238" s="90" t="str">
        <f t="shared" si="19"/>
        <v/>
      </c>
      <c r="F238" s="91" t="str">
        <f>'94KMInput'!H331</f>
        <v/>
      </c>
      <c r="G238" s="90" t="str">
        <f>'94KMInput'!O331</f>
        <v/>
      </c>
      <c r="H238" s="90" t="str">
        <f>'94KMInput'!P331</f>
        <v/>
      </c>
      <c r="I238" s="90" t="str">
        <f>'94KMInput'!R331</f>
        <v/>
      </c>
      <c r="J238" s="91" t="str">
        <f>'94KMInput'!S331</f>
        <v/>
      </c>
      <c r="K238" s="92" t="str">
        <f>'94KMInput'!AD331</f>
        <v/>
      </c>
      <c r="L238" s="93"/>
      <c r="M238" s="94" t="str">
        <f>'94KMInput'!L331</f>
        <v/>
      </c>
      <c r="N238" s="90" t="str">
        <f>IF(M238="","",(IF(Q238='94KMInput'!K331,"","ERROR!")))</f>
        <v/>
      </c>
      <c r="O238" s="95"/>
      <c r="P238" s="96"/>
      <c r="Q238" s="69" t="str">
        <f t="shared" si="20"/>
        <v/>
      </c>
      <c r="R238" s="98"/>
      <c r="S238" s="98"/>
      <c r="T238" s="98"/>
      <c r="U238" s="99"/>
      <c r="V238" s="98"/>
      <c r="W238" s="98"/>
      <c r="X238" s="100" t="str">
        <f t="shared" si="21"/>
        <v/>
      </c>
      <c r="Y238" s="101"/>
      <c r="Z238" s="102"/>
      <c r="AA238" s="102"/>
      <c r="AB238" s="102"/>
      <c r="AC238" s="103" t="str">
        <f>'94KMInput'!T374</f>
        <v/>
      </c>
      <c r="AD238" s="104">
        <f>'94KMInput'!V374-'94KMInput'!U374</f>
        <v>0</v>
      </c>
      <c r="AE238" s="105" t="str">
        <f t="shared" si="4"/>
        <v/>
      </c>
      <c r="AF238" s="106">
        <v>3.75</v>
      </c>
      <c r="AG238" s="107">
        <f t="shared" si="5"/>
        <v>0</v>
      </c>
      <c r="AH238" s="108" t="str">
        <f>HYPERLINK('94KMInput'!AE374)</f>
        <v/>
      </c>
      <c r="AI238" s="108" t="str">
        <f>HYPERLINK('94KMInput'!AF374)</f>
        <v/>
      </c>
      <c r="AJ238" s="108" t="str">
        <f>HYPERLINK('94KMInput'!AG374)</f>
        <v/>
      </c>
      <c r="AK238" s="108" t="str">
        <f>HYPERLINK('94KMInput'!AH374)</f>
        <v/>
      </c>
      <c r="AL238" s="108" t="str">
        <f>HYPERLINK('94KMInput'!AI374)</f>
        <v/>
      </c>
      <c r="AM238" s="108" t="str">
        <f>HYPERLINK('94KMInput'!AJ374)</f>
        <v/>
      </c>
      <c r="AN238" s="108" t="str">
        <f>HYPERLINK('94KMInput'!AK374)</f>
        <v/>
      </c>
      <c r="AO238" s="108" t="str">
        <f>HYPERLINK('94KMInput'!AL374)</f>
        <v/>
      </c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</row>
    <row r="239" ht="10.5" customHeight="1">
      <c r="A239" s="87" t="str">
        <f t="shared" si="1"/>
        <v/>
      </c>
      <c r="B239" s="88" t="str">
        <f t="shared" si="2"/>
        <v/>
      </c>
      <c r="C239" s="88" t="str">
        <f t="shared" si="3"/>
        <v/>
      </c>
      <c r="D239" s="89" t="str">
        <f>'94KMInput'!B332</f>
        <v/>
      </c>
      <c r="E239" s="90" t="str">
        <f t="shared" si="19"/>
        <v/>
      </c>
      <c r="F239" s="91" t="str">
        <f>'94KMInput'!H332</f>
        <v/>
      </c>
      <c r="G239" s="90" t="str">
        <f>'94KMInput'!O332</f>
        <v/>
      </c>
      <c r="H239" s="90" t="str">
        <f>'94KMInput'!P332</f>
        <v/>
      </c>
      <c r="I239" s="90" t="str">
        <f>'94KMInput'!R332</f>
        <v/>
      </c>
      <c r="J239" s="91" t="str">
        <f>'94KMInput'!S332</f>
        <v/>
      </c>
      <c r="K239" s="92" t="str">
        <f>'94KMInput'!AD332</f>
        <v/>
      </c>
      <c r="L239" s="93"/>
      <c r="M239" s="94" t="str">
        <f>'94KMInput'!L332</f>
        <v/>
      </c>
      <c r="N239" s="90" t="str">
        <f>IF(M239="","",(IF(Q239='94KMInput'!K332,"","ERROR!")))</f>
        <v/>
      </c>
      <c r="O239" s="95"/>
      <c r="P239" s="96"/>
      <c r="Q239" s="69" t="str">
        <f t="shared" si="20"/>
        <v/>
      </c>
      <c r="R239" s="98"/>
      <c r="S239" s="98"/>
      <c r="T239" s="98"/>
      <c r="U239" s="99"/>
      <c r="V239" s="98"/>
      <c r="W239" s="98"/>
      <c r="X239" s="100" t="str">
        <f t="shared" si="21"/>
        <v/>
      </c>
      <c r="Y239" s="101"/>
      <c r="Z239" s="102"/>
      <c r="AA239" s="102"/>
      <c r="AB239" s="102"/>
      <c r="AC239" s="103" t="str">
        <f>'94KMInput'!T375</f>
        <v/>
      </c>
      <c r="AD239" s="104">
        <f>'94KMInput'!V375-'94KMInput'!U375</f>
        <v>0</v>
      </c>
      <c r="AE239" s="105" t="str">
        <f t="shared" si="4"/>
        <v/>
      </c>
      <c r="AF239" s="106">
        <v>3.75</v>
      </c>
      <c r="AG239" s="107">
        <f t="shared" si="5"/>
        <v>0</v>
      </c>
      <c r="AH239" s="108" t="str">
        <f>HYPERLINK('94KMInput'!AE375)</f>
        <v/>
      </c>
      <c r="AI239" s="108" t="str">
        <f>HYPERLINK('94KMInput'!AF375)</f>
        <v/>
      </c>
      <c r="AJ239" s="108" t="str">
        <f>HYPERLINK('94KMInput'!AG375)</f>
        <v/>
      </c>
      <c r="AK239" s="108" t="str">
        <f>HYPERLINK('94KMInput'!AH375)</f>
        <v/>
      </c>
      <c r="AL239" s="108" t="str">
        <f>HYPERLINK('94KMInput'!AI375)</f>
        <v/>
      </c>
      <c r="AM239" s="108" t="str">
        <f>HYPERLINK('94KMInput'!AJ375)</f>
        <v/>
      </c>
      <c r="AN239" s="108" t="str">
        <f>HYPERLINK('94KMInput'!AK375)</f>
        <v/>
      </c>
      <c r="AO239" s="108" t="str">
        <f>HYPERLINK('94KMInput'!AL375)</f>
        <v/>
      </c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</row>
    <row r="240" ht="10.5" customHeight="1">
      <c r="A240" s="87" t="str">
        <f t="shared" si="1"/>
        <v/>
      </c>
      <c r="B240" s="88" t="str">
        <f t="shared" si="2"/>
        <v/>
      </c>
      <c r="C240" s="88" t="str">
        <f t="shared" si="3"/>
        <v/>
      </c>
      <c r="D240" s="89" t="str">
        <f>'94KMInput'!B333</f>
        <v/>
      </c>
      <c r="E240" s="90" t="str">
        <f t="shared" si="19"/>
        <v/>
      </c>
      <c r="F240" s="91" t="str">
        <f>'94KMInput'!H333</f>
        <v/>
      </c>
      <c r="G240" s="90" t="str">
        <f>'94KMInput'!O333</f>
        <v/>
      </c>
      <c r="H240" s="90" t="str">
        <f>'94KMInput'!P333</f>
        <v/>
      </c>
      <c r="I240" s="90" t="str">
        <f>'94KMInput'!R333</f>
        <v/>
      </c>
      <c r="J240" s="91" t="str">
        <f>'94KMInput'!S333</f>
        <v/>
      </c>
      <c r="K240" s="92" t="str">
        <f>'94KMInput'!AD333</f>
        <v/>
      </c>
      <c r="L240" s="93"/>
      <c r="M240" s="94" t="str">
        <f>'94KMInput'!L333</f>
        <v/>
      </c>
      <c r="N240" s="90" t="str">
        <f>IF(M240="","",(IF(Q240='94KMInput'!K333,"","ERROR!")))</f>
        <v/>
      </c>
      <c r="O240" s="95"/>
      <c r="P240" s="96"/>
      <c r="Q240" s="69" t="str">
        <f t="shared" si="20"/>
        <v/>
      </c>
      <c r="R240" s="98"/>
      <c r="S240" s="98"/>
      <c r="T240" s="98"/>
      <c r="U240" s="99"/>
      <c r="V240" s="98"/>
      <c r="W240" s="98"/>
      <c r="X240" s="100" t="str">
        <f t="shared" si="21"/>
        <v/>
      </c>
      <c r="Y240" s="101"/>
      <c r="Z240" s="102"/>
      <c r="AA240" s="102"/>
      <c r="AB240" s="102"/>
      <c r="AC240" s="103" t="str">
        <f>'94KMInput'!T376</f>
        <v/>
      </c>
      <c r="AD240" s="104">
        <f>'94KMInput'!V376-'94KMInput'!U376</f>
        <v>0</v>
      </c>
      <c r="AE240" s="105" t="str">
        <f t="shared" si="4"/>
        <v/>
      </c>
      <c r="AF240" s="106">
        <v>3.75</v>
      </c>
      <c r="AG240" s="107">
        <f t="shared" si="5"/>
        <v>0</v>
      </c>
      <c r="AH240" s="108" t="str">
        <f>HYPERLINK('94KMInput'!AE376)</f>
        <v/>
      </c>
      <c r="AI240" s="108" t="str">
        <f>HYPERLINK('94KMInput'!AF376)</f>
        <v/>
      </c>
      <c r="AJ240" s="108" t="str">
        <f>HYPERLINK('94KMInput'!AG376)</f>
        <v/>
      </c>
      <c r="AK240" s="108" t="str">
        <f>HYPERLINK('94KMInput'!AH376)</f>
        <v/>
      </c>
      <c r="AL240" s="108" t="str">
        <f>HYPERLINK('94KMInput'!AI376)</f>
        <v/>
      </c>
      <c r="AM240" s="108" t="str">
        <f>HYPERLINK('94KMInput'!AJ376)</f>
        <v/>
      </c>
      <c r="AN240" s="108" t="str">
        <f>HYPERLINK('94KMInput'!AK376)</f>
        <v/>
      </c>
      <c r="AO240" s="108" t="str">
        <f>HYPERLINK('94KMInput'!AL376)</f>
        <v/>
      </c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</row>
    <row r="241" ht="10.5" customHeight="1">
      <c r="A241" s="87" t="str">
        <f t="shared" si="1"/>
        <v/>
      </c>
      <c r="B241" s="88" t="str">
        <f t="shared" si="2"/>
        <v/>
      </c>
      <c r="C241" s="88" t="str">
        <f t="shared" si="3"/>
        <v/>
      </c>
      <c r="D241" s="89" t="str">
        <f>'94KMInput'!B334</f>
        <v/>
      </c>
      <c r="E241" s="90" t="str">
        <f t="shared" si="19"/>
        <v/>
      </c>
      <c r="F241" s="91" t="str">
        <f>'94KMInput'!H334</f>
        <v/>
      </c>
      <c r="G241" s="90" t="str">
        <f>'94KMInput'!O334</f>
        <v/>
      </c>
      <c r="H241" s="90" t="str">
        <f>'94KMInput'!P334</f>
        <v/>
      </c>
      <c r="I241" s="90" t="str">
        <f>'94KMInput'!R334</f>
        <v/>
      </c>
      <c r="J241" s="91" t="str">
        <f>'94KMInput'!S334</f>
        <v/>
      </c>
      <c r="K241" s="92" t="str">
        <f>'94KMInput'!AD334</f>
        <v/>
      </c>
      <c r="L241" s="93"/>
      <c r="M241" s="94" t="str">
        <f>'94KMInput'!L334</f>
        <v/>
      </c>
      <c r="N241" s="90" t="str">
        <f>IF(M241="","",(IF(Q241='94KMInput'!K334,"","ERROR!")))</f>
        <v/>
      </c>
      <c r="O241" s="95"/>
      <c r="P241" s="96"/>
      <c r="Q241" s="69" t="str">
        <f t="shared" si="20"/>
        <v/>
      </c>
      <c r="R241" s="98"/>
      <c r="S241" s="98"/>
      <c r="T241" s="98"/>
      <c r="U241" s="99"/>
      <c r="V241" s="98"/>
      <c r="W241" s="98"/>
      <c r="X241" s="100" t="str">
        <f t="shared" si="21"/>
        <v/>
      </c>
      <c r="Y241" s="101"/>
      <c r="Z241" s="102"/>
      <c r="AA241" s="102"/>
      <c r="AB241" s="102"/>
      <c r="AC241" s="103" t="str">
        <f>'94KMInput'!T377</f>
        <v/>
      </c>
      <c r="AD241" s="104">
        <f>'94KMInput'!V377-'94KMInput'!U377</f>
        <v>0</v>
      </c>
      <c r="AE241" s="105" t="str">
        <f t="shared" si="4"/>
        <v/>
      </c>
      <c r="AF241" s="106">
        <v>3.75</v>
      </c>
      <c r="AG241" s="107">
        <f t="shared" si="5"/>
        <v>0</v>
      </c>
      <c r="AH241" s="108" t="str">
        <f>HYPERLINK('94KMInput'!AE377)</f>
        <v/>
      </c>
      <c r="AI241" s="108" t="str">
        <f>HYPERLINK('94KMInput'!AF377)</f>
        <v/>
      </c>
      <c r="AJ241" s="108" t="str">
        <f>HYPERLINK('94KMInput'!AG377)</f>
        <v/>
      </c>
      <c r="AK241" s="108" t="str">
        <f>HYPERLINK('94KMInput'!AH377)</f>
        <v/>
      </c>
      <c r="AL241" s="108" t="str">
        <f>HYPERLINK('94KMInput'!AI377)</f>
        <v/>
      </c>
      <c r="AM241" s="108" t="str">
        <f>HYPERLINK('94KMInput'!AJ377)</f>
        <v/>
      </c>
      <c r="AN241" s="108" t="str">
        <f>HYPERLINK('94KMInput'!AK377)</f>
        <v/>
      </c>
      <c r="AO241" s="108" t="str">
        <f>HYPERLINK('94KMInput'!AL377)</f>
        <v/>
      </c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</row>
    <row r="242" ht="10.5" customHeight="1">
      <c r="A242" s="87" t="str">
        <f t="shared" si="1"/>
        <v/>
      </c>
      <c r="B242" s="88" t="str">
        <f t="shared" si="2"/>
        <v/>
      </c>
      <c r="C242" s="88" t="str">
        <f t="shared" si="3"/>
        <v/>
      </c>
      <c r="D242" s="89" t="str">
        <f>'94KMInput'!B335</f>
        <v/>
      </c>
      <c r="E242" s="90" t="str">
        <f t="shared" si="19"/>
        <v/>
      </c>
      <c r="F242" s="91" t="str">
        <f>'94KMInput'!H335</f>
        <v/>
      </c>
      <c r="G242" s="90" t="str">
        <f>'94KMInput'!O335</f>
        <v/>
      </c>
      <c r="H242" s="90" t="str">
        <f>'94KMInput'!P335</f>
        <v/>
      </c>
      <c r="I242" s="90" t="str">
        <f>'94KMInput'!R335</f>
        <v/>
      </c>
      <c r="J242" s="91" t="str">
        <f>'94KMInput'!S335</f>
        <v/>
      </c>
      <c r="K242" s="92" t="str">
        <f>'94KMInput'!AD335</f>
        <v/>
      </c>
      <c r="L242" s="93"/>
      <c r="M242" s="94" t="str">
        <f>'94KMInput'!L335</f>
        <v/>
      </c>
      <c r="N242" s="90" t="str">
        <f>IF(M242="","",(IF(Q242='94KMInput'!K335,"","ERROR!")))</f>
        <v/>
      </c>
      <c r="O242" s="95"/>
      <c r="P242" s="96"/>
      <c r="Q242" s="69" t="str">
        <f t="shared" si="20"/>
        <v/>
      </c>
      <c r="R242" s="98"/>
      <c r="S242" s="98"/>
      <c r="T242" s="98"/>
      <c r="U242" s="99"/>
      <c r="V242" s="98"/>
      <c r="W242" s="98"/>
      <c r="X242" s="100" t="str">
        <f t="shared" si="21"/>
        <v/>
      </c>
      <c r="Y242" s="101"/>
      <c r="Z242" s="102"/>
      <c r="AA242" s="102"/>
      <c r="AB242" s="102"/>
      <c r="AC242" s="103" t="str">
        <f>'94KMInput'!T378</f>
        <v/>
      </c>
      <c r="AD242" s="104">
        <f>'94KMInput'!V378-'94KMInput'!U378</f>
        <v>0</v>
      </c>
      <c r="AE242" s="105" t="str">
        <f t="shared" si="4"/>
        <v/>
      </c>
      <c r="AF242" s="106">
        <v>3.75</v>
      </c>
      <c r="AG242" s="107">
        <f t="shared" si="5"/>
        <v>0</v>
      </c>
      <c r="AH242" s="108" t="str">
        <f>HYPERLINK('94KMInput'!AE378)</f>
        <v/>
      </c>
      <c r="AI242" s="108" t="str">
        <f>HYPERLINK('94KMInput'!AF378)</f>
        <v/>
      </c>
      <c r="AJ242" s="108" t="str">
        <f>HYPERLINK('94KMInput'!AG378)</f>
        <v/>
      </c>
      <c r="AK242" s="108" t="str">
        <f>HYPERLINK('94KMInput'!AH378)</f>
        <v/>
      </c>
      <c r="AL242" s="108" t="str">
        <f>HYPERLINK('94KMInput'!AI378)</f>
        <v/>
      </c>
      <c r="AM242" s="108" t="str">
        <f>HYPERLINK('94KMInput'!AJ378)</f>
        <v/>
      </c>
      <c r="AN242" s="108" t="str">
        <f>HYPERLINK('94KMInput'!AK378)</f>
        <v/>
      </c>
      <c r="AO242" s="108" t="str">
        <f>HYPERLINK('94KMInput'!AL378)</f>
        <v/>
      </c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</row>
    <row r="243" ht="10.5" customHeight="1">
      <c r="A243" s="87" t="str">
        <f t="shared" si="1"/>
        <v/>
      </c>
      <c r="B243" s="88" t="str">
        <f t="shared" si="2"/>
        <v/>
      </c>
      <c r="C243" s="88" t="str">
        <f t="shared" si="3"/>
        <v/>
      </c>
      <c r="D243" s="89" t="str">
        <f>'94KMInput'!B336</f>
        <v/>
      </c>
      <c r="E243" s="90" t="str">
        <f t="shared" si="19"/>
        <v/>
      </c>
      <c r="F243" s="91" t="str">
        <f>'94KMInput'!H336</f>
        <v/>
      </c>
      <c r="G243" s="90" t="str">
        <f>'94KMInput'!O336</f>
        <v/>
      </c>
      <c r="H243" s="90" t="str">
        <f>'94KMInput'!P336</f>
        <v/>
      </c>
      <c r="I243" s="90" t="str">
        <f>'94KMInput'!R336</f>
        <v/>
      </c>
      <c r="J243" s="91" t="str">
        <f>'94KMInput'!S336</f>
        <v/>
      </c>
      <c r="K243" s="92" t="str">
        <f>'94KMInput'!AD336</f>
        <v/>
      </c>
      <c r="L243" s="93"/>
      <c r="M243" s="94" t="str">
        <f>'94KMInput'!L336</f>
        <v/>
      </c>
      <c r="N243" s="90" t="str">
        <f>IF(M243="","",(IF(Q243='94KMInput'!K336,"","ERROR!")))</f>
        <v/>
      </c>
      <c r="O243" s="95"/>
      <c r="P243" s="96"/>
      <c r="Q243" s="69" t="str">
        <f t="shared" si="20"/>
        <v/>
      </c>
      <c r="R243" s="98"/>
      <c r="S243" s="98"/>
      <c r="T243" s="98"/>
      <c r="U243" s="99"/>
      <c r="V243" s="98"/>
      <c r="W243" s="98"/>
      <c r="X243" s="100" t="str">
        <f t="shared" si="21"/>
        <v/>
      </c>
      <c r="Y243" s="101"/>
      <c r="Z243" s="102"/>
      <c r="AA243" s="102"/>
      <c r="AB243" s="102"/>
      <c r="AC243" s="103" t="str">
        <f>'94KMInput'!T379</f>
        <v/>
      </c>
      <c r="AD243" s="104">
        <f>'94KMInput'!V379-'94KMInput'!U379</f>
        <v>0</v>
      </c>
      <c r="AE243" s="105" t="str">
        <f t="shared" si="4"/>
        <v/>
      </c>
      <c r="AF243" s="106">
        <v>3.75</v>
      </c>
      <c r="AG243" s="107">
        <f t="shared" si="5"/>
        <v>0</v>
      </c>
      <c r="AH243" s="108" t="str">
        <f>HYPERLINK('94KMInput'!AE379)</f>
        <v/>
      </c>
      <c r="AI243" s="108" t="str">
        <f>HYPERLINK('94KMInput'!AF379)</f>
        <v/>
      </c>
      <c r="AJ243" s="108" t="str">
        <f>HYPERLINK('94KMInput'!AG379)</f>
        <v/>
      </c>
      <c r="AK243" s="108" t="str">
        <f>HYPERLINK('94KMInput'!AH379)</f>
        <v/>
      </c>
      <c r="AL243" s="108" t="str">
        <f>HYPERLINK('94KMInput'!AI379)</f>
        <v/>
      </c>
      <c r="AM243" s="108" t="str">
        <f>HYPERLINK('94KMInput'!AJ379)</f>
        <v/>
      </c>
      <c r="AN243" s="108" t="str">
        <f>HYPERLINK('94KMInput'!AK379)</f>
        <v/>
      </c>
      <c r="AO243" s="108" t="str">
        <f>HYPERLINK('94KMInput'!AL379)</f>
        <v/>
      </c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</row>
    <row r="244" ht="10.5" customHeight="1">
      <c r="A244" s="87" t="str">
        <f t="shared" si="1"/>
        <v/>
      </c>
      <c r="B244" s="88" t="str">
        <f t="shared" si="2"/>
        <v/>
      </c>
      <c r="C244" s="88" t="str">
        <f t="shared" si="3"/>
        <v/>
      </c>
      <c r="D244" s="89" t="str">
        <f>'94KMInput'!B337</f>
        <v/>
      </c>
      <c r="E244" s="90" t="str">
        <f t="shared" si="19"/>
        <v/>
      </c>
      <c r="F244" s="91" t="str">
        <f>'94KMInput'!H337</f>
        <v/>
      </c>
      <c r="G244" s="90" t="str">
        <f>'94KMInput'!O337</f>
        <v/>
      </c>
      <c r="H244" s="90" t="str">
        <f>'94KMInput'!P337</f>
        <v/>
      </c>
      <c r="I244" s="90" t="str">
        <f>'94KMInput'!R337</f>
        <v/>
      </c>
      <c r="J244" s="91" t="str">
        <f>'94KMInput'!S337</f>
        <v/>
      </c>
      <c r="K244" s="92" t="str">
        <f>'94KMInput'!AD337</f>
        <v/>
      </c>
      <c r="L244" s="93"/>
      <c r="M244" s="94" t="str">
        <f>'94KMInput'!L337</f>
        <v/>
      </c>
      <c r="N244" s="90" t="str">
        <f>IF(M244="","",(IF(Q244='94KMInput'!K337,"","ERROR!")))</f>
        <v/>
      </c>
      <c r="O244" s="95"/>
      <c r="P244" s="96"/>
      <c r="Q244" s="69" t="str">
        <f t="shared" si="20"/>
        <v/>
      </c>
      <c r="R244" s="98"/>
      <c r="S244" s="98"/>
      <c r="T244" s="98"/>
      <c r="U244" s="99"/>
      <c r="V244" s="98"/>
      <c r="W244" s="98"/>
      <c r="X244" s="100" t="str">
        <f t="shared" si="21"/>
        <v/>
      </c>
      <c r="Y244" s="101"/>
      <c r="Z244" s="102"/>
      <c r="AA244" s="102"/>
      <c r="AB244" s="102"/>
      <c r="AC244" s="103" t="str">
        <f>'94KMInput'!T380</f>
        <v/>
      </c>
      <c r="AD244" s="104">
        <f>'94KMInput'!V380-'94KMInput'!U380</f>
        <v>0</v>
      </c>
      <c r="AE244" s="105" t="str">
        <f t="shared" si="4"/>
        <v/>
      </c>
      <c r="AF244" s="106">
        <v>3.75</v>
      </c>
      <c r="AG244" s="107">
        <f t="shared" si="5"/>
        <v>0</v>
      </c>
      <c r="AH244" s="108" t="str">
        <f>HYPERLINK('94KMInput'!AE380)</f>
        <v/>
      </c>
      <c r="AI244" s="108" t="str">
        <f>HYPERLINK('94KMInput'!AF380)</f>
        <v/>
      </c>
      <c r="AJ244" s="108" t="str">
        <f>HYPERLINK('94KMInput'!AG380)</f>
        <v/>
      </c>
      <c r="AK244" s="108" t="str">
        <f>HYPERLINK('94KMInput'!AH380)</f>
        <v/>
      </c>
      <c r="AL244" s="108" t="str">
        <f>HYPERLINK('94KMInput'!AI380)</f>
        <v/>
      </c>
      <c r="AM244" s="108" t="str">
        <f>HYPERLINK('94KMInput'!AJ380)</f>
        <v/>
      </c>
      <c r="AN244" s="108" t="str">
        <f>HYPERLINK('94KMInput'!AK380)</f>
        <v/>
      </c>
      <c r="AO244" s="108" t="str">
        <f>HYPERLINK('94KMInput'!AL380)</f>
        <v/>
      </c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</row>
    <row r="245" ht="10.5" customHeight="1">
      <c r="A245" s="87" t="str">
        <f t="shared" si="1"/>
        <v/>
      </c>
      <c r="B245" s="88" t="str">
        <f t="shared" si="2"/>
        <v/>
      </c>
      <c r="C245" s="88" t="str">
        <f t="shared" si="3"/>
        <v/>
      </c>
      <c r="D245" s="89" t="str">
        <f>'94KMInput'!B338</f>
        <v/>
      </c>
      <c r="E245" s="90" t="str">
        <f t="shared" si="19"/>
        <v/>
      </c>
      <c r="F245" s="91" t="str">
        <f>'94KMInput'!H338</f>
        <v/>
      </c>
      <c r="G245" s="90" t="str">
        <f>'94KMInput'!O338</f>
        <v/>
      </c>
      <c r="H245" s="90" t="str">
        <f>'94KMInput'!P338</f>
        <v/>
      </c>
      <c r="I245" s="90" t="str">
        <f>'94KMInput'!R338</f>
        <v/>
      </c>
      <c r="J245" s="91" t="str">
        <f>'94KMInput'!S338</f>
        <v/>
      </c>
      <c r="K245" s="92" t="str">
        <f>'94KMInput'!AD338</f>
        <v/>
      </c>
      <c r="L245" s="93"/>
      <c r="M245" s="94" t="str">
        <f>'94KMInput'!L338</f>
        <v/>
      </c>
      <c r="N245" s="90" t="str">
        <f>IF(M245="","",(IF(Q245='94KMInput'!K338,"","ERROR!")))</f>
        <v/>
      </c>
      <c r="O245" s="95"/>
      <c r="P245" s="96"/>
      <c r="Q245" s="69" t="str">
        <f t="shared" si="20"/>
        <v/>
      </c>
      <c r="R245" s="98"/>
      <c r="S245" s="98"/>
      <c r="T245" s="98"/>
      <c r="U245" s="99"/>
      <c r="V245" s="98"/>
      <c r="W245" s="98"/>
      <c r="X245" s="100" t="str">
        <f t="shared" si="21"/>
        <v/>
      </c>
      <c r="Y245" s="101"/>
      <c r="Z245" s="102"/>
      <c r="AA245" s="102"/>
      <c r="AB245" s="102"/>
      <c r="AC245" s="103" t="str">
        <f>'94KMInput'!T381</f>
        <v/>
      </c>
      <c r="AD245" s="104">
        <f>'94KMInput'!V381-'94KMInput'!U381</f>
        <v>0</v>
      </c>
      <c r="AE245" s="105" t="str">
        <f t="shared" si="4"/>
        <v/>
      </c>
      <c r="AF245" s="106">
        <v>3.75</v>
      </c>
      <c r="AG245" s="107">
        <f t="shared" si="5"/>
        <v>0</v>
      </c>
      <c r="AH245" s="108" t="str">
        <f>HYPERLINK('94KMInput'!AE381)</f>
        <v/>
      </c>
      <c r="AI245" s="108" t="str">
        <f>HYPERLINK('94KMInput'!AF381)</f>
        <v/>
      </c>
      <c r="AJ245" s="108" t="str">
        <f>HYPERLINK('94KMInput'!AG381)</f>
        <v/>
      </c>
      <c r="AK245" s="108" t="str">
        <f>HYPERLINK('94KMInput'!AH381)</f>
        <v/>
      </c>
      <c r="AL245" s="108" t="str">
        <f>HYPERLINK('94KMInput'!AI381)</f>
        <v/>
      </c>
      <c r="AM245" s="108" t="str">
        <f>HYPERLINK('94KMInput'!AJ381)</f>
        <v/>
      </c>
      <c r="AN245" s="108" t="str">
        <f>HYPERLINK('94KMInput'!AK381)</f>
        <v/>
      </c>
      <c r="AO245" s="108" t="str">
        <f>HYPERLINK('94KMInput'!AL381)</f>
        <v/>
      </c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</row>
    <row r="246" ht="10.5" customHeight="1">
      <c r="A246" s="87" t="str">
        <f t="shared" si="1"/>
        <v/>
      </c>
      <c r="B246" s="88" t="str">
        <f t="shared" si="2"/>
        <v/>
      </c>
      <c r="C246" s="88" t="str">
        <f t="shared" si="3"/>
        <v/>
      </c>
      <c r="D246" s="89" t="str">
        <f>'94KMInput'!B339</f>
        <v/>
      </c>
      <c r="E246" s="90" t="str">
        <f t="shared" si="19"/>
        <v/>
      </c>
      <c r="F246" s="91" t="str">
        <f>'94KMInput'!H339</f>
        <v/>
      </c>
      <c r="G246" s="90" t="str">
        <f>'94KMInput'!O339</f>
        <v/>
      </c>
      <c r="H246" s="90" t="str">
        <f>'94KMInput'!P339</f>
        <v/>
      </c>
      <c r="I246" s="90" t="str">
        <f>'94KMInput'!R339</f>
        <v/>
      </c>
      <c r="J246" s="91" t="str">
        <f>'94KMInput'!S339</f>
        <v/>
      </c>
      <c r="K246" s="92" t="str">
        <f>'94KMInput'!AD339</f>
        <v/>
      </c>
      <c r="L246" s="93"/>
      <c r="M246" s="94" t="str">
        <f>'94KMInput'!L339</f>
        <v/>
      </c>
      <c r="N246" s="90" t="str">
        <f>IF(M246="","",(IF(Q246='94KMInput'!K339,"","ERROR!")))</f>
        <v/>
      </c>
      <c r="O246" s="95"/>
      <c r="P246" s="96"/>
      <c r="Q246" s="69" t="str">
        <f t="shared" si="20"/>
        <v/>
      </c>
      <c r="R246" s="98"/>
      <c r="S246" s="98"/>
      <c r="T246" s="98"/>
      <c r="U246" s="99"/>
      <c r="V246" s="98"/>
      <c r="W246" s="98"/>
      <c r="X246" s="100" t="str">
        <f t="shared" si="21"/>
        <v/>
      </c>
      <c r="Y246" s="101"/>
      <c r="Z246" s="102"/>
      <c r="AA246" s="102"/>
      <c r="AB246" s="102"/>
      <c r="AC246" s="103" t="str">
        <f>'94KMInput'!T382</f>
        <v/>
      </c>
      <c r="AD246" s="104">
        <f>'94KMInput'!V382-'94KMInput'!U382</f>
        <v>0</v>
      </c>
      <c r="AE246" s="105" t="str">
        <f t="shared" si="4"/>
        <v/>
      </c>
      <c r="AF246" s="106">
        <v>3.75</v>
      </c>
      <c r="AG246" s="107">
        <f t="shared" si="5"/>
        <v>0</v>
      </c>
      <c r="AH246" s="108" t="str">
        <f>HYPERLINK('94KMInput'!AE382)</f>
        <v/>
      </c>
      <c r="AI246" s="108" t="str">
        <f>HYPERLINK('94KMInput'!AF382)</f>
        <v/>
      </c>
      <c r="AJ246" s="108" t="str">
        <f>HYPERLINK('94KMInput'!AG382)</f>
        <v/>
      </c>
      <c r="AK246" s="108" t="str">
        <f>HYPERLINK('94KMInput'!AH382)</f>
        <v/>
      </c>
      <c r="AL246" s="108" t="str">
        <f>HYPERLINK('94KMInput'!AI382)</f>
        <v/>
      </c>
      <c r="AM246" s="108" t="str">
        <f>HYPERLINK('94KMInput'!AJ382)</f>
        <v/>
      </c>
      <c r="AN246" s="108" t="str">
        <f>HYPERLINK('94KMInput'!AK382)</f>
        <v/>
      </c>
      <c r="AO246" s="108" t="str">
        <f>HYPERLINK('94KMInput'!AL382)</f>
        <v/>
      </c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</row>
    <row r="247" ht="10.5" customHeight="1">
      <c r="A247" s="87" t="str">
        <f t="shared" si="1"/>
        <v/>
      </c>
      <c r="B247" s="88" t="str">
        <f t="shared" si="2"/>
        <v/>
      </c>
      <c r="C247" s="88" t="str">
        <f t="shared" si="3"/>
        <v/>
      </c>
      <c r="D247" s="89" t="str">
        <f>'94KMInput'!B340</f>
        <v/>
      </c>
      <c r="E247" s="90" t="str">
        <f t="shared" si="19"/>
        <v/>
      </c>
      <c r="F247" s="91" t="str">
        <f>'94KMInput'!H340</f>
        <v/>
      </c>
      <c r="G247" s="90" t="str">
        <f>'94KMInput'!O340</f>
        <v/>
      </c>
      <c r="H247" s="90" t="str">
        <f>'94KMInput'!P340</f>
        <v/>
      </c>
      <c r="I247" s="90" t="str">
        <f>'94KMInput'!R340</f>
        <v/>
      </c>
      <c r="J247" s="91" t="str">
        <f>'94KMInput'!S340</f>
        <v/>
      </c>
      <c r="K247" s="92" t="str">
        <f>'94KMInput'!AD340</f>
        <v/>
      </c>
      <c r="L247" s="93"/>
      <c r="M247" s="94" t="str">
        <f>'94KMInput'!L340</f>
        <v/>
      </c>
      <c r="N247" s="90" t="str">
        <f>IF(M247="","",(IF(Q247='94KMInput'!K340,"","ERROR!")))</f>
        <v/>
      </c>
      <c r="O247" s="95"/>
      <c r="P247" s="96"/>
      <c r="Q247" s="69" t="str">
        <f t="shared" si="20"/>
        <v/>
      </c>
      <c r="R247" s="98"/>
      <c r="S247" s="98"/>
      <c r="T247" s="98"/>
      <c r="U247" s="99"/>
      <c r="V247" s="98"/>
      <c r="W247" s="98"/>
      <c r="X247" s="100" t="str">
        <f t="shared" si="21"/>
        <v/>
      </c>
      <c r="Y247" s="101"/>
      <c r="Z247" s="102"/>
      <c r="AA247" s="102"/>
      <c r="AB247" s="102"/>
      <c r="AC247" s="103" t="str">
        <f>'94KMInput'!T383</f>
        <v/>
      </c>
      <c r="AD247" s="104">
        <f>'94KMInput'!V383-'94KMInput'!U383</f>
        <v>0</v>
      </c>
      <c r="AE247" s="105" t="str">
        <f t="shared" si="4"/>
        <v/>
      </c>
      <c r="AF247" s="106">
        <v>3.75</v>
      </c>
      <c r="AG247" s="107">
        <f t="shared" si="5"/>
        <v>0</v>
      </c>
      <c r="AH247" s="108" t="str">
        <f>HYPERLINK('94KMInput'!AE383)</f>
        <v/>
      </c>
      <c r="AI247" s="108" t="str">
        <f>HYPERLINK('94KMInput'!AF383)</f>
        <v/>
      </c>
      <c r="AJ247" s="108" t="str">
        <f>HYPERLINK('94KMInput'!AG383)</f>
        <v/>
      </c>
      <c r="AK247" s="108" t="str">
        <f>HYPERLINK('94KMInput'!AH383)</f>
        <v/>
      </c>
      <c r="AL247" s="108" t="str">
        <f>HYPERLINK('94KMInput'!AI383)</f>
        <v/>
      </c>
      <c r="AM247" s="108" t="str">
        <f>HYPERLINK('94KMInput'!AJ383)</f>
        <v/>
      </c>
      <c r="AN247" s="108" t="str">
        <f>HYPERLINK('94KMInput'!AK383)</f>
        <v/>
      </c>
      <c r="AO247" s="108" t="str">
        <f>HYPERLINK('94KMInput'!AL383)</f>
        <v/>
      </c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</row>
    <row r="248" ht="10.5" customHeight="1">
      <c r="A248" s="87" t="str">
        <f t="shared" si="1"/>
        <v/>
      </c>
      <c r="B248" s="88" t="str">
        <f t="shared" si="2"/>
        <v/>
      </c>
      <c r="C248" s="88" t="str">
        <f t="shared" si="3"/>
        <v/>
      </c>
      <c r="D248" s="89" t="str">
        <f>'94KMInput'!B341</f>
        <v/>
      </c>
      <c r="E248" s="90" t="str">
        <f t="shared" si="19"/>
        <v/>
      </c>
      <c r="F248" s="91" t="str">
        <f>'94KMInput'!H341</f>
        <v/>
      </c>
      <c r="G248" s="90" t="str">
        <f>'94KMInput'!O341</f>
        <v/>
      </c>
      <c r="H248" s="90" t="str">
        <f>'94KMInput'!P341</f>
        <v/>
      </c>
      <c r="I248" s="90" t="str">
        <f>'94KMInput'!R341</f>
        <v/>
      </c>
      <c r="J248" s="91" t="str">
        <f>'94KMInput'!S341</f>
        <v/>
      </c>
      <c r="K248" s="92" t="str">
        <f>'94KMInput'!AD341</f>
        <v/>
      </c>
      <c r="L248" s="93"/>
      <c r="M248" s="94" t="str">
        <f>'94KMInput'!L341</f>
        <v/>
      </c>
      <c r="N248" s="90" t="str">
        <f>IF(M248="","",(IF(Q248='94KMInput'!K341,"","ERROR!")))</f>
        <v/>
      </c>
      <c r="O248" s="95"/>
      <c r="P248" s="96"/>
      <c r="Q248" s="69" t="str">
        <f t="shared" si="20"/>
        <v/>
      </c>
      <c r="R248" s="98"/>
      <c r="S248" s="98"/>
      <c r="T248" s="98"/>
      <c r="U248" s="99"/>
      <c r="V248" s="98"/>
      <c r="W248" s="98"/>
      <c r="X248" s="100" t="str">
        <f t="shared" si="21"/>
        <v/>
      </c>
      <c r="Y248" s="101"/>
      <c r="Z248" s="102"/>
      <c r="AA248" s="102"/>
      <c r="AB248" s="102"/>
      <c r="AC248" s="103" t="str">
        <f>'94KMInput'!T384</f>
        <v/>
      </c>
      <c r="AD248" s="104">
        <f>'94KMInput'!V384-'94KMInput'!U384</f>
        <v>0</v>
      </c>
      <c r="AE248" s="105" t="str">
        <f t="shared" si="4"/>
        <v/>
      </c>
      <c r="AF248" s="106">
        <v>3.75</v>
      </c>
      <c r="AG248" s="107">
        <f t="shared" si="5"/>
        <v>0</v>
      </c>
      <c r="AH248" s="108" t="str">
        <f>HYPERLINK('94KMInput'!AE384)</f>
        <v/>
      </c>
      <c r="AI248" s="108" t="str">
        <f>HYPERLINK('94KMInput'!AF384)</f>
        <v/>
      </c>
      <c r="AJ248" s="108" t="str">
        <f>HYPERLINK('94KMInput'!AG384)</f>
        <v/>
      </c>
      <c r="AK248" s="108" t="str">
        <f>HYPERLINK('94KMInput'!AH384)</f>
        <v/>
      </c>
      <c r="AL248" s="108" t="str">
        <f>HYPERLINK('94KMInput'!AI384)</f>
        <v/>
      </c>
      <c r="AM248" s="108" t="str">
        <f>HYPERLINK('94KMInput'!AJ384)</f>
        <v/>
      </c>
      <c r="AN248" s="108" t="str">
        <f>HYPERLINK('94KMInput'!AK384)</f>
        <v/>
      </c>
      <c r="AO248" s="108" t="str">
        <f>HYPERLINK('94KMInput'!AL384)</f>
        <v/>
      </c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</row>
    <row r="249" ht="10.5" customHeight="1">
      <c r="A249" s="87" t="str">
        <f t="shared" si="1"/>
        <v/>
      </c>
      <c r="B249" s="88" t="str">
        <f t="shared" si="2"/>
        <v/>
      </c>
      <c r="C249" s="88" t="str">
        <f t="shared" si="3"/>
        <v/>
      </c>
      <c r="D249" s="89" t="str">
        <f>'94KMInput'!B342</f>
        <v/>
      </c>
      <c r="E249" s="90" t="str">
        <f t="shared" si="19"/>
        <v/>
      </c>
      <c r="F249" s="91" t="str">
        <f>'94KMInput'!H342</f>
        <v/>
      </c>
      <c r="G249" s="90" t="str">
        <f>'94KMInput'!O342</f>
        <v/>
      </c>
      <c r="H249" s="90" t="str">
        <f>'94KMInput'!P342</f>
        <v/>
      </c>
      <c r="I249" s="90" t="str">
        <f>'94KMInput'!R342</f>
        <v/>
      </c>
      <c r="J249" s="91" t="str">
        <f>'94KMInput'!S342</f>
        <v/>
      </c>
      <c r="K249" s="92" t="str">
        <f>'94KMInput'!AD342</f>
        <v/>
      </c>
      <c r="L249" s="93"/>
      <c r="M249" s="94" t="str">
        <f>'94KMInput'!L342</f>
        <v/>
      </c>
      <c r="N249" s="90" t="str">
        <f>IF(M249="","",(IF(Q249='94KMInput'!K342,"","ERROR!")))</f>
        <v/>
      </c>
      <c r="O249" s="95"/>
      <c r="P249" s="96"/>
      <c r="Q249" s="69" t="str">
        <f t="shared" si="20"/>
        <v/>
      </c>
      <c r="R249" s="98"/>
      <c r="S249" s="98"/>
      <c r="T249" s="98"/>
      <c r="U249" s="99"/>
      <c r="V249" s="98"/>
      <c r="W249" s="98"/>
      <c r="X249" s="100" t="str">
        <f t="shared" si="21"/>
        <v/>
      </c>
      <c r="Y249" s="101"/>
      <c r="Z249" s="102"/>
      <c r="AA249" s="102"/>
      <c r="AB249" s="102"/>
      <c r="AC249" s="103" t="str">
        <f>'94KMInput'!T385</f>
        <v/>
      </c>
      <c r="AD249" s="104">
        <f>'94KMInput'!V385-'94KMInput'!U385</f>
        <v>0</v>
      </c>
      <c r="AE249" s="105" t="str">
        <f t="shared" si="4"/>
        <v/>
      </c>
      <c r="AF249" s="106">
        <v>3.75</v>
      </c>
      <c r="AG249" s="107">
        <f t="shared" si="5"/>
        <v>0</v>
      </c>
      <c r="AH249" s="108" t="str">
        <f>HYPERLINK('94KMInput'!AE385)</f>
        <v/>
      </c>
      <c r="AI249" s="108" t="str">
        <f>HYPERLINK('94KMInput'!AF385)</f>
        <v/>
      </c>
      <c r="AJ249" s="108" t="str">
        <f>HYPERLINK('94KMInput'!AG385)</f>
        <v/>
      </c>
      <c r="AK249" s="108" t="str">
        <f>HYPERLINK('94KMInput'!AH385)</f>
        <v/>
      </c>
      <c r="AL249" s="108" t="str">
        <f>HYPERLINK('94KMInput'!AI385)</f>
        <v/>
      </c>
      <c r="AM249" s="108" t="str">
        <f>HYPERLINK('94KMInput'!AJ385)</f>
        <v/>
      </c>
      <c r="AN249" s="108" t="str">
        <f>HYPERLINK('94KMInput'!AK385)</f>
        <v/>
      </c>
      <c r="AO249" s="108" t="str">
        <f>HYPERLINK('94KMInput'!AL385)</f>
        <v/>
      </c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</row>
    <row r="250" ht="10.5" customHeight="1">
      <c r="A250" s="87" t="str">
        <f t="shared" si="1"/>
        <v/>
      </c>
      <c r="B250" s="88" t="str">
        <f t="shared" si="2"/>
        <v/>
      </c>
      <c r="C250" s="88" t="str">
        <f t="shared" si="3"/>
        <v/>
      </c>
      <c r="D250" s="89" t="str">
        <f>'94KMInput'!B343</f>
        <v/>
      </c>
      <c r="E250" s="90" t="str">
        <f t="shared" si="19"/>
        <v/>
      </c>
      <c r="F250" s="91" t="str">
        <f>'94KMInput'!H343</f>
        <v/>
      </c>
      <c r="G250" s="90" t="str">
        <f>'94KMInput'!O343</f>
        <v/>
      </c>
      <c r="H250" s="90" t="str">
        <f>'94KMInput'!P343</f>
        <v/>
      </c>
      <c r="I250" s="90" t="str">
        <f>'94KMInput'!R343</f>
        <v/>
      </c>
      <c r="J250" s="91" t="str">
        <f>'94KMInput'!S343</f>
        <v/>
      </c>
      <c r="K250" s="92" t="str">
        <f>'94KMInput'!AD343</f>
        <v/>
      </c>
      <c r="L250" s="93"/>
      <c r="M250" s="94" t="str">
        <f>'94KMInput'!L343</f>
        <v/>
      </c>
      <c r="N250" s="90" t="str">
        <f>IF(M250="","",(IF(Q250='94KMInput'!K343,"","ERROR!")))</f>
        <v/>
      </c>
      <c r="O250" s="95"/>
      <c r="P250" s="96"/>
      <c r="Q250" s="69" t="str">
        <f t="shared" si="20"/>
        <v/>
      </c>
      <c r="R250" s="98"/>
      <c r="S250" s="98"/>
      <c r="T250" s="98"/>
      <c r="U250" s="99"/>
      <c r="V250" s="98"/>
      <c r="W250" s="98"/>
      <c r="X250" s="100" t="str">
        <f t="shared" si="21"/>
        <v/>
      </c>
      <c r="Y250" s="101"/>
      <c r="Z250" s="102"/>
      <c r="AA250" s="102"/>
      <c r="AB250" s="102"/>
      <c r="AC250" s="103" t="str">
        <f>'94KMInput'!T386</f>
        <v/>
      </c>
      <c r="AD250" s="104">
        <f>'94KMInput'!V386-'94KMInput'!U386</f>
        <v>0</v>
      </c>
      <c r="AE250" s="105" t="str">
        <f t="shared" si="4"/>
        <v/>
      </c>
      <c r="AF250" s="106">
        <v>3.75</v>
      </c>
      <c r="AG250" s="107">
        <f t="shared" si="5"/>
        <v>0</v>
      </c>
      <c r="AH250" s="108" t="str">
        <f>HYPERLINK('94KMInput'!AE386)</f>
        <v/>
      </c>
      <c r="AI250" s="108" t="str">
        <f>HYPERLINK('94KMInput'!AF386)</f>
        <v/>
      </c>
      <c r="AJ250" s="108" t="str">
        <f>HYPERLINK('94KMInput'!AG386)</f>
        <v/>
      </c>
      <c r="AK250" s="108" t="str">
        <f>HYPERLINK('94KMInput'!AH386)</f>
        <v/>
      </c>
      <c r="AL250" s="108" t="str">
        <f>HYPERLINK('94KMInput'!AI386)</f>
        <v/>
      </c>
      <c r="AM250" s="108" t="str">
        <f>HYPERLINK('94KMInput'!AJ386)</f>
        <v/>
      </c>
      <c r="AN250" s="108" t="str">
        <f>HYPERLINK('94KMInput'!AK386)</f>
        <v/>
      </c>
      <c r="AO250" s="108" t="str">
        <f>HYPERLINK('94KMInput'!AL386)</f>
        <v/>
      </c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</row>
    <row r="251" ht="10.5" customHeight="1">
      <c r="A251" s="87" t="str">
        <f t="shared" si="1"/>
        <v/>
      </c>
      <c r="B251" s="88" t="str">
        <f t="shared" si="2"/>
        <v/>
      </c>
      <c r="C251" s="88" t="str">
        <f t="shared" si="3"/>
        <v/>
      </c>
      <c r="D251" s="89" t="str">
        <f>'94KMInput'!B344</f>
        <v/>
      </c>
      <c r="E251" s="90" t="str">
        <f t="shared" si="19"/>
        <v/>
      </c>
      <c r="F251" s="91" t="str">
        <f>'94KMInput'!H344</f>
        <v/>
      </c>
      <c r="G251" s="90" t="str">
        <f>'94KMInput'!O344</f>
        <v/>
      </c>
      <c r="H251" s="90" t="str">
        <f>'94KMInput'!P344</f>
        <v/>
      </c>
      <c r="I251" s="90" t="str">
        <f>'94KMInput'!R344</f>
        <v/>
      </c>
      <c r="J251" s="91" t="str">
        <f>'94KMInput'!S344</f>
        <v/>
      </c>
      <c r="K251" s="92" t="str">
        <f>'94KMInput'!AD344</f>
        <v/>
      </c>
      <c r="L251" s="93"/>
      <c r="M251" s="94" t="str">
        <f>'94KMInput'!L344</f>
        <v/>
      </c>
      <c r="N251" s="90" t="str">
        <f>IF(M251="","",(IF(Q251='94KMInput'!K344,"","ERROR!")))</f>
        <v/>
      </c>
      <c r="O251" s="95"/>
      <c r="P251" s="96"/>
      <c r="Q251" s="69" t="str">
        <f t="shared" si="20"/>
        <v/>
      </c>
      <c r="R251" s="98"/>
      <c r="S251" s="98"/>
      <c r="T251" s="98"/>
      <c r="U251" s="99"/>
      <c r="V251" s="98"/>
      <c r="W251" s="98"/>
      <c r="X251" s="100" t="str">
        <f t="shared" si="21"/>
        <v/>
      </c>
      <c r="Y251" s="101"/>
      <c r="Z251" s="102"/>
      <c r="AA251" s="102"/>
      <c r="AB251" s="102"/>
      <c r="AC251" s="103" t="str">
        <f>'94KMInput'!T387</f>
        <v/>
      </c>
      <c r="AD251" s="104">
        <f>'94KMInput'!V387-'94KMInput'!U387</f>
        <v>0</v>
      </c>
      <c r="AE251" s="105" t="str">
        <f t="shared" si="4"/>
        <v/>
      </c>
      <c r="AF251" s="106">
        <v>3.75</v>
      </c>
      <c r="AG251" s="107">
        <f t="shared" si="5"/>
        <v>0</v>
      </c>
      <c r="AH251" s="108" t="str">
        <f>HYPERLINK('94KMInput'!AE387)</f>
        <v/>
      </c>
      <c r="AI251" s="108" t="str">
        <f>HYPERLINK('94KMInput'!AF387)</f>
        <v/>
      </c>
      <c r="AJ251" s="108" t="str">
        <f>HYPERLINK('94KMInput'!AG387)</f>
        <v/>
      </c>
      <c r="AK251" s="108" t="str">
        <f>HYPERLINK('94KMInput'!AH387)</f>
        <v/>
      </c>
      <c r="AL251" s="108" t="str">
        <f>HYPERLINK('94KMInput'!AI387)</f>
        <v/>
      </c>
      <c r="AM251" s="108" t="str">
        <f>HYPERLINK('94KMInput'!AJ387)</f>
        <v/>
      </c>
      <c r="AN251" s="108" t="str">
        <f>HYPERLINK('94KMInput'!AK387)</f>
        <v/>
      </c>
      <c r="AO251" s="108" t="str">
        <f>HYPERLINK('94KMInput'!AL387)</f>
        <v/>
      </c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</row>
    <row r="252" ht="10.5" customHeight="1">
      <c r="A252" s="87" t="str">
        <f t="shared" si="1"/>
        <v/>
      </c>
      <c r="B252" s="88" t="str">
        <f t="shared" si="2"/>
        <v/>
      </c>
      <c r="C252" s="88" t="str">
        <f t="shared" si="3"/>
        <v/>
      </c>
      <c r="D252" s="89" t="str">
        <f>'94KMInput'!B345</f>
        <v/>
      </c>
      <c r="E252" s="90" t="str">
        <f t="shared" si="19"/>
        <v/>
      </c>
      <c r="F252" s="91" t="str">
        <f>'94KMInput'!H345</f>
        <v/>
      </c>
      <c r="G252" s="90" t="str">
        <f>'94KMInput'!O345</f>
        <v/>
      </c>
      <c r="H252" s="90" t="str">
        <f>'94KMInput'!P345</f>
        <v/>
      </c>
      <c r="I252" s="90" t="str">
        <f>'94KMInput'!R345</f>
        <v/>
      </c>
      <c r="J252" s="91" t="str">
        <f>'94KMInput'!S345</f>
        <v/>
      </c>
      <c r="K252" s="92" t="str">
        <f>'94KMInput'!AD345</f>
        <v/>
      </c>
      <c r="L252" s="93"/>
      <c r="M252" s="94" t="str">
        <f>'94KMInput'!L345</f>
        <v/>
      </c>
      <c r="N252" s="90" t="str">
        <f>IF(M252="","",(IF(Q252='94KMInput'!K345,"","ERROR!")))</f>
        <v/>
      </c>
      <c r="O252" s="95"/>
      <c r="P252" s="96"/>
      <c r="Q252" s="69" t="str">
        <f t="shared" si="20"/>
        <v/>
      </c>
      <c r="R252" s="98"/>
      <c r="S252" s="98"/>
      <c r="T252" s="98"/>
      <c r="U252" s="99"/>
      <c r="V252" s="98"/>
      <c r="W252" s="98"/>
      <c r="X252" s="100" t="str">
        <f t="shared" si="21"/>
        <v/>
      </c>
      <c r="Y252" s="101"/>
      <c r="Z252" s="102"/>
      <c r="AA252" s="102"/>
      <c r="AB252" s="102"/>
      <c r="AC252" s="103" t="str">
        <f>'94KMInput'!T388</f>
        <v/>
      </c>
      <c r="AD252" s="104">
        <f>'94KMInput'!V388-'94KMInput'!U388</f>
        <v>0</v>
      </c>
      <c r="AE252" s="105" t="str">
        <f t="shared" si="4"/>
        <v/>
      </c>
      <c r="AF252" s="106">
        <v>3.75</v>
      </c>
      <c r="AG252" s="107">
        <f t="shared" si="5"/>
        <v>0</v>
      </c>
      <c r="AH252" s="108" t="str">
        <f>HYPERLINK('94KMInput'!AE388)</f>
        <v/>
      </c>
      <c r="AI252" s="108" t="str">
        <f>HYPERLINK('94KMInput'!AF388)</f>
        <v/>
      </c>
      <c r="AJ252" s="108" t="str">
        <f>HYPERLINK('94KMInput'!AG388)</f>
        <v/>
      </c>
      <c r="AK252" s="108" t="str">
        <f>HYPERLINK('94KMInput'!AH388)</f>
        <v/>
      </c>
      <c r="AL252" s="108" t="str">
        <f>HYPERLINK('94KMInput'!AI388)</f>
        <v/>
      </c>
      <c r="AM252" s="108" t="str">
        <f>HYPERLINK('94KMInput'!AJ388)</f>
        <v/>
      </c>
      <c r="AN252" s="108" t="str">
        <f>HYPERLINK('94KMInput'!AK388)</f>
        <v/>
      </c>
      <c r="AO252" s="108" t="str">
        <f>HYPERLINK('94KMInput'!AL388)</f>
        <v/>
      </c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</row>
    <row r="253" ht="10.5" customHeight="1">
      <c r="A253" s="87" t="str">
        <f t="shared" si="1"/>
        <v/>
      </c>
      <c r="B253" s="88" t="str">
        <f t="shared" si="2"/>
        <v/>
      </c>
      <c r="C253" s="88" t="str">
        <f t="shared" si="3"/>
        <v/>
      </c>
      <c r="D253" s="89" t="str">
        <f>'94KMInput'!B346</f>
        <v/>
      </c>
      <c r="E253" s="90" t="str">
        <f t="shared" si="19"/>
        <v/>
      </c>
      <c r="F253" s="91" t="str">
        <f>'94KMInput'!H346</f>
        <v/>
      </c>
      <c r="G253" s="90" t="str">
        <f>'94KMInput'!O346</f>
        <v/>
      </c>
      <c r="H253" s="90" t="str">
        <f>'94KMInput'!P346</f>
        <v/>
      </c>
      <c r="I253" s="90" t="str">
        <f>'94KMInput'!R346</f>
        <v/>
      </c>
      <c r="J253" s="91" t="str">
        <f>'94KMInput'!S346</f>
        <v/>
      </c>
      <c r="K253" s="92" t="str">
        <f>'94KMInput'!AD346</f>
        <v/>
      </c>
      <c r="L253" s="93"/>
      <c r="M253" s="94" t="str">
        <f>'94KMInput'!L346</f>
        <v/>
      </c>
      <c r="N253" s="90" t="str">
        <f>IF(M253="","",(IF(Q253='94KMInput'!K346,"","ERROR!")))</f>
        <v/>
      </c>
      <c r="O253" s="95"/>
      <c r="P253" s="96"/>
      <c r="Q253" s="69" t="str">
        <f t="shared" si="20"/>
        <v/>
      </c>
      <c r="R253" s="98"/>
      <c r="S253" s="98"/>
      <c r="T253" s="98"/>
      <c r="U253" s="99"/>
      <c r="V253" s="98"/>
      <c r="W253" s="98"/>
      <c r="X253" s="100" t="str">
        <f t="shared" si="21"/>
        <v/>
      </c>
      <c r="Y253" s="101"/>
      <c r="Z253" s="102"/>
      <c r="AA253" s="102"/>
      <c r="AB253" s="102"/>
      <c r="AC253" s="103" t="str">
        <f>'94KMInput'!T389</f>
        <v/>
      </c>
      <c r="AD253" s="104">
        <f>'94KMInput'!V389-'94KMInput'!U389</f>
        <v>0</v>
      </c>
      <c r="AE253" s="105" t="str">
        <f t="shared" si="4"/>
        <v/>
      </c>
      <c r="AF253" s="106">
        <v>3.75</v>
      </c>
      <c r="AG253" s="107">
        <f t="shared" si="5"/>
        <v>0</v>
      </c>
      <c r="AH253" s="108" t="str">
        <f>HYPERLINK('94KMInput'!AE389)</f>
        <v/>
      </c>
      <c r="AI253" s="108" t="str">
        <f>HYPERLINK('94KMInput'!AF389)</f>
        <v/>
      </c>
      <c r="AJ253" s="108" t="str">
        <f>HYPERLINK('94KMInput'!AG389)</f>
        <v/>
      </c>
      <c r="AK253" s="108" t="str">
        <f>HYPERLINK('94KMInput'!AH389)</f>
        <v/>
      </c>
      <c r="AL253" s="108" t="str">
        <f>HYPERLINK('94KMInput'!AI389)</f>
        <v/>
      </c>
      <c r="AM253" s="108" t="str">
        <f>HYPERLINK('94KMInput'!AJ389)</f>
        <v/>
      </c>
      <c r="AN253" s="108" t="str">
        <f>HYPERLINK('94KMInput'!AK389)</f>
        <v/>
      </c>
      <c r="AO253" s="108" t="str">
        <f>HYPERLINK('94KMInput'!AL389)</f>
        <v/>
      </c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</row>
    <row r="254" ht="10.5" customHeight="1">
      <c r="A254" s="87" t="str">
        <f t="shared" si="1"/>
        <v/>
      </c>
      <c r="B254" s="88" t="str">
        <f t="shared" si="2"/>
        <v/>
      </c>
      <c r="C254" s="88" t="str">
        <f t="shared" si="3"/>
        <v/>
      </c>
      <c r="D254" s="89" t="str">
        <f>'94KMInput'!B347</f>
        <v/>
      </c>
      <c r="E254" s="90" t="str">
        <f t="shared" si="19"/>
        <v/>
      </c>
      <c r="F254" s="91" t="str">
        <f>'94KMInput'!H347</f>
        <v/>
      </c>
      <c r="G254" s="90" t="str">
        <f>'94KMInput'!O347</f>
        <v/>
      </c>
      <c r="H254" s="90" t="str">
        <f>'94KMInput'!P347</f>
        <v/>
      </c>
      <c r="I254" s="90" t="str">
        <f>'94KMInput'!R347</f>
        <v/>
      </c>
      <c r="J254" s="91" t="str">
        <f>'94KMInput'!S347</f>
        <v/>
      </c>
      <c r="K254" s="92" t="str">
        <f>'94KMInput'!AD347</f>
        <v/>
      </c>
      <c r="L254" s="93"/>
      <c r="M254" s="94" t="str">
        <f>'94KMInput'!L347</f>
        <v/>
      </c>
      <c r="N254" s="90" t="str">
        <f>IF(M254="","",(IF(Q254='94KMInput'!K347,"","ERROR!")))</f>
        <v/>
      </c>
      <c r="O254" s="95"/>
      <c r="P254" s="96"/>
      <c r="Q254" s="69" t="str">
        <f t="shared" si="20"/>
        <v/>
      </c>
      <c r="R254" s="98"/>
      <c r="S254" s="98"/>
      <c r="T254" s="98"/>
      <c r="U254" s="99"/>
      <c r="V254" s="98"/>
      <c r="W254" s="98"/>
      <c r="X254" s="100" t="str">
        <f t="shared" si="21"/>
        <v/>
      </c>
      <c r="Y254" s="101"/>
      <c r="Z254" s="102"/>
      <c r="AA254" s="102"/>
      <c r="AB254" s="102"/>
      <c r="AC254" s="103" t="str">
        <f>'94KMInput'!T390</f>
        <v/>
      </c>
      <c r="AD254" s="104">
        <f>'94KMInput'!V390-'94KMInput'!U390</f>
        <v>0</v>
      </c>
      <c r="AE254" s="105" t="str">
        <f t="shared" si="4"/>
        <v/>
      </c>
      <c r="AF254" s="106">
        <v>3.75</v>
      </c>
      <c r="AG254" s="107">
        <f t="shared" si="5"/>
        <v>0</v>
      </c>
      <c r="AH254" s="108" t="str">
        <f>HYPERLINK('94KMInput'!AE390)</f>
        <v/>
      </c>
      <c r="AI254" s="108" t="str">
        <f>HYPERLINK('94KMInput'!AF390)</f>
        <v/>
      </c>
      <c r="AJ254" s="108" t="str">
        <f>HYPERLINK('94KMInput'!AG390)</f>
        <v/>
      </c>
      <c r="AK254" s="108" t="str">
        <f>HYPERLINK('94KMInput'!AH390)</f>
        <v/>
      </c>
      <c r="AL254" s="108" t="str">
        <f>HYPERLINK('94KMInput'!AI390)</f>
        <v/>
      </c>
      <c r="AM254" s="108" t="str">
        <f>HYPERLINK('94KMInput'!AJ390)</f>
        <v/>
      </c>
      <c r="AN254" s="108" t="str">
        <f>HYPERLINK('94KMInput'!AK390)</f>
        <v/>
      </c>
      <c r="AO254" s="108" t="str">
        <f>HYPERLINK('94KMInput'!AL390)</f>
        <v/>
      </c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</row>
    <row r="255" ht="10.5" customHeight="1">
      <c r="A255" s="87" t="str">
        <f t="shared" si="1"/>
        <v/>
      </c>
      <c r="B255" s="88" t="str">
        <f t="shared" si="2"/>
        <v/>
      </c>
      <c r="C255" s="88" t="str">
        <f t="shared" si="3"/>
        <v/>
      </c>
      <c r="D255" s="89" t="str">
        <f>'94KMInput'!B348</f>
        <v/>
      </c>
      <c r="E255" s="90" t="str">
        <f t="shared" si="19"/>
        <v/>
      </c>
      <c r="F255" s="91" t="str">
        <f>'94KMInput'!H348</f>
        <v/>
      </c>
      <c r="G255" s="90" t="str">
        <f>'94KMInput'!O348</f>
        <v/>
      </c>
      <c r="H255" s="90" t="str">
        <f>'94KMInput'!P348</f>
        <v/>
      </c>
      <c r="I255" s="90" t="str">
        <f>'94KMInput'!R348</f>
        <v/>
      </c>
      <c r="J255" s="91" t="str">
        <f>'94KMInput'!S348</f>
        <v/>
      </c>
      <c r="K255" s="92" t="str">
        <f>'94KMInput'!AD348</f>
        <v/>
      </c>
      <c r="L255" s="93"/>
      <c r="M255" s="94" t="str">
        <f>'94KMInput'!L348</f>
        <v/>
      </c>
      <c r="N255" s="90" t="str">
        <f>IF(M255="","",(IF(Q255='94KMInput'!K348,"","ERROR!")))</f>
        <v/>
      </c>
      <c r="O255" s="95"/>
      <c r="P255" s="96"/>
      <c r="Q255" s="69" t="str">
        <f t="shared" si="20"/>
        <v/>
      </c>
      <c r="R255" s="98"/>
      <c r="S255" s="98"/>
      <c r="T255" s="98"/>
      <c r="U255" s="99"/>
      <c r="V255" s="98"/>
      <c r="W255" s="98"/>
      <c r="X255" s="100" t="str">
        <f t="shared" si="21"/>
        <v/>
      </c>
      <c r="Y255" s="101"/>
      <c r="Z255" s="102"/>
      <c r="AA255" s="102"/>
      <c r="AB255" s="102"/>
      <c r="AC255" s="103" t="str">
        <f>'94KMInput'!T391</f>
        <v/>
      </c>
      <c r="AD255" s="104">
        <f>'94KMInput'!V391-'94KMInput'!U391</f>
        <v>0</v>
      </c>
      <c r="AE255" s="105" t="str">
        <f t="shared" si="4"/>
        <v/>
      </c>
      <c r="AF255" s="106">
        <v>3.75</v>
      </c>
      <c r="AG255" s="107">
        <f t="shared" si="5"/>
        <v>0</v>
      </c>
      <c r="AH255" s="108" t="str">
        <f>HYPERLINK('94KMInput'!AE391)</f>
        <v/>
      </c>
      <c r="AI255" s="108" t="str">
        <f>HYPERLINK('94KMInput'!AF391)</f>
        <v/>
      </c>
      <c r="AJ255" s="108" t="str">
        <f>HYPERLINK('94KMInput'!AG391)</f>
        <v/>
      </c>
      <c r="AK255" s="108" t="str">
        <f>HYPERLINK('94KMInput'!AH391)</f>
        <v/>
      </c>
      <c r="AL255" s="108" t="str">
        <f>HYPERLINK('94KMInput'!AI391)</f>
        <v/>
      </c>
      <c r="AM255" s="108" t="str">
        <f>HYPERLINK('94KMInput'!AJ391)</f>
        <v/>
      </c>
      <c r="AN255" s="108" t="str">
        <f>HYPERLINK('94KMInput'!AK391)</f>
        <v/>
      </c>
      <c r="AO255" s="108" t="str">
        <f>HYPERLINK('94KMInput'!AL391)</f>
        <v/>
      </c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</row>
    <row r="256" ht="10.5" customHeight="1">
      <c r="A256" s="87" t="str">
        <f t="shared" si="1"/>
        <v/>
      </c>
      <c r="B256" s="88" t="str">
        <f t="shared" si="2"/>
        <v/>
      </c>
      <c r="C256" s="88" t="str">
        <f t="shared" si="3"/>
        <v/>
      </c>
      <c r="D256" s="89" t="str">
        <f>'94KMInput'!B349</f>
        <v/>
      </c>
      <c r="E256" s="90" t="str">
        <f t="shared" si="19"/>
        <v/>
      </c>
      <c r="F256" s="91" t="str">
        <f>'94KMInput'!H349</f>
        <v/>
      </c>
      <c r="G256" s="90" t="str">
        <f>'94KMInput'!O349</f>
        <v/>
      </c>
      <c r="H256" s="90" t="str">
        <f>'94KMInput'!P349</f>
        <v/>
      </c>
      <c r="I256" s="90" t="str">
        <f>'94KMInput'!R349</f>
        <v/>
      </c>
      <c r="J256" s="91" t="str">
        <f>'94KMInput'!S349</f>
        <v/>
      </c>
      <c r="K256" s="92" t="str">
        <f>'94KMInput'!AD349</f>
        <v/>
      </c>
      <c r="L256" s="93"/>
      <c r="M256" s="94" t="str">
        <f>'94KMInput'!L349</f>
        <v/>
      </c>
      <c r="N256" s="90" t="str">
        <f>IF(M256="","",(IF(Q256='94KMInput'!K349,"","ERROR!")))</f>
        <v/>
      </c>
      <c r="O256" s="95"/>
      <c r="P256" s="96"/>
      <c r="Q256" s="69" t="str">
        <f t="shared" si="20"/>
        <v/>
      </c>
      <c r="R256" s="98"/>
      <c r="S256" s="98"/>
      <c r="T256" s="98"/>
      <c r="U256" s="99"/>
      <c r="V256" s="98"/>
      <c r="W256" s="98"/>
      <c r="X256" s="100" t="str">
        <f t="shared" si="21"/>
        <v/>
      </c>
      <c r="Y256" s="101"/>
      <c r="Z256" s="102"/>
      <c r="AA256" s="102"/>
      <c r="AB256" s="102"/>
      <c r="AC256" s="103" t="str">
        <f>'94KMInput'!T392</f>
        <v/>
      </c>
      <c r="AD256" s="104">
        <f>'94KMInput'!V392-'94KMInput'!U392</f>
        <v>0</v>
      </c>
      <c r="AE256" s="105" t="str">
        <f t="shared" si="4"/>
        <v/>
      </c>
      <c r="AF256" s="106">
        <v>3.75</v>
      </c>
      <c r="AG256" s="107">
        <f t="shared" si="5"/>
        <v>0</v>
      </c>
      <c r="AH256" s="108" t="str">
        <f>HYPERLINK('94KMInput'!AE392)</f>
        <v/>
      </c>
      <c r="AI256" s="108" t="str">
        <f>HYPERLINK('94KMInput'!AF392)</f>
        <v/>
      </c>
      <c r="AJ256" s="108" t="str">
        <f>HYPERLINK('94KMInput'!AG392)</f>
        <v/>
      </c>
      <c r="AK256" s="108" t="str">
        <f>HYPERLINK('94KMInput'!AH392)</f>
        <v/>
      </c>
      <c r="AL256" s="108" t="str">
        <f>HYPERLINK('94KMInput'!AI392)</f>
        <v/>
      </c>
      <c r="AM256" s="108" t="str">
        <f>HYPERLINK('94KMInput'!AJ392)</f>
        <v/>
      </c>
      <c r="AN256" s="108" t="str">
        <f>HYPERLINK('94KMInput'!AK392)</f>
        <v/>
      </c>
      <c r="AO256" s="108" t="str">
        <f>HYPERLINK('94KMInput'!AL392)</f>
        <v/>
      </c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</row>
    <row r="257" ht="10.5" customHeight="1">
      <c r="A257" s="87" t="str">
        <f t="shared" si="1"/>
        <v/>
      </c>
      <c r="B257" s="88" t="str">
        <f t="shared" si="2"/>
        <v/>
      </c>
      <c r="C257" s="88" t="str">
        <f t="shared" si="3"/>
        <v/>
      </c>
      <c r="D257" s="89" t="str">
        <f>'94KMInput'!B350</f>
        <v/>
      </c>
      <c r="E257" s="90" t="str">
        <f t="shared" si="19"/>
        <v/>
      </c>
      <c r="F257" s="91" t="str">
        <f>'94KMInput'!H350</f>
        <v/>
      </c>
      <c r="G257" s="90" t="str">
        <f>'94KMInput'!O350</f>
        <v/>
      </c>
      <c r="H257" s="90" t="str">
        <f>'94KMInput'!P350</f>
        <v/>
      </c>
      <c r="I257" s="90" t="str">
        <f>'94KMInput'!R350</f>
        <v/>
      </c>
      <c r="J257" s="91" t="str">
        <f>'94KMInput'!S350</f>
        <v/>
      </c>
      <c r="K257" s="92" t="str">
        <f>'94KMInput'!AD350</f>
        <v/>
      </c>
      <c r="L257" s="93"/>
      <c r="M257" s="94" t="str">
        <f>'94KMInput'!L350</f>
        <v/>
      </c>
      <c r="N257" s="90" t="str">
        <f>IF(M257="","",(IF(Q257='94KMInput'!K350,"","ERROR!")))</f>
        <v/>
      </c>
      <c r="O257" s="95"/>
      <c r="P257" s="96"/>
      <c r="Q257" s="69" t="str">
        <f t="shared" si="20"/>
        <v/>
      </c>
      <c r="R257" s="98"/>
      <c r="S257" s="98"/>
      <c r="T257" s="98"/>
      <c r="U257" s="99"/>
      <c r="V257" s="98"/>
      <c r="W257" s="98"/>
      <c r="X257" s="100" t="str">
        <f t="shared" si="21"/>
        <v/>
      </c>
      <c r="Y257" s="101"/>
      <c r="Z257" s="102"/>
      <c r="AA257" s="102"/>
      <c r="AB257" s="102"/>
      <c r="AC257" s="103" t="str">
        <f>'94KMInput'!T393</f>
        <v/>
      </c>
      <c r="AD257" s="104">
        <f>'94KMInput'!V393-'94KMInput'!U393</f>
        <v>0</v>
      </c>
      <c r="AE257" s="105" t="str">
        <f t="shared" si="4"/>
        <v/>
      </c>
      <c r="AF257" s="106">
        <v>3.75</v>
      </c>
      <c r="AG257" s="107">
        <f t="shared" si="5"/>
        <v>0</v>
      </c>
      <c r="AH257" s="108" t="str">
        <f>HYPERLINK('94KMInput'!AE393)</f>
        <v/>
      </c>
      <c r="AI257" s="108" t="str">
        <f>HYPERLINK('94KMInput'!AF393)</f>
        <v/>
      </c>
      <c r="AJ257" s="108" t="str">
        <f>HYPERLINK('94KMInput'!AG393)</f>
        <v/>
      </c>
      <c r="AK257" s="108" t="str">
        <f>HYPERLINK('94KMInput'!AH393)</f>
        <v/>
      </c>
      <c r="AL257" s="108" t="str">
        <f>HYPERLINK('94KMInput'!AI393)</f>
        <v/>
      </c>
      <c r="AM257" s="108" t="str">
        <f>HYPERLINK('94KMInput'!AJ393)</f>
        <v/>
      </c>
      <c r="AN257" s="108" t="str">
        <f>HYPERLINK('94KMInput'!AK393)</f>
        <v/>
      </c>
      <c r="AO257" s="108" t="str">
        <f>HYPERLINK('94KMInput'!AL393)</f>
        <v/>
      </c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</row>
    <row r="258" ht="10.5" customHeight="1">
      <c r="A258" s="87" t="str">
        <f t="shared" si="1"/>
        <v/>
      </c>
      <c r="B258" s="88" t="str">
        <f t="shared" si="2"/>
        <v/>
      </c>
      <c r="C258" s="88" t="str">
        <f t="shared" si="3"/>
        <v/>
      </c>
      <c r="D258" s="89" t="str">
        <f>'94KMInput'!B351</f>
        <v/>
      </c>
      <c r="E258" s="90" t="str">
        <f t="shared" si="19"/>
        <v/>
      </c>
      <c r="F258" s="91" t="str">
        <f>'94KMInput'!H351</f>
        <v/>
      </c>
      <c r="G258" s="90" t="str">
        <f>'94KMInput'!O351</f>
        <v/>
      </c>
      <c r="H258" s="90" t="str">
        <f>'94KMInput'!P351</f>
        <v/>
      </c>
      <c r="I258" s="90" t="str">
        <f>'94KMInput'!R351</f>
        <v/>
      </c>
      <c r="J258" s="91" t="str">
        <f>'94KMInput'!S351</f>
        <v/>
      </c>
      <c r="K258" s="92" t="str">
        <f>'94KMInput'!AD351</f>
        <v/>
      </c>
      <c r="L258" s="93"/>
      <c r="M258" s="94" t="str">
        <f>'94KMInput'!L351</f>
        <v/>
      </c>
      <c r="N258" s="90" t="str">
        <f>IF(M258="","",(IF(Q258='94KMInput'!K351,"","ERROR!")))</f>
        <v/>
      </c>
      <c r="O258" s="95"/>
      <c r="P258" s="96"/>
      <c r="Q258" s="69" t="str">
        <f t="shared" si="20"/>
        <v/>
      </c>
      <c r="R258" s="98"/>
      <c r="S258" s="98"/>
      <c r="T258" s="98"/>
      <c r="U258" s="99"/>
      <c r="V258" s="98"/>
      <c r="W258" s="98"/>
      <c r="X258" s="100" t="str">
        <f t="shared" si="21"/>
        <v/>
      </c>
      <c r="Y258" s="101"/>
      <c r="Z258" s="102"/>
      <c r="AA258" s="102"/>
      <c r="AB258" s="102"/>
      <c r="AC258" s="103" t="str">
        <f>'94KMInput'!T394</f>
        <v/>
      </c>
      <c r="AD258" s="104">
        <f>'94KMInput'!V394-'94KMInput'!U394</f>
        <v>0</v>
      </c>
      <c r="AE258" s="105" t="str">
        <f t="shared" si="4"/>
        <v/>
      </c>
      <c r="AF258" s="106">
        <v>3.75</v>
      </c>
      <c r="AG258" s="107">
        <f t="shared" si="5"/>
        <v>0</v>
      </c>
      <c r="AH258" s="108" t="str">
        <f>HYPERLINK('94KMInput'!AE394)</f>
        <v/>
      </c>
      <c r="AI258" s="108" t="str">
        <f>HYPERLINK('94KMInput'!AF394)</f>
        <v/>
      </c>
      <c r="AJ258" s="108" t="str">
        <f>HYPERLINK('94KMInput'!AG394)</f>
        <v/>
      </c>
      <c r="AK258" s="108" t="str">
        <f>HYPERLINK('94KMInput'!AH394)</f>
        <v/>
      </c>
      <c r="AL258" s="108" t="str">
        <f>HYPERLINK('94KMInput'!AI394)</f>
        <v/>
      </c>
      <c r="AM258" s="108" t="str">
        <f>HYPERLINK('94KMInput'!AJ394)</f>
        <v/>
      </c>
      <c r="AN258" s="108" t="str">
        <f>HYPERLINK('94KMInput'!AK394)</f>
        <v/>
      </c>
      <c r="AO258" s="108" t="str">
        <f>HYPERLINK('94KMInput'!AL394)</f>
        <v/>
      </c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</row>
    <row r="259" ht="10.5" customHeight="1">
      <c r="A259" s="87" t="str">
        <f t="shared" si="1"/>
        <v/>
      </c>
      <c r="B259" s="88" t="str">
        <f t="shared" si="2"/>
        <v/>
      </c>
      <c r="C259" s="88" t="str">
        <f t="shared" si="3"/>
        <v/>
      </c>
      <c r="D259" s="89" t="str">
        <f>'94KMInput'!B352</f>
        <v/>
      </c>
      <c r="E259" s="90" t="str">
        <f t="shared" si="19"/>
        <v/>
      </c>
      <c r="F259" s="91" t="str">
        <f>'94KMInput'!H352</f>
        <v/>
      </c>
      <c r="G259" s="90" t="str">
        <f>'94KMInput'!O352</f>
        <v/>
      </c>
      <c r="H259" s="90" t="str">
        <f>'94KMInput'!P352</f>
        <v/>
      </c>
      <c r="I259" s="90" t="str">
        <f>'94KMInput'!R352</f>
        <v/>
      </c>
      <c r="J259" s="91" t="str">
        <f>'94KMInput'!S352</f>
        <v/>
      </c>
      <c r="K259" s="92" t="str">
        <f>'94KMInput'!AD352</f>
        <v/>
      </c>
      <c r="L259" s="93"/>
      <c r="M259" s="94" t="str">
        <f>'94KMInput'!L352</f>
        <v/>
      </c>
      <c r="N259" s="90" t="str">
        <f>IF(M259="","",(IF(Q259='94KMInput'!K352,"","ERROR!")))</f>
        <v/>
      </c>
      <c r="O259" s="95"/>
      <c r="P259" s="96"/>
      <c r="Q259" s="69" t="str">
        <f t="shared" si="20"/>
        <v/>
      </c>
      <c r="R259" s="98"/>
      <c r="S259" s="98"/>
      <c r="T259" s="98"/>
      <c r="U259" s="99"/>
      <c r="V259" s="98"/>
      <c r="W259" s="98"/>
      <c r="X259" s="100" t="str">
        <f t="shared" si="21"/>
        <v/>
      </c>
      <c r="Y259" s="101"/>
      <c r="Z259" s="102"/>
      <c r="AA259" s="102"/>
      <c r="AB259" s="102"/>
      <c r="AC259" s="103" t="str">
        <f>'94KMInput'!T395</f>
        <v/>
      </c>
      <c r="AD259" s="104">
        <f>'94KMInput'!V395-'94KMInput'!U395</f>
        <v>0</v>
      </c>
      <c r="AE259" s="105" t="str">
        <f t="shared" si="4"/>
        <v/>
      </c>
      <c r="AF259" s="106">
        <v>3.75</v>
      </c>
      <c r="AG259" s="107">
        <f t="shared" si="5"/>
        <v>0</v>
      </c>
      <c r="AH259" s="108" t="str">
        <f>HYPERLINK('94KMInput'!AE395)</f>
        <v/>
      </c>
      <c r="AI259" s="108" t="str">
        <f>HYPERLINK('94KMInput'!AF395)</f>
        <v/>
      </c>
      <c r="AJ259" s="108" t="str">
        <f>HYPERLINK('94KMInput'!AG395)</f>
        <v/>
      </c>
      <c r="AK259" s="108" t="str">
        <f>HYPERLINK('94KMInput'!AH395)</f>
        <v/>
      </c>
      <c r="AL259" s="108" t="str">
        <f>HYPERLINK('94KMInput'!AI395)</f>
        <v/>
      </c>
      <c r="AM259" s="108" t="str">
        <f>HYPERLINK('94KMInput'!AJ395)</f>
        <v/>
      </c>
      <c r="AN259" s="108" t="str">
        <f>HYPERLINK('94KMInput'!AK395)</f>
        <v/>
      </c>
      <c r="AO259" s="108" t="str">
        <f>HYPERLINK('94KMInput'!AL395)</f>
        <v/>
      </c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</row>
    <row r="260" ht="10.5" customHeight="1">
      <c r="A260" s="87" t="str">
        <f t="shared" si="1"/>
        <v/>
      </c>
      <c r="B260" s="88" t="str">
        <f t="shared" si="2"/>
        <v/>
      </c>
      <c r="C260" s="88" t="str">
        <f t="shared" si="3"/>
        <v/>
      </c>
      <c r="D260" s="89" t="str">
        <f>'94KMInput'!B353</f>
        <v/>
      </c>
      <c r="E260" s="90" t="str">
        <f t="shared" si="19"/>
        <v/>
      </c>
      <c r="F260" s="91" t="str">
        <f>'94KMInput'!H353</f>
        <v/>
      </c>
      <c r="G260" s="90" t="str">
        <f>'94KMInput'!O353</f>
        <v/>
      </c>
      <c r="H260" s="90" t="str">
        <f>'94KMInput'!P353</f>
        <v/>
      </c>
      <c r="I260" s="90" t="str">
        <f>'94KMInput'!R353</f>
        <v/>
      </c>
      <c r="J260" s="91" t="str">
        <f>'94KMInput'!S353</f>
        <v/>
      </c>
      <c r="K260" s="92" t="str">
        <f>'94KMInput'!AD353</f>
        <v/>
      </c>
      <c r="L260" s="93"/>
      <c r="M260" s="94" t="str">
        <f>'94KMInput'!L353</f>
        <v/>
      </c>
      <c r="N260" s="90" t="str">
        <f>IF(M260="","",(IF(Q260='94KMInput'!K353,"","ERROR!")))</f>
        <v/>
      </c>
      <c r="O260" s="95"/>
      <c r="P260" s="96"/>
      <c r="Q260" s="69" t="str">
        <f t="shared" si="20"/>
        <v/>
      </c>
      <c r="R260" s="98"/>
      <c r="S260" s="98"/>
      <c r="T260" s="98"/>
      <c r="U260" s="99"/>
      <c r="V260" s="98"/>
      <c r="W260" s="98"/>
      <c r="X260" s="100" t="str">
        <f t="shared" si="21"/>
        <v/>
      </c>
      <c r="Y260" s="101"/>
      <c r="Z260" s="102"/>
      <c r="AA260" s="102"/>
      <c r="AB260" s="102"/>
      <c r="AC260" s="103" t="str">
        <f>'94KMInput'!T396</f>
        <v/>
      </c>
      <c r="AD260" s="104">
        <f>'94KMInput'!V396-'94KMInput'!U396</f>
        <v>0</v>
      </c>
      <c r="AE260" s="105" t="str">
        <f t="shared" si="4"/>
        <v/>
      </c>
      <c r="AF260" s="106">
        <v>3.75</v>
      </c>
      <c r="AG260" s="107">
        <f t="shared" si="5"/>
        <v>0</v>
      </c>
      <c r="AH260" s="108" t="str">
        <f>HYPERLINK('94KMInput'!AE396)</f>
        <v/>
      </c>
      <c r="AI260" s="108" t="str">
        <f>HYPERLINK('94KMInput'!AF396)</f>
        <v/>
      </c>
      <c r="AJ260" s="108" t="str">
        <f>HYPERLINK('94KMInput'!AG396)</f>
        <v/>
      </c>
      <c r="AK260" s="108" t="str">
        <f>HYPERLINK('94KMInput'!AH396)</f>
        <v/>
      </c>
      <c r="AL260" s="108" t="str">
        <f>HYPERLINK('94KMInput'!AI396)</f>
        <v/>
      </c>
      <c r="AM260" s="108" t="str">
        <f>HYPERLINK('94KMInput'!AJ396)</f>
        <v/>
      </c>
      <c r="AN260" s="108" t="str">
        <f>HYPERLINK('94KMInput'!AK396)</f>
        <v/>
      </c>
      <c r="AO260" s="108" t="str">
        <f>HYPERLINK('94KMInput'!AL396)</f>
        <v/>
      </c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</row>
    <row r="261" ht="10.5" customHeight="1">
      <c r="A261" s="87" t="str">
        <f t="shared" si="1"/>
        <v/>
      </c>
      <c r="B261" s="88" t="str">
        <f t="shared" si="2"/>
        <v/>
      </c>
      <c r="C261" s="88" t="str">
        <f t="shared" si="3"/>
        <v/>
      </c>
      <c r="D261" s="89" t="str">
        <f>'94KMInput'!B354</f>
        <v/>
      </c>
      <c r="E261" s="90" t="str">
        <f t="shared" si="19"/>
        <v/>
      </c>
      <c r="F261" s="91" t="str">
        <f>'94KMInput'!H354</f>
        <v/>
      </c>
      <c r="G261" s="90" t="str">
        <f>'94KMInput'!O354</f>
        <v/>
      </c>
      <c r="H261" s="90" t="str">
        <f>'94KMInput'!P354</f>
        <v/>
      </c>
      <c r="I261" s="90" t="str">
        <f>'94KMInput'!R354</f>
        <v/>
      </c>
      <c r="J261" s="91" t="str">
        <f>'94KMInput'!S354</f>
        <v/>
      </c>
      <c r="K261" s="92" t="str">
        <f>'94KMInput'!AD354</f>
        <v/>
      </c>
      <c r="L261" s="93"/>
      <c r="M261" s="94" t="str">
        <f>'94KMInput'!L354</f>
        <v/>
      </c>
      <c r="N261" s="90" t="str">
        <f>IF(M261="","",(IF(Q261='94KMInput'!K354,"","ERROR!")))</f>
        <v/>
      </c>
      <c r="O261" s="95"/>
      <c r="P261" s="96"/>
      <c r="Q261" s="69" t="str">
        <f t="shared" si="20"/>
        <v/>
      </c>
      <c r="R261" s="98"/>
      <c r="S261" s="98"/>
      <c r="T261" s="98"/>
      <c r="U261" s="99"/>
      <c r="V261" s="98"/>
      <c r="W261" s="98"/>
      <c r="X261" s="100" t="str">
        <f t="shared" si="21"/>
        <v/>
      </c>
      <c r="Y261" s="101"/>
      <c r="Z261" s="102"/>
      <c r="AA261" s="102"/>
      <c r="AB261" s="102"/>
      <c r="AC261" s="103" t="str">
        <f>'94KMInput'!T397</f>
        <v/>
      </c>
      <c r="AD261" s="104">
        <f>'94KMInput'!V397-'94KMInput'!U397</f>
        <v>0</v>
      </c>
      <c r="AE261" s="105" t="str">
        <f t="shared" si="4"/>
        <v/>
      </c>
      <c r="AF261" s="106">
        <v>3.75</v>
      </c>
      <c r="AG261" s="107">
        <f t="shared" si="5"/>
        <v>0</v>
      </c>
      <c r="AH261" s="108" t="str">
        <f>HYPERLINK('94KMInput'!AE397)</f>
        <v/>
      </c>
      <c r="AI261" s="108" t="str">
        <f>HYPERLINK('94KMInput'!AF397)</f>
        <v/>
      </c>
      <c r="AJ261" s="108" t="str">
        <f>HYPERLINK('94KMInput'!AG397)</f>
        <v/>
      </c>
      <c r="AK261" s="108" t="str">
        <f>HYPERLINK('94KMInput'!AH397)</f>
        <v/>
      </c>
      <c r="AL261" s="108" t="str">
        <f>HYPERLINK('94KMInput'!AI397)</f>
        <v/>
      </c>
      <c r="AM261" s="108" t="str">
        <f>HYPERLINK('94KMInput'!AJ397)</f>
        <v/>
      </c>
      <c r="AN261" s="108" t="str">
        <f>HYPERLINK('94KMInput'!AK397)</f>
        <v/>
      </c>
      <c r="AO261" s="108" t="str">
        <f>HYPERLINK('94KMInput'!AL397)</f>
        <v/>
      </c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</row>
    <row r="262" ht="10.5" customHeight="1">
      <c r="A262" s="87" t="str">
        <f t="shared" si="1"/>
        <v/>
      </c>
      <c r="B262" s="88" t="str">
        <f t="shared" si="2"/>
        <v/>
      </c>
      <c r="C262" s="88" t="str">
        <f t="shared" si="3"/>
        <v/>
      </c>
      <c r="D262" s="89" t="str">
        <f>'94KMInput'!B355</f>
        <v/>
      </c>
      <c r="E262" s="90" t="str">
        <f t="shared" si="19"/>
        <v/>
      </c>
      <c r="F262" s="91" t="str">
        <f>'94KMInput'!H355</f>
        <v/>
      </c>
      <c r="G262" s="90" t="str">
        <f>'94KMInput'!O355</f>
        <v/>
      </c>
      <c r="H262" s="90" t="str">
        <f>'94KMInput'!P355</f>
        <v/>
      </c>
      <c r="I262" s="90" t="str">
        <f>'94KMInput'!R355</f>
        <v/>
      </c>
      <c r="J262" s="91" t="str">
        <f>'94KMInput'!S355</f>
        <v/>
      </c>
      <c r="K262" s="92" t="str">
        <f>'94KMInput'!AD355</f>
        <v/>
      </c>
      <c r="L262" s="93"/>
      <c r="M262" s="94" t="str">
        <f>'94KMInput'!L355</f>
        <v/>
      </c>
      <c r="N262" s="90" t="str">
        <f>IF(M262="","",(IF(Q262='94KMInput'!K355,"","ERROR!")))</f>
        <v/>
      </c>
      <c r="O262" s="95"/>
      <c r="P262" s="96"/>
      <c r="Q262" s="69" t="str">
        <f t="shared" si="20"/>
        <v/>
      </c>
      <c r="R262" s="98"/>
      <c r="S262" s="98"/>
      <c r="T262" s="98"/>
      <c r="U262" s="99"/>
      <c r="V262" s="98"/>
      <c r="W262" s="98"/>
      <c r="X262" s="100" t="str">
        <f t="shared" si="21"/>
        <v/>
      </c>
      <c r="Y262" s="101"/>
      <c r="Z262" s="102"/>
      <c r="AA262" s="102"/>
      <c r="AB262" s="102"/>
      <c r="AC262" s="103" t="str">
        <f>'94KMInput'!T398</f>
        <v/>
      </c>
      <c r="AD262" s="104">
        <f>'94KMInput'!V398-'94KMInput'!U398</f>
        <v>0</v>
      </c>
      <c r="AE262" s="105" t="str">
        <f t="shared" si="4"/>
        <v/>
      </c>
      <c r="AF262" s="106">
        <v>3.75</v>
      </c>
      <c r="AG262" s="107">
        <f t="shared" si="5"/>
        <v>0</v>
      </c>
      <c r="AH262" s="108" t="str">
        <f>HYPERLINK('94KMInput'!AE398)</f>
        <v/>
      </c>
      <c r="AI262" s="108" t="str">
        <f>HYPERLINK('94KMInput'!AF398)</f>
        <v/>
      </c>
      <c r="AJ262" s="108" t="str">
        <f>HYPERLINK('94KMInput'!AG398)</f>
        <v/>
      </c>
      <c r="AK262" s="108" t="str">
        <f>HYPERLINK('94KMInput'!AH398)</f>
        <v/>
      </c>
      <c r="AL262" s="108" t="str">
        <f>HYPERLINK('94KMInput'!AI398)</f>
        <v/>
      </c>
      <c r="AM262" s="108" t="str">
        <f>HYPERLINK('94KMInput'!AJ398)</f>
        <v/>
      </c>
      <c r="AN262" s="108" t="str">
        <f>HYPERLINK('94KMInput'!AK398)</f>
        <v/>
      </c>
      <c r="AO262" s="108" t="str">
        <f>HYPERLINK('94KMInput'!AL398)</f>
        <v/>
      </c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</row>
    <row r="263" ht="10.5" customHeight="1">
      <c r="A263" s="87" t="str">
        <f t="shared" si="1"/>
        <v/>
      </c>
      <c r="B263" s="88" t="str">
        <f t="shared" si="2"/>
        <v/>
      </c>
      <c r="C263" s="88" t="str">
        <f t="shared" si="3"/>
        <v/>
      </c>
      <c r="D263" s="89" t="str">
        <f>'94KMInput'!B356</f>
        <v/>
      </c>
      <c r="E263" s="90" t="str">
        <f t="shared" si="19"/>
        <v/>
      </c>
      <c r="F263" s="91" t="str">
        <f>'94KMInput'!H356</f>
        <v/>
      </c>
      <c r="G263" s="90" t="str">
        <f>'94KMInput'!O356</f>
        <v/>
      </c>
      <c r="H263" s="90" t="str">
        <f>'94KMInput'!P356</f>
        <v/>
      </c>
      <c r="I263" s="90" t="str">
        <f>'94KMInput'!R356</f>
        <v/>
      </c>
      <c r="J263" s="91" t="str">
        <f>'94KMInput'!S356</f>
        <v/>
      </c>
      <c r="K263" s="92" t="str">
        <f>'94KMInput'!AD356</f>
        <v/>
      </c>
      <c r="L263" s="93"/>
      <c r="M263" s="94" t="str">
        <f>'94KMInput'!L356</f>
        <v/>
      </c>
      <c r="N263" s="90" t="str">
        <f>IF(M263="","",(IF(Q263='94KMInput'!K356,"","ERROR!")))</f>
        <v/>
      </c>
      <c r="O263" s="95"/>
      <c r="P263" s="96"/>
      <c r="Q263" s="69" t="str">
        <f t="shared" si="20"/>
        <v/>
      </c>
      <c r="R263" s="98"/>
      <c r="S263" s="98"/>
      <c r="T263" s="98"/>
      <c r="U263" s="99"/>
      <c r="V263" s="98"/>
      <c r="W263" s="98"/>
      <c r="X263" s="100" t="str">
        <f t="shared" si="21"/>
        <v/>
      </c>
      <c r="Y263" s="101"/>
      <c r="Z263" s="102"/>
      <c r="AA263" s="102"/>
      <c r="AB263" s="102"/>
      <c r="AC263" s="103" t="str">
        <f>'94KMInput'!T399</f>
        <v/>
      </c>
      <c r="AD263" s="104">
        <f>'94KMInput'!V399-'94KMInput'!U399</f>
        <v>0</v>
      </c>
      <c r="AE263" s="105" t="str">
        <f t="shared" si="4"/>
        <v/>
      </c>
      <c r="AF263" s="106">
        <v>3.75</v>
      </c>
      <c r="AG263" s="107">
        <f t="shared" si="5"/>
        <v>0</v>
      </c>
      <c r="AH263" s="108" t="str">
        <f>HYPERLINK('94KMInput'!AE399)</f>
        <v/>
      </c>
      <c r="AI263" s="108" t="str">
        <f>HYPERLINK('94KMInput'!AF399)</f>
        <v/>
      </c>
      <c r="AJ263" s="108" t="str">
        <f>HYPERLINK('94KMInput'!AG399)</f>
        <v/>
      </c>
      <c r="AK263" s="108" t="str">
        <f>HYPERLINK('94KMInput'!AH399)</f>
        <v/>
      </c>
      <c r="AL263" s="108" t="str">
        <f>HYPERLINK('94KMInput'!AI399)</f>
        <v/>
      </c>
      <c r="AM263" s="108" t="str">
        <f>HYPERLINK('94KMInput'!AJ399)</f>
        <v/>
      </c>
      <c r="AN263" s="108" t="str">
        <f>HYPERLINK('94KMInput'!AK399)</f>
        <v/>
      </c>
      <c r="AO263" s="108" t="str">
        <f>HYPERLINK('94KMInput'!AL399)</f>
        <v/>
      </c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</row>
    <row r="264" ht="10.5" customHeight="1">
      <c r="A264" s="87" t="str">
        <f t="shared" si="1"/>
        <v/>
      </c>
      <c r="B264" s="88" t="str">
        <f t="shared" si="2"/>
        <v/>
      </c>
      <c r="C264" s="88" t="str">
        <f t="shared" si="3"/>
        <v/>
      </c>
      <c r="D264" s="89" t="str">
        <f>'94KMInput'!B357</f>
        <v/>
      </c>
      <c r="E264" s="90" t="str">
        <f t="shared" si="19"/>
        <v/>
      </c>
      <c r="F264" s="91" t="str">
        <f>'94KMInput'!H357</f>
        <v/>
      </c>
      <c r="G264" s="90" t="str">
        <f>'94KMInput'!O357</f>
        <v/>
      </c>
      <c r="H264" s="90" t="str">
        <f>'94KMInput'!P357</f>
        <v/>
      </c>
      <c r="I264" s="90" t="str">
        <f>'94KMInput'!R357</f>
        <v/>
      </c>
      <c r="J264" s="91" t="str">
        <f>'94KMInput'!S357</f>
        <v/>
      </c>
      <c r="K264" s="92" t="str">
        <f>'94KMInput'!AD357</f>
        <v/>
      </c>
      <c r="L264" s="93"/>
      <c r="M264" s="94" t="str">
        <f>'94KMInput'!L357</f>
        <v/>
      </c>
      <c r="N264" s="90" t="str">
        <f>IF(M264="","",(IF(Q264='94KMInput'!K357,"","ERROR!")))</f>
        <v/>
      </c>
      <c r="O264" s="95"/>
      <c r="P264" s="96"/>
      <c r="Q264" s="69" t="str">
        <f t="shared" si="20"/>
        <v/>
      </c>
      <c r="R264" s="98"/>
      <c r="S264" s="98"/>
      <c r="T264" s="98"/>
      <c r="U264" s="99"/>
      <c r="V264" s="98"/>
      <c r="W264" s="98"/>
      <c r="X264" s="100" t="str">
        <f t="shared" si="21"/>
        <v/>
      </c>
      <c r="Y264" s="101"/>
      <c r="Z264" s="102"/>
      <c r="AA264" s="102"/>
      <c r="AB264" s="102"/>
      <c r="AC264" s="103" t="str">
        <f>'94KMInput'!T400</f>
        <v/>
      </c>
      <c r="AD264" s="104">
        <f>'94KMInput'!V400-'94KMInput'!U400</f>
        <v>0</v>
      </c>
      <c r="AE264" s="105" t="str">
        <f t="shared" si="4"/>
        <v/>
      </c>
      <c r="AF264" s="106">
        <v>3.75</v>
      </c>
      <c r="AG264" s="107">
        <f t="shared" si="5"/>
        <v>0</v>
      </c>
      <c r="AH264" s="108" t="str">
        <f>HYPERLINK('94KMInput'!AE400)</f>
        <v/>
      </c>
      <c r="AI264" s="108" t="str">
        <f>HYPERLINK('94KMInput'!AF400)</f>
        <v/>
      </c>
      <c r="AJ264" s="108" t="str">
        <f>HYPERLINK('94KMInput'!AG400)</f>
        <v/>
      </c>
      <c r="AK264" s="108" t="str">
        <f>HYPERLINK('94KMInput'!AH400)</f>
        <v/>
      </c>
      <c r="AL264" s="108" t="str">
        <f>HYPERLINK('94KMInput'!AI400)</f>
        <v/>
      </c>
      <c r="AM264" s="108" t="str">
        <f>HYPERLINK('94KMInput'!AJ400)</f>
        <v/>
      </c>
      <c r="AN264" s="108" t="str">
        <f>HYPERLINK('94KMInput'!AK400)</f>
        <v/>
      </c>
      <c r="AO264" s="108" t="str">
        <f>HYPERLINK('94KMInput'!AL400)</f>
        <v/>
      </c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</row>
    <row r="265" ht="10.5" customHeight="1">
      <c r="A265" s="87" t="str">
        <f t="shared" si="1"/>
        <v/>
      </c>
      <c r="B265" s="88" t="str">
        <f t="shared" si="2"/>
        <v/>
      </c>
      <c r="C265" s="88" t="str">
        <f t="shared" si="3"/>
        <v/>
      </c>
      <c r="D265" s="89" t="str">
        <f>'94KMInput'!B358</f>
        <v/>
      </c>
      <c r="E265" s="90" t="str">
        <f t="shared" si="19"/>
        <v/>
      </c>
      <c r="F265" s="91" t="str">
        <f>'94KMInput'!H358</f>
        <v/>
      </c>
      <c r="G265" s="90" t="str">
        <f>'94KMInput'!O358</f>
        <v/>
      </c>
      <c r="H265" s="90" t="str">
        <f>'94KMInput'!P358</f>
        <v/>
      </c>
      <c r="I265" s="90" t="str">
        <f>'94KMInput'!R358</f>
        <v/>
      </c>
      <c r="J265" s="91" t="str">
        <f>'94KMInput'!S358</f>
        <v/>
      </c>
      <c r="K265" s="92" t="str">
        <f>'94KMInput'!AD358</f>
        <v/>
      </c>
      <c r="L265" s="93"/>
      <c r="M265" s="94" t="str">
        <f>'94KMInput'!L358</f>
        <v/>
      </c>
      <c r="N265" s="90" t="str">
        <f>IF(M265="","",(IF(Q265='94KMInput'!K358,"","ERROR!")))</f>
        <v/>
      </c>
      <c r="O265" s="95"/>
      <c r="P265" s="96"/>
      <c r="Q265" s="69" t="str">
        <f t="shared" si="20"/>
        <v/>
      </c>
      <c r="R265" s="98"/>
      <c r="S265" s="98"/>
      <c r="T265" s="98"/>
      <c r="U265" s="99"/>
      <c r="V265" s="98"/>
      <c r="W265" s="98"/>
      <c r="X265" s="100" t="str">
        <f t="shared" si="21"/>
        <v/>
      </c>
      <c r="Y265" s="101"/>
      <c r="Z265" s="102"/>
      <c r="AA265" s="102"/>
      <c r="AB265" s="102"/>
      <c r="AC265" s="103" t="str">
        <f>'94KMInput'!T401</f>
        <v/>
      </c>
      <c r="AD265" s="104">
        <f>'94KMInput'!V401-'94KMInput'!U401</f>
        <v>0</v>
      </c>
      <c r="AE265" s="105" t="str">
        <f t="shared" si="4"/>
        <v/>
      </c>
      <c r="AF265" s="106">
        <v>3.75</v>
      </c>
      <c r="AG265" s="107">
        <f t="shared" si="5"/>
        <v>0</v>
      </c>
      <c r="AH265" s="108" t="str">
        <f>HYPERLINK('94KMInput'!AE401)</f>
        <v/>
      </c>
      <c r="AI265" s="108" t="str">
        <f>HYPERLINK('94KMInput'!AF401)</f>
        <v/>
      </c>
      <c r="AJ265" s="108" t="str">
        <f>HYPERLINK('94KMInput'!AG401)</f>
        <v/>
      </c>
      <c r="AK265" s="108" t="str">
        <f>HYPERLINK('94KMInput'!AH401)</f>
        <v/>
      </c>
      <c r="AL265" s="108" t="str">
        <f>HYPERLINK('94KMInput'!AI401)</f>
        <v/>
      </c>
      <c r="AM265" s="108" t="str">
        <f>HYPERLINK('94KMInput'!AJ401)</f>
        <v/>
      </c>
      <c r="AN265" s="108" t="str">
        <f>HYPERLINK('94KMInput'!AK401)</f>
        <v/>
      </c>
      <c r="AO265" s="108" t="str">
        <f>HYPERLINK('94KMInput'!AL401)</f>
        <v/>
      </c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</row>
    <row r="266" ht="10.5" customHeight="1">
      <c r="A266" s="87" t="str">
        <f t="shared" si="1"/>
        <v/>
      </c>
      <c r="B266" s="88" t="str">
        <f t="shared" si="2"/>
        <v/>
      </c>
      <c r="C266" s="88" t="str">
        <f t="shared" si="3"/>
        <v/>
      </c>
      <c r="D266" s="89" t="str">
        <f>'94KMInput'!B359</f>
        <v/>
      </c>
      <c r="E266" s="90" t="str">
        <f t="shared" si="19"/>
        <v/>
      </c>
      <c r="F266" s="91" t="str">
        <f>'94KMInput'!H359</f>
        <v/>
      </c>
      <c r="G266" s="90" t="str">
        <f>'94KMInput'!O359</f>
        <v/>
      </c>
      <c r="H266" s="90" t="str">
        <f>'94KMInput'!P359</f>
        <v/>
      </c>
      <c r="I266" s="90" t="str">
        <f>'94KMInput'!R359</f>
        <v/>
      </c>
      <c r="J266" s="91" t="str">
        <f>'94KMInput'!S359</f>
        <v/>
      </c>
      <c r="K266" s="92" t="str">
        <f>'94KMInput'!AD359</f>
        <v/>
      </c>
      <c r="L266" s="93"/>
      <c r="M266" s="94" t="str">
        <f>'94KMInput'!L359</f>
        <v/>
      </c>
      <c r="N266" s="90" t="str">
        <f>IF(M266="","",(IF(Q266='94KMInput'!K359,"","ERROR!")))</f>
        <v/>
      </c>
      <c r="O266" s="95"/>
      <c r="P266" s="96"/>
      <c r="Q266" s="69" t="str">
        <f t="shared" si="20"/>
        <v/>
      </c>
      <c r="R266" s="98"/>
      <c r="S266" s="98"/>
      <c r="T266" s="98"/>
      <c r="U266" s="99"/>
      <c r="V266" s="98"/>
      <c r="W266" s="98"/>
      <c r="X266" s="100" t="str">
        <f t="shared" si="21"/>
        <v/>
      </c>
      <c r="Y266" s="101"/>
      <c r="Z266" s="102"/>
      <c r="AA266" s="102"/>
      <c r="AB266" s="102"/>
      <c r="AC266" s="103" t="str">
        <f>'94KMInput'!T402</f>
        <v/>
      </c>
      <c r="AD266" s="104">
        <f>'94KMInput'!V402-'94KMInput'!U402</f>
        <v>0</v>
      </c>
      <c r="AE266" s="105" t="str">
        <f t="shared" si="4"/>
        <v/>
      </c>
      <c r="AF266" s="106">
        <v>3.75</v>
      </c>
      <c r="AG266" s="107">
        <f t="shared" si="5"/>
        <v>0</v>
      </c>
      <c r="AH266" s="108" t="str">
        <f>HYPERLINK('94KMInput'!AE402)</f>
        <v/>
      </c>
      <c r="AI266" s="108" t="str">
        <f>HYPERLINK('94KMInput'!AF402)</f>
        <v/>
      </c>
      <c r="AJ266" s="108" t="str">
        <f>HYPERLINK('94KMInput'!AG402)</f>
        <v/>
      </c>
      <c r="AK266" s="108" t="str">
        <f>HYPERLINK('94KMInput'!AH402)</f>
        <v/>
      </c>
      <c r="AL266" s="108" t="str">
        <f>HYPERLINK('94KMInput'!AI402)</f>
        <v/>
      </c>
      <c r="AM266" s="108" t="str">
        <f>HYPERLINK('94KMInput'!AJ402)</f>
        <v/>
      </c>
      <c r="AN266" s="108" t="str">
        <f>HYPERLINK('94KMInput'!AK402)</f>
        <v/>
      </c>
      <c r="AO266" s="108" t="str">
        <f>HYPERLINK('94KMInput'!AL402)</f>
        <v/>
      </c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</row>
    <row r="267" ht="10.5" customHeight="1">
      <c r="A267" s="87" t="str">
        <f t="shared" si="1"/>
        <v/>
      </c>
      <c r="B267" s="88" t="str">
        <f t="shared" si="2"/>
        <v/>
      </c>
      <c r="C267" s="88" t="str">
        <f t="shared" si="3"/>
        <v/>
      </c>
      <c r="D267" s="89" t="str">
        <f>'94KMInput'!B360</f>
        <v/>
      </c>
      <c r="E267" s="90" t="str">
        <f t="shared" si="19"/>
        <v/>
      </c>
      <c r="F267" s="91" t="str">
        <f>'94KMInput'!H360</f>
        <v/>
      </c>
      <c r="G267" s="90" t="str">
        <f>'94KMInput'!O360</f>
        <v/>
      </c>
      <c r="H267" s="90" t="str">
        <f>'94KMInput'!P360</f>
        <v/>
      </c>
      <c r="I267" s="90" t="str">
        <f>'94KMInput'!R360</f>
        <v/>
      </c>
      <c r="J267" s="91" t="str">
        <f>'94KMInput'!S360</f>
        <v/>
      </c>
      <c r="K267" s="92" t="str">
        <f>'94KMInput'!AD360</f>
        <v/>
      </c>
      <c r="L267" s="93"/>
      <c r="M267" s="94" t="str">
        <f>'94KMInput'!L360</f>
        <v/>
      </c>
      <c r="N267" s="90" t="str">
        <f>IF(M267="","",(IF(Q267='94KMInput'!K360,"","ERROR!")))</f>
        <v/>
      </c>
      <c r="O267" s="95"/>
      <c r="P267" s="96"/>
      <c r="Q267" s="69" t="str">
        <f t="shared" si="20"/>
        <v/>
      </c>
      <c r="R267" s="98"/>
      <c r="S267" s="98"/>
      <c r="T267" s="98"/>
      <c r="U267" s="99"/>
      <c r="V267" s="98"/>
      <c r="W267" s="98"/>
      <c r="X267" s="100" t="str">
        <f t="shared" si="21"/>
        <v/>
      </c>
      <c r="Y267" s="101"/>
      <c r="Z267" s="102"/>
      <c r="AA267" s="102"/>
      <c r="AB267" s="102"/>
      <c r="AC267" s="103" t="str">
        <f>'94KMInput'!T403</f>
        <v/>
      </c>
      <c r="AD267" s="104">
        <f>'94KMInput'!V403-'94KMInput'!U403</f>
        <v>0</v>
      </c>
      <c r="AE267" s="105" t="str">
        <f t="shared" si="4"/>
        <v/>
      </c>
      <c r="AF267" s="106">
        <v>3.75</v>
      </c>
      <c r="AG267" s="107">
        <f t="shared" si="5"/>
        <v>0</v>
      </c>
      <c r="AH267" s="108" t="str">
        <f>HYPERLINK('94KMInput'!AE403)</f>
        <v/>
      </c>
      <c r="AI267" s="108" t="str">
        <f>HYPERLINK('94KMInput'!AF403)</f>
        <v/>
      </c>
      <c r="AJ267" s="108" t="str">
        <f>HYPERLINK('94KMInput'!AG403)</f>
        <v/>
      </c>
      <c r="AK267" s="108" t="str">
        <f>HYPERLINK('94KMInput'!AH403)</f>
        <v/>
      </c>
      <c r="AL267" s="108" t="str">
        <f>HYPERLINK('94KMInput'!AI403)</f>
        <v/>
      </c>
      <c r="AM267" s="108" t="str">
        <f>HYPERLINK('94KMInput'!AJ403)</f>
        <v/>
      </c>
      <c r="AN267" s="108" t="str">
        <f>HYPERLINK('94KMInput'!AK403)</f>
        <v/>
      </c>
      <c r="AO267" s="108" t="str">
        <f>HYPERLINK('94KMInput'!AL403)</f>
        <v/>
      </c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</row>
    <row r="268" ht="10.5" customHeight="1">
      <c r="A268" s="87" t="str">
        <f t="shared" si="1"/>
        <v/>
      </c>
      <c r="B268" s="88" t="str">
        <f t="shared" si="2"/>
        <v/>
      </c>
      <c r="C268" s="88" t="str">
        <f t="shared" si="3"/>
        <v/>
      </c>
      <c r="D268" s="89" t="str">
        <f>'94KMInput'!B361</f>
        <v/>
      </c>
      <c r="E268" s="90" t="str">
        <f t="shared" si="19"/>
        <v/>
      </c>
      <c r="F268" s="91" t="str">
        <f>'94KMInput'!H361</f>
        <v/>
      </c>
      <c r="G268" s="90" t="str">
        <f>'94KMInput'!O361</f>
        <v/>
      </c>
      <c r="H268" s="90" t="str">
        <f>'94KMInput'!P361</f>
        <v/>
      </c>
      <c r="I268" s="90" t="str">
        <f>'94KMInput'!R361</f>
        <v/>
      </c>
      <c r="J268" s="91" t="str">
        <f>'94KMInput'!S361</f>
        <v/>
      </c>
      <c r="K268" s="92" t="str">
        <f>'94KMInput'!AD361</f>
        <v/>
      </c>
      <c r="L268" s="93"/>
      <c r="M268" s="94" t="str">
        <f>'94KMInput'!L361</f>
        <v/>
      </c>
      <c r="N268" s="90" t="str">
        <f>IF(M268="","",(IF(Q268='94KMInput'!K361,"","ERROR!")))</f>
        <v/>
      </c>
      <c r="O268" s="95"/>
      <c r="P268" s="96"/>
      <c r="Q268" s="69" t="str">
        <f t="shared" si="20"/>
        <v/>
      </c>
      <c r="R268" s="98"/>
      <c r="S268" s="98"/>
      <c r="T268" s="98"/>
      <c r="U268" s="99"/>
      <c r="V268" s="98"/>
      <c r="W268" s="98"/>
      <c r="X268" s="100" t="str">
        <f t="shared" si="21"/>
        <v/>
      </c>
      <c r="Y268" s="101"/>
      <c r="Z268" s="102"/>
      <c r="AA268" s="102"/>
      <c r="AB268" s="102"/>
      <c r="AC268" s="103" t="str">
        <f>'94KMInput'!T404</f>
        <v/>
      </c>
      <c r="AD268" s="104">
        <f>'94KMInput'!V404-'94KMInput'!U404</f>
        <v>0</v>
      </c>
      <c r="AE268" s="105" t="str">
        <f t="shared" si="4"/>
        <v/>
      </c>
      <c r="AF268" s="106">
        <v>3.75</v>
      </c>
      <c r="AG268" s="107">
        <f t="shared" si="5"/>
        <v>0</v>
      </c>
      <c r="AH268" s="108" t="str">
        <f>HYPERLINK('94KMInput'!AE404)</f>
        <v/>
      </c>
      <c r="AI268" s="108" t="str">
        <f>HYPERLINK('94KMInput'!AF404)</f>
        <v/>
      </c>
      <c r="AJ268" s="108" t="str">
        <f>HYPERLINK('94KMInput'!AG404)</f>
        <v/>
      </c>
      <c r="AK268" s="108" t="str">
        <f>HYPERLINK('94KMInput'!AH404)</f>
        <v/>
      </c>
      <c r="AL268" s="108" t="str">
        <f>HYPERLINK('94KMInput'!AI404)</f>
        <v/>
      </c>
      <c r="AM268" s="108" t="str">
        <f>HYPERLINK('94KMInput'!AJ404)</f>
        <v/>
      </c>
      <c r="AN268" s="108" t="str">
        <f>HYPERLINK('94KMInput'!AK404)</f>
        <v/>
      </c>
      <c r="AO268" s="108" t="str">
        <f>HYPERLINK('94KMInput'!AL404)</f>
        <v/>
      </c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</row>
    <row r="269" ht="10.5" customHeight="1">
      <c r="A269" s="87" t="str">
        <f t="shared" si="1"/>
        <v/>
      </c>
      <c r="B269" s="88" t="str">
        <f t="shared" si="2"/>
        <v/>
      </c>
      <c r="C269" s="88" t="str">
        <f t="shared" si="3"/>
        <v/>
      </c>
      <c r="D269" s="89" t="str">
        <f>'94KMInput'!B362</f>
        <v/>
      </c>
      <c r="E269" s="90" t="str">
        <f t="shared" si="19"/>
        <v/>
      </c>
      <c r="F269" s="91" t="str">
        <f>'94KMInput'!H362</f>
        <v/>
      </c>
      <c r="G269" s="90" t="str">
        <f>'94KMInput'!O362</f>
        <v/>
      </c>
      <c r="H269" s="90" t="str">
        <f>'94KMInput'!P362</f>
        <v/>
      </c>
      <c r="I269" s="90" t="str">
        <f>'94KMInput'!R362</f>
        <v/>
      </c>
      <c r="J269" s="91" t="str">
        <f>'94KMInput'!S362</f>
        <v/>
      </c>
      <c r="K269" s="92" t="str">
        <f>'94KMInput'!AD362</f>
        <v/>
      </c>
      <c r="L269" s="93"/>
      <c r="M269" s="94" t="str">
        <f>'94KMInput'!L362</f>
        <v/>
      </c>
      <c r="N269" s="90" t="str">
        <f>IF(M269="","",(IF(Q269='94KMInput'!K362,"","ERROR!")))</f>
        <v/>
      </c>
      <c r="O269" s="95"/>
      <c r="P269" s="96"/>
      <c r="Q269" s="69" t="str">
        <f t="shared" si="20"/>
        <v/>
      </c>
      <c r="R269" s="98"/>
      <c r="S269" s="98"/>
      <c r="T269" s="98"/>
      <c r="U269" s="99"/>
      <c r="V269" s="98"/>
      <c r="W269" s="98"/>
      <c r="X269" s="100" t="str">
        <f t="shared" si="21"/>
        <v/>
      </c>
      <c r="Y269" s="101"/>
      <c r="Z269" s="102"/>
      <c r="AA269" s="102"/>
      <c r="AB269" s="102"/>
      <c r="AC269" s="103" t="str">
        <f>'94KMInput'!T405</f>
        <v/>
      </c>
      <c r="AD269" s="104">
        <f>'94KMInput'!V405-'94KMInput'!U405</f>
        <v>0</v>
      </c>
      <c r="AE269" s="105" t="str">
        <f t="shared" si="4"/>
        <v/>
      </c>
      <c r="AF269" s="106">
        <v>3.75</v>
      </c>
      <c r="AG269" s="107">
        <f t="shared" si="5"/>
        <v>0</v>
      </c>
      <c r="AH269" s="108" t="str">
        <f>HYPERLINK('94KMInput'!AE405)</f>
        <v/>
      </c>
      <c r="AI269" s="108" t="str">
        <f>HYPERLINK('94KMInput'!AF405)</f>
        <v/>
      </c>
      <c r="AJ269" s="108" t="str">
        <f>HYPERLINK('94KMInput'!AG405)</f>
        <v/>
      </c>
      <c r="AK269" s="108" t="str">
        <f>HYPERLINK('94KMInput'!AH405)</f>
        <v/>
      </c>
      <c r="AL269" s="108" t="str">
        <f>HYPERLINK('94KMInput'!AI405)</f>
        <v/>
      </c>
      <c r="AM269" s="108" t="str">
        <f>HYPERLINK('94KMInput'!AJ405)</f>
        <v/>
      </c>
      <c r="AN269" s="108" t="str">
        <f>HYPERLINK('94KMInput'!AK405)</f>
        <v/>
      </c>
      <c r="AO269" s="108" t="str">
        <f>HYPERLINK('94KMInput'!AL405)</f>
        <v/>
      </c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</row>
    <row r="270" ht="10.5" customHeight="1">
      <c r="A270" s="87" t="str">
        <f t="shared" si="1"/>
        <v/>
      </c>
      <c r="B270" s="88" t="str">
        <f t="shared" si="2"/>
        <v/>
      </c>
      <c r="C270" s="88" t="str">
        <f t="shared" si="3"/>
        <v/>
      </c>
      <c r="D270" s="89" t="str">
        <f>'94KMInput'!B363</f>
        <v/>
      </c>
      <c r="E270" s="90" t="str">
        <f t="shared" si="19"/>
        <v/>
      </c>
      <c r="F270" s="91" t="str">
        <f>'94KMInput'!H363</f>
        <v/>
      </c>
      <c r="G270" s="90" t="str">
        <f>'94KMInput'!O363</f>
        <v/>
      </c>
      <c r="H270" s="90" t="str">
        <f>'94KMInput'!P363</f>
        <v/>
      </c>
      <c r="I270" s="90" t="str">
        <f>'94KMInput'!R363</f>
        <v/>
      </c>
      <c r="J270" s="91" t="str">
        <f>'94KMInput'!S363</f>
        <v/>
      </c>
      <c r="K270" s="92" t="str">
        <f>'94KMInput'!AD363</f>
        <v/>
      </c>
      <c r="L270" s="93"/>
      <c r="M270" s="94" t="str">
        <f>'94KMInput'!L363</f>
        <v/>
      </c>
      <c r="N270" s="90" t="str">
        <f>IF(M270="","",(IF(Q270='94KMInput'!K363,"","ERROR!")))</f>
        <v/>
      </c>
      <c r="O270" s="95"/>
      <c r="P270" s="96"/>
      <c r="Q270" s="69" t="str">
        <f t="shared" si="20"/>
        <v/>
      </c>
      <c r="R270" s="98"/>
      <c r="S270" s="98"/>
      <c r="T270" s="98"/>
      <c r="U270" s="99"/>
      <c r="V270" s="98"/>
      <c r="W270" s="98"/>
      <c r="X270" s="100" t="str">
        <f t="shared" si="21"/>
        <v/>
      </c>
      <c r="Y270" s="101"/>
      <c r="Z270" s="102"/>
      <c r="AA270" s="102"/>
      <c r="AB270" s="102"/>
      <c r="AC270" s="103" t="str">
        <f>'94KMInput'!T406</f>
        <v/>
      </c>
      <c r="AD270" s="104">
        <f>'94KMInput'!V406-'94KMInput'!U406</f>
        <v>0</v>
      </c>
      <c r="AE270" s="105" t="str">
        <f t="shared" si="4"/>
        <v/>
      </c>
      <c r="AF270" s="106">
        <v>3.75</v>
      </c>
      <c r="AG270" s="107">
        <f t="shared" si="5"/>
        <v>0</v>
      </c>
      <c r="AH270" s="108" t="str">
        <f>HYPERLINK('94KMInput'!AE406)</f>
        <v/>
      </c>
      <c r="AI270" s="108" t="str">
        <f>HYPERLINK('94KMInput'!AF406)</f>
        <v/>
      </c>
      <c r="AJ270" s="108" t="str">
        <f>HYPERLINK('94KMInput'!AG406)</f>
        <v/>
      </c>
      <c r="AK270" s="108" t="str">
        <f>HYPERLINK('94KMInput'!AH406)</f>
        <v/>
      </c>
      <c r="AL270" s="108" t="str">
        <f>HYPERLINK('94KMInput'!AI406)</f>
        <v/>
      </c>
      <c r="AM270" s="108" t="str">
        <f>HYPERLINK('94KMInput'!AJ406)</f>
        <v/>
      </c>
      <c r="AN270" s="108" t="str">
        <f>HYPERLINK('94KMInput'!AK406)</f>
        <v/>
      </c>
      <c r="AO270" s="108" t="str">
        <f>HYPERLINK('94KMInput'!AL406)</f>
        <v/>
      </c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</row>
    <row r="271" ht="10.5" customHeight="1">
      <c r="A271" s="87" t="str">
        <f t="shared" si="1"/>
        <v/>
      </c>
      <c r="B271" s="88" t="str">
        <f t="shared" si="2"/>
        <v/>
      </c>
      <c r="C271" s="88" t="str">
        <f t="shared" si="3"/>
        <v/>
      </c>
      <c r="D271" s="89" t="str">
        <f>'94KMInput'!B364</f>
        <v/>
      </c>
      <c r="E271" s="90" t="str">
        <f t="shared" si="19"/>
        <v/>
      </c>
      <c r="F271" s="91" t="str">
        <f>'94KMInput'!H364</f>
        <v/>
      </c>
      <c r="G271" s="90" t="str">
        <f>'94KMInput'!O364</f>
        <v/>
      </c>
      <c r="H271" s="90" t="str">
        <f>'94KMInput'!P364</f>
        <v/>
      </c>
      <c r="I271" s="90" t="str">
        <f>'94KMInput'!R364</f>
        <v/>
      </c>
      <c r="J271" s="91" t="str">
        <f>'94KMInput'!S364</f>
        <v/>
      </c>
      <c r="K271" s="92" t="str">
        <f>'94KMInput'!AD364</f>
        <v/>
      </c>
      <c r="L271" s="93"/>
      <c r="M271" s="94" t="str">
        <f>'94KMInput'!L364</f>
        <v/>
      </c>
      <c r="N271" s="90" t="str">
        <f>IF(M271="","",(IF(Q271='94KMInput'!K364,"","ERROR!")))</f>
        <v/>
      </c>
      <c r="O271" s="95"/>
      <c r="P271" s="96"/>
      <c r="Q271" s="69" t="str">
        <f t="shared" si="20"/>
        <v/>
      </c>
      <c r="R271" s="98"/>
      <c r="S271" s="98"/>
      <c r="T271" s="98"/>
      <c r="U271" s="99"/>
      <c r="V271" s="98"/>
      <c r="W271" s="98"/>
      <c r="X271" s="100" t="str">
        <f t="shared" si="21"/>
        <v/>
      </c>
      <c r="Y271" s="101"/>
      <c r="Z271" s="102"/>
      <c r="AA271" s="102"/>
      <c r="AB271" s="102"/>
      <c r="AC271" s="103" t="str">
        <f>'94KMInput'!T407</f>
        <v/>
      </c>
      <c r="AD271" s="104">
        <f>'94KMInput'!V407-'94KMInput'!U407</f>
        <v>0</v>
      </c>
      <c r="AE271" s="105" t="str">
        <f t="shared" si="4"/>
        <v/>
      </c>
      <c r="AF271" s="106">
        <v>3.75</v>
      </c>
      <c r="AG271" s="107">
        <f t="shared" si="5"/>
        <v>0</v>
      </c>
      <c r="AH271" s="108" t="str">
        <f>HYPERLINK('94KMInput'!AE407)</f>
        <v/>
      </c>
      <c r="AI271" s="108" t="str">
        <f>HYPERLINK('94KMInput'!AF407)</f>
        <v/>
      </c>
      <c r="AJ271" s="108" t="str">
        <f>HYPERLINK('94KMInput'!AG407)</f>
        <v/>
      </c>
      <c r="AK271" s="108" t="str">
        <f>HYPERLINK('94KMInput'!AH407)</f>
        <v/>
      </c>
      <c r="AL271" s="108" t="str">
        <f>HYPERLINK('94KMInput'!AI407)</f>
        <v/>
      </c>
      <c r="AM271" s="108" t="str">
        <f>HYPERLINK('94KMInput'!AJ407)</f>
        <v/>
      </c>
      <c r="AN271" s="108" t="str">
        <f>HYPERLINK('94KMInput'!AK407)</f>
        <v/>
      </c>
      <c r="AO271" s="108" t="str">
        <f>HYPERLINK('94KMInput'!AL407)</f>
        <v/>
      </c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</row>
    <row r="272" ht="10.5" customHeight="1">
      <c r="A272" s="87" t="str">
        <f t="shared" si="1"/>
        <v/>
      </c>
      <c r="B272" s="88" t="str">
        <f t="shared" si="2"/>
        <v/>
      </c>
      <c r="C272" s="88" t="str">
        <f t="shared" si="3"/>
        <v/>
      </c>
      <c r="D272" s="89" t="str">
        <f>'94KMInput'!B365</f>
        <v/>
      </c>
      <c r="E272" s="90" t="str">
        <f t="shared" si="19"/>
        <v/>
      </c>
      <c r="F272" s="91" t="str">
        <f>'94KMInput'!H365</f>
        <v/>
      </c>
      <c r="G272" s="90" t="str">
        <f>'94KMInput'!O365</f>
        <v/>
      </c>
      <c r="H272" s="90" t="str">
        <f>'94KMInput'!P365</f>
        <v/>
      </c>
      <c r="I272" s="90" t="str">
        <f>'94KMInput'!R365</f>
        <v/>
      </c>
      <c r="J272" s="91" t="str">
        <f>'94KMInput'!S365</f>
        <v/>
      </c>
      <c r="K272" s="92" t="str">
        <f>'94KMInput'!AD365</f>
        <v/>
      </c>
      <c r="L272" s="93"/>
      <c r="M272" s="94" t="str">
        <f>'94KMInput'!L365</f>
        <v/>
      </c>
      <c r="N272" s="90" t="str">
        <f>IF(M272="","",(IF(Q272='94KMInput'!K365,"","ERROR!")))</f>
        <v/>
      </c>
      <c r="O272" s="95"/>
      <c r="P272" s="96"/>
      <c r="Q272" s="69" t="str">
        <f t="shared" si="20"/>
        <v/>
      </c>
      <c r="R272" s="98"/>
      <c r="S272" s="98"/>
      <c r="T272" s="98"/>
      <c r="U272" s="99"/>
      <c r="V272" s="98"/>
      <c r="W272" s="98"/>
      <c r="X272" s="100" t="str">
        <f t="shared" si="21"/>
        <v/>
      </c>
      <c r="Y272" s="101"/>
      <c r="Z272" s="102"/>
      <c r="AA272" s="102"/>
      <c r="AB272" s="102"/>
      <c r="AC272" s="103" t="str">
        <f>'94KMInput'!T408</f>
        <v/>
      </c>
      <c r="AD272" s="104">
        <f>'94KMInput'!V408-'94KMInput'!U408</f>
        <v>0</v>
      </c>
      <c r="AE272" s="105" t="str">
        <f t="shared" si="4"/>
        <v/>
      </c>
      <c r="AF272" s="106">
        <v>3.75</v>
      </c>
      <c r="AG272" s="107">
        <f t="shared" si="5"/>
        <v>0</v>
      </c>
      <c r="AH272" s="108" t="str">
        <f>HYPERLINK('94KMInput'!AE408)</f>
        <v/>
      </c>
      <c r="AI272" s="108" t="str">
        <f>HYPERLINK('94KMInput'!AF408)</f>
        <v/>
      </c>
      <c r="AJ272" s="108" t="str">
        <f>HYPERLINK('94KMInput'!AG408)</f>
        <v/>
      </c>
      <c r="AK272" s="108" t="str">
        <f>HYPERLINK('94KMInput'!AH408)</f>
        <v/>
      </c>
      <c r="AL272" s="108" t="str">
        <f>HYPERLINK('94KMInput'!AI408)</f>
        <v/>
      </c>
      <c r="AM272" s="108" t="str">
        <f>HYPERLINK('94KMInput'!AJ408)</f>
        <v/>
      </c>
      <c r="AN272" s="108" t="str">
        <f>HYPERLINK('94KMInput'!AK408)</f>
        <v/>
      </c>
      <c r="AO272" s="108" t="str">
        <f>HYPERLINK('94KMInput'!AL408)</f>
        <v/>
      </c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</row>
    <row r="273" ht="10.5" customHeight="1">
      <c r="A273" s="87" t="str">
        <f t="shared" si="1"/>
        <v/>
      </c>
      <c r="B273" s="88" t="str">
        <f t="shared" si="2"/>
        <v/>
      </c>
      <c r="C273" s="88" t="str">
        <f t="shared" si="3"/>
        <v/>
      </c>
      <c r="D273" s="89" t="str">
        <f>'94KMInput'!B366</f>
        <v/>
      </c>
      <c r="E273" s="90" t="str">
        <f t="shared" si="19"/>
        <v/>
      </c>
      <c r="F273" s="91" t="str">
        <f>'94KMInput'!H366</f>
        <v/>
      </c>
      <c r="G273" s="90" t="str">
        <f>'94KMInput'!O366</f>
        <v/>
      </c>
      <c r="H273" s="90" t="str">
        <f>'94KMInput'!P366</f>
        <v/>
      </c>
      <c r="I273" s="90" t="str">
        <f>'94KMInput'!R366</f>
        <v/>
      </c>
      <c r="J273" s="91" t="str">
        <f>'94KMInput'!S366</f>
        <v/>
      </c>
      <c r="K273" s="92" t="str">
        <f>'94KMInput'!AD366</f>
        <v/>
      </c>
      <c r="L273" s="93"/>
      <c r="M273" s="94" t="str">
        <f>'94KMInput'!L366</f>
        <v/>
      </c>
      <c r="N273" s="90" t="str">
        <f>IF(M273="","",(IF(Q273='94KMInput'!K366,"","ERROR!")))</f>
        <v/>
      </c>
      <c r="O273" s="95"/>
      <c r="P273" s="96"/>
      <c r="Q273" s="69" t="str">
        <f t="shared" si="20"/>
        <v/>
      </c>
      <c r="R273" s="98"/>
      <c r="S273" s="98"/>
      <c r="T273" s="98"/>
      <c r="U273" s="99"/>
      <c r="V273" s="98"/>
      <c r="W273" s="98"/>
      <c r="X273" s="100" t="str">
        <f t="shared" si="21"/>
        <v/>
      </c>
      <c r="Y273" s="101"/>
      <c r="Z273" s="102"/>
      <c r="AA273" s="102"/>
      <c r="AB273" s="102"/>
      <c r="AC273" s="103" t="str">
        <f>'94KMInput'!T409</f>
        <v/>
      </c>
      <c r="AD273" s="104">
        <f>'94KMInput'!V409-'94KMInput'!U409</f>
        <v>0</v>
      </c>
      <c r="AE273" s="105" t="str">
        <f t="shared" si="4"/>
        <v/>
      </c>
      <c r="AF273" s="106">
        <v>3.75</v>
      </c>
      <c r="AG273" s="107">
        <f t="shared" si="5"/>
        <v>0</v>
      </c>
      <c r="AH273" s="108" t="str">
        <f>HYPERLINK('94KMInput'!AE409)</f>
        <v/>
      </c>
      <c r="AI273" s="108" t="str">
        <f>HYPERLINK('94KMInput'!AF409)</f>
        <v/>
      </c>
      <c r="AJ273" s="108" t="str">
        <f>HYPERLINK('94KMInput'!AG409)</f>
        <v/>
      </c>
      <c r="AK273" s="108" t="str">
        <f>HYPERLINK('94KMInput'!AH409)</f>
        <v/>
      </c>
      <c r="AL273" s="108" t="str">
        <f>HYPERLINK('94KMInput'!AI409)</f>
        <v/>
      </c>
      <c r="AM273" s="108" t="str">
        <f>HYPERLINK('94KMInput'!AJ409)</f>
        <v/>
      </c>
      <c r="AN273" s="108" t="str">
        <f>HYPERLINK('94KMInput'!AK409)</f>
        <v/>
      </c>
      <c r="AO273" s="108" t="str">
        <f>HYPERLINK('94KMInput'!AL409)</f>
        <v/>
      </c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</row>
    <row r="274" ht="10.5" customHeight="1">
      <c r="A274" s="87" t="str">
        <f t="shared" si="1"/>
        <v/>
      </c>
      <c r="B274" s="88" t="str">
        <f t="shared" si="2"/>
        <v/>
      </c>
      <c r="C274" s="88" t="str">
        <f t="shared" si="3"/>
        <v/>
      </c>
      <c r="D274" s="89" t="str">
        <f>'94KMInput'!B367</f>
        <v/>
      </c>
      <c r="E274" s="90" t="str">
        <f t="shared" si="19"/>
        <v/>
      </c>
      <c r="F274" s="91" t="str">
        <f>'94KMInput'!H367</f>
        <v/>
      </c>
      <c r="G274" s="90" t="str">
        <f>'94KMInput'!O367</f>
        <v/>
      </c>
      <c r="H274" s="90" t="str">
        <f>'94KMInput'!P367</f>
        <v/>
      </c>
      <c r="I274" s="90" t="str">
        <f>'94KMInput'!R367</f>
        <v/>
      </c>
      <c r="J274" s="91" t="str">
        <f>'94KMInput'!S367</f>
        <v/>
      </c>
      <c r="K274" s="92" t="str">
        <f>'94KMInput'!AD367</f>
        <v/>
      </c>
      <c r="L274" s="93"/>
      <c r="M274" s="94" t="str">
        <f>'94KMInput'!L367</f>
        <v/>
      </c>
      <c r="N274" s="90" t="str">
        <f>IF(M274="","",(IF(Q274='94KMInput'!K367,"","ERROR!")))</f>
        <v/>
      </c>
      <c r="O274" s="95"/>
      <c r="P274" s="96"/>
      <c r="Q274" s="69" t="str">
        <f t="shared" si="20"/>
        <v/>
      </c>
      <c r="R274" s="98"/>
      <c r="S274" s="98"/>
      <c r="T274" s="98"/>
      <c r="U274" s="99"/>
      <c r="V274" s="98"/>
      <c r="W274" s="98"/>
      <c r="X274" s="100" t="str">
        <f t="shared" si="21"/>
        <v/>
      </c>
      <c r="Y274" s="101"/>
      <c r="Z274" s="102"/>
      <c r="AA274" s="102"/>
      <c r="AB274" s="102"/>
      <c r="AC274" s="103" t="str">
        <f>'94KMInput'!T410</f>
        <v/>
      </c>
      <c r="AD274" s="104">
        <f>'94KMInput'!V410-'94KMInput'!U410</f>
        <v>0</v>
      </c>
      <c r="AE274" s="105" t="str">
        <f t="shared" si="4"/>
        <v/>
      </c>
      <c r="AF274" s="106">
        <v>3.75</v>
      </c>
      <c r="AG274" s="107">
        <f t="shared" si="5"/>
        <v>0</v>
      </c>
      <c r="AH274" s="108" t="str">
        <f>HYPERLINK('94KMInput'!AE410)</f>
        <v/>
      </c>
      <c r="AI274" s="108" t="str">
        <f>HYPERLINK('94KMInput'!AF410)</f>
        <v/>
      </c>
      <c r="AJ274" s="108" t="str">
        <f>HYPERLINK('94KMInput'!AG410)</f>
        <v/>
      </c>
      <c r="AK274" s="108" t="str">
        <f>HYPERLINK('94KMInput'!AH410)</f>
        <v/>
      </c>
      <c r="AL274" s="108" t="str">
        <f>HYPERLINK('94KMInput'!AI410)</f>
        <v/>
      </c>
      <c r="AM274" s="108" t="str">
        <f>HYPERLINK('94KMInput'!AJ410)</f>
        <v/>
      </c>
      <c r="AN274" s="108" t="str">
        <f>HYPERLINK('94KMInput'!AK410)</f>
        <v/>
      </c>
      <c r="AO274" s="108" t="str">
        <f>HYPERLINK('94KMInput'!AL410)</f>
        <v/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</row>
    <row r="275" ht="10.5" customHeight="1">
      <c r="A275" s="87" t="str">
        <f t="shared" si="1"/>
        <v/>
      </c>
      <c r="B275" s="88" t="str">
        <f t="shared" si="2"/>
        <v/>
      </c>
      <c r="C275" s="88" t="str">
        <f t="shared" si="3"/>
        <v/>
      </c>
      <c r="D275" s="89" t="str">
        <f>'94KMInput'!B368</f>
        <v/>
      </c>
      <c r="E275" s="90" t="str">
        <f t="shared" si="19"/>
        <v/>
      </c>
      <c r="F275" s="91" t="str">
        <f>'94KMInput'!H368</f>
        <v/>
      </c>
      <c r="G275" s="90" t="str">
        <f>'94KMInput'!O368</f>
        <v/>
      </c>
      <c r="H275" s="90" t="str">
        <f>'94KMInput'!P368</f>
        <v/>
      </c>
      <c r="I275" s="90" t="str">
        <f>'94KMInput'!R368</f>
        <v/>
      </c>
      <c r="J275" s="91" t="str">
        <f>'94KMInput'!S368</f>
        <v/>
      </c>
      <c r="K275" s="92" t="str">
        <f>'94KMInput'!AD368</f>
        <v/>
      </c>
      <c r="L275" s="93"/>
      <c r="M275" s="94" t="str">
        <f>'94KMInput'!L368</f>
        <v/>
      </c>
      <c r="N275" s="90" t="str">
        <f>IF(M275="","",(IF(Q275='94KMInput'!K368,"","ERROR!")))</f>
        <v/>
      </c>
      <c r="O275" s="95"/>
      <c r="P275" s="96"/>
      <c r="Q275" s="69" t="str">
        <f t="shared" si="20"/>
        <v/>
      </c>
      <c r="R275" s="98"/>
      <c r="S275" s="98"/>
      <c r="T275" s="98"/>
      <c r="U275" s="99"/>
      <c r="V275" s="98"/>
      <c r="W275" s="98"/>
      <c r="X275" s="100" t="str">
        <f t="shared" si="21"/>
        <v/>
      </c>
      <c r="Y275" s="101"/>
      <c r="Z275" s="102"/>
      <c r="AA275" s="102"/>
      <c r="AB275" s="102"/>
      <c r="AC275" s="103" t="str">
        <f>'94KMInput'!T411</f>
        <v/>
      </c>
      <c r="AD275" s="104">
        <f>'94KMInput'!V411-'94KMInput'!U411</f>
        <v>0</v>
      </c>
      <c r="AE275" s="105" t="str">
        <f t="shared" si="4"/>
        <v/>
      </c>
      <c r="AF275" s="106">
        <v>3.75</v>
      </c>
      <c r="AG275" s="107">
        <f t="shared" si="5"/>
        <v>0</v>
      </c>
      <c r="AH275" s="108" t="str">
        <f>HYPERLINK('94KMInput'!AE411)</f>
        <v/>
      </c>
      <c r="AI275" s="108" t="str">
        <f>HYPERLINK('94KMInput'!AF411)</f>
        <v/>
      </c>
      <c r="AJ275" s="108" t="str">
        <f>HYPERLINK('94KMInput'!AG411)</f>
        <v/>
      </c>
      <c r="AK275" s="108" t="str">
        <f>HYPERLINK('94KMInput'!AH411)</f>
        <v/>
      </c>
      <c r="AL275" s="108" t="str">
        <f>HYPERLINK('94KMInput'!AI411)</f>
        <v/>
      </c>
      <c r="AM275" s="108" t="str">
        <f>HYPERLINK('94KMInput'!AJ411)</f>
        <v/>
      </c>
      <c r="AN275" s="108" t="str">
        <f>HYPERLINK('94KMInput'!AK411)</f>
        <v/>
      </c>
      <c r="AO275" s="108" t="str">
        <f>HYPERLINK('94KMInput'!AL411)</f>
        <v/>
      </c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</row>
    <row r="276" ht="10.5" customHeight="1">
      <c r="A276" s="87" t="str">
        <f t="shared" si="1"/>
        <v/>
      </c>
      <c r="B276" s="88" t="str">
        <f t="shared" si="2"/>
        <v/>
      </c>
      <c r="C276" s="88" t="str">
        <f t="shared" si="3"/>
        <v/>
      </c>
      <c r="D276" s="89" t="str">
        <f>'94KMInput'!B369</f>
        <v/>
      </c>
      <c r="E276" s="90" t="str">
        <f t="shared" si="19"/>
        <v/>
      </c>
      <c r="F276" s="91" t="str">
        <f>'94KMInput'!H369</f>
        <v/>
      </c>
      <c r="G276" s="90" t="str">
        <f>'94KMInput'!O369</f>
        <v/>
      </c>
      <c r="H276" s="90" t="str">
        <f>'94KMInput'!P369</f>
        <v/>
      </c>
      <c r="I276" s="90" t="str">
        <f>'94KMInput'!R369</f>
        <v/>
      </c>
      <c r="J276" s="91" t="str">
        <f>'94KMInput'!S369</f>
        <v/>
      </c>
      <c r="K276" s="92" t="str">
        <f>'94KMInput'!AD369</f>
        <v/>
      </c>
      <c r="L276" s="93"/>
      <c r="M276" s="94" t="str">
        <f>'94KMInput'!L369</f>
        <v/>
      </c>
      <c r="N276" s="90" t="str">
        <f>IF(M276="","",(IF(Q276='94KMInput'!K369,"","ERROR!")))</f>
        <v/>
      </c>
      <c r="O276" s="95"/>
      <c r="P276" s="96"/>
      <c r="Q276" s="69" t="str">
        <f t="shared" si="20"/>
        <v/>
      </c>
      <c r="R276" s="98"/>
      <c r="S276" s="98"/>
      <c r="T276" s="98"/>
      <c r="U276" s="99"/>
      <c r="V276" s="98"/>
      <c r="W276" s="98"/>
      <c r="X276" s="100" t="str">
        <f t="shared" si="21"/>
        <v/>
      </c>
      <c r="Y276" s="101"/>
      <c r="Z276" s="102"/>
      <c r="AA276" s="102"/>
      <c r="AB276" s="102"/>
      <c r="AC276" s="103" t="str">
        <f>'94KMInput'!T412</f>
        <v/>
      </c>
      <c r="AD276" s="104">
        <f>'94KMInput'!V412-'94KMInput'!U412</f>
        <v>0</v>
      </c>
      <c r="AE276" s="105" t="str">
        <f t="shared" si="4"/>
        <v/>
      </c>
      <c r="AF276" s="106">
        <v>3.75</v>
      </c>
      <c r="AG276" s="107">
        <f t="shared" si="5"/>
        <v>0</v>
      </c>
      <c r="AH276" s="108" t="str">
        <f>HYPERLINK('94KMInput'!AE412)</f>
        <v/>
      </c>
      <c r="AI276" s="108" t="str">
        <f>HYPERLINK('94KMInput'!AF412)</f>
        <v/>
      </c>
      <c r="AJ276" s="108" t="str">
        <f>HYPERLINK('94KMInput'!AG412)</f>
        <v/>
      </c>
      <c r="AK276" s="108" t="str">
        <f>HYPERLINK('94KMInput'!AH412)</f>
        <v/>
      </c>
      <c r="AL276" s="108" t="str">
        <f>HYPERLINK('94KMInput'!AI412)</f>
        <v/>
      </c>
      <c r="AM276" s="108" t="str">
        <f>HYPERLINK('94KMInput'!AJ412)</f>
        <v/>
      </c>
      <c r="AN276" s="108" t="str">
        <f>HYPERLINK('94KMInput'!AK412)</f>
        <v/>
      </c>
      <c r="AO276" s="108" t="str">
        <f>HYPERLINK('94KMInput'!AL412)</f>
        <v/>
      </c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</row>
    <row r="277" ht="10.5" customHeight="1">
      <c r="A277" s="87" t="str">
        <f t="shared" si="1"/>
        <v/>
      </c>
      <c r="B277" s="88" t="str">
        <f t="shared" si="2"/>
        <v/>
      </c>
      <c r="C277" s="88" t="str">
        <f t="shared" si="3"/>
        <v/>
      </c>
      <c r="D277" s="89" t="str">
        <f>'94KMInput'!B370</f>
        <v/>
      </c>
      <c r="E277" s="90" t="str">
        <f t="shared" si="19"/>
        <v/>
      </c>
      <c r="F277" s="91" t="str">
        <f>'94KMInput'!H370</f>
        <v/>
      </c>
      <c r="G277" s="90" t="str">
        <f>'94KMInput'!O370</f>
        <v/>
      </c>
      <c r="H277" s="90" t="str">
        <f>'94KMInput'!P370</f>
        <v/>
      </c>
      <c r="I277" s="90" t="str">
        <f>'94KMInput'!R370</f>
        <v/>
      </c>
      <c r="J277" s="91" t="str">
        <f>'94KMInput'!S370</f>
        <v/>
      </c>
      <c r="K277" s="92" t="str">
        <f>'94KMInput'!AD370</f>
        <v/>
      </c>
      <c r="L277" s="93"/>
      <c r="M277" s="94" t="str">
        <f>'94KMInput'!L370</f>
        <v/>
      </c>
      <c r="N277" s="90" t="str">
        <f>IF(M277="","",(IF(Q277='94KMInput'!K370,"","ERROR!")))</f>
        <v/>
      </c>
      <c r="O277" s="95"/>
      <c r="P277" s="96"/>
      <c r="Q277" s="69" t="str">
        <f t="shared" si="20"/>
        <v/>
      </c>
      <c r="R277" s="98"/>
      <c r="S277" s="98"/>
      <c r="T277" s="98"/>
      <c r="U277" s="99"/>
      <c r="V277" s="98"/>
      <c r="W277" s="98"/>
      <c r="X277" s="100" t="str">
        <f t="shared" si="21"/>
        <v/>
      </c>
      <c r="Y277" s="101"/>
      <c r="Z277" s="102"/>
      <c r="AA277" s="102"/>
      <c r="AB277" s="102"/>
      <c r="AC277" s="103" t="str">
        <f>'94KMInput'!T413</f>
        <v/>
      </c>
      <c r="AD277" s="104">
        <f>'94KMInput'!V413-'94KMInput'!U413</f>
        <v>0</v>
      </c>
      <c r="AE277" s="105" t="str">
        <f t="shared" si="4"/>
        <v/>
      </c>
      <c r="AF277" s="106">
        <v>3.75</v>
      </c>
      <c r="AG277" s="107">
        <f t="shared" si="5"/>
        <v>0</v>
      </c>
      <c r="AH277" s="108" t="str">
        <f>HYPERLINK('94KMInput'!AE413)</f>
        <v/>
      </c>
      <c r="AI277" s="108" t="str">
        <f>HYPERLINK('94KMInput'!AF413)</f>
        <v/>
      </c>
      <c r="AJ277" s="108" t="str">
        <f>HYPERLINK('94KMInput'!AG413)</f>
        <v/>
      </c>
      <c r="AK277" s="108" t="str">
        <f>HYPERLINK('94KMInput'!AH413)</f>
        <v/>
      </c>
      <c r="AL277" s="108" t="str">
        <f>HYPERLINK('94KMInput'!AI413)</f>
        <v/>
      </c>
      <c r="AM277" s="108" t="str">
        <f>HYPERLINK('94KMInput'!AJ413)</f>
        <v/>
      </c>
      <c r="AN277" s="108" t="str">
        <f>HYPERLINK('94KMInput'!AK413)</f>
        <v/>
      </c>
      <c r="AO277" s="108" t="str">
        <f>HYPERLINK('94KMInput'!AL413)</f>
        <v/>
      </c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</row>
    <row r="278" ht="10.5" customHeight="1">
      <c r="A278" s="87" t="str">
        <f t="shared" si="1"/>
        <v/>
      </c>
      <c r="B278" s="88" t="str">
        <f t="shared" si="2"/>
        <v/>
      </c>
      <c r="C278" s="88" t="str">
        <f t="shared" si="3"/>
        <v/>
      </c>
      <c r="D278" s="89" t="str">
        <f>'94KMInput'!B371</f>
        <v/>
      </c>
      <c r="E278" s="90" t="str">
        <f t="shared" si="19"/>
        <v/>
      </c>
      <c r="F278" s="91" t="str">
        <f>'94KMInput'!H371</f>
        <v/>
      </c>
      <c r="G278" s="90" t="str">
        <f>'94KMInput'!O371</f>
        <v/>
      </c>
      <c r="H278" s="90" t="str">
        <f>'94KMInput'!P371</f>
        <v/>
      </c>
      <c r="I278" s="90" t="str">
        <f>'94KMInput'!R371</f>
        <v/>
      </c>
      <c r="J278" s="91" t="str">
        <f>'94KMInput'!S371</f>
        <v/>
      </c>
      <c r="K278" s="92" t="str">
        <f>'94KMInput'!AD371</f>
        <v/>
      </c>
      <c r="L278" s="93"/>
      <c r="M278" s="94" t="str">
        <f>'94KMInput'!L371</f>
        <v/>
      </c>
      <c r="N278" s="90" t="str">
        <f>IF(M278="","",(IF(Q278='94KMInput'!K371,"","ERROR!")))</f>
        <v/>
      </c>
      <c r="O278" s="95"/>
      <c r="P278" s="96"/>
      <c r="Q278" s="69" t="str">
        <f t="shared" si="20"/>
        <v/>
      </c>
      <c r="R278" s="98"/>
      <c r="S278" s="98"/>
      <c r="T278" s="98"/>
      <c r="U278" s="99"/>
      <c r="V278" s="98"/>
      <c r="W278" s="98"/>
      <c r="X278" s="100" t="str">
        <f t="shared" si="21"/>
        <v/>
      </c>
      <c r="Y278" s="101"/>
      <c r="Z278" s="102"/>
      <c r="AA278" s="102"/>
      <c r="AB278" s="102"/>
      <c r="AC278" s="103" t="str">
        <f>'94KMInput'!T414</f>
        <v/>
      </c>
      <c r="AD278" s="104">
        <f>'94KMInput'!V414-'94KMInput'!U414</f>
        <v>0</v>
      </c>
      <c r="AE278" s="105" t="str">
        <f t="shared" si="4"/>
        <v/>
      </c>
      <c r="AF278" s="106">
        <v>3.75</v>
      </c>
      <c r="AG278" s="107">
        <f t="shared" si="5"/>
        <v>0</v>
      </c>
      <c r="AH278" s="108" t="str">
        <f>HYPERLINK('94KMInput'!AE414)</f>
        <v/>
      </c>
      <c r="AI278" s="108" t="str">
        <f>HYPERLINK('94KMInput'!AF414)</f>
        <v/>
      </c>
      <c r="AJ278" s="108" t="str">
        <f>HYPERLINK('94KMInput'!AG414)</f>
        <v/>
      </c>
      <c r="AK278" s="108" t="str">
        <f>HYPERLINK('94KMInput'!AH414)</f>
        <v/>
      </c>
      <c r="AL278" s="108" t="str">
        <f>HYPERLINK('94KMInput'!AI414)</f>
        <v/>
      </c>
      <c r="AM278" s="108" t="str">
        <f>HYPERLINK('94KMInput'!AJ414)</f>
        <v/>
      </c>
      <c r="AN278" s="108" t="str">
        <f>HYPERLINK('94KMInput'!AK414)</f>
        <v/>
      </c>
      <c r="AO278" s="108" t="str">
        <f>HYPERLINK('94KMInput'!AL414)</f>
        <v/>
      </c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</row>
    <row r="279" ht="10.5" customHeight="1">
      <c r="A279" s="87" t="str">
        <f t="shared" si="1"/>
        <v/>
      </c>
      <c r="B279" s="88" t="str">
        <f t="shared" si="2"/>
        <v/>
      </c>
      <c r="C279" s="88" t="str">
        <f t="shared" si="3"/>
        <v/>
      </c>
      <c r="D279" s="89" t="str">
        <f>'94KMInput'!B372</f>
        <v/>
      </c>
      <c r="E279" s="90" t="str">
        <f t="shared" si="19"/>
        <v/>
      </c>
      <c r="F279" s="91" t="str">
        <f>'94KMInput'!H372</f>
        <v/>
      </c>
      <c r="G279" s="90" t="str">
        <f>'94KMInput'!O372</f>
        <v/>
      </c>
      <c r="H279" s="90" t="str">
        <f>'94KMInput'!P372</f>
        <v/>
      </c>
      <c r="I279" s="90" t="str">
        <f>'94KMInput'!R372</f>
        <v/>
      </c>
      <c r="J279" s="91" t="str">
        <f>'94KMInput'!S372</f>
        <v/>
      </c>
      <c r="K279" s="92" t="str">
        <f>'94KMInput'!AD372</f>
        <v/>
      </c>
      <c r="L279" s="93"/>
      <c r="M279" s="94" t="str">
        <f>'94KMInput'!L372</f>
        <v/>
      </c>
      <c r="N279" s="90" t="str">
        <f>IF(M279="","",(IF(Q279='94KMInput'!K372,"","ERROR!")))</f>
        <v/>
      </c>
      <c r="O279" s="95"/>
      <c r="P279" s="96"/>
      <c r="Q279" s="69" t="str">
        <f t="shared" si="20"/>
        <v/>
      </c>
      <c r="R279" s="98"/>
      <c r="S279" s="98"/>
      <c r="T279" s="98"/>
      <c r="U279" s="99"/>
      <c r="V279" s="98"/>
      <c r="W279" s="98"/>
      <c r="X279" s="100" t="str">
        <f t="shared" si="21"/>
        <v/>
      </c>
      <c r="Y279" s="101"/>
      <c r="Z279" s="102"/>
      <c r="AA279" s="102"/>
      <c r="AB279" s="102"/>
      <c r="AC279" s="103" t="str">
        <f>'94KMInput'!T415</f>
        <v/>
      </c>
      <c r="AD279" s="104">
        <f>'94KMInput'!V415-'94KMInput'!U415</f>
        <v>0</v>
      </c>
      <c r="AE279" s="105" t="str">
        <f t="shared" si="4"/>
        <v/>
      </c>
      <c r="AF279" s="106">
        <v>3.75</v>
      </c>
      <c r="AG279" s="107">
        <f t="shared" si="5"/>
        <v>0</v>
      </c>
      <c r="AH279" s="108" t="str">
        <f>HYPERLINK('94KMInput'!AE415)</f>
        <v/>
      </c>
      <c r="AI279" s="108" t="str">
        <f>HYPERLINK('94KMInput'!AF415)</f>
        <v/>
      </c>
      <c r="AJ279" s="108" t="str">
        <f>HYPERLINK('94KMInput'!AG415)</f>
        <v/>
      </c>
      <c r="AK279" s="108" t="str">
        <f>HYPERLINK('94KMInput'!AH415)</f>
        <v/>
      </c>
      <c r="AL279" s="108" t="str">
        <f>HYPERLINK('94KMInput'!AI415)</f>
        <v/>
      </c>
      <c r="AM279" s="108" t="str">
        <f>HYPERLINK('94KMInput'!AJ415)</f>
        <v/>
      </c>
      <c r="AN279" s="108" t="str">
        <f>HYPERLINK('94KMInput'!AK415)</f>
        <v/>
      </c>
      <c r="AO279" s="108" t="str">
        <f>HYPERLINK('94KMInput'!AL415)</f>
        <v/>
      </c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</row>
    <row r="280" ht="10.5" customHeight="1">
      <c r="A280" s="87" t="str">
        <f t="shared" si="1"/>
        <v/>
      </c>
      <c r="B280" s="88" t="str">
        <f t="shared" si="2"/>
        <v/>
      </c>
      <c r="C280" s="88" t="str">
        <f t="shared" si="3"/>
        <v/>
      </c>
      <c r="D280" s="89" t="str">
        <f>'94KMInput'!B373</f>
        <v/>
      </c>
      <c r="E280" s="90" t="str">
        <f t="shared" si="19"/>
        <v/>
      </c>
      <c r="F280" s="91" t="str">
        <f>'94KMInput'!H373</f>
        <v/>
      </c>
      <c r="G280" s="90" t="str">
        <f>'94KMInput'!O373</f>
        <v/>
      </c>
      <c r="H280" s="90" t="str">
        <f>'94KMInput'!P373</f>
        <v/>
      </c>
      <c r="I280" s="90" t="str">
        <f>'94KMInput'!R373</f>
        <v/>
      </c>
      <c r="J280" s="91" t="str">
        <f>'94KMInput'!S373</f>
        <v/>
      </c>
      <c r="K280" s="92" t="str">
        <f>'94KMInput'!AD373</f>
        <v/>
      </c>
      <c r="L280" s="93"/>
      <c r="M280" s="94" t="str">
        <f>'94KMInput'!L373</f>
        <v/>
      </c>
      <c r="N280" s="90" t="str">
        <f>IF(M280="","",(IF(Q280='94KMInput'!K373,"","ERROR!")))</f>
        <v/>
      </c>
      <c r="O280" s="95"/>
      <c r="P280" s="96"/>
      <c r="Q280" s="69" t="str">
        <f t="shared" si="20"/>
        <v/>
      </c>
      <c r="R280" s="98"/>
      <c r="S280" s="98"/>
      <c r="T280" s="98"/>
      <c r="U280" s="99"/>
      <c r="V280" s="98"/>
      <c r="W280" s="98"/>
      <c r="X280" s="100" t="str">
        <f t="shared" si="21"/>
        <v/>
      </c>
      <c r="Y280" s="101"/>
      <c r="Z280" s="102"/>
      <c r="AA280" s="102"/>
      <c r="AB280" s="102"/>
      <c r="AC280" s="103" t="str">
        <f>'94KMInput'!T416</f>
        <v/>
      </c>
      <c r="AD280" s="104">
        <f>'94KMInput'!V416-'94KMInput'!U416</f>
        <v>0</v>
      </c>
      <c r="AE280" s="105" t="str">
        <f t="shared" si="4"/>
        <v/>
      </c>
      <c r="AF280" s="106">
        <v>3.75</v>
      </c>
      <c r="AG280" s="107">
        <f t="shared" si="5"/>
        <v>0</v>
      </c>
      <c r="AH280" s="108" t="str">
        <f>HYPERLINK('94KMInput'!AE416)</f>
        <v/>
      </c>
      <c r="AI280" s="108" t="str">
        <f>HYPERLINK('94KMInput'!AF416)</f>
        <v/>
      </c>
      <c r="AJ280" s="108" t="str">
        <f>HYPERLINK('94KMInput'!AG416)</f>
        <v/>
      </c>
      <c r="AK280" s="108" t="str">
        <f>HYPERLINK('94KMInput'!AH416)</f>
        <v/>
      </c>
      <c r="AL280" s="108" t="str">
        <f>HYPERLINK('94KMInput'!AI416)</f>
        <v/>
      </c>
      <c r="AM280" s="108" t="str">
        <f>HYPERLINK('94KMInput'!AJ416)</f>
        <v/>
      </c>
      <c r="AN280" s="108" t="str">
        <f>HYPERLINK('94KMInput'!AK416)</f>
        <v/>
      </c>
      <c r="AO280" s="108" t="str">
        <f>HYPERLINK('94KMInput'!AL416)</f>
        <v/>
      </c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</row>
    <row r="281" ht="10.5" customHeight="1">
      <c r="A281" s="87" t="str">
        <f t="shared" si="1"/>
        <v/>
      </c>
      <c r="B281" s="88" t="str">
        <f t="shared" si="2"/>
        <v/>
      </c>
      <c r="C281" s="88" t="str">
        <f t="shared" si="3"/>
        <v/>
      </c>
      <c r="D281" s="89" t="str">
        <f>'94KMInput'!B374</f>
        <v/>
      </c>
      <c r="E281" s="90" t="str">
        <f t="shared" si="19"/>
        <v/>
      </c>
      <c r="F281" s="91" t="str">
        <f>'94KMInput'!H374</f>
        <v/>
      </c>
      <c r="G281" s="90" t="str">
        <f>'94KMInput'!O374</f>
        <v/>
      </c>
      <c r="H281" s="90" t="str">
        <f>'94KMInput'!P374</f>
        <v/>
      </c>
      <c r="I281" s="90" t="str">
        <f>'94KMInput'!R374</f>
        <v/>
      </c>
      <c r="J281" s="91" t="str">
        <f>'94KMInput'!S374</f>
        <v/>
      </c>
      <c r="K281" s="92" t="str">
        <f>'94KMInput'!AD374</f>
        <v/>
      </c>
      <c r="L281" s="93"/>
      <c r="M281" s="94" t="str">
        <f>'94KMInput'!L374</f>
        <v/>
      </c>
      <c r="N281" s="90" t="str">
        <f>IF(M281="","",(IF(Q281='94KMInput'!K374,"","ERROR!")))</f>
        <v/>
      </c>
      <c r="O281" s="95"/>
      <c r="P281" s="96"/>
      <c r="Q281" s="69" t="str">
        <f t="shared" si="20"/>
        <v/>
      </c>
      <c r="R281" s="98"/>
      <c r="S281" s="98"/>
      <c r="T281" s="98"/>
      <c r="U281" s="99"/>
      <c r="V281" s="98"/>
      <c r="W281" s="98"/>
      <c r="X281" s="100" t="str">
        <f t="shared" si="21"/>
        <v/>
      </c>
      <c r="Y281" s="101"/>
      <c r="Z281" s="102"/>
      <c r="AA281" s="102"/>
      <c r="AB281" s="102"/>
      <c r="AC281" s="103" t="str">
        <f>'94KMInput'!T417</f>
        <v/>
      </c>
      <c r="AD281" s="104">
        <f>'94KMInput'!V417-'94KMInput'!U417</f>
        <v>0</v>
      </c>
      <c r="AE281" s="105" t="str">
        <f t="shared" si="4"/>
        <v/>
      </c>
      <c r="AF281" s="106">
        <v>3.75</v>
      </c>
      <c r="AG281" s="107">
        <f t="shared" si="5"/>
        <v>0</v>
      </c>
      <c r="AH281" s="108" t="str">
        <f>HYPERLINK('94KMInput'!AE417)</f>
        <v/>
      </c>
      <c r="AI281" s="108" t="str">
        <f>HYPERLINK('94KMInput'!AF417)</f>
        <v/>
      </c>
      <c r="AJ281" s="108" t="str">
        <f>HYPERLINK('94KMInput'!AG417)</f>
        <v/>
      </c>
      <c r="AK281" s="108" t="str">
        <f>HYPERLINK('94KMInput'!AH417)</f>
        <v/>
      </c>
      <c r="AL281" s="108" t="str">
        <f>HYPERLINK('94KMInput'!AI417)</f>
        <v/>
      </c>
      <c r="AM281" s="108" t="str">
        <f>HYPERLINK('94KMInput'!AJ417)</f>
        <v/>
      </c>
      <c r="AN281" s="108" t="str">
        <f>HYPERLINK('94KMInput'!AK417)</f>
        <v/>
      </c>
      <c r="AO281" s="108" t="str">
        <f>HYPERLINK('94KMInput'!AL417)</f>
        <v/>
      </c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</row>
    <row r="282" ht="10.5" customHeight="1">
      <c r="A282" s="87" t="str">
        <f t="shared" si="1"/>
        <v/>
      </c>
      <c r="B282" s="88" t="str">
        <f t="shared" si="2"/>
        <v/>
      </c>
      <c r="C282" s="88" t="str">
        <f t="shared" si="3"/>
        <v/>
      </c>
      <c r="D282" s="89" t="str">
        <f>'94KMInput'!B375</f>
        <v/>
      </c>
      <c r="E282" s="90" t="str">
        <f t="shared" si="19"/>
        <v/>
      </c>
      <c r="F282" s="91" t="str">
        <f>'94KMInput'!H375</f>
        <v/>
      </c>
      <c r="G282" s="90" t="str">
        <f>'94KMInput'!O375</f>
        <v/>
      </c>
      <c r="H282" s="90" t="str">
        <f>'94KMInput'!P375</f>
        <v/>
      </c>
      <c r="I282" s="90" t="str">
        <f>'94KMInput'!R375</f>
        <v/>
      </c>
      <c r="J282" s="91" t="str">
        <f>'94KMInput'!S375</f>
        <v/>
      </c>
      <c r="K282" s="92" t="str">
        <f>'94KMInput'!AD375</f>
        <v/>
      </c>
      <c r="L282" s="93"/>
      <c r="M282" s="94" t="str">
        <f>'94KMInput'!L375</f>
        <v/>
      </c>
      <c r="N282" s="90" t="str">
        <f>IF(M282="","",(IF(Q282='94KMInput'!K375,"","ERROR!")))</f>
        <v/>
      </c>
      <c r="O282" s="95"/>
      <c r="P282" s="96"/>
      <c r="Q282" s="69" t="str">
        <f t="shared" si="20"/>
        <v/>
      </c>
      <c r="R282" s="98"/>
      <c r="S282" s="98"/>
      <c r="T282" s="98"/>
      <c r="U282" s="99"/>
      <c r="V282" s="98"/>
      <c r="W282" s="98"/>
      <c r="X282" s="100" t="str">
        <f t="shared" si="21"/>
        <v/>
      </c>
      <c r="Y282" s="101"/>
      <c r="Z282" s="102"/>
      <c r="AA282" s="102"/>
      <c r="AB282" s="102"/>
      <c r="AC282" s="103" t="str">
        <f>'94KMInput'!T418</f>
        <v/>
      </c>
      <c r="AD282" s="104">
        <f>'94KMInput'!V418-'94KMInput'!U418</f>
        <v>0</v>
      </c>
      <c r="AE282" s="105" t="str">
        <f t="shared" si="4"/>
        <v/>
      </c>
      <c r="AF282" s="106">
        <v>3.75</v>
      </c>
      <c r="AG282" s="107">
        <f t="shared" si="5"/>
        <v>0</v>
      </c>
      <c r="AH282" s="108" t="str">
        <f>HYPERLINK('94KMInput'!AE418)</f>
        <v/>
      </c>
      <c r="AI282" s="108" t="str">
        <f>HYPERLINK('94KMInput'!AF418)</f>
        <v/>
      </c>
      <c r="AJ282" s="108" t="str">
        <f>HYPERLINK('94KMInput'!AG418)</f>
        <v/>
      </c>
      <c r="AK282" s="108" t="str">
        <f>HYPERLINK('94KMInput'!AH418)</f>
        <v/>
      </c>
      <c r="AL282" s="108" t="str">
        <f>HYPERLINK('94KMInput'!AI418)</f>
        <v/>
      </c>
      <c r="AM282" s="108" t="str">
        <f>HYPERLINK('94KMInput'!AJ418)</f>
        <v/>
      </c>
      <c r="AN282" s="108" t="str">
        <f>HYPERLINK('94KMInput'!AK418)</f>
        <v/>
      </c>
      <c r="AO282" s="108" t="str">
        <f>HYPERLINK('94KMInput'!AL418)</f>
        <v/>
      </c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</row>
    <row r="283" ht="10.5" customHeight="1">
      <c r="A283" s="87" t="str">
        <f t="shared" si="1"/>
        <v/>
      </c>
      <c r="B283" s="88" t="str">
        <f t="shared" si="2"/>
        <v/>
      </c>
      <c r="C283" s="88" t="str">
        <f t="shared" si="3"/>
        <v/>
      </c>
      <c r="D283" s="89" t="str">
        <f>'94KMInput'!B376</f>
        <v/>
      </c>
      <c r="E283" s="90" t="str">
        <f t="shared" si="19"/>
        <v/>
      </c>
      <c r="F283" s="91" t="str">
        <f>'94KMInput'!H376</f>
        <v/>
      </c>
      <c r="G283" s="90" t="str">
        <f>'94KMInput'!O376</f>
        <v/>
      </c>
      <c r="H283" s="90" t="str">
        <f>'94KMInput'!P376</f>
        <v/>
      </c>
      <c r="I283" s="90" t="str">
        <f>'94KMInput'!R376</f>
        <v/>
      </c>
      <c r="J283" s="91" t="str">
        <f>'94KMInput'!S376</f>
        <v/>
      </c>
      <c r="K283" s="92" t="str">
        <f>'94KMInput'!AD376</f>
        <v/>
      </c>
      <c r="L283" s="93"/>
      <c r="M283" s="94" t="str">
        <f>'94KMInput'!L376</f>
        <v/>
      </c>
      <c r="N283" s="90" t="str">
        <f>IF(M283="","",(IF(Q283='94KMInput'!K376,"","ERROR!")))</f>
        <v/>
      </c>
      <c r="O283" s="95"/>
      <c r="P283" s="96"/>
      <c r="Q283" s="69" t="str">
        <f t="shared" si="20"/>
        <v/>
      </c>
      <c r="R283" s="98"/>
      <c r="S283" s="98"/>
      <c r="T283" s="98"/>
      <c r="U283" s="99"/>
      <c r="V283" s="98"/>
      <c r="W283" s="98"/>
      <c r="X283" s="100" t="str">
        <f t="shared" si="21"/>
        <v/>
      </c>
      <c r="Y283" s="101"/>
      <c r="Z283" s="102"/>
      <c r="AA283" s="102"/>
      <c r="AB283" s="102"/>
      <c r="AC283" s="103" t="str">
        <f>'94KMInput'!T419</f>
        <v/>
      </c>
      <c r="AD283" s="104">
        <f>'94KMInput'!V419-'94KMInput'!U419</f>
        <v>0</v>
      </c>
      <c r="AE283" s="105" t="str">
        <f t="shared" si="4"/>
        <v/>
      </c>
      <c r="AF283" s="106">
        <v>3.75</v>
      </c>
      <c r="AG283" s="107">
        <f t="shared" si="5"/>
        <v>0</v>
      </c>
      <c r="AH283" s="108" t="str">
        <f>HYPERLINK('94KMInput'!AE419)</f>
        <v/>
      </c>
      <c r="AI283" s="108" t="str">
        <f>HYPERLINK('94KMInput'!AF419)</f>
        <v/>
      </c>
      <c r="AJ283" s="108" t="str">
        <f>HYPERLINK('94KMInput'!AG419)</f>
        <v/>
      </c>
      <c r="AK283" s="108" t="str">
        <f>HYPERLINK('94KMInput'!AH419)</f>
        <v/>
      </c>
      <c r="AL283" s="108" t="str">
        <f>HYPERLINK('94KMInput'!AI419)</f>
        <v/>
      </c>
      <c r="AM283" s="108" t="str">
        <f>HYPERLINK('94KMInput'!AJ419)</f>
        <v/>
      </c>
      <c r="AN283" s="108" t="str">
        <f>HYPERLINK('94KMInput'!AK419)</f>
        <v/>
      </c>
      <c r="AO283" s="108" t="str">
        <f>HYPERLINK('94KMInput'!AL419)</f>
        <v/>
      </c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</row>
    <row r="284" ht="10.5" customHeight="1">
      <c r="A284" s="87" t="str">
        <f t="shared" si="1"/>
        <v/>
      </c>
      <c r="B284" s="88" t="str">
        <f t="shared" si="2"/>
        <v/>
      </c>
      <c r="C284" s="88" t="str">
        <f t="shared" si="3"/>
        <v/>
      </c>
      <c r="D284" s="89" t="str">
        <f>'94KMInput'!B377</f>
        <v/>
      </c>
      <c r="E284" s="90" t="str">
        <f t="shared" si="19"/>
        <v/>
      </c>
      <c r="F284" s="91" t="str">
        <f>'94KMInput'!H377</f>
        <v/>
      </c>
      <c r="G284" s="90" t="str">
        <f>'94KMInput'!O377</f>
        <v/>
      </c>
      <c r="H284" s="90" t="str">
        <f>'94KMInput'!P377</f>
        <v/>
      </c>
      <c r="I284" s="90" t="str">
        <f>'94KMInput'!R377</f>
        <v/>
      </c>
      <c r="J284" s="91" t="str">
        <f>'94KMInput'!S377</f>
        <v/>
      </c>
      <c r="K284" s="92" t="str">
        <f>'94KMInput'!AD377</f>
        <v/>
      </c>
      <c r="L284" s="93"/>
      <c r="M284" s="94" t="str">
        <f>'94KMInput'!L377</f>
        <v/>
      </c>
      <c r="N284" s="90" t="str">
        <f>IF(M284="","",(IF(Q284='94KMInput'!K377,"","ERROR!")))</f>
        <v/>
      </c>
      <c r="O284" s="95"/>
      <c r="P284" s="96"/>
      <c r="Q284" s="69" t="str">
        <f t="shared" si="20"/>
        <v/>
      </c>
      <c r="R284" s="98"/>
      <c r="S284" s="98"/>
      <c r="T284" s="98"/>
      <c r="U284" s="99"/>
      <c r="V284" s="98"/>
      <c r="W284" s="98"/>
      <c r="X284" s="100" t="str">
        <f t="shared" si="21"/>
        <v/>
      </c>
      <c r="Y284" s="101"/>
      <c r="Z284" s="102"/>
      <c r="AA284" s="102"/>
      <c r="AB284" s="102"/>
      <c r="AC284" s="103" t="str">
        <f>'94KMInput'!T420</f>
        <v/>
      </c>
      <c r="AD284" s="104">
        <f>'94KMInput'!V420-'94KMInput'!U420</f>
        <v>0</v>
      </c>
      <c r="AE284" s="105" t="str">
        <f t="shared" si="4"/>
        <v/>
      </c>
      <c r="AF284" s="106">
        <v>3.75</v>
      </c>
      <c r="AG284" s="107">
        <f t="shared" si="5"/>
        <v>0</v>
      </c>
      <c r="AH284" s="108" t="str">
        <f>HYPERLINK('94KMInput'!AE420)</f>
        <v/>
      </c>
      <c r="AI284" s="108" t="str">
        <f>HYPERLINK('94KMInput'!AF420)</f>
        <v/>
      </c>
      <c r="AJ284" s="108" t="str">
        <f>HYPERLINK('94KMInput'!AG420)</f>
        <v/>
      </c>
      <c r="AK284" s="108" t="str">
        <f>HYPERLINK('94KMInput'!AH420)</f>
        <v/>
      </c>
      <c r="AL284" s="108" t="str">
        <f>HYPERLINK('94KMInput'!AI420)</f>
        <v/>
      </c>
      <c r="AM284" s="108" t="str">
        <f>HYPERLINK('94KMInput'!AJ420)</f>
        <v/>
      </c>
      <c r="AN284" s="108" t="str">
        <f>HYPERLINK('94KMInput'!AK420)</f>
        <v/>
      </c>
      <c r="AO284" s="108" t="str">
        <f>HYPERLINK('94KMInput'!AL420)</f>
        <v/>
      </c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</row>
    <row r="285" ht="10.5" customHeight="1">
      <c r="A285" s="87" t="str">
        <f t="shared" si="1"/>
        <v/>
      </c>
      <c r="B285" s="88" t="str">
        <f t="shared" si="2"/>
        <v/>
      </c>
      <c r="C285" s="88" t="str">
        <f t="shared" si="3"/>
        <v/>
      </c>
      <c r="D285" s="89" t="str">
        <f>'94KMInput'!B378</f>
        <v/>
      </c>
      <c r="E285" s="90" t="str">
        <f t="shared" si="19"/>
        <v/>
      </c>
      <c r="F285" s="91" t="str">
        <f>'94KMInput'!H378</f>
        <v/>
      </c>
      <c r="G285" s="90" t="str">
        <f>'94KMInput'!O378</f>
        <v/>
      </c>
      <c r="H285" s="90" t="str">
        <f>'94KMInput'!P378</f>
        <v/>
      </c>
      <c r="I285" s="90" t="str">
        <f>'94KMInput'!R378</f>
        <v/>
      </c>
      <c r="J285" s="91" t="str">
        <f>'94KMInput'!S378</f>
        <v/>
      </c>
      <c r="K285" s="92" t="str">
        <f>'94KMInput'!AD378</f>
        <v/>
      </c>
      <c r="L285" s="93"/>
      <c r="M285" s="94" t="str">
        <f>'94KMInput'!L378</f>
        <v/>
      </c>
      <c r="N285" s="90" t="str">
        <f>IF(M285="","",(IF(Q285='94KMInput'!K378,"","ERROR!")))</f>
        <v/>
      </c>
      <c r="O285" s="95"/>
      <c r="P285" s="96"/>
      <c r="Q285" s="69" t="str">
        <f t="shared" si="20"/>
        <v/>
      </c>
      <c r="R285" s="98"/>
      <c r="S285" s="98"/>
      <c r="T285" s="98"/>
      <c r="U285" s="99"/>
      <c r="V285" s="98"/>
      <c r="W285" s="98"/>
      <c r="X285" s="100" t="str">
        <f t="shared" si="21"/>
        <v/>
      </c>
      <c r="Y285" s="101"/>
      <c r="Z285" s="102"/>
      <c r="AA285" s="102"/>
      <c r="AB285" s="102"/>
      <c r="AC285" s="103" t="str">
        <f>'94KMInput'!T421</f>
        <v/>
      </c>
      <c r="AD285" s="104">
        <f>'94KMInput'!V421-'94KMInput'!U421</f>
        <v>0</v>
      </c>
      <c r="AE285" s="105" t="str">
        <f t="shared" si="4"/>
        <v/>
      </c>
      <c r="AF285" s="106">
        <v>3.75</v>
      </c>
      <c r="AG285" s="107">
        <f t="shared" si="5"/>
        <v>0</v>
      </c>
      <c r="AH285" s="108" t="str">
        <f>HYPERLINK('94KMInput'!AE421)</f>
        <v/>
      </c>
      <c r="AI285" s="108" t="str">
        <f>HYPERLINK('94KMInput'!AF421)</f>
        <v/>
      </c>
      <c r="AJ285" s="108" t="str">
        <f>HYPERLINK('94KMInput'!AG421)</f>
        <v/>
      </c>
      <c r="AK285" s="108" t="str">
        <f>HYPERLINK('94KMInput'!AH421)</f>
        <v/>
      </c>
      <c r="AL285" s="108" t="str">
        <f>HYPERLINK('94KMInput'!AI421)</f>
        <v/>
      </c>
      <c r="AM285" s="108" t="str">
        <f>HYPERLINK('94KMInput'!AJ421)</f>
        <v/>
      </c>
      <c r="AN285" s="108" t="str">
        <f>HYPERLINK('94KMInput'!AK421)</f>
        <v/>
      </c>
      <c r="AO285" s="108" t="str">
        <f>HYPERLINK('94KMInput'!AL421)</f>
        <v/>
      </c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</row>
    <row r="286" ht="10.5" customHeight="1">
      <c r="A286" s="87" t="str">
        <f t="shared" si="1"/>
        <v/>
      </c>
      <c r="B286" s="88" t="str">
        <f t="shared" si="2"/>
        <v/>
      </c>
      <c r="C286" s="88" t="str">
        <f t="shared" si="3"/>
        <v/>
      </c>
      <c r="D286" s="89" t="str">
        <f>'94KMInput'!B379</f>
        <v/>
      </c>
      <c r="E286" s="90" t="str">
        <f t="shared" si="19"/>
        <v/>
      </c>
      <c r="F286" s="91" t="str">
        <f>'94KMInput'!H379</f>
        <v/>
      </c>
      <c r="G286" s="90" t="str">
        <f>'94KMInput'!O379</f>
        <v/>
      </c>
      <c r="H286" s="90" t="str">
        <f>'94KMInput'!P379</f>
        <v/>
      </c>
      <c r="I286" s="90" t="str">
        <f>'94KMInput'!R379</f>
        <v/>
      </c>
      <c r="J286" s="91" t="str">
        <f>'94KMInput'!S379</f>
        <v/>
      </c>
      <c r="K286" s="92" t="str">
        <f>'94KMInput'!AD379</f>
        <v/>
      </c>
      <c r="L286" s="93"/>
      <c r="M286" s="94" t="str">
        <f>'94KMInput'!L379</f>
        <v/>
      </c>
      <c r="N286" s="90" t="str">
        <f>IF(M286="","",(IF(Q286='94KMInput'!K379,"","ERROR!")))</f>
        <v/>
      </c>
      <c r="O286" s="95"/>
      <c r="P286" s="96"/>
      <c r="Q286" s="69" t="str">
        <f t="shared" si="20"/>
        <v/>
      </c>
      <c r="R286" s="98"/>
      <c r="S286" s="98"/>
      <c r="T286" s="98"/>
      <c r="U286" s="99"/>
      <c r="V286" s="98"/>
      <c r="W286" s="98"/>
      <c r="X286" s="100" t="str">
        <f t="shared" si="21"/>
        <v/>
      </c>
      <c r="Y286" s="101"/>
      <c r="Z286" s="102"/>
      <c r="AA286" s="102"/>
      <c r="AB286" s="102"/>
      <c r="AC286" s="103" t="str">
        <f>'94KMInput'!T422</f>
        <v/>
      </c>
      <c r="AD286" s="104">
        <f>'94KMInput'!V422-'94KMInput'!U422</f>
        <v>0</v>
      </c>
      <c r="AE286" s="105" t="str">
        <f t="shared" si="4"/>
        <v/>
      </c>
      <c r="AF286" s="106">
        <v>3.75</v>
      </c>
      <c r="AG286" s="107">
        <f t="shared" si="5"/>
        <v>0</v>
      </c>
      <c r="AH286" s="108" t="str">
        <f>HYPERLINK('94KMInput'!AE422)</f>
        <v/>
      </c>
      <c r="AI286" s="108" t="str">
        <f>HYPERLINK('94KMInput'!AF422)</f>
        <v/>
      </c>
      <c r="AJ286" s="108" t="str">
        <f>HYPERLINK('94KMInput'!AG422)</f>
        <v/>
      </c>
      <c r="AK286" s="108" t="str">
        <f>HYPERLINK('94KMInput'!AH422)</f>
        <v/>
      </c>
      <c r="AL286" s="108" t="str">
        <f>HYPERLINK('94KMInput'!AI422)</f>
        <v/>
      </c>
      <c r="AM286" s="108" t="str">
        <f>HYPERLINK('94KMInput'!AJ422)</f>
        <v/>
      </c>
      <c r="AN286" s="108" t="str">
        <f>HYPERLINK('94KMInput'!AK422)</f>
        <v/>
      </c>
      <c r="AO286" s="108" t="str">
        <f>HYPERLINK('94KMInput'!AL422)</f>
        <v/>
      </c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</row>
    <row r="287" ht="10.5" customHeight="1">
      <c r="A287" s="87" t="str">
        <f t="shared" si="1"/>
        <v/>
      </c>
      <c r="B287" s="88" t="str">
        <f t="shared" si="2"/>
        <v/>
      </c>
      <c r="C287" s="88" t="str">
        <f t="shared" si="3"/>
        <v/>
      </c>
      <c r="D287" s="89" t="str">
        <f>'94KMInput'!B380</f>
        <v/>
      </c>
      <c r="E287" s="90" t="str">
        <f t="shared" si="19"/>
        <v/>
      </c>
      <c r="F287" s="91" t="str">
        <f>'94KMInput'!H380</f>
        <v/>
      </c>
      <c r="G287" s="90" t="str">
        <f>'94KMInput'!O380</f>
        <v/>
      </c>
      <c r="H287" s="90" t="str">
        <f>'94KMInput'!P380</f>
        <v/>
      </c>
      <c r="I287" s="90" t="str">
        <f>'94KMInput'!R380</f>
        <v/>
      </c>
      <c r="J287" s="91" t="str">
        <f>'94KMInput'!S380</f>
        <v/>
      </c>
      <c r="K287" s="92" t="str">
        <f>'94KMInput'!AD380</f>
        <v/>
      </c>
      <c r="L287" s="93"/>
      <c r="M287" s="94" t="str">
        <f>'94KMInput'!L380</f>
        <v/>
      </c>
      <c r="N287" s="90" t="str">
        <f>IF(M287="","",(IF(Q287='94KMInput'!K380,"","ERROR!")))</f>
        <v/>
      </c>
      <c r="O287" s="95"/>
      <c r="P287" s="96"/>
      <c r="Q287" s="69" t="str">
        <f t="shared" si="20"/>
        <v/>
      </c>
      <c r="R287" s="98"/>
      <c r="S287" s="98"/>
      <c r="T287" s="98"/>
      <c r="U287" s="99"/>
      <c r="V287" s="98"/>
      <c r="W287" s="98"/>
      <c r="X287" s="100" t="str">
        <f t="shared" si="21"/>
        <v/>
      </c>
      <c r="Y287" s="101"/>
      <c r="Z287" s="102"/>
      <c r="AA287" s="102"/>
      <c r="AB287" s="102"/>
      <c r="AC287" s="103" t="str">
        <f>'94KMInput'!T423</f>
        <v/>
      </c>
      <c r="AD287" s="104">
        <f>'94KMInput'!V423-'94KMInput'!U423</f>
        <v>0</v>
      </c>
      <c r="AE287" s="105" t="str">
        <f t="shared" si="4"/>
        <v/>
      </c>
      <c r="AF287" s="106">
        <v>3.75</v>
      </c>
      <c r="AG287" s="107">
        <f t="shared" si="5"/>
        <v>0</v>
      </c>
      <c r="AH287" s="108" t="str">
        <f>HYPERLINK('94KMInput'!AE423)</f>
        <v/>
      </c>
      <c r="AI287" s="108" t="str">
        <f>HYPERLINK('94KMInput'!AF423)</f>
        <v/>
      </c>
      <c r="AJ287" s="108" t="str">
        <f>HYPERLINK('94KMInput'!AG423)</f>
        <v/>
      </c>
      <c r="AK287" s="108" t="str">
        <f>HYPERLINK('94KMInput'!AH423)</f>
        <v/>
      </c>
      <c r="AL287" s="108" t="str">
        <f>HYPERLINK('94KMInput'!AI423)</f>
        <v/>
      </c>
      <c r="AM287" s="108" t="str">
        <f>HYPERLINK('94KMInput'!AJ423)</f>
        <v/>
      </c>
      <c r="AN287" s="108" t="str">
        <f>HYPERLINK('94KMInput'!AK423)</f>
        <v/>
      </c>
      <c r="AO287" s="108" t="str">
        <f>HYPERLINK('94KMInput'!AL423)</f>
        <v/>
      </c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</row>
    <row r="288" ht="10.5" customHeight="1">
      <c r="A288" s="87" t="str">
        <f t="shared" si="1"/>
        <v/>
      </c>
      <c r="B288" s="88" t="str">
        <f t="shared" si="2"/>
        <v/>
      </c>
      <c r="C288" s="88" t="str">
        <f t="shared" si="3"/>
        <v/>
      </c>
      <c r="D288" s="89" t="str">
        <f>'94KMInput'!B381</f>
        <v/>
      </c>
      <c r="E288" s="90" t="str">
        <f t="shared" si="19"/>
        <v/>
      </c>
      <c r="F288" s="91" t="str">
        <f>'94KMInput'!H381</f>
        <v/>
      </c>
      <c r="G288" s="90" t="str">
        <f>'94KMInput'!O381</f>
        <v/>
      </c>
      <c r="H288" s="90" t="str">
        <f>'94KMInput'!P381</f>
        <v/>
      </c>
      <c r="I288" s="90" t="str">
        <f>'94KMInput'!R381</f>
        <v/>
      </c>
      <c r="J288" s="91" t="str">
        <f>'94KMInput'!S381</f>
        <v/>
      </c>
      <c r="K288" s="92" t="str">
        <f>'94KMInput'!AD381</f>
        <v/>
      </c>
      <c r="L288" s="93"/>
      <c r="M288" s="94" t="str">
        <f>'94KMInput'!L381</f>
        <v/>
      </c>
      <c r="N288" s="90" t="str">
        <f>IF(M288="","",(IF(Q288='94KMInput'!K381,"","ERROR!")))</f>
        <v/>
      </c>
      <c r="O288" s="95"/>
      <c r="P288" s="96"/>
      <c r="Q288" s="69" t="str">
        <f t="shared" si="20"/>
        <v/>
      </c>
      <c r="R288" s="98"/>
      <c r="S288" s="98"/>
      <c r="T288" s="98"/>
      <c r="U288" s="99"/>
      <c r="V288" s="98"/>
      <c r="W288" s="98"/>
      <c r="X288" s="100" t="str">
        <f t="shared" si="21"/>
        <v/>
      </c>
      <c r="Y288" s="101"/>
      <c r="Z288" s="102"/>
      <c r="AA288" s="102"/>
      <c r="AB288" s="102"/>
      <c r="AC288" s="103" t="str">
        <f>'94KMInput'!T424</f>
        <v/>
      </c>
      <c r="AD288" s="104">
        <f>'94KMInput'!V424-'94KMInput'!U424</f>
        <v>0</v>
      </c>
      <c r="AE288" s="105" t="str">
        <f t="shared" si="4"/>
        <v/>
      </c>
      <c r="AF288" s="106">
        <v>3.75</v>
      </c>
      <c r="AG288" s="107">
        <f t="shared" si="5"/>
        <v>0</v>
      </c>
      <c r="AH288" s="108" t="str">
        <f>HYPERLINK('94KMInput'!AE424)</f>
        <v/>
      </c>
      <c r="AI288" s="108" t="str">
        <f>HYPERLINK('94KMInput'!AF424)</f>
        <v/>
      </c>
      <c r="AJ288" s="108" t="str">
        <f>HYPERLINK('94KMInput'!AG424)</f>
        <v/>
      </c>
      <c r="AK288" s="108" t="str">
        <f>HYPERLINK('94KMInput'!AH424)</f>
        <v/>
      </c>
      <c r="AL288" s="108" t="str">
        <f>HYPERLINK('94KMInput'!AI424)</f>
        <v/>
      </c>
      <c r="AM288" s="108" t="str">
        <f>HYPERLINK('94KMInput'!AJ424)</f>
        <v/>
      </c>
      <c r="AN288" s="108" t="str">
        <f>HYPERLINK('94KMInput'!AK424)</f>
        <v/>
      </c>
      <c r="AO288" s="108" t="str">
        <f>HYPERLINK('94KMInput'!AL424)</f>
        <v/>
      </c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</row>
    <row r="289" ht="10.5" customHeight="1">
      <c r="A289" s="87" t="str">
        <f t="shared" si="1"/>
        <v/>
      </c>
      <c r="B289" s="88" t="str">
        <f t="shared" si="2"/>
        <v/>
      </c>
      <c r="C289" s="88" t="str">
        <f t="shared" si="3"/>
        <v/>
      </c>
      <c r="D289" s="89" t="str">
        <f>'94KMInput'!B382</f>
        <v/>
      </c>
      <c r="E289" s="90" t="str">
        <f t="shared" si="19"/>
        <v/>
      </c>
      <c r="F289" s="91" t="str">
        <f>'94KMInput'!H382</f>
        <v/>
      </c>
      <c r="G289" s="90" t="str">
        <f>'94KMInput'!O382</f>
        <v/>
      </c>
      <c r="H289" s="90" t="str">
        <f>'94KMInput'!P382</f>
        <v/>
      </c>
      <c r="I289" s="90" t="str">
        <f>'94KMInput'!R382</f>
        <v/>
      </c>
      <c r="J289" s="91" t="str">
        <f>'94KMInput'!S382</f>
        <v/>
      </c>
      <c r="K289" s="92" t="str">
        <f>'94KMInput'!AD382</f>
        <v/>
      </c>
      <c r="L289" s="93"/>
      <c r="M289" s="94" t="str">
        <f>'94KMInput'!L382</f>
        <v/>
      </c>
      <c r="N289" s="90" t="str">
        <f>IF(M289="","",(IF(Q289='94KMInput'!K382,"","ERROR!")))</f>
        <v/>
      </c>
      <c r="O289" s="95"/>
      <c r="P289" s="96"/>
      <c r="Q289" s="69" t="str">
        <f t="shared" si="20"/>
        <v/>
      </c>
      <c r="R289" s="98"/>
      <c r="S289" s="98"/>
      <c r="T289" s="98"/>
      <c r="U289" s="99"/>
      <c r="V289" s="98"/>
      <c r="W289" s="98"/>
      <c r="X289" s="100" t="str">
        <f t="shared" si="21"/>
        <v/>
      </c>
      <c r="Y289" s="101"/>
      <c r="Z289" s="102"/>
      <c r="AA289" s="102"/>
      <c r="AB289" s="102"/>
      <c r="AC289" s="103" t="str">
        <f>'94KMInput'!T425</f>
        <v/>
      </c>
      <c r="AD289" s="104">
        <f>'94KMInput'!V425-'94KMInput'!U425</f>
        <v>0</v>
      </c>
      <c r="AE289" s="105" t="str">
        <f t="shared" si="4"/>
        <v/>
      </c>
      <c r="AF289" s="106">
        <v>3.75</v>
      </c>
      <c r="AG289" s="107">
        <f t="shared" si="5"/>
        <v>0</v>
      </c>
      <c r="AH289" s="108" t="str">
        <f>HYPERLINK('94KMInput'!AE425)</f>
        <v/>
      </c>
      <c r="AI289" s="108" t="str">
        <f>HYPERLINK('94KMInput'!AF425)</f>
        <v/>
      </c>
      <c r="AJ289" s="108" t="str">
        <f>HYPERLINK('94KMInput'!AG425)</f>
        <v/>
      </c>
      <c r="AK289" s="108" t="str">
        <f>HYPERLINK('94KMInput'!AH425)</f>
        <v/>
      </c>
      <c r="AL289" s="108" t="str">
        <f>HYPERLINK('94KMInput'!AI425)</f>
        <v/>
      </c>
      <c r="AM289" s="108" t="str">
        <f>HYPERLINK('94KMInput'!AJ425)</f>
        <v/>
      </c>
      <c r="AN289" s="108" t="str">
        <f>HYPERLINK('94KMInput'!AK425)</f>
        <v/>
      </c>
      <c r="AO289" s="108" t="str">
        <f>HYPERLINK('94KMInput'!AL425)</f>
        <v/>
      </c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</row>
    <row r="290" ht="10.5" customHeight="1">
      <c r="A290" s="87" t="str">
        <f t="shared" si="1"/>
        <v/>
      </c>
      <c r="B290" s="88" t="str">
        <f t="shared" si="2"/>
        <v/>
      </c>
      <c r="C290" s="88" t="str">
        <f t="shared" si="3"/>
        <v/>
      </c>
      <c r="D290" s="89" t="str">
        <f>'94KMInput'!B383</f>
        <v/>
      </c>
      <c r="E290" s="90" t="str">
        <f t="shared" si="19"/>
        <v/>
      </c>
      <c r="F290" s="91" t="str">
        <f>'94KMInput'!H383</f>
        <v/>
      </c>
      <c r="G290" s="90" t="str">
        <f>'94KMInput'!O383</f>
        <v/>
      </c>
      <c r="H290" s="90" t="str">
        <f>'94KMInput'!P383</f>
        <v/>
      </c>
      <c r="I290" s="90" t="str">
        <f>'94KMInput'!R383</f>
        <v/>
      </c>
      <c r="J290" s="91" t="str">
        <f>'94KMInput'!S383</f>
        <v/>
      </c>
      <c r="K290" s="92" t="str">
        <f>'94KMInput'!AD383</f>
        <v/>
      </c>
      <c r="L290" s="93"/>
      <c r="M290" s="94" t="str">
        <f>'94KMInput'!L383</f>
        <v/>
      </c>
      <c r="N290" s="90" t="str">
        <f>IF(M290="","",(IF(Q290='94KMInput'!K383,"","ERROR!")))</f>
        <v/>
      </c>
      <c r="O290" s="95"/>
      <c r="P290" s="96"/>
      <c r="Q290" s="69" t="str">
        <f t="shared" si="20"/>
        <v/>
      </c>
      <c r="R290" s="98"/>
      <c r="S290" s="98"/>
      <c r="T290" s="98"/>
      <c r="U290" s="99"/>
      <c r="V290" s="98"/>
      <c r="W290" s="98"/>
      <c r="X290" s="100" t="str">
        <f t="shared" si="21"/>
        <v/>
      </c>
      <c r="Y290" s="101"/>
      <c r="Z290" s="102"/>
      <c r="AA290" s="102"/>
      <c r="AB290" s="102"/>
      <c r="AC290" s="103" t="str">
        <f>'94KMInput'!T426</f>
        <v/>
      </c>
      <c r="AD290" s="104">
        <f>'94KMInput'!V426-'94KMInput'!U426</f>
        <v>0</v>
      </c>
      <c r="AE290" s="105" t="str">
        <f t="shared" si="4"/>
        <v/>
      </c>
      <c r="AF290" s="106">
        <v>3.75</v>
      </c>
      <c r="AG290" s="107">
        <f t="shared" si="5"/>
        <v>0</v>
      </c>
      <c r="AH290" s="108" t="str">
        <f>HYPERLINK('94KMInput'!AE426)</f>
        <v/>
      </c>
      <c r="AI290" s="108" t="str">
        <f>HYPERLINK('94KMInput'!AF426)</f>
        <v/>
      </c>
      <c r="AJ290" s="108" t="str">
        <f>HYPERLINK('94KMInput'!AG426)</f>
        <v/>
      </c>
      <c r="AK290" s="108" t="str">
        <f>HYPERLINK('94KMInput'!AH426)</f>
        <v/>
      </c>
      <c r="AL290" s="108" t="str">
        <f>HYPERLINK('94KMInput'!AI426)</f>
        <v/>
      </c>
      <c r="AM290" s="108" t="str">
        <f>HYPERLINK('94KMInput'!AJ426)</f>
        <v/>
      </c>
      <c r="AN290" s="108" t="str">
        <f>HYPERLINK('94KMInput'!AK426)</f>
        <v/>
      </c>
      <c r="AO290" s="108" t="str">
        <f>HYPERLINK('94KMInput'!AL426)</f>
        <v/>
      </c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</row>
    <row r="291" ht="10.5" customHeight="1">
      <c r="A291" s="87" t="str">
        <f t="shared" si="1"/>
        <v/>
      </c>
      <c r="B291" s="88" t="str">
        <f t="shared" si="2"/>
        <v/>
      </c>
      <c r="C291" s="88" t="str">
        <f t="shared" si="3"/>
        <v/>
      </c>
      <c r="D291" s="89" t="str">
        <f>'94KMInput'!B384</f>
        <v/>
      </c>
      <c r="E291" s="90" t="str">
        <f t="shared" si="19"/>
        <v/>
      </c>
      <c r="F291" s="91" t="str">
        <f>'94KMInput'!H384</f>
        <v/>
      </c>
      <c r="G291" s="90" t="str">
        <f>'94KMInput'!O384</f>
        <v/>
      </c>
      <c r="H291" s="90" t="str">
        <f>'94KMInput'!P384</f>
        <v/>
      </c>
      <c r="I291" s="90" t="str">
        <f>'94KMInput'!R384</f>
        <v/>
      </c>
      <c r="J291" s="91" t="str">
        <f>'94KMInput'!S384</f>
        <v/>
      </c>
      <c r="K291" s="92" t="str">
        <f>'94KMInput'!AD384</f>
        <v/>
      </c>
      <c r="L291" s="93"/>
      <c r="M291" s="94" t="str">
        <f>'94KMInput'!L384</f>
        <v/>
      </c>
      <c r="N291" s="90" t="str">
        <f>IF(M291="","",(IF(Q291='94KMInput'!K384,"","ERROR!")))</f>
        <v/>
      </c>
      <c r="O291" s="95"/>
      <c r="P291" s="96"/>
      <c r="Q291" s="69" t="str">
        <f t="shared" si="20"/>
        <v/>
      </c>
      <c r="R291" s="98"/>
      <c r="S291" s="98"/>
      <c r="T291" s="98"/>
      <c r="U291" s="99"/>
      <c r="V291" s="98"/>
      <c r="W291" s="98"/>
      <c r="X291" s="100" t="str">
        <f t="shared" si="21"/>
        <v/>
      </c>
      <c r="Y291" s="101"/>
      <c r="Z291" s="102"/>
      <c r="AA291" s="102"/>
      <c r="AB291" s="102"/>
      <c r="AC291" s="103" t="str">
        <f>'94KMInput'!T427</f>
        <v/>
      </c>
      <c r="AD291" s="104">
        <f>'94KMInput'!V427-'94KMInput'!U427</f>
        <v>0</v>
      </c>
      <c r="AE291" s="105" t="str">
        <f t="shared" si="4"/>
        <v/>
      </c>
      <c r="AF291" s="106">
        <v>3.75</v>
      </c>
      <c r="AG291" s="107">
        <f t="shared" si="5"/>
        <v>0</v>
      </c>
      <c r="AH291" s="108" t="str">
        <f>HYPERLINK('94KMInput'!AE427)</f>
        <v/>
      </c>
      <c r="AI291" s="108" t="str">
        <f>HYPERLINK('94KMInput'!AF427)</f>
        <v/>
      </c>
      <c r="AJ291" s="108" t="str">
        <f>HYPERLINK('94KMInput'!AG427)</f>
        <v/>
      </c>
      <c r="AK291" s="108" t="str">
        <f>HYPERLINK('94KMInput'!AH427)</f>
        <v/>
      </c>
      <c r="AL291" s="108" t="str">
        <f>HYPERLINK('94KMInput'!AI427)</f>
        <v/>
      </c>
      <c r="AM291" s="108" t="str">
        <f>HYPERLINK('94KMInput'!AJ427)</f>
        <v/>
      </c>
      <c r="AN291" s="108" t="str">
        <f>HYPERLINK('94KMInput'!AK427)</f>
        <v/>
      </c>
      <c r="AO291" s="108" t="str">
        <f>HYPERLINK('94KMInput'!AL427)</f>
        <v/>
      </c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</row>
    <row r="292" ht="10.5" customHeight="1">
      <c r="A292" s="87" t="str">
        <f t="shared" si="1"/>
        <v/>
      </c>
      <c r="B292" s="88" t="str">
        <f t="shared" si="2"/>
        <v/>
      </c>
      <c r="C292" s="88" t="str">
        <f t="shared" si="3"/>
        <v/>
      </c>
      <c r="D292" s="89" t="str">
        <f>'94KMInput'!B385</f>
        <v/>
      </c>
      <c r="E292" s="90" t="str">
        <f t="shared" si="19"/>
        <v/>
      </c>
      <c r="F292" s="91" t="str">
        <f>'94KMInput'!H385</f>
        <v/>
      </c>
      <c r="G292" s="90" t="str">
        <f>'94KMInput'!O385</f>
        <v/>
      </c>
      <c r="H292" s="90" t="str">
        <f>'94KMInput'!P385</f>
        <v/>
      </c>
      <c r="I292" s="90" t="str">
        <f>'94KMInput'!R385</f>
        <v/>
      </c>
      <c r="J292" s="91" t="str">
        <f>'94KMInput'!S385</f>
        <v/>
      </c>
      <c r="K292" s="92" t="str">
        <f>'94KMInput'!AD385</f>
        <v/>
      </c>
      <c r="L292" s="93"/>
      <c r="M292" s="94" t="str">
        <f>'94KMInput'!L385</f>
        <v/>
      </c>
      <c r="N292" s="90" t="str">
        <f>IF(M292="","",(IF(Q292='94KMInput'!K385,"","ERROR!")))</f>
        <v/>
      </c>
      <c r="O292" s="95"/>
      <c r="P292" s="96"/>
      <c r="Q292" s="69" t="str">
        <f t="shared" si="20"/>
        <v/>
      </c>
      <c r="R292" s="98"/>
      <c r="S292" s="98"/>
      <c r="T292" s="98"/>
      <c r="U292" s="99"/>
      <c r="V292" s="98"/>
      <c r="W292" s="98"/>
      <c r="X292" s="100" t="str">
        <f t="shared" si="21"/>
        <v/>
      </c>
      <c r="Y292" s="101"/>
      <c r="Z292" s="102"/>
      <c r="AA292" s="102"/>
      <c r="AB292" s="102"/>
      <c r="AC292" s="103" t="str">
        <f>'94KMInput'!T428</f>
        <v/>
      </c>
      <c r="AD292" s="104">
        <f>'94KMInput'!V428-'94KMInput'!U428</f>
        <v>0</v>
      </c>
      <c r="AE292" s="105" t="str">
        <f t="shared" si="4"/>
        <v/>
      </c>
      <c r="AF292" s="106">
        <v>3.75</v>
      </c>
      <c r="AG292" s="107">
        <f t="shared" si="5"/>
        <v>0</v>
      </c>
      <c r="AH292" s="108" t="str">
        <f>HYPERLINK('94KMInput'!AE428)</f>
        <v/>
      </c>
      <c r="AI292" s="108" t="str">
        <f>HYPERLINK('94KMInput'!AF428)</f>
        <v/>
      </c>
      <c r="AJ292" s="108" t="str">
        <f>HYPERLINK('94KMInput'!AG428)</f>
        <v/>
      </c>
      <c r="AK292" s="108" t="str">
        <f>HYPERLINK('94KMInput'!AH428)</f>
        <v/>
      </c>
      <c r="AL292" s="108" t="str">
        <f>HYPERLINK('94KMInput'!AI428)</f>
        <v/>
      </c>
      <c r="AM292" s="108" t="str">
        <f>HYPERLINK('94KMInput'!AJ428)</f>
        <v/>
      </c>
      <c r="AN292" s="108" t="str">
        <f>HYPERLINK('94KMInput'!AK428)</f>
        <v/>
      </c>
      <c r="AO292" s="108" t="str">
        <f>HYPERLINK('94KMInput'!AL428)</f>
        <v/>
      </c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</row>
    <row r="293" ht="10.5" customHeight="1">
      <c r="A293" s="87" t="str">
        <f t="shared" si="1"/>
        <v/>
      </c>
      <c r="B293" s="88" t="str">
        <f t="shared" si="2"/>
        <v/>
      </c>
      <c r="C293" s="88" t="str">
        <f t="shared" si="3"/>
        <v/>
      </c>
      <c r="D293" s="89" t="str">
        <f>'94KMInput'!B386</f>
        <v/>
      </c>
      <c r="E293" s="90" t="str">
        <f t="shared" si="19"/>
        <v/>
      </c>
      <c r="F293" s="91" t="str">
        <f>'94KMInput'!H386</f>
        <v/>
      </c>
      <c r="G293" s="90" t="str">
        <f>'94KMInput'!O386</f>
        <v/>
      </c>
      <c r="H293" s="90" t="str">
        <f>'94KMInput'!P386</f>
        <v/>
      </c>
      <c r="I293" s="90" t="str">
        <f>'94KMInput'!R386</f>
        <v/>
      </c>
      <c r="J293" s="91" t="str">
        <f>'94KMInput'!S386</f>
        <v/>
      </c>
      <c r="K293" s="92" t="str">
        <f>'94KMInput'!AD386</f>
        <v/>
      </c>
      <c r="L293" s="93"/>
      <c r="M293" s="94" t="str">
        <f>'94KMInput'!L386</f>
        <v/>
      </c>
      <c r="N293" s="90" t="str">
        <f>IF(M293="","",(IF(Q293='94KMInput'!K386,"","ERROR!")))</f>
        <v/>
      </c>
      <c r="O293" s="95"/>
      <c r="P293" s="96"/>
      <c r="Q293" s="69" t="str">
        <f t="shared" si="20"/>
        <v/>
      </c>
      <c r="R293" s="98"/>
      <c r="S293" s="98"/>
      <c r="T293" s="98"/>
      <c r="U293" s="99"/>
      <c r="V293" s="98"/>
      <c r="W293" s="98"/>
      <c r="X293" s="100" t="str">
        <f t="shared" si="21"/>
        <v/>
      </c>
      <c r="Y293" s="101"/>
      <c r="Z293" s="102"/>
      <c r="AA293" s="102"/>
      <c r="AB293" s="102"/>
      <c r="AC293" s="103" t="str">
        <f>'94KMInput'!T429</f>
        <v/>
      </c>
      <c r="AD293" s="104">
        <f>'94KMInput'!V429-'94KMInput'!U429</f>
        <v>0</v>
      </c>
      <c r="AE293" s="105" t="str">
        <f t="shared" si="4"/>
        <v/>
      </c>
      <c r="AF293" s="106">
        <v>3.75</v>
      </c>
      <c r="AG293" s="107">
        <f t="shared" si="5"/>
        <v>0</v>
      </c>
      <c r="AH293" s="108" t="str">
        <f>HYPERLINK('94KMInput'!AE429)</f>
        <v/>
      </c>
      <c r="AI293" s="108" t="str">
        <f>HYPERLINK('94KMInput'!AF429)</f>
        <v/>
      </c>
      <c r="AJ293" s="108" t="str">
        <f>HYPERLINK('94KMInput'!AG429)</f>
        <v/>
      </c>
      <c r="AK293" s="108" t="str">
        <f>HYPERLINK('94KMInput'!AH429)</f>
        <v/>
      </c>
      <c r="AL293" s="108" t="str">
        <f>HYPERLINK('94KMInput'!AI429)</f>
        <v/>
      </c>
      <c r="AM293" s="108" t="str">
        <f>HYPERLINK('94KMInput'!AJ429)</f>
        <v/>
      </c>
      <c r="AN293" s="108" t="str">
        <f>HYPERLINK('94KMInput'!AK429)</f>
        <v/>
      </c>
      <c r="AO293" s="108" t="str">
        <f>HYPERLINK('94KMInput'!AL429)</f>
        <v/>
      </c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</row>
    <row r="294" ht="10.5" customHeight="1">
      <c r="A294" s="87" t="str">
        <f t="shared" si="1"/>
        <v/>
      </c>
      <c r="B294" s="88" t="str">
        <f t="shared" si="2"/>
        <v/>
      </c>
      <c r="C294" s="88" t="str">
        <f t="shared" si="3"/>
        <v/>
      </c>
      <c r="D294" s="89" t="str">
        <f>'94KMInput'!B387</f>
        <v/>
      </c>
      <c r="E294" s="90" t="str">
        <f t="shared" si="19"/>
        <v/>
      </c>
      <c r="F294" s="91" t="str">
        <f>'94KMInput'!H387</f>
        <v/>
      </c>
      <c r="G294" s="90" t="str">
        <f>'94KMInput'!O387</f>
        <v/>
      </c>
      <c r="H294" s="90" t="str">
        <f>'94KMInput'!P387</f>
        <v/>
      </c>
      <c r="I294" s="90" t="str">
        <f>'94KMInput'!R387</f>
        <v/>
      </c>
      <c r="J294" s="91" t="str">
        <f>'94KMInput'!S387</f>
        <v/>
      </c>
      <c r="K294" s="92" t="str">
        <f>'94KMInput'!AD387</f>
        <v/>
      </c>
      <c r="L294" s="93"/>
      <c r="M294" s="94" t="str">
        <f>'94KMInput'!L387</f>
        <v/>
      </c>
      <c r="N294" s="90" t="str">
        <f>IF(M294="","",(IF(Q294='94KMInput'!K387,"","ERROR!")))</f>
        <v/>
      </c>
      <c r="O294" s="95"/>
      <c r="P294" s="96"/>
      <c r="Q294" s="69" t="str">
        <f t="shared" si="20"/>
        <v/>
      </c>
      <c r="R294" s="98"/>
      <c r="S294" s="98"/>
      <c r="T294" s="98"/>
      <c r="U294" s="99"/>
      <c r="V294" s="98"/>
      <c r="W294" s="98"/>
      <c r="X294" s="100" t="str">
        <f t="shared" si="21"/>
        <v/>
      </c>
      <c r="Y294" s="101"/>
      <c r="Z294" s="102"/>
      <c r="AA294" s="102"/>
      <c r="AB294" s="102"/>
      <c r="AC294" s="103" t="str">
        <f>'94KMInput'!T430</f>
        <v/>
      </c>
      <c r="AD294" s="104">
        <f>'94KMInput'!V430-'94KMInput'!U430</f>
        <v>0</v>
      </c>
      <c r="AE294" s="105" t="str">
        <f t="shared" si="4"/>
        <v/>
      </c>
      <c r="AF294" s="106">
        <v>3.75</v>
      </c>
      <c r="AG294" s="107">
        <f t="shared" si="5"/>
        <v>0</v>
      </c>
      <c r="AH294" s="108" t="str">
        <f>HYPERLINK('94KMInput'!AE430)</f>
        <v/>
      </c>
      <c r="AI294" s="108" t="str">
        <f>HYPERLINK('94KMInput'!AF430)</f>
        <v/>
      </c>
      <c r="AJ294" s="108" t="str">
        <f>HYPERLINK('94KMInput'!AG430)</f>
        <v/>
      </c>
      <c r="AK294" s="108" t="str">
        <f>HYPERLINK('94KMInput'!AH430)</f>
        <v/>
      </c>
      <c r="AL294" s="108" t="str">
        <f>HYPERLINK('94KMInput'!AI430)</f>
        <v/>
      </c>
      <c r="AM294" s="108" t="str">
        <f>HYPERLINK('94KMInput'!AJ430)</f>
        <v/>
      </c>
      <c r="AN294" s="108" t="str">
        <f>HYPERLINK('94KMInput'!AK430)</f>
        <v/>
      </c>
      <c r="AO294" s="108" t="str">
        <f>HYPERLINK('94KMInput'!AL430)</f>
        <v/>
      </c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</row>
    <row r="295" ht="10.5" customHeight="1">
      <c r="A295" s="87" t="str">
        <f t="shared" si="1"/>
        <v/>
      </c>
      <c r="B295" s="88" t="str">
        <f t="shared" si="2"/>
        <v/>
      </c>
      <c r="C295" s="88" t="str">
        <f t="shared" si="3"/>
        <v/>
      </c>
      <c r="D295" s="89" t="str">
        <f>'94KMInput'!B388</f>
        <v/>
      </c>
      <c r="E295" s="90" t="str">
        <f t="shared" si="19"/>
        <v/>
      </c>
      <c r="F295" s="91" t="str">
        <f>'94KMInput'!H388</f>
        <v/>
      </c>
      <c r="G295" s="90" t="str">
        <f>'94KMInput'!O388</f>
        <v/>
      </c>
      <c r="H295" s="90" t="str">
        <f>'94KMInput'!P388</f>
        <v/>
      </c>
      <c r="I295" s="90" t="str">
        <f>'94KMInput'!R388</f>
        <v/>
      </c>
      <c r="J295" s="91" t="str">
        <f>'94KMInput'!S388</f>
        <v/>
      </c>
      <c r="K295" s="92" t="str">
        <f>'94KMInput'!AD388</f>
        <v/>
      </c>
      <c r="L295" s="93"/>
      <c r="M295" s="94" t="str">
        <f>'94KMInput'!L388</f>
        <v/>
      </c>
      <c r="N295" s="90" t="str">
        <f>IF(M295="","",(IF(Q295='94KMInput'!K388,"","ERROR!")))</f>
        <v/>
      </c>
      <c r="O295" s="95"/>
      <c r="P295" s="96"/>
      <c r="Q295" s="69" t="str">
        <f t="shared" si="20"/>
        <v/>
      </c>
      <c r="R295" s="98"/>
      <c r="S295" s="98"/>
      <c r="T295" s="98"/>
      <c r="U295" s="99"/>
      <c r="V295" s="98"/>
      <c r="W295" s="98"/>
      <c r="X295" s="100" t="str">
        <f t="shared" si="21"/>
        <v/>
      </c>
      <c r="Y295" s="101"/>
      <c r="Z295" s="102"/>
      <c r="AA295" s="102"/>
      <c r="AB295" s="102"/>
      <c r="AC295" s="103" t="str">
        <f>'94KMInput'!T431</f>
        <v/>
      </c>
      <c r="AD295" s="104">
        <f>'94KMInput'!V431-'94KMInput'!U431</f>
        <v>0</v>
      </c>
      <c r="AE295" s="105" t="str">
        <f t="shared" si="4"/>
        <v/>
      </c>
      <c r="AF295" s="106">
        <v>3.75</v>
      </c>
      <c r="AG295" s="107">
        <f t="shared" si="5"/>
        <v>0</v>
      </c>
      <c r="AH295" s="108" t="str">
        <f>HYPERLINK('94KMInput'!AE431)</f>
        <v/>
      </c>
      <c r="AI295" s="108" t="str">
        <f>HYPERLINK('94KMInput'!AF431)</f>
        <v/>
      </c>
      <c r="AJ295" s="108" t="str">
        <f>HYPERLINK('94KMInput'!AG431)</f>
        <v/>
      </c>
      <c r="AK295" s="108" t="str">
        <f>HYPERLINK('94KMInput'!AH431)</f>
        <v/>
      </c>
      <c r="AL295" s="108" t="str">
        <f>HYPERLINK('94KMInput'!AI431)</f>
        <v/>
      </c>
      <c r="AM295" s="108" t="str">
        <f>HYPERLINK('94KMInput'!AJ431)</f>
        <v/>
      </c>
      <c r="AN295" s="108" t="str">
        <f>HYPERLINK('94KMInput'!AK431)</f>
        <v/>
      </c>
      <c r="AO295" s="108" t="str">
        <f>HYPERLINK('94KMInput'!AL431)</f>
        <v/>
      </c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</row>
    <row r="296" ht="10.5" customHeight="1">
      <c r="A296" s="87" t="str">
        <f t="shared" si="1"/>
        <v/>
      </c>
      <c r="B296" s="88" t="str">
        <f t="shared" si="2"/>
        <v/>
      </c>
      <c r="C296" s="88" t="str">
        <f t="shared" si="3"/>
        <v/>
      </c>
      <c r="D296" s="89" t="str">
        <f>'94KMInput'!B389</f>
        <v/>
      </c>
      <c r="E296" s="90" t="str">
        <f t="shared" si="19"/>
        <v/>
      </c>
      <c r="F296" s="91" t="str">
        <f>'94KMInput'!H389</f>
        <v/>
      </c>
      <c r="G296" s="90" t="str">
        <f>'94KMInput'!O389</f>
        <v/>
      </c>
      <c r="H296" s="90" t="str">
        <f>'94KMInput'!P389</f>
        <v/>
      </c>
      <c r="I296" s="90" t="str">
        <f>'94KMInput'!R389</f>
        <v/>
      </c>
      <c r="J296" s="91" t="str">
        <f>'94KMInput'!S389</f>
        <v/>
      </c>
      <c r="K296" s="92" t="str">
        <f>'94KMInput'!AD389</f>
        <v/>
      </c>
      <c r="L296" s="93"/>
      <c r="M296" s="94" t="str">
        <f>'94KMInput'!L389</f>
        <v/>
      </c>
      <c r="N296" s="90" t="str">
        <f>IF(M296="","",(IF(Q296='94KMInput'!K389,"","ERROR!")))</f>
        <v/>
      </c>
      <c r="O296" s="95"/>
      <c r="P296" s="96"/>
      <c r="Q296" s="69" t="str">
        <f t="shared" si="20"/>
        <v/>
      </c>
      <c r="R296" s="98"/>
      <c r="S296" s="98"/>
      <c r="T296" s="98"/>
      <c r="U296" s="99"/>
      <c r="V296" s="98"/>
      <c r="W296" s="98"/>
      <c r="X296" s="100" t="str">
        <f t="shared" si="21"/>
        <v/>
      </c>
      <c r="Y296" s="101"/>
      <c r="Z296" s="102"/>
      <c r="AA296" s="102"/>
      <c r="AB296" s="102"/>
      <c r="AC296" s="103" t="str">
        <f>'94KMInput'!T432</f>
        <v/>
      </c>
      <c r="AD296" s="104">
        <f>'94KMInput'!V432-'94KMInput'!U432</f>
        <v>0</v>
      </c>
      <c r="AE296" s="105" t="str">
        <f t="shared" si="4"/>
        <v/>
      </c>
      <c r="AF296" s="106">
        <v>3.75</v>
      </c>
      <c r="AG296" s="107">
        <f t="shared" si="5"/>
        <v>0</v>
      </c>
      <c r="AH296" s="108" t="str">
        <f>HYPERLINK('94KMInput'!AE432)</f>
        <v/>
      </c>
      <c r="AI296" s="108" t="str">
        <f>HYPERLINK('94KMInput'!AF432)</f>
        <v/>
      </c>
      <c r="AJ296" s="108" t="str">
        <f>HYPERLINK('94KMInput'!AG432)</f>
        <v/>
      </c>
      <c r="AK296" s="108" t="str">
        <f>HYPERLINK('94KMInput'!AH432)</f>
        <v/>
      </c>
      <c r="AL296" s="108" t="str">
        <f>HYPERLINK('94KMInput'!AI432)</f>
        <v/>
      </c>
      <c r="AM296" s="108" t="str">
        <f>HYPERLINK('94KMInput'!AJ432)</f>
        <v/>
      </c>
      <c r="AN296" s="108" t="str">
        <f>HYPERLINK('94KMInput'!AK432)</f>
        <v/>
      </c>
      <c r="AO296" s="108" t="str">
        <f>HYPERLINK('94KMInput'!AL432)</f>
        <v/>
      </c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</row>
    <row r="297" ht="10.5" customHeight="1">
      <c r="A297" s="87" t="str">
        <f t="shared" si="1"/>
        <v/>
      </c>
      <c r="B297" s="88" t="str">
        <f t="shared" si="2"/>
        <v/>
      </c>
      <c r="C297" s="88" t="str">
        <f t="shared" si="3"/>
        <v/>
      </c>
      <c r="D297" s="89" t="str">
        <f>'94KMInput'!B390</f>
        <v/>
      </c>
      <c r="E297" s="90" t="str">
        <f t="shared" si="19"/>
        <v/>
      </c>
      <c r="F297" s="91" t="str">
        <f>'94KMInput'!H390</f>
        <v/>
      </c>
      <c r="G297" s="90" t="str">
        <f>'94KMInput'!O390</f>
        <v/>
      </c>
      <c r="H297" s="90" t="str">
        <f>'94KMInput'!P390</f>
        <v/>
      </c>
      <c r="I297" s="90" t="str">
        <f>'94KMInput'!R390</f>
        <v/>
      </c>
      <c r="J297" s="91" t="str">
        <f>'94KMInput'!S390</f>
        <v/>
      </c>
      <c r="K297" s="92" t="str">
        <f>'94KMInput'!AD390</f>
        <v/>
      </c>
      <c r="L297" s="93"/>
      <c r="M297" s="94" t="str">
        <f>'94KMInput'!L390</f>
        <v/>
      </c>
      <c r="N297" s="90" t="str">
        <f>IF(M297="","",(IF(Q297='94KMInput'!K390,"","ERROR!")))</f>
        <v/>
      </c>
      <c r="O297" s="95"/>
      <c r="P297" s="96"/>
      <c r="Q297" s="69" t="str">
        <f t="shared" si="20"/>
        <v/>
      </c>
      <c r="R297" s="98"/>
      <c r="S297" s="98"/>
      <c r="T297" s="98"/>
      <c r="U297" s="99"/>
      <c r="V297" s="98"/>
      <c r="W297" s="98"/>
      <c r="X297" s="100" t="str">
        <f t="shared" si="21"/>
        <v/>
      </c>
      <c r="Y297" s="101"/>
      <c r="Z297" s="102"/>
      <c r="AA297" s="102"/>
      <c r="AB297" s="102"/>
      <c r="AC297" s="103" t="str">
        <f>'94KMInput'!T433</f>
        <v/>
      </c>
      <c r="AD297" s="104">
        <f>'94KMInput'!V433-'94KMInput'!U433</f>
        <v>0</v>
      </c>
      <c r="AE297" s="105" t="str">
        <f t="shared" si="4"/>
        <v/>
      </c>
      <c r="AF297" s="106">
        <v>3.75</v>
      </c>
      <c r="AG297" s="107">
        <f t="shared" si="5"/>
        <v>0</v>
      </c>
      <c r="AH297" s="108" t="str">
        <f>HYPERLINK('94KMInput'!AE433)</f>
        <v/>
      </c>
      <c r="AI297" s="108" t="str">
        <f>HYPERLINK('94KMInput'!AF433)</f>
        <v/>
      </c>
      <c r="AJ297" s="108" t="str">
        <f>HYPERLINK('94KMInput'!AG433)</f>
        <v/>
      </c>
      <c r="AK297" s="108" t="str">
        <f>HYPERLINK('94KMInput'!AH433)</f>
        <v/>
      </c>
      <c r="AL297" s="108" t="str">
        <f>HYPERLINK('94KMInput'!AI433)</f>
        <v/>
      </c>
      <c r="AM297" s="108" t="str">
        <f>HYPERLINK('94KMInput'!AJ433)</f>
        <v/>
      </c>
      <c r="AN297" s="108" t="str">
        <f>HYPERLINK('94KMInput'!AK433)</f>
        <v/>
      </c>
      <c r="AO297" s="108" t="str">
        <f>HYPERLINK('94KMInput'!AL433)</f>
        <v/>
      </c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</row>
    <row r="298" ht="10.5" customHeight="1">
      <c r="A298" s="87" t="str">
        <f t="shared" si="1"/>
        <v/>
      </c>
      <c r="B298" s="88" t="str">
        <f t="shared" si="2"/>
        <v/>
      </c>
      <c r="C298" s="88" t="str">
        <f t="shared" si="3"/>
        <v/>
      </c>
      <c r="D298" s="89" t="str">
        <f>'94KMInput'!B391</f>
        <v/>
      </c>
      <c r="E298" s="90" t="str">
        <f t="shared" si="19"/>
        <v/>
      </c>
      <c r="F298" s="91" t="str">
        <f>'94KMInput'!H391</f>
        <v/>
      </c>
      <c r="G298" s="90" t="str">
        <f>'94KMInput'!O391</f>
        <v/>
      </c>
      <c r="H298" s="90" t="str">
        <f>'94KMInput'!P391</f>
        <v/>
      </c>
      <c r="I298" s="90" t="str">
        <f>'94KMInput'!R391</f>
        <v/>
      </c>
      <c r="J298" s="91" t="str">
        <f>'94KMInput'!S391</f>
        <v/>
      </c>
      <c r="K298" s="92" t="str">
        <f>'94KMInput'!AD391</f>
        <v/>
      </c>
      <c r="L298" s="93"/>
      <c r="M298" s="94" t="str">
        <f>'94KMInput'!L391</f>
        <v/>
      </c>
      <c r="N298" s="90" t="str">
        <f>IF(M298="","",(IF(Q298='94KMInput'!K391,"","ERROR!")))</f>
        <v/>
      </c>
      <c r="O298" s="95"/>
      <c r="P298" s="96"/>
      <c r="Q298" s="69" t="str">
        <f t="shared" si="20"/>
        <v/>
      </c>
      <c r="R298" s="98"/>
      <c r="S298" s="98"/>
      <c r="T298" s="98"/>
      <c r="U298" s="99"/>
      <c r="V298" s="98"/>
      <c r="W298" s="98"/>
      <c r="X298" s="100" t="str">
        <f t="shared" si="21"/>
        <v/>
      </c>
      <c r="Y298" s="101"/>
      <c r="Z298" s="102"/>
      <c r="AA298" s="102"/>
      <c r="AB298" s="102"/>
      <c r="AC298" s="103" t="str">
        <f>'94KMInput'!T434</f>
        <v/>
      </c>
      <c r="AD298" s="104">
        <f>'94KMInput'!V434-'94KMInput'!U434</f>
        <v>0</v>
      </c>
      <c r="AE298" s="105" t="str">
        <f t="shared" si="4"/>
        <v/>
      </c>
      <c r="AF298" s="106">
        <v>3.75</v>
      </c>
      <c r="AG298" s="107">
        <f t="shared" si="5"/>
        <v>0</v>
      </c>
      <c r="AH298" s="108" t="str">
        <f>HYPERLINK('94KMInput'!AE434)</f>
        <v/>
      </c>
      <c r="AI298" s="108" t="str">
        <f>HYPERLINK('94KMInput'!AF434)</f>
        <v/>
      </c>
      <c r="AJ298" s="108" t="str">
        <f>HYPERLINK('94KMInput'!AG434)</f>
        <v/>
      </c>
      <c r="AK298" s="108" t="str">
        <f>HYPERLINK('94KMInput'!AH434)</f>
        <v/>
      </c>
      <c r="AL298" s="108" t="str">
        <f>HYPERLINK('94KMInput'!AI434)</f>
        <v/>
      </c>
      <c r="AM298" s="108" t="str">
        <f>HYPERLINK('94KMInput'!AJ434)</f>
        <v/>
      </c>
      <c r="AN298" s="108" t="str">
        <f>HYPERLINK('94KMInput'!AK434)</f>
        <v/>
      </c>
      <c r="AO298" s="108" t="str">
        <f>HYPERLINK('94KMInput'!AL434)</f>
        <v/>
      </c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</row>
    <row r="299" ht="10.5" customHeight="1">
      <c r="A299" s="87" t="str">
        <f t="shared" si="1"/>
        <v/>
      </c>
      <c r="B299" s="88" t="str">
        <f t="shared" si="2"/>
        <v/>
      </c>
      <c r="C299" s="88" t="str">
        <f t="shared" si="3"/>
        <v/>
      </c>
      <c r="D299" s="89" t="str">
        <f>'94KMInput'!B392</f>
        <v/>
      </c>
      <c r="E299" s="90" t="str">
        <f t="shared" si="19"/>
        <v/>
      </c>
      <c r="F299" s="91" t="str">
        <f>'94KMInput'!H392</f>
        <v/>
      </c>
      <c r="G299" s="90" t="str">
        <f>'94KMInput'!O392</f>
        <v/>
      </c>
      <c r="H299" s="90" t="str">
        <f>'94KMInput'!P392</f>
        <v/>
      </c>
      <c r="I299" s="90" t="str">
        <f>'94KMInput'!R392</f>
        <v/>
      </c>
      <c r="J299" s="91" t="str">
        <f>'94KMInput'!S392</f>
        <v/>
      </c>
      <c r="K299" s="92" t="str">
        <f>'94KMInput'!AD392</f>
        <v/>
      </c>
      <c r="L299" s="93"/>
      <c r="M299" s="94" t="str">
        <f>'94KMInput'!L392</f>
        <v/>
      </c>
      <c r="N299" s="90" t="str">
        <f>IF(M299="","",(IF(Q299='94KMInput'!K392,"","ERROR!")))</f>
        <v/>
      </c>
      <c r="O299" s="95"/>
      <c r="P299" s="96"/>
      <c r="Q299" s="69" t="str">
        <f t="shared" si="20"/>
        <v/>
      </c>
      <c r="R299" s="98"/>
      <c r="S299" s="98"/>
      <c r="T299" s="98"/>
      <c r="U299" s="99"/>
      <c r="V299" s="98"/>
      <c r="W299" s="98"/>
      <c r="X299" s="100" t="str">
        <f t="shared" si="21"/>
        <v/>
      </c>
      <c r="Y299" s="101"/>
      <c r="Z299" s="102"/>
      <c r="AA299" s="102"/>
      <c r="AB299" s="102"/>
      <c r="AC299" s="103" t="str">
        <f>'94KMInput'!T435</f>
        <v/>
      </c>
      <c r="AD299" s="104">
        <f>'94KMInput'!V435-'94KMInput'!U435</f>
        <v>0</v>
      </c>
      <c r="AE299" s="105" t="str">
        <f t="shared" si="4"/>
        <v/>
      </c>
      <c r="AF299" s="106">
        <v>3.75</v>
      </c>
      <c r="AG299" s="107">
        <f t="shared" si="5"/>
        <v>0</v>
      </c>
      <c r="AH299" s="108" t="str">
        <f>HYPERLINK('94KMInput'!AE435)</f>
        <v/>
      </c>
      <c r="AI299" s="108" t="str">
        <f>HYPERLINK('94KMInput'!AF435)</f>
        <v/>
      </c>
      <c r="AJ299" s="108" t="str">
        <f>HYPERLINK('94KMInput'!AG435)</f>
        <v/>
      </c>
      <c r="AK299" s="108" t="str">
        <f>HYPERLINK('94KMInput'!AH435)</f>
        <v/>
      </c>
      <c r="AL299" s="108" t="str">
        <f>HYPERLINK('94KMInput'!AI435)</f>
        <v/>
      </c>
      <c r="AM299" s="108" t="str">
        <f>HYPERLINK('94KMInput'!AJ435)</f>
        <v/>
      </c>
      <c r="AN299" s="108" t="str">
        <f>HYPERLINK('94KMInput'!AK435)</f>
        <v/>
      </c>
      <c r="AO299" s="108" t="str">
        <f>HYPERLINK('94KMInput'!AL435)</f>
        <v/>
      </c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  <c r="CH299" s="88"/>
      <c r="CI299" s="88"/>
      <c r="CJ299" s="88"/>
      <c r="CK299" s="88"/>
      <c r="CL299" s="88"/>
      <c r="CM299" s="88"/>
      <c r="CN299" s="88"/>
      <c r="CO299" s="88"/>
      <c r="CP299" s="88"/>
      <c r="CQ299" s="88"/>
      <c r="CR299" s="88"/>
      <c r="CS299" s="88"/>
      <c r="CT299" s="88"/>
      <c r="CU299" s="88"/>
      <c r="CV299" s="88"/>
      <c r="CW299" s="88"/>
      <c r="CX299" s="88"/>
      <c r="CY299" s="88"/>
      <c r="CZ299" s="88"/>
      <c r="DA299" s="88"/>
      <c r="DB299" s="88"/>
      <c r="DC299" s="88"/>
    </row>
    <row r="300" ht="10.5" customHeight="1">
      <c r="A300" s="87" t="str">
        <f t="shared" si="1"/>
        <v/>
      </c>
      <c r="B300" s="88" t="str">
        <f t="shared" si="2"/>
        <v/>
      </c>
      <c r="C300" s="88" t="str">
        <f t="shared" si="3"/>
        <v/>
      </c>
      <c r="D300" s="89" t="str">
        <f>'94KMInput'!B393</f>
        <v/>
      </c>
      <c r="E300" s="90" t="str">
        <f t="shared" si="19"/>
        <v/>
      </c>
      <c r="F300" s="91" t="str">
        <f>'94KMInput'!H393</f>
        <v/>
      </c>
      <c r="G300" s="90" t="str">
        <f>'94KMInput'!O393</f>
        <v/>
      </c>
      <c r="H300" s="90" t="str">
        <f>'94KMInput'!P393</f>
        <v/>
      </c>
      <c r="I300" s="90" t="str">
        <f>'94KMInput'!R393</f>
        <v/>
      </c>
      <c r="J300" s="91" t="str">
        <f>'94KMInput'!S393</f>
        <v/>
      </c>
      <c r="K300" s="92" t="str">
        <f>'94KMInput'!AD393</f>
        <v/>
      </c>
      <c r="L300" s="93"/>
      <c r="M300" s="94" t="str">
        <f>'94KMInput'!L393</f>
        <v/>
      </c>
      <c r="N300" s="90" t="str">
        <f>IF(M300="","",(IF(Q300='94KMInput'!K393,"","ERROR!")))</f>
        <v/>
      </c>
      <c r="O300" s="95"/>
      <c r="P300" s="96"/>
      <c r="Q300" s="69" t="str">
        <f t="shared" si="20"/>
        <v/>
      </c>
      <c r="R300" s="98"/>
      <c r="S300" s="98"/>
      <c r="T300" s="98"/>
      <c r="U300" s="99"/>
      <c r="V300" s="98"/>
      <c r="W300" s="98"/>
      <c r="X300" s="100" t="str">
        <f t="shared" si="21"/>
        <v/>
      </c>
      <c r="Y300" s="101"/>
      <c r="Z300" s="102"/>
      <c r="AA300" s="102"/>
      <c r="AB300" s="102"/>
      <c r="AC300" s="103" t="str">
        <f>'94KMInput'!T436</f>
        <v/>
      </c>
      <c r="AD300" s="104">
        <f>'94KMInput'!V436-'94KMInput'!U436</f>
        <v>0</v>
      </c>
      <c r="AE300" s="105" t="str">
        <f t="shared" si="4"/>
        <v/>
      </c>
      <c r="AF300" s="106">
        <v>3.75</v>
      </c>
      <c r="AG300" s="107">
        <f t="shared" si="5"/>
        <v>0</v>
      </c>
      <c r="AH300" s="108" t="str">
        <f>HYPERLINK('94KMInput'!AE436)</f>
        <v/>
      </c>
      <c r="AI300" s="108" t="str">
        <f>HYPERLINK('94KMInput'!AF436)</f>
        <v/>
      </c>
      <c r="AJ300" s="108" t="str">
        <f>HYPERLINK('94KMInput'!AG436)</f>
        <v/>
      </c>
      <c r="AK300" s="108" t="str">
        <f>HYPERLINK('94KMInput'!AH436)</f>
        <v/>
      </c>
      <c r="AL300" s="108" t="str">
        <f>HYPERLINK('94KMInput'!AI436)</f>
        <v/>
      </c>
      <c r="AM300" s="108" t="str">
        <f>HYPERLINK('94KMInput'!AJ436)</f>
        <v/>
      </c>
      <c r="AN300" s="108" t="str">
        <f>HYPERLINK('94KMInput'!AK436)</f>
        <v/>
      </c>
      <c r="AO300" s="108" t="str">
        <f>HYPERLINK('94KMInput'!AL436)</f>
        <v/>
      </c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  <c r="CH300" s="88"/>
      <c r="CI300" s="88"/>
      <c r="CJ300" s="88"/>
      <c r="CK300" s="88"/>
      <c r="CL300" s="88"/>
      <c r="CM300" s="88"/>
      <c r="CN300" s="88"/>
      <c r="CO300" s="88"/>
      <c r="CP300" s="88"/>
      <c r="CQ300" s="88"/>
      <c r="CR300" s="88"/>
      <c r="CS300" s="88"/>
      <c r="CT300" s="88"/>
      <c r="CU300" s="88"/>
      <c r="CV300" s="88"/>
      <c r="CW300" s="88"/>
      <c r="CX300" s="88"/>
      <c r="CY300" s="88"/>
      <c r="CZ300" s="88"/>
      <c r="DA300" s="88"/>
      <c r="DB300" s="88"/>
      <c r="DC300" s="88"/>
    </row>
    <row r="301" ht="10.5" customHeight="1">
      <c r="A301" s="87" t="str">
        <f t="shared" si="1"/>
        <v/>
      </c>
      <c r="B301" s="88" t="str">
        <f t="shared" si="2"/>
        <v/>
      </c>
      <c r="C301" s="88" t="str">
        <f t="shared" si="3"/>
        <v/>
      </c>
      <c r="D301" s="89" t="str">
        <f>'94KMInput'!B394</f>
        <v/>
      </c>
      <c r="E301" s="90" t="str">
        <f t="shared" si="19"/>
        <v/>
      </c>
      <c r="F301" s="91" t="str">
        <f>'94KMInput'!H394</f>
        <v/>
      </c>
      <c r="G301" s="90" t="str">
        <f>'94KMInput'!O394</f>
        <v/>
      </c>
      <c r="H301" s="90" t="str">
        <f>'94KMInput'!P394</f>
        <v/>
      </c>
      <c r="I301" s="90" t="str">
        <f>'94KMInput'!R394</f>
        <v/>
      </c>
      <c r="J301" s="91" t="str">
        <f>'94KMInput'!S394</f>
        <v/>
      </c>
      <c r="K301" s="92" t="str">
        <f>'94KMInput'!AD394</f>
        <v/>
      </c>
      <c r="L301" s="93"/>
      <c r="M301" s="94" t="str">
        <f>'94KMInput'!L394</f>
        <v/>
      </c>
      <c r="N301" s="90" t="str">
        <f>IF(M301="","",(IF(Q301='94KMInput'!K394,"","ERROR!")))</f>
        <v/>
      </c>
      <c r="O301" s="95"/>
      <c r="P301" s="96"/>
      <c r="Q301" s="69" t="str">
        <f t="shared" si="20"/>
        <v/>
      </c>
      <c r="R301" s="98"/>
      <c r="S301" s="98"/>
      <c r="T301" s="98"/>
      <c r="U301" s="99"/>
      <c r="V301" s="98"/>
      <c r="W301" s="98"/>
      <c r="X301" s="100" t="str">
        <f t="shared" si="21"/>
        <v/>
      </c>
      <c r="Y301" s="101"/>
      <c r="Z301" s="102"/>
      <c r="AA301" s="102"/>
      <c r="AB301" s="102"/>
      <c r="AC301" s="103" t="str">
        <f>'94KMInput'!T437</f>
        <v/>
      </c>
      <c r="AD301" s="104">
        <f>'94KMInput'!V437-'94KMInput'!U437</f>
        <v>0</v>
      </c>
      <c r="AE301" s="105" t="str">
        <f t="shared" si="4"/>
        <v/>
      </c>
      <c r="AF301" s="106">
        <v>3.75</v>
      </c>
      <c r="AG301" s="107">
        <f t="shared" si="5"/>
        <v>0</v>
      </c>
      <c r="AH301" s="108" t="str">
        <f>HYPERLINK('94KMInput'!AE437)</f>
        <v/>
      </c>
      <c r="AI301" s="108" t="str">
        <f>HYPERLINK('94KMInput'!AF437)</f>
        <v/>
      </c>
      <c r="AJ301" s="108" t="str">
        <f>HYPERLINK('94KMInput'!AG437)</f>
        <v/>
      </c>
      <c r="AK301" s="108" t="str">
        <f>HYPERLINK('94KMInput'!AH437)</f>
        <v/>
      </c>
      <c r="AL301" s="108" t="str">
        <f>HYPERLINK('94KMInput'!AI437)</f>
        <v/>
      </c>
      <c r="AM301" s="108" t="str">
        <f>HYPERLINK('94KMInput'!AJ437)</f>
        <v/>
      </c>
      <c r="AN301" s="108" t="str">
        <f>HYPERLINK('94KMInput'!AK437)</f>
        <v/>
      </c>
      <c r="AO301" s="108" t="str">
        <f>HYPERLINK('94KMInput'!AL437)</f>
        <v/>
      </c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  <c r="CH301" s="88"/>
      <c r="CI301" s="88"/>
      <c r="CJ301" s="88"/>
      <c r="CK301" s="88"/>
      <c r="CL301" s="88"/>
      <c r="CM301" s="88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CY301" s="88"/>
      <c r="CZ301" s="88"/>
      <c r="DA301" s="88"/>
      <c r="DB301" s="88"/>
      <c r="DC301" s="88"/>
    </row>
    <row r="302" ht="10.5" customHeight="1">
      <c r="A302" s="87" t="str">
        <f t="shared" si="1"/>
        <v/>
      </c>
      <c r="B302" s="88" t="str">
        <f t="shared" si="2"/>
        <v/>
      </c>
      <c r="C302" s="88" t="str">
        <f t="shared" si="3"/>
        <v/>
      </c>
      <c r="D302" s="89" t="str">
        <f>'94KMInput'!B395</f>
        <v/>
      </c>
      <c r="E302" s="90" t="str">
        <f t="shared" si="19"/>
        <v/>
      </c>
      <c r="F302" s="91" t="str">
        <f>'94KMInput'!H395</f>
        <v/>
      </c>
      <c r="G302" s="90" t="str">
        <f>'94KMInput'!O395</f>
        <v/>
      </c>
      <c r="H302" s="90" t="str">
        <f>'94KMInput'!P395</f>
        <v/>
      </c>
      <c r="I302" s="90" t="str">
        <f>'94KMInput'!R395</f>
        <v/>
      </c>
      <c r="J302" s="91" t="str">
        <f>'94KMInput'!S395</f>
        <v/>
      </c>
      <c r="K302" s="92" t="str">
        <f>'94KMInput'!AD395</f>
        <v/>
      </c>
      <c r="L302" s="93"/>
      <c r="M302" s="94" t="str">
        <f>'94KMInput'!L395</f>
        <v/>
      </c>
      <c r="N302" s="90" t="str">
        <f>IF(M302="","",(IF(Q302='94KMInput'!K395,"","ERROR!")))</f>
        <v/>
      </c>
      <c r="O302" s="95"/>
      <c r="P302" s="96"/>
      <c r="Q302" s="69" t="str">
        <f t="shared" si="20"/>
        <v/>
      </c>
      <c r="R302" s="98"/>
      <c r="S302" s="98"/>
      <c r="T302" s="98"/>
      <c r="U302" s="99"/>
      <c r="V302" s="98"/>
      <c r="W302" s="98"/>
      <c r="X302" s="100" t="str">
        <f t="shared" si="21"/>
        <v/>
      </c>
      <c r="Y302" s="101"/>
      <c r="Z302" s="102"/>
      <c r="AA302" s="102"/>
      <c r="AB302" s="102"/>
      <c r="AC302" s="103" t="str">
        <f>'94KMInput'!T438</f>
        <v/>
      </c>
      <c r="AD302" s="104">
        <f>'94KMInput'!V438-'94KMInput'!U438</f>
        <v>0</v>
      </c>
      <c r="AE302" s="105" t="str">
        <f t="shared" si="4"/>
        <v/>
      </c>
      <c r="AF302" s="106">
        <v>3.75</v>
      </c>
      <c r="AG302" s="107">
        <f t="shared" si="5"/>
        <v>0</v>
      </c>
      <c r="AH302" s="108" t="str">
        <f>HYPERLINK('94KMInput'!AE438)</f>
        <v/>
      </c>
      <c r="AI302" s="108" t="str">
        <f>HYPERLINK('94KMInput'!AF438)</f>
        <v/>
      </c>
      <c r="AJ302" s="108" t="str">
        <f>HYPERLINK('94KMInput'!AG438)</f>
        <v/>
      </c>
      <c r="AK302" s="108" t="str">
        <f>HYPERLINK('94KMInput'!AH438)</f>
        <v/>
      </c>
      <c r="AL302" s="108" t="str">
        <f>HYPERLINK('94KMInput'!AI438)</f>
        <v/>
      </c>
      <c r="AM302" s="108" t="str">
        <f>HYPERLINK('94KMInput'!AJ438)</f>
        <v/>
      </c>
      <c r="AN302" s="108" t="str">
        <f>HYPERLINK('94KMInput'!AK438)</f>
        <v/>
      </c>
      <c r="AO302" s="108" t="str">
        <f>HYPERLINK('94KMInput'!AL438)</f>
        <v/>
      </c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  <c r="CH302" s="88"/>
      <c r="CI302" s="88"/>
      <c r="CJ302" s="88"/>
      <c r="CK302" s="88"/>
      <c r="CL302" s="88"/>
      <c r="CM302" s="88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CY302" s="88"/>
      <c r="CZ302" s="88"/>
      <c r="DA302" s="88"/>
      <c r="DB302" s="88"/>
      <c r="DC302" s="88"/>
    </row>
    <row r="303" ht="10.5" customHeight="1">
      <c r="A303" s="87" t="str">
        <f t="shared" si="1"/>
        <v/>
      </c>
      <c r="B303" s="88" t="str">
        <f t="shared" si="2"/>
        <v/>
      </c>
      <c r="C303" s="88" t="str">
        <f t="shared" si="3"/>
        <v/>
      </c>
      <c r="D303" s="89" t="str">
        <f>'94KMInput'!B396</f>
        <v/>
      </c>
      <c r="E303" s="90" t="str">
        <f t="shared" si="19"/>
        <v/>
      </c>
      <c r="F303" s="91" t="str">
        <f>'94KMInput'!H396</f>
        <v/>
      </c>
      <c r="G303" s="90" t="str">
        <f>'94KMInput'!O396</f>
        <v/>
      </c>
      <c r="H303" s="90" t="str">
        <f>'94KMInput'!P396</f>
        <v/>
      </c>
      <c r="I303" s="90" t="str">
        <f>'94KMInput'!R396</f>
        <v/>
      </c>
      <c r="J303" s="91" t="str">
        <f>'94KMInput'!S396</f>
        <v/>
      </c>
      <c r="K303" s="92" t="str">
        <f>'94KMInput'!AD396</f>
        <v/>
      </c>
      <c r="L303" s="93"/>
      <c r="M303" s="94" t="str">
        <f>'94KMInput'!L396</f>
        <v/>
      </c>
      <c r="N303" s="90" t="str">
        <f>IF(M303="","",(IF(Q303='94KMInput'!K396,"","ERROR!")))</f>
        <v/>
      </c>
      <c r="O303" s="95"/>
      <c r="P303" s="96"/>
      <c r="Q303" s="69" t="str">
        <f t="shared" si="20"/>
        <v/>
      </c>
      <c r="R303" s="98"/>
      <c r="S303" s="98"/>
      <c r="T303" s="98"/>
      <c r="U303" s="99"/>
      <c r="V303" s="98"/>
      <c r="W303" s="98"/>
      <c r="X303" s="100" t="str">
        <f t="shared" si="21"/>
        <v/>
      </c>
      <c r="Y303" s="101"/>
      <c r="Z303" s="102"/>
      <c r="AA303" s="102"/>
      <c r="AB303" s="102"/>
      <c r="AC303" s="103" t="str">
        <f>'94KMInput'!T439</f>
        <v/>
      </c>
      <c r="AD303" s="104">
        <f>'94KMInput'!V439-'94KMInput'!U439</f>
        <v>0</v>
      </c>
      <c r="AE303" s="105" t="str">
        <f t="shared" si="4"/>
        <v/>
      </c>
      <c r="AF303" s="106">
        <v>3.75</v>
      </c>
      <c r="AG303" s="107">
        <f t="shared" si="5"/>
        <v>0</v>
      </c>
      <c r="AH303" s="108" t="str">
        <f>HYPERLINK('94KMInput'!AE439)</f>
        <v/>
      </c>
      <c r="AI303" s="108" t="str">
        <f>HYPERLINK('94KMInput'!AF439)</f>
        <v/>
      </c>
      <c r="AJ303" s="108" t="str">
        <f>HYPERLINK('94KMInput'!AG439)</f>
        <v/>
      </c>
      <c r="AK303" s="108" t="str">
        <f>HYPERLINK('94KMInput'!AH439)</f>
        <v/>
      </c>
      <c r="AL303" s="108" t="str">
        <f>HYPERLINK('94KMInput'!AI439)</f>
        <v/>
      </c>
      <c r="AM303" s="108" t="str">
        <f>HYPERLINK('94KMInput'!AJ439)</f>
        <v/>
      </c>
      <c r="AN303" s="108" t="str">
        <f>HYPERLINK('94KMInput'!AK439)</f>
        <v/>
      </c>
      <c r="AO303" s="108" t="str">
        <f>HYPERLINK('94KMInput'!AL439)</f>
        <v/>
      </c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  <c r="CM303" s="88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CY303" s="88"/>
      <c r="CZ303" s="88"/>
      <c r="DA303" s="88"/>
      <c r="DB303" s="88"/>
      <c r="DC303" s="88"/>
    </row>
    <row r="304" ht="10.5" customHeight="1">
      <c r="A304" s="87" t="str">
        <f t="shared" si="1"/>
        <v/>
      </c>
      <c r="B304" s="88" t="str">
        <f t="shared" si="2"/>
        <v/>
      </c>
      <c r="C304" s="88" t="str">
        <f t="shared" si="3"/>
        <v/>
      </c>
      <c r="D304" s="89" t="str">
        <f>'94KMInput'!B397</f>
        <v/>
      </c>
      <c r="E304" s="90" t="str">
        <f t="shared" si="19"/>
        <v/>
      </c>
      <c r="F304" s="91" t="str">
        <f>'94KMInput'!H397</f>
        <v/>
      </c>
      <c r="G304" s="90" t="str">
        <f>'94KMInput'!O397</f>
        <v/>
      </c>
      <c r="H304" s="90" t="str">
        <f>'94KMInput'!P397</f>
        <v/>
      </c>
      <c r="I304" s="90" t="str">
        <f>'94KMInput'!R397</f>
        <v/>
      </c>
      <c r="J304" s="91" t="str">
        <f>'94KMInput'!S397</f>
        <v/>
      </c>
      <c r="K304" s="92" t="str">
        <f>'94KMInput'!AD397</f>
        <v/>
      </c>
      <c r="L304" s="93"/>
      <c r="M304" s="94" t="str">
        <f>'94KMInput'!L397</f>
        <v/>
      </c>
      <c r="N304" s="90" t="str">
        <f>IF(M304="","",(IF(Q304='94KMInput'!K397,"","ERROR!")))</f>
        <v/>
      </c>
      <c r="O304" s="95"/>
      <c r="P304" s="96"/>
      <c r="Q304" s="69" t="str">
        <f t="shared" si="20"/>
        <v/>
      </c>
      <c r="R304" s="98"/>
      <c r="S304" s="98"/>
      <c r="T304" s="98"/>
      <c r="U304" s="99"/>
      <c r="V304" s="98"/>
      <c r="W304" s="98"/>
      <c r="X304" s="100" t="str">
        <f t="shared" si="21"/>
        <v/>
      </c>
      <c r="Y304" s="101"/>
      <c r="Z304" s="102"/>
      <c r="AA304" s="102"/>
      <c r="AB304" s="102"/>
      <c r="AC304" s="103" t="str">
        <f>'94KMInput'!T440</f>
        <v/>
      </c>
      <c r="AD304" s="104">
        <f>'94KMInput'!V440-'94KMInput'!U440</f>
        <v>0</v>
      </c>
      <c r="AE304" s="105" t="str">
        <f t="shared" si="4"/>
        <v/>
      </c>
      <c r="AF304" s="106">
        <v>3.75</v>
      </c>
      <c r="AG304" s="107">
        <f t="shared" si="5"/>
        <v>0</v>
      </c>
      <c r="AH304" s="108" t="str">
        <f>HYPERLINK('94KMInput'!AE440)</f>
        <v/>
      </c>
      <c r="AI304" s="108" t="str">
        <f>HYPERLINK('94KMInput'!AF440)</f>
        <v/>
      </c>
      <c r="AJ304" s="108" t="str">
        <f>HYPERLINK('94KMInput'!AG440)</f>
        <v/>
      </c>
      <c r="AK304" s="108" t="str">
        <f>HYPERLINK('94KMInput'!AH440)</f>
        <v/>
      </c>
      <c r="AL304" s="108" t="str">
        <f>HYPERLINK('94KMInput'!AI440)</f>
        <v/>
      </c>
      <c r="AM304" s="108" t="str">
        <f>HYPERLINK('94KMInput'!AJ440)</f>
        <v/>
      </c>
      <c r="AN304" s="108" t="str">
        <f>HYPERLINK('94KMInput'!AK440)</f>
        <v/>
      </c>
      <c r="AO304" s="108" t="str">
        <f>HYPERLINK('94KMInput'!AL440)</f>
        <v/>
      </c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  <c r="CH304" s="88"/>
      <c r="CI304" s="88"/>
      <c r="CJ304" s="88"/>
      <c r="CK304" s="88"/>
      <c r="CL304" s="88"/>
      <c r="CM304" s="88"/>
      <c r="CN304" s="88"/>
      <c r="CO304" s="88"/>
      <c r="CP304" s="88"/>
      <c r="CQ304" s="88"/>
      <c r="CR304" s="88"/>
      <c r="CS304" s="88"/>
      <c r="CT304" s="88"/>
      <c r="CU304" s="88"/>
      <c r="CV304" s="88"/>
      <c r="CW304" s="88"/>
      <c r="CX304" s="88"/>
      <c r="CY304" s="88"/>
      <c r="CZ304" s="88"/>
      <c r="DA304" s="88"/>
      <c r="DB304" s="88"/>
      <c r="DC304" s="88"/>
    </row>
    <row r="305" ht="10.5" customHeight="1">
      <c r="A305" s="87" t="str">
        <f t="shared" si="1"/>
        <v/>
      </c>
      <c r="B305" s="88" t="str">
        <f t="shared" si="2"/>
        <v/>
      </c>
      <c r="C305" s="88" t="str">
        <f t="shared" si="3"/>
        <v/>
      </c>
      <c r="D305" s="89" t="str">
        <f>'94KMInput'!B398</f>
        <v/>
      </c>
      <c r="E305" s="90" t="str">
        <f t="shared" si="19"/>
        <v/>
      </c>
      <c r="F305" s="91" t="str">
        <f>'94KMInput'!H398</f>
        <v/>
      </c>
      <c r="G305" s="90" t="str">
        <f>'94KMInput'!O398</f>
        <v/>
      </c>
      <c r="H305" s="90" t="str">
        <f>'94KMInput'!P398</f>
        <v/>
      </c>
      <c r="I305" s="90" t="str">
        <f>'94KMInput'!R398</f>
        <v/>
      </c>
      <c r="J305" s="91" t="str">
        <f>'94KMInput'!S398</f>
        <v/>
      </c>
      <c r="K305" s="92" t="str">
        <f>'94KMInput'!AD398</f>
        <v/>
      </c>
      <c r="L305" s="93"/>
      <c r="M305" s="94" t="str">
        <f>'94KMInput'!L398</f>
        <v/>
      </c>
      <c r="N305" s="90" t="str">
        <f>IF(M305="","",(IF(Q305='94KMInput'!K398,"","ERROR!")))</f>
        <v/>
      </c>
      <c r="O305" s="95"/>
      <c r="P305" s="96"/>
      <c r="Q305" s="69" t="str">
        <f t="shared" si="20"/>
        <v/>
      </c>
      <c r="R305" s="98"/>
      <c r="S305" s="98"/>
      <c r="T305" s="98"/>
      <c r="U305" s="99"/>
      <c r="V305" s="98"/>
      <c r="W305" s="98"/>
      <c r="X305" s="100" t="str">
        <f t="shared" si="21"/>
        <v/>
      </c>
      <c r="Y305" s="101"/>
      <c r="Z305" s="102"/>
      <c r="AA305" s="102"/>
      <c r="AB305" s="102"/>
      <c r="AC305" s="103" t="str">
        <f>'94KMInput'!T441</f>
        <v/>
      </c>
      <c r="AD305" s="104">
        <f>'94KMInput'!V441-'94KMInput'!U441</f>
        <v>0</v>
      </c>
      <c r="AE305" s="105" t="str">
        <f t="shared" si="4"/>
        <v/>
      </c>
      <c r="AF305" s="106">
        <v>3.75</v>
      </c>
      <c r="AG305" s="107">
        <f t="shared" si="5"/>
        <v>0</v>
      </c>
      <c r="AH305" s="108" t="str">
        <f>HYPERLINK('94KMInput'!AE441)</f>
        <v/>
      </c>
      <c r="AI305" s="108" t="str">
        <f>HYPERLINK('94KMInput'!AF441)</f>
        <v/>
      </c>
      <c r="AJ305" s="108" t="str">
        <f>HYPERLINK('94KMInput'!AG441)</f>
        <v/>
      </c>
      <c r="AK305" s="108" t="str">
        <f>HYPERLINK('94KMInput'!AH441)</f>
        <v/>
      </c>
      <c r="AL305" s="108" t="str">
        <f>HYPERLINK('94KMInput'!AI441)</f>
        <v/>
      </c>
      <c r="AM305" s="108" t="str">
        <f>HYPERLINK('94KMInput'!AJ441)</f>
        <v/>
      </c>
      <c r="AN305" s="108" t="str">
        <f>HYPERLINK('94KMInput'!AK441)</f>
        <v/>
      </c>
      <c r="AO305" s="108" t="str">
        <f>HYPERLINK('94KMInput'!AL441)</f>
        <v/>
      </c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  <c r="CH305" s="88"/>
      <c r="CI305" s="88"/>
      <c r="CJ305" s="88"/>
      <c r="CK305" s="88"/>
      <c r="CL305" s="88"/>
      <c r="CM305" s="88"/>
      <c r="CN305" s="88"/>
      <c r="CO305" s="88"/>
      <c r="CP305" s="88"/>
      <c r="CQ305" s="88"/>
      <c r="CR305" s="88"/>
      <c r="CS305" s="88"/>
      <c r="CT305" s="88"/>
      <c r="CU305" s="88"/>
      <c r="CV305" s="88"/>
      <c r="CW305" s="88"/>
      <c r="CX305" s="88"/>
      <c r="CY305" s="88"/>
      <c r="CZ305" s="88"/>
      <c r="DA305" s="88"/>
      <c r="DB305" s="88"/>
      <c r="DC305" s="88"/>
    </row>
    <row r="306" ht="10.5" customHeight="1">
      <c r="A306" s="87" t="str">
        <f t="shared" si="1"/>
        <v/>
      </c>
      <c r="B306" s="88" t="str">
        <f t="shared" si="2"/>
        <v/>
      </c>
      <c r="C306" s="88" t="str">
        <f t="shared" si="3"/>
        <v/>
      </c>
      <c r="D306" s="89" t="str">
        <f>'94KMInput'!B399</f>
        <v/>
      </c>
      <c r="E306" s="90" t="str">
        <f t="shared" si="19"/>
        <v/>
      </c>
      <c r="F306" s="91" t="str">
        <f>'94KMInput'!H399</f>
        <v/>
      </c>
      <c r="G306" s="90" t="str">
        <f>'94KMInput'!O399</f>
        <v/>
      </c>
      <c r="H306" s="90" t="str">
        <f>'94KMInput'!P399</f>
        <v/>
      </c>
      <c r="I306" s="90" t="str">
        <f>'94KMInput'!R399</f>
        <v/>
      </c>
      <c r="J306" s="91" t="str">
        <f>'94KMInput'!S399</f>
        <v/>
      </c>
      <c r="K306" s="92" t="str">
        <f>'94KMInput'!AD399</f>
        <v/>
      </c>
      <c r="L306" s="93"/>
      <c r="M306" s="94" t="str">
        <f>'94KMInput'!L399</f>
        <v/>
      </c>
      <c r="N306" s="90" t="str">
        <f>IF(M306="","",(IF(Q306='94KMInput'!K399,"","ERROR!")))</f>
        <v/>
      </c>
      <c r="O306" s="95"/>
      <c r="P306" s="96"/>
      <c r="Q306" s="69" t="str">
        <f t="shared" si="20"/>
        <v/>
      </c>
      <c r="R306" s="98"/>
      <c r="S306" s="98"/>
      <c r="T306" s="98"/>
      <c r="U306" s="99"/>
      <c r="V306" s="98"/>
      <c r="W306" s="98"/>
      <c r="X306" s="100" t="str">
        <f t="shared" si="21"/>
        <v/>
      </c>
      <c r="Y306" s="101"/>
      <c r="Z306" s="102"/>
      <c r="AA306" s="102"/>
      <c r="AB306" s="102"/>
      <c r="AC306" s="103" t="str">
        <f>'94KMInput'!T442</f>
        <v/>
      </c>
      <c r="AD306" s="104">
        <f>'94KMInput'!V442-'94KMInput'!U442</f>
        <v>0</v>
      </c>
      <c r="AE306" s="105" t="str">
        <f t="shared" si="4"/>
        <v/>
      </c>
      <c r="AF306" s="106">
        <v>3.75</v>
      </c>
      <c r="AG306" s="107">
        <f t="shared" si="5"/>
        <v>0</v>
      </c>
      <c r="AH306" s="108" t="str">
        <f>HYPERLINK('94KMInput'!AE442)</f>
        <v/>
      </c>
      <c r="AI306" s="108" t="str">
        <f>HYPERLINK('94KMInput'!AF442)</f>
        <v/>
      </c>
      <c r="AJ306" s="108" t="str">
        <f>HYPERLINK('94KMInput'!AG442)</f>
        <v/>
      </c>
      <c r="AK306" s="108" t="str">
        <f>HYPERLINK('94KMInput'!AH442)</f>
        <v/>
      </c>
      <c r="AL306" s="108" t="str">
        <f>HYPERLINK('94KMInput'!AI442)</f>
        <v/>
      </c>
      <c r="AM306" s="108" t="str">
        <f>HYPERLINK('94KMInput'!AJ442)</f>
        <v/>
      </c>
      <c r="AN306" s="108" t="str">
        <f>HYPERLINK('94KMInput'!AK442)</f>
        <v/>
      </c>
      <c r="AO306" s="108" t="str">
        <f>HYPERLINK('94KMInput'!AL442)</f>
        <v/>
      </c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  <c r="CH306" s="88"/>
      <c r="CI306" s="88"/>
      <c r="CJ306" s="88"/>
      <c r="CK306" s="88"/>
      <c r="CL306" s="88"/>
      <c r="CM306" s="88"/>
      <c r="CN306" s="88"/>
      <c r="CO306" s="88"/>
      <c r="CP306" s="88"/>
      <c r="CQ306" s="88"/>
      <c r="CR306" s="88"/>
      <c r="CS306" s="88"/>
      <c r="CT306" s="88"/>
      <c r="CU306" s="88"/>
      <c r="CV306" s="88"/>
      <c r="CW306" s="88"/>
      <c r="CX306" s="88"/>
      <c r="CY306" s="88"/>
      <c r="CZ306" s="88"/>
      <c r="DA306" s="88"/>
      <c r="DB306" s="88"/>
      <c r="DC306" s="88"/>
    </row>
    <row r="307" ht="10.5" customHeight="1">
      <c r="A307" s="87" t="str">
        <f t="shared" si="1"/>
        <v/>
      </c>
      <c r="B307" s="88" t="str">
        <f t="shared" si="2"/>
        <v/>
      </c>
      <c r="C307" s="88" t="str">
        <f t="shared" si="3"/>
        <v/>
      </c>
      <c r="D307" s="89" t="str">
        <f>'94KMInput'!B400</f>
        <v/>
      </c>
      <c r="E307" s="90" t="str">
        <f t="shared" si="19"/>
        <v/>
      </c>
      <c r="F307" s="91" t="str">
        <f>'94KMInput'!H400</f>
        <v/>
      </c>
      <c r="G307" s="90" t="str">
        <f>'94KMInput'!O400</f>
        <v/>
      </c>
      <c r="H307" s="90" t="str">
        <f>'94KMInput'!P400</f>
        <v/>
      </c>
      <c r="I307" s="90" t="str">
        <f>'94KMInput'!R400</f>
        <v/>
      </c>
      <c r="J307" s="91" t="str">
        <f>'94KMInput'!S400</f>
        <v/>
      </c>
      <c r="K307" s="92" t="str">
        <f>'94KMInput'!AD400</f>
        <v/>
      </c>
      <c r="L307" s="93"/>
      <c r="M307" s="94" t="str">
        <f>'94KMInput'!L400</f>
        <v/>
      </c>
      <c r="N307" s="90" t="str">
        <f>IF(M307="","",(IF(Q307='94KMInput'!K400,"","ERROR!")))</f>
        <v/>
      </c>
      <c r="O307" s="95"/>
      <c r="P307" s="96"/>
      <c r="Q307" s="69" t="str">
        <f t="shared" si="20"/>
        <v/>
      </c>
      <c r="R307" s="98"/>
      <c r="S307" s="98"/>
      <c r="T307" s="98"/>
      <c r="U307" s="99"/>
      <c r="V307" s="98"/>
      <c r="W307" s="98"/>
      <c r="X307" s="100" t="str">
        <f t="shared" si="21"/>
        <v/>
      </c>
      <c r="Y307" s="101"/>
      <c r="Z307" s="102"/>
      <c r="AA307" s="102"/>
      <c r="AB307" s="102"/>
      <c r="AC307" s="103" t="str">
        <f>'94KMInput'!T443</f>
        <v/>
      </c>
      <c r="AD307" s="104">
        <f>'94KMInput'!V443-'94KMInput'!U443</f>
        <v>0</v>
      </c>
      <c r="AE307" s="105" t="str">
        <f t="shared" si="4"/>
        <v/>
      </c>
      <c r="AF307" s="106">
        <v>3.75</v>
      </c>
      <c r="AG307" s="107">
        <f t="shared" si="5"/>
        <v>0</v>
      </c>
      <c r="AH307" s="108" t="str">
        <f>HYPERLINK('94KMInput'!AE443)</f>
        <v/>
      </c>
      <c r="AI307" s="108" t="str">
        <f>HYPERLINK('94KMInput'!AF443)</f>
        <v/>
      </c>
      <c r="AJ307" s="108" t="str">
        <f>HYPERLINK('94KMInput'!AG443)</f>
        <v/>
      </c>
      <c r="AK307" s="108" t="str">
        <f>HYPERLINK('94KMInput'!AH443)</f>
        <v/>
      </c>
      <c r="AL307" s="108" t="str">
        <f>HYPERLINK('94KMInput'!AI443)</f>
        <v/>
      </c>
      <c r="AM307" s="108" t="str">
        <f>HYPERLINK('94KMInput'!AJ443)</f>
        <v/>
      </c>
      <c r="AN307" s="108" t="str">
        <f>HYPERLINK('94KMInput'!AK443)</f>
        <v/>
      </c>
      <c r="AO307" s="108" t="str">
        <f>HYPERLINK('94KMInput'!AL443)</f>
        <v/>
      </c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  <c r="CH307" s="88"/>
      <c r="CI307" s="88"/>
      <c r="CJ307" s="88"/>
      <c r="CK307" s="88"/>
      <c r="CL307" s="88"/>
      <c r="CM307" s="88"/>
      <c r="CN307" s="88"/>
      <c r="CO307" s="88"/>
      <c r="CP307" s="88"/>
      <c r="CQ307" s="88"/>
      <c r="CR307" s="88"/>
      <c r="CS307" s="88"/>
      <c r="CT307" s="88"/>
      <c r="CU307" s="88"/>
      <c r="CV307" s="88"/>
      <c r="CW307" s="88"/>
      <c r="CX307" s="88"/>
      <c r="CY307" s="88"/>
      <c r="CZ307" s="88"/>
      <c r="DA307" s="88"/>
      <c r="DB307" s="88"/>
      <c r="DC307" s="88"/>
    </row>
    <row r="308" ht="10.5" customHeight="1">
      <c r="A308" s="87" t="str">
        <f t="shared" si="1"/>
        <v/>
      </c>
      <c r="B308" s="88" t="str">
        <f t="shared" si="2"/>
        <v/>
      </c>
      <c r="C308" s="88" t="str">
        <f t="shared" si="3"/>
        <v/>
      </c>
      <c r="D308" s="89" t="str">
        <f>'94KMInput'!B401</f>
        <v/>
      </c>
      <c r="E308" s="90" t="str">
        <f t="shared" si="19"/>
        <v/>
      </c>
      <c r="F308" s="91" t="str">
        <f>'94KMInput'!H401</f>
        <v/>
      </c>
      <c r="G308" s="90" t="str">
        <f>'94KMInput'!O401</f>
        <v/>
      </c>
      <c r="H308" s="90" t="str">
        <f>'94KMInput'!P401</f>
        <v/>
      </c>
      <c r="I308" s="90" t="str">
        <f>'94KMInput'!R401</f>
        <v/>
      </c>
      <c r="J308" s="91" t="str">
        <f>'94KMInput'!S401</f>
        <v/>
      </c>
      <c r="K308" s="92" t="str">
        <f>'94KMInput'!AD401</f>
        <v/>
      </c>
      <c r="L308" s="93"/>
      <c r="M308" s="94" t="str">
        <f>'94KMInput'!L401</f>
        <v/>
      </c>
      <c r="N308" s="90" t="str">
        <f>IF(M308="","",(IF(Q308='94KMInput'!K401,"","ERROR!")))</f>
        <v/>
      </c>
      <c r="O308" s="95"/>
      <c r="P308" s="96"/>
      <c r="Q308" s="69" t="str">
        <f t="shared" si="20"/>
        <v/>
      </c>
      <c r="R308" s="98"/>
      <c r="S308" s="98"/>
      <c r="T308" s="98"/>
      <c r="U308" s="99"/>
      <c r="V308" s="98"/>
      <c r="W308" s="98"/>
      <c r="X308" s="100" t="str">
        <f t="shared" si="21"/>
        <v/>
      </c>
      <c r="Y308" s="101"/>
      <c r="Z308" s="102"/>
      <c r="AA308" s="102"/>
      <c r="AB308" s="102"/>
      <c r="AC308" s="103" t="str">
        <f>'94KMInput'!T444</f>
        <v/>
      </c>
      <c r="AD308" s="104">
        <f>'94KMInput'!V444-'94KMInput'!U444</f>
        <v>0</v>
      </c>
      <c r="AE308" s="105" t="str">
        <f t="shared" si="4"/>
        <v/>
      </c>
      <c r="AF308" s="106">
        <v>3.75</v>
      </c>
      <c r="AG308" s="107">
        <f t="shared" si="5"/>
        <v>0</v>
      </c>
      <c r="AH308" s="108" t="str">
        <f>HYPERLINK('94KMInput'!AE444)</f>
        <v/>
      </c>
      <c r="AI308" s="108" t="str">
        <f>HYPERLINK('94KMInput'!AF444)</f>
        <v/>
      </c>
      <c r="AJ308" s="108" t="str">
        <f>HYPERLINK('94KMInput'!AG444)</f>
        <v/>
      </c>
      <c r="AK308" s="108" t="str">
        <f>HYPERLINK('94KMInput'!AH444)</f>
        <v/>
      </c>
      <c r="AL308" s="108" t="str">
        <f>HYPERLINK('94KMInput'!AI444)</f>
        <v/>
      </c>
      <c r="AM308" s="108" t="str">
        <f>HYPERLINK('94KMInput'!AJ444)</f>
        <v/>
      </c>
      <c r="AN308" s="108" t="str">
        <f>HYPERLINK('94KMInput'!AK444)</f>
        <v/>
      </c>
      <c r="AO308" s="108" t="str">
        <f>HYPERLINK('94KMInput'!AL444)</f>
        <v/>
      </c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  <c r="CH308" s="88"/>
      <c r="CI308" s="88"/>
      <c r="CJ308" s="88"/>
      <c r="CK308" s="88"/>
      <c r="CL308" s="88"/>
      <c r="CM308" s="88"/>
      <c r="CN308" s="88"/>
      <c r="CO308" s="88"/>
      <c r="CP308" s="88"/>
      <c r="CQ308" s="88"/>
      <c r="CR308" s="88"/>
      <c r="CS308" s="88"/>
      <c r="CT308" s="88"/>
      <c r="CU308" s="88"/>
      <c r="CV308" s="88"/>
      <c r="CW308" s="88"/>
      <c r="CX308" s="88"/>
      <c r="CY308" s="88"/>
      <c r="CZ308" s="88"/>
      <c r="DA308" s="88"/>
      <c r="DB308" s="88"/>
      <c r="DC308" s="88"/>
    </row>
    <row r="309" ht="10.5" customHeight="1">
      <c r="A309" s="87" t="str">
        <f t="shared" si="1"/>
        <v/>
      </c>
      <c r="B309" s="88" t="str">
        <f t="shared" si="2"/>
        <v/>
      </c>
      <c r="C309" s="88" t="str">
        <f t="shared" si="3"/>
        <v/>
      </c>
      <c r="D309" s="89" t="str">
        <f>'94KMInput'!B402</f>
        <v/>
      </c>
      <c r="E309" s="90" t="str">
        <f t="shared" si="19"/>
        <v/>
      </c>
      <c r="F309" s="91" t="str">
        <f>'94KMInput'!H402</f>
        <v/>
      </c>
      <c r="G309" s="90" t="str">
        <f>'94KMInput'!O402</f>
        <v/>
      </c>
      <c r="H309" s="90" t="str">
        <f>'94KMInput'!P402</f>
        <v/>
      </c>
      <c r="I309" s="90" t="str">
        <f>'94KMInput'!R402</f>
        <v/>
      </c>
      <c r="J309" s="91" t="str">
        <f>'94KMInput'!S402</f>
        <v/>
      </c>
      <c r="K309" s="92" t="str">
        <f>'94KMInput'!AD402</f>
        <v/>
      </c>
      <c r="L309" s="93"/>
      <c r="M309" s="94" t="str">
        <f>'94KMInput'!L402</f>
        <v/>
      </c>
      <c r="N309" s="90" t="str">
        <f>IF(M309="","",(IF(Q309='94KMInput'!K402,"","ERROR!")))</f>
        <v/>
      </c>
      <c r="O309" s="95"/>
      <c r="P309" s="96"/>
      <c r="Q309" s="69" t="str">
        <f t="shared" si="20"/>
        <v/>
      </c>
      <c r="R309" s="98"/>
      <c r="S309" s="98"/>
      <c r="T309" s="98"/>
      <c r="U309" s="99"/>
      <c r="V309" s="98"/>
      <c r="W309" s="98"/>
      <c r="X309" s="100" t="str">
        <f t="shared" si="21"/>
        <v/>
      </c>
      <c r="Y309" s="101"/>
      <c r="Z309" s="102"/>
      <c r="AA309" s="102"/>
      <c r="AB309" s="102"/>
      <c r="AC309" s="103" t="str">
        <f>'94KMInput'!T445</f>
        <v/>
      </c>
      <c r="AD309" s="104">
        <f>'94KMInput'!V445-'94KMInput'!U445</f>
        <v>0</v>
      </c>
      <c r="AE309" s="105" t="str">
        <f t="shared" si="4"/>
        <v/>
      </c>
      <c r="AF309" s="106">
        <v>3.75</v>
      </c>
      <c r="AG309" s="107">
        <f t="shared" si="5"/>
        <v>0</v>
      </c>
      <c r="AH309" s="108" t="str">
        <f>HYPERLINK('94KMInput'!AE445)</f>
        <v/>
      </c>
      <c r="AI309" s="108" t="str">
        <f>HYPERLINK('94KMInput'!AF445)</f>
        <v/>
      </c>
      <c r="AJ309" s="108" t="str">
        <f>HYPERLINK('94KMInput'!AG445)</f>
        <v/>
      </c>
      <c r="AK309" s="108" t="str">
        <f>HYPERLINK('94KMInput'!AH445)</f>
        <v/>
      </c>
      <c r="AL309" s="108" t="str">
        <f>HYPERLINK('94KMInput'!AI445)</f>
        <v/>
      </c>
      <c r="AM309" s="108" t="str">
        <f>HYPERLINK('94KMInput'!AJ445)</f>
        <v/>
      </c>
      <c r="AN309" s="108" t="str">
        <f>HYPERLINK('94KMInput'!AK445)</f>
        <v/>
      </c>
      <c r="AO309" s="108" t="str">
        <f>HYPERLINK('94KMInput'!AL445)</f>
        <v/>
      </c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</row>
    <row r="310" ht="10.5" customHeight="1">
      <c r="A310" s="87" t="str">
        <f t="shared" si="1"/>
        <v/>
      </c>
      <c r="B310" s="88" t="str">
        <f t="shared" si="2"/>
        <v/>
      </c>
      <c r="C310" s="88" t="str">
        <f t="shared" si="3"/>
        <v/>
      </c>
      <c r="D310" s="89" t="str">
        <f>'94KMInput'!B403</f>
        <v/>
      </c>
      <c r="E310" s="90" t="str">
        <f t="shared" si="19"/>
        <v/>
      </c>
      <c r="F310" s="91" t="str">
        <f>'94KMInput'!H403</f>
        <v/>
      </c>
      <c r="G310" s="90" t="str">
        <f>'94KMInput'!O403</f>
        <v/>
      </c>
      <c r="H310" s="90" t="str">
        <f>'94KMInput'!P403</f>
        <v/>
      </c>
      <c r="I310" s="90" t="str">
        <f>'94KMInput'!R403</f>
        <v/>
      </c>
      <c r="J310" s="91" t="str">
        <f>'94KMInput'!S403</f>
        <v/>
      </c>
      <c r="K310" s="92" t="str">
        <f>'94KMInput'!AD403</f>
        <v/>
      </c>
      <c r="L310" s="93"/>
      <c r="M310" s="94" t="str">
        <f>'94KMInput'!L403</f>
        <v/>
      </c>
      <c r="N310" s="90" t="str">
        <f>IF(M310="","",(IF(Q310='94KMInput'!K403,"","ERROR!")))</f>
        <v/>
      </c>
      <c r="O310" s="95"/>
      <c r="P310" s="96"/>
      <c r="Q310" s="69" t="str">
        <f t="shared" si="20"/>
        <v/>
      </c>
      <c r="R310" s="98"/>
      <c r="S310" s="98"/>
      <c r="T310" s="98"/>
      <c r="U310" s="99"/>
      <c r="V310" s="98"/>
      <c r="W310" s="98"/>
      <c r="X310" s="100" t="str">
        <f t="shared" si="21"/>
        <v/>
      </c>
      <c r="Y310" s="101"/>
      <c r="Z310" s="102"/>
      <c r="AA310" s="102"/>
      <c r="AB310" s="102"/>
      <c r="AC310" s="103" t="str">
        <f>'94KMInput'!T446</f>
        <v/>
      </c>
      <c r="AD310" s="104">
        <f>'94KMInput'!V446-'94KMInput'!U446</f>
        <v>0</v>
      </c>
      <c r="AE310" s="105" t="str">
        <f t="shared" si="4"/>
        <v/>
      </c>
      <c r="AF310" s="106">
        <v>3.75</v>
      </c>
      <c r="AG310" s="107">
        <f t="shared" si="5"/>
        <v>0</v>
      </c>
      <c r="AH310" s="108" t="str">
        <f>HYPERLINK('94KMInput'!AE446)</f>
        <v/>
      </c>
      <c r="AI310" s="108" t="str">
        <f>HYPERLINK('94KMInput'!AF446)</f>
        <v/>
      </c>
      <c r="AJ310" s="108" t="str">
        <f>HYPERLINK('94KMInput'!AG446)</f>
        <v/>
      </c>
      <c r="AK310" s="108" t="str">
        <f>HYPERLINK('94KMInput'!AH446)</f>
        <v/>
      </c>
      <c r="AL310" s="108" t="str">
        <f>HYPERLINK('94KMInput'!AI446)</f>
        <v/>
      </c>
      <c r="AM310" s="108" t="str">
        <f>HYPERLINK('94KMInput'!AJ446)</f>
        <v/>
      </c>
      <c r="AN310" s="108" t="str">
        <f>HYPERLINK('94KMInput'!AK446)</f>
        <v/>
      </c>
      <c r="AO310" s="108" t="str">
        <f>HYPERLINK('94KMInput'!AL446)</f>
        <v/>
      </c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  <c r="CH310" s="88"/>
      <c r="CI310" s="88"/>
      <c r="CJ310" s="88"/>
      <c r="CK310" s="88"/>
      <c r="CL310" s="88"/>
      <c r="CM310" s="88"/>
      <c r="CN310" s="88"/>
      <c r="CO310" s="88"/>
      <c r="CP310" s="88"/>
      <c r="CQ310" s="88"/>
      <c r="CR310" s="88"/>
      <c r="CS310" s="88"/>
      <c r="CT310" s="88"/>
      <c r="CU310" s="88"/>
      <c r="CV310" s="88"/>
      <c r="CW310" s="88"/>
      <c r="CX310" s="88"/>
      <c r="CY310" s="88"/>
      <c r="CZ310" s="88"/>
      <c r="DA310" s="88"/>
      <c r="DB310" s="88"/>
      <c r="DC310" s="88"/>
    </row>
    <row r="311" ht="10.5" customHeight="1">
      <c r="A311" s="87" t="str">
        <f t="shared" si="1"/>
        <v/>
      </c>
      <c r="B311" s="88" t="str">
        <f t="shared" si="2"/>
        <v/>
      </c>
      <c r="C311" s="88" t="str">
        <f t="shared" si="3"/>
        <v/>
      </c>
      <c r="D311" s="89" t="str">
        <f>'94KMInput'!B404</f>
        <v/>
      </c>
      <c r="E311" s="90" t="str">
        <f t="shared" si="19"/>
        <v/>
      </c>
      <c r="F311" s="91" t="str">
        <f>'94KMInput'!H404</f>
        <v/>
      </c>
      <c r="G311" s="90" t="str">
        <f>'94KMInput'!O404</f>
        <v/>
      </c>
      <c r="H311" s="90" t="str">
        <f>'94KMInput'!P404</f>
        <v/>
      </c>
      <c r="I311" s="90" t="str">
        <f>'94KMInput'!R404</f>
        <v/>
      </c>
      <c r="J311" s="91" t="str">
        <f>'94KMInput'!S404</f>
        <v/>
      </c>
      <c r="K311" s="92" t="str">
        <f>'94KMInput'!AD404</f>
        <v/>
      </c>
      <c r="L311" s="93"/>
      <c r="M311" s="94" t="str">
        <f>'94KMInput'!L404</f>
        <v/>
      </c>
      <c r="N311" s="90" t="str">
        <f>IF(M311="","",(IF(Q311='94KMInput'!K404,"","ERROR!")))</f>
        <v/>
      </c>
      <c r="O311" s="95"/>
      <c r="P311" s="96"/>
      <c r="Q311" s="69" t="str">
        <f t="shared" si="20"/>
        <v/>
      </c>
      <c r="R311" s="98"/>
      <c r="S311" s="98"/>
      <c r="T311" s="98"/>
      <c r="U311" s="99"/>
      <c r="V311" s="98"/>
      <c r="W311" s="98"/>
      <c r="X311" s="100" t="str">
        <f t="shared" si="21"/>
        <v/>
      </c>
      <c r="Y311" s="101"/>
      <c r="Z311" s="102"/>
      <c r="AA311" s="102"/>
      <c r="AB311" s="102"/>
      <c r="AC311" s="103" t="str">
        <f>'94KMInput'!T447</f>
        <v/>
      </c>
      <c r="AD311" s="104">
        <f>'94KMInput'!V447-'94KMInput'!U447</f>
        <v>0</v>
      </c>
      <c r="AE311" s="105" t="str">
        <f t="shared" si="4"/>
        <v/>
      </c>
      <c r="AF311" s="106">
        <v>3.75</v>
      </c>
      <c r="AG311" s="107">
        <f t="shared" si="5"/>
        <v>0</v>
      </c>
      <c r="AH311" s="108" t="str">
        <f>HYPERLINK('94KMInput'!AE447)</f>
        <v/>
      </c>
      <c r="AI311" s="108" t="str">
        <f>HYPERLINK('94KMInput'!AF447)</f>
        <v/>
      </c>
      <c r="AJ311" s="108" t="str">
        <f>HYPERLINK('94KMInput'!AG447)</f>
        <v/>
      </c>
      <c r="AK311" s="108" t="str">
        <f>HYPERLINK('94KMInput'!AH447)</f>
        <v/>
      </c>
      <c r="AL311" s="108" t="str">
        <f>HYPERLINK('94KMInput'!AI447)</f>
        <v/>
      </c>
      <c r="AM311" s="108" t="str">
        <f>HYPERLINK('94KMInput'!AJ447)</f>
        <v/>
      </c>
      <c r="AN311" s="108" t="str">
        <f>HYPERLINK('94KMInput'!AK447)</f>
        <v/>
      </c>
      <c r="AO311" s="108" t="str">
        <f>HYPERLINK('94KMInput'!AL447)</f>
        <v/>
      </c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  <c r="CH311" s="88"/>
      <c r="CI311" s="88"/>
      <c r="CJ311" s="88"/>
      <c r="CK311" s="88"/>
      <c r="CL311" s="88"/>
      <c r="CM311" s="88"/>
      <c r="CN311" s="88"/>
      <c r="CO311" s="88"/>
      <c r="CP311" s="88"/>
      <c r="CQ311" s="88"/>
      <c r="CR311" s="88"/>
      <c r="CS311" s="88"/>
      <c r="CT311" s="88"/>
      <c r="CU311" s="88"/>
      <c r="CV311" s="88"/>
      <c r="CW311" s="88"/>
      <c r="CX311" s="88"/>
      <c r="CY311" s="88"/>
      <c r="CZ311" s="88"/>
      <c r="DA311" s="88"/>
      <c r="DB311" s="88"/>
      <c r="DC311" s="88"/>
    </row>
    <row r="312" ht="10.5" customHeight="1">
      <c r="A312" s="87" t="str">
        <f t="shared" si="1"/>
        <v/>
      </c>
      <c r="B312" s="88" t="str">
        <f t="shared" si="2"/>
        <v/>
      </c>
      <c r="C312" s="88" t="str">
        <f t="shared" si="3"/>
        <v/>
      </c>
      <c r="D312" s="89" t="str">
        <f>'94KMInput'!B405</f>
        <v/>
      </c>
      <c r="E312" s="90" t="str">
        <f t="shared" si="19"/>
        <v/>
      </c>
      <c r="F312" s="91" t="str">
        <f>'94KMInput'!H405</f>
        <v/>
      </c>
      <c r="G312" s="90" t="str">
        <f>'94KMInput'!O405</f>
        <v/>
      </c>
      <c r="H312" s="90" t="str">
        <f>'94KMInput'!P405</f>
        <v/>
      </c>
      <c r="I312" s="90" t="str">
        <f>'94KMInput'!R405</f>
        <v/>
      </c>
      <c r="J312" s="91" t="str">
        <f>'94KMInput'!S405</f>
        <v/>
      </c>
      <c r="K312" s="92" t="str">
        <f>'94KMInput'!AD405</f>
        <v/>
      </c>
      <c r="L312" s="93"/>
      <c r="M312" s="94" t="str">
        <f>'94KMInput'!L405</f>
        <v/>
      </c>
      <c r="N312" s="90" t="str">
        <f>IF(M312="","",(IF(Q312='94KMInput'!K405,"","ERROR!")))</f>
        <v/>
      </c>
      <c r="O312" s="95"/>
      <c r="P312" s="96"/>
      <c r="Q312" s="69" t="str">
        <f t="shared" si="20"/>
        <v/>
      </c>
      <c r="R312" s="98"/>
      <c r="S312" s="98"/>
      <c r="T312" s="98"/>
      <c r="U312" s="99"/>
      <c r="V312" s="98"/>
      <c r="W312" s="98"/>
      <c r="X312" s="100" t="str">
        <f t="shared" si="21"/>
        <v/>
      </c>
      <c r="Y312" s="101"/>
      <c r="Z312" s="102"/>
      <c r="AA312" s="102"/>
      <c r="AB312" s="102"/>
      <c r="AC312" s="103" t="str">
        <f>'94KMInput'!T448</f>
        <v/>
      </c>
      <c r="AD312" s="104">
        <f>'94KMInput'!V448-'94KMInput'!U448</f>
        <v>0</v>
      </c>
      <c r="AE312" s="105" t="str">
        <f t="shared" si="4"/>
        <v/>
      </c>
      <c r="AF312" s="106">
        <v>3.75</v>
      </c>
      <c r="AG312" s="107">
        <f t="shared" si="5"/>
        <v>0</v>
      </c>
      <c r="AH312" s="108" t="str">
        <f>HYPERLINK('94KMInput'!AE448)</f>
        <v/>
      </c>
      <c r="AI312" s="108" t="str">
        <f>HYPERLINK('94KMInput'!AF448)</f>
        <v/>
      </c>
      <c r="AJ312" s="108" t="str">
        <f>HYPERLINK('94KMInput'!AG448)</f>
        <v/>
      </c>
      <c r="AK312" s="108" t="str">
        <f>HYPERLINK('94KMInput'!AH448)</f>
        <v/>
      </c>
      <c r="AL312" s="108" t="str">
        <f>HYPERLINK('94KMInput'!AI448)</f>
        <v/>
      </c>
      <c r="AM312" s="108" t="str">
        <f>HYPERLINK('94KMInput'!AJ448)</f>
        <v/>
      </c>
      <c r="AN312" s="108" t="str">
        <f>HYPERLINK('94KMInput'!AK448)</f>
        <v/>
      </c>
      <c r="AO312" s="108" t="str">
        <f>HYPERLINK('94KMInput'!AL448)</f>
        <v/>
      </c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  <c r="CH312" s="88"/>
      <c r="CI312" s="88"/>
      <c r="CJ312" s="88"/>
      <c r="CK312" s="88"/>
      <c r="CL312" s="88"/>
      <c r="CM312" s="88"/>
      <c r="CN312" s="88"/>
      <c r="CO312" s="88"/>
      <c r="CP312" s="88"/>
      <c r="CQ312" s="88"/>
      <c r="CR312" s="88"/>
      <c r="CS312" s="88"/>
      <c r="CT312" s="88"/>
      <c r="CU312" s="88"/>
      <c r="CV312" s="88"/>
      <c r="CW312" s="88"/>
      <c r="CX312" s="88"/>
      <c r="CY312" s="88"/>
      <c r="CZ312" s="88"/>
      <c r="DA312" s="88"/>
      <c r="DB312" s="88"/>
      <c r="DC312" s="88"/>
    </row>
    <row r="313" ht="10.5" customHeight="1">
      <c r="A313" s="87" t="str">
        <f t="shared" si="1"/>
        <v/>
      </c>
      <c r="B313" s="88" t="str">
        <f t="shared" si="2"/>
        <v/>
      </c>
      <c r="C313" s="88" t="str">
        <f t="shared" si="3"/>
        <v/>
      </c>
      <c r="D313" s="89" t="str">
        <f>'94KMInput'!B406</f>
        <v/>
      </c>
      <c r="E313" s="90" t="str">
        <f t="shared" si="19"/>
        <v/>
      </c>
      <c r="F313" s="91" t="str">
        <f>'94KMInput'!H406</f>
        <v/>
      </c>
      <c r="G313" s="90" t="str">
        <f>'94KMInput'!O406</f>
        <v/>
      </c>
      <c r="H313" s="90" t="str">
        <f>'94KMInput'!P406</f>
        <v/>
      </c>
      <c r="I313" s="90" t="str">
        <f>'94KMInput'!R406</f>
        <v/>
      </c>
      <c r="J313" s="91" t="str">
        <f>'94KMInput'!S406</f>
        <v/>
      </c>
      <c r="K313" s="92" t="str">
        <f>'94KMInput'!AD406</f>
        <v/>
      </c>
      <c r="L313" s="93"/>
      <c r="M313" s="94" t="str">
        <f>'94KMInput'!L406</f>
        <v/>
      </c>
      <c r="N313" s="90" t="str">
        <f>IF(M313="","",(IF(Q313='94KMInput'!K406,"","ERROR!")))</f>
        <v/>
      </c>
      <c r="O313" s="95"/>
      <c r="P313" s="96"/>
      <c r="Q313" s="69" t="str">
        <f t="shared" si="20"/>
        <v/>
      </c>
      <c r="R313" s="98"/>
      <c r="S313" s="98"/>
      <c r="T313" s="98"/>
      <c r="U313" s="99"/>
      <c r="V313" s="98"/>
      <c r="W313" s="98"/>
      <c r="X313" s="100" t="str">
        <f t="shared" si="21"/>
        <v/>
      </c>
      <c r="Y313" s="101"/>
      <c r="Z313" s="102"/>
      <c r="AA313" s="102"/>
      <c r="AB313" s="102"/>
      <c r="AC313" s="103" t="str">
        <f>'94KMInput'!T449</f>
        <v/>
      </c>
      <c r="AD313" s="104">
        <f>'94KMInput'!V449-'94KMInput'!U449</f>
        <v>0</v>
      </c>
      <c r="AE313" s="105" t="str">
        <f t="shared" si="4"/>
        <v/>
      </c>
      <c r="AF313" s="106">
        <v>3.75</v>
      </c>
      <c r="AG313" s="107">
        <f t="shared" si="5"/>
        <v>0</v>
      </c>
      <c r="AH313" s="108" t="str">
        <f>HYPERLINK('94KMInput'!AE449)</f>
        <v/>
      </c>
      <c r="AI313" s="108" t="str">
        <f>HYPERLINK('94KMInput'!AF449)</f>
        <v/>
      </c>
      <c r="AJ313" s="108" t="str">
        <f>HYPERLINK('94KMInput'!AG449)</f>
        <v/>
      </c>
      <c r="AK313" s="108" t="str">
        <f>HYPERLINK('94KMInput'!AH449)</f>
        <v/>
      </c>
      <c r="AL313" s="108" t="str">
        <f>HYPERLINK('94KMInput'!AI449)</f>
        <v/>
      </c>
      <c r="AM313" s="108" t="str">
        <f>HYPERLINK('94KMInput'!AJ449)</f>
        <v/>
      </c>
      <c r="AN313" s="108" t="str">
        <f>HYPERLINK('94KMInput'!AK449)</f>
        <v/>
      </c>
      <c r="AO313" s="108" t="str">
        <f>HYPERLINK('94KMInput'!AL449)</f>
        <v/>
      </c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  <c r="CH313" s="88"/>
      <c r="CI313" s="88"/>
      <c r="CJ313" s="88"/>
      <c r="CK313" s="88"/>
      <c r="CL313" s="88"/>
      <c r="CM313" s="88"/>
      <c r="CN313" s="88"/>
      <c r="CO313" s="88"/>
      <c r="CP313" s="88"/>
      <c r="CQ313" s="88"/>
      <c r="CR313" s="88"/>
      <c r="CS313" s="88"/>
      <c r="CT313" s="88"/>
      <c r="CU313" s="88"/>
      <c r="CV313" s="88"/>
      <c r="CW313" s="88"/>
      <c r="CX313" s="88"/>
      <c r="CY313" s="88"/>
      <c r="CZ313" s="88"/>
      <c r="DA313" s="88"/>
      <c r="DB313" s="88"/>
      <c r="DC313" s="88"/>
    </row>
    <row r="314" ht="10.5" customHeight="1">
      <c r="A314" s="87" t="str">
        <f t="shared" si="1"/>
        <v/>
      </c>
      <c r="B314" s="88" t="str">
        <f t="shared" si="2"/>
        <v/>
      </c>
      <c r="C314" s="88" t="str">
        <f t="shared" si="3"/>
        <v/>
      </c>
      <c r="D314" s="89" t="str">
        <f>'94KMInput'!B407</f>
        <v/>
      </c>
      <c r="E314" s="90" t="str">
        <f t="shared" si="19"/>
        <v/>
      </c>
      <c r="F314" s="91" t="str">
        <f>'94KMInput'!H407</f>
        <v/>
      </c>
      <c r="G314" s="90" t="str">
        <f>'94KMInput'!O407</f>
        <v/>
      </c>
      <c r="H314" s="90" t="str">
        <f>'94KMInput'!P407</f>
        <v/>
      </c>
      <c r="I314" s="90" t="str">
        <f>'94KMInput'!R407</f>
        <v/>
      </c>
      <c r="J314" s="91" t="str">
        <f>'94KMInput'!S407</f>
        <v/>
      </c>
      <c r="K314" s="92" t="str">
        <f>'94KMInput'!AD407</f>
        <v/>
      </c>
      <c r="L314" s="93"/>
      <c r="M314" s="94" t="str">
        <f>'94KMInput'!L407</f>
        <v/>
      </c>
      <c r="N314" s="90" t="str">
        <f>IF(M314="","",(IF(Q314='94KMInput'!K407,"","ERROR!")))</f>
        <v/>
      </c>
      <c r="O314" s="95"/>
      <c r="P314" s="96"/>
      <c r="Q314" s="69" t="str">
        <f t="shared" si="20"/>
        <v/>
      </c>
      <c r="R314" s="98"/>
      <c r="S314" s="98"/>
      <c r="T314" s="98"/>
      <c r="U314" s="99"/>
      <c r="V314" s="98"/>
      <c r="W314" s="98"/>
      <c r="X314" s="100" t="str">
        <f t="shared" si="21"/>
        <v/>
      </c>
      <c r="Y314" s="101"/>
      <c r="Z314" s="102"/>
      <c r="AA314" s="102"/>
      <c r="AB314" s="102"/>
      <c r="AC314" s="103" t="str">
        <f>'94KMInput'!T450</f>
        <v/>
      </c>
      <c r="AD314" s="104">
        <f>'94KMInput'!V450-'94KMInput'!U450</f>
        <v>0</v>
      </c>
      <c r="AE314" s="105" t="str">
        <f t="shared" si="4"/>
        <v/>
      </c>
      <c r="AF314" s="106">
        <v>3.75</v>
      </c>
      <c r="AG314" s="107">
        <f t="shared" si="5"/>
        <v>0</v>
      </c>
      <c r="AH314" s="108" t="str">
        <f>HYPERLINK('94KMInput'!AE450)</f>
        <v/>
      </c>
      <c r="AI314" s="108" t="str">
        <f>HYPERLINK('94KMInput'!AF450)</f>
        <v/>
      </c>
      <c r="AJ314" s="108" t="str">
        <f>HYPERLINK('94KMInput'!AG450)</f>
        <v/>
      </c>
      <c r="AK314" s="108" t="str">
        <f>HYPERLINK('94KMInput'!AH450)</f>
        <v/>
      </c>
      <c r="AL314" s="108" t="str">
        <f>HYPERLINK('94KMInput'!AI450)</f>
        <v/>
      </c>
      <c r="AM314" s="108" t="str">
        <f>HYPERLINK('94KMInput'!AJ450)</f>
        <v/>
      </c>
      <c r="AN314" s="108" t="str">
        <f>HYPERLINK('94KMInput'!AK450)</f>
        <v/>
      </c>
      <c r="AO314" s="108" t="str">
        <f>HYPERLINK('94KMInput'!AL450)</f>
        <v/>
      </c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  <c r="CH314" s="88"/>
      <c r="CI314" s="88"/>
      <c r="CJ314" s="88"/>
      <c r="CK314" s="88"/>
      <c r="CL314" s="88"/>
      <c r="CM314" s="88"/>
      <c r="CN314" s="88"/>
      <c r="CO314" s="88"/>
      <c r="CP314" s="88"/>
      <c r="CQ314" s="88"/>
      <c r="CR314" s="88"/>
      <c r="CS314" s="88"/>
      <c r="CT314" s="88"/>
      <c r="CU314" s="88"/>
      <c r="CV314" s="88"/>
      <c r="CW314" s="88"/>
      <c r="CX314" s="88"/>
      <c r="CY314" s="88"/>
      <c r="CZ314" s="88"/>
      <c r="DA314" s="88"/>
      <c r="DB314" s="88"/>
      <c r="DC314" s="88"/>
    </row>
    <row r="315" ht="10.5" customHeight="1">
      <c r="A315" s="87" t="str">
        <f t="shared" si="1"/>
        <v/>
      </c>
      <c r="B315" s="88" t="str">
        <f t="shared" si="2"/>
        <v/>
      </c>
      <c r="C315" s="88" t="str">
        <f t="shared" si="3"/>
        <v/>
      </c>
      <c r="D315" s="89" t="str">
        <f>'94KMInput'!B408</f>
        <v/>
      </c>
      <c r="E315" s="90" t="str">
        <f t="shared" si="19"/>
        <v/>
      </c>
      <c r="F315" s="91" t="str">
        <f>'94KMInput'!H408</f>
        <v/>
      </c>
      <c r="G315" s="90" t="str">
        <f>'94KMInput'!O408</f>
        <v/>
      </c>
      <c r="H315" s="90" t="str">
        <f>'94KMInput'!P408</f>
        <v/>
      </c>
      <c r="I315" s="90" t="str">
        <f>'94KMInput'!R408</f>
        <v/>
      </c>
      <c r="J315" s="91" t="str">
        <f>'94KMInput'!S408</f>
        <v/>
      </c>
      <c r="K315" s="92" t="str">
        <f>'94KMInput'!AD408</f>
        <v/>
      </c>
      <c r="L315" s="93"/>
      <c r="M315" s="94" t="str">
        <f>'94KMInput'!L408</f>
        <v/>
      </c>
      <c r="N315" s="90" t="str">
        <f>IF(M315="","",(IF(Q315='94KMInput'!K408,"","ERROR!")))</f>
        <v/>
      </c>
      <c r="O315" s="95"/>
      <c r="P315" s="96"/>
      <c r="Q315" s="69" t="str">
        <f t="shared" si="20"/>
        <v/>
      </c>
      <c r="R315" s="98"/>
      <c r="S315" s="98"/>
      <c r="T315" s="98"/>
      <c r="U315" s="99"/>
      <c r="V315" s="98"/>
      <c r="W315" s="98"/>
      <c r="X315" s="100" t="str">
        <f t="shared" si="21"/>
        <v/>
      </c>
      <c r="Y315" s="101"/>
      <c r="Z315" s="102"/>
      <c r="AA315" s="102"/>
      <c r="AB315" s="102"/>
      <c r="AC315" s="103" t="str">
        <f>'94KMInput'!T451</f>
        <v/>
      </c>
      <c r="AD315" s="104">
        <f>'94KMInput'!V451-'94KMInput'!U451</f>
        <v>0</v>
      </c>
      <c r="AE315" s="105" t="str">
        <f t="shared" si="4"/>
        <v/>
      </c>
      <c r="AF315" s="106">
        <v>3.75</v>
      </c>
      <c r="AG315" s="107">
        <f t="shared" si="5"/>
        <v>0</v>
      </c>
      <c r="AH315" s="108" t="str">
        <f>HYPERLINK('94KMInput'!AE451)</f>
        <v/>
      </c>
      <c r="AI315" s="108" t="str">
        <f>HYPERLINK('94KMInput'!AF451)</f>
        <v/>
      </c>
      <c r="AJ315" s="108" t="str">
        <f>HYPERLINK('94KMInput'!AG451)</f>
        <v/>
      </c>
      <c r="AK315" s="108" t="str">
        <f>HYPERLINK('94KMInput'!AH451)</f>
        <v/>
      </c>
      <c r="AL315" s="108" t="str">
        <f>HYPERLINK('94KMInput'!AI451)</f>
        <v/>
      </c>
      <c r="AM315" s="108" t="str">
        <f>HYPERLINK('94KMInput'!AJ451)</f>
        <v/>
      </c>
      <c r="AN315" s="108" t="str">
        <f>HYPERLINK('94KMInput'!AK451)</f>
        <v/>
      </c>
      <c r="AO315" s="108" t="str">
        <f>HYPERLINK('94KMInput'!AL451)</f>
        <v/>
      </c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  <c r="CH315" s="88"/>
      <c r="CI315" s="88"/>
      <c r="CJ315" s="88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V315" s="88"/>
      <c r="CW315" s="88"/>
      <c r="CX315" s="88"/>
      <c r="CY315" s="88"/>
      <c r="CZ315" s="88"/>
      <c r="DA315" s="88"/>
      <c r="DB315" s="88"/>
      <c r="DC315" s="88"/>
    </row>
    <row r="316" ht="10.5" customHeight="1">
      <c r="A316" s="87" t="str">
        <f t="shared" si="1"/>
        <v/>
      </c>
      <c r="B316" s="88" t="str">
        <f t="shared" si="2"/>
        <v/>
      </c>
      <c r="C316" s="88" t="str">
        <f t="shared" si="3"/>
        <v/>
      </c>
      <c r="D316" s="89" t="str">
        <f>'94KMInput'!B409</f>
        <v/>
      </c>
      <c r="E316" s="90" t="str">
        <f t="shared" si="19"/>
        <v/>
      </c>
      <c r="F316" s="91" t="str">
        <f>'94KMInput'!H409</f>
        <v/>
      </c>
      <c r="G316" s="90" t="str">
        <f>'94KMInput'!O409</f>
        <v/>
      </c>
      <c r="H316" s="90" t="str">
        <f>'94KMInput'!P409</f>
        <v/>
      </c>
      <c r="I316" s="90" t="str">
        <f>'94KMInput'!R409</f>
        <v/>
      </c>
      <c r="J316" s="91" t="str">
        <f>'94KMInput'!S409</f>
        <v/>
      </c>
      <c r="K316" s="92" t="str">
        <f>'94KMInput'!AD409</f>
        <v/>
      </c>
      <c r="L316" s="93"/>
      <c r="M316" s="94" t="str">
        <f>'94KMInput'!L409</f>
        <v/>
      </c>
      <c r="N316" s="90" t="str">
        <f>IF(M316="","",(IF(Q316='94KMInput'!K409,"","ERROR!")))</f>
        <v/>
      </c>
      <c r="O316" s="95"/>
      <c r="P316" s="96"/>
      <c r="Q316" s="69" t="str">
        <f t="shared" si="20"/>
        <v/>
      </c>
      <c r="R316" s="98"/>
      <c r="S316" s="98"/>
      <c r="T316" s="98"/>
      <c r="U316" s="99"/>
      <c r="V316" s="98"/>
      <c r="W316" s="98"/>
      <c r="X316" s="100" t="str">
        <f t="shared" si="21"/>
        <v/>
      </c>
      <c r="Y316" s="101"/>
      <c r="Z316" s="102"/>
      <c r="AA316" s="102"/>
      <c r="AB316" s="102"/>
      <c r="AC316" s="103" t="str">
        <f>'94KMInput'!T452</f>
        <v/>
      </c>
      <c r="AD316" s="104">
        <f>'94KMInput'!V452-'94KMInput'!U452</f>
        <v>0</v>
      </c>
      <c r="AE316" s="105" t="str">
        <f t="shared" si="4"/>
        <v/>
      </c>
      <c r="AF316" s="106">
        <v>3.75</v>
      </c>
      <c r="AG316" s="107">
        <f t="shared" si="5"/>
        <v>0</v>
      </c>
      <c r="AH316" s="108" t="str">
        <f>HYPERLINK('94KMInput'!AE452)</f>
        <v/>
      </c>
      <c r="AI316" s="108" t="str">
        <f>HYPERLINK('94KMInput'!AF452)</f>
        <v/>
      </c>
      <c r="AJ316" s="108" t="str">
        <f>HYPERLINK('94KMInput'!AG452)</f>
        <v/>
      </c>
      <c r="AK316" s="108" t="str">
        <f>HYPERLINK('94KMInput'!AH452)</f>
        <v/>
      </c>
      <c r="AL316" s="108" t="str">
        <f>HYPERLINK('94KMInput'!AI452)</f>
        <v/>
      </c>
      <c r="AM316" s="108" t="str">
        <f>HYPERLINK('94KMInput'!AJ452)</f>
        <v/>
      </c>
      <c r="AN316" s="108" t="str">
        <f>HYPERLINK('94KMInput'!AK452)</f>
        <v/>
      </c>
      <c r="AO316" s="108" t="str">
        <f>HYPERLINK('94KMInput'!AL452)</f>
        <v/>
      </c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  <c r="CH316" s="88"/>
      <c r="CI316" s="88"/>
      <c r="CJ316" s="88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</row>
    <row r="317" ht="10.5" customHeight="1">
      <c r="A317" s="87" t="str">
        <f t="shared" si="1"/>
        <v/>
      </c>
      <c r="B317" s="88" t="str">
        <f t="shared" si="2"/>
        <v/>
      </c>
      <c r="C317" s="88" t="str">
        <f t="shared" si="3"/>
        <v/>
      </c>
      <c r="D317" s="89" t="str">
        <f>'94KMInput'!B410</f>
        <v/>
      </c>
      <c r="E317" s="90" t="str">
        <f t="shared" si="19"/>
        <v/>
      </c>
      <c r="F317" s="91" t="str">
        <f>'94KMInput'!H410</f>
        <v/>
      </c>
      <c r="G317" s="90" t="str">
        <f>'94KMInput'!O410</f>
        <v/>
      </c>
      <c r="H317" s="90" t="str">
        <f>'94KMInput'!P410</f>
        <v/>
      </c>
      <c r="I317" s="90" t="str">
        <f>'94KMInput'!R410</f>
        <v/>
      </c>
      <c r="J317" s="91" t="str">
        <f>'94KMInput'!S410</f>
        <v/>
      </c>
      <c r="K317" s="92" t="str">
        <f>'94KMInput'!AD410</f>
        <v/>
      </c>
      <c r="L317" s="93"/>
      <c r="M317" s="94" t="str">
        <f>'94KMInput'!L410</f>
        <v/>
      </c>
      <c r="N317" s="90" t="str">
        <f>IF(M317="","",(IF(Q317='94KMInput'!K410,"","ERROR!")))</f>
        <v/>
      </c>
      <c r="O317" s="95"/>
      <c r="P317" s="96"/>
      <c r="Q317" s="69" t="str">
        <f t="shared" si="20"/>
        <v/>
      </c>
      <c r="R317" s="98"/>
      <c r="S317" s="98"/>
      <c r="T317" s="98"/>
      <c r="U317" s="99"/>
      <c r="V317" s="98"/>
      <c r="W317" s="98"/>
      <c r="X317" s="100" t="str">
        <f t="shared" si="21"/>
        <v/>
      </c>
      <c r="Y317" s="101"/>
      <c r="Z317" s="102"/>
      <c r="AA317" s="102"/>
      <c r="AB317" s="102"/>
      <c r="AC317" s="103" t="str">
        <f>'94KMInput'!T453</f>
        <v/>
      </c>
      <c r="AD317" s="104">
        <f>'94KMInput'!V453-'94KMInput'!U453</f>
        <v>0</v>
      </c>
      <c r="AE317" s="105" t="str">
        <f t="shared" si="4"/>
        <v/>
      </c>
      <c r="AF317" s="106">
        <v>3.75</v>
      </c>
      <c r="AG317" s="107">
        <f t="shared" si="5"/>
        <v>0</v>
      </c>
      <c r="AH317" s="108" t="str">
        <f>HYPERLINK('94KMInput'!AE453)</f>
        <v/>
      </c>
      <c r="AI317" s="108" t="str">
        <f>HYPERLINK('94KMInput'!AF453)</f>
        <v/>
      </c>
      <c r="AJ317" s="108" t="str">
        <f>HYPERLINK('94KMInput'!AG453)</f>
        <v/>
      </c>
      <c r="AK317" s="108" t="str">
        <f>HYPERLINK('94KMInput'!AH453)</f>
        <v/>
      </c>
      <c r="AL317" s="108" t="str">
        <f>HYPERLINK('94KMInput'!AI453)</f>
        <v/>
      </c>
      <c r="AM317" s="108" t="str">
        <f>HYPERLINK('94KMInput'!AJ453)</f>
        <v/>
      </c>
      <c r="AN317" s="108" t="str">
        <f>HYPERLINK('94KMInput'!AK453)</f>
        <v/>
      </c>
      <c r="AO317" s="108" t="str">
        <f>HYPERLINK('94KMInput'!AL453)</f>
        <v/>
      </c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  <c r="CH317" s="88"/>
      <c r="CI317" s="88"/>
      <c r="CJ317" s="88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</row>
    <row r="318" ht="10.5" customHeight="1">
      <c r="A318" s="87" t="str">
        <f t="shared" si="1"/>
        <v/>
      </c>
      <c r="B318" s="88" t="str">
        <f t="shared" si="2"/>
        <v/>
      </c>
      <c r="C318" s="88" t="str">
        <f t="shared" si="3"/>
        <v/>
      </c>
      <c r="D318" s="89" t="str">
        <f>'94KMInput'!B411</f>
        <v/>
      </c>
      <c r="E318" s="90" t="str">
        <f t="shared" si="19"/>
        <v/>
      </c>
      <c r="F318" s="91" t="str">
        <f>'94KMInput'!H411</f>
        <v/>
      </c>
      <c r="G318" s="90" t="str">
        <f>'94KMInput'!O411</f>
        <v/>
      </c>
      <c r="H318" s="90" t="str">
        <f>'94KMInput'!P411</f>
        <v/>
      </c>
      <c r="I318" s="90" t="str">
        <f>'94KMInput'!R411</f>
        <v/>
      </c>
      <c r="J318" s="91" t="str">
        <f>'94KMInput'!S411</f>
        <v/>
      </c>
      <c r="K318" s="92" t="str">
        <f>'94KMInput'!AD411</f>
        <v/>
      </c>
      <c r="L318" s="93"/>
      <c r="M318" s="94" t="str">
        <f>'94KMInput'!L411</f>
        <v/>
      </c>
      <c r="N318" s="90" t="str">
        <f>IF(M318="","",(IF(Q318='94KMInput'!K411,"","ERROR!")))</f>
        <v/>
      </c>
      <c r="O318" s="95"/>
      <c r="P318" s="96"/>
      <c r="Q318" s="69" t="str">
        <f t="shared" si="20"/>
        <v/>
      </c>
      <c r="R318" s="98"/>
      <c r="S318" s="98"/>
      <c r="T318" s="98"/>
      <c r="U318" s="99"/>
      <c r="V318" s="98"/>
      <c r="W318" s="98"/>
      <c r="X318" s="100" t="str">
        <f t="shared" si="21"/>
        <v/>
      </c>
      <c r="Y318" s="101"/>
      <c r="Z318" s="102"/>
      <c r="AA318" s="102"/>
      <c r="AB318" s="102"/>
      <c r="AC318" s="103" t="str">
        <f>'94KMInput'!T454</f>
        <v/>
      </c>
      <c r="AD318" s="104">
        <f>'94KMInput'!V454-'94KMInput'!U454</f>
        <v>0</v>
      </c>
      <c r="AE318" s="105" t="str">
        <f t="shared" si="4"/>
        <v/>
      </c>
      <c r="AF318" s="106">
        <v>3.75</v>
      </c>
      <c r="AG318" s="107">
        <f t="shared" si="5"/>
        <v>0</v>
      </c>
      <c r="AH318" s="108" t="str">
        <f>HYPERLINK('94KMInput'!AE454)</f>
        <v/>
      </c>
      <c r="AI318" s="108" t="str">
        <f>HYPERLINK('94KMInput'!AF454)</f>
        <v/>
      </c>
      <c r="AJ318" s="108" t="str">
        <f>HYPERLINK('94KMInput'!AG454)</f>
        <v/>
      </c>
      <c r="AK318" s="108" t="str">
        <f>HYPERLINK('94KMInput'!AH454)</f>
        <v/>
      </c>
      <c r="AL318" s="108" t="str">
        <f>HYPERLINK('94KMInput'!AI454)</f>
        <v/>
      </c>
      <c r="AM318" s="108" t="str">
        <f>HYPERLINK('94KMInput'!AJ454)</f>
        <v/>
      </c>
      <c r="AN318" s="108" t="str">
        <f>HYPERLINK('94KMInput'!AK454)</f>
        <v/>
      </c>
      <c r="AO318" s="108" t="str">
        <f>HYPERLINK('94KMInput'!AL454)</f>
        <v/>
      </c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  <c r="CH318" s="88"/>
      <c r="CI318" s="88"/>
      <c r="CJ318" s="88"/>
      <c r="CK318" s="88"/>
      <c r="CL318" s="88"/>
      <c r="CM318" s="88"/>
      <c r="CN318" s="88"/>
      <c r="CO318" s="88"/>
      <c r="CP318" s="88"/>
      <c r="CQ318" s="88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</row>
    <row r="319" ht="10.5" customHeight="1">
      <c r="A319" s="87" t="str">
        <f t="shared" si="1"/>
        <v/>
      </c>
      <c r="B319" s="88" t="str">
        <f t="shared" si="2"/>
        <v/>
      </c>
      <c r="C319" s="88" t="str">
        <f t="shared" si="3"/>
        <v/>
      </c>
      <c r="D319" s="89" t="str">
        <f>'94KMInput'!B412</f>
        <v/>
      </c>
      <c r="E319" s="90" t="str">
        <f t="shared" si="19"/>
        <v/>
      </c>
      <c r="F319" s="91" t="str">
        <f>'94KMInput'!H412</f>
        <v/>
      </c>
      <c r="G319" s="90" t="str">
        <f>'94KMInput'!O412</f>
        <v/>
      </c>
      <c r="H319" s="90" t="str">
        <f>'94KMInput'!P412</f>
        <v/>
      </c>
      <c r="I319" s="90" t="str">
        <f>'94KMInput'!R412</f>
        <v/>
      </c>
      <c r="J319" s="91" t="str">
        <f>'94KMInput'!S412</f>
        <v/>
      </c>
      <c r="K319" s="92" t="str">
        <f>'94KMInput'!AD412</f>
        <v/>
      </c>
      <c r="L319" s="93"/>
      <c r="M319" s="94" t="str">
        <f>'94KMInput'!L412</f>
        <v/>
      </c>
      <c r="N319" s="90" t="str">
        <f>IF(M319="","",(IF(Q319='94KMInput'!K412,"","ERROR!")))</f>
        <v/>
      </c>
      <c r="O319" s="95"/>
      <c r="P319" s="96"/>
      <c r="Q319" s="69" t="str">
        <f t="shared" si="20"/>
        <v/>
      </c>
      <c r="R319" s="98"/>
      <c r="S319" s="98"/>
      <c r="T319" s="98"/>
      <c r="U319" s="99"/>
      <c r="V319" s="98"/>
      <c r="W319" s="98"/>
      <c r="X319" s="100" t="str">
        <f t="shared" si="21"/>
        <v/>
      </c>
      <c r="Y319" s="101"/>
      <c r="Z319" s="102"/>
      <c r="AA319" s="102"/>
      <c r="AB319" s="102"/>
      <c r="AC319" s="103" t="str">
        <f>'94KMInput'!T455</f>
        <v/>
      </c>
      <c r="AD319" s="104">
        <f>'94KMInput'!V455-'94KMInput'!U455</f>
        <v>0</v>
      </c>
      <c r="AE319" s="105" t="str">
        <f t="shared" si="4"/>
        <v/>
      </c>
      <c r="AF319" s="106">
        <v>3.75</v>
      </c>
      <c r="AG319" s="107">
        <f t="shared" si="5"/>
        <v>0</v>
      </c>
      <c r="AH319" s="108" t="str">
        <f>HYPERLINK('94KMInput'!AE455)</f>
        <v/>
      </c>
      <c r="AI319" s="108" t="str">
        <f>HYPERLINK('94KMInput'!AF455)</f>
        <v/>
      </c>
      <c r="AJ319" s="108" t="str">
        <f>HYPERLINK('94KMInput'!AG455)</f>
        <v/>
      </c>
      <c r="AK319" s="108" t="str">
        <f>HYPERLINK('94KMInput'!AH455)</f>
        <v/>
      </c>
      <c r="AL319" s="108" t="str">
        <f>HYPERLINK('94KMInput'!AI455)</f>
        <v/>
      </c>
      <c r="AM319" s="108" t="str">
        <f>HYPERLINK('94KMInput'!AJ455)</f>
        <v/>
      </c>
      <c r="AN319" s="108" t="str">
        <f>HYPERLINK('94KMInput'!AK455)</f>
        <v/>
      </c>
      <c r="AO319" s="108" t="str">
        <f>HYPERLINK('94KMInput'!AL455)</f>
        <v/>
      </c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  <c r="CH319" s="88"/>
      <c r="CI319" s="88"/>
      <c r="CJ319" s="88"/>
      <c r="CK319" s="88"/>
      <c r="CL319" s="88"/>
      <c r="CM319" s="88"/>
      <c r="CN319" s="88"/>
      <c r="CO319" s="88"/>
      <c r="CP319" s="88"/>
      <c r="CQ319" s="88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</row>
    <row r="320" ht="10.5" customHeight="1">
      <c r="A320" s="87" t="str">
        <f t="shared" si="1"/>
        <v/>
      </c>
      <c r="B320" s="88" t="str">
        <f t="shared" si="2"/>
        <v/>
      </c>
      <c r="C320" s="88" t="str">
        <f t="shared" si="3"/>
        <v/>
      </c>
      <c r="D320" s="89" t="str">
        <f>'94KMInput'!B413</f>
        <v/>
      </c>
      <c r="E320" s="90" t="str">
        <f t="shared" si="19"/>
        <v/>
      </c>
      <c r="F320" s="91" t="str">
        <f>'94KMInput'!H413</f>
        <v/>
      </c>
      <c r="G320" s="90" t="str">
        <f>'94KMInput'!O413</f>
        <v/>
      </c>
      <c r="H320" s="90" t="str">
        <f>'94KMInput'!P413</f>
        <v/>
      </c>
      <c r="I320" s="90" t="str">
        <f>'94KMInput'!R413</f>
        <v/>
      </c>
      <c r="J320" s="91" t="str">
        <f>'94KMInput'!S413</f>
        <v/>
      </c>
      <c r="K320" s="92" t="str">
        <f>'94KMInput'!AD413</f>
        <v/>
      </c>
      <c r="L320" s="93"/>
      <c r="M320" s="94" t="str">
        <f>'94KMInput'!L413</f>
        <v/>
      </c>
      <c r="N320" s="90" t="str">
        <f>IF(M320="","",(IF(Q320='94KMInput'!K413,"","ERROR!")))</f>
        <v/>
      </c>
      <c r="O320" s="95"/>
      <c r="P320" s="96"/>
      <c r="Q320" s="69" t="str">
        <f t="shared" si="20"/>
        <v/>
      </c>
      <c r="R320" s="98"/>
      <c r="S320" s="98"/>
      <c r="T320" s="98"/>
      <c r="U320" s="99"/>
      <c r="V320" s="98"/>
      <c r="W320" s="98"/>
      <c r="X320" s="100" t="str">
        <f t="shared" si="21"/>
        <v/>
      </c>
      <c r="Y320" s="101"/>
      <c r="Z320" s="102"/>
      <c r="AA320" s="102"/>
      <c r="AB320" s="102"/>
      <c r="AC320" s="103" t="str">
        <f>'94KMInput'!T456</f>
        <v/>
      </c>
      <c r="AD320" s="104">
        <f>'94KMInput'!V456-'94KMInput'!U456</f>
        <v>0</v>
      </c>
      <c r="AE320" s="105" t="str">
        <f t="shared" si="4"/>
        <v/>
      </c>
      <c r="AF320" s="106">
        <v>3.75</v>
      </c>
      <c r="AG320" s="107">
        <f t="shared" si="5"/>
        <v>0</v>
      </c>
      <c r="AH320" s="108" t="str">
        <f>HYPERLINK('94KMInput'!AE456)</f>
        <v/>
      </c>
      <c r="AI320" s="108" t="str">
        <f>HYPERLINK('94KMInput'!AF456)</f>
        <v/>
      </c>
      <c r="AJ320" s="108" t="str">
        <f>HYPERLINK('94KMInput'!AG456)</f>
        <v/>
      </c>
      <c r="AK320" s="108" t="str">
        <f>HYPERLINK('94KMInput'!AH456)</f>
        <v/>
      </c>
      <c r="AL320" s="108" t="str">
        <f>HYPERLINK('94KMInput'!AI456)</f>
        <v/>
      </c>
      <c r="AM320" s="108" t="str">
        <f>HYPERLINK('94KMInput'!AJ456)</f>
        <v/>
      </c>
      <c r="AN320" s="108" t="str">
        <f>HYPERLINK('94KMInput'!AK456)</f>
        <v/>
      </c>
      <c r="AO320" s="108" t="str">
        <f>HYPERLINK('94KMInput'!AL456)</f>
        <v/>
      </c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  <c r="CH320" s="88"/>
      <c r="CI320" s="88"/>
      <c r="CJ320" s="88"/>
      <c r="CK320" s="88"/>
      <c r="CL320" s="88"/>
      <c r="CM320" s="88"/>
      <c r="CN320" s="88"/>
      <c r="CO320" s="88"/>
      <c r="CP320" s="88"/>
      <c r="CQ320" s="88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</row>
    <row r="321" ht="10.5" customHeight="1">
      <c r="A321" s="87" t="str">
        <f t="shared" si="1"/>
        <v/>
      </c>
      <c r="B321" s="88" t="str">
        <f t="shared" si="2"/>
        <v/>
      </c>
      <c r="C321" s="88" t="str">
        <f t="shared" si="3"/>
        <v/>
      </c>
      <c r="D321" s="89" t="str">
        <f>'94KMInput'!B414</f>
        <v/>
      </c>
      <c r="E321" s="90" t="str">
        <f t="shared" si="19"/>
        <v/>
      </c>
      <c r="F321" s="91" t="str">
        <f>'94KMInput'!H414</f>
        <v/>
      </c>
      <c r="G321" s="90" t="str">
        <f>'94KMInput'!O414</f>
        <v/>
      </c>
      <c r="H321" s="90" t="str">
        <f>'94KMInput'!P414</f>
        <v/>
      </c>
      <c r="I321" s="90" t="str">
        <f>'94KMInput'!R414</f>
        <v/>
      </c>
      <c r="J321" s="91" t="str">
        <f>'94KMInput'!S414</f>
        <v/>
      </c>
      <c r="K321" s="92" t="str">
        <f>'94KMInput'!AD414</f>
        <v/>
      </c>
      <c r="L321" s="93"/>
      <c r="M321" s="94" t="str">
        <f>'94KMInput'!L414</f>
        <v/>
      </c>
      <c r="N321" s="90" t="str">
        <f>IF(M321="","",(IF(Q321='94KMInput'!K414,"","ERROR!")))</f>
        <v/>
      </c>
      <c r="O321" s="95"/>
      <c r="P321" s="96"/>
      <c r="Q321" s="69" t="str">
        <f t="shared" si="20"/>
        <v/>
      </c>
      <c r="R321" s="98"/>
      <c r="S321" s="98"/>
      <c r="T321" s="98"/>
      <c r="U321" s="99"/>
      <c r="V321" s="98"/>
      <c r="W321" s="98"/>
      <c r="X321" s="100" t="str">
        <f t="shared" si="21"/>
        <v/>
      </c>
      <c r="Y321" s="101"/>
      <c r="Z321" s="102"/>
      <c r="AA321" s="102"/>
      <c r="AB321" s="102"/>
      <c r="AC321" s="103" t="str">
        <f>'94KMInput'!T457</f>
        <v/>
      </c>
      <c r="AD321" s="104">
        <f>'94KMInput'!V457-'94KMInput'!U457</f>
        <v>0</v>
      </c>
      <c r="AE321" s="105" t="str">
        <f t="shared" si="4"/>
        <v/>
      </c>
      <c r="AF321" s="106">
        <v>3.75</v>
      </c>
      <c r="AG321" s="107">
        <f t="shared" si="5"/>
        <v>0</v>
      </c>
      <c r="AH321" s="108" t="str">
        <f>HYPERLINK('94KMInput'!AE457)</f>
        <v/>
      </c>
      <c r="AI321" s="108" t="str">
        <f>HYPERLINK('94KMInput'!AF457)</f>
        <v/>
      </c>
      <c r="AJ321" s="108" t="str">
        <f>HYPERLINK('94KMInput'!AG457)</f>
        <v/>
      </c>
      <c r="AK321" s="108" t="str">
        <f>HYPERLINK('94KMInput'!AH457)</f>
        <v/>
      </c>
      <c r="AL321" s="108" t="str">
        <f>HYPERLINK('94KMInput'!AI457)</f>
        <v/>
      </c>
      <c r="AM321" s="108" t="str">
        <f>HYPERLINK('94KMInput'!AJ457)</f>
        <v/>
      </c>
      <c r="AN321" s="108" t="str">
        <f>HYPERLINK('94KMInput'!AK457)</f>
        <v/>
      </c>
      <c r="AO321" s="108" t="str">
        <f>HYPERLINK('94KMInput'!AL457)</f>
        <v/>
      </c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  <c r="CH321" s="88"/>
      <c r="CI321" s="88"/>
      <c r="CJ321" s="88"/>
      <c r="CK321" s="88"/>
      <c r="CL321" s="88"/>
      <c r="CM321" s="88"/>
      <c r="CN321" s="88"/>
      <c r="CO321" s="88"/>
      <c r="CP321" s="88"/>
      <c r="CQ321" s="88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</row>
    <row r="322" ht="10.5" customHeight="1">
      <c r="A322" s="87" t="str">
        <f t="shared" si="1"/>
        <v/>
      </c>
      <c r="B322" s="88" t="str">
        <f t="shared" si="2"/>
        <v/>
      </c>
      <c r="C322" s="88" t="str">
        <f t="shared" si="3"/>
        <v/>
      </c>
      <c r="D322" s="89" t="str">
        <f>'94KMInput'!B415</f>
        <v/>
      </c>
      <c r="E322" s="90" t="str">
        <f t="shared" si="19"/>
        <v/>
      </c>
      <c r="F322" s="91" t="str">
        <f>'94KMInput'!H415</f>
        <v/>
      </c>
      <c r="G322" s="90" t="str">
        <f>'94KMInput'!O415</f>
        <v/>
      </c>
      <c r="H322" s="90" t="str">
        <f>'94KMInput'!P415</f>
        <v/>
      </c>
      <c r="I322" s="90" t="str">
        <f>'94KMInput'!R415</f>
        <v/>
      </c>
      <c r="J322" s="91" t="str">
        <f>'94KMInput'!S415</f>
        <v/>
      </c>
      <c r="K322" s="92" t="str">
        <f>'94KMInput'!AD415</f>
        <v/>
      </c>
      <c r="L322" s="93"/>
      <c r="M322" s="94" t="str">
        <f>'94KMInput'!L415</f>
        <v/>
      </c>
      <c r="N322" s="90" t="str">
        <f>IF(M322="","",(IF(Q322='94KMInput'!K415,"","ERROR!")))</f>
        <v/>
      </c>
      <c r="O322" s="95"/>
      <c r="P322" s="96"/>
      <c r="Q322" s="69" t="str">
        <f t="shared" si="20"/>
        <v/>
      </c>
      <c r="R322" s="98"/>
      <c r="S322" s="98"/>
      <c r="T322" s="98"/>
      <c r="U322" s="99"/>
      <c r="V322" s="98"/>
      <c r="W322" s="98"/>
      <c r="X322" s="100" t="str">
        <f t="shared" si="21"/>
        <v/>
      </c>
      <c r="Y322" s="101"/>
      <c r="Z322" s="102"/>
      <c r="AA322" s="102"/>
      <c r="AB322" s="102"/>
      <c r="AC322" s="103" t="str">
        <f>'94KMInput'!T458</f>
        <v/>
      </c>
      <c r="AD322" s="104">
        <f>'94KMInput'!V458-'94KMInput'!U458</f>
        <v>0</v>
      </c>
      <c r="AE322" s="105" t="str">
        <f t="shared" si="4"/>
        <v/>
      </c>
      <c r="AF322" s="106">
        <v>3.75</v>
      </c>
      <c r="AG322" s="107">
        <f t="shared" si="5"/>
        <v>0</v>
      </c>
      <c r="AH322" s="108" t="str">
        <f>HYPERLINK('94KMInput'!AE458)</f>
        <v/>
      </c>
      <c r="AI322" s="108" t="str">
        <f>HYPERLINK('94KMInput'!AF458)</f>
        <v/>
      </c>
      <c r="AJ322" s="108" t="str">
        <f>HYPERLINK('94KMInput'!AG458)</f>
        <v/>
      </c>
      <c r="AK322" s="108" t="str">
        <f>HYPERLINK('94KMInput'!AH458)</f>
        <v/>
      </c>
      <c r="AL322" s="108" t="str">
        <f>HYPERLINK('94KMInput'!AI458)</f>
        <v/>
      </c>
      <c r="AM322" s="108" t="str">
        <f>HYPERLINK('94KMInput'!AJ458)</f>
        <v/>
      </c>
      <c r="AN322" s="108" t="str">
        <f>HYPERLINK('94KMInput'!AK458)</f>
        <v/>
      </c>
      <c r="AO322" s="108" t="str">
        <f>HYPERLINK('94KMInput'!AL458)</f>
        <v/>
      </c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  <c r="CH322" s="88"/>
      <c r="CI322" s="88"/>
      <c r="CJ322" s="88"/>
      <c r="CK322" s="88"/>
      <c r="CL322" s="88"/>
      <c r="CM322" s="88"/>
      <c r="CN322" s="88"/>
      <c r="CO322" s="88"/>
      <c r="CP322" s="88"/>
      <c r="CQ322" s="88"/>
      <c r="CR322" s="88"/>
      <c r="CS322" s="88"/>
      <c r="CT322" s="88"/>
      <c r="CU322" s="88"/>
      <c r="CV322" s="88"/>
      <c r="CW322" s="88"/>
      <c r="CX322" s="88"/>
      <c r="CY322" s="88"/>
      <c r="CZ322" s="88"/>
      <c r="DA322" s="88"/>
      <c r="DB322" s="88"/>
      <c r="DC322" s="88"/>
    </row>
    <row r="323" ht="10.5" customHeight="1">
      <c r="A323" s="87" t="str">
        <f t="shared" si="1"/>
        <v/>
      </c>
      <c r="B323" s="88" t="str">
        <f t="shared" si="2"/>
        <v/>
      </c>
      <c r="C323" s="88" t="str">
        <f t="shared" si="3"/>
        <v/>
      </c>
      <c r="D323" s="89" t="str">
        <f>'94KMInput'!B416</f>
        <v/>
      </c>
      <c r="E323" s="90" t="str">
        <f t="shared" si="19"/>
        <v/>
      </c>
      <c r="F323" s="91" t="str">
        <f>'94KMInput'!H416</f>
        <v/>
      </c>
      <c r="G323" s="90" t="str">
        <f>'94KMInput'!O416</f>
        <v/>
      </c>
      <c r="H323" s="90" t="str">
        <f>'94KMInput'!P416</f>
        <v/>
      </c>
      <c r="I323" s="90" t="str">
        <f>'94KMInput'!R416</f>
        <v/>
      </c>
      <c r="J323" s="91" t="str">
        <f>'94KMInput'!S416</f>
        <v/>
      </c>
      <c r="K323" s="92" t="str">
        <f>'94KMInput'!AD416</f>
        <v/>
      </c>
      <c r="L323" s="93"/>
      <c r="M323" s="94" t="str">
        <f>'94KMInput'!L416</f>
        <v/>
      </c>
      <c r="N323" s="90" t="str">
        <f>IF(M323="","",(IF(Q323='94KMInput'!K416,"","ERROR!")))</f>
        <v/>
      </c>
      <c r="O323" s="95"/>
      <c r="P323" s="96"/>
      <c r="Q323" s="69" t="str">
        <f t="shared" si="20"/>
        <v/>
      </c>
      <c r="R323" s="98"/>
      <c r="S323" s="98"/>
      <c r="T323" s="98"/>
      <c r="U323" s="99"/>
      <c r="V323" s="98"/>
      <c r="W323" s="98"/>
      <c r="X323" s="100" t="str">
        <f t="shared" si="21"/>
        <v/>
      </c>
      <c r="Y323" s="101"/>
      <c r="Z323" s="102"/>
      <c r="AA323" s="102"/>
      <c r="AB323" s="102"/>
      <c r="AC323" s="103" t="str">
        <f>'94KMInput'!T459</f>
        <v/>
      </c>
      <c r="AD323" s="104">
        <f>'94KMInput'!V459-'94KMInput'!U459</f>
        <v>0</v>
      </c>
      <c r="AE323" s="105" t="str">
        <f t="shared" si="4"/>
        <v/>
      </c>
      <c r="AF323" s="106">
        <v>3.75</v>
      </c>
      <c r="AG323" s="107">
        <f t="shared" si="5"/>
        <v>0</v>
      </c>
      <c r="AH323" s="108" t="str">
        <f>HYPERLINK('94KMInput'!AE459)</f>
        <v/>
      </c>
      <c r="AI323" s="108" t="str">
        <f>HYPERLINK('94KMInput'!AF459)</f>
        <v/>
      </c>
      <c r="AJ323" s="108" t="str">
        <f>HYPERLINK('94KMInput'!AG459)</f>
        <v/>
      </c>
      <c r="AK323" s="108" t="str">
        <f>HYPERLINK('94KMInput'!AH459)</f>
        <v/>
      </c>
      <c r="AL323" s="108" t="str">
        <f>HYPERLINK('94KMInput'!AI459)</f>
        <v/>
      </c>
      <c r="AM323" s="108" t="str">
        <f>HYPERLINK('94KMInput'!AJ459)</f>
        <v/>
      </c>
      <c r="AN323" s="108" t="str">
        <f>HYPERLINK('94KMInput'!AK459)</f>
        <v/>
      </c>
      <c r="AO323" s="108" t="str">
        <f>HYPERLINK('94KMInput'!AL459)</f>
        <v/>
      </c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  <c r="CH323" s="88"/>
      <c r="CI323" s="88"/>
      <c r="CJ323" s="88"/>
      <c r="CK323" s="88"/>
      <c r="CL323" s="88"/>
      <c r="CM323" s="88"/>
      <c r="CN323" s="88"/>
      <c r="CO323" s="88"/>
      <c r="CP323" s="88"/>
      <c r="CQ323" s="88"/>
      <c r="CR323" s="88"/>
      <c r="CS323" s="88"/>
      <c r="CT323" s="88"/>
      <c r="CU323" s="88"/>
      <c r="CV323" s="88"/>
      <c r="CW323" s="88"/>
      <c r="CX323" s="88"/>
      <c r="CY323" s="88"/>
      <c r="CZ323" s="88"/>
      <c r="DA323" s="88"/>
      <c r="DB323" s="88"/>
      <c r="DC323" s="88"/>
    </row>
    <row r="324" ht="10.5" customHeight="1">
      <c r="A324" s="87" t="str">
        <f t="shared" si="1"/>
        <v/>
      </c>
      <c r="B324" s="88" t="str">
        <f t="shared" si="2"/>
        <v/>
      </c>
      <c r="C324" s="88" t="str">
        <f t="shared" si="3"/>
        <v/>
      </c>
      <c r="D324" s="89" t="str">
        <f>'94KMInput'!B417</f>
        <v/>
      </c>
      <c r="E324" s="90" t="str">
        <f t="shared" si="19"/>
        <v/>
      </c>
      <c r="F324" s="91" t="str">
        <f>'94KMInput'!H417</f>
        <v/>
      </c>
      <c r="G324" s="90" t="str">
        <f>'94KMInput'!O417</f>
        <v/>
      </c>
      <c r="H324" s="90" t="str">
        <f>'94KMInput'!P417</f>
        <v/>
      </c>
      <c r="I324" s="90" t="str">
        <f>'94KMInput'!R417</f>
        <v/>
      </c>
      <c r="J324" s="91" t="str">
        <f>'94KMInput'!S417</f>
        <v/>
      </c>
      <c r="K324" s="92" t="str">
        <f>'94KMInput'!AD417</f>
        <v/>
      </c>
      <c r="L324" s="93"/>
      <c r="M324" s="94" t="str">
        <f>'94KMInput'!L417</f>
        <v/>
      </c>
      <c r="N324" s="90" t="str">
        <f>IF(M324="","",(IF(Q324='94KMInput'!K417,"","ERROR!")))</f>
        <v/>
      </c>
      <c r="O324" s="95"/>
      <c r="P324" s="96"/>
      <c r="Q324" s="69" t="str">
        <f t="shared" si="20"/>
        <v/>
      </c>
      <c r="R324" s="98"/>
      <c r="S324" s="98"/>
      <c r="T324" s="98"/>
      <c r="U324" s="99"/>
      <c r="V324" s="98"/>
      <c r="W324" s="98"/>
      <c r="X324" s="100" t="str">
        <f t="shared" si="21"/>
        <v/>
      </c>
      <c r="Y324" s="101"/>
      <c r="Z324" s="102"/>
      <c r="AA324" s="102"/>
      <c r="AB324" s="102"/>
      <c r="AC324" s="103" t="str">
        <f>'94KMInput'!T460</f>
        <v/>
      </c>
      <c r="AD324" s="104">
        <f>'94KMInput'!V460-'94KMInput'!U460</f>
        <v>0</v>
      </c>
      <c r="AE324" s="105" t="str">
        <f t="shared" si="4"/>
        <v/>
      </c>
      <c r="AF324" s="106">
        <v>3.75</v>
      </c>
      <c r="AG324" s="107">
        <f t="shared" si="5"/>
        <v>0</v>
      </c>
      <c r="AH324" s="108" t="str">
        <f>HYPERLINK('94KMInput'!AE460)</f>
        <v/>
      </c>
      <c r="AI324" s="108" t="str">
        <f>HYPERLINK('94KMInput'!AF460)</f>
        <v/>
      </c>
      <c r="AJ324" s="108" t="str">
        <f>HYPERLINK('94KMInput'!AG460)</f>
        <v/>
      </c>
      <c r="AK324" s="108" t="str">
        <f>HYPERLINK('94KMInput'!AH460)</f>
        <v/>
      </c>
      <c r="AL324" s="108" t="str">
        <f>HYPERLINK('94KMInput'!AI460)</f>
        <v/>
      </c>
      <c r="AM324" s="108" t="str">
        <f>HYPERLINK('94KMInput'!AJ460)</f>
        <v/>
      </c>
      <c r="AN324" s="108" t="str">
        <f>HYPERLINK('94KMInput'!AK460)</f>
        <v/>
      </c>
      <c r="AO324" s="108" t="str">
        <f>HYPERLINK('94KMInput'!AL460)</f>
        <v/>
      </c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  <c r="CH324" s="88"/>
      <c r="CI324" s="88"/>
      <c r="CJ324" s="88"/>
      <c r="CK324" s="88"/>
      <c r="CL324" s="88"/>
      <c r="CM324" s="88"/>
      <c r="CN324" s="88"/>
      <c r="CO324" s="88"/>
      <c r="CP324" s="88"/>
      <c r="CQ324" s="88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</row>
    <row r="325" ht="10.5" customHeight="1">
      <c r="A325" s="87" t="str">
        <f t="shared" si="1"/>
        <v/>
      </c>
      <c r="B325" s="88" t="str">
        <f t="shared" si="2"/>
        <v/>
      </c>
      <c r="C325" s="88" t="str">
        <f t="shared" si="3"/>
        <v/>
      </c>
      <c r="D325" s="89" t="str">
        <f>'94KMInput'!B418</f>
        <v/>
      </c>
      <c r="E325" s="90" t="str">
        <f t="shared" si="19"/>
        <v/>
      </c>
      <c r="F325" s="91" t="str">
        <f>'94KMInput'!H418</f>
        <v/>
      </c>
      <c r="G325" s="90" t="str">
        <f>'94KMInput'!O418</f>
        <v/>
      </c>
      <c r="H325" s="90" t="str">
        <f>'94KMInput'!P418</f>
        <v/>
      </c>
      <c r="I325" s="90" t="str">
        <f>'94KMInput'!R418</f>
        <v/>
      </c>
      <c r="J325" s="91" t="str">
        <f>'94KMInput'!S418</f>
        <v/>
      </c>
      <c r="K325" s="92" t="str">
        <f>'94KMInput'!AD418</f>
        <v/>
      </c>
      <c r="L325" s="93"/>
      <c r="M325" s="94" t="str">
        <f>'94KMInput'!L418</f>
        <v/>
      </c>
      <c r="N325" s="90" t="str">
        <f>IF(M325="","",(IF(Q325='94KMInput'!K418,"","ERROR!")))</f>
        <v/>
      </c>
      <c r="O325" s="95"/>
      <c r="P325" s="96"/>
      <c r="Q325" s="69" t="str">
        <f t="shared" si="20"/>
        <v/>
      </c>
      <c r="R325" s="98"/>
      <c r="S325" s="98"/>
      <c r="T325" s="98"/>
      <c r="U325" s="99"/>
      <c r="V325" s="98"/>
      <c r="W325" s="98"/>
      <c r="X325" s="100" t="str">
        <f t="shared" si="21"/>
        <v/>
      </c>
      <c r="Y325" s="101"/>
      <c r="Z325" s="102"/>
      <c r="AA325" s="102"/>
      <c r="AB325" s="102"/>
      <c r="AC325" s="103" t="str">
        <f>'94KMInput'!T461</f>
        <v/>
      </c>
      <c r="AD325" s="104">
        <f>'94KMInput'!V461-'94KMInput'!U461</f>
        <v>0</v>
      </c>
      <c r="AE325" s="105" t="str">
        <f t="shared" si="4"/>
        <v/>
      </c>
      <c r="AF325" s="106">
        <v>3.75</v>
      </c>
      <c r="AG325" s="107">
        <f t="shared" si="5"/>
        <v>0</v>
      </c>
      <c r="AH325" s="108" t="str">
        <f>HYPERLINK('94KMInput'!AE461)</f>
        <v/>
      </c>
      <c r="AI325" s="108" t="str">
        <f>HYPERLINK('94KMInput'!AF461)</f>
        <v/>
      </c>
      <c r="AJ325" s="108" t="str">
        <f>HYPERLINK('94KMInput'!AG461)</f>
        <v/>
      </c>
      <c r="AK325" s="108" t="str">
        <f>HYPERLINK('94KMInput'!AH461)</f>
        <v/>
      </c>
      <c r="AL325" s="108" t="str">
        <f>HYPERLINK('94KMInput'!AI461)</f>
        <v/>
      </c>
      <c r="AM325" s="108" t="str">
        <f>HYPERLINK('94KMInput'!AJ461)</f>
        <v/>
      </c>
      <c r="AN325" s="108" t="str">
        <f>HYPERLINK('94KMInput'!AK461)</f>
        <v/>
      </c>
      <c r="AO325" s="108" t="str">
        <f>HYPERLINK('94KMInput'!AL461)</f>
        <v/>
      </c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  <c r="CH325" s="88"/>
      <c r="CI325" s="88"/>
      <c r="CJ325" s="88"/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</row>
    <row r="326" ht="10.5" customHeight="1">
      <c r="A326" s="87" t="str">
        <f t="shared" si="1"/>
        <v/>
      </c>
      <c r="B326" s="88" t="str">
        <f t="shared" si="2"/>
        <v/>
      </c>
      <c r="C326" s="88" t="str">
        <f t="shared" si="3"/>
        <v/>
      </c>
      <c r="D326" s="89" t="str">
        <f>'94KMInput'!B419</f>
        <v/>
      </c>
      <c r="E326" s="90" t="str">
        <f t="shared" si="19"/>
        <v/>
      </c>
      <c r="F326" s="91" t="str">
        <f>'94KMInput'!H419</f>
        <v/>
      </c>
      <c r="G326" s="90" t="str">
        <f>'94KMInput'!O419</f>
        <v/>
      </c>
      <c r="H326" s="90" t="str">
        <f>'94KMInput'!P419</f>
        <v/>
      </c>
      <c r="I326" s="90" t="str">
        <f>'94KMInput'!R419</f>
        <v/>
      </c>
      <c r="J326" s="91" t="str">
        <f>'94KMInput'!S419</f>
        <v/>
      </c>
      <c r="K326" s="92" t="str">
        <f>'94KMInput'!AD419</f>
        <v/>
      </c>
      <c r="L326" s="93"/>
      <c r="M326" s="94" t="str">
        <f>'94KMInput'!L419</f>
        <v/>
      </c>
      <c r="N326" s="90" t="str">
        <f>IF(M326="","",(IF(Q326='94KMInput'!K419,"","ERROR!")))</f>
        <v/>
      </c>
      <c r="O326" s="95"/>
      <c r="P326" s="96"/>
      <c r="Q326" s="69" t="str">
        <f t="shared" si="20"/>
        <v/>
      </c>
      <c r="R326" s="98"/>
      <c r="S326" s="98"/>
      <c r="T326" s="98"/>
      <c r="U326" s="99"/>
      <c r="V326" s="98"/>
      <c r="W326" s="98"/>
      <c r="X326" s="100" t="str">
        <f t="shared" si="21"/>
        <v/>
      </c>
      <c r="Y326" s="101"/>
      <c r="Z326" s="102"/>
      <c r="AA326" s="102"/>
      <c r="AB326" s="102"/>
      <c r="AC326" s="103" t="str">
        <f>'94KMInput'!T462</f>
        <v/>
      </c>
      <c r="AD326" s="104">
        <f>'94KMInput'!V462-'94KMInput'!U462</f>
        <v>0</v>
      </c>
      <c r="AE326" s="105" t="str">
        <f t="shared" si="4"/>
        <v/>
      </c>
      <c r="AF326" s="106">
        <v>3.75</v>
      </c>
      <c r="AG326" s="107">
        <f t="shared" si="5"/>
        <v>0</v>
      </c>
      <c r="AH326" s="108" t="str">
        <f>HYPERLINK('94KMInput'!AE462)</f>
        <v/>
      </c>
      <c r="AI326" s="108" t="str">
        <f>HYPERLINK('94KMInput'!AF462)</f>
        <v/>
      </c>
      <c r="AJ326" s="108" t="str">
        <f>HYPERLINK('94KMInput'!AG462)</f>
        <v/>
      </c>
      <c r="AK326" s="108" t="str">
        <f>HYPERLINK('94KMInput'!AH462)</f>
        <v/>
      </c>
      <c r="AL326" s="108" t="str">
        <f>HYPERLINK('94KMInput'!AI462)</f>
        <v/>
      </c>
      <c r="AM326" s="108" t="str">
        <f>HYPERLINK('94KMInput'!AJ462)</f>
        <v/>
      </c>
      <c r="AN326" s="108" t="str">
        <f>HYPERLINK('94KMInput'!AK462)</f>
        <v/>
      </c>
      <c r="AO326" s="108" t="str">
        <f>HYPERLINK('94KMInput'!AL462)</f>
        <v/>
      </c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  <c r="CH326" s="88"/>
      <c r="CI326" s="88"/>
      <c r="CJ326" s="88"/>
      <c r="CK326" s="88"/>
      <c r="CL326" s="88"/>
      <c r="CM326" s="88"/>
      <c r="CN326" s="88"/>
      <c r="CO326" s="88"/>
      <c r="CP326" s="88"/>
      <c r="CQ326" s="88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</row>
    <row r="327" ht="10.5" customHeight="1">
      <c r="A327" s="87" t="str">
        <f t="shared" si="1"/>
        <v/>
      </c>
      <c r="B327" s="88" t="str">
        <f t="shared" si="2"/>
        <v/>
      </c>
      <c r="C327" s="88" t="str">
        <f t="shared" si="3"/>
        <v/>
      </c>
      <c r="D327" s="89" t="str">
        <f>'94KMInput'!B420</f>
        <v/>
      </c>
      <c r="E327" s="90" t="str">
        <f t="shared" si="19"/>
        <v/>
      </c>
      <c r="F327" s="91" t="str">
        <f>'94KMInput'!H420</f>
        <v/>
      </c>
      <c r="G327" s="90" t="str">
        <f>'94KMInput'!O420</f>
        <v/>
      </c>
      <c r="H327" s="90" t="str">
        <f>'94KMInput'!P420</f>
        <v/>
      </c>
      <c r="I327" s="90" t="str">
        <f>'94KMInput'!R420</f>
        <v/>
      </c>
      <c r="J327" s="91" t="str">
        <f>'94KMInput'!S420</f>
        <v/>
      </c>
      <c r="K327" s="92" t="str">
        <f>'94KMInput'!AD420</f>
        <v/>
      </c>
      <c r="L327" s="93"/>
      <c r="M327" s="94" t="str">
        <f>'94KMInput'!L420</f>
        <v/>
      </c>
      <c r="N327" s="90" t="str">
        <f>IF(M327="","",(IF(Q327='94KMInput'!K420,"","ERROR!")))</f>
        <v/>
      </c>
      <c r="O327" s="95"/>
      <c r="P327" s="96"/>
      <c r="Q327" s="69" t="str">
        <f t="shared" si="20"/>
        <v/>
      </c>
      <c r="R327" s="98"/>
      <c r="S327" s="98"/>
      <c r="T327" s="98"/>
      <c r="U327" s="99"/>
      <c r="V327" s="98"/>
      <c r="W327" s="98"/>
      <c r="X327" s="100" t="str">
        <f t="shared" si="21"/>
        <v/>
      </c>
      <c r="Y327" s="101"/>
      <c r="Z327" s="102"/>
      <c r="AA327" s="102"/>
      <c r="AB327" s="102"/>
      <c r="AC327" s="103" t="str">
        <f>'94KMInput'!T463</f>
        <v/>
      </c>
      <c r="AD327" s="104">
        <f>'94KMInput'!V463-'94KMInput'!U463</f>
        <v>0</v>
      </c>
      <c r="AE327" s="105" t="str">
        <f t="shared" si="4"/>
        <v/>
      </c>
      <c r="AF327" s="106">
        <v>3.75</v>
      </c>
      <c r="AG327" s="107">
        <f t="shared" si="5"/>
        <v>0</v>
      </c>
      <c r="AH327" s="108" t="str">
        <f>HYPERLINK('94KMInput'!AE463)</f>
        <v/>
      </c>
      <c r="AI327" s="108" t="str">
        <f>HYPERLINK('94KMInput'!AF463)</f>
        <v/>
      </c>
      <c r="AJ327" s="108" t="str">
        <f>HYPERLINK('94KMInput'!AG463)</f>
        <v/>
      </c>
      <c r="AK327" s="108" t="str">
        <f>HYPERLINK('94KMInput'!AH463)</f>
        <v/>
      </c>
      <c r="AL327" s="108" t="str">
        <f>HYPERLINK('94KMInput'!AI463)</f>
        <v/>
      </c>
      <c r="AM327" s="108" t="str">
        <f>HYPERLINK('94KMInput'!AJ463)</f>
        <v/>
      </c>
      <c r="AN327" s="108" t="str">
        <f>HYPERLINK('94KMInput'!AK463)</f>
        <v/>
      </c>
      <c r="AO327" s="108" t="str">
        <f>HYPERLINK('94KMInput'!AL463)</f>
        <v/>
      </c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  <c r="CH327" s="88"/>
      <c r="CI327" s="88"/>
      <c r="CJ327" s="88"/>
      <c r="CK327" s="88"/>
      <c r="CL327" s="88"/>
      <c r="CM327" s="88"/>
      <c r="CN327" s="88"/>
      <c r="CO327" s="88"/>
      <c r="CP327" s="88"/>
      <c r="CQ327" s="88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</row>
    <row r="328" ht="10.5" customHeight="1">
      <c r="A328" s="87" t="str">
        <f t="shared" si="1"/>
        <v/>
      </c>
      <c r="B328" s="88" t="str">
        <f t="shared" si="2"/>
        <v/>
      </c>
      <c r="C328" s="88" t="str">
        <f t="shared" si="3"/>
        <v/>
      </c>
      <c r="D328" s="89" t="str">
        <f>'94KMInput'!B421</f>
        <v/>
      </c>
      <c r="E328" s="90" t="str">
        <f t="shared" si="19"/>
        <v/>
      </c>
      <c r="F328" s="91" t="str">
        <f>'94KMInput'!H421</f>
        <v/>
      </c>
      <c r="G328" s="90" t="str">
        <f>'94KMInput'!O421</f>
        <v/>
      </c>
      <c r="H328" s="90" t="str">
        <f>'94KMInput'!P421</f>
        <v/>
      </c>
      <c r="I328" s="90" t="str">
        <f>'94KMInput'!R421</f>
        <v/>
      </c>
      <c r="J328" s="91" t="str">
        <f>'94KMInput'!S421</f>
        <v/>
      </c>
      <c r="K328" s="92" t="str">
        <f>'94KMInput'!AD421</f>
        <v/>
      </c>
      <c r="L328" s="93"/>
      <c r="M328" s="94" t="str">
        <f>'94KMInput'!L421</f>
        <v/>
      </c>
      <c r="N328" s="90" t="str">
        <f>IF(M328="","",(IF(Q328='94KMInput'!K421,"","ERROR!")))</f>
        <v/>
      </c>
      <c r="O328" s="95"/>
      <c r="P328" s="96"/>
      <c r="Q328" s="69" t="str">
        <f t="shared" si="20"/>
        <v/>
      </c>
      <c r="R328" s="98"/>
      <c r="S328" s="98"/>
      <c r="T328" s="98"/>
      <c r="U328" s="99"/>
      <c r="V328" s="98"/>
      <c r="W328" s="98"/>
      <c r="X328" s="100" t="str">
        <f t="shared" si="21"/>
        <v/>
      </c>
      <c r="Y328" s="101"/>
      <c r="Z328" s="102"/>
      <c r="AA328" s="102"/>
      <c r="AB328" s="102"/>
      <c r="AC328" s="103" t="str">
        <f>'94KMInput'!T464</f>
        <v/>
      </c>
      <c r="AD328" s="104">
        <f>'94KMInput'!V464-'94KMInput'!U464</f>
        <v>0</v>
      </c>
      <c r="AE328" s="105" t="str">
        <f t="shared" si="4"/>
        <v/>
      </c>
      <c r="AF328" s="106">
        <v>3.75</v>
      </c>
      <c r="AG328" s="107">
        <f t="shared" si="5"/>
        <v>0</v>
      </c>
      <c r="AH328" s="108" t="str">
        <f>HYPERLINK('94KMInput'!AE464)</f>
        <v/>
      </c>
      <c r="AI328" s="108" t="str">
        <f>HYPERLINK('94KMInput'!AF464)</f>
        <v/>
      </c>
      <c r="AJ328" s="108" t="str">
        <f>HYPERLINK('94KMInput'!AG464)</f>
        <v/>
      </c>
      <c r="AK328" s="108" t="str">
        <f>HYPERLINK('94KMInput'!AH464)</f>
        <v/>
      </c>
      <c r="AL328" s="108" t="str">
        <f>HYPERLINK('94KMInput'!AI464)</f>
        <v/>
      </c>
      <c r="AM328" s="108" t="str">
        <f>HYPERLINK('94KMInput'!AJ464)</f>
        <v/>
      </c>
      <c r="AN328" s="108" t="str">
        <f>HYPERLINK('94KMInput'!AK464)</f>
        <v/>
      </c>
      <c r="AO328" s="108" t="str">
        <f>HYPERLINK('94KMInput'!AL464)</f>
        <v/>
      </c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  <c r="CH328" s="88"/>
      <c r="CI328" s="88"/>
      <c r="CJ328" s="88"/>
      <c r="CK328" s="88"/>
      <c r="CL328" s="88"/>
      <c r="CM328" s="88"/>
      <c r="CN328" s="88"/>
      <c r="CO328" s="88"/>
      <c r="CP328" s="88"/>
      <c r="CQ328" s="88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</row>
    <row r="329" ht="10.5" customHeight="1">
      <c r="A329" s="87" t="str">
        <f t="shared" si="1"/>
        <v/>
      </c>
      <c r="B329" s="88" t="str">
        <f t="shared" si="2"/>
        <v/>
      </c>
      <c r="C329" s="88" t="str">
        <f t="shared" si="3"/>
        <v/>
      </c>
      <c r="D329" s="89" t="str">
        <f>'94KMInput'!B422</f>
        <v/>
      </c>
      <c r="E329" s="90" t="str">
        <f t="shared" si="19"/>
        <v/>
      </c>
      <c r="F329" s="91" t="str">
        <f>'94KMInput'!H422</f>
        <v/>
      </c>
      <c r="G329" s="90" t="str">
        <f>'94KMInput'!O422</f>
        <v/>
      </c>
      <c r="H329" s="90" t="str">
        <f>'94KMInput'!P422</f>
        <v/>
      </c>
      <c r="I329" s="90" t="str">
        <f>'94KMInput'!R422</f>
        <v/>
      </c>
      <c r="J329" s="91" t="str">
        <f>'94KMInput'!S422</f>
        <v/>
      </c>
      <c r="K329" s="92" t="str">
        <f>'94KMInput'!AD422</f>
        <v/>
      </c>
      <c r="L329" s="93"/>
      <c r="M329" s="94" t="str">
        <f>'94KMInput'!L422</f>
        <v/>
      </c>
      <c r="N329" s="90" t="str">
        <f>IF(M329="","",(IF(Q329='94KMInput'!K422,"","ERROR!")))</f>
        <v/>
      </c>
      <c r="O329" s="95"/>
      <c r="P329" s="96"/>
      <c r="Q329" s="69" t="str">
        <f t="shared" si="20"/>
        <v/>
      </c>
      <c r="R329" s="98"/>
      <c r="S329" s="98"/>
      <c r="T329" s="98"/>
      <c r="U329" s="99"/>
      <c r="V329" s="98"/>
      <c r="W329" s="98"/>
      <c r="X329" s="100" t="str">
        <f t="shared" si="21"/>
        <v/>
      </c>
      <c r="Y329" s="101"/>
      <c r="Z329" s="102"/>
      <c r="AA329" s="102"/>
      <c r="AB329" s="102"/>
      <c r="AC329" s="103" t="str">
        <f>'94KMInput'!T465</f>
        <v/>
      </c>
      <c r="AD329" s="104">
        <f>'94KMInput'!V465-'94KMInput'!U465</f>
        <v>0</v>
      </c>
      <c r="AE329" s="105" t="str">
        <f t="shared" si="4"/>
        <v/>
      </c>
      <c r="AF329" s="106">
        <v>3.75</v>
      </c>
      <c r="AG329" s="107">
        <f t="shared" si="5"/>
        <v>0</v>
      </c>
      <c r="AH329" s="108" t="str">
        <f>HYPERLINK('94KMInput'!AE465)</f>
        <v/>
      </c>
      <c r="AI329" s="108" t="str">
        <f>HYPERLINK('94KMInput'!AF465)</f>
        <v/>
      </c>
      <c r="AJ329" s="108" t="str">
        <f>HYPERLINK('94KMInput'!AG465)</f>
        <v/>
      </c>
      <c r="AK329" s="108" t="str">
        <f>HYPERLINK('94KMInput'!AH465)</f>
        <v/>
      </c>
      <c r="AL329" s="108" t="str">
        <f>HYPERLINK('94KMInput'!AI465)</f>
        <v/>
      </c>
      <c r="AM329" s="108" t="str">
        <f>HYPERLINK('94KMInput'!AJ465)</f>
        <v/>
      </c>
      <c r="AN329" s="108" t="str">
        <f>HYPERLINK('94KMInput'!AK465)</f>
        <v/>
      </c>
      <c r="AO329" s="108" t="str">
        <f>HYPERLINK('94KMInput'!AL465)</f>
        <v/>
      </c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  <c r="CH329" s="88"/>
      <c r="CI329" s="88"/>
      <c r="CJ329" s="88"/>
      <c r="CK329" s="88"/>
      <c r="CL329" s="88"/>
      <c r="CM329" s="88"/>
      <c r="CN329" s="88"/>
      <c r="CO329" s="88"/>
      <c r="CP329" s="88"/>
      <c r="CQ329" s="88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</row>
    <row r="330" ht="10.5" customHeight="1">
      <c r="A330" s="87" t="str">
        <f t="shared" si="1"/>
        <v/>
      </c>
      <c r="B330" s="88" t="str">
        <f t="shared" si="2"/>
        <v/>
      </c>
      <c r="C330" s="88" t="str">
        <f t="shared" si="3"/>
        <v/>
      </c>
      <c r="D330" s="89" t="str">
        <f>'94KMInput'!B423</f>
        <v/>
      </c>
      <c r="E330" s="90" t="str">
        <f t="shared" si="19"/>
        <v/>
      </c>
      <c r="F330" s="91" t="str">
        <f>'94KMInput'!H423</f>
        <v/>
      </c>
      <c r="G330" s="90" t="str">
        <f>'94KMInput'!O423</f>
        <v/>
      </c>
      <c r="H330" s="90" t="str">
        <f>'94KMInput'!P423</f>
        <v/>
      </c>
      <c r="I330" s="90" t="str">
        <f>'94KMInput'!R423</f>
        <v/>
      </c>
      <c r="J330" s="91" t="str">
        <f>'94KMInput'!S423</f>
        <v/>
      </c>
      <c r="K330" s="92" t="str">
        <f>'94KMInput'!AD423</f>
        <v/>
      </c>
      <c r="L330" s="93"/>
      <c r="M330" s="94" t="str">
        <f>'94KMInput'!L423</f>
        <v/>
      </c>
      <c r="N330" s="90" t="str">
        <f>IF(M330="","",(IF(Q330='94KMInput'!K423,"","ERROR!")))</f>
        <v/>
      </c>
      <c r="O330" s="95"/>
      <c r="P330" s="96"/>
      <c r="Q330" s="69" t="str">
        <f t="shared" si="20"/>
        <v/>
      </c>
      <c r="R330" s="98"/>
      <c r="S330" s="98"/>
      <c r="T330" s="98"/>
      <c r="U330" s="99"/>
      <c r="V330" s="98"/>
      <c r="W330" s="98"/>
      <c r="X330" s="100" t="str">
        <f t="shared" si="21"/>
        <v/>
      </c>
      <c r="Y330" s="101"/>
      <c r="Z330" s="102"/>
      <c r="AA330" s="102"/>
      <c r="AB330" s="102"/>
      <c r="AC330" s="103" t="str">
        <f>'94KMInput'!T466</f>
        <v/>
      </c>
      <c r="AD330" s="104">
        <f>'94KMInput'!V466-'94KMInput'!U466</f>
        <v>0</v>
      </c>
      <c r="AE330" s="105" t="str">
        <f t="shared" si="4"/>
        <v/>
      </c>
      <c r="AF330" s="106">
        <v>3.75</v>
      </c>
      <c r="AG330" s="107">
        <f t="shared" si="5"/>
        <v>0</v>
      </c>
      <c r="AH330" s="108" t="str">
        <f>HYPERLINK('94KMInput'!AE466)</f>
        <v/>
      </c>
      <c r="AI330" s="108" t="str">
        <f>HYPERLINK('94KMInput'!AF466)</f>
        <v/>
      </c>
      <c r="AJ330" s="108" t="str">
        <f>HYPERLINK('94KMInput'!AG466)</f>
        <v/>
      </c>
      <c r="AK330" s="108" t="str">
        <f>HYPERLINK('94KMInput'!AH466)</f>
        <v/>
      </c>
      <c r="AL330" s="108" t="str">
        <f>HYPERLINK('94KMInput'!AI466)</f>
        <v/>
      </c>
      <c r="AM330" s="108" t="str">
        <f>HYPERLINK('94KMInput'!AJ466)</f>
        <v/>
      </c>
      <c r="AN330" s="108" t="str">
        <f>HYPERLINK('94KMInput'!AK466)</f>
        <v/>
      </c>
      <c r="AO330" s="108" t="str">
        <f>HYPERLINK('94KMInput'!AL466)</f>
        <v/>
      </c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  <c r="CH330" s="88"/>
      <c r="CI330" s="88"/>
      <c r="CJ330" s="88"/>
      <c r="CK330" s="88"/>
      <c r="CL330" s="88"/>
      <c r="CM330" s="88"/>
      <c r="CN330" s="88"/>
      <c r="CO330" s="88"/>
      <c r="CP330" s="88"/>
      <c r="CQ330" s="88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</row>
    <row r="331" ht="10.5" customHeight="1">
      <c r="A331" s="87" t="str">
        <f t="shared" si="1"/>
        <v/>
      </c>
      <c r="B331" s="88" t="str">
        <f t="shared" si="2"/>
        <v/>
      </c>
      <c r="C331" s="88" t="str">
        <f t="shared" si="3"/>
        <v/>
      </c>
      <c r="D331" s="89" t="str">
        <f>'94KMInput'!B424</f>
        <v/>
      </c>
      <c r="E331" s="90" t="str">
        <f t="shared" si="19"/>
        <v/>
      </c>
      <c r="F331" s="91" t="str">
        <f>'94KMInput'!H424</f>
        <v/>
      </c>
      <c r="G331" s="90" t="str">
        <f>'94KMInput'!O424</f>
        <v/>
      </c>
      <c r="H331" s="90" t="str">
        <f>'94KMInput'!P424</f>
        <v/>
      </c>
      <c r="I331" s="90" t="str">
        <f>'94KMInput'!R424</f>
        <v/>
      </c>
      <c r="J331" s="91" t="str">
        <f>'94KMInput'!S424</f>
        <v/>
      </c>
      <c r="K331" s="92" t="str">
        <f>'94KMInput'!AD424</f>
        <v/>
      </c>
      <c r="L331" s="93"/>
      <c r="M331" s="94" t="str">
        <f>'94KMInput'!L424</f>
        <v/>
      </c>
      <c r="N331" s="90" t="str">
        <f>IF(M331="","",(IF(Q331='94KMInput'!K424,"","ERROR!")))</f>
        <v/>
      </c>
      <c r="O331" s="95"/>
      <c r="P331" s="96"/>
      <c r="Q331" s="69" t="str">
        <f t="shared" si="20"/>
        <v/>
      </c>
      <c r="R331" s="98"/>
      <c r="S331" s="98"/>
      <c r="T331" s="98"/>
      <c r="U331" s="99"/>
      <c r="V331" s="98"/>
      <c r="W331" s="98"/>
      <c r="X331" s="100" t="str">
        <f t="shared" si="21"/>
        <v/>
      </c>
      <c r="Y331" s="101"/>
      <c r="Z331" s="102"/>
      <c r="AA331" s="102"/>
      <c r="AB331" s="102"/>
      <c r="AC331" s="103" t="str">
        <f>'94KMInput'!T467</f>
        <v/>
      </c>
      <c r="AD331" s="104">
        <f>'94KMInput'!V467-'94KMInput'!U467</f>
        <v>0</v>
      </c>
      <c r="AE331" s="105" t="str">
        <f t="shared" si="4"/>
        <v/>
      </c>
      <c r="AF331" s="106">
        <v>3.75</v>
      </c>
      <c r="AG331" s="107">
        <f t="shared" si="5"/>
        <v>0</v>
      </c>
      <c r="AH331" s="108" t="str">
        <f>HYPERLINK('94KMInput'!AE467)</f>
        <v/>
      </c>
      <c r="AI331" s="108" t="str">
        <f>HYPERLINK('94KMInput'!AF467)</f>
        <v/>
      </c>
      <c r="AJ331" s="108" t="str">
        <f>HYPERLINK('94KMInput'!AG467)</f>
        <v/>
      </c>
      <c r="AK331" s="108" t="str">
        <f>HYPERLINK('94KMInput'!AH467)</f>
        <v/>
      </c>
      <c r="AL331" s="108" t="str">
        <f>HYPERLINK('94KMInput'!AI467)</f>
        <v/>
      </c>
      <c r="AM331" s="108" t="str">
        <f>HYPERLINK('94KMInput'!AJ467)</f>
        <v/>
      </c>
      <c r="AN331" s="108" t="str">
        <f>HYPERLINK('94KMInput'!AK467)</f>
        <v/>
      </c>
      <c r="AO331" s="108" t="str">
        <f>HYPERLINK('94KMInput'!AL467)</f>
        <v/>
      </c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  <c r="CH331" s="88"/>
      <c r="CI331" s="88"/>
      <c r="CJ331" s="88"/>
      <c r="CK331" s="88"/>
      <c r="CL331" s="88"/>
      <c r="CM331" s="88"/>
      <c r="CN331" s="88"/>
      <c r="CO331" s="88"/>
      <c r="CP331" s="88"/>
      <c r="CQ331" s="88"/>
      <c r="CR331" s="88"/>
      <c r="CS331" s="88"/>
      <c r="CT331" s="88"/>
      <c r="CU331" s="88"/>
      <c r="CV331" s="88"/>
      <c r="CW331" s="88"/>
      <c r="CX331" s="88"/>
      <c r="CY331" s="88"/>
      <c r="CZ331" s="88"/>
      <c r="DA331" s="88"/>
      <c r="DB331" s="88"/>
      <c r="DC331" s="88"/>
    </row>
    <row r="332" ht="10.5" customHeight="1">
      <c r="A332" s="87" t="str">
        <f t="shared" si="1"/>
        <v/>
      </c>
      <c r="B332" s="88" t="str">
        <f t="shared" si="2"/>
        <v/>
      </c>
      <c r="C332" s="88" t="str">
        <f t="shared" si="3"/>
        <v/>
      </c>
      <c r="D332" s="89" t="str">
        <f>'94KMInput'!B425</f>
        <v/>
      </c>
      <c r="E332" s="90" t="str">
        <f t="shared" si="19"/>
        <v/>
      </c>
      <c r="F332" s="91" t="str">
        <f>'94KMInput'!H425</f>
        <v/>
      </c>
      <c r="G332" s="90" t="str">
        <f>'94KMInput'!O425</f>
        <v/>
      </c>
      <c r="H332" s="90" t="str">
        <f>'94KMInput'!P425</f>
        <v/>
      </c>
      <c r="I332" s="90" t="str">
        <f>'94KMInput'!R425</f>
        <v/>
      </c>
      <c r="J332" s="91" t="str">
        <f>'94KMInput'!S425</f>
        <v/>
      </c>
      <c r="K332" s="92" t="str">
        <f>'94KMInput'!AD425</f>
        <v/>
      </c>
      <c r="L332" s="93"/>
      <c r="M332" s="94" t="str">
        <f>'94KMInput'!L425</f>
        <v/>
      </c>
      <c r="N332" s="90" t="str">
        <f>IF(M332="","",(IF(Q332='94KMInput'!K425,"","ERROR!")))</f>
        <v/>
      </c>
      <c r="O332" s="95"/>
      <c r="P332" s="96"/>
      <c r="Q332" s="69" t="str">
        <f t="shared" si="20"/>
        <v/>
      </c>
      <c r="R332" s="98"/>
      <c r="S332" s="98"/>
      <c r="T332" s="98"/>
      <c r="U332" s="99"/>
      <c r="V332" s="98"/>
      <c r="W332" s="98"/>
      <c r="X332" s="100" t="str">
        <f t="shared" si="21"/>
        <v/>
      </c>
      <c r="Y332" s="101"/>
      <c r="Z332" s="102"/>
      <c r="AA332" s="102"/>
      <c r="AB332" s="102"/>
      <c r="AC332" s="103" t="str">
        <f>'94KMInput'!T468</f>
        <v/>
      </c>
      <c r="AD332" s="104">
        <f>'94KMInput'!V468-'94KMInput'!U468</f>
        <v>0</v>
      </c>
      <c r="AE332" s="105" t="str">
        <f t="shared" si="4"/>
        <v/>
      </c>
      <c r="AF332" s="106">
        <v>3.75</v>
      </c>
      <c r="AG332" s="107">
        <f t="shared" si="5"/>
        <v>0</v>
      </c>
      <c r="AH332" s="108" t="str">
        <f>HYPERLINK('94KMInput'!AE468)</f>
        <v/>
      </c>
      <c r="AI332" s="108" t="str">
        <f>HYPERLINK('94KMInput'!AF468)</f>
        <v/>
      </c>
      <c r="AJ332" s="108" t="str">
        <f>HYPERLINK('94KMInput'!AG468)</f>
        <v/>
      </c>
      <c r="AK332" s="108" t="str">
        <f>HYPERLINK('94KMInput'!AH468)</f>
        <v/>
      </c>
      <c r="AL332" s="108" t="str">
        <f>HYPERLINK('94KMInput'!AI468)</f>
        <v/>
      </c>
      <c r="AM332" s="108" t="str">
        <f>HYPERLINK('94KMInput'!AJ468)</f>
        <v/>
      </c>
      <c r="AN332" s="108" t="str">
        <f>HYPERLINK('94KMInput'!AK468)</f>
        <v/>
      </c>
      <c r="AO332" s="108" t="str">
        <f>HYPERLINK('94KMInput'!AL468)</f>
        <v/>
      </c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  <c r="CH332" s="88"/>
      <c r="CI332" s="88"/>
      <c r="CJ332" s="88"/>
      <c r="CK332" s="88"/>
      <c r="CL332" s="88"/>
      <c r="CM332" s="88"/>
      <c r="CN332" s="88"/>
      <c r="CO332" s="88"/>
      <c r="CP332" s="88"/>
      <c r="CQ332" s="88"/>
      <c r="CR332" s="88"/>
      <c r="CS332" s="88"/>
      <c r="CT332" s="88"/>
      <c r="CU332" s="88"/>
      <c r="CV332" s="88"/>
      <c r="CW332" s="88"/>
      <c r="CX332" s="88"/>
      <c r="CY332" s="88"/>
      <c r="CZ332" s="88"/>
      <c r="DA332" s="88"/>
      <c r="DB332" s="88"/>
      <c r="DC332" s="88"/>
    </row>
    <row r="333" ht="10.5" customHeight="1">
      <c r="A333" s="87" t="str">
        <f t="shared" si="1"/>
        <v/>
      </c>
      <c r="B333" s="88" t="str">
        <f t="shared" si="2"/>
        <v/>
      </c>
      <c r="C333" s="88" t="str">
        <f t="shared" si="3"/>
        <v/>
      </c>
      <c r="D333" s="89" t="str">
        <f>'94KMInput'!B426</f>
        <v/>
      </c>
      <c r="E333" s="90" t="str">
        <f t="shared" si="19"/>
        <v/>
      </c>
      <c r="F333" s="91" t="str">
        <f>'94KMInput'!H426</f>
        <v/>
      </c>
      <c r="G333" s="90" t="str">
        <f>'94KMInput'!O426</f>
        <v/>
      </c>
      <c r="H333" s="90" t="str">
        <f>'94KMInput'!P426</f>
        <v/>
      </c>
      <c r="I333" s="90" t="str">
        <f>'94KMInput'!R426</f>
        <v/>
      </c>
      <c r="J333" s="91" t="str">
        <f>'94KMInput'!S426</f>
        <v/>
      </c>
      <c r="K333" s="92" t="str">
        <f>'94KMInput'!AD426</f>
        <v/>
      </c>
      <c r="L333" s="93"/>
      <c r="M333" s="94" t="str">
        <f>'94KMInput'!L426</f>
        <v/>
      </c>
      <c r="N333" s="90" t="str">
        <f>IF(M333="","",(IF(Q333='94KMInput'!K426,"","ERROR!")))</f>
        <v/>
      </c>
      <c r="O333" s="95"/>
      <c r="P333" s="96"/>
      <c r="Q333" s="69" t="str">
        <f t="shared" si="20"/>
        <v/>
      </c>
      <c r="R333" s="98"/>
      <c r="S333" s="98"/>
      <c r="T333" s="98"/>
      <c r="U333" s="99"/>
      <c r="V333" s="98"/>
      <c r="W333" s="98"/>
      <c r="X333" s="100" t="str">
        <f t="shared" si="21"/>
        <v/>
      </c>
      <c r="Y333" s="101"/>
      <c r="Z333" s="102"/>
      <c r="AA333" s="102"/>
      <c r="AB333" s="102"/>
      <c r="AC333" s="103" t="str">
        <f>'94KMInput'!T469</f>
        <v/>
      </c>
      <c r="AD333" s="104">
        <f>'94KMInput'!V469-'94KMInput'!U469</f>
        <v>0</v>
      </c>
      <c r="AE333" s="105" t="str">
        <f t="shared" si="4"/>
        <v/>
      </c>
      <c r="AF333" s="106">
        <v>3.75</v>
      </c>
      <c r="AG333" s="107">
        <f t="shared" si="5"/>
        <v>0</v>
      </c>
      <c r="AH333" s="108" t="str">
        <f>HYPERLINK('94KMInput'!AE469)</f>
        <v/>
      </c>
      <c r="AI333" s="108" t="str">
        <f>HYPERLINK('94KMInput'!AF469)</f>
        <v/>
      </c>
      <c r="AJ333" s="108" t="str">
        <f>HYPERLINK('94KMInput'!AG469)</f>
        <v/>
      </c>
      <c r="AK333" s="108" t="str">
        <f>HYPERLINK('94KMInput'!AH469)</f>
        <v/>
      </c>
      <c r="AL333" s="108" t="str">
        <f>HYPERLINK('94KMInput'!AI469)</f>
        <v/>
      </c>
      <c r="AM333" s="108" t="str">
        <f>HYPERLINK('94KMInput'!AJ469)</f>
        <v/>
      </c>
      <c r="AN333" s="108" t="str">
        <f>HYPERLINK('94KMInput'!AK469)</f>
        <v/>
      </c>
      <c r="AO333" s="108" t="str">
        <f>HYPERLINK('94KMInput'!AL469)</f>
        <v/>
      </c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  <c r="CH333" s="88"/>
      <c r="CI333" s="88"/>
      <c r="CJ333" s="88"/>
      <c r="CK333" s="88"/>
      <c r="CL333" s="88"/>
      <c r="CM333" s="88"/>
      <c r="CN333" s="88"/>
      <c r="CO333" s="88"/>
      <c r="CP333" s="88"/>
      <c r="CQ333" s="88"/>
      <c r="CR333" s="88"/>
      <c r="CS333" s="88"/>
      <c r="CT333" s="88"/>
      <c r="CU333" s="88"/>
      <c r="CV333" s="88"/>
      <c r="CW333" s="88"/>
      <c r="CX333" s="88"/>
      <c r="CY333" s="88"/>
      <c r="CZ333" s="88"/>
      <c r="DA333" s="88"/>
      <c r="DB333" s="88"/>
      <c r="DC333" s="88"/>
    </row>
    <row r="334" ht="10.5" customHeight="1">
      <c r="A334" s="87" t="str">
        <f t="shared" si="1"/>
        <v/>
      </c>
      <c r="B334" s="88" t="str">
        <f t="shared" si="2"/>
        <v/>
      </c>
      <c r="C334" s="88" t="str">
        <f t="shared" si="3"/>
        <v/>
      </c>
      <c r="D334" s="89" t="str">
        <f>'94KMInput'!B427</f>
        <v/>
      </c>
      <c r="E334" s="90" t="str">
        <f t="shared" si="19"/>
        <v/>
      </c>
      <c r="F334" s="91" t="str">
        <f>'94KMInput'!H427</f>
        <v/>
      </c>
      <c r="G334" s="90" t="str">
        <f>'94KMInput'!O427</f>
        <v/>
      </c>
      <c r="H334" s="90" t="str">
        <f>'94KMInput'!P427</f>
        <v/>
      </c>
      <c r="I334" s="90" t="str">
        <f>'94KMInput'!R427</f>
        <v/>
      </c>
      <c r="J334" s="91" t="str">
        <f>'94KMInput'!S427</f>
        <v/>
      </c>
      <c r="K334" s="92" t="str">
        <f>'94KMInput'!AD427</f>
        <v/>
      </c>
      <c r="L334" s="93"/>
      <c r="M334" s="94" t="str">
        <f>'94KMInput'!L427</f>
        <v/>
      </c>
      <c r="N334" s="90" t="str">
        <f>IF(M334="","",(IF(Q334='94KMInput'!K427,"","ERROR!")))</f>
        <v/>
      </c>
      <c r="O334" s="95"/>
      <c r="P334" s="96"/>
      <c r="Q334" s="69" t="str">
        <f t="shared" si="20"/>
        <v/>
      </c>
      <c r="R334" s="98"/>
      <c r="S334" s="98"/>
      <c r="T334" s="98"/>
      <c r="U334" s="99"/>
      <c r="V334" s="98"/>
      <c r="W334" s="98"/>
      <c r="X334" s="100" t="str">
        <f t="shared" si="21"/>
        <v/>
      </c>
      <c r="Y334" s="101"/>
      <c r="Z334" s="102"/>
      <c r="AA334" s="102"/>
      <c r="AB334" s="102"/>
      <c r="AC334" s="103" t="str">
        <f>'94KMInput'!T470</f>
        <v/>
      </c>
      <c r="AD334" s="104">
        <f>'94KMInput'!V470-'94KMInput'!U470</f>
        <v>0</v>
      </c>
      <c r="AE334" s="105" t="str">
        <f t="shared" si="4"/>
        <v/>
      </c>
      <c r="AF334" s="106">
        <v>3.75</v>
      </c>
      <c r="AG334" s="107">
        <f t="shared" si="5"/>
        <v>0</v>
      </c>
      <c r="AH334" s="108" t="str">
        <f>HYPERLINK('94KMInput'!AE470)</f>
        <v/>
      </c>
      <c r="AI334" s="108" t="str">
        <f>HYPERLINK('94KMInput'!AF470)</f>
        <v/>
      </c>
      <c r="AJ334" s="108" t="str">
        <f>HYPERLINK('94KMInput'!AG470)</f>
        <v/>
      </c>
      <c r="AK334" s="108" t="str">
        <f>HYPERLINK('94KMInput'!AH470)</f>
        <v/>
      </c>
      <c r="AL334" s="108" t="str">
        <f>HYPERLINK('94KMInput'!AI470)</f>
        <v/>
      </c>
      <c r="AM334" s="108" t="str">
        <f>HYPERLINK('94KMInput'!AJ470)</f>
        <v/>
      </c>
      <c r="AN334" s="108" t="str">
        <f>HYPERLINK('94KMInput'!AK470)</f>
        <v/>
      </c>
      <c r="AO334" s="108" t="str">
        <f>HYPERLINK('94KMInput'!AL470)</f>
        <v/>
      </c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  <c r="CH334" s="88"/>
      <c r="CI334" s="88"/>
      <c r="CJ334" s="88"/>
      <c r="CK334" s="88"/>
      <c r="CL334" s="88"/>
      <c r="CM334" s="88"/>
      <c r="CN334" s="88"/>
      <c r="CO334" s="88"/>
      <c r="CP334" s="88"/>
      <c r="CQ334" s="88"/>
      <c r="CR334" s="88"/>
      <c r="CS334" s="88"/>
      <c r="CT334" s="88"/>
      <c r="CU334" s="88"/>
      <c r="CV334" s="88"/>
      <c r="CW334" s="88"/>
      <c r="CX334" s="88"/>
      <c r="CY334" s="88"/>
      <c r="CZ334" s="88"/>
      <c r="DA334" s="88"/>
      <c r="DB334" s="88"/>
      <c r="DC334" s="88"/>
    </row>
    <row r="335" ht="10.5" customHeight="1">
      <c r="A335" s="87" t="str">
        <f t="shared" si="1"/>
        <v/>
      </c>
      <c r="B335" s="88" t="str">
        <f t="shared" si="2"/>
        <v/>
      </c>
      <c r="C335" s="88" t="str">
        <f t="shared" si="3"/>
        <v/>
      </c>
      <c r="D335" s="89" t="str">
        <f>'94KMInput'!B428</f>
        <v/>
      </c>
      <c r="E335" s="90" t="str">
        <f t="shared" si="19"/>
        <v/>
      </c>
      <c r="F335" s="91" t="str">
        <f>'94KMInput'!H428</f>
        <v/>
      </c>
      <c r="G335" s="90" t="str">
        <f>'94KMInput'!O428</f>
        <v/>
      </c>
      <c r="H335" s="90" t="str">
        <f>'94KMInput'!P428</f>
        <v/>
      </c>
      <c r="I335" s="90" t="str">
        <f>'94KMInput'!R428</f>
        <v/>
      </c>
      <c r="J335" s="91" t="str">
        <f>'94KMInput'!S428</f>
        <v/>
      </c>
      <c r="K335" s="92" t="str">
        <f>'94KMInput'!AD428</f>
        <v/>
      </c>
      <c r="L335" s="93"/>
      <c r="M335" s="94" t="str">
        <f>'94KMInput'!L428</f>
        <v/>
      </c>
      <c r="N335" s="90" t="str">
        <f>IF(M335="","",(IF(Q335='94KMInput'!K428,"","ERROR!")))</f>
        <v/>
      </c>
      <c r="O335" s="95"/>
      <c r="P335" s="96"/>
      <c r="Q335" s="69" t="str">
        <f t="shared" si="20"/>
        <v/>
      </c>
      <c r="R335" s="98"/>
      <c r="S335" s="98"/>
      <c r="T335" s="98"/>
      <c r="U335" s="99"/>
      <c r="V335" s="98"/>
      <c r="W335" s="98"/>
      <c r="X335" s="100" t="str">
        <f t="shared" si="21"/>
        <v/>
      </c>
      <c r="Y335" s="101"/>
      <c r="Z335" s="102"/>
      <c r="AA335" s="102"/>
      <c r="AB335" s="102"/>
      <c r="AC335" s="103" t="str">
        <f>'94KMInput'!T471</f>
        <v/>
      </c>
      <c r="AD335" s="104">
        <f>'94KMInput'!V471-'94KMInput'!U471</f>
        <v>0</v>
      </c>
      <c r="AE335" s="105" t="str">
        <f t="shared" si="4"/>
        <v/>
      </c>
      <c r="AF335" s="106">
        <v>3.75</v>
      </c>
      <c r="AG335" s="107">
        <f t="shared" si="5"/>
        <v>0</v>
      </c>
      <c r="AH335" s="108" t="str">
        <f>HYPERLINK('94KMInput'!AE471)</f>
        <v/>
      </c>
      <c r="AI335" s="108" t="str">
        <f>HYPERLINK('94KMInput'!AF471)</f>
        <v/>
      </c>
      <c r="AJ335" s="108" t="str">
        <f>HYPERLINK('94KMInput'!AG471)</f>
        <v/>
      </c>
      <c r="AK335" s="108" t="str">
        <f>HYPERLINK('94KMInput'!AH471)</f>
        <v/>
      </c>
      <c r="AL335" s="108" t="str">
        <f>HYPERLINK('94KMInput'!AI471)</f>
        <v/>
      </c>
      <c r="AM335" s="108" t="str">
        <f>HYPERLINK('94KMInput'!AJ471)</f>
        <v/>
      </c>
      <c r="AN335" s="108" t="str">
        <f>HYPERLINK('94KMInput'!AK471)</f>
        <v/>
      </c>
      <c r="AO335" s="108" t="str">
        <f>HYPERLINK('94KMInput'!AL471)</f>
        <v/>
      </c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  <c r="CH335" s="88"/>
      <c r="CI335" s="88"/>
      <c r="CJ335" s="88"/>
      <c r="CK335" s="88"/>
      <c r="CL335" s="88"/>
      <c r="CM335" s="88"/>
      <c r="CN335" s="88"/>
      <c r="CO335" s="88"/>
      <c r="CP335" s="88"/>
      <c r="CQ335" s="88"/>
      <c r="CR335" s="88"/>
      <c r="CS335" s="88"/>
      <c r="CT335" s="88"/>
      <c r="CU335" s="88"/>
      <c r="CV335" s="88"/>
      <c r="CW335" s="88"/>
      <c r="CX335" s="88"/>
      <c r="CY335" s="88"/>
      <c r="CZ335" s="88"/>
      <c r="DA335" s="88"/>
      <c r="DB335" s="88"/>
      <c r="DC335" s="88"/>
    </row>
    <row r="336" ht="10.5" customHeight="1">
      <c r="A336" s="87" t="str">
        <f t="shared" si="1"/>
        <v/>
      </c>
      <c r="B336" s="88" t="str">
        <f t="shared" si="2"/>
        <v/>
      </c>
      <c r="C336" s="88" t="str">
        <f t="shared" si="3"/>
        <v/>
      </c>
      <c r="D336" s="89" t="str">
        <f>'94KMInput'!B429</f>
        <v/>
      </c>
      <c r="E336" s="90" t="str">
        <f t="shared" si="19"/>
        <v/>
      </c>
      <c r="F336" s="91" t="str">
        <f>'94KMInput'!H429</f>
        <v/>
      </c>
      <c r="G336" s="90" t="str">
        <f>'94KMInput'!O429</f>
        <v/>
      </c>
      <c r="H336" s="90" t="str">
        <f>'94KMInput'!P429</f>
        <v/>
      </c>
      <c r="I336" s="90" t="str">
        <f>'94KMInput'!R429</f>
        <v/>
      </c>
      <c r="J336" s="91" t="str">
        <f>'94KMInput'!S429</f>
        <v/>
      </c>
      <c r="K336" s="92" t="str">
        <f>'94KMInput'!AD429</f>
        <v/>
      </c>
      <c r="L336" s="93"/>
      <c r="M336" s="94" t="str">
        <f>'94KMInput'!L429</f>
        <v/>
      </c>
      <c r="N336" s="90" t="str">
        <f>IF(M336="","",(IF(Q336='94KMInput'!K429,"","ERROR!")))</f>
        <v/>
      </c>
      <c r="O336" s="95"/>
      <c r="P336" s="96"/>
      <c r="Q336" s="69" t="str">
        <f t="shared" si="20"/>
        <v/>
      </c>
      <c r="R336" s="98"/>
      <c r="S336" s="98"/>
      <c r="T336" s="98"/>
      <c r="U336" s="99"/>
      <c r="V336" s="98"/>
      <c r="W336" s="98"/>
      <c r="X336" s="100" t="str">
        <f t="shared" si="21"/>
        <v/>
      </c>
      <c r="Y336" s="101"/>
      <c r="Z336" s="102"/>
      <c r="AA336" s="102"/>
      <c r="AB336" s="102"/>
      <c r="AC336" s="103" t="str">
        <f>'94KMInput'!T472</f>
        <v/>
      </c>
      <c r="AD336" s="104">
        <f>'94KMInput'!V472-'94KMInput'!U472</f>
        <v>0</v>
      </c>
      <c r="AE336" s="105" t="str">
        <f t="shared" si="4"/>
        <v/>
      </c>
      <c r="AF336" s="106">
        <v>3.75</v>
      </c>
      <c r="AG336" s="107">
        <f t="shared" si="5"/>
        <v>0</v>
      </c>
      <c r="AH336" s="108" t="str">
        <f>HYPERLINK('94KMInput'!AE472)</f>
        <v/>
      </c>
      <c r="AI336" s="108" t="str">
        <f>HYPERLINK('94KMInput'!AF472)</f>
        <v/>
      </c>
      <c r="AJ336" s="108" t="str">
        <f>HYPERLINK('94KMInput'!AG472)</f>
        <v/>
      </c>
      <c r="AK336" s="108" t="str">
        <f>HYPERLINK('94KMInput'!AH472)</f>
        <v/>
      </c>
      <c r="AL336" s="108" t="str">
        <f>HYPERLINK('94KMInput'!AI472)</f>
        <v/>
      </c>
      <c r="AM336" s="108" t="str">
        <f>HYPERLINK('94KMInput'!AJ472)</f>
        <v/>
      </c>
      <c r="AN336" s="108" t="str">
        <f>HYPERLINK('94KMInput'!AK472)</f>
        <v/>
      </c>
      <c r="AO336" s="108" t="str">
        <f>HYPERLINK('94KMInput'!AL472)</f>
        <v/>
      </c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  <c r="CH336" s="88"/>
      <c r="CI336" s="88"/>
      <c r="CJ336" s="88"/>
      <c r="CK336" s="88"/>
      <c r="CL336" s="88"/>
      <c r="CM336" s="88"/>
      <c r="CN336" s="88"/>
      <c r="CO336" s="88"/>
      <c r="CP336" s="88"/>
      <c r="CQ336" s="88"/>
      <c r="CR336" s="88"/>
      <c r="CS336" s="88"/>
      <c r="CT336" s="88"/>
      <c r="CU336" s="88"/>
      <c r="CV336" s="88"/>
      <c r="CW336" s="88"/>
      <c r="CX336" s="88"/>
      <c r="CY336" s="88"/>
      <c r="CZ336" s="88"/>
      <c r="DA336" s="88"/>
      <c r="DB336" s="88"/>
      <c r="DC336" s="88"/>
    </row>
    <row r="337" ht="10.5" customHeight="1">
      <c r="A337" s="87" t="str">
        <f t="shared" si="1"/>
        <v/>
      </c>
      <c r="B337" s="88" t="str">
        <f t="shared" si="2"/>
        <v/>
      </c>
      <c r="C337" s="88" t="str">
        <f t="shared" si="3"/>
        <v/>
      </c>
      <c r="D337" s="89" t="str">
        <f>'94KMInput'!B430</f>
        <v/>
      </c>
      <c r="E337" s="90" t="str">
        <f t="shared" si="19"/>
        <v/>
      </c>
      <c r="F337" s="91" t="str">
        <f>'94KMInput'!H430</f>
        <v/>
      </c>
      <c r="G337" s="90" t="str">
        <f>'94KMInput'!O430</f>
        <v/>
      </c>
      <c r="H337" s="90" t="str">
        <f>'94KMInput'!P430</f>
        <v/>
      </c>
      <c r="I337" s="90" t="str">
        <f>'94KMInput'!R430</f>
        <v/>
      </c>
      <c r="J337" s="91" t="str">
        <f>'94KMInput'!S430</f>
        <v/>
      </c>
      <c r="K337" s="92" t="str">
        <f>'94KMInput'!AD430</f>
        <v/>
      </c>
      <c r="L337" s="93"/>
      <c r="M337" s="94" t="str">
        <f>'94KMInput'!L430</f>
        <v/>
      </c>
      <c r="N337" s="90" t="str">
        <f>IF(M337="","",(IF(Q337='94KMInput'!K430,"","ERROR!")))</f>
        <v/>
      </c>
      <c r="O337" s="95"/>
      <c r="P337" s="96"/>
      <c r="Q337" s="69" t="str">
        <f t="shared" si="20"/>
        <v/>
      </c>
      <c r="R337" s="98"/>
      <c r="S337" s="98"/>
      <c r="T337" s="98"/>
      <c r="U337" s="99"/>
      <c r="V337" s="98"/>
      <c r="W337" s="98"/>
      <c r="X337" s="100" t="str">
        <f t="shared" si="21"/>
        <v/>
      </c>
      <c r="Y337" s="101"/>
      <c r="Z337" s="102"/>
      <c r="AA337" s="102"/>
      <c r="AB337" s="102"/>
      <c r="AC337" s="103" t="str">
        <f>'94KMInput'!T473</f>
        <v/>
      </c>
      <c r="AD337" s="104">
        <f>'94KMInput'!V473-'94KMInput'!U473</f>
        <v>0</v>
      </c>
      <c r="AE337" s="105" t="str">
        <f t="shared" si="4"/>
        <v/>
      </c>
      <c r="AF337" s="106">
        <v>3.75</v>
      </c>
      <c r="AG337" s="107">
        <f t="shared" si="5"/>
        <v>0</v>
      </c>
      <c r="AH337" s="108" t="str">
        <f>HYPERLINK('94KMInput'!AE473)</f>
        <v/>
      </c>
      <c r="AI337" s="108" t="str">
        <f>HYPERLINK('94KMInput'!AF473)</f>
        <v/>
      </c>
      <c r="AJ337" s="108" t="str">
        <f>HYPERLINK('94KMInput'!AG473)</f>
        <v/>
      </c>
      <c r="AK337" s="108" t="str">
        <f>HYPERLINK('94KMInput'!AH473)</f>
        <v/>
      </c>
      <c r="AL337" s="108" t="str">
        <f>HYPERLINK('94KMInput'!AI473)</f>
        <v/>
      </c>
      <c r="AM337" s="108" t="str">
        <f>HYPERLINK('94KMInput'!AJ473)</f>
        <v/>
      </c>
      <c r="AN337" s="108" t="str">
        <f>HYPERLINK('94KMInput'!AK473)</f>
        <v/>
      </c>
      <c r="AO337" s="108" t="str">
        <f>HYPERLINK('94KMInput'!AL473)</f>
        <v/>
      </c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  <c r="CH337" s="88"/>
      <c r="CI337" s="88"/>
      <c r="CJ337" s="88"/>
      <c r="CK337" s="88"/>
      <c r="CL337" s="88"/>
      <c r="CM337" s="88"/>
      <c r="CN337" s="88"/>
      <c r="CO337" s="88"/>
      <c r="CP337" s="88"/>
      <c r="CQ337" s="88"/>
      <c r="CR337" s="88"/>
      <c r="CS337" s="88"/>
      <c r="CT337" s="88"/>
      <c r="CU337" s="88"/>
      <c r="CV337" s="88"/>
      <c r="CW337" s="88"/>
      <c r="CX337" s="88"/>
      <c r="CY337" s="88"/>
      <c r="CZ337" s="88"/>
      <c r="DA337" s="88"/>
      <c r="DB337" s="88"/>
      <c r="DC337" s="88"/>
    </row>
    <row r="338" ht="10.5" customHeight="1">
      <c r="A338" s="87" t="str">
        <f t="shared" si="1"/>
        <v/>
      </c>
      <c r="B338" s="88" t="str">
        <f t="shared" si="2"/>
        <v/>
      </c>
      <c r="C338" s="88" t="str">
        <f t="shared" si="3"/>
        <v/>
      </c>
      <c r="D338" s="89" t="str">
        <f>'94KMInput'!B431</f>
        <v/>
      </c>
      <c r="E338" s="90" t="str">
        <f t="shared" si="19"/>
        <v/>
      </c>
      <c r="F338" s="91" t="str">
        <f>'94KMInput'!H431</f>
        <v/>
      </c>
      <c r="G338" s="90" t="str">
        <f>'94KMInput'!O431</f>
        <v/>
      </c>
      <c r="H338" s="90" t="str">
        <f>'94KMInput'!P431</f>
        <v/>
      </c>
      <c r="I338" s="90" t="str">
        <f>'94KMInput'!R431</f>
        <v/>
      </c>
      <c r="J338" s="91" t="str">
        <f>'94KMInput'!S431</f>
        <v/>
      </c>
      <c r="K338" s="92" t="str">
        <f>'94KMInput'!AD431</f>
        <v/>
      </c>
      <c r="L338" s="93"/>
      <c r="M338" s="94" t="str">
        <f>'94KMInput'!L431</f>
        <v/>
      </c>
      <c r="N338" s="90" t="str">
        <f>IF(M338="","",(IF(Q338='94KMInput'!K431,"","ERROR!")))</f>
        <v/>
      </c>
      <c r="O338" s="95"/>
      <c r="P338" s="96"/>
      <c r="Q338" s="69" t="str">
        <f t="shared" si="20"/>
        <v/>
      </c>
      <c r="R338" s="98"/>
      <c r="S338" s="98"/>
      <c r="T338" s="98"/>
      <c r="U338" s="99"/>
      <c r="V338" s="98"/>
      <c r="W338" s="98"/>
      <c r="X338" s="100" t="str">
        <f t="shared" si="21"/>
        <v/>
      </c>
      <c r="Y338" s="101"/>
      <c r="Z338" s="102"/>
      <c r="AA338" s="102"/>
      <c r="AB338" s="102"/>
      <c r="AC338" s="103" t="str">
        <f>'94KMInput'!T474</f>
        <v/>
      </c>
      <c r="AD338" s="104">
        <f>'94KMInput'!V474-'94KMInput'!U474</f>
        <v>0</v>
      </c>
      <c r="AE338" s="105" t="str">
        <f t="shared" si="4"/>
        <v/>
      </c>
      <c r="AF338" s="106">
        <v>3.75</v>
      </c>
      <c r="AG338" s="107">
        <f t="shared" si="5"/>
        <v>0</v>
      </c>
      <c r="AH338" s="108" t="str">
        <f>HYPERLINK('94KMInput'!AE474)</f>
        <v/>
      </c>
      <c r="AI338" s="108" t="str">
        <f>HYPERLINK('94KMInput'!AF474)</f>
        <v/>
      </c>
      <c r="AJ338" s="108" t="str">
        <f>HYPERLINK('94KMInput'!AG474)</f>
        <v/>
      </c>
      <c r="AK338" s="108" t="str">
        <f>HYPERLINK('94KMInput'!AH474)</f>
        <v/>
      </c>
      <c r="AL338" s="108" t="str">
        <f>HYPERLINK('94KMInput'!AI474)</f>
        <v/>
      </c>
      <c r="AM338" s="108" t="str">
        <f>HYPERLINK('94KMInput'!AJ474)</f>
        <v/>
      </c>
      <c r="AN338" s="108" t="str">
        <f>HYPERLINK('94KMInput'!AK474)</f>
        <v/>
      </c>
      <c r="AO338" s="108" t="str">
        <f>HYPERLINK('94KMInput'!AL474)</f>
        <v/>
      </c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  <c r="CH338" s="88"/>
      <c r="CI338" s="88"/>
      <c r="CJ338" s="88"/>
      <c r="CK338" s="88"/>
      <c r="CL338" s="88"/>
      <c r="CM338" s="88"/>
      <c r="CN338" s="88"/>
      <c r="CO338" s="88"/>
      <c r="CP338" s="88"/>
      <c r="CQ338" s="88"/>
      <c r="CR338" s="88"/>
      <c r="CS338" s="88"/>
      <c r="CT338" s="88"/>
      <c r="CU338" s="88"/>
      <c r="CV338" s="88"/>
      <c r="CW338" s="88"/>
      <c r="CX338" s="88"/>
      <c r="CY338" s="88"/>
      <c r="CZ338" s="88"/>
      <c r="DA338" s="88"/>
      <c r="DB338" s="88"/>
      <c r="DC338" s="88"/>
    </row>
    <row r="339" ht="10.5" customHeight="1">
      <c r="A339" s="87" t="str">
        <f t="shared" si="1"/>
        <v/>
      </c>
      <c r="B339" s="88" t="str">
        <f t="shared" si="2"/>
        <v/>
      </c>
      <c r="C339" s="88" t="str">
        <f t="shared" si="3"/>
        <v/>
      </c>
      <c r="D339" s="89" t="str">
        <f>'94KMInput'!B432</f>
        <v/>
      </c>
      <c r="E339" s="90" t="str">
        <f t="shared" si="19"/>
        <v/>
      </c>
      <c r="F339" s="91" t="str">
        <f>'94KMInput'!H432</f>
        <v/>
      </c>
      <c r="G339" s="90" t="str">
        <f>'94KMInput'!O432</f>
        <v/>
      </c>
      <c r="H339" s="90" t="str">
        <f>'94KMInput'!P432</f>
        <v/>
      </c>
      <c r="I339" s="90" t="str">
        <f>'94KMInput'!R432</f>
        <v/>
      </c>
      <c r="J339" s="91" t="str">
        <f>'94KMInput'!S432</f>
        <v/>
      </c>
      <c r="K339" s="92" t="str">
        <f>'94KMInput'!AD432</f>
        <v/>
      </c>
      <c r="L339" s="93"/>
      <c r="M339" s="94" t="str">
        <f>'94KMInput'!L432</f>
        <v/>
      </c>
      <c r="N339" s="90" t="str">
        <f>IF(M339="","",(IF(Q339='94KMInput'!K432,"","ERROR!")))</f>
        <v/>
      </c>
      <c r="O339" s="95"/>
      <c r="P339" s="96"/>
      <c r="Q339" s="69" t="str">
        <f t="shared" si="20"/>
        <v/>
      </c>
      <c r="R339" s="98"/>
      <c r="S339" s="98"/>
      <c r="T339" s="98"/>
      <c r="U339" s="99"/>
      <c r="V339" s="98"/>
      <c r="W339" s="98"/>
      <c r="X339" s="100" t="str">
        <f t="shared" si="21"/>
        <v/>
      </c>
      <c r="Y339" s="101"/>
      <c r="Z339" s="102"/>
      <c r="AA339" s="102"/>
      <c r="AB339" s="102"/>
      <c r="AC339" s="103" t="str">
        <f>'94KMInput'!T475</f>
        <v/>
      </c>
      <c r="AD339" s="104">
        <f>'94KMInput'!V475-'94KMInput'!U475</f>
        <v>0</v>
      </c>
      <c r="AE339" s="105" t="str">
        <f t="shared" si="4"/>
        <v/>
      </c>
      <c r="AF339" s="106">
        <v>3.75</v>
      </c>
      <c r="AG339" s="107">
        <f t="shared" si="5"/>
        <v>0</v>
      </c>
      <c r="AH339" s="108" t="str">
        <f>HYPERLINK('94KMInput'!AE475)</f>
        <v/>
      </c>
      <c r="AI339" s="108" t="str">
        <f>HYPERLINK('94KMInput'!AF475)</f>
        <v/>
      </c>
      <c r="AJ339" s="108" t="str">
        <f>HYPERLINK('94KMInput'!AG475)</f>
        <v/>
      </c>
      <c r="AK339" s="108" t="str">
        <f>HYPERLINK('94KMInput'!AH475)</f>
        <v/>
      </c>
      <c r="AL339" s="108" t="str">
        <f>HYPERLINK('94KMInput'!AI475)</f>
        <v/>
      </c>
      <c r="AM339" s="108" t="str">
        <f>HYPERLINK('94KMInput'!AJ475)</f>
        <v/>
      </c>
      <c r="AN339" s="108" t="str">
        <f>HYPERLINK('94KMInput'!AK475)</f>
        <v/>
      </c>
      <c r="AO339" s="108" t="str">
        <f>HYPERLINK('94KMInput'!AL475)</f>
        <v/>
      </c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  <c r="CH339" s="88"/>
      <c r="CI339" s="88"/>
      <c r="CJ339" s="88"/>
      <c r="CK339" s="88"/>
      <c r="CL339" s="88"/>
      <c r="CM339" s="88"/>
      <c r="CN339" s="88"/>
      <c r="CO339" s="88"/>
      <c r="CP339" s="88"/>
      <c r="CQ339" s="88"/>
      <c r="CR339" s="88"/>
      <c r="CS339" s="88"/>
      <c r="CT339" s="88"/>
      <c r="CU339" s="88"/>
      <c r="CV339" s="88"/>
      <c r="CW339" s="88"/>
      <c r="CX339" s="88"/>
      <c r="CY339" s="88"/>
      <c r="CZ339" s="88"/>
      <c r="DA339" s="88"/>
      <c r="DB339" s="88"/>
      <c r="DC339" s="88"/>
    </row>
    <row r="340" ht="10.5" customHeight="1">
      <c r="A340" s="87" t="str">
        <f t="shared" si="1"/>
        <v/>
      </c>
      <c r="B340" s="88" t="str">
        <f t="shared" si="2"/>
        <v/>
      </c>
      <c r="C340" s="88" t="str">
        <f t="shared" si="3"/>
        <v/>
      </c>
      <c r="D340" s="89" t="str">
        <f>'94KMInput'!B433</f>
        <v/>
      </c>
      <c r="E340" s="90" t="str">
        <f t="shared" si="19"/>
        <v/>
      </c>
      <c r="F340" s="91" t="str">
        <f>'94KMInput'!H433</f>
        <v/>
      </c>
      <c r="G340" s="90" t="str">
        <f>'94KMInput'!O433</f>
        <v/>
      </c>
      <c r="H340" s="90" t="str">
        <f>'94KMInput'!P433</f>
        <v/>
      </c>
      <c r="I340" s="90" t="str">
        <f>'94KMInput'!R433</f>
        <v/>
      </c>
      <c r="J340" s="91" t="str">
        <f>'94KMInput'!S433</f>
        <v/>
      </c>
      <c r="K340" s="92" t="str">
        <f>'94KMInput'!AD433</f>
        <v/>
      </c>
      <c r="L340" s="93"/>
      <c r="M340" s="94" t="str">
        <f>'94KMInput'!L433</f>
        <v/>
      </c>
      <c r="N340" s="90" t="str">
        <f>IF(M340="","",(IF(Q340='94KMInput'!K433,"","ERROR!")))</f>
        <v/>
      </c>
      <c r="O340" s="95"/>
      <c r="P340" s="96"/>
      <c r="Q340" s="69" t="str">
        <f t="shared" si="20"/>
        <v/>
      </c>
      <c r="R340" s="98"/>
      <c r="S340" s="98"/>
      <c r="T340" s="98"/>
      <c r="U340" s="99"/>
      <c r="V340" s="98"/>
      <c r="W340" s="98"/>
      <c r="X340" s="100" t="str">
        <f t="shared" si="21"/>
        <v/>
      </c>
      <c r="Y340" s="101"/>
      <c r="Z340" s="102"/>
      <c r="AA340" s="102"/>
      <c r="AB340" s="102"/>
      <c r="AC340" s="103" t="str">
        <f>'94KMInput'!T476</f>
        <v/>
      </c>
      <c r="AD340" s="104">
        <f>'94KMInput'!V476-'94KMInput'!U476</f>
        <v>0</v>
      </c>
      <c r="AE340" s="105" t="str">
        <f t="shared" si="4"/>
        <v/>
      </c>
      <c r="AF340" s="106">
        <v>3.75</v>
      </c>
      <c r="AG340" s="107">
        <f t="shared" si="5"/>
        <v>0</v>
      </c>
      <c r="AH340" s="108" t="str">
        <f>HYPERLINK('94KMInput'!AE476)</f>
        <v/>
      </c>
      <c r="AI340" s="108" t="str">
        <f>HYPERLINK('94KMInput'!AF476)</f>
        <v/>
      </c>
      <c r="AJ340" s="108" t="str">
        <f>HYPERLINK('94KMInput'!AG476)</f>
        <v/>
      </c>
      <c r="AK340" s="108" t="str">
        <f>HYPERLINK('94KMInput'!AH476)</f>
        <v/>
      </c>
      <c r="AL340" s="108" t="str">
        <f>HYPERLINK('94KMInput'!AI476)</f>
        <v/>
      </c>
      <c r="AM340" s="108" t="str">
        <f>HYPERLINK('94KMInput'!AJ476)</f>
        <v/>
      </c>
      <c r="AN340" s="108" t="str">
        <f>HYPERLINK('94KMInput'!AK476)</f>
        <v/>
      </c>
      <c r="AO340" s="108" t="str">
        <f>HYPERLINK('94KMInput'!AL476)</f>
        <v/>
      </c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  <c r="CH340" s="88"/>
      <c r="CI340" s="88"/>
      <c r="CJ340" s="88"/>
      <c r="CK340" s="88"/>
      <c r="CL340" s="88"/>
      <c r="CM340" s="88"/>
      <c r="CN340" s="88"/>
      <c r="CO340" s="88"/>
      <c r="CP340" s="88"/>
      <c r="CQ340" s="88"/>
      <c r="CR340" s="88"/>
      <c r="CS340" s="88"/>
      <c r="CT340" s="88"/>
      <c r="CU340" s="88"/>
      <c r="CV340" s="88"/>
      <c r="CW340" s="88"/>
      <c r="CX340" s="88"/>
      <c r="CY340" s="88"/>
      <c r="CZ340" s="88"/>
      <c r="DA340" s="88"/>
      <c r="DB340" s="88"/>
      <c r="DC340" s="88"/>
    </row>
    <row r="341" ht="10.5" customHeight="1">
      <c r="A341" s="87" t="str">
        <f t="shared" si="1"/>
        <v/>
      </c>
      <c r="B341" s="88" t="str">
        <f t="shared" si="2"/>
        <v/>
      </c>
      <c r="C341" s="88" t="str">
        <f t="shared" si="3"/>
        <v/>
      </c>
      <c r="D341" s="89" t="str">
        <f>'94KMInput'!B434</f>
        <v/>
      </c>
      <c r="E341" s="90" t="str">
        <f t="shared" si="19"/>
        <v/>
      </c>
      <c r="F341" s="91" t="str">
        <f>'94KMInput'!H434</f>
        <v/>
      </c>
      <c r="G341" s="90" t="str">
        <f>'94KMInput'!O434</f>
        <v/>
      </c>
      <c r="H341" s="90" t="str">
        <f>'94KMInput'!P434</f>
        <v/>
      </c>
      <c r="I341" s="90" t="str">
        <f>'94KMInput'!R434</f>
        <v/>
      </c>
      <c r="J341" s="91" t="str">
        <f>'94KMInput'!S434</f>
        <v/>
      </c>
      <c r="K341" s="92" t="str">
        <f>'94KMInput'!AD434</f>
        <v/>
      </c>
      <c r="L341" s="93"/>
      <c r="M341" s="94" t="str">
        <f>'94KMInput'!L434</f>
        <v/>
      </c>
      <c r="N341" s="90" t="str">
        <f>IF(M341="","",(IF(Q341='94KMInput'!K434,"","ERROR!")))</f>
        <v/>
      </c>
      <c r="O341" s="95"/>
      <c r="P341" s="96"/>
      <c r="Q341" s="69" t="str">
        <f t="shared" si="20"/>
        <v/>
      </c>
      <c r="R341" s="98"/>
      <c r="S341" s="98"/>
      <c r="T341" s="98"/>
      <c r="U341" s="99"/>
      <c r="V341" s="98"/>
      <c r="W341" s="98"/>
      <c r="X341" s="100" t="str">
        <f t="shared" si="21"/>
        <v/>
      </c>
      <c r="Y341" s="101"/>
      <c r="Z341" s="102"/>
      <c r="AA341" s="102"/>
      <c r="AB341" s="102"/>
      <c r="AC341" s="103" t="str">
        <f>'94KMInput'!T477</f>
        <v/>
      </c>
      <c r="AD341" s="104">
        <f>'94KMInput'!V477-'94KMInput'!U477</f>
        <v>0</v>
      </c>
      <c r="AE341" s="105" t="str">
        <f t="shared" si="4"/>
        <v/>
      </c>
      <c r="AF341" s="106">
        <v>3.75</v>
      </c>
      <c r="AG341" s="107">
        <f t="shared" si="5"/>
        <v>0</v>
      </c>
      <c r="AH341" s="108" t="str">
        <f>HYPERLINK('94KMInput'!AE477)</f>
        <v/>
      </c>
      <c r="AI341" s="108" t="str">
        <f>HYPERLINK('94KMInput'!AF477)</f>
        <v/>
      </c>
      <c r="AJ341" s="108" t="str">
        <f>HYPERLINK('94KMInput'!AG477)</f>
        <v/>
      </c>
      <c r="AK341" s="108" t="str">
        <f>HYPERLINK('94KMInput'!AH477)</f>
        <v/>
      </c>
      <c r="AL341" s="108" t="str">
        <f>HYPERLINK('94KMInput'!AI477)</f>
        <v/>
      </c>
      <c r="AM341" s="108" t="str">
        <f>HYPERLINK('94KMInput'!AJ477)</f>
        <v/>
      </c>
      <c r="AN341" s="108" t="str">
        <f>HYPERLINK('94KMInput'!AK477)</f>
        <v/>
      </c>
      <c r="AO341" s="108" t="str">
        <f>HYPERLINK('94KMInput'!AL477)</f>
        <v/>
      </c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  <c r="CH341" s="88"/>
      <c r="CI341" s="88"/>
      <c r="CJ341" s="88"/>
      <c r="CK341" s="88"/>
      <c r="CL341" s="88"/>
      <c r="CM341" s="88"/>
      <c r="CN341" s="88"/>
      <c r="CO341" s="88"/>
      <c r="CP341" s="88"/>
      <c r="CQ341" s="88"/>
      <c r="CR341" s="88"/>
      <c r="CS341" s="88"/>
      <c r="CT341" s="88"/>
      <c r="CU341" s="88"/>
      <c r="CV341" s="88"/>
      <c r="CW341" s="88"/>
      <c r="CX341" s="88"/>
      <c r="CY341" s="88"/>
      <c r="CZ341" s="88"/>
      <c r="DA341" s="88"/>
      <c r="DB341" s="88"/>
      <c r="DC341" s="88"/>
    </row>
    <row r="342" ht="10.5" customHeight="1">
      <c r="A342" s="87" t="str">
        <f t="shared" si="1"/>
        <v/>
      </c>
      <c r="B342" s="88" t="str">
        <f t="shared" si="2"/>
        <v/>
      </c>
      <c r="C342" s="88" t="str">
        <f t="shared" si="3"/>
        <v/>
      </c>
      <c r="D342" s="89" t="str">
        <f>'94KMInput'!B435</f>
        <v/>
      </c>
      <c r="E342" s="90" t="str">
        <f t="shared" si="19"/>
        <v/>
      </c>
      <c r="F342" s="91" t="str">
        <f>'94KMInput'!H435</f>
        <v/>
      </c>
      <c r="G342" s="90" t="str">
        <f>'94KMInput'!O435</f>
        <v/>
      </c>
      <c r="H342" s="90" t="str">
        <f>'94KMInput'!P435</f>
        <v/>
      </c>
      <c r="I342" s="90" t="str">
        <f>'94KMInput'!R435</f>
        <v/>
      </c>
      <c r="J342" s="91" t="str">
        <f>'94KMInput'!S435</f>
        <v/>
      </c>
      <c r="K342" s="92" t="str">
        <f>'94KMInput'!AD435</f>
        <v/>
      </c>
      <c r="L342" s="93"/>
      <c r="M342" s="94" t="str">
        <f>'94KMInput'!L435</f>
        <v/>
      </c>
      <c r="N342" s="90" t="str">
        <f>IF(M342="","",(IF(Q342='94KMInput'!K435,"","ERROR!")))</f>
        <v/>
      </c>
      <c r="O342" s="95"/>
      <c r="P342" s="96"/>
      <c r="Q342" s="69" t="str">
        <f t="shared" si="20"/>
        <v/>
      </c>
      <c r="R342" s="98"/>
      <c r="S342" s="98"/>
      <c r="T342" s="98"/>
      <c r="U342" s="99"/>
      <c r="V342" s="98"/>
      <c r="W342" s="98"/>
      <c r="X342" s="100" t="str">
        <f t="shared" si="21"/>
        <v/>
      </c>
      <c r="Y342" s="101"/>
      <c r="Z342" s="102"/>
      <c r="AA342" s="102"/>
      <c r="AB342" s="102"/>
      <c r="AC342" s="103" t="str">
        <f>'94KMInput'!T478</f>
        <v/>
      </c>
      <c r="AD342" s="104">
        <f>'94KMInput'!V478-'94KMInput'!U478</f>
        <v>0</v>
      </c>
      <c r="AE342" s="105" t="str">
        <f t="shared" si="4"/>
        <v/>
      </c>
      <c r="AF342" s="106">
        <v>3.75</v>
      </c>
      <c r="AG342" s="107">
        <f t="shared" si="5"/>
        <v>0</v>
      </c>
      <c r="AH342" s="108" t="str">
        <f>HYPERLINK('94KMInput'!AE478)</f>
        <v/>
      </c>
      <c r="AI342" s="108" t="str">
        <f>HYPERLINK('94KMInput'!AF478)</f>
        <v/>
      </c>
      <c r="AJ342" s="108" t="str">
        <f>HYPERLINK('94KMInput'!AG478)</f>
        <v/>
      </c>
      <c r="AK342" s="108" t="str">
        <f>HYPERLINK('94KMInput'!AH478)</f>
        <v/>
      </c>
      <c r="AL342" s="108" t="str">
        <f>HYPERLINK('94KMInput'!AI478)</f>
        <v/>
      </c>
      <c r="AM342" s="108" t="str">
        <f>HYPERLINK('94KMInput'!AJ478)</f>
        <v/>
      </c>
      <c r="AN342" s="108" t="str">
        <f>HYPERLINK('94KMInput'!AK478)</f>
        <v/>
      </c>
      <c r="AO342" s="108" t="str">
        <f>HYPERLINK('94KMInput'!AL478)</f>
        <v/>
      </c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  <c r="CH342" s="88"/>
      <c r="CI342" s="88"/>
      <c r="CJ342" s="88"/>
      <c r="CK342" s="88"/>
      <c r="CL342" s="88"/>
      <c r="CM342" s="88"/>
      <c r="CN342" s="88"/>
      <c r="CO342" s="88"/>
      <c r="CP342" s="88"/>
      <c r="CQ342" s="88"/>
      <c r="CR342" s="88"/>
      <c r="CS342" s="88"/>
      <c r="CT342" s="88"/>
      <c r="CU342" s="88"/>
      <c r="CV342" s="88"/>
      <c r="CW342" s="88"/>
      <c r="CX342" s="88"/>
      <c r="CY342" s="88"/>
      <c r="CZ342" s="88"/>
      <c r="DA342" s="88"/>
      <c r="DB342" s="88"/>
      <c r="DC342" s="88"/>
    </row>
    <row r="343" ht="10.5" customHeight="1">
      <c r="A343" s="87" t="str">
        <f t="shared" si="1"/>
        <v/>
      </c>
      <c r="B343" s="88" t="str">
        <f t="shared" si="2"/>
        <v/>
      </c>
      <c r="C343" s="88" t="str">
        <f t="shared" si="3"/>
        <v/>
      </c>
      <c r="D343" s="89" t="str">
        <f>'94KMInput'!B436</f>
        <v/>
      </c>
      <c r="E343" s="90" t="str">
        <f t="shared" si="19"/>
        <v/>
      </c>
      <c r="F343" s="91" t="str">
        <f>'94KMInput'!H436</f>
        <v/>
      </c>
      <c r="G343" s="90" t="str">
        <f>'94KMInput'!O436</f>
        <v/>
      </c>
      <c r="H343" s="90" t="str">
        <f>'94KMInput'!P436</f>
        <v/>
      </c>
      <c r="I343" s="90" t="str">
        <f>'94KMInput'!R436</f>
        <v/>
      </c>
      <c r="J343" s="91" t="str">
        <f>'94KMInput'!S436</f>
        <v/>
      </c>
      <c r="K343" s="92" t="str">
        <f>'94KMInput'!AD436</f>
        <v/>
      </c>
      <c r="L343" s="93"/>
      <c r="M343" s="94" t="str">
        <f>'94KMInput'!L436</f>
        <v/>
      </c>
      <c r="N343" s="90" t="str">
        <f>IF(M343="","",(IF(Q343='94KMInput'!K436,"","ERROR!")))</f>
        <v/>
      </c>
      <c r="O343" s="95"/>
      <c r="P343" s="96"/>
      <c r="Q343" s="69" t="str">
        <f t="shared" si="20"/>
        <v/>
      </c>
      <c r="R343" s="98"/>
      <c r="S343" s="98"/>
      <c r="T343" s="98"/>
      <c r="U343" s="99"/>
      <c r="V343" s="98"/>
      <c r="W343" s="98"/>
      <c r="X343" s="100" t="str">
        <f t="shared" si="21"/>
        <v/>
      </c>
      <c r="Y343" s="101"/>
      <c r="Z343" s="102"/>
      <c r="AA343" s="102"/>
      <c r="AB343" s="102"/>
      <c r="AC343" s="103" t="str">
        <f>'94KMInput'!T479</f>
        <v/>
      </c>
      <c r="AD343" s="104">
        <f>'94KMInput'!V479-'94KMInput'!U479</f>
        <v>0</v>
      </c>
      <c r="AE343" s="105" t="str">
        <f t="shared" si="4"/>
        <v/>
      </c>
      <c r="AF343" s="106">
        <v>3.75</v>
      </c>
      <c r="AG343" s="107">
        <f t="shared" si="5"/>
        <v>0</v>
      </c>
      <c r="AH343" s="108" t="str">
        <f>HYPERLINK('94KMInput'!AE479)</f>
        <v/>
      </c>
      <c r="AI343" s="108" t="str">
        <f>HYPERLINK('94KMInput'!AF479)</f>
        <v/>
      </c>
      <c r="AJ343" s="108" t="str">
        <f>HYPERLINK('94KMInput'!AG479)</f>
        <v/>
      </c>
      <c r="AK343" s="108" t="str">
        <f>HYPERLINK('94KMInput'!AH479)</f>
        <v/>
      </c>
      <c r="AL343" s="108" t="str">
        <f>HYPERLINK('94KMInput'!AI479)</f>
        <v/>
      </c>
      <c r="AM343" s="108" t="str">
        <f>HYPERLINK('94KMInput'!AJ479)</f>
        <v/>
      </c>
      <c r="AN343" s="108" t="str">
        <f>HYPERLINK('94KMInput'!AK479)</f>
        <v/>
      </c>
      <c r="AO343" s="108" t="str">
        <f>HYPERLINK('94KMInput'!AL479)</f>
        <v/>
      </c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  <c r="CH343" s="88"/>
      <c r="CI343" s="88"/>
      <c r="CJ343" s="88"/>
      <c r="CK343" s="88"/>
      <c r="CL343" s="88"/>
      <c r="CM343" s="88"/>
      <c r="CN343" s="88"/>
      <c r="CO343" s="88"/>
      <c r="CP343" s="88"/>
      <c r="CQ343" s="88"/>
      <c r="CR343" s="88"/>
      <c r="CS343" s="88"/>
      <c r="CT343" s="88"/>
      <c r="CU343" s="88"/>
      <c r="CV343" s="88"/>
      <c r="CW343" s="88"/>
      <c r="CX343" s="88"/>
      <c r="CY343" s="88"/>
      <c r="CZ343" s="88"/>
      <c r="DA343" s="88"/>
      <c r="DB343" s="88"/>
      <c r="DC343" s="88"/>
    </row>
    <row r="344" ht="10.5" customHeight="1">
      <c r="A344" s="87" t="str">
        <f t="shared" si="1"/>
        <v/>
      </c>
      <c r="B344" s="88" t="str">
        <f t="shared" si="2"/>
        <v/>
      </c>
      <c r="C344" s="88" t="str">
        <f t="shared" si="3"/>
        <v/>
      </c>
      <c r="D344" s="89" t="str">
        <f>'94KMInput'!B437</f>
        <v/>
      </c>
      <c r="E344" s="90" t="str">
        <f t="shared" si="19"/>
        <v/>
      </c>
      <c r="F344" s="91" t="str">
        <f>'94KMInput'!H437</f>
        <v/>
      </c>
      <c r="G344" s="90" t="str">
        <f>'94KMInput'!O437</f>
        <v/>
      </c>
      <c r="H344" s="90" t="str">
        <f>'94KMInput'!P437</f>
        <v/>
      </c>
      <c r="I344" s="90" t="str">
        <f>'94KMInput'!R437</f>
        <v/>
      </c>
      <c r="J344" s="91" t="str">
        <f>'94KMInput'!S437</f>
        <v/>
      </c>
      <c r="K344" s="92" t="str">
        <f>'94KMInput'!AD437</f>
        <v/>
      </c>
      <c r="L344" s="93"/>
      <c r="M344" s="94" t="str">
        <f>'94KMInput'!L437</f>
        <v/>
      </c>
      <c r="N344" s="90" t="str">
        <f>IF(M344="","",(IF(Q344='94KMInput'!K437,"","ERROR!")))</f>
        <v/>
      </c>
      <c r="O344" s="95"/>
      <c r="P344" s="96"/>
      <c r="Q344" s="69" t="str">
        <f t="shared" si="20"/>
        <v/>
      </c>
      <c r="R344" s="98"/>
      <c r="S344" s="98"/>
      <c r="T344" s="98"/>
      <c r="U344" s="99"/>
      <c r="V344" s="98"/>
      <c r="W344" s="98"/>
      <c r="X344" s="100" t="str">
        <f t="shared" si="21"/>
        <v/>
      </c>
      <c r="Y344" s="101"/>
      <c r="Z344" s="102"/>
      <c r="AA344" s="102"/>
      <c r="AB344" s="102"/>
      <c r="AC344" s="103" t="str">
        <f>'94KMInput'!T480</f>
        <v/>
      </c>
      <c r="AD344" s="104">
        <f>'94KMInput'!V480-'94KMInput'!U480</f>
        <v>0</v>
      </c>
      <c r="AE344" s="105" t="str">
        <f t="shared" si="4"/>
        <v/>
      </c>
      <c r="AF344" s="106">
        <v>3.75</v>
      </c>
      <c r="AG344" s="107">
        <f t="shared" si="5"/>
        <v>0</v>
      </c>
      <c r="AH344" s="108" t="str">
        <f>HYPERLINK('94KMInput'!AE480)</f>
        <v/>
      </c>
      <c r="AI344" s="108" t="str">
        <f>HYPERLINK('94KMInput'!AF480)</f>
        <v/>
      </c>
      <c r="AJ344" s="108" t="str">
        <f>HYPERLINK('94KMInput'!AG480)</f>
        <v/>
      </c>
      <c r="AK344" s="108" t="str">
        <f>HYPERLINK('94KMInput'!AH480)</f>
        <v/>
      </c>
      <c r="AL344" s="108" t="str">
        <f>HYPERLINK('94KMInput'!AI480)</f>
        <v/>
      </c>
      <c r="AM344" s="108" t="str">
        <f>HYPERLINK('94KMInput'!AJ480)</f>
        <v/>
      </c>
      <c r="AN344" s="108" t="str">
        <f>HYPERLINK('94KMInput'!AK480)</f>
        <v/>
      </c>
      <c r="AO344" s="108" t="str">
        <f>HYPERLINK('94KMInput'!AL480)</f>
        <v/>
      </c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  <c r="CH344" s="88"/>
      <c r="CI344" s="88"/>
      <c r="CJ344" s="88"/>
      <c r="CK344" s="88"/>
      <c r="CL344" s="88"/>
      <c r="CM344" s="88"/>
      <c r="CN344" s="88"/>
      <c r="CO344" s="88"/>
      <c r="CP344" s="88"/>
      <c r="CQ344" s="88"/>
      <c r="CR344" s="88"/>
      <c r="CS344" s="88"/>
      <c r="CT344" s="88"/>
      <c r="CU344" s="88"/>
      <c r="CV344" s="88"/>
      <c r="CW344" s="88"/>
      <c r="CX344" s="88"/>
      <c r="CY344" s="88"/>
      <c r="CZ344" s="88"/>
      <c r="DA344" s="88"/>
      <c r="DB344" s="88"/>
      <c r="DC344" s="88"/>
    </row>
    <row r="345" ht="10.5" customHeight="1">
      <c r="A345" s="87" t="str">
        <f t="shared" si="1"/>
        <v/>
      </c>
      <c r="B345" s="88" t="str">
        <f t="shared" si="2"/>
        <v/>
      </c>
      <c r="C345" s="88" t="str">
        <f t="shared" si="3"/>
        <v/>
      </c>
      <c r="D345" s="89" t="str">
        <f>'94KMInput'!B438</f>
        <v/>
      </c>
      <c r="E345" s="90" t="str">
        <f t="shared" si="19"/>
        <v/>
      </c>
      <c r="F345" s="91" t="str">
        <f>'94KMInput'!H438</f>
        <v/>
      </c>
      <c r="G345" s="90" t="str">
        <f>'94KMInput'!O438</f>
        <v/>
      </c>
      <c r="H345" s="90" t="str">
        <f>'94KMInput'!P438</f>
        <v/>
      </c>
      <c r="I345" s="90" t="str">
        <f>'94KMInput'!R438</f>
        <v/>
      </c>
      <c r="J345" s="91" t="str">
        <f>'94KMInput'!S438</f>
        <v/>
      </c>
      <c r="K345" s="92" t="str">
        <f>'94KMInput'!AD438</f>
        <v/>
      </c>
      <c r="L345" s="93"/>
      <c r="M345" s="94" t="str">
        <f>'94KMInput'!L438</f>
        <v/>
      </c>
      <c r="N345" s="90" t="str">
        <f>IF(M345="","",(IF(Q345='94KMInput'!K438,"","ERROR!")))</f>
        <v/>
      </c>
      <c r="O345" s="95"/>
      <c r="P345" s="96"/>
      <c r="Q345" s="69" t="str">
        <f t="shared" si="20"/>
        <v/>
      </c>
      <c r="R345" s="98"/>
      <c r="S345" s="98"/>
      <c r="T345" s="98"/>
      <c r="U345" s="99"/>
      <c r="V345" s="98"/>
      <c r="W345" s="98"/>
      <c r="X345" s="100" t="str">
        <f t="shared" si="21"/>
        <v/>
      </c>
      <c r="Y345" s="101"/>
      <c r="Z345" s="102"/>
      <c r="AA345" s="102"/>
      <c r="AB345" s="102"/>
      <c r="AC345" s="103" t="str">
        <f>'94KMInput'!T481</f>
        <v/>
      </c>
      <c r="AD345" s="104">
        <f>'94KMInput'!V481-'94KMInput'!U481</f>
        <v>0</v>
      </c>
      <c r="AE345" s="105" t="str">
        <f t="shared" si="4"/>
        <v/>
      </c>
      <c r="AF345" s="106">
        <v>3.75</v>
      </c>
      <c r="AG345" s="107">
        <f t="shared" si="5"/>
        <v>0</v>
      </c>
      <c r="AH345" s="108" t="str">
        <f>HYPERLINK('94KMInput'!AE481)</f>
        <v/>
      </c>
      <c r="AI345" s="108" t="str">
        <f>HYPERLINK('94KMInput'!AF481)</f>
        <v/>
      </c>
      <c r="AJ345" s="108" t="str">
        <f>HYPERLINK('94KMInput'!AG481)</f>
        <v/>
      </c>
      <c r="AK345" s="108" t="str">
        <f>HYPERLINK('94KMInput'!AH481)</f>
        <v/>
      </c>
      <c r="AL345" s="108" t="str">
        <f>HYPERLINK('94KMInput'!AI481)</f>
        <v/>
      </c>
      <c r="AM345" s="108" t="str">
        <f>HYPERLINK('94KMInput'!AJ481)</f>
        <v/>
      </c>
      <c r="AN345" s="108" t="str">
        <f>HYPERLINK('94KMInput'!AK481)</f>
        <v/>
      </c>
      <c r="AO345" s="108" t="str">
        <f>HYPERLINK('94KMInput'!AL481)</f>
        <v/>
      </c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  <c r="CH345" s="88"/>
      <c r="CI345" s="88"/>
      <c r="CJ345" s="88"/>
      <c r="CK345" s="88"/>
      <c r="CL345" s="88"/>
      <c r="CM345" s="88"/>
      <c r="CN345" s="88"/>
      <c r="CO345" s="88"/>
      <c r="CP345" s="88"/>
      <c r="CQ345" s="88"/>
      <c r="CR345" s="88"/>
      <c r="CS345" s="88"/>
      <c r="CT345" s="88"/>
      <c r="CU345" s="88"/>
      <c r="CV345" s="88"/>
      <c r="CW345" s="88"/>
      <c r="CX345" s="88"/>
      <c r="CY345" s="88"/>
      <c r="CZ345" s="88"/>
      <c r="DA345" s="88"/>
      <c r="DB345" s="88"/>
      <c r="DC345" s="88"/>
    </row>
    <row r="346" ht="10.5" customHeight="1">
      <c r="A346" s="87" t="str">
        <f t="shared" si="1"/>
        <v/>
      </c>
      <c r="B346" s="88" t="str">
        <f t="shared" si="2"/>
        <v/>
      </c>
      <c r="C346" s="88" t="str">
        <f t="shared" si="3"/>
        <v/>
      </c>
      <c r="D346" s="89" t="str">
        <f>'94KMInput'!B439</f>
        <v/>
      </c>
      <c r="E346" s="90" t="str">
        <f t="shared" si="19"/>
        <v/>
      </c>
      <c r="F346" s="91" t="str">
        <f>'94KMInput'!H439</f>
        <v/>
      </c>
      <c r="G346" s="90" t="str">
        <f>'94KMInput'!O439</f>
        <v/>
      </c>
      <c r="H346" s="90" t="str">
        <f>'94KMInput'!P439</f>
        <v/>
      </c>
      <c r="I346" s="90" t="str">
        <f>'94KMInput'!R439</f>
        <v/>
      </c>
      <c r="J346" s="91" t="str">
        <f>'94KMInput'!S439</f>
        <v/>
      </c>
      <c r="K346" s="92" t="str">
        <f>'94KMInput'!AD439</f>
        <v/>
      </c>
      <c r="L346" s="93"/>
      <c r="M346" s="94" t="str">
        <f>'94KMInput'!L439</f>
        <v/>
      </c>
      <c r="N346" s="90" t="str">
        <f>IF(M346="","",(IF(Q346='94KMInput'!K439,"","ERROR!")))</f>
        <v/>
      </c>
      <c r="O346" s="95"/>
      <c r="P346" s="96"/>
      <c r="Q346" s="69" t="str">
        <f t="shared" si="20"/>
        <v/>
      </c>
      <c r="R346" s="98"/>
      <c r="S346" s="98"/>
      <c r="T346" s="98"/>
      <c r="U346" s="99"/>
      <c r="V346" s="98"/>
      <c r="W346" s="98"/>
      <c r="X346" s="100" t="str">
        <f t="shared" si="21"/>
        <v/>
      </c>
      <c r="Y346" s="101"/>
      <c r="Z346" s="102"/>
      <c r="AA346" s="102"/>
      <c r="AB346" s="102"/>
      <c r="AC346" s="103" t="str">
        <f>'94KMInput'!T482</f>
        <v/>
      </c>
      <c r="AD346" s="104">
        <f>'94KMInput'!V482-'94KMInput'!U482</f>
        <v>0</v>
      </c>
      <c r="AE346" s="105" t="str">
        <f t="shared" si="4"/>
        <v/>
      </c>
      <c r="AF346" s="106">
        <v>3.75</v>
      </c>
      <c r="AG346" s="107">
        <f t="shared" si="5"/>
        <v>0</v>
      </c>
      <c r="AH346" s="108" t="str">
        <f>HYPERLINK('94KMInput'!AE482)</f>
        <v/>
      </c>
      <c r="AI346" s="108" t="str">
        <f>HYPERLINK('94KMInput'!AF482)</f>
        <v/>
      </c>
      <c r="AJ346" s="108" t="str">
        <f>HYPERLINK('94KMInput'!AG482)</f>
        <v/>
      </c>
      <c r="AK346" s="108" t="str">
        <f>HYPERLINK('94KMInput'!AH482)</f>
        <v/>
      </c>
      <c r="AL346" s="108" t="str">
        <f>HYPERLINK('94KMInput'!AI482)</f>
        <v/>
      </c>
      <c r="AM346" s="108" t="str">
        <f>HYPERLINK('94KMInput'!AJ482)</f>
        <v/>
      </c>
      <c r="AN346" s="108" t="str">
        <f>HYPERLINK('94KMInput'!AK482)</f>
        <v/>
      </c>
      <c r="AO346" s="108" t="str">
        <f>HYPERLINK('94KMInput'!AL482)</f>
        <v/>
      </c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  <c r="CH346" s="88"/>
      <c r="CI346" s="88"/>
      <c r="CJ346" s="88"/>
      <c r="CK346" s="88"/>
      <c r="CL346" s="88"/>
      <c r="CM346" s="88"/>
      <c r="CN346" s="88"/>
      <c r="CO346" s="88"/>
      <c r="CP346" s="88"/>
      <c r="CQ346" s="88"/>
      <c r="CR346" s="88"/>
      <c r="CS346" s="88"/>
      <c r="CT346" s="88"/>
      <c r="CU346" s="88"/>
      <c r="CV346" s="88"/>
      <c r="CW346" s="88"/>
      <c r="CX346" s="88"/>
      <c r="CY346" s="88"/>
      <c r="CZ346" s="88"/>
      <c r="DA346" s="88"/>
      <c r="DB346" s="88"/>
      <c r="DC346" s="88"/>
    </row>
    <row r="347" ht="10.5" customHeight="1">
      <c r="A347" s="87" t="str">
        <f t="shared" si="1"/>
        <v/>
      </c>
      <c r="B347" s="88" t="str">
        <f t="shared" si="2"/>
        <v/>
      </c>
      <c r="C347" s="88" t="str">
        <f t="shared" si="3"/>
        <v/>
      </c>
      <c r="D347" s="89" t="str">
        <f>'94KMInput'!B440</f>
        <v/>
      </c>
      <c r="E347" s="90" t="str">
        <f t="shared" si="19"/>
        <v/>
      </c>
      <c r="F347" s="91" t="str">
        <f>'94KMInput'!H440</f>
        <v/>
      </c>
      <c r="G347" s="90" t="str">
        <f>'94KMInput'!O440</f>
        <v/>
      </c>
      <c r="H347" s="90" t="str">
        <f>'94KMInput'!P440</f>
        <v/>
      </c>
      <c r="I347" s="90" t="str">
        <f>'94KMInput'!R440</f>
        <v/>
      </c>
      <c r="J347" s="91" t="str">
        <f>'94KMInput'!S440</f>
        <v/>
      </c>
      <c r="K347" s="92" t="str">
        <f>'94KMInput'!AD440</f>
        <v/>
      </c>
      <c r="L347" s="93"/>
      <c r="M347" s="94" t="str">
        <f>'94KMInput'!L440</f>
        <v/>
      </c>
      <c r="N347" s="90" t="str">
        <f>IF(M347="","",(IF(Q347='94KMInput'!K440,"","ERROR!")))</f>
        <v/>
      </c>
      <c r="O347" s="95"/>
      <c r="P347" s="96"/>
      <c r="Q347" s="69" t="str">
        <f t="shared" si="20"/>
        <v/>
      </c>
      <c r="R347" s="98"/>
      <c r="S347" s="98"/>
      <c r="T347" s="98"/>
      <c r="U347" s="99"/>
      <c r="V347" s="98"/>
      <c r="W347" s="98"/>
      <c r="X347" s="100" t="str">
        <f t="shared" si="21"/>
        <v/>
      </c>
      <c r="Y347" s="101"/>
      <c r="Z347" s="102"/>
      <c r="AA347" s="102"/>
      <c r="AB347" s="102"/>
      <c r="AC347" s="103" t="str">
        <f>'94KMInput'!T483</f>
        <v/>
      </c>
      <c r="AD347" s="104">
        <f>'94KMInput'!V483-'94KMInput'!U483</f>
        <v>0</v>
      </c>
      <c r="AE347" s="105" t="str">
        <f t="shared" si="4"/>
        <v/>
      </c>
      <c r="AF347" s="106">
        <v>3.75</v>
      </c>
      <c r="AG347" s="107">
        <f t="shared" si="5"/>
        <v>0</v>
      </c>
      <c r="AH347" s="108" t="str">
        <f>HYPERLINK('94KMInput'!AE483)</f>
        <v/>
      </c>
      <c r="AI347" s="108" t="str">
        <f>HYPERLINK('94KMInput'!AF483)</f>
        <v/>
      </c>
      <c r="AJ347" s="108" t="str">
        <f>HYPERLINK('94KMInput'!AG483)</f>
        <v/>
      </c>
      <c r="AK347" s="108" t="str">
        <f>HYPERLINK('94KMInput'!AH483)</f>
        <v/>
      </c>
      <c r="AL347" s="108" t="str">
        <f>HYPERLINK('94KMInput'!AI483)</f>
        <v/>
      </c>
      <c r="AM347" s="108" t="str">
        <f>HYPERLINK('94KMInput'!AJ483)</f>
        <v/>
      </c>
      <c r="AN347" s="108" t="str">
        <f>HYPERLINK('94KMInput'!AK483)</f>
        <v/>
      </c>
      <c r="AO347" s="108" t="str">
        <f>HYPERLINK('94KMInput'!AL483)</f>
        <v/>
      </c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  <c r="CH347" s="88"/>
      <c r="CI347" s="88"/>
      <c r="CJ347" s="88"/>
      <c r="CK347" s="88"/>
      <c r="CL347" s="88"/>
      <c r="CM347" s="88"/>
      <c r="CN347" s="88"/>
      <c r="CO347" s="88"/>
      <c r="CP347" s="88"/>
      <c r="CQ347" s="88"/>
      <c r="CR347" s="88"/>
      <c r="CS347" s="88"/>
      <c r="CT347" s="88"/>
      <c r="CU347" s="88"/>
      <c r="CV347" s="88"/>
      <c r="CW347" s="88"/>
      <c r="CX347" s="88"/>
      <c r="CY347" s="88"/>
      <c r="CZ347" s="88"/>
      <c r="DA347" s="88"/>
      <c r="DB347" s="88"/>
      <c r="DC347" s="88"/>
    </row>
    <row r="348" ht="10.5" customHeight="1">
      <c r="A348" s="87" t="str">
        <f t="shared" si="1"/>
        <v/>
      </c>
      <c r="B348" s="88" t="str">
        <f t="shared" si="2"/>
        <v/>
      </c>
      <c r="C348" s="88" t="str">
        <f t="shared" si="3"/>
        <v/>
      </c>
      <c r="D348" s="89" t="str">
        <f>'94KMInput'!B441</f>
        <v/>
      </c>
      <c r="E348" s="90" t="str">
        <f t="shared" si="19"/>
        <v/>
      </c>
      <c r="F348" s="91" t="str">
        <f>'94KMInput'!H441</f>
        <v/>
      </c>
      <c r="G348" s="90" t="str">
        <f>'94KMInput'!O441</f>
        <v/>
      </c>
      <c r="H348" s="90" t="str">
        <f>'94KMInput'!P441</f>
        <v/>
      </c>
      <c r="I348" s="90" t="str">
        <f>'94KMInput'!R441</f>
        <v/>
      </c>
      <c r="J348" s="91" t="str">
        <f>'94KMInput'!S441</f>
        <v/>
      </c>
      <c r="K348" s="92" t="str">
        <f>'94KMInput'!AD441</f>
        <v/>
      </c>
      <c r="L348" s="93"/>
      <c r="M348" s="94" t="str">
        <f>'94KMInput'!L441</f>
        <v/>
      </c>
      <c r="N348" s="90" t="str">
        <f>IF(M348="","",(IF(Q348='94KMInput'!K441,"","ERROR!")))</f>
        <v/>
      </c>
      <c r="O348" s="95"/>
      <c r="P348" s="96"/>
      <c r="Q348" s="69" t="str">
        <f t="shared" si="20"/>
        <v/>
      </c>
      <c r="R348" s="98"/>
      <c r="S348" s="98"/>
      <c r="T348" s="98"/>
      <c r="U348" s="99"/>
      <c r="V348" s="98"/>
      <c r="W348" s="98"/>
      <c r="X348" s="100" t="str">
        <f t="shared" si="21"/>
        <v/>
      </c>
      <c r="Y348" s="101"/>
      <c r="Z348" s="102"/>
      <c r="AA348" s="102"/>
      <c r="AB348" s="102"/>
      <c r="AC348" s="103" t="str">
        <f>'94KMInput'!T484</f>
        <v/>
      </c>
      <c r="AD348" s="104">
        <f>'94KMInput'!V484-'94KMInput'!U484</f>
        <v>0</v>
      </c>
      <c r="AE348" s="105" t="str">
        <f t="shared" si="4"/>
        <v/>
      </c>
      <c r="AF348" s="106">
        <v>3.75</v>
      </c>
      <c r="AG348" s="107">
        <f t="shared" si="5"/>
        <v>0</v>
      </c>
      <c r="AH348" s="108" t="str">
        <f>HYPERLINK('94KMInput'!AE484)</f>
        <v/>
      </c>
      <c r="AI348" s="108" t="str">
        <f>HYPERLINK('94KMInput'!AF484)</f>
        <v/>
      </c>
      <c r="AJ348" s="108" t="str">
        <f>HYPERLINK('94KMInput'!AG484)</f>
        <v/>
      </c>
      <c r="AK348" s="108" t="str">
        <f>HYPERLINK('94KMInput'!AH484)</f>
        <v/>
      </c>
      <c r="AL348" s="108" t="str">
        <f>HYPERLINK('94KMInput'!AI484)</f>
        <v/>
      </c>
      <c r="AM348" s="108" t="str">
        <f>HYPERLINK('94KMInput'!AJ484)</f>
        <v/>
      </c>
      <c r="AN348" s="108" t="str">
        <f>HYPERLINK('94KMInput'!AK484)</f>
        <v/>
      </c>
      <c r="AO348" s="108" t="str">
        <f>HYPERLINK('94KMInput'!AL484)</f>
        <v/>
      </c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  <c r="CH348" s="88"/>
      <c r="CI348" s="88"/>
      <c r="CJ348" s="88"/>
      <c r="CK348" s="88"/>
      <c r="CL348" s="88"/>
      <c r="CM348" s="88"/>
      <c r="CN348" s="88"/>
      <c r="CO348" s="88"/>
      <c r="CP348" s="88"/>
      <c r="CQ348" s="88"/>
      <c r="CR348" s="88"/>
      <c r="CS348" s="88"/>
      <c r="CT348" s="88"/>
      <c r="CU348" s="88"/>
      <c r="CV348" s="88"/>
      <c r="CW348" s="88"/>
      <c r="CX348" s="88"/>
      <c r="CY348" s="88"/>
      <c r="CZ348" s="88"/>
      <c r="DA348" s="88"/>
      <c r="DB348" s="88"/>
      <c r="DC348" s="88"/>
    </row>
    <row r="349" ht="10.5" customHeight="1">
      <c r="A349" s="87" t="str">
        <f t="shared" si="1"/>
        <v/>
      </c>
      <c r="B349" s="88" t="str">
        <f t="shared" si="2"/>
        <v/>
      </c>
      <c r="C349" s="88" t="str">
        <f t="shared" si="3"/>
        <v/>
      </c>
      <c r="D349" s="89" t="str">
        <f>'94KMInput'!B442</f>
        <v/>
      </c>
      <c r="E349" s="90" t="str">
        <f t="shared" si="19"/>
        <v/>
      </c>
      <c r="F349" s="91" t="str">
        <f>'94KMInput'!H442</f>
        <v/>
      </c>
      <c r="G349" s="90" t="str">
        <f>'94KMInput'!O442</f>
        <v/>
      </c>
      <c r="H349" s="90" t="str">
        <f>'94KMInput'!P442</f>
        <v/>
      </c>
      <c r="I349" s="90" t="str">
        <f>'94KMInput'!R442</f>
        <v/>
      </c>
      <c r="J349" s="91" t="str">
        <f>'94KMInput'!S442</f>
        <v/>
      </c>
      <c r="K349" s="92" t="str">
        <f>'94KMInput'!AD442</f>
        <v/>
      </c>
      <c r="L349" s="93"/>
      <c r="M349" s="94" t="str">
        <f>'94KMInput'!L442</f>
        <v/>
      </c>
      <c r="N349" s="90" t="str">
        <f>IF(M349="","",(IF(Q349='94KMInput'!K442,"","ERROR!")))</f>
        <v/>
      </c>
      <c r="O349" s="95"/>
      <c r="P349" s="96"/>
      <c r="Q349" s="69" t="str">
        <f t="shared" si="20"/>
        <v/>
      </c>
      <c r="R349" s="98"/>
      <c r="S349" s="98"/>
      <c r="T349" s="98"/>
      <c r="U349" s="99"/>
      <c r="V349" s="98"/>
      <c r="W349" s="98"/>
      <c r="X349" s="100" t="str">
        <f t="shared" si="21"/>
        <v/>
      </c>
      <c r="Y349" s="101"/>
      <c r="Z349" s="102"/>
      <c r="AA349" s="102"/>
      <c r="AB349" s="102"/>
      <c r="AC349" s="103" t="str">
        <f>'94KMInput'!T485</f>
        <v/>
      </c>
      <c r="AD349" s="104">
        <f>'94KMInput'!V485-'94KMInput'!U485</f>
        <v>0</v>
      </c>
      <c r="AE349" s="105" t="str">
        <f t="shared" si="4"/>
        <v/>
      </c>
      <c r="AF349" s="106">
        <v>3.75</v>
      </c>
      <c r="AG349" s="107">
        <f t="shared" si="5"/>
        <v>0</v>
      </c>
      <c r="AH349" s="108" t="str">
        <f>HYPERLINK('94KMInput'!AE485)</f>
        <v/>
      </c>
      <c r="AI349" s="108" t="str">
        <f>HYPERLINK('94KMInput'!AF485)</f>
        <v/>
      </c>
      <c r="AJ349" s="108" t="str">
        <f>HYPERLINK('94KMInput'!AG485)</f>
        <v/>
      </c>
      <c r="AK349" s="108" t="str">
        <f>HYPERLINK('94KMInput'!AH485)</f>
        <v/>
      </c>
      <c r="AL349" s="108" t="str">
        <f>HYPERLINK('94KMInput'!AI485)</f>
        <v/>
      </c>
      <c r="AM349" s="108" t="str">
        <f>HYPERLINK('94KMInput'!AJ485)</f>
        <v/>
      </c>
      <c r="AN349" s="108" t="str">
        <f>HYPERLINK('94KMInput'!AK485)</f>
        <v/>
      </c>
      <c r="AO349" s="108" t="str">
        <f>HYPERLINK('94KMInput'!AL485)</f>
        <v/>
      </c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  <c r="CH349" s="88"/>
      <c r="CI349" s="88"/>
      <c r="CJ349" s="88"/>
      <c r="CK349" s="88"/>
      <c r="CL349" s="88"/>
      <c r="CM349" s="88"/>
      <c r="CN349" s="88"/>
      <c r="CO349" s="88"/>
      <c r="CP349" s="88"/>
      <c r="CQ349" s="88"/>
      <c r="CR349" s="88"/>
      <c r="CS349" s="88"/>
      <c r="CT349" s="88"/>
      <c r="CU349" s="88"/>
      <c r="CV349" s="88"/>
      <c r="CW349" s="88"/>
      <c r="CX349" s="88"/>
      <c r="CY349" s="88"/>
      <c r="CZ349" s="88"/>
      <c r="DA349" s="88"/>
      <c r="DB349" s="88"/>
      <c r="DC349" s="88"/>
    </row>
    <row r="350" ht="10.5" customHeight="1">
      <c r="A350" s="87" t="str">
        <f t="shared" si="1"/>
        <v/>
      </c>
      <c r="B350" s="88" t="str">
        <f t="shared" si="2"/>
        <v/>
      </c>
      <c r="C350" s="88" t="str">
        <f t="shared" si="3"/>
        <v/>
      </c>
      <c r="D350" s="89" t="str">
        <f>'94KMInput'!B443</f>
        <v/>
      </c>
      <c r="E350" s="90" t="str">
        <f t="shared" si="19"/>
        <v/>
      </c>
      <c r="F350" s="91" t="str">
        <f>'94KMInput'!H443</f>
        <v/>
      </c>
      <c r="G350" s="90" t="str">
        <f>'94KMInput'!O443</f>
        <v/>
      </c>
      <c r="H350" s="90" t="str">
        <f>'94KMInput'!P443</f>
        <v/>
      </c>
      <c r="I350" s="90" t="str">
        <f>'94KMInput'!R443</f>
        <v/>
      </c>
      <c r="J350" s="91" t="str">
        <f>'94KMInput'!S443</f>
        <v/>
      </c>
      <c r="K350" s="92" t="str">
        <f>'94KMInput'!AD443</f>
        <v/>
      </c>
      <c r="L350" s="93"/>
      <c r="M350" s="94" t="str">
        <f>'94KMInput'!L443</f>
        <v/>
      </c>
      <c r="N350" s="90" t="str">
        <f>IF(M350="","",(IF(Q350='94KMInput'!K443,"","ERROR!")))</f>
        <v/>
      </c>
      <c r="O350" s="95"/>
      <c r="P350" s="96"/>
      <c r="Q350" s="69" t="str">
        <f t="shared" si="20"/>
        <v/>
      </c>
      <c r="R350" s="98"/>
      <c r="S350" s="98"/>
      <c r="T350" s="98"/>
      <c r="U350" s="99"/>
      <c r="V350" s="98"/>
      <c r="W350" s="98"/>
      <c r="X350" s="100" t="str">
        <f t="shared" si="21"/>
        <v/>
      </c>
      <c r="Y350" s="101"/>
      <c r="Z350" s="102"/>
      <c r="AA350" s="102"/>
      <c r="AB350" s="102"/>
      <c r="AC350" s="103" t="str">
        <f>'94KMInput'!T486</f>
        <v/>
      </c>
      <c r="AD350" s="104">
        <f>'94KMInput'!V486-'94KMInput'!U486</f>
        <v>0</v>
      </c>
      <c r="AE350" s="105" t="str">
        <f t="shared" si="4"/>
        <v/>
      </c>
      <c r="AF350" s="106">
        <v>3.75</v>
      </c>
      <c r="AG350" s="107">
        <f t="shared" si="5"/>
        <v>0</v>
      </c>
      <c r="AH350" s="108" t="str">
        <f>HYPERLINK('94KMInput'!AE486)</f>
        <v/>
      </c>
      <c r="AI350" s="108" t="str">
        <f>HYPERLINK('94KMInput'!AF486)</f>
        <v/>
      </c>
      <c r="AJ350" s="108" t="str">
        <f>HYPERLINK('94KMInput'!AG486)</f>
        <v/>
      </c>
      <c r="AK350" s="108" t="str">
        <f>HYPERLINK('94KMInput'!AH486)</f>
        <v/>
      </c>
      <c r="AL350" s="108" t="str">
        <f>HYPERLINK('94KMInput'!AI486)</f>
        <v/>
      </c>
      <c r="AM350" s="108" t="str">
        <f>HYPERLINK('94KMInput'!AJ486)</f>
        <v/>
      </c>
      <c r="AN350" s="108" t="str">
        <f>HYPERLINK('94KMInput'!AK486)</f>
        <v/>
      </c>
      <c r="AO350" s="108" t="str">
        <f>HYPERLINK('94KMInput'!AL486)</f>
        <v/>
      </c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  <c r="CH350" s="88"/>
      <c r="CI350" s="88"/>
      <c r="CJ350" s="88"/>
      <c r="CK350" s="88"/>
      <c r="CL350" s="88"/>
      <c r="CM350" s="88"/>
      <c r="CN350" s="88"/>
      <c r="CO350" s="88"/>
      <c r="CP350" s="88"/>
      <c r="CQ350" s="88"/>
      <c r="CR350" s="88"/>
      <c r="CS350" s="88"/>
      <c r="CT350" s="88"/>
      <c r="CU350" s="88"/>
      <c r="CV350" s="88"/>
      <c r="CW350" s="88"/>
      <c r="CX350" s="88"/>
      <c r="CY350" s="88"/>
      <c r="CZ350" s="88"/>
      <c r="DA350" s="88"/>
      <c r="DB350" s="88"/>
      <c r="DC350" s="88"/>
    </row>
    <row r="351" ht="10.5" customHeight="1">
      <c r="A351" s="87" t="str">
        <f t="shared" si="1"/>
        <v/>
      </c>
      <c r="B351" s="88" t="str">
        <f t="shared" si="2"/>
        <v/>
      </c>
      <c r="C351" s="88" t="str">
        <f t="shared" si="3"/>
        <v/>
      </c>
      <c r="D351" s="89" t="str">
        <f>'94KMInput'!B444</f>
        <v/>
      </c>
      <c r="E351" s="90" t="str">
        <f t="shared" si="19"/>
        <v/>
      </c>
      <c r="F351" s="91" t="str">
        <f>'94KMInput'!H444</f>
        <v/>
      </c>
      <c r="G351" s="90" t="str">
        <f>'94KMInput'!O444</f>
        <v/>
      </c>
      <c r="H351" s="90" t="str">
        <f>'94KMInput'!P444</f>
        <v/>
      </c>
      <c r="I351" s="90" t="str">
        <f>'94KMInput'!R444</f>
        <v/>
      </c>
      <c r="J351" s="91" t="str">
        <f>'94KMInput'!S444</f>
        <v/>
      </c>
      <c r="K351" s="92" t="str">
        <f>'94KMInput'!AD444</f>
        <v/>
      </c>
      <c r="L351" s="93"/>
      <c r="M351" s="94" t="str">
        <f>'94KMInput'!L444</f>
        <v/>
      </c>
      <c r="N351" s="90" t="str">
        <f>IF(M351="","",(IF(Q351='94KMInput'!K444,"","ERROR!")))</f>
        <v/>
      </c>
      <c r="O351" s="95"/>
      <c r="P351" s="96"/>
      <c r="Q351" s="69" t="str">
        <f t="shared" si="20"/>
        <v/>
      </c>
      <c r="R351" s="98"/>
      <c r="S351" s="98"/>
      <c r="T351" s="98"/>
      <c r="U351" s="99"/>
      <c r="V351" s="98"/>
      <c r="W351" s="98"/>
      <c r="X351" s="100" t="str">
        <f t="shared" si="21"/>
        <v/>
      </c>
      <c r="Y351" s="101"/>
      <c r="Z351" s="102"/>
      <c r="AA351" s="102"/>
      <c r="AB351" s="102"/>
      <c r="AC351" s="103" t="str">
        <f>'94KMInput'!T487</f>
        <v/>
      </c>
      <c r="AD351" s="104">
        <f>'94KMInput'!V487-'94KMInput'!U487</f>
        <v>0</v>
      </c>
      <c r="AE351" s="105" t="str">
        <f t="shared" si="4"/>
        <v/>
      </c>
      <c r="AF351" s="106">
        <v>3.75</v>
      </c>
      <c r="AG351" s="107">
        <f t="shared" si="5"/>
        <v>0</v>
      </c>
      <c r="AH351" s="108" t="str">
        <f>HYPERLINK('94KMInput'!AE487)</f>
        <v/>
      </c>
      <c r="AI351" s="108" t="str">
        <f>HYPERLINK('94KMInput'!AF487)</f>
        <v/>
      </c>
      <c r="AJ351" s="108" t="str">
        <f>HYPERLINK('94KMInput'!AG487)</f>
        <v/>
      </c>
      <c r="AK351" s="108" t="str">
        <f>HYPERLINK('94KMInput'!AH487)</f>
        <v/>
      </c>
      <c r="AL351" s="108" t="str">
        <f>HYPERLINK('94KMInput'!AI487)</f>
        <v/>
      </c>
      <c r="AM351" s="108" t="str">
        <f>HYPERLINK('94KMInput'!AJ487)</f>
        <v/>
      </c>
      <c r="AN351" s="108" t="str">
        <f>HYPERLINK('94KMInput'!AK487)</f>
        <v/>
      </c>
      <c r="AO351" s="108" t="str">
        <f>HYPERLINK('94KMInput'!AL487)</f>
        <v/>
      </c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  <c r="CH351" s="88"/>
      <c r="CI351" s="88"/>
      <c r="CJ351" s="88"/>
      <c r="CK351" s="88"/>
      <c r="CL351" s="88"/>
      <c r="CM351" s="88"/>
      <c r="CN351" s="88"/>
      <c r="CO351" s="88"/>
      <c r="CP351" s="88"/>
      <c r="CQ351" s="88"/>
      <c r="CR351" s="88"/>
      <c r="CS351" s="88"/>
      <c r="CT351" s="88"/>
      <c r="CU351" s="88"/>
      <c r="CV351" s="88"/>
      <c r="CW351" s="88"/>
      <c r="CX351" s="88"/>
      <c r="CY351" s="88"/>
      <c r="CZ351" s="88"/>
      <c r="DA351" s="88"/>
      <c r="DB351" s="88"/>
      <c r="DC351" s="88"/>
    </row>
    <row r="352" ht="10.5" customHeight="1">
      <c r="A352" s="87" t="str">
        <f t="shared" si="1"/>
        <v/>
      </c>
      <c r="B352" s="88" t="str">
        <f t="shared" si="2"/>
        <v/>
      </c>
      <c r="C352" s="88" t="str">
        <f t="shared" si="3"/>
        <v/>
      </c>
      <c r="D352" s="89" t="str">
        <f>'94KMInput'!B445</f>
        <v/>
      </c>
      <c r="E352" s="90" t="str">
        <f t="shared" si="19"/>
        <v/>
      </c>
      <c r="F352" s="91" t="str">
        <f>'94KMInput'!H445</f>
        <v/>
      </c>
      <c r="G352" s="90" t="str">
        <f>'94KMInput'!O445</f>
        <v/>
      </c>
      <c r="H352" s="90" t="str">
        <f>'94KMInput'!P445</f>
        <v/>
      </c>
      <c r="I352" s="90" t="str">
        <f>'94KMInput'!R445</f>
        <v/>
      </c>
      <c r="J352" s="91" t="str">
        <f>'94KMInput'!S445</f>
        <v/>
      </c>
      <c r="K352" s="92" t="str">
        <f>'94KMInput'!AD445</f>
        <v/>
      </c>
      <c r="L352" s="93"/>
      <c r="M352" s="94" t="str">
        <f>'94KMInput'!L445</f>
        <v/>
      </c>
      <c r="N352" s="90" t="str">
        <f>IF(M352="","",(IF(Q352='94KMInput'!K445,"","ERROR!")))</f>
        <v/>
      </c>
      <c r="O352" s="95"/>
      <c r="P352" s="96"/>
      <c r="Q352" s="69" t="str">
        <f t="shared" si="20"/>
        <v/>
      </c>
      <c r="R352" s="98"/>
      <c r="S352" s="98"/>
      <c r="T352" s="98"/>
      <c r="U352" s="99"/>
      <c r="V352" s="98"/>
      <c r="W352" s="98"/>
      <c r="X352" s="100" t="str">
        <f t="shared" si="21"/>
        <v/>
      </c>
      <c r="Y352" s="101"/>
      <c r="Z352" s="102"/>
      <c r="AA352" s="102"/>
      <c r="AB352" s="102"/>
      <c r="AC352" s="103" t="str">
        <f>'94KMInput'!T488</f>
        <v/>
      </c>
      <c r="AD352" s="104">
        <f>'94KMInput'!V488-'94KMInput'!U488</f>
        <v>0</v>
      </c>
      <c r="AE352" s="105" t="str">
        <f t="shared" si="4"/>
        <v/>
      </c>
      <c r="AF352" s="106">
        <v>3.75</v>
      </c>
      <c r="AG352" s="107">
        <f t="shared" si="5"/>
        <v>0</v>
      </c>
      <c r="AH352" s="108" t="str">
        <f>HYPERLINK('94KMInput'!AE488)</f>
        <v/>
      </c>
      <c r="AI352" s="108" t="str">
        <f>HYPERLINK('94KMInput'!AF488)</f>
        <v/>
      </c>
      <c r="AJ352" s="108" t="str">
        <f>HYPERLINK('94KMInput'!AG488)</f>
        <v/>
      </c>
      <c r="AK352" s="108" t="str">
        <f>HYPERLINK('94KMInput'!AH488)</f>
        <v/>
      </c>
      <c r="AL352" s="108" t="str">
        <f>HYPERLINK('94KMInput'!AI488)</f>
        <v/>
      </c>
      <c r="AM352" s="108" t="str">
        <f>HYPERLINK('94KMInput'!AJ488)</f>
        <v/>
      </c>
      <c r="AN352" s="108" t="str">
        <f>HYPERLINK('94KMInput'!AK488)</f>
        <v/>
      </c>
      <c r="AO352" s="108" t="str">
        <f>HYPERLINK('94KMInput'!AL488)</f>
        <v/>
      </c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  <c r="CH352" s="88"/>
      <c r="CI352" s="88"/>
      <c r="CJ352" s="88"/>
      <c r="CK352" s="88"/>
      <c r="CL352" s="88"/>
      <c r="CM352" s="88"/>
      <c r="CN352" s="88"/>
      <c r="CO352" s="88"/>
      <c r="CP352" s="88"/>
      <c r="CQ352" s="88"/>
      <c r="CR352" s="88"/>
      <c r="CS352" s="88"/>
      <c r="CT352" s="88"/>
      <c r="CU352" s="88"/>
      <c r="CV352" s="88"/>
      <c r="CW352" s="88"/>
      <c r="CX352" s="88"/>
      <c r="CY352" s="88"/>
      <c r="CZ352" s="88"/>
      <c r="DA352" s="88"/>
      <c r="DB352" s="88"/>
      <c r="DC352" s="88"/>
    </row>
    <row r="353" ht="10.5" customHeight="1">
      <c r="A353" s="87" t="str">
        <f t="shared" si="1"/>
        <v/>
      </c>
      <c r="B353" s="88" t="str">
        <f t="shared" si="2"/>
        <v/>
      </c>
      <c r="C353" s="88" t="str">
        <f t="shared" si="3"/>
        <v/>
      </c>
      <c r="D353" s="89" t="str">
        <f>'94KMInput'!B446</f>
        <v/>
      </c>
      <c r="E353" s="90" t="str">
        <f t="shared" si="19"/>
        <v/>
      </c>
      <c r="F353" s="91" t="str">
        <f>'94KMInput'!H446</f>
        <v/>
      </c>
      <c r="G353" s="90" t="str">
        <f>'94KMInput'!O446</f>
        <v/>
      </c>
      <c r="H353" s="90" t="str">
        <f>'94KMInput'!P446</f>
        <v/>
      </c>
      <c r="I353" s="90" t="str">
        <f>'94KMInput'!R446</f>
        <v/>
      </c>
      <c r="J353" s="91" t="str">
        <f>'94KMInput'!S446</f>
        <v/>
      </c>
      <c r="K353" s="92" t="str">
        <f>'94KMInput'!AD446</f>
        <v/>
      </c>
      <c r="L353" s="93"/>
      <c r="M353" s="94" t="str">
        <f>'94KMInput'!L446</f>
        <v/>
      </c>
      <c r="N353" s="90" t="str">
        <f>IF(M353="","",(IF(Q353='94KMInput'!K446,"","ERROR!")))</f>
        <v/>
      </c>
      <c r="O353" s="95"/>
      <c r="P353" s="96"/>
      <c r="Q353" s="69" t="str">
        <f t="shared" si="20"/>
        <v/>
      </c>
      <c r="R353" s="98"/>
      <c r="S353" s="98"/>
      <c r="T353" s="98"/>
      <c r="U353" s="99"/>
      <c r="V353" s="98"/>
      <c r="W353" s="98"/>
      <c r="X353" s="100" t="str">
        <f t="shared" si="21"/>
        <v/>
      </c>
      <c r="Y353" s="101"/>
      <c r="Z353" s="102"/>
      <c r="AA353" s="102"/>
      <c r="AB353" s="102"/>
      <c r="AC353" s="103" t="str">
        <f>'94KMInput'!T489</f>
        <v/>
      </c>
      <c r="AD353" s="104">
        <f>'94KMInput'!V489-'94KMInput'!U489</f>
        <v>0</v>
      </c>
      <c r="AE353" s="105" t="str">
        <f t="shared" si="4"/>
        <v/>
      </c>
      <c r="AF353" s="106">
        <v>3.75</v>
      </c>
      <c r="AG353" s="107">
        <f t="shared" si="5"/>
        <v>0</v>
      </c>
      <c r="AH353" s="108" t="str">
        <f>HYPERLINK('94KMInput'!AE489)</f>
        <v/>
      </c>
      <c r="AI353" s="108" t="str">
        <f>HYPERLINK('94KMInput'!AF489)</f>
        <v/>
      </c>
      <c r="AJ353" s="108" t="str">
        <f>HYPERLINK('94KMInput'!AG489)</f>
        <v/>
      </c>
      <c r="AK353" s="108" t="str">
        <f>HYPERLINK('94KMInput'!AH489)</f>
        <v/>
      </c>
      <c r="AL353" s="108" t="str">
        <f>HYPERLINK('94KMInput'!AI489)</f>
        <v/>
      </c>
      <c r="AM353" s="108" t="str">
        <f>HYPERLINK('94KMInput'!AJ489)</f>
        <v/>
      </c>
      <c r="AN353" s="108" t="str">
        <f>HYPERLINK('94KMInput'!AK489)</f>
        <v/>
      </c>
      <c r="AO353" s="108" t="str">
        <f>HYPERLINK('94KMInput'!AL489)</f>
        <v/>
      </c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  <c r="CH353" s="88"/>
      <c r="CI353" s="88"/>
      <c r="CJ353" s="88"/>
      <c r="CK353" s="88"/>
      <c r="CL353" s="88"/>
      <c r="CM353" s="88"/>
      <c r="CN353" s="88"/>
      <c r="CO353" s="88"/>
      <c r="CP353" s="88"/>
      <c r="CQ353" s="88"/>
      <c r="CR353" s="88"/>
      <c r="CS353" s="88"/>
      <c r="CT353" s="88"/>
      <c r="CU353" s="88"/>
      <c r="CV353" s="88"/>
      <c r="CW353" s="88"/>
      <c r="CX353" s="88"/>
      <c r="CY353" s="88"/>
      <c r="CZ353" s="88"/>
      <c r="DA353" s="88"/>
      <c r="DB353" s="88"/>
      <c r="DC353" s="88"/>
    </row>
    <row r="354" ht="10.5" customHeight="1">
      <c r="A354" s="87" t="str">
        <f t="shared" si="1"/>
        <v/>
      </c>
      <c r="B354" s="88" t="str">
        <f t="shared" si="2"/>
        <v/>
      </c>
      <c r="C354" s="88" t="str">
        <f t="shared" si="3"/>
        <v/>
      </c>
      <c r="D354" s="89" t="str">
        <f>'94KMInput'!B447</f>
        <v/>
      </c>
      <c r="E354" s="90" t="str">
        <f t="shared" si="19"/>
        <v/>
      </c>
      <c r="F354" s="91" t="str">
        <f>'94KMInput'!H447</f>
        <v/>
      </c>
      <c r="G354" s="90" t="str">
        <f>'94KMInput'!O447</f>
        <v/>
      </c>
      <c r="H354" s="90" t="str">
        <f>'94KMInput'!P447</f>
        <v/>
      </c>
      <c r="I354" s="90" t="str">
        <f>'94KMInput'!R447</f>
        <v/>
      </c>
      <c r="J354" s="91" t="str">
        <f>'94KMInput'!S447</f>
        <v/>
      </c>
      <c r="K354" s="92" t="str">
        <f>'94KMInput'!AD447</f>
        <v/>
      </c>
      <c r="L354" s="93"/>
      <c r="M354" s="94" t="str">
        <f>'94KMInput'!L447</f>
        <v/>
      </c>
      <c r="N354" s="90" t="str">
        <f>IF(M354="","",(IF(Q354='94KMInput'!K447,"","ERROR!")))</f>
        <v/>
      </c>
      <c r="O354" s="95"/>
      <c r="P354" s="96"/>
      <c r="Q354" s="69" t="str">
        <f t="shared" si="20"/>
        <v/>
      </c>
      <c r="R354" s="98"/>
      <c r="S354" s="98"/>
      <c r="T354" s="98"/>
      <c r="U354" s="99"/>
      <c r="V354" s="98"/>
      <c r="W354" s="98"/>
      <c r="X354" s="100" t="str">
        <f t="shared" si="21"/>
        <v/>
      </c>
      <c r="Y354" s="101"/>
      <c r="Z354" s="102"/>
      <c r="AA354" s="102"/>
      <c r="AB354" s="102"/>
      <c r="AC354" s="103" t="str">
        <f>'94KMInput'!T490</f>
        <v/>
      </c>
      <c r="AD354" s="104">
        <f>'94KMInput'!V490-'94KMInput'!U490</f>
        <v>0</v>
      </c>
      <c r="AE354" s="105" t="str">
        <f t="shared" si="4"/>
        <v/>
      </c>
      <c r="AF354" s="106">
        <v>3.75</v>
      </c>
      <c r="AG354" s="107">
        <f t="shared" si="5"/>
        <v>0</v>
      </c>
      <c r="AH354" s="108" t="str">
        <f>HYPERLINK('94KMInput'!AE490)</f>
        <v/>
      </c>
      <c r="AI354" s="108" t="str">
        <f>HYPERLINK('94KMInput'!AF490)</f>
        <v/>
      </c>
      <c r="AJ354" s="108" t="str">
        <f>HYPERLINK('94KMInput'!AG490)</f>
        <v/>
      </c>
      <c r="AK354" s="108" t="str">
        <f>HYPERLINK('94KMInput'!AH490)</f>
        <v/>
      </c>
      <c r="AL354" s="108" t="str">
        <f>HYPERLINK('94KMInput'!AI490)</f>
        <v/>
      </c>
      <c r="AM354" s="108" t="str">
        <f>HYPERLINK('94KMInput'!AJ490)</f>
        <v/>
      </c>
      <c r="AN354" s="108" t="str">
        <f>HYPERLINK('94KMInput'!AK490)</f>
        <v/>
      </c>
      <c r="AO354" s="108" t="str">
        <f>HYPERLINK('94KMInput'!AL490)</f>
        <v/>
      </c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  <c r="CH354" s="88"/>
      <c r="CI354" s="88"/>
      <c r="CJ354" s="88"/>
      <c r="CK354" s="88"/>
      <c r="CL354" s="88"/>
      <c r="CM354" s="88"/>
      <c r="CN354" s="88"/>
      <c r="CO354" s="88"/>
      <c r="CP354" s="88"/>
      <c r="CQ354" s="88"/>
      <c r="CR354" s="88"/>
      <c r="CS354" s="88"/>
      <c r="CT354" s="88"/>
      <c r="CU354" s="88"/>
      <c r="CV354" s="88"/>
      <c r="CW354" s="88"/>
      <c r="CX354" s="88"/>
      <c r="CY354" s="88"/>
      <c r="CZ354" s="88"/>
      <c r="DA354" s="88"/>
      <c r="DB354" s="88"/>
      <c r="DC354" s="88"/>
    </row>
    <row r="355" ht="10.5" customHeight="1">
      <c r="A355" s="87" t="str">
        <f t="shared" si="1"/>
        <v/>
      </c>
      <c r="B355" s="88" t="str">
        <f t="shared" si="2"/>
        <v/>
      </c>
      <c r="C355" s="88" t="str">
        <f t="shared" si="3"/>
        <v/>
      </c>
      <c r="D355" s="89" t="str">
        <f>'94KMInput'!B448</f>
        <v/>
      </c>
      <c r="E355" s="90" t="str">
        <f t="shared" si="19"/>
        <v/>
      </c>
      <c r="F355" s="91" t="str">
        <f>'94KMInput'!H448</f>
        <v/>
      </c>
      <c r="G355" s="90" t="str">
        <f>'94KMInput'!O448</f>
        <v/>
      </c>
      <c r="H355" s="90" t="str">
        <f>'94KMInput'!P448</f>
        <v/>
      </c>
      <c r="I355" s="90" t="str">
        <f>'94KMInput'!R448</f>
        <v/>
      </c>
      <c r="J355" s="91" t="str">
        <f>'94KMInput'!S448</f>
        <v/>
      </c>
      <c r="K355" s="92" t="str">
        <f>'94KMInput'!AD448</f>
        <v/>
      </c>
      <c r="L355" s="93"/>
      <c r="M355" s="94" t="str">
        <f>'94KMInput'!L448</f>
        <v/>
      </c>
      <c r="N355" s="90" t="str">
        <f>IF(M355="","",(IF(Q355='94KMInput'!K448,"","ERROR!")))</f>
        <v/>
      </c>
      <c r="O355" s="95"/>
      <c r="P355" s="96"/>
      <c r="Q355" s="69" t="str">
        <f t="shared" si="20"/>
        <v/>
      </c>
      <c r="R355" s="98"/>
      <c r="S355" s="98"/>
      <c r="T355" s="98"/>
      <c r="U355" s="99"/>
      <c r="V355" s="98"/>
      <c r="W355" s="98"/>
      <c r="X355" s="100" t="str">
        <f t="shared" si="21"/>
        <v/>
      </c>
      <c r="Y355" s="101"/>
      <c r="Z355" s="102"/>
      <c r="AA355" s="102"/>
      <c r="AB355" s="102"/>
      <c r="AC355" s="103" t="str">
        <f>'94KMInput'!T491</f>
        <v/>
      </c>
      <c r="AD355" s="104">
        <f>'94KMInput'!V491-'94KMInput'!U491</f>
        <v>0</v>
      </c>
      <c r="AE355" s="105" t="str">
        <f t="shared" si="4"/>
        <v/>
      </c>
      <c r="AF355" s="106">
        <v>3.75</v>
      </c>
      <c r="AG355" s="107">
        <f t="shared" si="5"/>
        <v>0</v>
      </c>
      <c r="AH355" s="108" t="str">
        <f>HYPERLINK('94KMInput'!AE491)</f>
        <v/>
      </c>
      <c r="AI355" s="108" t="str">
        <f>HYPERLINK('94KMInput'!AF491)</f>
        <v/>
      </c>
      <c r="AJ355" s="108" t="str">
        <f>HYPERLINK('94KMInput'!AG491)</f>
        <v/>
      </c>
      <c r="AK355" s="108" t="str">
        <f>HYPERLINK('94KMInput'!AH491)</f>
        <v/>
      </c>
      <c r="AL355" s="108" t="str">
        <f>HYPERLINK('94KMInput'!AI491)</f>
        <v/>
      </c>
      <c r="AM355" s="108" t="str">
        <f>HYPERLINK('94KMInput'!AJ491)</f>
        <v/>
      </c>
      <c r="AN355" s="108" t="str">
        <f>HYPERLINK('94KMInput'!AK491)</f>
        <v/>
      </c>
      <c r="AO355" s="108" t="str">
        <f>HYPERLINK('94KMInput'!AL491)</f>
        <v/>
      </c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  <c r="CH355" s="88"/>
      <c r="CI355" s="88"/>
      <c r="CJ355" s="88"/>
      <c r="CK355" s="88"/>
      <c r="CL355" s="88"/>
      <c r="CM355" s="88"/>
      <c r="CN355" s="88"/>
      <c r="CO355" s="88"/>
      <c r="CP355" s="88"/>
      <c r="CQ355" s="88"/>
      <c r="CR355" s="88"/>
      <c r="CS355" s="88"/>
      <c r="CT355" s="88"/>
      <c r="CU355" s="88"/>
      <c r="CV355" s="88"/>
      <c r="CW355" s="88"/>
      <c r="CX355" s="88"/>
      <c r="CY355" s="88"/>
      <c r="CZ355" s="88"/>
      <c r="DA355" s="88"/>
      <c r="DB355" s="88"/>
      <c r="DC355" s="88"/>
    </row>
    <row r="356" ht="10.5" customHeight="1">
      <c r="A356" s="87" t="str">
        <f t="shared" si="1"/>
        <v/>
      </c>
      <c r="B356" s="88" t="str">
        <f t="shared" si="2"/>
        <v/>
      </c>
      <c r="C356" s="88" t="str">
        <f t="shared" si="3"/>
        <v/>
      </c>
      <c r="D356" s="89" t="str">
        <f>'94KMInput'!B449</f>
        <v/>
      </c>
      <c r="E356" s="90" t="str">
        <f t="shared" si="19"/>
        <v/>
      </c>
      <c r="F356" s="91" t="str">
        <f>'94KMInput'!H449</f>
        <v/>
      </c>
      <c r="G356" s="90" t="str">
        <f>'94KMInput'!O449</f>
        <v/>
      </c>
      <c r="H356" s="90" t="str">
        <f>'94KMInput'!P449</f>
        <v/>
      </c>
      <c r="I356" s="90" t="str">
        <f>'94KMInput'!R449</f>
        <v/>
      </c>
      <c r="J356" s="91" t="str">
        <f>'94KMInput'!S449</f>
        <v/>
      </c>
      <c r="K356" s="92" t="str">
        <f>'94KMInput'!AD449</f>
        <v/>
      </c>
      <c r="L356" s="93"/>
      <c r="M356" s="94" t="str">
        <f>'94KMInput'!L449</f>
        <v/>
      </c>
      <c r="N356" s="90" t="str">
        <f>IF(M356="","",(IF(Q356='94KMInput'!K449,"","ERROR!")))</f>
        <v/>
      </c>
      <c r="O356" s="95"/>
      <c r="P356" s="96"/>
      <c r="Q356" s="69" t="str">
        <f t="shared" si="20"/>
        <v/>
      </c>
      <c r="R356" s="98"/>
      <c r="S356" s="98"/>
      <c r="T356" s="98"/>
      <c r="U356" s="99"/>
      <c r="V356" s="98"/>
      <c r="W356" s="98"/>
      <c r="X356" s="100" t="str">
        <f t="shared" si="21"/>
        <v/>
      </c>
      <c r="Y356" s="101"/>
      <c r="Z356" s="102"/>
      <c r="AA356" s="102"/>
      <c r="AB356" s="102"/>
      <c r="AC356" s="103" t="str">
        <f>'94KMInput'!T492</f>
        <v/>
      </c>
      <c r="AD356" s="104">
        <f>'94KMInput'!V492-'94KMInput'!U492</f>
        <v>0</v>
      </c>
      <c r="AE356" s="105" t="str">
        <f t="shared" si="4"/>
        <v/>
      </c>
      <c r="AF356" s="106">
        <v>3.75</v>
      </c>
      <c r="AG356" s="107">
        <f t="shared" si="5"/>
        <v>0</v>
      </c>
      <c r="AH356" s="108" t="str">
        <f>HYPERLINK('94KMInput'!AE492)</f>
        <v/>
      </c>
      <c r="AI356" s="108" t="str">
        <f>HYPERLINK('94KMInput'!AF492)</f>
        <v/>
      </c>
      <c r="AJ356" s="108" t="str">
        <f>HYPERLINK('94KMInput'!AG492)</f>
        <v/>
      </c>
      <c r="AK356" s="108" t="str">
        <f>HYPERLINK('94KMInput'!AH492)</f>
        <v/>
      </c>
      <c r="AL356" s="108" t="str">
        <f>HYPERLINK('94KMInput'!AI492)</f>
        <v/>
      </c>
      <c r="AM356" s="108" t="str">
        <f>HYPERLINK('94KMInput'!AJ492)</f>
        <v/>
      </c>
      <c r="AN356" s="108" t="str">
        <f>HYPERLINK('94KMInput'!AK492)</f>
        <v/>
      </c>
      <c r="AO356" s="108" t="str">
        <f>HYPERLINK('94KMInput'!AL492)</f>
        <v/>
      </c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  <c r="CH356" s="88"/>
      <c r="CI356" s="88"/>
      <c r="CJ356" s="88"/>
      <c r="CK356" s="88"/>
      <c r="CL356" s="88"/>
      <c r="CM356" s="88"/>
      <c r="CN356" s="88"/>
      <c r="CO356" s="88"/>
      <c r="CP356" s="88"/>
      <c r="CQ356" s="88"/>
      <c r="CR356" s="88"/>
      <c r="CS356" s="88"/>
      <c r="CT356" s="88"/>
      <c r="CU356" s="88"/>
      <c r="CV356" s="88"/>
      <c r="CW356" s="88"/>
      <c r="CX356" s="88"/>
      <c r="CY356" s="88"/>
      <c r="CZ356" s="88"/>
      <c r="DA356" s="88"/>
      <c r="DB356" s="88"/>
      <c r="DC356" s="88"/>
    </row>
    <row r="357" ht="10.5" customHeight="1">
      <c r="A357" s="87" t="str">
        <f t="shared" si="1"/>
        <v/>
      </c>
      <c r="B357" s="88" t="str">
        <f t="shared" si="2"/>
        <v/>
      </c>
      <c r="C357" s="88" t="str">
        <f t="shared" si="3"/>
        <v/>
      </c>
      <c r="D357" s="89" t="str">
        <f>'94KMInput'!B450</f>
        <v/>
      </c>
      <c r="E357" s="90" t="str">
        <f t="shared" si="19"/>
        <v/>
      </c>
      <c r="F357" s="91" t="str">
        <f>'94KMInput'!H450</f>
        <v/>
      </c>
      <c r="G357" s="90" t="str">
        <f>'94KMInput'!O450</f>
        <v/>
      </c>
      <c r="H357" s="90" t="str">
        <f>'94KMInput'!P450</f>
        <v/>
      </c>
      <c r="I357" s="90" t="str">
        <f>'94KMInput'!R450</f>
        <v/>
      </c>
      <c r="J357" s="91" t="str">
        <f>'94KMInput'!S450</f>
        <v/>
      </c>
      <c r="K357" s="92" t="str">
        <f>'94KMInput'!AD450</f>
        <v/>
      </c>
      <c r="L357" s="93"/>
      <c r="M357" s="94" t="str">
        <f>'94KMInput'!L450</f>
        <v/>
      </c>
      <c r="N357" s="90" t="str">
        <f>IF(M357="","",(IF(Q357='94KMInput'!K450,"","ERROR!")))</f>
        <v/>
      </c>
      <c r="O357" s="95"/>
      <c r="P357" s="96"/>
      <c r="Q357" s="69" t="str">
        <f t="shared" si="20"/>
        <v/>
      </c>
      <c r="R357" s="98"/>
      <c r="S357" s="98"/>
      <c r="T357" s="98"/>
      <c r="U357" s="99"/>
      <c r="V357" s="98"/>
      <c r="W357" s="98"/>
      <c r="X357" s="100" t="str">
        <f t="shared" si="21"/>
        <v/>
      </c>
      <c r="Y357" s="101"/>
      <c r="Z357" s="102"/>
      <c r="AA357" s="102"/>
      <c r="AB357" s="102"/>
      <c r="AC357" s="103" t="str">
        <f>'94KMInput'!T493</f>
        <v/>
      </c>
      <c r="AD357" s="104">
        <f>'94KMInput'!V493-'94KMInput'!U493</f>
        <v>0</v>
      </c>
      <c r="AE357" s="105" t="str">
        <f t="shared" si="4"/>
        <v/>
      </c>
      <c r="AF357" s="106">
        <v>3.75</v>
      </c>
      <c r="AG357" s="107">
        <f t="shared" si="5"/>
        <v>0</v>
      </c>
      <c r="AH357" s="108" t="str">
        <f>HYPERLINK('94KMInput'!AE493)</f>
        <v/>
      </c>
      <c r="AI357" s="108" t="str">
        <f>HYPERLINK('94KMInput'!AF493)</f>
        <v/>
      </c>
      <c r="AJ357" s="108" t="str">
        <f>HYPERLINK('94KMInput'!AG493)</f>
        <v/>
      </c>
      <c r="AK357" s="108" t="str">
        <f>HYPERLINK('94KMInput'!AH493)</f>
        <v/>
      </c>
      <c r="AL357" s="108" t="str">
        <f>HYPERLINK('94KMInput'!AI493)</f>
        <v/>
      </c>
      <c r="AM357" s="108" t="str">
        <f>HYPERLINK('94KMInput'!AJ493)</f>
        <v/>
      </c>
      <c r="AN357" s="108" t="str">
        <f>HYPERLINK('94KMInput'!AK493)</f>
        <v/>
      </c>
      <c r="AO357" s="108" t="str">
        <f>HYPERLINK('94KMInput'!AL493)</f>
        <v/>
      </c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  <c r="CH357" s="88"/>
      <c r="CI357" s="88"/>
      <c r="CJ357" s="88"/>
      <c r="CK357" s="88"/>
      <c r="CL357" s="88"/>
      <c r="CM357" s="88"/>
      <c r="CN357" s="88"/>
      <c r="CO357" s="88"/>
      <c r="CP357" s="88"/>
      <c r="CQ357" s="88"/>
      <c r="CR357" s="88"/>
      <c r="CS357" s="88"/>
      <c r="CT357" s="88"/>
      <c r="CU357" s="88"/>
      <c r="CV357" s="88"/>
      <c r="CW357" s="88"/>
      <c r="CX357" s="88"/>
      <c r="CY357" s="88"/>
      <c r="CZ357" s="88"/>
      <c r="DA357" s="88"/>
      <c r="DB357" s="88"/>
      <c r="DC357" s="88"/>
    </row>
    <row r="358" ht="10.5" customHeight="1">
      <c r="A358" s="87" t="str">
        <f t="shared" si="1"/>
        <v/>
      </c>
      <c r="B358" s="88" t="str">
        <f t="shared" si="2"/>
        <v/>
      </c>
      <c r="C358" s="88" t="str">
        <f t="shared" si="3"/>
        <v/>
      </c>
      <c r="D358" s="89" t="str">
        <f>'94KMInput'!B451</f>
        <v/>
      </c>
      <c r="E358" s="90" t="str">
        <f t="shared" si="19"/>
        <v/>
      </c>
      <c r="F358" s="91" t="str">
        <f>'94KMInput'!H451</f>
        <v/>
      </c>
      <c r="G358" s="90" t="str">
        <f>'94KMInput'!O451</f>
        <v/>
      </c>
      <c r="H358" s="90" t="str">
        <f>'94KMInput'!P451</f>
        <v/>
      </c>
      <c r="I358" s="90" t="str">
        <f>'94KMInput'!R451</f>
        <v/>
      </c>
      <c r="J358" s="91" t="str">
        <f>'94KMInput'!S451</f>
        <v/>
      </c>
      <c r="K358" s="92" t="str">
        <f>'94KMInput'!AD451</f>
        <v/>
      </c>
      <c r="L358" s="93"/>
      <c r="M358" s="94" t="str">
        <f>'94KMInput'!L451</f>
        <v/>
      </c>
      <c r="N358" s="90" t="str">
        <f>IF(M358="","",(IF(Q358='94KMInput'!K451,"","ERROR!")))</f>
        <v/>
      </c>
      <c r="O358" s="95"/>
      <c r="P358" s="96"/>
      <c r="Q358" s="69" t="str">
        <f t="shared" si="20"/>
        <v/>
      </c>
      <c r="R358" s="98"/>
      <c r="S358" s="98"/>
      <c r="T358" s="98"/>
      <c r="U358" s="99"/>
      <c r="V358" s="98"/>
      <c r="W358" s="98"/>
      <c r="X358" s="100" t="str">
        <f t="shared" si="21"/>
        <v/>
      </c>
      <c r="Y358" s="101"/>
      <c r="Z358" s="102"/>
      <c r="AA358" s="102"/>
      <c r="AB358" s="102"/>
      <c r="AC358" s="103" t="str">
        <f>'94KMInput'!T494</f>
        <v/>
      </c>
      <c r="AD358" s="104">
        <f>'94KMInput'!V494-'94KMInput'!U494</f>
        <v>0</v>
      </c>
      <c r="AE358" s="105" t="str">
        <f t="shared" si="4"/>
        <v/>
      </c>
      <c r="AF358" s="106">
        <v>3.75</v>
      </c>
      <c r="AG358" s="107">
        <f t="shared" si="5"/>
        <v>0</v>
      </c>
      <c r="AH358" s="108" t="str">
        <f>HYPERLINK('94KMInput'!AE494)</f>
        <v/>
      </c>
      <c r="AI358" s="108" t="str">
        <f>HYPERLINK('94KMInput'!AF494)</f>
        <v/>
      </c>
      <c r="AJ358" s="108" t="str">
        <f>HYPERLINK('94KMInput'!AG494)</f>
        <v/>
      </c>
      <c r="AK358" s="108" t="str">
        <f>HYPERLINK('94KMInput'!AH494)</f>
        <v/>
      </c>
      <c r="AL358" s="108" t="str">
        <f>HYPERLINK('94KMInput'!AI494)</f>
        <v/>
      </c>
      <c r="AM358" s="108" t="str">
        <f>HYPERLINK('94KMInput'!AJ494)</f>
        <v/>
      </c>
      <c r="AN358" s="108" t="str">
        <f>HYPERLINK('94KMInput'!AK494)</f>
        <v/>
      </c>
      <c r="AO358" s="108" t="str">
        <f>HYPERLINK('94KMInput'!AL494)</f>
        <v/>
      </c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  <c r="CH358" s="88"/>
      <c r="CI358" s="88"/>
      <c r="CJ358" s="88"/>
      <c r="CK358" s="88"/>
      <c r="CL358" s="88"/>
      <c r="CM358" s="88"/>
      <c r="CN358" s="88"/>
      <c r="CO358" s="88"/>
      <c r="CP358" s="88"/>
      <c r="CQ358" s="88"/>
      <c r="CR358" s="88"/>
      <c r="CS358" s="88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</row>
    <row r="359" ht="10.5" customHeight="1">
      <c r="A359" s="87" t="str">
        <f t="shared" si="1"/>
        <v/>
      </c>
      <c r="B359" s="88" t="str">
        <f t="shared" si="2"/>
        <v/>
      </c>
      <c r="C359" s="88" t="str">
        <f t="shared" si="3"/>
        <v/>
      </c>
      <c r="D359" s="89" t="str">
        <f>'94KMInput'!B452</f>
        <v/>
      </c>
      <c r="E359" s="90" t="str">
        <f t="shared" si="19"/>
        <v/>
      </c>
      <c r="F359" s="91" t="str">
        <f>'94KMInput'!H452</f>
        <v/>
      </c>
      <c r="G359" s="90" t="str">
        <f>'94KMInput'!O452</f>
        <v/>
      </c>
      <c r="H359" s="90" t="str">
        <f>'94KMInput'!P452</f>
        <v/>
      </c>
      <c r="I359" s="90" t="str">
        <f>'94KMInput'!R452</f>
        <v/>
      </c>
      <c r="J359" s="91" t="str">
        <f>'94KMInput'!S452</f>
        <v/>
      </c>
      <c r="K359" s="92" t="str">
        <f>'94KMInput'!AD452</f>
        <v/>
      </c>
      <c r="L359" s="93"/>
      <c r="M359" s="94" t="str">
        <f>'94KMInput'!L452</f>
        <v/>
      </c>
      <c r="N359" s="90" t="str">
        <f>IF(M359="","",(IF(Q359='94KMInput'!K452,"","ERROR!")))</f>
        <v/>
      </c>
      <c r="O359" s="95"/>
      <c r="P359" s="96"/>
      <c r="Q359" s="69" t="str">
        <f t="shared" si="20"/>
        <v/>
      </c>
      <c r="R359" s="98"/>
      <c r="S359" s="98"/>
      <c r="T359" s="98"/>
      <c r="U359" s="99"/>
      <c r="V359" s="98"/>
      <c r="W359" s="98"/>
      <c r="X359" s="100" t="str">
        <f t="shared" si="21"/>
        <v/>
      </c>
      <c r="Y359" s="101"/>
      <c r="Z359" s="102"/>
      <c r="AA359" s="102"/>
      <c r="AB359" s="102"/>
      <c r="AC359" s="103" t="str">
        <f>'94KMInput'!T495</f>
        <v/>
      </c>
      <c r="AD359" s="104">
        <f>'94KMInput'!V495-'94KMInput'!U495</f>
        <v>0</v>
      </c>
      <c r="AE359" s="105" t="str">
        <f t="shared" si="4"/>
        <v/>
      </c>
      <c r="AF359" s="106">
        <v>3.75</v>
      </c>
      <c r="AG359" s="107">
        <f t="shared" si="5"/>
        <v>0</v>
      </c>
      <c r="AH359" s="108" t="str">
        <f>HYPERLINK('94KMInput'!AE495)</f>
        <v/>
      </c>
      <c r="AI359" s="108" t="str">
        <f>HYPERLINK('94KMInput'!AF495)</f>
        <v/>
      </c>
      <c r="AJ359" s="108" t="str">
        <f>HYPERLINK('94KMInput'!AG495)</f>
        <v/>
      </c>
      <c r="AK359" s="108" t="str">
        <f>HYPERLINK('94KMInput'!AH495)</f>
        <v/>
      </c>
      <c r="AL359" s="108" t="str">
        <f>HYPERLINK('94KMInput'!AI495)</f>
        <v/>
      </c>
      <c r="AM359" s="108" t="str">
        <f>HYPERLINK('94KMInput'!AJ495)</f>
        <v/>
      </c>
      <c r="AN359" s="108" t="str">
        <f>HYPERLINK('94KMInput'!AK495)</f>
        <v/>
      </c>
      <c r="AO359" s="108" t="str">
        <f>HYPERLINK('94KMInput'!AL495)</f>
        <v/>
      </c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  <c r="CH359" s="88"/>
      <c r="CI359" s="88"/>
      <c r="CJ359" s="88"/>
      <c r="CK359" s="88"/>
      <c r="CL359" s="88"/>
      <c r="CM359" s="88"/>
      <c r="CN359" s="88"/>
      <c r="CO359" s="88"/>
      <c r="CP359" s="88"/>
      <c r="CQ359" s="88"/>
      <c r="CR359" s="88"/>
      <c r="CS359" s="88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</row>
    <row r="360" ht="10.5" customHeight="1">
      <c r="A360" s="87" t="str">
        <f t="shared" si="1"/>
        <v/>
      </c>
      <c r="B360" s="88" t="str">
        <f t="shared" si="2"/>
        <v/>
      </c>
      <c r="C360" s="88" t="str">
        <f t="shared" si="3"/>
        <v/>
      </c>
      <c r="D360" s="89" t="str">
        <f>'94KMInput'!B453</f>
        <v/>
      </c>
      <c r="E360" s="90" t="str">
        <f t="shared" si="19"/>
        <v/>
      </c>
      <c r="F360" s="91" t="str">
        <f>'94KMInput'!H453</f>
        <v/>
      </c>
      <c r="G360" s="90" t="str">
        <f>'94KMInput'!O453</f>
        <v/>
      </c>
      <c r="H360" s="90" t="str">
        <f>'94KMInput'!P453</f>
        <v/>
      </c>
      <c r="I360" s="90" t="str">
        <f>'94KMInput'!R453</f>
        <v/>
      </c>
      <c r="J360" s="91" t="str">
        <f>'94KMInput'!S453</f>
        <v/>
      </c>
      <c r="K360" s="92" t="str">
        <f>'94KMInput'!AD453</f>
        <v/>
      </c>
      <c r="L360" s="93"/>
      <c r="M360" s="94" t="str">
        <f>'94KMInput'!L453</f>
        <v/>
      </c>
      <c r="N360" s="90" t="str">
        <f>IF(M360="","",(IF(Q360='94KMInput'!K453,"","ERROR!")))</f>
        <v/>
      </c>
      <c r="O360" s="95"/>
      <c r="P360" s="96"/>
      <c r="Q360" s="69" t="str">
        <f t="shared" si="20"/>
        <v/>
      </c>
      <c r="R360" s="98"/>
      <c r="S360" s="98"/>
      <c r="T360" s="98"/>
      <c r="U360" s="99"/>
      <c r="V360" s="98"/>
      <c r="W360" s="98"/>
      <c r="X360" s="100" t="str">
        <f t="shared" si="21"/>
        <v/>
      </c>
      <c r="Y360" s="101"/>
      <c r="Z360" s="102"/>
      <c r="AA360" s="102"/>
      <c r="AB360" s="102"/>
      <c r="AC360" s="103" t="str">
        <f>'94KMInput'!T496</f>
        <v/>
      </c>
      <c r="AD360" s="104">
        <f>'94KMInput'!V496-'94KMInput'!U496</f>
        <v>0</v>
      </c>
      <c r="AE360" s="105" t="str">
        <f t="shared" si="4"/>
        <v/>
      </c>
      <c r="AF360" s="106">
        <v>3.75</v>
      </c>
      <c r="AG360" s="107">
        <f t="shared" si="5"/>
        <v>0</v>
      </c>
      <c r="AH360" s="108" t="str">
        <f>HYPERLINK('94KMInput'!AE496)</f>
        <v/>
      </c>
      <c r="AI360" s="108" t="str">
        <f>HYPERLINK('94KMInput'!AF496)</f>
        <v/>
      </c>
      <c r="AJ360" s="108" t="str">
        <f>HYPERLINK('94KMInput'!AG496)</f>
        <v/>
      </c>
      <c r="AK360" s="108" t="str">
        <f>HYPERLINK('94KMInput'!AH496)</f>
        <v/>
      </c>
      <c r="AL360" s="108" t="str">
        <f>HYPERLINK('94KMInput'!AI496)</f>
        <v/>
      </c>
      <c r="AM360" s="108" t="str">
        <f>HYPERLINK('94KMInput'!AJ496)</f>
        <v/>
      </c>
      <c r="AN360" s="108" t="str">
        <f>HYPERLINK('94KMInput'!AK496)</f>
        <v/>
      </c>
      <c r="AO360" s="108" t="str">
        <f>HYPERLINK('94KMInput'!AL496)</f>
        <v/>
      </c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  <c r="CH360" s="88"/>
      <c r="CI360" s="88"/>
      <c r="CJ360" s="88"/>
      <c r="CK360" s="88"/>
      <c r="CL360" s="88"/>
      <c r="CM360" s="88"/>
      <c r="CN360" s="88"/>
      <c r="CO360" s="88"/>
      <c r="CP360" s="88"/>
      <c r="CQ360" s="88"/>
      <c r="CR360" s="88"/>
      <c r="CS360" s="88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</row>
    <row r="361" ht="10.5" customHeight="1">
      <c r="A361" s="87" t="str">
        <f t="shared" si="1"/>
        <v/>
      </c>
      <c r="B361" s="88" t="str">
        <f t="shared" si="2"/>
        <v/>
      </c>
      <c r="C361" s="88" t="str">
        <f t="shared" si="3"/>
        <v/>
      </c>
      <c r="D361" s="89" t="str">
        <f>'94KMInput'!B454</f>
        <v/>
      </c>
      <c r="E361" s="90" t="str">
        <f t="shared" si="19"/>
        <v/>
      </c>
      <c r="F361" s="91" t="str">
        <f>'94KMInput'!H454</f>
        <v/>
      </c>
      <c r="G361" s="90" t="str">
        <f>'94KMInput'!O454</f>
        <v/>
      </c>
      <c r="H361" s="90" t="str">
        <f>'94KMInput'!P454</f>
        <v/>
      </c>
      <c r="I361" s="90" t="str">
        <f>'94KMInput'!R454</f>
        <v/>
      </c>
      <c r="J361" s="91" t="str">
        <f>'94KMInput'!S454</f>
        <v/>
      </c>
      <c r="K361" s="92" t="str">
        <f>'94KMInput'!AD454</f>
        <v/>
      </c>
      <c r="L361" s="93"/>
      <c r="M361" s="94" t="str">
        <f>'94KMInput'!L454</f>
        <v/>
      </c>
      <c r="N361" s="90" t="str">
        <f>IF(M361="","",(IF(Q361='94KMInput'!K454,"","ERROR!")))</f>
        <v/>
      </c>
      <c r="O361" s="95"/>
      <c r="P361" s="96"/>
      <c r="Q361" s="69" t="str">
        <f t="shared" si="20"/>
        <v/>
      </c>
      <c r="R361" s="98"/>
      <c r="S361" s="98"/>
      <c r="T361" s="98"/>
      <c r="U361" s="99"/>
      <c r="V361" s="98"/>
      <c r="W361" s="98"/>
      <c r="X361" s="100" t="str">
        <f t="shared" si="21"/>
        <v/>
      </c>
      <c r="Y361" s="101"/>
      <c r="Z361" s="102"/>
      <c r="AA361" s="102"/>
      <c r="AB361" s="102"/>
      <c r="AC361" s="103" t="str">
        <f>'94KMInput'!T497</f>
        <v/>
      </c>
      <c r="AD361" s="104">
        <f>'94KMInput'!V497-'94KMInput'!U497</f>
        <v>0</v>
      </c>
      <c r="AE361" s="105" t="str">
        <f t="shared" si="4"/>
        <v/>
      </c>
      <c r="AF361" s="106">
        <v>3.75</v>
      </c>
      <c r="AG361" s="107">
        <f t="shared" si="5"/>
        <v>0</v>
      </c>
      <c r="AH361" s="108" t="str">
        <f>HYPERLINK('94KMInput'!AE497)</f>
        <v/>
      </c>
      <c r="AI361" s="108" t="str">
        <f>HYPERLINK('94KMInput'!AF497)</f>
        <v/>
      </c>
      <c r="AJ361" s="108" t="str">
        <f>HYPERLINK('94KMInput'!AG497)</f>
        <v/>
      </c>
      <c r="AK361" s="108" t="str">
        <f>HYPERLINK('94KMInput'!AH497)</f>
        <v/>
      </c>
      <c r="AL361" s="108" t="str">
        <f>HYPERLINK('94KMInput'!AI497)</f>
        <v/>
      </c>
      <c r="AM361" s="108" t="str">
        <f>HYPERLINK('94KMInput'!AJ497)</f>
        <v/>
      </c>
      <c r="AN361" s="108" t="str">
        <f>HYPERLINK('94KMInput'!AK497)</f>
        <v/>
      </c>
      <c r="AO361" s="108" t="str">
        <f>HYPERLINK('94KMInput'!AL497)</f>
        <v/>
      </c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  <c r="CH361" s="88"/>
      <c r="CI361" s="88"/>
      <c r="CJ361" s="88"/>
      <c r="CK361" s="88"/>
      <c r="CL361" s="88"/>
      <c r="CM361" s="88"/>
      <c r="CN361" s="88"/>
      <c r="CO361" s="88"/>
      <c r="CP361" s="88"/>
      <c r="CQ361" s="88"/>
      <c r="CR361" s="88"/>
      <c r="CS361" s="88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</row>
    <row r="362" ht="10.5" customHeight="1">
      <c r="A362" s="87" t="str">
        <f t="shared" si="1"/>
        <v/>
      </c>
      <c r="B362" s="88" t="str">
        <f t="shared" si="2"/>
        <v/>
      </c>
      <c r="C362" s="88" t="str">
        <f t="shared" si="3"/>
        <v/>
      </c>
      <c r="D362" s="89" t="str">
        <f>'94KMInput'!B455</f>
        <v/>
      </c>
      <c r="E362" s="90" t="str">
        <f t="shared" si="19"/>
        <v/>
      </c>
      <c r="F362" s="91" t="str">
        <f>'94KMInput'!H455</f>
        <v/>
      </c>
      <c r="G362" s="90" t="str">
        <f>'94KMInput'!O455</f>
        <v/>
      </c>
      <c r="H362" s="90" t="str">
        <f>'94KMInput'!P455</f>
        <v/>
      </c>
      <c r="I362" s="90" t="str">
        <f>'94KMInput'!R455</f>
        <v/>
      </c>
      <c r="J362" s="91" t="str">
        <f>'94KMInput'!S455</f>
        <v/>
      </c>
      <c r="K362" s="92" t="str">
        <f>'94KMInput'!AD455</f>
        <v/>
      </c>
      <c r="L362" s="93"/>
      <c r="M362" s="94" t="str">
        <f>'94KMInput'!L455</f>
        <v/>
      </c>
      <c r="N362" s="90" t="str">
        <f>IF(M362="","",(IF(Q362='94KMInput'!K455,"","ERROR!")))</f>
        <v/>
      </c>
      <c r="O362" s="95"/>
      <c r="P362" s="96"/>
      <c r="Q362" s="69" t="str">
        <f t="shared" si="20"/>
        <v/>
      </c>
      <c r="R362" s="98"/>
      <c r="S362" s="98"/>
      <c r="T362" s="98"/>
      <c r="U362" s="99"/>
      <c r="V362" s="98"/>
      <c r="W362" s="98"/>
      <c r="X362" s="100" t="str">
        <f t="shared" si="21"/>
        <v/>
      </c>
      <c r="Y362" s="101"/>
      <c r="Z362" s="102"/>
      <c r="AA362" s="102"/>
      <c r="AB362" s="102"/>
      <c r="AC362" s="103" t="str">
        <f>'94KMInput'!T498</f>
        <v/>
      </c>
      <c r="AD362" s="104">
        <f>'94KMInput'!V498-'94KMInput'!U498</f>
        <v>0</v>
      </c>
      <c r="AE362" s="105" t="str">
        <f t="shared" si="4"/>
        <v/>
      </c>
      <c r="AF362" s="106">
        <v>3.75</v>
      </c>
      <c r="AG362" s="107">
        <f t="shared" si="5"/>
        <v>0</v>
      </c>
      <c r="AH362" s="108" t="str">
        <f>HYPERLINK('94KMInput'!AE498)</f>
        <v/>
      </c>
      <c r="AI362" s="108" t="str">
        <f>HYPERLINK('94KMInput'!AF498)</f>
        <v/>
      </c>
      <c r="AJ362" s="108" t="str">
        <f>HYPERLINK('94KMInput'!AG498)</f>
        <v/>
      </c>
      <c r="AK362" s="108" t="str">
        <f>HYPERLINK('94KMInput'!AH498)</f>
        <v/>
      </c>
      <c r="AL362" s="108" t="str">
        <f>HYPERLINK('94KMInput'!AI498)</f>
        <v/>
      </c>
      <c r="AM362" s="108" t="str">
        <f>HYPERLINK('94KMInput'!AJ498)</f>
        <v/>
      </c>
      <c r="AN362" s="108" t="str">
        <f>HYPERLINK('94KMInput'!AK498)</f>
        <v/>
      </c>
      <c r="AO362" s="108" t="str">
        <f>HYPERLINK('94KMInput'!AL498)</f>
        <v/>
      </c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  <c r="CH362" s="88"/>
      <c r="CI362" s="88"/>
      <c r="CJ362" s="88"/>
      <c r="CK362" s="88"/>
      <c r="CL362" s="88"/>
      <c r="CM362" s="88"/>
      <c r="CN362" s="88"/>
      <c r="CO362" s="88"/>
      <c r="CP362" s="88"/>
      <c r="CQ362" s="88"/>
      <c r="CR362" s="88"/>
      <c r="CS362" s="88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</row>
    <row r="363" ht="10.5" customHeight="1">
      <c r="A363" s="87" t="str">
        <f t="shared" si="1"/>
        <v/>
      </c>
      <c r="B363" s="88" t="str">
        <f t="shared" si="2"/>
        <v/>
      </c>
      <c r="C363" s="88" t="str">
        <f t="shared" si="3"/>
        <v/>
      </c>
      <c r="D363" s="89" t="str">
        <f>'94KMInput'!B456</f>
        <v/>
      </c>
      <c r="E363" s="90" t="str">
        <f t="shared" si="19"/>
        <v/>
      </c>
      <c r="F363" s="91" t="str">
        <f>'94KMInput'!H456</f>
        <v/>
      </c>
      <c r="G363" s="90" t="str">
        <f>'94KMInput'!O456</f>
        <v/>
      </c>
      <c r="H363" s="90" t="str">
        <f>'94KMInput'!P456</f>
        <v/>
      </c>
      <c r="I363" s="90" t="str">
        <f>'94KMInput'!R456</f>
        <v/>
      </c>
      <c r="J363" s="91" t="str">
        <f>'94KMInput'!S456</f>
        <v/>
      </c>
      <c r="K363" s="92" t="str">
        <f>'94KMInput'!AD456</f>
        <v/>
      </c>
      <c r="L363" s="93"/>
      <c r="M363" s="94" t="str">
        <f>'94KMInput'!L456</f>
        <v/>
      </c>
      <c r="N363" s="90" t="str">
        <f>IF(M363="","",(IF(Q363='94KMInput'!K456,"","ERROR!")))</f>
        <v/>
      </c>
      <c r="O363" s="95"/>
      <c r="P363" s="96"/>
      <c r="Q363" s="69" t="str">
        <f t="shared" si="20"/>
        <v/>
      </c>
      <c r="R363" s="98"/>
      <c r="S363" s="98"/>
      <c r="T363" s="98"/>
      <c r="U363" s="99"/>
      <c r="V363" s="98"/>
      <c r="W363" s="98"/>
      <c r="X363" s="100" t="str">
        <f t="shared" si="21"/>
        <v/>
      </c>
      <c r="Y363" s="101"/>
      <c r="Z363" s="102"/>
      <c r="AA363" s="102"/>
      <c r="AB363" s="102"/>
      <c r="AC363" s="103" t="str">
        <f>'94KMInput'!T499</f>
        <v/>
      </c>
      <c r="AD363" s="104">
        <f>'94KMInput'!V499-'94KMInput'!U499</f>
        <v>0</v>
      </c>
      <c r="AE363" s="105" t="str">
        <f t="shared" si="4"/>
        <v/>
      </c>
      <c r="AF363" s="106">
        <v>3.75</v>
      </c>
      <c r="AG363" s="107">
        <f t="shared" si="5"/>
        <v>0</v>
      </c>
      <c r="AH363" s="108" t="str">
        <f>HYPERLINK('94KMInput'!AE499)</f>
        <v/>
      </c>
      <c r="AI363" s="108" t="str">
        <f>HYPERLINK('94KMInput'!AF499)</f>
        <v/>
      </c>
      <c r="AJ363" s="108" t="str">
        <f>HYPERLINK('94KMInput'!AG499)</f>
        <v/>
      </c>
      <c r="AK363" s="108" t="str">
        <f>HYPERLINK('94KMInput'!AH499)</f>
        <v/>
      </c>
      <c r="AL363" s="108" t="str">
        <f>HYPERLINK('94KMInput'!AI499)</f>
        <v/>
      </c>
      <c r="AM363" s="108" t="str">
        <f>HYPERLINK('94KMInput'!AJ499)</f>
        <v/>
      </c>
      <c r="AN363" s="108" t="str">
        <f>HYPERLINK('94KMInput'!AK499)</f>
        <v/>
      </c>
      <c r="AO363" s="108" t="str">
        <f>HYPERLINK('94KMInput'!AL499)</f>
        <v/>
      </c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  <c r="CH363" s="88"/>
      <c r="CI363" s="88"/>
      <c r="CJ363" s="88"/>
      <c r="CK363" s="88"/>
      <c r="CL363" s="88"/>
      <c r="CM363" s="88"/>
      <c r="CN363" s="88"/>
      <c r="CO363" s="88"/>
      <c r="CP363" s="88"/>
      <c r="CQ363" s="88"/>
      <c r="CR363" s="88"/>
      <c r="CS363" s="88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</row>
    <row r="364" ht="10.5" customHeight="1">
      <c r="A364" s="87" t="str">
        <f t="shared" si="1"/>
        <v/>
      </c>
      <c r="B364" s="88" t="str">
        <f t="shared" si="2"/>
        <v/>
      </c>
      <c r="C364" s="88" t="str">
        <f t="shared" si="3"/>
        <v/>
      </c>
      <c r="D364" s="89" t="str">
        <f>'94KMInput'!B457</f>
        <v/>
      </c>
      <c r="E364" s="90" t="str">
        <f t="shared" si="19"/>
        <v/>
      </c>
      <c r="F364" s="91" t="str">
        <f>'94KMInput'!H457</f>
        <v/>
      </c>
      <c r="G364" s="90" t="str">
        <f>'94KMInput'!O457</f>
        <v/>
      </c>
      <c r="H364" s="90" t="str">
        <f>'94KMInput'!P457</f>
        <v/>
      </c>
      <c r="I364" s="90" t="str">
        <f>'94KMInput'!R457</f>
        <v/>
      </c>
      <c r="J364" s="91" t="str">
        <f>'94KMInput'!S457</f>
        <v/>
      </c>
      <c r="K364" s="92" t="str">
        <f>'94KMInput'!AD457</f>
        <v/>
      </c>
      <c r="L364" s="93"/>
      <c r="M364" s="94" t="str">
        <f>'94KMInput'!L457</f>
        <v/>
      </c>
      <c r="N364" s="90" t="str">
        <f>IF(M364="","",(IF(Q364='94KMInput'!K457,"","ERROR!")))</f>
        <v/>
      </c>
      <c r="O364" s="95"/>
      <c r="P364" s="96"/>
      <c r="Q364" s="69" t="str">
        <f t="shared" si="20"/>
        <v/>
      </c>
      <c r="R364" s="98"/>
      <c r="S364" s="98"/>
      <c r="T364" s="98"/>
      <c r="U364" s="99"/>
      <c r="V364" s="98"/>
      <c r="W364" s="98"/>
      <c r="X364" s="100" t="str">
        <f t="shared" si="21"/>
        <v/>
      </c>
      <c r="Y364" s="101"/>
      <c r="Z364" s="102"/>
      <c r="AA364" s="102"/>
      <c r="AB364" s="102"/>
      <c r="AC364" s="103" t="str">
        <f>'94KMInput'!T500</f>
        <v/>
      </c>
      <c r="AD364" s="104">
        <f>'94KMInput'!V500-'94KMInput'!U500</f>
        <v>0</v>
      </c>
      <c r="AE364" s="105" t="str">
        <f t="shared" si="4"/>
        <v/>
      </c>
      <c r="AF364" s="106">
        <v>3.75</v>
      </c>
      <c r="AG364" s="107">
        <f t="shared" si="5"/>
        <v>0</v>
      </c>
      <c r="AH364" s="108" t="str">
        <f>HYPERLINK('94KMInput'!AE500)</f>
        <v/>
      </c>
      <c r="AI364" s="108" t="str">
        <f>HYPERLINK('94KMInput'!AF500)</f>
        <v/>
      </c>
      <c r="AJ364" s="108" t="str">
        <f>HYPERLINK('94KMInput'!AG500)</f>
        <v/>
      </c>
      <c r="AK364" s="108" t="str">
        <f>HYPERLINK('94KMInput'!AH500)</f>
        <v/>
      </c>
      <c r="AL364" s="108" t="str">
        <f>HYPERLINK('94KMInput'!AI500)</f>
        <v/>
      </c>
      <c r="AM364" s="108" t="str">
        <f>HYPERLINK('94KMInput'!AJ500)</f>
        <v/>
      </c>
      <c r="AN364" s="108" t="str">
        <f>HYPERLINK('94KMInput'!AK500)</f>
        <v/>
      </c>
      <c r="AO364" s="108" t="str">
        <f>HYPERLINK('94KMInput'!AL500)</f>
        <v/>
      </c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  <c r="CH364" s="88"/>
      <c r="CI364" s="88"/>
      <c r="CJ364" s="88"/>
      <c r="CK364" s="88"/>
      <c r="CL364" s="88"/>
      <c r="CM364" s="88"/>
      <c r="CN364" s="88"/>
      <c r="CO364" s="88"/>
      <c r="CP364" s="88"/>
      <c r="CQ364" s="88"/>
      <c r="CR364" s="88"/>
      <c r="CS364" s="88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</row>
    <row r="365" ht="10.5" customHeight="1">
      <c r="A365" s="87" t="str">
        <f t="shared" si="1"/>
        <v/>
      </c>
      <c r="B365" s="88" t="str">
        <f t="shared" si="2"/>
        <v/>
      </c>
      <c r="C365" s="88" t="str">
        <f t="shared" si="3"/>
        <v/>
      </c>
      <c r="D365" s="89" t="str">
        <f>'94KMInput'!B458</f>
        <v/>
      </c>
      <c r="E365" s="90" t="str">
        <f t="shared" si="19"/>
        <v/>
      </c>
      <c r="F365" s="91" t="str">
        <f>'94KMInput'!H458</f>
        <v/>
      </c>
      <c r="G365" s="90" t="str">
        <f>'94KMInput'!O458</f>
        <v/>
      </c>
      <c r="H365" s="90" t="str">
        <f>'94KMInput'!P458</f>
        <v/>
      </c>
      <c r="I365" s="90" t="str">
        <f>'94KMInput'!R458</f>
        <v/>
      </c>
      <c r="J365" s="91" t="str">
        <f>'94KMInput'!S458</f>
        <v/>
      </c>
      <c r="K365" s="92" t="str">
        <f>'94KMInput'!AD458</f>
        <v/>
      </c>
      <c r="L365" s="93"/>
      <c r="M365" s="94" t="str">
        <f>'94KMInput'!L458</f>
        <v/>
      </c>
      <c r="N365" s="90" t="str">
        <f>IF(M365="","",(IF(Q365='94KMInput'!K458,"","ERROR!")))</f>
        <v/>
      </c>
      <c r="O365" s="95"/>
      <c r="P365" s="96"/>
      <c r="Q365" s="69" t="str">
        <f t="shared" si="20"/>
        <v/>
      </c>
      <c r="R365" s="98"/>
      <c r="S365" s="98"/>
      <c r="T365" s="98"/>
      <c r="U365" s="99"/>
      <c r="V365" s="98"/>
      <c r="W365" s="98"/>
      <c r="X365" s="100" t="str">
        <f t="shared" si="21"/>
        <v/>
      </c>
      <c r="Y365" s="101"/>
      <c r="Z365" s="102"/>
      <c r="AA365" s="102"/>
      <c r="AB365" s="102"/>
      <c r="AC365" s="103" t="str">
        <f>'94KMInput'!T501</f>
        <v/>
      </c>
      <c r="AD365" s="104">
        <f>'94KMInput'!V501-'94KMInput'!U501</f>
        <v>0</v>
      </c>
      <c r="AE365" s="105" t="str">
        <f t="shared" si="4"/>
        <v/>
      </c>
      <c r="AF365" s="106">
        <v>3.75</v>
      </c>
      <c r="AG365" s="107">
        <f t="shared" si="5"/>
        <v>0</v>
      </c>
      <c r="AH365" s="108" t="str">
        <f>HYPERLINK('94KMInput'!AE501)</f>
        <v/>
      </c>
      <c r="AI365" s="108" t="str">
        <f>HYPERLINK('94KMInput'!AF501)</f>
        <v/>
      </c>
      <c r="AJ365" s="108" t="str">
        <f>HYPERLINK('94KMInput'!AG501)</f>
        <v/>
      </c>
      <c r="AK365" s="108" t="str">
        <f>HYPERLINK('94KMInput'!AH501)</f>
        <v/>
      </c>
      <c r="AL365" s="108" t="str">
        <f>HYPERLINK('94KMInput'!AI501)</f>
        <v/>
      </c>
      <c r="AM365" s="108" t="str">
        <f>HYPERLINK('94KMInput'!AJ501)</f>
        <v/>
      </c>
      <c r="AN365" s="108" t="str">
        <f>HYPERLINK('94KMInput'!AK501)</f>
        <v/>
      </c>
      <c r="AO365" s="108" t="str">
        <f>HYPERLINK('94KMInput'!AL501)</f>
        <v/>
      </c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  <c r="CH365" s="88"/>
      <c r="CI365" s="88"/>
      <c r="CJ365" s="88"/>
      <c r="CK365" s="88"/>
      <c r="CL365" s="88"/>
      <c r="CM365" s="88"/>
      <c r="CN365" s="88"/>
      <c r="CO365" s="88"/>
      <c r="CP365" s="88"/>
      <c r="CQ365" s="88"/>
      <c r="CR365" s="88"/>
      <c r="CS365" s="88"/>
      <c r="CT365" s="88"/>
      <c r="CU365" s="88"/>
      <c r="CV365" s="88"/>
      <c r="CW365" s="88"/>
      <c r="CX365" s="88"/>
      <c r="CY365" s="88"/>
      <c r="CZ365" s="88"/>
      <c r="DA365" s="88"/>
      <c r="DB365" s="88"/>
      <c r="DC365" s="88"/>
    </row>
    <row r="366" ht="10.5" customHeight="1">
      <c r="A366" s="87" t="str">
        <f t="shared" si="1"/>
        <v/>
      </c>
      <c r="B366" s="88" t="str">
        <f t="shared" si="2"/>
        <v/>
      </c>
      <c r="C366" s="88" t="str">
        <f t="shared" si="3"/>
        <v/>
      </c>
      <c r="D366" s="89" t="str">
        <f>'94KMInput'!B459</f>
        <v/>
      </c>
      <c r="E366" s="90" t="str">
        <f t="shared" si="19"/>
        <v/>
      </c>
      <c r="F366" s="91" t="str">
        <f>'94KMInput'!H459</f>
        <v/>
      </c>
      <c r="G366" s="90" t="str">
        <f>'94KMInput'!O459</f>
        <v/>
      </c>
      <c r="H366" s="90" t="str">
        <f>'94KMInput'!P459</f>
        <v/>
      </c>
      <c r="I366" s="90" t="str">
        <f>'94KMInput'!R459</f>
        <v/>
      </c>
      <c r="J366" s="91" t="str">
        <f>'94KMInput'!S459</f>
        <v/>
      </c>
      <c r="K366" s="92" t="str">
        <f>'94KMInput'!AD459</f>
        <v/>
      </c>
      <c r="L366" s="93"/>
      <c r="M366" s="94" t="str">
        <f>'94KMInput'!L459</f>
        <v/>
      </c>
      <c r="N366" s="90" t="str">
        <f>IF(M366="","",(IF(Q366='94KMInput'!K459,"","ERROR!")))</f>
        <v/>
      </c>
      <c r="O366" s="95"/>
      <c r="P366" s="96"/>
      <c r="Q366" s="69" t="str">
        <f t="shared" si="20"/>
        <v/>
      </c>
      <c r="R366" s="98"/>
      <c r="S366" s="98"/>
      <c r="T366" s="98"/>
      <c r="U366" s="99"/>
      <c r="V366" s="98"/>
      <c r="W366" s="98"/>
      <c r="X366" s="100" t="str">
        <f t="shared" si="21"/>
        <v/>
      </c>
      <c r="Y366" s="101"/>
      <c r="Z366" s="102"/>
      <c r="AA366" s="102"/>
      <c r="AB366" s="102"/>
      <c r="AC366" s="103" t="str">
        <f>'94KMInput'!T502</f>
        <v/>
      </c>
      <c r="AD366" s="104">
        <f>'94KMInput'!V502-'94KMInput'!U502</f>
        <v>0</v>
      </c>
      <c r="AE366" s="105" t="str">
        <f t="shared" si="4"/>
        <v/>
      </c>
      <c r="AF366" s="106">
        <v>3.75</v>
      </c>
      <c r="AG366" s="107">
        <f t="shared" si="5"/>
        <v>0</v>
      </c>
      <c r="AH366" s="108" t="str">
        <f>HYPERLINK('94KMInput'!AE502)</f>
        <v/>
      </c>
      <c r="AI366" s="108" t="str">
        <f>HYPERLINK('94KMInput'!AF502)</f>
        <v/>
      </c>
      <c r="AJ366" s="108" t="str">
        <f>HYPERLINK('94KMInput'!AG502)</f>
        <v/>
      </c>
      <c r="AK366" s="108" t="str">
        <f>HYPERLINK('94KMInput'!AH502)</f>
        <v/>
      </c>
      <c r="AL366" s="108" t="str">
        <f>HYPERLINK('94KMInput'!AI502)</f>
        <v/>
      </c>
      <c r="AM366" s="108" t="str">
        <f>HYPERLINK('94KMInput'!AJ502)</f>
        <v/>
      </c>
      <c r="AN366" s="108" t="str">
        <f>HYPERLINK('94KMInput'!AK502)</f>
        <v/>
      </c>
      <c r="AO366" s="108" t="str">
        <f>HYPERLINK('94KMInput'!AL502)</f>
        <v/>
      </c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  <c r="CH366" s="88"/>
      <c r="CI366" s="88"/>
      <c r="CJ366" s="88"/>
      <c r="CK366" s="88"/>
      <c r="CL366" s="88"/>
      <c r="CM366" s="88"/>
      <c r="CN366" s="88"/>
      <c r="CO366" s="88"/>
      <c r="CP366" s="88"/>
      <c r="CQ366" s="88"/>
      <c r="CR366" s="88"/>
      <c r="CS366" s="88"/>
      <c r="CT366" s="88"/>
      <c r="CU366" s="88"/>
      <c r="CV366" s="88"/>
      <c r="CW366" s="88"/>
      <c r="CX366" s="88"/>
      <c r="CY366" s="88"/>
      <c r="CZ366" s="88"/>
      <c r="DA366" s="88"/>
      <c r="DB366" s="88"/>
      <c r="DC366" s="88"/>
    </row>
    <row r="367" ht="10.5" customHeight="1">
      <c r="A367" s="87" t="str">
        <f t="shared" si="1"/>
        <v/>
      </c>
      <c r="B367" s="88" t="str">
        <f t="shared" si="2"/>
        <v/>
      </c>
      <c r="C367" s="88" t="str">
        <f t="shared" si="3"/>
        <v/>
      </c>
      <c r="D367" s="89" t="str">
        <f>'94KMInput'!B460</f>
        <v/>
      </c>
      <c r="E367" s="90" t="str">
        <f t="shared" si="19"/>
        <v/>
      </c>
      <c r="F367" s="91" t="str">
        <f>'94KMInput'!H460</f>
        <v/>
      </c>
      <c r="G367" s="90" t="str">
        <f>'94KMInput'!O460</f>
        <v/>
      </c>
      <c r="H367" s="90" t="str">
        <f>'94KMInput'!P460</f>
        <v/>
      </c>
      <c r="I367" s="90" t="str">
        <f>'94KMInput'!R460</f>
        <v/>
      </c>
      <c r="J367" s="91" t="str">
        <f>'94KMInput'!S460</f>
        <v/>
      </c>
      <c r="K367" s="92" t="str">
        <f>'94KMInput'!AD460</f>
        <v/>
      </c>
      <c r="L367" s="93"/>
      <c r="M367" s="94" t="str">
        <f>'94KMInput'!L460</f>
        <v/>
      </c>
      <c r="N367" s="90" t="str">
        <f>IF(M367="","",(IF(Q367='94KMInput'!K460,"","ERROR!")))</f>
        <v/>
      </c>
      <c r="O367" s="95"/>
      <c r="P367" s="96"/>
      <c r="Q367" s="69" t="str">
        <f t="shared" si="20"/>
        <v/>
      </c>
      <c r="R367" s="98"/>
      <c r="S367" s="98"/>
      <c r="T367" s="98"/>
      <c r="U367" s="99"/>
      <c r="V367" s="98"/>
      <c r="W367" s="98"/>
      <c r="X367" s="100" t="str">
        <f t="shared" si="21"/>
        <v/>
      </c>
      <c r="Y367" s="101"/>
      <c r="Z367" s="102"/>
      <c r="AA367" s="102"/>
      <c r="AB367" s="102"/>
      <c r="AC367" s="103" t="str">
        <f>'94KMInput'!T503</f>
        <v/>
      </c>
      <c r="AD367" s="104">
        <f>'94KMInput'!V503-'94KMInput'!U503</f>
        <v>0</v>
      </c>
      <c r="AE367" s="105" t="str">
        <f t="shared" si="4"/>
        <v/>
      </c>
      <c r="AF367" s="106">
        <v>3.75</v>
      </c>
      <c r="AG367" s="107">
        <f t="shared" si="5"/>
        <v>0</v>
      </c>
      <c r="AH367" s="108" t="str">
        <f>HYPERLINK('94KMInput'!AE503)</f>
        <v/>
      </c>
      <c r="AI367" s="108" t="str">
        <f>HYPERLINK('94KMInput'!AF503)</f>
        <v/>
      </c>
      <c r="AJ367" s="108" t="str">
        <f>HYPERLINK('94KMInput'!AG503)</f>
        <v/>
      </c>
      <c r="AK367" s="108" t="str">
        <f>HYPERLINK('94KMInput'!AH503)</f>
        <v/>
      </c>
      <c r="AL367" s="108" t="str">
        <f>HYPERLINK('94KMInput'!AI503)</f>
        <v/>
      </c>
      <c r="AM367" s="108" t="str">
        <f>HYPERLINK('94KMInput'!AJ503)</f>
        <v/>
      </c>
      <c r="AN367" s="108" t="str">
        <f>HYPERLINK('94KMInput'!AK503)</f>
        <v/>
      </c>
      <c r="AO367" s="108" t="str">
        <f>HYPERLINK('94KMInput'!AL503)</f>
        <v/>
      </c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  <c r="CH367" s="88"/>
      <c r="CI367" s="88"/>
      <c r="CJ367" s="88"/>
      <c r="CK367" s="88"/>
      <c r="CL367" s="88"/>
      <c r="CM367" s="88"/>
      <c r="CN367" s="88"/>
      <c r="CO367" s="88"/>
      <c r="CP367" s="88"/>
      <c r="CQ367" s="88"/>
      <c r="CR367" s="88"/>
      <c r="CS367" s="88"/>
      <c r="CT367" s="88"/>
      <c r="CU367" s="88"/>
      <c r="CV367" s="88"/>
      <c r="CW367" s="88"/>
      <c r="CX367" s="88"/>
      <c r="CY367" s="88"/>
      <c r="CZ367" s="88"/>
      <c r="DA367" s="88"/>
      <c r="DB367" s="88"/>
      <c r="DC367" s="88"/>
    </row>
    <row r="368" ht="10.5" customHeight="1">
      <c r="A368" s="87" t="str">
        <f t="shared" si="1"/>
        <v/>
      </c>
      <c r="B368" s="88" t="str">
        <f t="shared" si="2"/>
        <v/>
      </c>
      <c r="C368" s="88" t="str">
        <f t="shared" si="3"/>
        <v/>
      </c>
      <c r="D368" s="89" t="str">
        <f>'94KMInput'!B461</f>
        <v/>
      </c>
      <c r="E368" s="90" t="str">
        <f t="shared" si="19"/>
        <v/>
      </c>
      <c r="F368" s="91" t="str">
        <f>'94KMInput'!H461</f>
        <v/>
      </c>
      <c r="G368" s="90" t="str">
        <f>'94KMInput'!O461</f>
        <v/>
      </c>
      <c r="H368" s="90" t="str">
        <f>'94KMInput'!P461</f>
        <v/>
      </c>
      <c r="I368" s="90" t="str">
        <f>'94KMInput'!R461</f>
        <v/>
      </c>
      <c r="J368" s="91" t="str">
        <f>'94KMInput'!S461</f>
        <v/>
      </c>
      <c r="K368" s="92" t="str">
        <f>'94KMInput'!AD461</f>
        <v/>
      </c>
      <c r="L368" s="93"/>
      <c r="M368" s="94" t="str">
        <f>'94KMInput'!L461</f>
        <v/>
      </c>
      <c r="N368" s="90" t="str">
        <f>IF(M368="","",(IF(Q368='94KMInput'!K461,"","ERROR!")))</f>
        <v/>
      </c>
      <c r="O368" s="95"/>
      <c r="P368" s="96"/>
      <c r="Q368" s="69" t="str">
        <f t="shared" si="20"/>
        <v/>
      </c>
      <c r="R368" s="98"/>
      <c r="S368" s="98"/>
      <c r="T368" s="98"/>
      <c r="U368" s="99"/>
      <c r="V368" s="98"/>
      <c r="W368" s="98"/>
      <c r="X368" s="100" t="str">
        <f t="shared" si="21"/>
        <v/>
      </c>
      <c r="Y368" s="101"/>
      <c r="Z368" s="102"/>
      <c r="AA368" s="102"/>
      <c r="AB368" s="102"/>
      <c r="AC368" s="103" t="str">
        <f>'94KMInput'!T504</f>
        <v/>
      </c>
      <c r="AD368" s="104">
        <f>'94KMInput'!V504-'94KMInput'!U504</f>
        <v>0</v>
      </c>
      <c r="AE368" s="105" t="str">
        <f t="shared" si="4"/>
        <v/>
      </c>
      <c r="AF368" s="106">
        <v>3.75</v>
      </c>
      <c r="AG368" s="107">
        <f t="shared" si="5"/>
        <v>0</v>
      </c>
      <c r="AH368" s="108" t="str">
        <f>HYPERLINK('94KMInput'!AE504)</f>
        <v/>
      </c>
      <c r="AI368" s="108" t="str">
        <f>HYPERLINK('94KMInput'!AF504)</f>
        <v/>
      </c>
      <c r="AJ368" s="108" t="str">
        <f>HYPERLINK('94KMInput'!AG504)</f>
        <v/>
      </c>
      <c r="AK368" s="108" t="str">
        <f>HYPERLINK('94KMInput'!AH504)</f>
        <v/>
      </c>
      <c r="AL368" s="108" t="str">
        <f>HYPERLINK('94KMInput'!AI504)</f>
        <v/>
      </c>
      <c r="AM368" s="108" t="str">
        <f>HYPERLINK('94KMInput'!AJ504)</f>
        <v/>
      </c>
      <c r="AN368" s="108" t="str">
        <f>HYPERLINK('94KMInput'!AK504)</f>
        <v/>
      </c>
      <c r="AO368" s="108" t="str">
        <f>HYPERLINK('94KMInput'!AL504)</f>
        <v/>
      </c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  <c r="CH368" s="88"/>
      <c r="CI368" s="88"/>
      <c r="CJ368" s="88"/>
      <c r="CK368" s="88"/>
      <c r="CL368" s="88"/>
      <c r="CM368" s="88"/>
      <c r="CN368" s="88"/>
      <c r="CO368" s="88"/>
      <c r="CP368" s="88"/>
      <c r="CQ368" s="88"/>
      <c r="CR368" s="88"/>
      <c r="CS368" s="88"/>
      <c r="CT368" s="88"/>
      <c r="CU368" s="88"/>
      <c r="CV368" s="88"/>
      <c r="CW368" s="88"/>
      <c r="CX368" s="88"/>
      <c r="CY368" s="88"/>
      <c r="CZ368" s="88"/>
      <c r="DA368" s="88"/>
      <c r="DB368" s="88"/>
      <c r="DC368" s="88"/>
    </row>
    <row r="369" ht="10.5" customHeight="1">
      <c r="A369" s="87" t="str">
        <f t="shared" si="1"/>
        <v/>
      </c>
      <c r="B369" s="88" t="str">
        <f t="shared" si="2"/>
        <v/>
      </c>
      <c r="C369" s="88" t="str">
        <f t="shared" si="3"/>
        <v/>
      </c>
      <c r="D369" s="89" t="str">
        <f>'94KMInput'!B462</f>
        <v/>
      </c>
      <c r="E369" s="90" t="str">
        <f t="shared" si="19"/>
        <v/>
      </c>
      <c r="F369" s="91" t="str">
        <f>'94KMInput'!H462</f>
        <v/>
      </c>
      <c r="G369" s="90" t="str">
        <f>'94KMInput'!O462</f>
        <v/>
      </c>
      <c r="H369" s="90" t="str">
        <f>'94KMInput'!P462</f>
        <v/>
      </c>
      <c r="I369" s="90" t="str">
        <f>'94KMInput'!R462</f>
        <v/>
      </c>
      <c r="J369" s="91" t="str">
        <f>'94KMInput'!S462</f>
        <v/>
      </c>
      <c r="K369" s="92" t="str">
        <f>'94KMInput'!AD462</f>
        <v/>
      </c>
      <c r="L369" s="93"/>
      <c r="M369" s="94" t="str">
        <f>'94KMInput'!L462</f>
        <v/>
      </c>
      <c r="N369" s="90" t="str">
        <f>IF(M369="","",(IF(Q369='94KMInput'!K462,"","ERROR!")))</f>
        <v/>
      </c>
      <c r="O369" s="95"/>
      <c r="P369" s="96"/>
      <c r="Q369" s="69" t="str">
        <f t="shared" si="20"/>
        <v/>
      </c>
      <c r="R369" s="98"/>
      <c r="S369" s="98"/>
      <c r="T369" s="98"/>
      <c r="U369" s="99"/>
      <c r="V369" s="98"/>
      <c r="W369" s="98"/>
      <c r="X369" s="100" t="str">
        <f t="shared" si="21"/>
        <v/>
      </c>
      <c r="Y369" s="101"/>
      <c r="Z369" s="102"/>
      <c r="AA369" s="102"/>
      <c r="AB369" s="102"/>
      <c r="AC369" s="103" t="str">
        <f>'94KMInput'!T505</f>
        <v/>
      </c>
      <c r="AD369" s="104">
        <f>'94KMInput'!V505-'94KMInput'!U505</f>
        <v>0</v>
      </c>
      <c r="AE369" s="105" t="str">
        <f t="shared" si="4"/>
        <v/>
      </c>
      <c r="AF369" s="106">
        <v>3.75</v>
      </c>
      <c r="AG369" s="107">
        <f t="shared" si="5"/>
        <v>0</v>
      </c>
      <c r="AH369" s="108" t="str">
        <f>HYPERLINK('94KMInput'!AE505)</f>
        <v/>
      </c>
      <c r="AI369" s="108" t="str">
        <f>HYPERLINK('94KMInput'!AF505)</f>
        <v/>
      </c>
      <c r="AJ369" s="108" t="str">
        <f>HYPERLINK('94KMInput'!AG505)</f>
        <v/>
      </c>
      <c r="AK369" s="108" t="str">
        <f>HYPERLINK('94KMInput'!AH505)</f>
        <v/>
      </c>
      <c r="AL369" s="108" t="str">
        <f>HYPERLINK('94KMInput'!AI505)</f>
        <v/>
      </c>
      <c r="AM369" s="108" t="str">
        <f>HYPERLINK('94KMInput'!AJ505)</f>
        <v/>
      </c>
      <c r="AN369" s="108" t="str">
        <f>HYPERLINK('94KMInput'!AK505)</f>
        <v/>
      </c>
      <c r="AO369" s="108" t="str">
        <f>HYPERLINK('94KMInput'!AL505)</f>
        <v/>
      </c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  <c r="CH369" s="88"/>
      <c r="CI369" s="88"/>
      <c r="CJ369" s="88"/>
      <c r="CK369" s="88"/>
      <c r="CL369" s="88"/>
      <c r="CM369" s="88"/>
      <c r="CN369" s="88"/>
      <c r="CO369" s="88"/>
      <c r="CP369" s="88"/>
      <c r="CQ369" s="88"/>
      <c r="CR369" s="88"/>
      <c r="CS369" s="88"/>
      <c r="CT369" s="88"/>
      <c r="CU369" s="88"/>
      <c r="CV369" s="88"/>
      <c r="CW369" s="88"/>
      <c r="CX369" s="88"/>
      <c r="CY369" s="88"/>
      <c r="CZ369" s="88"/>
      <c r="DA369" s="88"/>
      <c r="DB369" s="88"/>
      <c r="DC369" s="88"/>
    </row>
    <row r="370" ht="10.5" customHeight="1">
      <c r="A370" s="87" t="str">
        <f t="shared" si="1"/>
        <v/>
      </c>
      <c r="B370" s="88" t="str">
        <f t="shared" si="2"/>
        <v/>
      </c>
      <c r="C370" s="88" t="str">
        <f t="shared" si="3"/>
        <v/>
      </c>
      <c r="D370" s="89" t="str">
        <f>'94KMInput'!B463</f>
        <v/>
      </c>
      <c r="E370" s="90" t="str">
        <f t="shared" si="19"/>
        <v/>
      </c>
      <c r="F370" s="91" t="str">
        <f>'94KMInput'!H463</f>
        <v/>
      </c>
      <c r="G370" s="90" t="str">
        <f>'94KMInput'!O463</f>
        <v/>
      </c>
      <c r="H370" s="90" t="str">
        <f>'94KMInput'!P463</f>
        <v/>
      </c>
      <c r="I370" s="90" t="str">
        <f>'94KMInput'!R463</f>
        <v/>
      </c>
      <c r="J370" s="91" t="str">
        <f>'94KMInput'!S463</f>
        <v/>
      </c>
      <c r="K370" s="92" t="str">
        <f>'94KMInput'!AD463</f>
        <v/>
      </c>
      <c r="L370" s="93"/>
      <c r="M370" s="94" t="str">
        <f>'94KMInput'!L463</f>
        <v/>
      </c>
      <c r="N370" s="90" t="str">
        <f>IF(M370="","",(IF(Q370='94KMInput'!K463,"","ERROR!")))</f>
        <v/>
      </c>
      <c r="O370" s="95"/>
      <c r="P370" s="96"/>
      <c r="Q370" s="69" t="str">
        <f t="shared" si="20"/>
        <v/>
      </c>
      <c r="R370" s="98"/>
      <c r="S370" s="98"/>
      <c r="T370" s="98"/>
      <c r="U370" s="99"/>
      <c r="V370" s="98"/>
      <c r="W370" s="98"/>
      <c r="X370" s="100" t="str">
        <f t="shared" si="21"/>
        <v/>
      </c>
      <c r="Y370" s="101"/>
      <c r="Z370" s="102"/>
      <c r="AA370" s="102"/>
      <c r="AB370" s="102"/>
      <c r="AC370" s="103" t="str">
        <f>'94KMInput'!T506</f>
        <v/>
      </c>
      <c r="AD370" s="104">
        <f>'94KMInput'!V506-'94KMInput'!U506</f>
        <v>0</v>
      </c>
      <c r="AE370" s="105" t="str">
        <f t="shared" si="4"/>
        <v/>
      </c>
      <c r="AF370" s="106">
        <v>3.75</v>
      </c>
      <c r="AG370" s="107">
        <f t="shared" si="5"/>
        <v>0</v>
      </c>
      <c r="AH370" s="108" t="str">
        <f>HYPERLINK('94KMInput'!AE506)</f>
        <v/>
      </c>
      <c r="AI370" s="108" t="str">
        <f>HYPERLINK('94KMInput'!AF506)</f>
        <v/>
      </c>
      <c r="AJ370" s="108" t="str">
        <f>HYPERLINK('94KMInput'!AG506)</f>
        <v/>
      </c>
      <c r="AK370" s="108" t="str">
        <f>HYPERLINK('94KMInput'!AH506)</f>
        <v/>
      </c>
      <c r="AL370" s="108" t="str">
        <f>HYPERLINK('94KMInput'!AI506)</f>
        <v/>
      </c>
      <c r="AM370" s="108" t="str">
        <f>HYPERLINK('94KMInput'!AJ506)</f>
        <v/>
      </c>
      <c r="AN370" s="108" t="str">
        <f>HYPERLINK('94KMInput'!AK506)</f>
        <v/>
      </c>
      <c r="AO370" s="108" t="str">
        <f>HYPERLINK('94KMInput'!AL506)</f>
        <v/>
      </c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  <c r="CH370" s="88"/>
      <c r="CI370" s="88"/>
      <c r="CJ370" s="88"/>
      <c r="CK370" s="88"/>
      <c r="CL370" s="88"/>
      <c r="CM370" s="88"/>
      <c r="CN370" s="88"/>
      <c r="CO370" s="88"/>
      <c r="CP370" s="88"/>
      <c r="CQ370" s="88"/>
      <c r="CR370" s="88"/>
      <c r="CS370" s="88"/>
      <c r="CT370" s="88"/>
      <c r="CU370" s="88"/>
      <c r="CV370" s="88"/>
      <c r="CW370" s="88"/>
      <c r="CX370" s="88"/>
      <c r="CY370" s="88"/>
      <c r="CZ370" s="88"/>
      <c r="DA370" s="88"/>
      <c r="DB370" s="88"/>
      <c r="DC370" s="88"/>
    </row>
    <row r="371" ht="10.5" customHeight="1">
      <c r="A371" s="87" t="str">
        <f t="shared" si="1"/>
        <v/>
      </c>
      <c r="B371" s="88" t="str">
        <f t="shared" si="2"/>
        <v/>
      </c>
      <c r="C371" s="88" t="str">
        <f t="shared" si="3"/>
        <v/>
      </c>
      <c r="D371" s="89" t="str">
        <f>'94KMInput'!B464</f>
        <v/>
      </c>
      <c r="E371" s="90" t="str">
        <f t="shared" si="19"/>
        <v/>
      </c>
      <c r="F371" s="91" t="str">
        <f>'94KMInput'!H464</f>
        <v/>
      </c>
      <c r="G371" s="90" t="str">
        <f>'94KMInput'!O464</f>
        <v/>
      </c>
      <c r="H371" s="90" t="str">
        <f>'94KMInput'!P464</f>
        <v/>
      </c>
      <c r="I371" s="90" t="str">
        <f>'94KMInput'!R464</f>
        <v/>
      </c>
      <c r="J371" s="91" t="str">
        <f>'94KMInput'!S464</f>
        <v/>
      </c>
      <c r="K371" s="92" t="str">
        <f>'94KMInput'!AD464</f>
        <v/>
      </c>
      <c r="L371" s="93"/>
      <c r="M371" s="94" t="str">
        <f>'94KMInput'!L464</f>
        <v/>
      </c>
      <c r="N371" s="90" t="str">
        <f>IF(M371="","",(IF(Q371='94KMInput'!K464,"","ERROR!")))</f>
        <v/>
      </c>
      <c r="O371" s="95"/>
      <c r="P371" s="96"/>
      <c r="Q371" s="69" t="str">
        <f t="shared" si="20"/>
        <v/>
      </c>
      <c r="R371" s="98"/>
      <c r="S371" s="98"/>
      <c r="T371" s="98"/>
      <c r="U371" s="99"/>
      <c r="V371" s="98"/>
      <c r="W371" s="98"/>
      <c r="X371" s="100" t="str">
        <f t="shared" si="21"/>
        <v/>
      </c>
      <c r="Y371" s="101"/>
      <c r="Z371" s="102"/>
      <c r="AA371" s="102"/>
      <c r="AB371" s="102"/>
      <c r="AC371" s="103" t="str">
        <f>'94KMInput'!T507</f>
        <v/>
      </c>
      <c r="AD371" s="104">
        <f>'94KMInput'!V507-'94KMInput'!U507</f>
        <v>0</v>
      </c>
      <c r="AE371" s="105" t="str">
        <f t="shared" si="4"/>
        <v/>
      </c>
      <c r="AF371" s="106">
        <v>3.75</v>
      </c>
      <c r="AG371" s="107">
        <f t="shared" si="5"/>
        <v>0</v>
      </c>
      <c r="AH371" s="108" t="str">
        <f>HYPERLINK('94KMInput'!AE507)</f>
        <v/>
      </c>
      <c r="AI371" s="108" t="str">
        <f>HYPERLINK('94KMInput'!AF507)</f>
        <v/>
      </c>
      <c r="AJ371" s="108" t="str">
        <f>HYPERLINK('94KMInput'!AG507)</f>
        <v/>
      </c>
      <c r="AK371" s="108" t="str">
        <f>HYPERLINK('94KMInput'!AH507)</f>
        <v/>
      </c>
      <c r="AL371" s="108" t="str">
        <f>HYPERLINK('94KMInput'!AI507)</f>
        <v/>
      </c>
      <c r="AM371" s="108" t="str">
        <f>HYPERLINK('94KMInput'!AJ507)</f>
        <v/>
      </c>
      <c r="AN371" s="108" t="str">
        <f>HYPERLINK('94KMInput'!AK507)</f>
        <v/>
      </c>
      <c r="AO371" s="108" t="str">
        <f>HYPERLINK('94KMInput'!AL507)</f>
        <v/>
      </c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  <c r="CH371" s="88"/>
      <c r="CI371" s="88"/>
      <c r="CJ371" s="88"/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</row>
    <row r="372" ht="10.5" customHeight="1">
      <c r="A372" s="87" t="str">
        <f t="shared" si="1"/>
        <v/>
      </c>
      <c r="B372" s="88" t="str">
        <f t="shared" si="2"/>
        <v/>
      </c>
      <c r="C372" s="88" t="str">
        <f t="shared" si="3"/>
        <v/>
      </c>
      <c r="D372" s="89" t="str">
        <f>'94KMInput'!B465</f>
        <v/>
      </c>
      <c r="E372" s="90" t="str">
        <f t="shared" si="19"/>
        <v/>
      </c>
      <c r="F372" s="91" t="str">
        <f>'94KMInput'!H465</f>
        <v/>
      </c>
      <c r="G372" s="90" t="str">
        <f>'94KMInput'!O465</f>
        <v/>
      </c>
      <c r="H372" s="90" t="str">
        <f>'94KMInput'!P465</f>
        <v/>
      </c>
      <c r="I372" s="90" t="str">
        <f>'94KMInput'!R465</f>
        <v/>
      </c>
      <c r="J372" s="91" t="str">
        <f>'94KMInput'!S465</f>
        <v/>
      </c>
      <c r="K372" s="92" t="str">
        <f>'94KMInput'!AD465</f>
        <v/>
      </c>
      <c r="L372" s="93"/>
      <c r="M372" s="94" t="str">
        <f>'94KMInput'!L465</f>
        <v/>
      </c>
      <c r="N372" s="90" t="str">
        <f>IF(M372="","",(IF(Q372='94KMInput'!K465,"","ERROR!")))</f>
        <v/>
      </c>
      <c r="O372" s="95"/>
      <c r="P372" s="96"/>
      <c r="Q372" s="69" t="str">
        <f t="shared" si="20"/>
        <v/>
      </c>
      <c r="R372" s="98"/>
      <c r="S372" s="98"/>
      <c r="T372" s="98"/>
      <c r="U372" s="99"/>
      <c r="V372" s="98"/>
      <c r="W372" s="98"/>
      <c r="X372" s="100" t="str">
        <f t="shared" si="21"/>
        <v/>
      </c>
      <c r="Y372" s="101"/>
      <c r="Z372" s="102"/>
      <c r="AA372" s="102"/>
      <c r="AB372" s="102"/>
      <c r="AC372" s="103" t="str">
        <f>'94KMInput'!T508</f>
        <v/>
      </c>
      <c r="AD372" s="104">
        <f>'94KMInput'!V508-'94KMInput'!U508</f>
        <v>0</v>
      </c>
      <c r="AE372" s="105" t="str">
        <f t="shared" si="4"/>
        <v/>
      </c>
      <c r="AF372" s="106">
        <v>3.75</v>
      </c>
      <c r="AG372" s="107">
        <f t="shared" si="5"/>
        <v>0</v>
      </c>
      <c r="AH372" s="108" t="str">
        <f>HYPERLINK('94KMInput'!AE508)</f>
        <v/>
      </c>
      <c r="AI372" s="108" t="str">
        <f>HYPERLINK('94KMInput'!AF508)</f>
        <v/>
      </c>
      <c r="AJ372" s="108" t="str">
        <f>HYPERLINK('94KMInput'!AG508)</f>
        <v/>
      </c>
      <c r="AK372" s="108" t="str">
        <f>HYPERLINK('94KMInput'!AH508)</f>
        <v/>
      </c>
      <c r="AL372" s="108" t="str">
        <f>HYPERLINK('94KMInput'!AI508)</f>
        <v/>
      </c>
      <c r="AM372" s="108" t="str">
        <f>HYPERLINK('94KMInput'!AJ508)</f>
        <v/>
      </c>
      <c r="AN372" s="108" t="str">
        <f>HYPERLINK('94KMInput'!AK508)</f>
        <v/>
      </c>
      <c r="AO372" s="108" t="str">
        <f>HYPERLINK('94KMInput'!AL508)</f>
        <v/>
      </c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  <c r="CH372" s="88"/>
      <c r="CI372" s="88"/>
      <c r="CJ372" s="88"/>
      <c r="CK372" s="88"/>
      <c r="CL372" s="88"/>
      <c r="CM372" s="88"/>
      <c r="CN372" s="88"/>
      <c r="CO372" s="88"/>
      <c r="CP372" s="88"/>
      <c r="CQ372" s="88"/>
      <c r="CR372" s="88"/>
      <c r="CS372" s="88"/>
      <c r="CT372" s="88"/>
      <c r="CU372" s="88"/>
      <c r="CV372" s="88"/>
      <c r="CW372" s="88"/>
      <c r="CX372" s="88"/>
      <c r="CY372" s="88"/>
      <c r="CZ372" s="88"/>
      <c r="DA372" s="88"/>
      <c r="DB372" s="88"/>
      <c r="DC372" s="88"/>
    </row>
    <row r="373" ht="10.5" customHeight="1">
      <c r="A373" s="87" t="str">
        <f t="shared" si="1"/>
        <v/>
      </c>
      <c r="B373" s="88" t="str">
        <f t="shared" si="2"/>
        <v/>
      </c>
      <c r="C373" s="88" t="str">
        <f t="shared" si="3"/>
        <v/>
      </c>
      <c r="D373" s="89" t="str">
        <f>'94KMInput'!B466</f>
        <v/>
      </c>
      <c r="E373" s="90" t="str">
        <f t="shared" si="19"/>
        <v/>
      </c>
      <c r="F373" s="91" t="str">
        <f>'94KMInput'!H466</f>
        <v/>
      </c>
      <c r="G373" s="90" t="str">
        <f>'94KMInput'!O466</f>
        <v/>
      </c>
      <c r="H373" s="90" t="str">
        <f>'94KMInput'!P466</f>
        <v/>
      </c>
      <c r="I373" s="90" t="str">
        <f>'94KMInput'!R466</f>
        <v/>
      </c>
      <c r="J373" s="91" t="str">
        <f>'94KMInput'!S466</f>
        <v/>
      </c>
      <c r="K373" s="92" t="str">
        <f>'94KMInput'!AD466</f>
        <v/>
      </c>
      <c r="L373" s="93"/>
      <c r="M373" s="94" t="str">
        <f>'94KMInput'!L466</f>
        <v/>
      </c>
      <c r="N373" s="90" t="str">
        <f>IF(M373="","",(IF(Q373='94KMInput'!K466,"","ERROR!")))</f>
        <v/>
      </c>
      <c r="O373" s="95"/>
      <c r="P373" s="96"/>
      <c r="Q373" s="69" t="str">
        <f t="shared" si="20"/>
        <v/>
      </c>
      <c r="R373" s="98"/>
      <c r="S373" s="98"/>
      <c r="T373" s="98"/>
      <c r="U373" s="99"/>
      <c r="V373" s="98"/>
      <c r="W373" s="98"/>
      <c r="X373" s="100" t="str">
        <f t="shared" si="21"/>
        <v/>
      </c>
      <c r="Y373" s="101"/>
      <c r="Z373" s="102"/>
      <c r="AA373" s="102"/>
      <c r="AB373" s="102"/>
      <c r="AC373" s="103" t="str">
        <f>'94KMInput'!T509</f>
        <v/>
      </c>
      <c r="AD373" s="104">
        <f>'94KMInput'!V509-'94KMInput'!U509</f>
        <v>0</v>
      </c>
      <c r="AE373" s="105" t="str">
        <f t="shared" si="4"/>
        <v/>
      </c>
      <c r="AF373" s="106">
        <v>3.75</v>
      </c>
      <c r="AG373" s="107">
        <f t="shared" si="5"/>
        <v>0</v>
      </c>
      <c r="AH373" s="108" t="str">
        <f>HYPERLINK('94KMInput'!AE509)</f>
        <v/>
      </c>
      <c r="AI373" s="108" t="str">
        <f>HYPERLINK('94KMInput'!AF509)</f>
        <v/>
      </c>
      <c r="AJ373" s="108" t="str">
        <f>HYPERLINK('94KMInput'!AG509)</f>
        <v/>
      </c>
      <c r="AK373" s="108" t="str">
        <f>HYPERLINK('94KMInput'!AH509)</f>
        <v/>
      </c>
      <c r="AL373" s="108" t="str">
        <f>HYPERLINK('94KMInput'!AI509)</f>
        <v/>
      </c>
      <c r="AM373" s="108" t="str">
        <f>HYPERLINK('94KMInput'!AJ509)</f>
        <v/>
      </c>
      <c r="AN373" s="108" t="str">
        <f>HYPERLINK('94KMInput'!AK509)</f>
        <v/>
      </c>
      <c r="AO373" s="108" t="str">
        <f>HYPERLINK('94KMInput'!AL509)</f>
        <v/>
      </c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  <c r="CH373" s="88"/>
      <c r="CI373" s="88"/>
      <c r="CJ373" s="88"/>
      <c r="CK373" s="88"/>
      <c r="CL373" s="88"/>
      <c r="CM373" s="88"/>
      <c r="CN373" s="88"/>
      <c r="CO373" s="88"/>
      <c r="CP373" s="88"/>
      <c r="CQ373" s="88"/>
      <c r="CR373" s="88"/>
      <c r="CS373" s="88"/>
      <c r="CT373" s="88"/>
      <c r="CU373" s="88"/>
      <c r="CV373" s="88"/>
      <c r="CW373" s="88"/>
      <c r="CX373" s="88"/>
      <c r="CY373" s="88"/>
      <c r="CZ373" s="88"/>
      <c r="DA373" s="88"/>
      <c r="DB373" s="88"/>
      <c r="DC373" s="88"/>
    </row>
    <row r="374" ht="10.5" customHeight="1">
      <c r="A374" s="87" t="str">
        <f t="shared" si="1"/>
        <v/>
      </c>
      <c r="B374" s="88" t="str">
        <f t="shared" si="2"/>
        <v/>
      </c>
      <c r="C374" s="88" t="str">
        <f t="shared" si="3"/>
        <v/>
      </c>
      <c r="D374" s="89" t="str">
        <f>'94KMInput'!B467</f>
        <v/>
      </c>
      <c r="E374" s="90" t="str">
        <f t="shared" si="19"/>
        <v/>
      </c>
      <c r="F374" s="91" t="str">
        <f>'94KMInput'!H467</f>
        <v/>
      </c>
      <c r="G374" s="90" t="str">
        <f>'94KMInput'!O467</f>
        <v/>
      </c>
      <c r="H374" s="90" t="str">
        <f>'94KMInput'!P467</f>
        <v/>
      </c>
      <c r="I374" s="90" t="str">
        <f>'94KMInput'!R467</f>
        <v/>
      </c>
      <c r="J374" s="91" t="str">
        <f>'94KMInput'!S467</f>
        <v/>
      </c>
      <c r="K374" s="92" t="str">
        <f>'94KMInput'!AD467</f>
        <v/>
      </c>
      <c r="L374" s="93"/>
      <c r="M374" s="94" t="str">
        <f>'94KMInput'!L467</f>
        <v/>
      </c>
      <c r="N374" s="90" t="str">
        <f>IF(M374="","",(IF(Q374='94KMInput'!K467,"","ERROR!")))</f>
        <v/>
      </c>
      <c r="O374" s="95"/>
      <c r="P374" s="96"/>
      <c r="Q374" s="69" t="str">
        <f t="shared" si="20"/>
        <v/>
      </c>
      <c r="R374" s="98"/>
      <c r="S374" s="98"/>
      <c r="T374" s="98"/>
      <c r="U374" s="99"/>
      <c r="V374" s="98"/>
      <c r="W374" s="98"/>
      <c r="X374" s="100" t="str">
        <f t="shared" si="21"/>
        <v/>
      </c>
      <c r="Y374" s="101"/>
      <c r="Z374" s="102"/>
      <c r="AA374" s="102"/>
      <c r="AB374" s="102"/>
      <c r="AC374" s="103" t="str">
        <f>'94KMInput'!T510</f>
        <v/>
      </c>
      <c r="AD374" s="104">
        <f>'94KMInput'!V510-'94KMInput'!U510</f>
        <v>0</v>
      </c>
      <c r="AE374" s="105" t="str">
        <f t="shared" si="4"/>
        <v/>
      </c>
      <c r="AF374" s="106">
        <v>3.75</v>
      </c>
      <c r="AG374" s="107">
        <f t="shared" si="5"/>
        <v>0</v>
      </c>
      <c r="AH374" s="108" t="str">
        <f>HYPERLINK('94KMInput'!AE510)</f>
        <v/>
      </c>
      <c r="AI374" s="108" t="str">
        <f>HYPERLINK('94KMInput'!AF510)</f>
        <v/>
      </c>
      <c r="AJ374" s="108" t="str">
        <f>HYPERLINK('94KMInput'!AG510)</f>
        <v/>
      </c>
      <c r="AK374" s="108" t="str">
        <f>HYPERLINK('94KMInput'!AH510)</f>
        <v/>
      </c>
      <c r="AL374" s="108" t="str">
        <f>HYPERLINK('94KMInput'!AI510)</f>
        <v/>
      </c>
      <c r="AM374" s="108" t="str">
        <f>HYPERLINK('94KMInput'!AJ510)</f>
        <v/>
      </c>
      <c r="AN374" s="108" t="str">
        <f>HYPERLINK('94KMInput'!AK510)</f>
        <v/>
      </c>
      <c r="AO374" s="108" t="str">
        <f>HYPERLINK('94KMInput'!AL510)</f>
        <v/>
      </c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  <c r="CM374" s="88"/>
      <c r="CN374" s="88"/>
      <c r="CO374" s="88"/>
      <c r="CP374" s="88"/>
      <c r="CQ374" s="88"/>
      <c r="CR374" s="88"/>
      <c r="CS374" s="88"/>
      <c r="CT374" s="88"/>
      <c r="CU374" s="88"/>
      <c r="CV374" s="88"/>
      <c r="CW374" s="88"/>
      <c r="CX374" s="88"/>
      <c r="CY374" s="88"/>
      <c r="CZ374" s="88"/>
      <c r="DA374" s="88"/>
      <c r="DB374" s="88"/>
      <c r="DC374" s="88"/>
    </row>
    <row r="375" ht="10.5" customHeight="1">
      <c r="A375" s="87" t="str">
        <f t="shared" si="1"/>
        <v/>
      </c>
      <c r="B375" s="88" t="str">
        <f t="shared" si="2"/>
        <v/>
      </c>
      <c r="C375" s="88" t="str">
        <f t="shared" si="3"/>
        <v/>
      </c>
      <c r="D375" s="89" t="str">
        <f>'94KMInput'!B468</f>
        <v/>
      </c>
      <c r="E375" s="90" t="str">
        <f t="shared" si="19"/>
        <v/>
      </c>
      <c r="F375" s="91" t="str">
        <f>'94KMInput'!H468</f>
        <v/>
      </c>
      <c r="G375" s="90" t="str">
        <f>'94KMInput'!O468</f>
        <v/>
      </c>
      <c r="H375" s="90" t="str">
        <f>'94KMInput'!P468</f>
        <v/>
      </c>
      <c r="I375" s="90" t="str">
        <f>'94KMInput'!R468</f>
        <v/>
      </c>
      <c r="J375" s="91" t="str">
        <f>'94KMInput'!S468</f>
        <v/>
      </c>
      <c r="K375" s="92" t="str">
        <f>'94KMInput'!AD468</f>
        <v/>
      </c>
      <c r="L375" s="93"/>
      <c r="M375" s="94" t="str">
        <f>'94KMInput'!L468</f>
        <v/>
      </c>
      <c r="N375" s="90" t="str">
        <f>IF(M375="","",(IF(Q375='94KMInput'!K468,"","ERROR!")))</f>
        <v/>
      </c>
      <c r="O375" s="95"/>
      <c r="P375" s="96"/>
      <c r="Q375" s="69" t="str">
        <f t="shared" si="20"/>
        <v/>
      </c>
      <c r="R375" s="98"/>
      <c r="S375" s="98"/>
      <c r="T375" s="98"/>
      <c r="U375" s="99"/>
      <c r="V375" s="98"/>
      <c r="W375" s="98"/>
      <c r="X375" s="100" t="str">
        <f t="shared" si="21"/>
        <v/>
      </c>
      <c r="Y375" s="101"/>
      <c r="Z375" s="102"/>
      <c r="AA375" s="102"/>
      <c r="AB375" s="102"/>
      <c r="AC375" s="103" t="str">
        <f>'94KMInput'!T511</f>
        <v/>
      </c>
      <c r="AD375" s="104">
        <f>'94KMInput'!V511-'94KMInput'!U511</f>
        <v>0</v>
      </c>
      <c r="AE375" s="105" t="str">
        <f t="shared" si="4"/>
        <v/>
      </c>
      <c r="AF375" s="106">
        <v>3.75</v>
      </c>
      <c r="AG375" s="107">
        <f t="shared" si="5"/>
        <v>0</v>
      </c>
      <c r="AH375" s="108" t="str">
        <f>HYPERLINK('94KMInput'!AE511)</f>
        <v/>
      </c>
      <c r="AI375" s="108" t="str">
        <f>HYPERLINK('94KMInput'!AF511)</f>
        <v/>
      </c>
      <c r="AJ375" s="108" t="str">
        <f>HYPERLINK('94KMInput'!AG511)</f>
        <v/>
      </c>
      <c r="AK375" s="108" t="str">
        <f>HYPERLINK('94KMInput'!AH511)</f>
        <v/>
      </c>
      <c r="AL375" s="108" t="str">
        <f>HYPERLINK('94KMInput'!AI511)</f>
        <v/>
      </c>
      <c r="AM375" s="108" t="str">
        <f>HYPERLINK('94KMInput'!AJ511)</f>
        <v/>
      </c>
      <c r="AN375" s="108" t="str">
        <f>HYPERLINK('94KMInput'!AK511)</f>
        <v/>
      </c>
      <c r="AO375" s="108" t="str">
        <f>HYPERLINK('94KMInput'!AL511)</f>
        <v/>
      </c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  <c r="CH375" s="88"/>
      <c r="CI375" s="88"/>
      <c r="CJ375" s="88"/>
      <c r="CK375" s="88"/>
      <c r="CL375" s="88"/>
      <c r="CM375" s="88"/>
      <c r="CN375" s="88"/>
      <c r="CO375" s="88"/>
      <c r="CP375" s="88"/>
      <c r="CQ375" s="88"/>
      <c r="CR375" s="88"/>
      <c r="CS375" s="88"/>
      <c r="CT375" s="88"/>
      <c r="CU375" s="88"/>
      <c r="CV375" s="88"/>
      <c r="CW375" s="88"/>
      <c r="CX375" s="88"/>
      <c r="CY375" s="88"/>
      <c r="CZ375" s="88"/>
      <c r="DA375" s="88"/>
      <c r="DB375" s="88"/>
      <c r="DC375" s="88"/>
    </row>
    <row r="376" ht="10.5" customHeight="1">
      <c r="A376" s="87" t="str">
        <f t="shared" si="1"/>
        <v/>
      </c>
      <c r="B376" s="88" t="str">
        <f t="shared" si="2"/>
        <v/>
      </c>
      <c r="C376" s="88" t="str">
        <f t="shared" si="3"/>
        <v/>
      </c>
      <c r="D376" s="89" t="str">
        <f>'94KMInput'!B469</f>
        <v/>
      </c>
      <c r="E376" s="90" t="str">
        <f t="shared" si="19"/>
        <v/>
      </c>
      <c r="F376" s="91" t="str">
        <f>'94KMInput'!H469</f>
        <v/>
      </c>
      <c r="G376" s="90" t="str">
        <f>'94KMInput'!O469</f>
        <v/>
      </c>
      <c r="H376" s="90" t="str">
        <f>'94KMInput'!P469</f>
        <v/>
      </c>
      <c r="I376" s="90" t="str">
        <f>'94KMInput'!R469</f>
        <v/>
      </c>
      <c r="J376" s="91" t="str">
        <f>'94KMInput'!S469</f>
        <v/>
      </c>
      <c r="K376" s="92" t="str">
        <f>'94KMInput'!AD469</f>
        <v/>
      </c>
      <c r="L376" s="93"/>
      <c r="M376" s="94" t="str">
        <f>'94KMInput'!L469</f>
        <v/>
      </c>
      <c r="N376" s="90" t="str">
        <f>IF(M376="","",(IF(Q376='94KMInput'!K469,"","ERROR!")))</f>
        <v/>
      </c>
      <c r="O376" s="95"/>
      <c r="P376" s="96"/>
      <c r="Q376" s="69" t="str">
        <f t="shared" si="20"/>
        <v/>
      </c>
      <c r="R376" s="98"/>
      <c r="S376" s="98"/>
      <c r="T376" s="98"/>
      <c r="U376" s="99"/>
      <c r="V376" s="98"/>
      <c r="W376" s="98"/>
      <c r="X376" s="100" t="str">
        <f t="shared" si="21"/>
        <v/>
      </c>
      <c r="Y376" s="101"/>
      <c r="Z376" s="102"/>
      <c r="AA376" s="102"/>
      <c r="AB376" s="102"/>
      <c r="AC376" s="103" t="str">
        <f>'94KMInput'!T512</f>
        <v/>
      </c>
      <c r="AD376" s="104">
        <f>'94KMInput'!V512-'94KMInput'!U512</f>
        <v>0</v>
      </c>
      <c r="AE376" s="105" t="str">
        <f t="shared" si="4"/>
        <v/>
      </c>
      <c r="AF376" s="106">
        <v>3.75</v>
      </c>
      <c r="AG376" s="107">
        <f t="shared" si="5"/>
        <v>0</v>
      </c>
      <c r="AH376" s="108" t="str">
        <f>HYPERLINK('94KMInput'!AE512)</f>
        <v/>
      </c>
      <c r="AI376" s="108" t="str">
        <f>HYPERLINK('94KMInput'!AF512)</f>
        <v/>
      </c>
      <c r="AJ376" s="108" t="str">
        <f>HYPERLINK('94KMInput'!AG512)</f>
        <v/>
      </c>
      <c r="AK376" s="108" t="str">
        <f>HYPERLINK('94KMInput'!AH512)</f>
        <v/>
      </c>
      <c r="AL376" s="108" t="str">
        <f>HYPERLINK('94KMInput'!AI512)</f>
        <v/>
      </c>
      <c r="AM376" s="108" t="str">
        <f>HYPERLINK('94KMInput'!AJ512)</f>
        <v/>
      </c>
      <c r="AN376" s="108" t="str">
        <f>HYPERLINK('94KMInput'!AK512)</f>
        <v/>
      </c>
      <c r="AO376" s="108" t="str">
        <f>HYPERLINK('94KMInput'!AL512)</f>
        <v/>
      </c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  <c r="CH376" s="88"/>
      <c r="CI376" s="88"/>
      <c r="CJ376" s="88"/>
      <c r="CK376" s="88"/>
      <c r="CL376" s="88"/>
      <c r="CM376" s="88"/>
      <c r="CN376" s="88"/>
      <c r="CO376" s="88"/>
      <c r="CP376" s="88"/>
      <c r="CQ376" s="88"/>
      <c r="CR376" s="88"/>
      <c r="CS376" s="88"/>
      <c r="CT376" s="88"/>
      <c r="CU376" s="88"/>
      <c r="CV376" s="88"/>
      <c r="CW376" s="88"/>
      <c r="CX376" s="88"/>
      <c r="CY376" s="88"/>
      <c r="CZ376" s="88"/>
      <c r="DA376" s="88"/>
      <c r="DB376" s="88"/>
      <c r="DC376" s="88"/>
    </row>
    <row r="377" ht="10.5" customHeight="1">
      <c r="A377" s="87" t="str">
        <f t="shared" si="1"/>
        <v/>
      </c>
      <c r="B377" s="88" t="str">
        <f t="shared" si="2"/>
        <v/>
      </c>
      <c r="C377" s="88" t="str">
        <f t="shared" si="3"/>
        <v/>
      </c>
      <c r="D377" s="89" t="str">
        <f>'94KMInput'!B470</f>
        <v/>
      </c>
      <c r="E377" s="90" t="str">
        <f t="shared" si="19"/>
        <v/>
      </c>
      <c r="F377" s="91" t="str">
        <f>'94KMInput'!H470</f>
        <v/>
      </c>
      <c r="G377" s="90" t="str">
        <f>'94KMInput'!O470</f>
        <v/>
      </c>
      <c r="H377" s="90" t="str">
        <f>'94KMInput'!P470</f>
        <v/>
      </c>
      <c r="I377" s="90" t="str">
        <f>'94KMInput'!R470</f>
        <v/>
      </c>
      <c r="J377" s="91" t="str">
        <f>'94KMInput'!S470</f>
        <v/>
      </c>
      <c r="K377" s="92" t="str">
        <f>'94KMInput'!AD470</f>
        <v/>
      </c>
      <c r="L377" s="93"/>
      <c r="M377" s="94" t="str">
        <f>'94KMInput'!L470</f>
        <v/>
      </c>
      <c r="N377" s="90" t="str">
        <f>IF(M377="","",(IF(Q377='94KMInput'!K470,"","ERROR!")))</f>
        <v/>
      </c>
      <c r="O377" s="95"/>
      <c r="P377" s="96"/>
      <c r="Q377" s="69" t="str">
        <f t="shared" si="20"/>
        <v/>
      </c>
      <c r="R377" s="98"/>
      <c r="S377" s="98"/>
      <c r="T377" s="98"/>
      <c r="U377" s="99"/>
      <c r="V377" s="98"/>
      <c r="W377" s="98"/>
      <c r="X377" s="100" t="str">
        <f t="shared" si="21"/>
        <v/>
      </c>
      <c r="Y377" s="101"/>
      <c r="Z377" s="102"/>
      <c r="AA377" s="102"/>
      <c r="AB377" s="102"/>
      <c r="AC377" s="103" t="str">
        <f>'94KMInput'!T513</f>
        <v/>
      </c>
      <c r="AD377" s="104">
        <f>'94KMInput'!V513-'94KMInput'!U513</f>
        <v>0</v>
      </c>
      <c r="AE377" s="105" t="str">
        <f t="shared" si="4"/>
        <v/>
      </c>
      <c r="AF377" s="106">
        <v>3.75</v>
      </c>
      <c r="AG377" s="107">
        <f t="shared" si="5"/>
        <v>0</v>
      </c>
      <c r="AH377" s="108" t="str">
        <f>HYPERLINK('94KMInput'!AE513)</f>
        <v/>
      </c>
      <c r="AI377" s="108" t="str">
        <f>HYPERLINK('94KMInput'!AF513)</f>
        <v/>
      </c>
      <c r="AJ377" s="108" t="str">
        <f>HYPERLINK('94KMInput'!AG513)</f>
        <v/>
      </c>
      <c r="AK377" s="108" t="str">
        <f>HYPERLINK('94KMInput'!AH513)</f>
        <v/>
      </c>
      <c r="AL377" s="108" t="str">
        <f>HYPERLINK('94KMInput'!AI513)</f>
        <v/>
      </c>
      <c r="AM377" s="108" t="str">
        <f>HYPERLINK('94KMInput'!AJ513)</f>
        <v/>
      </c>
      <c r="AN377" s="108" t="str">
        <f>HYPERLINK('94KMInput'!AK513)</f>
        <v/>
      </c>
      <c r="AO377" s="108" t="str">
        <f>HYPERLINK('94KMInput'!AL513)</f>
        <v/>
      </c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  <c r="CH377" s="88"/>
      <c r="CI377" s="88"/>
      <c r="CJ377" s="88"/>
      <c r="CK377" s="88"/>
      <c r="CL377" s="88"/>
      <c r="CM377" s="88"/>
      <c r="CN377" s="88"/>
      <c r="CO377" s="88"/>
      <c r="CP377" s="88"/>
      <c r="CQ377" s="88"/>
      <c r="CR377" s="88"/>
      <c r="CS377" s="88"/>
      <c r="CT377" s="88"/>
      <c r="CU377" s="88"/>
      <c r="CV377" s="88"/>
      <c r="CW377" s="88"/>
      <c r="CX377" s="88"/>
      <c r="CY377" s="88"/>
      <c r="CZ377" s="88"/>
      <c r="DA377" s="88"/>
      <c r="DB377" s="88"/>
      <c r="DC377" s="88"/>
    </row>
    <row r="378" ht="10.5" customHeight="1">
      <c r="A378" s="87" t="str">
        <f t="shared" si="1"/>
        <v/>
      </c>
      <c r="B378" s="88" t="str">
        <f t="shared" si="2"/>
        <v/>
      </c>
      <c r="C378" s="88" t="str">
        <f t="shared" si="3"/>
        <v/>
      </c>
      <c r="D378" s="89" t="str">
        <f>'94KMInput'!B471</f>
        <v/>
      </c>
      <c r="E378" s="90" t="str">
        <f t="shared" si="19"/>
        <v/>
      </c>
      <c r="F378" s="91" t="str">
        <f>'94KMInput'!H471</f>
        <v/>
      </c>
      <c r="G378" s="90" t="str">
        <f>'94KMInput'!O471</f>
        <v/>
      </c>
      <c r="H378" s="90" t="str">
        <f>'94KMInput'!P471</f>
        <v/>
      </c>
      <c r="I378" s="90" t="str">
        <f>'94KMInput'!R471</f>
        <v/>
      </c>
      <c r="J378" s="91" t="str">
        <f>'94KMInput'!S471</f>
        <v/>
      </c>
      <c r="K378" s="92" t="str">
        <f>'94KMInput'!AD471</f>
        <v/>
      </c>
      <c r="L378" s="93"/>
      <c r="M378" s="94" t="str">
        <f>'94KMInput'!L471</f>
        <v/>
      </c>
      <c r="N378" s="90" t="str">
        <f>IF(M378="","",(IF(Q378='94KMInput'!K471,"","ERROR!")))</f>
        <v/>
      </c>
      <c r="O378" s="95"/>
      <c r="P378" s="96"/>
      <c r="Q378" s="69" t="str">
        <f t="shared" si="20"/>
        <v/>
      </c>
      <c r="R378" s="98"/>
      <c r="S378" s="98"/>
      <c r="T378" s="98"/>
      <c r="U378" s="99"/>
      <c r="V378" s="98"/>
      <c r="W378" s="98"/>
      <c r="X378" s="100" t="str">
        <f t="shared" si="21"/>
        <v/>
      </c>
      <c r="Y378" s="101"/>
      <c r="Z378" s="102"/>
      <c r="AA378" s="102"/>
      <c r="AB378" s="102"/>
      <c r="AC378" s="103" t="str">
        <f>'94KMInput'!T514</f>
        <v/>
      </c>
      <c r="AD378" s="104">
        <f>'94KMInput'!V514-'94KMInput'!U514</f>
        <v>0</v>
      </c>
      <c r="AE378" s="105" t="str">
        <f t="shared" si="4"/>
        <v/>
      </c>
      <c r="AF378" s="106">
        <v>3.75</v>
      </c>
      <c r="AG378" s="107">
        <f t="shared" si="5"/>
        <v>0</v>
      </c>
      <c r="AH378" s="108" t="str">
        <f>HYPERLINK('94KMInput'!AE514)</f>
        <v/>
      </c>
      <c r="AI378" s="108" t="str">
        <f>HYPERLINK('94KMInput'!AF514)</f>
        <v/>
      </c>
      <c r="AJ378" s="108" t="str">
        <f>HYPERLINK('94KMInput'!AG514)</f>
        <v/>
      </c>
      <c r="AK378" s="108" t="str">
        <f>HYPERLINK('94KMInput'!AH514)</f>
        <v/>
      </c>
      <c r="AL378" s="108" t="str">
        <f>HYPERLINK('94KMInput'!AI514)</f>
        <v/>
      </c>
      <c r="AM378" s="108" t="str">
        <f>HYPERLINK('94KMInput'!AJ514)</f>
        <v/>
      </c>
      <c r="AN378" s="108" t="str">
        <f>HYPERLINK('94KMInput'!AK514)</f>
        <v/>
      </c>
      <c r="AO378" s="108" t="str">
        <f>HYPERLINK('94KMInput'!AL514)</f>
        <v/>
      </c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  <c r="CH378" s="88"/>
      <c r="CI378" s="88"/>
      <c r="CJ378" s="88"/>
      <c r="CK378" s="88"/>
      <c r="CL378" s="88"/>
      <c r="CM378" s="88"/>
      <c r="CN378" s="88"/>
      <c r="CO378" s="88"/>
      <c r="CP378" s="88"/>
      <c r="CQ378" s="88"/>
      <c r="CR378" s="88"/>
      <c r="CS378" s="88"/>
      <c r="CT378" s="88"/>
      <c r="CU378" s="88"/>
      <c r="CV378" s="88"/>
      <c r="CW378" s="88"/>
      <c r="CX378" s="88"/>
      <c r="CY378" s="88"/>
      <c r="CZ378" s="88"/>
      <c r="DA378" s="88"/>
      <c r="DB378" s="88"/>
      <c r="DC378" s="88"/>
    </row>
    <row r="379" ht="10.5" customHeight="1">
      <c r="A379" s="87" t="str">
        <f t="shared" si="1"/>
        <v/>
      </c>
      <c r="B379" s="88" t="str">
        <f t="shared" si="2"/>
        <v/>
      </c>
      <c r="C379" s="88" t="str">
        <f t="shared" si="3"/>
        <v/>
      </c>
      <c r="D379" s="89" t="str">
        <f>'94KMInput'!B472</f>
        <v/>
      </c>
      <c r="E379" s="90" t="str">
        <f t="shared" si="19"/>
        <v/>
      </c>
      <c r="F379" s="91" t="str">
        <f>'94KMInput'!H472</f>
        <v/>
      </c>
      <c r="G379" s="90" t="str">
        <f>'94KMInput'!O472</f>
        <v/>
      </c>
      <c r="H379" s="90" t="str">
        <f>'94KMInput'!P472</f>
        <v/>
      </c>
      <c r="I379" s="90" t="str">
        <f>'94KMInput'!R472</f>
        <v/>
      </c>
      <c r="J379" s="91" t="str">
        <f>'94KMInput'!S472</f>
        <v/>
      </c>
      <c r="K379" s="92" t="str">
        <f>'94KMInput'!AD472</f>
        <v/>
      </c>
      <c r="L379" s="93"/>
      <c r="M379" s="94" t="str">
        <f>'94KMInput'!L472</f>
        <v/>
      </c>
      <c r="N379" s="90" t="str">
        <f>IF(M379="","",(IF(Q379='94KMInput'!K472,"","ERROR!")))</f>
        <v/>
      </c>
      <c r="O379" s="95"/>
      <c r="P379" s="96"/>
      <c r="Q379" s="69" t="str">
        <f t="shared" si="20"/>
        <v/>
      </c>
      <c r="R379" s="98"/>
      <c r="S379" s="98"/>
      <c r="T379" s="98"/>
      <c r="U379" s="99"/>
      <c r="V379" s="98"/>
      <c r="W379" s="98"/>
      <c r="X379" s="100" t="str">
        <f t="shared" si="21"/>
        <v/>
      </c>
      <c r="Y379" s="101"/>
      <c r="Z379" s="102"/>
      <c r="AA379" s="102"/>
      <c r="AB379" s="102"/>
      <c r="AC379" s="103" t="str">
        <f>'94KMInput'!T515</f>
        <v/>
      </c>
      <c r="AD379" s="104">
        <f>'94KMInput'!V515-'94KMInput'!U515</f>
        <v>0</v>
      </c>
      <c r="AE379" s="105" t="str">
        <f t="shared" si="4"/>
        <v/>
      </c>
      <c r="AF379" s="106">
        <v>3.75</v>
      </c>
      <c r="AG379" s="107">
        <f t="shared" si="5"/>
        <v>0</v>
      </c>
      <c r="AH379" s="108" t="str">
        <f>HYPERLINK('94KMInput'!AE515)</f>
        <v/>
      </c>
      <c r="AI379" s="108" t="str">
        <f>HYPERLINK('94KMInput'!AF515)</f>
        <v/>
      </c>
      <c r="AJ379" s="108" t="str">
        <f>HYPERLINK('94KMInput'!AG515)</f>
        <v/>
      </c>
      <c r="AK379" s="108" t="str">
        <f>HYPERLINK('94KMInput'!AH515)</f>
        <v/>
      </c>
      <c r="AL379" s="108" t="str">
        <f>HYPERLINK('94KMInput'!AI515)</f>
        <v/>
      </c>
      <c r="AM379" s="108" t="str">
        <f>HYPERLINK('94KMInput'!AJ515)</f>
        <v/>
      </c>
      <c r="AN379" s="108" t="str">
        <f>HYPERLINK('94KMInput'!AK515)</f>
        <v/>
      </c>
      <c r="AO379" s="108" t="str">
        <f>HYPERLINK('94KMInput'!AL515)</f>
        <v/>
      </c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  <c r="CH379" s="88"/>
      <c r="CI379" s="88"/>
      <c r="CJ379" s="88"/>
      <c r="CK379" s="88"/>
      <c r="CL379" s="88"/>
      <c r="CM379" s="88"/>
      <c r="CN379" s="88"/>
      <c r="CO379" s="88"/>
      <c r="CP379" s="88"/>
      <c r="CQ379" s="88"/>
      <c r="CR379" s="88"/>
      <c r="CS379" s="88"/>
      <c r="CT379" s="88"/>
      <c r="CU379" s="88"/>
      <c r="CV379" s="88"/>
      <c r="CW379" s="88"/>
      <c r="CX379" s="88"/>
      <c r="CY379" s="88"/>
      <c r="CZ379" s="88"/>
      <c r="DA379" s="88"/>
      <c r="DB379" s="88"/>
      <c r="DC379" s="88"/>
    </row>
    <row r="380" ht="10.5" customHeight="1">
      <c r="A380" s="87" t="str">
        <f t="shared" si="1"/>
        <v/>
      </c>
      <c r="B380" s="88" t="str">
        <f t="shared" si="2"/>
        <v/>
      </c>
      <c r="C380" s="88" t="str">
        <f t="shared" si="3"/>
        <v/>
      </c>
      <c r="D380" s="89" t="str">
        <f>'94KMInput'!B473</f>
        <v/>
      </c>
      <c r="E380" s="90" t="str">
        <f t="shared" si="19"/>
        <v/>
      </c>
      <c r="F380" s="91" t="str">
        <f>'94KMInput'!H473</f>
        <v/>
      </c>
      <c r="G380" s="90" t="str">
        <f>'94KMInput'!O473</f>
        <v/>
      </c>
      <c r="H380" s="90" t="str">
        <f>'94KMInput'!P473</f>
        <v/>
      </c>
      <c r="I380" s="90" t="str">
        <f>'94KMInput'!R473</f>
        <v/>
      </c>
      <c r="J380" s="91" t="str">
        <f>'94KMInput'!S473</f>
        <v/>
      </c>
      <c r="K380" s="92" t="str">
        <f>'94KMInput'!AD473</f>
        <v/>
      </c>
      <c r="L380" s="93"/>
      <c r="M380" s="94" t="str">
        <f>'94KMInput'!L473</f>
        <v/>
      </c>
      <c r="N380" s="90" t="str">
        <f>IF(M380="","",(IF(Q380='94KMInput'!K473,"","ERROR!")))</f>
        <v/>
      </c>
      <c r="O380" s="95"/>
      <c r="P380" s="96"/>
      <c r="Q380" s="69" t="str">
        <f t="shared" si="20"/>
        <v/>
      </c>
      <c r="R380" s="98"/>
      <c r="S380" s="98"/>
      <c r="T380" s="98"/>
      <c r="U380" s="99"/>
      <c r="V380" s="98"/>
      <c r="W380" s="98"/>
      <c r="X380" s="100" t="str">
        <f t="shared" si="21"/>
        <v/>
      </c>
      <c r="Y380" s="101"/>
      <c r="Z380" s="102"/>
      <c r="AA380" s="102"/>
      <c r="AB380" s="102"/>
      <c r="AC380" s="103" t="str">
        <f>'94KMInput'!T516</f>
        <v/>
      </c>
      <c r="AD380" s="104">
        <f>'94KMInput'!V516-'94KMInput'!U516</f>
        <v>0</v>
      </c>
      <c r="AE380" s="105" t="str">
        <f t="shared" si="4"/>
        <v/>
      </c>
      <c r="AF380" s="106">
        <v>3.75</v>
      </c>
      <c r="AG380" s="107">
        <f t="shared" si="5"/>
        <v>0</v>
      </c>
      <c r="AH380" s="108" t="str">
        <f>HYPERLINK('94KMInput'!AE516)</f>
        <v/>
      </c>
      <c r="AI380" s="108" t="str">
        <f>HYPERLINK('94KMInput'!AF516)</f>
        <v/>
      </c>
      <c r="AJ380" s="108" t="str">
        <f>HYPERLINK('94KMInput'!AG516)</f>
        <v/>
      </c>
      <c r="AK380" s="108" t="str">
        <f>HYPERLINK('94KMInput'!AH516)</f>
        <v/>
      </c>
      <c r="AL380" s="108" t="str">
        <f>HYPERLINK('94KMInput'!AI516)</f>
        <v/>
      </c>
      <c r="AM380" s="108" t="str">
        <f>HYPERLINK('94KMInput'!AJ516)</f>
        <v/>
      </c>
      <c r="AN380" s="108" t="str">
        <f>HYPERLINK('94KMInput'!AK516)</f>
        <v/>
      </c>
      <c r="AO380" s="108" t="str">
        <f>HYPERLINK('94KMInput'!AL516)</f>
        <v/>
      </c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  <c r="CH380" s="88"/>
      <c r="CI380" s="88"/>
      <c r="CJ380" s="88"/>
      <c r="CK380" s="88"/>
      <c r="CL380" s="88"/>
      <c r="CM380" s="88"/>
      <c r="CN380" s="88"/>
      <c r="CO380" s="88"/>
      <c r="CP380" s="88"/>
      <c r="CQ380" s="88"/>
      <c r="CR380" s="88"/>
      <c r="CS380" s="88"/>
      <c r="CT380" s="88"/>
      <c r="CU380" s="88"/>
      <c r="CV380" s="88"/>
      <c r="CW380" s="88"/>
      <c r="CX380" s="88"/>
      <c r="CY380" s="88"/>
      <c r="CZ380" s="88"/>
      <c r="DA380" s="88"/>
      <c r="DB380" s="88"/>
      <c r="DC380" s="88"/>
    </row>
    <row r="381" ht="10.5" customHeight="1">
      <c r="A381" s="87" t="str">
        <f t="shared" si="1"/>
        <v/>
      </c>
      <c r="B381" s="88" t="str">
        <f t="shared" si="2"/>
        <v/>
      </c>
      <c r="C381" s="88" t="str">
        <f t="shared" si="3"/>
        <v/>
      </c>
      <c r="D381" s="89" t="str">
        <f>'94KMInput'!B474</f>
        <v/>
      </c>
      <c r="E381" s="90" t="str">
        <f t="shared" si="19"/>
        <v/>
      </c>
      <c r="F381" s="91" t="str">
        <f>'94KMInput'!H474</f>
        <v/>
      </c>
      <c r="G381" s="90" t="str">
        <f>'94KMInput'!O474</f>
        <v/>
      </c>
      <c r="H381" s="90" t="str">
        <f>'94KMInput'!P474</f>
        <v/>
      </c>
      <c r="I381" s="90" t="str">
        <f>'94KMInput'!R474</f>
        <v/>
      </c>
      <c r="J381" s="91" t="str">
        <f>'94KMInput'!S474</f>
        <v/>
      </c>
      <c r="K381" s="92" t="str">
        <f>'94KMInput'!AD474</f>
        <v/>
      </c>
      <c r="L381" s="93"/>
      <c r="M381" s="94" t="str">
        <f>'94KMInput'!L474</f>
        <v/>
      </c>
      <c r="N381" s="90" t="str">
        <f>IF(M381="","",(IF(Q381='94KMInput'!K474,"","ERROR!")))</f>
        <v/>
      </c>
      <c r="O381" s="95"/>
      <c r="P381" s="96"/>
      <c r="Q381" s="69" t="str">
        <f t="shared" si="20"/>
        <v/>
      </c>
      <c r="R381" s="98"/>
      <c r="S381" s="98"/>
      <c r="T381" s="98"/>
      <c r="U381" s="99"/>
      <c r="V381" s="98"/>
      <c r="W381" s="98"/>
      <c r="X381" s="100" t="str">
        <f t="shared" si="21"/>
        <v/>
      </c>
      <c r="Y381" s="101"/>
      <c r="Z381" s="102"/>
      <c r="AA381" s="102"/>
      <c r="AB381" s="102"/>
      <c r="AC381" s="103" t="str">
        <f>'94KMInput'!T517</f>
        <v/>
      </c>
      <c r="AD381" s="104">
        <f>'94KMInput'!V517-'94KMInput'!U517</f>
        <v>0</v>
      </c>
      <c r="AE381" s="105" t="str">
        <f t="shared" si="4"/>
        <v/>
      </c>
      <c r="AF381" s="106">
        <v>3.75</v>
      </c>
      <c r="AG381" s="107">
        <f t="shared" si="5"/>
        <v>0</v>
      </c>
      <c r="AH381" s="108" t="str">
        <f>HYPERLINK('94KMInput'!AE517)</f>
        <v/>
      </c>
      <c r="AI381" s="108" t="str">
        <f>HYPERLINK('94KMInput'!AF517)</f>
        <v/>
      </c>
      <c r="AJ381" s="108" t="str">
        <f>HYPERLINK('94KMInput'!AG517)</f>
        <v/>
      </c>
      <c r="AK381" s="108" t="str">
        <f>HYPERLINK('94KMInput'!AH517)</f>
        <v/>
      </c>
      <c r="AL381" s="108" t="str">
        <f>HYPERLINK('94KMInput'!AI517)</f>
        <v/>
      </c>
      <c r="AM381" s="108" t="str">
        <f>HYPERLINK('94KMInput'!AJ517)</f>
        <v/>
      </c>
      <c r="AN381" s="108" t="str">
        <f>HYPERLINK('94KMInput'!AK517)</f>
        <v/>
      </c>
      <c r="AO381" s="108" t="str">
        <f>HYPERLINK('94KMInput'!AL517)</f>
        <v/>
      </c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  <c r="CH381" s="88"/>
      <c r="CI381" s="88"/>
      <c r="CJ381" s="88"/>
      <c r="CK381" s="88"/>
      <c r="CL381" s="88"/>
      <c r="CM381" s="88"/>
      <c r="CN381" s="88"/>
      <c r="CO381" s="88"/>
      <c r="CP381" s="88"/>
      <c r="CQ381" s="88"/>
      <c r="CR381" s="88"/>
      <c r="CS381" s="88"/>
      <c r="CT381" s="88"/>
      <c r="CU381" s="88"/>
      <c r="CV381" s="88"/>
      <c r="CW381" s="88"/>
      <c r="CX381" s="88"/>
      <c r="CY381" s="88"/>
      <c r="CZ381" s="88"/>
      <c r="DA381" s="88"/>
      <c r="DB381" s="88"/>
      <c r="DC381" s="88"/>
    </row>
    <row r="382" ht="10.5" customHeight="1">
      <c r="A382" s="87" t="str">
        <f t="shared" si="1"/>
        <v/>
      </c>
      <c r="B382" s="88" t="str">
        <f t="shared" si="2"/>
        <v/>
      </c>
      <c r="C382" s="88" t="str">
        <f t="shared" si="3"/>
        <v/>
      </c>
      <c r="D382" s="89" t="str">
        <f>'94KMInput'!B475</f>
        <v/>
      </c>
      <c r="E382" s="90" t="str">
        <f t="shared" si="19"/>
        <v/>
      </c>
      <c r="F382" s="91" t="str">
        <f>'94KMInput'!H475</f>
        <v/>
      </c>
      <c r="G382" s="90" t="str">
        <f>'94KMInput'!O475</f>
        <v/>
      </c>
      <c r="H382" s="90" t="str">
        <f>'94KMInput'!P475</f>
        <v/>
      </c>
      <c r="I382" s="90" t="str">
        <f>'94KMInput'!R475</f>
        <v/>
      </c>
      <c r="J382" s="91" t="str">
        <f>'94KMInput'!S475</f>
        <v/>
      </c>
      <c r="K382" s="92" t="str">
        <f>'94KMInput'!AD475</f>
        <v/>
      </c>
      <c r="L382" s="93"/>
      <c r="M382" s="94" t="str">
        <f>'94KMInput'!L475</f>
        <v/>
      </c>
      <c r="N382" s="90" t="str">
        <f>IF(M382="","",(IF(Q382='94KMInput'!K475,"","ERROR!")))</f>
        <v/>
      </c>
      <c r="O382" s="95"/>
      <c r="P382" s="96"/>
      <c r="Q382" s="69" t="str">
        <f t="shared" si="20"/>
        <v/>
      </c>
      <c r="R382" s="98"/>
      <c r="S382" s="98"/>
      <c r="T382" s="98"/>
      <c r="U382" s="99"/>
      <c r="V382" s="98"/>
      <c r="W382" s="98"/>
      <c r="X382" s="100" t="str">
        <f t="shared" si="21"/>
        <v/>
      </c>
      <c r="Y382" s="101"/>
      <c r="Z382" s="102"/>
      <c r="AA382" s="102"/>
      <c r="AB382" s="102"/>
      <c r="AC382" s="103" t="str">
        <f>'94KMInput'!T518</f>
        <v/>
      </c>
      <c r="AD382" s="104">
        <f>'94KMInput'!V518-'94KMInput'!U518</f>
        <v>0</v>
      </c>
      <c r="AE382" s="105" t="str">
        <f t="shared" si="4"/>
        <v/>
      </c>
      <c r="AF382" s="106">
        <v>3.75</v>
      </c>
      <c r="AG382" s="107">
        <f t="shared" si="5"/>
        <v>0</v>
      </c>
      <c r="AH382" s="108" t="str">
        <f>HYPERLINK('94KMInput'!AE518)</f>
        <v/>
      </c>
      <c r="AI382" s="108" t="str">
        <f>HYPERLINK('94KMInput'!AF518)</f>
        <v/>
      </c>
      <c r="AJ382" s="108" t="str">
        <f>HYPERLINK('94KMInput'!AG518)</f>
        <v/>
      </c>
      <c r="AK382" s="108" t="str">
        <f>HYPERLINK('94KMInput'!AH518)</f>
        <v/>
      </c>
      <c r="AL382" s="108" t="str">
        <f>HYPERLINK('94KMInput'!AI518)</f>
        <v/>
      </c>
      <c r="AM382" s="108" t="str">
        <f>HYPERLINK('94KMInput'!AJ518)</f>
        <v/>
      </c>
      <c r="AN382" s="108" t="str">
        <f>HYPERLINK('94KMInput'!AK518)</f>
        <v/>
      </c>
      <c r="AO382" s="108" t="str">
        <f>HYPERLINK('94KMInput'!AL518)</f>
        <v/>
      </c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  <c r="CH382" s="88"/>
      <c r="CI382" s="88"/>
      <c r="CJ382" s="88"/>
      <c r="CK382" s="88"/>
      <c r="CL382" s="88"/>
      <c r="CM382" s="88"/>
      <c r="CN382" s="88"/>
      <c r="CO382" s="88"/>
      <c r="CP382" s="88"/>
      <c r="CQ382" s="88"/>
      <c r="CR382" s="88"/>
      <c r="CS382" s="88"/>
      <c r="CT382" s="88"/>
      <c r="CU382" s="88"/>
      <c r="CV382" s="88"/>
      <c r="CW382" s="88"/>
      <c r="CX382" s="88"/>
      <c r="CY382" s="88"/>
      <c r="CZ382" s="88"/>
      <c r="DA382" s="88"/>
      <c r="DB382" s="88"/>
      <c r="DC382" s="88"/>
    </row>
    <row r="383" ht="10.5" customHeight="1">
      <c r="A383" s="87" t="str">
        <f t="shared" si="1"/>
        <v/>
      </c>
      <c r="B383" s="88" t="str">
        <f t="shared" si="2"/>
        <v/>
      </c>
      <c r="C383" s="88" t="str">
        <f t="shared" si="3"/>
        <v/>
      </c>
      <c r="D383" s="89" t="str">
        <f>'94KMInput'!B476</f>
        <v/>
      </c>
      <c r="E383" s="90" t="str">
        <f t="shared" si="19"/>
        <v/>
      </c>
      <c r="F383" s="91" t="str">
        <f>'94KMInput'!H476</f>
        <v/>
      </c>
      <c r="G383" s="90" t="str">
        <f>'94KMInput'!O476</f>
        <v/>
      </c>
      <c r="H383" s="90" t="str">
        <f>'94KMInput'!P476</f>
        <v/>
      </c>
      <c r="I383" s="90" t="str">
        <f>'94KMInput'!R476</f>
        <v/>
      </c>
      <c r="J383" s="91" t="str">
        <f>'94KMInput'!S476</f>
        <v/>
      </c>
      <c r="K383" s="92" t="str">
        <f>'94KMInput'!AD476</f>
        <v/>
      </c>
      <c r="L383" s="93"/>
      <c r="M383" s="94" t="str">
        <f>'94KMInput'!L476</f>
        <v/>
      </c>
      <c r="N383" s="90" t="str">
        <f>IF(M383="","",(IF(Q383='94KMInput'!K476,"","ERROR!")))</f>
        <v/>
      </c>
      <c r="O383" s="95"/>
      <c r="P383" s="96"/>
      <c r="Q383" s="69" t="str">
        <f t="shared" si="20"/>
        <v/>
      </c>
      <c r="R383" s="98"/>
      <c r="S383" s="98"/>
      <c r="T383" s="98"/>
      <c r="U383" s="99"/>
      <c r="V383" s="98"/>
      <c r="W383" s="98"/>
      <c r="X383" s="100" t="str">
        <f t="shared" si="21"/>
        <v/>
      </c>
      <c r="Y383" s="101"/>
      <c r="Z383" s="102"/>
      <c r="AA383" s="102"/>
      <c r="AB383" s="102"/>
      <c r="AC383" s="103" t="str">
        <f>'94KMInput'!T519</f>
        <v/>
      </c>
      <c r="AD383" s="104">
        <f>'94KMInput'!V519-'94KMInput'!U519</f>
        <v>0</v>
      </c>
      <c r="AE383" s="105" t="str">
        <f t="shared" si="4"/>
        <v/>
      </c>
      <c r="AF383" s="106">
        <v>3.75</v>
      </c>
      <c r="AG383" s="107">
        <f t="shared" si="5"/>
        <v>0</v>
      </c>
      <c r="AH383" s="108" t="str">
        <f>HYPERLINK('94KMInput'!AE519)</f>
        <v/>
      </c>
      <c r="AI383" s="108" t="str">
        <f>HYPERLINK('94KMInput'!AF519)</f>
        <v/>
      </c>
      <c r="AJ383" s="108" t="str">
        <f>HYPERLINK('94KMInput'!AG519)</f>
        <v/>
      </c>
      <c r="AK383" s="108" t="str">
        <f>HYPERLINK('94KMInput'!AH519)</f>
        <v/>
      </c>
      <c r="AL383" s="108" t="str">
        <f>HYPERLINK('94KMInput'!AI519)</f>
        <v/>
      </c>
      <c r="AM383" s="108" t="str">
        <f>HYPERLINK('94KMInput'!AJ519)</f>
        <v/>
      </c>
      <c r="AN383" s="108" t="str">
        <f>HYPERLINK('94KMInput'!AK519)</f>
        <v/>
      </c>
      <c r="AO383" s="108" t="str">
        <f>HYPERLINK('94KMInput'!AL519)</f>
        <v/>
      </c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  <c r="CH383" s="88"/>
      <c r="CI383" s="88"/>
      <c r="CJ383" s="88"/>
      <c r="CK383" s="88"/>
      <c r="CL383" s="88"/>
      <c r="CM383" s="88"/>
      <c r="CN383" s="88"/>
      <c r="CO383" s="88"/>
      <c r="CP383" s="88"/>
      <c r="CQ383" s="88"/>
      <c r="CR383" s="88"/>
      <c r="CS383" s="88"/>
      <c r="CT383" s="88"/>
      <c r="CU383" s="88"/>
      <c r="CV383" s="88"/>
      <c r="CW383" s="88"/>
      <c r="CX383" s="88"/>
      <c r="CY383" s="88"/>
      <c r="CZ383" s="88"/>
      <c r="DA383" s="88"/>
      <c r="DB383" s="88"/>
      <c r="DC383" s="88"/>
    </row>
    <row r="384" ht="10.5" customHeight="1">
      <c r="A384" s="87" t="str">
        <f t="shared" si="1"/>
        <v/>
      </c>
      <c r="B384" s="88" t="str">
        <f t="shared" si="2"/>
        <v/>
      </c>
      <c r="C384" s="88" t="str">
        <f t="shared" si="3"/>
        <v/>
      </c>
      <c r="D384" s="89" t="str">
        <f>'94KMInput'!B477</f>
        <v/>
      </c>
      <c r="E384" s="90" t="str">
        <f t="shared" si="19"/>
        <v/>
      </c>
      <c r="F384" s="91" t="str">
        <f>'94KMInput'!H477</f>
        <v/>
      </c>
      <c r="G384" s="90" t="str">
        <f>'94KMInput'!O477</f>
        <v/>
      </c>
      <c r="H384" s="90" t="str">
        <f>'94KMInput'!P477</f>
        <v/>
      </c>
      <c r="I384" s="90" t="str">
        <f>'94KMInput'!R477</f>
        <v/>
      </c>
      <c r="J384" s="91" t="str">
        <f>'94KMInput'!S477</f>
        <v/>
      </c>
      <c r="K384" s="92" t="str">
        <f>'94KMInput'!AD477</f>
        <v/>
      </c>
      <c r="L384" s="93"/>
      <c r="M384" s="94" t="str">
        <f>'94KMInput'!L477</f>
        <v/>
      </c>
      <c r="N384" s="90" t="str">
        <f>IF(M384="","",(IF(Q384='94KMInput'!K477,"","ERROR!")))</f>
        <v/>
      </c>
      <c r="O384" s="95"/>
      <c r="P384" s="96"/>
      <c r="Q384" s="69" t="str">
        <f t="shared" si="20"/>
        <v/>
      </c>
      <c r="R384" s="98"/>
      <c r="S384" s="98"/>
      <c r="T384" s="98"/>
      <c r="U384" s="99"/>
      <c r="V384" s="98"/>
      <c r="W384" s="98"/>
      <c r="X384" s="100" t="str">
        <f t="shared" si="21"/>
        <v/>
      </c>
      <c r="Y384" s="101"/>
      <c r="Z384" s="102"/>
      <c r="AA384" s="102"/>
      <c r="AB384" s="102"/>
      <c r="AC384" s="103" t="str">
        <f>'94KMInput'!T520</f>
        <v/>
      </c>
      <c r="AD384" s="104">
        <f>'94KMInput'!V520-'94KMInput'!U520</f>
        <v>0</v>
      </c>
      <c r="AE384" s="105" t="str">
        <f t="shared" si="4"/>
        <v/>
      </c>
      <c r="AF384" s="106">
        <v>3.75</v>
      </c>
      <c r="AG384" s="107">
        <f t="shared" si="5"/>
        <v>0</v>
      </c>
      <c r="AH384" s="108" t="str">
        <f>HYPERLINK('94KMInput'!AE520)</f>
        <v/>
      </c>
      <c r="AI384" s="108" t="str">
        <f>HYPERLINK('94KMInput'!AF520)</f>
        <v/>
      </c>
      <c r="AJ384" s="108" t="str">
        <f>HYPERLINK('94KMInput'!AG520)</f>
        <v/>
      </c>
      <c r="AK384" s="108" t="str">
        <f>HYPERLINK('94KMInput'!AH520)</f>
        <v/>
      </c>
      <c r="AL384" s="108" t="str">
        <f>HYPERLINK('94KMInput'!AI520)</f>
        <v/>
      </c>
      <c r="AM384" s="108" t="str">
        <f>HYPERLINK('94KMInput'!AJ520)</f>
        <v/>
      </c>
      <c r="AN384" s="108" t="str">
        <f>HYPERLINK('94KMInput'!AK520)</f>
        <v/>
      </c>
      <c r="AO384" s="108" t="str">
        <f>HYPERLINK('94KMInput'!AL520)</f>
        <v/>
      </c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  <c r="CH384" s="88"/>
      <c r="CI384" s="88"/>
      <c r="CJ384" s="88"/>
      <c r="CK384" s="88"/>
      <c r="CL384" s="88"/>
      <c r="CM384" s="88"/>
      <c r="CN384" s="88"/>
      <c r="CO384" s="88"/>
      <c r="CP384" s="88"/>
      <c r="CQ384" s="88"/>
      <c r="CR384" s="88"/>
      <c r="CS384" s="88"/>
      <c r="CT384" s="88"/>
      <c r="CU384" s="88"/>
      <c r="CV384" s="88"/>
      <c r="CW384" s="88"/>
      <c r="CX384" s="88"/>
      <c r="CY384" s="88"/>
      <c r="CZ384" s="88"/>
      <c r="DA384" s="88"/>
      <c r="DB384" s="88"/>
      <c r="DC384" s="88"/>
    </row>
    <row r="385" ht="10.5" customHeight="1">
      <c r="A385" s="87" t="str">
        <f t="shared" si="1"/>
        <v/>
      </c>
      <c r="B385" s="88" t="str">
        <f t="shared" si="2"/>
        <v/>
      </c>
      <c r="C385" s="88" t="str">
        <f t="shared" si="3"/>
        <v/>
      </c>
      <c r="D385" s="89" t="str">
        <f>'94KMInput'!B478</f>
        <v/>
      </c>
      <c r="E385" s="90" t="str">
        <f t="shared" si="19"/>
        <v/>
      </c>
      <c r="F385" s="91" t="str">
        <f>'94KMInput'!H478</f>
        <v/>
      </c>
      <c r="G385" s="90" t="str">
        <f>'94KMInput'!O478</f>
        <v/>
      </c>
      <c r="H385" s="90" t="str">
        <f>'94KMInput'!P478</f>
        <v/>
      </c>
      <c r="I385" s="90" t="str">
        <f>'94KMInput'!R478</f>
        <v/>
      </c>
      <c r="J385" s="91" t="str">
        <f>'94KMInput'!S478</f>
        <v/>
      </c>
      <c r="K385" s="92" t="str">
        <f>'94KMInput'!AD478</f>
        <v/>
      </c>
      <c r="L385" s="93"/>
      <c r="M385" s="94" t="str">
        <f>'94KMInput'!L478</f>
        <v/>
      </c>
      <c r="N385" s="90" t="str">
        <f>IF(M385="","",(IF(Q385='94KMInput'!K478,"","ERROR!")))</f>
        <v/>
      </c>
      <c r="O385" s="95"/>
      <c r="P385" s="96"/>
      <c r="Q385" s="69" t="str">
        <f t="shared" si="20"/>
        <v/>
      </c>
      <c r="R385" s="98"/>
      <c r="S385" s="98"/>
      <c r="T385" s="98"/>
      <c r="U385" s="99"/>
      <c r="V385" s="98"/>
      <c r="W385" s="98"/>
      <c r="X385" s="100" t="str">
        <f t="shared" si="21"/>
        <v/>
      </c>
      <c r="Y385" s="101"/>
      <c r="Z385" s="102"/>
      <c r="AA385" s="102"/>
      <c r="AB385" s="102"/>
      <c r="AC385" s="103" t="str">
        <f>'94KMInput'!T521</f>
        <v/>
      </c>
      <c r="AD385" s="104">
        <f>'94KMInput'!V521-'94KMInput'!U521</f>
        <v>0</v>
      </c>
      <c r="AE385" s="105" t="str">
        <f t="shared" si="4"/>
        <v/>
      </c>
      <c r="AF385" s="106">
        <v>3.75</v>
      </c>
      <c r="AG385" s="107">
        <f t="shared" si="5"/>
        <v>0</v>
      </c>
      <c r="AH385" s="108" t="str">
        <f>HYPERLINK('94KMInput'!AE521)</f>
        <v/>
      </c>
      <c r="AI385" s="108" t="str">
        <f>HYPERLINK('94KMInput'!AF521)</f>
        <v/>
      </c>
      <c r="AJ385" s="108" t="str">
        <f>HYPERLINK('94KMInput'!AG521)</f>
        <v/>
      </c>
      <c r="AK385" s="108" t="str">
        <f>HYPERLINK('94KMInput'!AH521)</f>
        <v/>
      </c>
      <c r="AL385" s="108" t="str">
        <f>HYPERLINK('94KMInput'!AI521)</f>
        <v/>
      </c>
      <c r="AM385" s="108" t="str">
        <f>HYPERLINK('94KMInput'!AJ521)</f>
        <v/>
      </c>
      <c r="AN385" s="108" t="str">
        <f>HYPERLINK('94KMInput'!AK521)</f>
        <v/>
      </c>
      <c r="AO385" s="108" t="str">
        <f>HYPERLINK('94KMInput'!AL521)</f>
        <v/>
      </c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  <c r="CH385" s="88"/>
      <c r="CI385" s="88"/>
      <c r="CJ385" s="88"/>
      <c r="CK385" s="88"/>
      <c r="CL385" s="88"/>
      <c r="CM385" s="88"/>
      <c r="CN385" s="88"/>
      <c r="CO385" s="88"/>
      <c r="CP385" s="88"/>
      <c r="CQ385" s="88"/>
      <c r="CR385" s="88"/>
      <c r="CS385" s="88"/>
      <c r="CT385" s="88"/>
      <c r="CU385" s="88"/>
      <c r="CV385" s="88"/>
      <c r="CW385" s="88"/>
      <c r="CX385" s="88"/>
      <c r="CY385" s="88"/>
      <c r="CZ385" s="88"/>
      <c r="DA385" s="88"/>
      <c r="DB385" s="88"/>
      <c r="DC385" s="88"/>
    </row>
    <row r="386" ht="10.5" customHeight="1">
      <c r="A386" s="87" t="str">
        <f t="shared" si="1"/>
        <v/>
      </c>
      <c r="B386" s="88" t="str">
        <f t="shared" si="2"/>
        <v/>
      </c>
      <c r="C386" s="88" t="str">
        <f t="shared" si="3"/>
        <v/>
      </c>
      <c r="D386" s="89" t="str">
        <f>'94KMInput'!B479</f>
        <v/>
      </c>
      <c r="E386" s="90" t="str">
        <f t="shared" si="19"/>
        <v/>
      </c>
      <c r="F386" s="91" t="str">
        <f>'94KMInput'!H479</f>
        <v/>
      </c>
      <c r="G386" s="90" t="str">
        <f>'94KMInput'!O479</f>
        <v/>
      </c>
      <c r="H386" s="90" t="str">
        <f>'94KMInput'!P479</f>
        <v/>
      </c>
      <c r="I386" s="90" t="str">
        <f>'94KMInput'!R479</f>
        <v/>
      </c>
      <c r="J386" s="91" t="str">
        <f>'94KMInput'!S479</f>
        <v/>
      </c>
      <c r="K386" s="92" t="str">
        <f>'94KMInput'!AD479</f>
        <v/>
      </c>
      <c r="L386" s="93"/>
      <c r="M386" s="94" t="str">
        <f>'94KMInput'!L479</f>
        <v/>
      </c>
      <c r="N386" s="90" t="str">
        <f>IF(M386="","",(IF(Q386='94KMInput'!K479,"","ERROR!")))</f>
        <v/>
      </c>
      <c r="O386" s="95"/>
      <c r="P386" s="96"/>
      <c r="Q386" s="69" t="str">
        <f t="shared" si="20"/>
        <v/>
      </c>
      <c r="R386" s="98"/>
      <c r="S386" s="98"/>
      <c r="T386" s="98"/>
      <c r="U386" s="99"/>
      <c r="V386" s="98"/>
      <c r="W386" s="98"/>
      <c r="X386" s="100" t="str">
        <f t="shared" si="21"/>
        <v/>
      </c>
      <c r="Y386" s="101"/>
      <c r="Z386" s="102"/>
      <c r="AA386" s="102"/>
      <c r="AB386" s="102"/>
      <c r="AC386" s="103" t="str">
        <f>'94KMInput'!T522</f>
        <v/>
      </c>
      <c r="AD386" s="104">
        <f>'94KMInput'!V522-'94KMInput'!U522</f>
        <v>0</v>
      </c>
      <c r="AE386" s="105" t="str">
        <f t="shared" si="4"/>
        <v/>
      </c>
      <c r="AF386" s="106">
        <v>3.75</v>
      </c>
      <c r="AG386" s="107">
        <f t="shared" si="5"/>
        <v>0</v>
      </c>
      <c r="AH386" s="108" t="str">
        <f>HYPERLINK('94KMInput'!AE522)</f>
        <v/>
      </c>
      <c r="AI386" s="108" t="str">
        <f>HYPERLINK('94KMInput'!AF522)</f>
        <v/>
      </c>
      <c r="AJ386" s="108" t="str">
        <f>HYPERLINK('94KMInput'!AG522)</f>
        <v/>
      </c>
      <c r="AK386" s="108" t="str">
        <f>HYPERLINK('94KMInput'!AH522)</f>
        <v/>
      </c>
      <c r="AL386" s="108" t="str">
        <f>HYPERLINK('94KMInput'!AI522)</f>
        <v/>
      </c>
      <c r="AM386" s="108" t="str">
        <f>HYPERLINK('94KMInput'!AJ522)</f>
        <v/>
      </c>
      <c r="AN386" s="108" t="str">
        <f>HYPERLINK('94KMInput'!AK522)</f>
        <v/>
      </c>
      <c r="AO386" s="108" t="str">
        <f>HYPERLINK('94KMInput'!AL522)</f>
        <v/>
      </c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  <c r="CH386" s="88"/>
      <c r="CI386" s="88"/>
      <c r="CJ386" s="88"/>
      <c r="CK386" s="88"/>
      <c r="CL386" s="88"/>
      <c r="CM386" s="88"/>
      <c r="CN386" s="88"/>
      <c r="CO386" s="88"/>
      <c r="CP386" s="88"/>
      <c r="CQ386" s="88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</row>
    <row r="387" ht="10.5" customHeight="1">
      <c r="A387" s="87" t="str">
        <f t="shared" si="1"/>
        <v/>
      </c>
      <c r="B387" s="88" t="str">
        <f t="shared" si="2"/>
        <v/>
      </c>
      <c r="C387" s="88" t="str">
        <f t="shared" si="3"/>
        <v/>
      </c>
      <c r="D387" s="89" t="str">
        <f>'94KMInput'!B480</f>
        <v/>
      </c>
      <c r="E387" s="90" t="str">
        <f t="shared" si="19"/>
        <v/>
      </c>
      <c r="F387" s="91" t="str">
        <f>'94KMInput'!H480</f>
        <v/>
      </c>
      <c r="G387" s="90" t="str">
        <f>'94KMInput'!O480</f>
        <v/>
      </c>
      <c r="H387" s="90" t="str">
        <f>'94KMInput'!P480</f>
        <v/>
      </c>
      <c r="I387" s="90" t="str">
        <f>'94KMInput'!R480</f>
        <v/>
      </c>
      <c r="J387" s="91" t="str">
        <f>'94KMInput'!S480</f>
        <v/>
      </c>
      <c r="K387" s="92" t="str">
        <f>'94KMInput'!AD480</f>
        <v/>
      </c>
      <c r="L387" s="93"/>
      <c r="M387" s="94" t="str">
        <f>'94KMInput'!L480</f>
        <v/>
      </c>
      <c r="N387" s="90" t="str">
        <f>IF(M387="","",(IF(Q387='94KMInput'!K480,"","ERROR!")))</f>
        <v/>
      </c>
      <c r="O387" s="95"/>
      <c r="P387" s="96"/>
      <c r="Q387" s="69" t="str">
        <f t="shared" si="20"/>
        <v/>
      </c>
      <c r="R387" s="98"/>
      <c r="S387" s="98"/>
      <c r="T387" s="98"/>
      <c r="U387" s="99"/>
      <c r="V387" s="98"/>
      <c r="W387" s="98"/>
      <c r="X387" s="100" t="str">
        <f t="shared" si="21"/>
        <v/>
      </c>
      <c r="Y387" s="101"/>
      <c r="Z387" s="102"/>
      <c r="AA387" s="102"/>
      <c r="AB387" s="102"/>
      <c r="AC387" s="103" t="str">
        <f>'94KMInput'!T523</f>
        <v/>
      </c>
      <c r="AD387" s="104">
        <f>'94KMInput'!V523-'94KMInput'!U523</f>
        <v>0</v>
      </c>
      <c r="AE387" s="105" t="str">
        <f t="shared" si="4"/>
        <v/>
      </c>
      <c r="AF387" s="106"/>
      <c r="AG387" s="107"/>
      <c r="AH387" s="108" t="str">
        <f>HYPERLINK('94KMInput'!AE523)</f>
        <v/>
      </c>
      <c r="AI387" s="108" t="str">
        <f>HYPERLINK('94KMInput'!AF523)</f>
        <v/>
      </c>
      <c r="AJ387" s="108" t="str">
        <f>HYPERLINK('94KMInput'!AG523)</f>
        <v/>
      </c>
      <c r="AK387" s="108" t="str">
        <f>HYPERLINK('94KMInput'!AH523)</f>
        <v/>
      </c>
      <c r="AL387" s="108" t="str">
        <f>HYPERLINK('94KMInput'!AI523)</f>
        <v/>
      </c>
      <c r="AM387" s="108" t="str">
        <f>HYPERLINK('94KMInput'!AJ523)</f>
        <v/>
      </c>
      <c r="AN387" s="108" t="str">
        <f>HYPERLINK('94KMInput'!AK523)</f>
        <v/>
      </c>
      <c r="AO387" s="108" t="str">
        <f>HYPERLINK('94KMInput'!AL523)</f>
        <v/>
      </c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  <c r="CH387" s="88"/>
      <c r="CI387" s="88"/>
      <c r="CJ387" s="88"/>
      <c r="CK387" s="88"/>
      <c r="CL387" s="88"/>
      <c r="CM387" s="88"/>
      <c r="CN387" s="88"/>
      <c r="CO387" s="88"/>
      <c r="CP387" s="88"/>
      <c r="CQ387" s="88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</row>
    <row r="388" ht="10.5" customHeight="1">
      <c r="A388" s="87" t="str">
        <f t="shared" si="1"/>
        <v/>
      </c>
      <c r="B388" s="88" t="str">
        <f t="shared" si="2"/>
        <v/>
      </c>
      <c r="C388" s="88" t="str">
        <f t="shared" si="3"/>
        <v/>
      </c>
      <c r="D388" s="89" t="str">
        <f>'94KMInput'!B481</f>
        <v/>
      </c>
      <c r="E388" s="90" t="str">
        <f t="shared" si="19"/>
        <v/>
      </c>
      <c r="F388" s="91" t="str">
        <f>'94KMInput'!H481</f>
        <v/>
      </c>
      <c r="G388" s="90" t="str">
        <f>'94KMInput'!O481</f>
        <v/>
      </c>
      <c r="H388" s="90" t="str">
        <f>'94KMInput'!P481</f>
        <v/>
      </c>
      <c r="I388" s="90" t="str">
        <f>'94KMInput'!R481</f>
        <v/>
      </c>
      <c r="J388" s="91" t="str">
        <f>'94KMInput'!S481</f>
        <v/>
      </c>
      <c r="K388" s="92" t="str">
        <f>'94KMInput'!AD481</f>
        <v/>
      </c>
      <c r="L388" s="93"/>
      <c r="M388" s="94" t="str">
        <f>'94KMInput'!L481</f>
        <v/>
      </c>
      <c r="N388" s="90" t="str">
        <f>IF(M388="","",(IF(Q388='94KMInput'!K481,"","ERROR!")))</f>
        <v/>
      </c>
      <c r="O388" s="95"/>
      <c r="P388" s="96"/>
      <c r="Q388" s="69" t="str">
        <f t="shared" si="20"/>
        <v/>
      </c>
      <c r="R388" s="98"/>
      <c r="S388" s="98"/>
      <c r="T388" s="98"/>
      <c r="U388" s="99"/>
      <c r="V388" s="98"/>
      <c r="W388" s="98"/>
      <c r="X388" s="100" t="str">
        <f t="shared" si="21"/>
        <v/>
      </c>
      <c r="Y388" s="101"/>
      <c r="Z388" s="102"/>
      <c r="AA388" s="102"/>
      <c r="AB388" s="102"/>
      <c r="AC388" s="103" t="str">
        <f>'94KMInput'!T524</f>
        <v/>
      </c>
      <c r="AD388" s="104">
        <f>'94KMInput'!V524-'94KMInput'!U524</f>
        <v>0</v>
      </c>
      <c r="AE388" s="105" t="str">
        <f t="shared" si="4"/>
        <v/>
      </c>
      <c r="AF388" s="106"/>
      <c r="AG388" s="107"/>
      <c r="AH388" s="108" t="str">
        <f>HYPERLINK('94KMInput'!AE524)</f>
        <v/>
      </c>
      <c r="AI388" s="108" t="str">
        <f>HYPERLINK('94KMInput'!AF524)</f>
        <v/>
      </c>
      <c r="AJ388" s="108" t="str">
        <f>HYPERLINK('94KMInput'!AG524)</f>
        <v/>
      </c>
      <c r="AK388" s="108" t="str">
        <f>HYPERLINK('94KMInput'!AH524)</f>
        <v/>
      </c>
      <c r="AL388" s="108" t="str">
        <f>HYPERLINK('94KMInput'!AI524)</f>
        <v/>
      </c>
      <c r="AM388" s="108" t="str">
        <f>HYPERLINK('94KMInput'!AJ524)</f>
        <v/>
      </c>
      <c r="AN388" s="108" t="str">
        <f>HYPERLINK('94KMInput'!AK524)</f>
        <v/>
      </c>
      <c r="AO388" s="108" t="str">
        <f>HYPERLINK('94KMInput'!AL524)</f>
        <v/>
      </c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  <c r="CH388" s="88"/>
      <c r="CI388" s="88"/>
      <c r="CJ388" s="88"/>
      <c r="CK388" s="88"/>
      <c r="CL388" s="88"/>
      <c r="CM388" s="88"/>
      <c r="CN388" s="88"/>
      <c r="CO388" s="88"/>
      <c r="CP388" s="88"/>
      <c r="CQ388" s="88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</row>
    <row r="389" ht="10.5" customHeight="1">
      <c r="A389" s="87" t="str">
        <f t="shared" si="1"/>
        <v/>
      </c>
      <c r="B389" s="88" t="str">
        <f t="shared" si="2"/>
        <v/>
      </c>
      <c r="C389" s="88" t="str">
        <f t="shared" si="3"/>
        <v/>
      </c>
      <c r="D389" s="89" t="str">
        <f>'94KMInput'!B482</f>
        <v/>
      </c>
      <c r="E389" s="90" t="str">
        <f t="shared" si="19"/>
        <v/>
      </c>
      <c r="F389" s="91" t="str">
        <f>'94KMInput'!H482</f>
        <v/>
      </c>
      <c r="G389" s="90" t="str">
        <f>'94KMInput'!O482</f>
        <v/>
      </c>
      <c r="H389" s="90" t="str">
        <f>'94KMInput'!P482</f>
        <v/>
      </c>
      <c r="I389" s="90" t="str">
        <f>'94KMInput'!R482</f>
        <v/>
      </c>
      <c r="J389" s="91" t="str">
        <f>'94KMInput'!S482</f>
        <v/>
      </c>
      <c r="K389" s="92" t="str">
        <f>'94KMInput'!AD482</f>
        <v/>
      </c>
      <c r="L389" s="93"/>
      <c r="M389" s="94" t="str">
        <f>'94KMInput'!L482</f>
        <v/>
      </c>
      <c r="N389" s="90" t="str">
        <f>IF(M389="","",(IF(Q389='94KMInput'!K482,"","ERROR!")))</f>
        <v/>
      </c>
      <c r="O389" s="95"/>
      <c r="P389" s="96"/>
      <c r="Q389" s="69" t="str">
        <f t="shared" si="20"/>
        <v/>
      </c>
      <c r="R389" s="98"/>
      <c r="S389" s="98"/>
      <c r="T389" s="98"/>
      <c r="U389" s="99"/>
      <c r="V389" s="98"/>
      <c r="W389" s="98"/>
      <c r="X389" s="100" t="str">
        <f t="shared" si="21"/>
        <v/>
      </c>
      <c r="Y389" s="101"/>
      <c r="Z389" s="102"/>
      <c r="AA389" s="102"/>
      <c r="AB389" s="102"/>
      <c r="AC389" s="103" t="str">
        <f>'94KMInput'!T525</f>
        <v/>
      </c>
      <c r="AD389" s="104">
        <f>'94KMInput'!V525-'94KMInput'!U525</f>
        <v>0</v>
      </c>
      <c r="AE389" s="105" t="str">
        <f t="shared" si="4"/>
        <v/>
      </c>
      <c r="AF389" s="106"/>
      <c r="AG389" s="107"/>
      <c r="AH389" s="108" t="str">
        <f>HYPERLINK('94KMInput'!AE525)</f>
        <v/>
      </c>
      <c r="AI389" s="108" t="str">
        <f>HYPERLINK('94KMInput'!AF525)</f>
        <v/>
      </c>
      <c r="AJ389" s="108" t="str">
        <f>HYPERLINK('94KMInput'!AG525)</f>
        <v/>
      </c>
      <c r="AK389" s="108" t="str">
        <f>HYPERLINK('94KMInput'!AH525)</f>
        <v/>
      </c>
      <c r="AL389" s="108" t="str">
        <f>HYPERLINK('94KMInput'!AI525)</f>
        <v/>
      </c>
      <c r="AM389" s="108" t="str">
        <f>HYPERLINK('94KMInput'!AJ525)</f>
        <v/>
      </c>
      <c r="AN389" s="108" t="str">
        <f>HYPERLINK('94KMInput'!AK525)</f>
        <v/>
      </c>
      <c r="AO389" s="108" t="str">
        <f>HYPERLINK('94KMInput'!AL525)</f>
        <v/>
      </c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</row>
    <row r="390" ht="10.5" customHeight="1">
      <c r="A390" s="87" t="str">
        <f t="shared" si="1"/>
        <v/>
      </c>
      <c r="B390" s="88" t="str">
        <f t="shared" si="2"/>
        <v/>
      </c>
      <c r="C390" s="88" t="str">
        <f t="shared" si="3"/>
        <v/>
      </c>
      <c r="D390" s="89" t="str">
        <f>'94KMInput'!B483</f>
        <v/>
      </c>
      <c r="E390" s="90" t="str">
        <f t="shared" si="19"/>
        <v/>
      </c>
      <c r="F390" s="91" t="str">
        <f>'94KMInput'!H483</f>
        <v/>
      </c>
      <c r="G390" s="90" t="str">
        <f>'94KMInput'!O483</f>
        <v/>
      </c>
      <c r="H390" s="90" t="str">
        <f>'94KMInput'!P483</f>
        <v/>
      </c>
      <c r="I390" s="90" t="str">
        <f>'94KMInput'!R483</f>
        <v/>
      </c>
      <c r="J390" s="91" t="str">
        <f>'94KMInput'!S483</f>
        <v/>
      </c>
      <c r="K390" s="92" t="str">
        <f>'94KMInput'!AD483</f>
        <v/>
      </c>
      <c r="L390" s="93"/>
      <c r="M390" s="94" t="str">
        <f>'94KMInput'!L483</f>
        <v/>
      </c>
      <c r="N390" s="90" t="str">
        <f>IF(M390="","",(IF(Q390='94KMInput'!K483,"","ERROR!")))</f>
        <v/>
      </c>
      <c r="O390" s="95"/>
      <c r="P390" s="96"/>
      <c r="Q390" s="69" t="str">
        <f t="shared" si="20"/>
        <v/>
      </c>
      <c r="R390" s="98"/>
      <c r="S390" s="98"/>
      <c r="T390" s="98"/>
      <c r="U390" s="99"/>
      <c r="V390" s="98"/>
      <c r="W390" s="98"/>
      <c r="X390" s="100" t="str">
        <f t="shared" si="21"/>
        <v/>
      </c>
      <c r="Y390" s="101"/>
      <c r="Z390" s="102"/>
      <c r="AA390" s="102"/>
      <c r="AB390" s="102"/>
      <c r="AC390" s="103" t="str">
        <f>'94KMInput'!T526</f>
        <v/>
      </c>
      <c r="AD390" s="104">
        <f>'94KMInput'!V526-'94KMInput'!U526</f>
        <v>0</v>
      </c>
      <c r="AE390" s="105" t="str">
        <f t="shared" si="4"/>
        <v/>
      </c>
      <c r="AF390" s="106"/>
      <c r="AG390" s="107"/>
      <c r="AH390" s="108" t="str">
        <f>HYPERLINK('94KMInput'!AE526)</f>
        <v/>
      </c>
      <c r="AI390" s="108" t="str">
        <f>HYPERLINK('94KMInput'!AF526)</f>
        <v/>
      </c>
      <c r="AJ390" s="108" t="str">
        <f>HYPERLINK('94KMInput'!AG526)</f>
        <v/>
      </c>
      <c r="AK390" s="108" t="str">
        <f>HYPERLINK('94KMInput'!AH526)</f>
        <v/>
      </c>
      <c r="AL390" s="108" t="str">
        <f>HYPERLINK('94KMInput'!AI526)</f>
        <v/>
      </c>
      <c r="AM390" s="108" t="str">
        <f>HYPERLINK('94KMInput'!AJ526)</f>
        <v/>
      </c>
      <c r="AN390" s="108" t="str">
        <f>HYPERLINK('94KMInput'!AK526)</f>
        <v/>
      </c>
      <c r="AO390" s="108" t="str">
        <f>HYPERLINK('94KMInput'!AL526)</f>
        <v/>
      </c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  <c r="CH390" s="88"/>
      <c r="CI390" s="88"/>
      <c r="CJ390" s="88"/>
      <c r="CK390" s="88"/>
      <c r="CL390" s="88"/>
      <c r="CM390" s="88"/>
      <c r="CN390" s="88"/>
      <c r="CO390" s="88"/>
      <c r="CP390" s="88"/>
      <c r="CQ390" s="88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</row>
    <row r="391" ht="10.5" customHeight="1">
      <c r="A391" s="87" t="str">
        <f t="shared" si="1"/>
        <v/>
      </c>
      <c r="B391" s="88" t="str">
        <f t="shared" si="2"/>
        <v/>
      </c>
      <c r="C391" s="88" t="str">
        <f t="shared" si="3"/>
        <v/>
      </c>
      <c r="D391" s="89" t="str">
        <f>'94KMInput'!B484</f>
        <v/>
      </c>
      <c r="E391" s="90" t="str">
        <f t="shared" si="19"/>
        <v/>
      </c>
      <c r="F391" s="91" t="str">
        <f>'94KMInput'!H484</f>
        <v/>
      </c>
      <c r="G391" s="90" t="str">
        <f>'94KMInput'!O484</f>
        <v/>
      </c>
      <c r="H391" s="90" t="str">
        <f>'94KMInput'!P484</f>
        <v/>
      </c>
      <c r="I391" s="90" t="str">
        <f>'94KMInput'!R484</f>
        <v/>
      </c>
      <c r="J391" s="91" t="str">
        <f>'94KMInput'!S484</f>
        <v/>
      </c>
      <c r="K391" s="92" t="str">
        <f>'94KMInput'!AD484</f>
        <v/>
      </c>
      <c r="L391" s="93"/>
      <c r="M391" s="94" t="str">
        <f>'94KMInput'!L484</f>
        <v/>
      </c>
      <c r="N391" s="90" t="str">
        <f>IF(M391="","",(IF(Q391='94KMInput'!K484,"","ERROR!")))</f>
        <v/>
      </c>
      <c r="O391" s="95"/>
      <c r="P391" s="96"/>
      <c r="Q391" s="69" t="str">
        <f t="shared" si="20"/>
        <v/>
      </c>
      <c r="R391" s="98"/>
      <c r="S391" s="98"/>
      <c r="T391" s="98"/>
      <c r="U391" s="99"/>
      <c r="V391" s="98"/>
      <c r="W391" s="98"/>
      <c r="X391" s="100" t="str">
        <f t="shared" si="21"/>
        <v/>
      </c>
      <c r="Y391" s="101"/>
      <c r="Z391" s="102"/>
      <c r="AA391" s="102"/>
      <c r="AB391" s="102"/>
      <c r="AC391" s="103" t="str">
        <f>'94KMInput'!T527</f>
        <v/>
      </c>
      <c r="AD391" s="104">
        <f>'94KMInput'!V527-'94KMInput'!U527</f>
        <v>0</v>
      </c>
      <c r="AE391" s="105" t="str">
        <f t="shared" si="4"/>
        <v/>
      </c>
      <c r="AF391" s="106"/>
      <c r="AG391" s="107"/>
      <c r="AH391" s="108" t="str">
        <f>HYPERLINK('94KMInput'!AE527)</f>
        <v/>
      </c>
      <c r="AI391" s="108" t="str">
        <f>HYPERLINK('94KMInput'!AF527)</f>
        <v/>
      </c>
      <c r="AJ391" s="108" t="str">
        <f>HYPERLINK('94KMInput'!AG527)</f>
        <v/>
      </c>
      <c r="AK391" s="108" t="str">
        <f>HYPERLINK('94KMInput'!AH527)</f>
        <v/>
      </c>
      <c r="AL391" s="108" t="str">
        <f>HYPERLINK('94KMInput'!AI527)</f>
        <v/>
      </c>
      <c r="AM391" s="108" t="str">
        <f>HYPERLINK('94KMInput'!AJ527)</f>
        <v/>
      </c>
      <c r="AN391" s="108" t="str">
        <f>HYPERLINK('94KMInput'!AK527)</f>
        <v/>
      </c>
      <c r="AO391" s="108" t="str">
        <f>HYPERLINK('94KMInput'!AL527)</f>
        <v/>
      </c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  <c r="CH391" s="88"/>
      <c r="CI391" s="88"/>
      <c r="CJ391" s="88"/>
      <c r="CK391" s="88"/>
      <c r="CL391" s="88"/>
      <c r="CM391" s="88"/>
      <c r="CN391" s="88"/>
      <c r="CO391" s="88"/>
      <c r="CP391" s="88"/>
      <c r="CQ391" s="88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</row>
    <row r="392" ht="10.5" customHeight="1">
      <c r="A392" s="87" t="str">
        <f t="shared" si="1"/>
        <v/>
      </c>
      <c r="B392" s="88" t="str">
        <f t="shared" si="2"/>
        <v/>
      </c>
      <c r="C392" s="88" t="str">
        <f t="shared" si="3"/>
        <v/>
      </c>
      <c r="D392" s="89" t="str">
        <f>'94KMInput'!B485</f>
        <v/>
      </c>
      <c r="E392" s="90" t="str">
        <f t="shared" si="19"/>
        <v/>
      </c>
      <c r="F392" s="91" t="str">
        <f>'94KMInput'!H485</f>
        <v/>
      </c>
      <c r="G392" s="90" t="str">
        <f>'94KMInput'!O485</f>
        <v/>
      </c>
      <c r="H392" s="90" t="str">
        <f>'94KMInput'!P485</f>
        <v/>
      </c>
      <c r="I392" s="90" t="str">
        <f>'94KMInput'!R485</f>
        <v/>
      </c>
      <c r="J392" s="91" t="str">
        <f>'94KMInput'!S485</f>
        <v/>
      </c>
      <c r="K392" s="92" t="str">
        <f>'94KMInput'!AD485</f>
        <v/>
      </c>
      <c r="L392" s="93"/>
      <c r="M392" s="94" t="str">
        <f>'94KMInput'!L485</f>
        <v/>
      </c>
      <c r="N392" s="90" t="str">
        <f>IF(M392="","",(IF(Q392='94KMInput'!K485,"","ERROR!")))</f>
        <v/>
      </c>
      <c r="O392" s="95"/>
      <c r="P392" s="96"/>
      <c r="Q392" s="69" t="str">
        <f t="shared" si="20"/>
        <v/>
      </c>
      <c r="R392" s="98"/>
      <c r="S392" s="98"/>
      <c r="T392" s="98"/>
      <c r="U392" s="99"/>
      <c r="V392" s="98"/>
      <c r="W392" s="98"/>
      <c r="X392" s="100" t="str">
        <f t="shared" si="21"/>
        <v/>
      </c>
      <c r="Y392" s="101"/>
      <c r="Z392" s="102"/>
      <c r="AA392" s="102"/>
      <c r="AB392" s="102"/>
      <c r="AC392" s="103" t="str">
        <f>'94KMInput'!T528</f>
        <v/>
      </c>
      <c r="AD392" s="104">
        <f>'94KMInput'!V528-'94KMInput'!U528</f>
        <v>0</v>
      </c>
      <c r="AE392" s="105" t="str">
        <f t="shared" si="4"/>
        <v/>
      </c>
      <c r="AF392" s="106"/>
      <c r="AG392" s="107"/>
      <c r="AH392" s="108" t="str">
        <f>HYPERLINK('94KMInput'!AE528)</f>
        <v/>
      </c>
      <c r="AI392" s="108" t="str">
        <f>HYPERLINK('94KMInput'!AF528)</f>
        <v/>
      </c>
      <c r="AJ392" s="108" t="str">
        <f>HYPERLINK('94KMInput'!AG528)</f>
        <v/>
      </c>
      <c r="AK392" s="108" t="str">
        <f>HYPERLINK('94KMInput'!AH528)</f>
        <v/>
      </c>
      <c r="AL392" s="108" t="str">
        <f>HYPERLINK('94KMInput'!AI528)</f>
        <v/>
      </c>
      <c r="AM392" s="108" t="str">
        <f>HYPERLINK('94KMInput'!AJ528)</f>
        <v/>
      </c>
      <c r="AN392" s="108" t="str">
        <f>HYPERLINK('94KMInput'!AK528)</f>
        <v/>
      </c>
      <c r="AO392" s="108" t="str">
        <f>HYPERLINK('94KMInput'!AL528)</f>
        <v/>
      </c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  <c r="CH392" s="88"/>
      <c r="CI392" s="88"/>
      <c r="CJ392" s="88"/>
      <c r="CK392" s="88"/>
      <c r="CL392" s="88"/>
      <c r="CM392" s="88"/>
      <c r="CN392" s="88"/>
      <c r="CO392" s="88"/>
      <c r="CP392" s="88"/>
      <c r="CQ392" s="88"/>
      <c r="CR392" s="88"/>
      <c r="CS392" s="88"/>
      <c r="CT392" s="88"/>
      <c r="CU392" s="88"/>
      <c r="CV392" s="88"/>
      <c r="CW392" s="88"/>
      <c r="CX392" s="88"/>
      <c r="CY392" s="88"/>
      <c r="CZ392" s="88"/>
      <c r="DA392" s="88"/>
      <c r="DB392" s="88"/>
      <c r="DC392" s="88"/>
    </row>
    <row r="393" ht="10.5" customHeight="1">
      <c r="A393" s="87" t="str">
        <f t="shared" si="1"/>
        <v/>
      </c>
      <c r="B393" s="88" t="str">
        <f t="shared" si="2"/>
        <v/>
      </c>
      <c r="C393" s="88" t="str">
        <f t="shared" si="3"/>
        <v/>
      </c>
      <c r="D393" s="89" t="str">
        <f>'94KMInput'!B486</f>
        <v/>
      </c>
      <c r="E393" s="90" t="str">
        <f t="shared" si="19"/>
        <v/>
      </c>
      <c r="F393" s="91" t="str">
        <f>'94KMInput'!H486</f>
        <v/>
      </c>
      <c r="G393" s="90" t="str">
        <f>'94KMInput'!O486</f>
        <v/>
      </c>
      <c r="H393" s="90" t="str">
        <f>'94KMInput'!P486</f>
        <v/>
      </c>
      <c r="I393" s="90" t="str">
        <f>'94KMInput'!R486</f>
        <v/>
      </c>
      <c r="J393" s="91" t="str">
        <f>'94KMInput'!S486</f>
        <v/>
      </c>
      <c r="K393" s="92" t="str">
        <f>'94KMInput'!AD486</f>
        <v/>
      </c>
      <c r="L393" s="93"/>
      <c r="M393" s="94" t="str">
        <f>'94KMInput'!L486</f>
        <v/>
      </c>
      <c r="N393" s="90" t="str">
        <f>IF(M393="","",(IF(Q393='94KMInput'!K486,"","ERROR!")))</f>
        <v/>
      </c>
      <c r="O393" s="95"/>
      <c r="P393" s="96"/>
      <c r="Q393" s="69" t="str">
        <f t="shared" si="20"/>
        <v/>
      </c>
      <c r="R393" s="98"/>
      <c r="S393" s="98"/>
      <c r="T393" s="98"/>
      <c r="U393" s="99"/>
      <c r="V393" s="98"/>
      <c r="W393" s="98"/>
      <c r="X393" s="100" t="str">
        <f t="shared" si="21"/>
        <v/>
      </c>
      <c r="Y393" s="101"/>
      <c r="Z393" s="102"/>
      <c r="AA393" s="102"/>
      <c r="AB393" s="102"/>
      <c r="AC393" s="103" t="str">
        <f>'94KMInput'!T529</f>
        <v/>
      </c>
      <c r="AD393" s="104">
        <f>'94KMInput'!V529-'94KMInput'!U529</f>
        <v>0</v>
      </c>
      <c r="AE393" s="105" t="str">
        <f t="shared" si="4"/>
        <v/>
      </c>
      <c r="AF393" s="106"/>
      <c r="AG393" s="107"/>
      <c r="AH393" s="108" t="str">
        <f>HYPERLINK('94KMInput'!AE529)</f>
        <v/>
      </c>
      <c r="AI393" s="108" t="str">
        <f>HYPERLINK('94KMInput'!AF529)</f>
        <v/>
      </c>
      <c r="AJ393" s="108" t="str">
        <f>HYPERLINK('94KMInput'!AG529)</f>
        <v/>
      </c>
      <c r="AK393" s="108" t="str">
        <f>HYPERLINK('94KMInput'!AH529)</f>
        <v/>
      </c>
      <c r="AL393" s="108" t="str">
        <f>HYPERLINK('94KMInput'!AI529)</f>
        <v/>
      </c>
      <c r="AM393" s="108" t="str">
        <f>HYPERLINK('94KMInput'!AJ529)</f>
        <v/>
      </c>
      <c r="AN393" s="108" t="str">
        <f>HYPERLINK('94KMInput'!AK529)</f>
        <v/>
      </c>
      <c r="AO393" s="108" t="str">
        <f>HYPERLINK('94KMInput'!AL529)</f>
        <v/>
      </c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  <c r="CH393" s="88"/>
      <c r="CI393" s="88"/>
      <c r="CJ393" s="88"/>
      <c r="CK393" s="88"/>
      <c r="CL393" s="88"/>
      <c r="CM393" s="88"/>
      <c r="CN393" s="88"/>
      <c r="CO393" s="88"/>
      <c r="CP393" s="88"/>
      <c r="CQ393" s="88"/>
      <c r="CR393" s="88"/>
      <c r="CS393" s="88"/>
      <c r="CT393" s="88"/>
      <c r="CU393" s="88"/>
      <c r="CV393" s="88"/>
      <c r="CW393" s="88"/>
      <c r="CX393" s="88"/>
      <c r="CY393" s="88"/>
      <c r="CZ393" s="88"/>
      <c r="DA393" s="88"/>
      <c r="DB393" s="88"/>
      <c r="DC393" s="88"/>
    </row>
    <row r="394" ht="10.5" customHeight="1">
      <c r="A394" s="87" t="str">
        <f t="shared" si="1"/>
        <v/>
      </c>
      <c r="B394" s="88" t="str">
        <f t="shared" si="2"/>
        <v/>
      </c>
      <c r="C394" s="88" t="str">
        <f t="shared" si="3"/>
        <v/>
      </c>
      <c r="D394" s="89" t="str">
        <f>'94KMInput'!B487</f>
        <v/>
      </c>
      <c r="E394" s="90" t="str">
        <f t="shared" si="19"/>
        <v/>
      </c>
      <c r="F394" s="91" t="str">
        <f>'94KMInput'!H487</f>
        <v/>
      </c>
      <c r="G394" s="90" t="str">
        <f>'94KMInput'!O487</f>
        <v/>
      </c>
      <c r="H394" s="90" t="str">
        <f>'94KMInput'!P487</f>
        <v/>
      </c>
      <c r="I394" s="90" t="str">
        <f>'94KMInput'!R487</f>
        <v/>
      </c>
      <c r="J394" s="91" t="str">
        <f>'94KMInput'!S487</f>
        <v/>
      </c>
      <c r="K394" s="92" t="str">
        <f>'94KMInput'!AD487</f>
        <v/>
      </c>
      <c r="L394" s="93"/>
      <c r="M394" s="94" t="str">
        <f>'94KMInput'!L487</f>
        <v/>
      </c>
      <c r="N394" s="90" t="str">
        <f>IF(M394="","",(IF(Q394='94KMInput'!K487,"","ERROR!")))</f>
        <v/>
      </c>
      <c r="O394" s="95"/>
      <c r="P394" s="96"/>
      <c r="Q394" s="69" t="str">
        <f t="shared" si="20"/>
        <v/>
      </c>
      <c r="R394" s="98"/>
      <c r="S394" s="98"/>
      <c r="T394" s="98"/>
      <c r="U394" s="99"/>
      <c r="V394" s="98"/>
      <c r="W394" s="98"/>
      <c r="X394" s="100" t="str">
        <f t="shared" si="21"/>
        <v/>
      </c>
      <c r="Y394" s="101"/>
      <c r="Z394" s="102"/>
      <c r="AA394" s="102"/>
      <c r="AB394" s="102"/>
      <c r="AC394" s="103" t="str">
        <f>'94KMInput'!T530</f>
        <v/>
      </c>
      <c r="AD394" s="104">
        <f>'94KMInput'!V530-'94KMInput'!U530</f>
        <v>0</v>
      </c>
      <c r="AE394" s="105" t="str">
        <f t="shared" si="4"/>
        <v/>
      </c>
      <c r="AF394" s="106"/>
      <c r="AG394" s="107"/>
      <c r="AH394" s="108" t="str">
        <f>HYPERLINK('94KMInput'!AE530)</f>
        <v/>
      </c>
      <c r="AI394" s="108" t="str">
        <f>HYPERLINK('94KMInput'!AF530)</f>
        <v/>
      </c>
      <c r="AJ394" s="108" t="str">
        <f>HYPERLINK('94KMInput'!AG530)</f>
        <v/>
      </c>
      <c r="AK394" s="108" t="str">
        <f>HYPERLINK('94KMInput'!AH530)</f>
        <v/>
      </c>
      <c r="AL394" s="108" t="str">
        <f>HYPERLINK('94KMInput'!AI530)</f>
        <v/>
      </c>
      <c r="AM394" s="108" t="str">
        <f>HYPERLINK('94KMInput'!AJ530)</f>
        <v/>
      </c>
      <c r="AN394" s="108" t="str">
        <f>HYPERLINK('94KMInput'!AK530)</f>
        <v/>
      </c>
      <c r="AO394" s="108" t="str">
        <f>HYPERLINK('94KMInput'!AL530)</f>
        <v/>
      </c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  <c r="CH394" s="88"/>
      <c r="CI394" s="88"/>
      <c r="CJ394" s="88"/>
      <c r="CK394" s="88"/>
      <c r="CL394" s="88"/>
      <c r="CM394" s="88"/>
      <c r="CN394" s="88"/>
      <c r="CO394" s="88"/>
      <c r="CP394" s="88"/>
      <c r="CQ394" s="88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</row>
    <row r="395" ht="10.5" customHeight="1">
      <c r="A395" s="87" t="str">
        <f t="shared" si="1"/>
        <v/>
      </c>
      <c r="B395" s="88" t="str">
        <f t="shared" si="2"/>
        <v/>
      </c>
      <c r="C395" s="88" t="str">
        <f t="shared" si="3"/>
        <v/>
      </c>
      <c r="D395" s="89" t="str">
        <f>'94KMInput'!B488</f>
        <v/>
      </c>
      <c r="E395" s="90" t="str">
        <f t="shared" si="19"/>
        <v/>
      </c>
      <c r="F395" s="91" t="str">
        <f>'94KMInput'!H488</f>
        <v/>
      </c>
      <c r="G395" s="90" t="str">
        <f>'94KMInput'!O488</f>
        <v/>
      </c>
      <c r="H395" s="90" t="str">
        <f>'94KMInput'!P488</f>
        <v/>
      </c>
      <c r="I395" s="90" t="str">
        <f>'94KMInput'!R488</f>
        <v/>
      </c>
      <c r="J395" s="91" t="str">
        <f>'94KMInput'!S488</f>
        <v/>
      </c>
      <c r="K395" s="92" t="str">
        <f>'94KMInput'!AD488</f>
        <v/>
      </c>
      <c r="L395" s="93"/>
      <c r="M395" s="94" t="str">
        <f>'94KMInput'!L488</f>
        <v/>
      </c>
      <c r="N395" s="90" t="str">
        <f>IF(M395="","",(IF(Q395='94KMInput'!K488,"","ERROR!")))</f>
        <v/>
      </c>
      <c r="O395" s="95"/>
      <c r="P395" s="96"/>
      <c r="Q395" s="69" t="str">
        <f t="shared" si="20"/>
        <v/>
      </c>
      <c r="R395" s="98"/>
      <c r="S395" s="98"/>
      <c r="T395" s="98"/>
      <c r="U395" s="99"/>
      <c r="V395" s="98"/>
      <c r="W395" s="98"/>
      <c r="X395" s="100" t="str">
        <f t="shared" si="21"/>
        <v/>
      </c>
      <c r="Y395" s="101"/>
      <c r="Z395" s="102"/>
      <c r="AA395" s="102"/>
      <c r="AB395" s="102"/>
      <c r="AC395" s="103" t="str">
        <f>'94KMInput'!T531</f>
        <v/>
      </c>
      <c r="AD395" s="104">
        <f>'94KMInput'!V531-'94KMInput'!U531</f>
        <v>0</v>
      </c>
      <c r="AE395" s="105" t="str">
        <f t="shared" si="4"/>
        <v/>
      </c>
      <c r="AF395" s="106"/>
      <c r="AG395" s="107"/>
      <c r="AH395" s="108" t="str">
        <f>HYPERLINK('94KMInput'!AE531)</f>
        <v/>
      </c>
      <c r="AI395" s="108" t="str">
        <f>HYPERLINK('94KMInput'!AF531)</f>
        <v/>
      </c>
      <c r="AJ395" s="108" t="str">
        <f>HYPERLINK('94KMInput'!AG531)</f>
        <v/>
      </c>
      <c r="AK395" s="108" t="str">
        <f>HYPERLINK('94KMInput'!AH531)</f>
        <v/>
      </c>
      <c r="AL395" s="108" t="str">
        <f>HYPERLINK('94KMInput'!AI531)</f>
        <v/>
      </c>
      <c r="AM395" s="108" t="str">
        <f>HYPERLINK('94KMInput'!AJ531)</f>
        <v/>
      </c>
      <c r="AN395" s="108" t="str">
        <f>HYPERLINK('94KMInput'!AK531)</f>
        <v/>
      </c>
      <c r="AO395" s="108" t="str">
        <f>HYPERLINK('94KMInput'!AL531)</f>
        <v/>
      </c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  <c r="CH395" s="88"/>
      <c r="CI395" s="88"/>
      <c r="CJ395" s="88"/>
      <c r="CK395" s="88"/>
      <c r="CL395" s="88"/>
      <c r="CM395" s="88"/>
      <c r="CN395" s="88"/>
      <c r="CO395" s="88"/>
      <c r="CP395" s="88"/>
      <c r="CQ395" s="88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</row>
    <row r="396" ht="10.5" customHeight="1">
      <c r="A396" s="87" t="str">
        <f t="shared" si="1"/>
        <v/>
      </c>
      <c r="B396" s="88" t="str">
        <f t="shared" si="2"/>
        <v/>
      </c>
      <c r="C396" s="88" t="str">
        <f t="shared" si="3"/>
        <v/>
      </c>
      <c r="D396" s="89" t="str">
        <f>'94KMInput'!B489</f>
        <v/>
      </c>
      <c r="E396" s="90" t="str">
        <f t="shared" si="19"/>
        <v/>
      </c>
      <c r="F396" s="91" t="str">
        <f>'94KMInput'!H489</f>
        <v/>
      </c>
      <c r="G396" s="90" t="str">
        <f>'94KMInput'!O489</f>
        <v/>
      </c>
      <c r="H396" s="90" t="str">
        <f>'94KMInput'!P489</f>
        <v/>
      </c>
      <c r="I396" s="90" t="str">
        <f>'94KMInput'!R489</f>
        <v/>
      </c>
      <c r="J396" s="91" t="str">
        <f>'94KMInput'!S489</f>
        <v/>
      </c>
      <c r="K396" s="92" t="str">
        <f>'94KMInput'!AD489</f>
        <v/>
      </c>
      <c r="L396" s="93"/>
      <c r="M396" s="94" t="str">
        <f>'94KMInput'!L489</f>
        <v/>
      </c>
      <c r="N396" s="90" t="str">
        <f>IF(M396="","",(IF(Q396='94KMInput'!K489,"","ERROR!")))</f>
        <v/>
      </c>
      <c r="O396" s="95"/>
      <c r="P396" s="96"/>
      <c r="Q396" s="69" t="str">
        <f t="shared" si="20"/>
        <v/>
      </c>
      <c r="R396" s="98"/>
      <c r="S396" s="98"/>
      <c r="T396" s="98"/>
      <c r="U396" s="99"/>
      <c r="V396" s="98"/>
      <c r="W396" s="98"/>
      <c r="X396" s="100" t="str">
        <f t="shared" si="21"/>
        <v/>
      </c>
      <c r="Y396" s="101"/>
      <c r="Z396" s="102"/>
      <c r="AA396" s="102"/>
      <c r="AB396" s="102"/>
      <c r="AC396" s="103" t="str">
        <f>'94KMInput'!T532</f>
        <v/>
      </c>
      <c r="AD396" s="104">
        <f>'94KMInput'!V532-'94KMInput'!U532</f>
        <v>0</v>
      </c>
      <c r="AE396" s="105" t="str">
        <f t="shared" si="4"/>
        <v/>
      </c>
      <c r="AF396" s="106"/>
      <c r="AG396" s="107"/>
      <c r="AH396" s="108" t="str">
        <f>HYPERLINK('94KMInput'!AE532)</f>
        <v/>
      </c>
      <c r="AI396" s="108" t="str">
        <f>HYPERLINK('94KMInput'!AF532)</f>
        <v/>
      </c>
      <c r="AJ396" s="108" t="str">
        <f>HYPERLINK('94KMInput'!AG532)</f>
        <v/>
      </c>
      <c r="AK396" s="108" t="str">
        <f>HYPERLINK('94KMInput'!AH532)</f>
        <v/>
      </c>
      <c r="AL396" s="108" t="str">
        <f>HYPERLINK('94KMInput'!AI532)</f>
        <v/>
      </c>
      <c r="AM396" s="108" t="str">
        <f>HYPERLINK('94KMInput'!AJ532)</f>
        <v/>
      </c>
      <c r="AN396" s="108" t="str">
        <f>HYPERLINK('94KMInput'!AK532)</f>
        <v/>
      </c>
      <c r="AO396" s="108" t="str">
        <f>HYPERLINK('94KMInput'!AL532)</f>
        <v/>
      </c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  <c r="CH396" s="88"/>
      <c r="CI396" s="88"/>
      <c r="CJ396" s="88"/>
      <c r="CK396" s="88"/>
      <c r="CL396" s="88"/>
      <c r="CM396" s="88"/>
      <c r="CN396" s="88"/>
      <c r="CO396" s="88"/>
      <c r="CP396" s="88"/>
      <c r="CQ396" s="88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</row>
    <row r="397" ht="10.5" customHeight="1">
      <c r="A397" s="87" t="str">
        <f t="shared" si="1"/>
        <v/>
      </c>
      <c r="B397" s="88" t="str">
        <f t="shared" si="2"/>
        <v/>
      </c>
      <c r="C397" s="88" t="str">
        <f t="shared" si="3"/>
        <v/>
      </c>
      <c r="D397" s="89" t="str">
        <f>'94KMInput'!B490</f>
        <v/>
      </c>
      <c r="E397" s="90" t="str">
        <f t="shared" si="19"/>
        <v/>
      </c>
      <c r="F397" s="91" t="str">
        <f>'94KMInput'!H490</f>
        <v/>
      </c>
      <c r="G397" s="90" t="str">
        <f>'94KMInput'!O490</f>
        <v/>
      </c>
      <c r="H397" s="90" t="str">
        <f>'94KMInput'!P490</f>
        <v/>
      </c>
      <c r="I397" s="90" t="str">
        <f>'94KMInput'!R490</f>
        <v/>
      </c>
      <c r="J397" s="91" t="str">
        <f>'94KMInput'!S490</f>
        <v/>
      </c>
      <c r="K397" s="92" t="str">
        <f>'94KMInput'!AD490</f>
        <v/>
      </c>
      <c r="L397" s="93"/>
      <c r="M397" s="94" t="str">
        <f>'94KMInput'!L490</f>
        <v/>
      </c>
      <c r="N397" s="90" t="str">
        <f>IF(M397="","",(IF(Q397='94KMInput'!K490,"","ERROR!")))</f>
        <v/>
      </c>
      <c r="O397" s="95"/>
      <c r="P397" s="96"/>
      <c r="Q397" s="69" t="str">
        <f t="shared" si="20"/>
        <v/>
      </c>
      <c r="R397" s="98"/>
      <c r="S397" s="98"/>
      <c r="T397" s="98"/>
      <c r="U397" s="99"/>
      <c r="V397" s="98"/>
      <c r="W397" s="98"/>
      <c r="X397" s="100" t="str">
        <f t="shared" si="21"/>
        <v/>
      </c>
      <c r="Y397" s="101"/>
      <c r="Z397" s="102"/>
      <c r="AA397" s="102"/>
      <c r="AB397" s="102"/>
      <c r="AC397" s="103" t="str">
        <f>'94KMInput'!T533</f>
        <v/>
      </c>
      <c r="AD397" s="104">
        <f>'94KMInput'!V533-'94KMInput'!U533</f>
        <v>0</v>
      </c>
      <c r="AE397" s="105" t="str">
        <f t="shared" si="4"/>
        <v/>
      </c>
      <c r="AF397" s="106"/>
      <c r="AG397" s="107"/>
      <c r="AH397" s="108" t="str">
        <f>HYPERLINK('94KMInput'!AE533)</f>
        <v/>
      </c>
      <c r="AI397" s="108" t="str">
        <f>HYPERLINK('94KMInput'!AF533)</f>
        <v/>
      </c>
      <c r="AJ397" s="108" t="str">
        <f>HYPERLINK('94KMInput'!AG533)</f>
        <v/>
      </c>
      <c r="AK397" s="108" t="str">
        <f>HYPERLINK('94KMInput'!AH533)</f>
        <v/>
      </c>
      <c r="AL397" s="108" t="str">
        <f>HYPERLINK('94KMInput'!AI533)</f>
        <v/>
      </c>
      <c r="AM397" s="108" t="str">
        <f>HYPERLINK('94KMInput'!AJ533)</f>
        <v/>
      </c>
      <c r="AN397" s="108" t="str">
        <f>HYPERLINK('94KMInput'!AK533)</f>
        <v/>
      </c>
      <c r="AO397" s="108" t="str">
        <f>HYPERLINK('94KMInput'!AL533)</f>
        <v/>
      </c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  <c r="CH397" s="88"/>
      <c r="CI397" s="88"/>
      <c r="CJ397" s="88"/>
      <c r="CK397" s="88"/>
      <c r="CL397" s="88"/>
      <c r="CM397" s="88"/>
      <c r="CN397" s="88"/>
      <c r="CO397" s="88"/>
      <c r="CP397" s="88"/>
      <c r="CQ397" s="88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</row>
    <row r="398" ht="10.5" customHeight="1">
      <c r="A398" s="87" t="str">
        <f t="shared" si="1"/>
        <v/>
      </c>
      <c r="B398" s="88" t="str">
        <f t="shared" si="2"/>
        <v/>
      </c>
      <c r="C398" s="88" t="str">
        <f t="shared" si="3"/>
        <v/>
      </c>
      <c r="D398" s="89" t="str">
        <f>'94KMInput'!B491</f>
        <v/>
      </c>
      <c r="E398" s="90" t="str">
        <f t="shared" si="19"/>
        <v/>
      </c>
      <c r="F398" s="91" t="str">
        <f>'94KMInput'!H491</f>
        <v/>
      </c>
      <c r="G398" s="90" t="str">
        <f>'94KMInput'!O491</f>
        <v/>
      </c>
      <c r="H398" s="90" t="str">
        <f>'94KMInput'!P491</f>
        <v/>
      </c>
      <c r="I398" s="90" t="str">
        <f>'94KMInput'!R491</f>
        <v/>
      </c>
      <c r="J398" s="91" t="str">
        <f>'94KMInput'!S491</f>
        <v/>
      </c>
      <c r="K398" s="92" t="str">
        <f>'94KMInput'!AD491</f>
        <v/>
      </c>
      <c r="L398" s="93"/>
      <c r="M398" s="94" t="str">
        <f>'94KMInput'!L491</f>
        <v/>
      </c>
      <c r="N398" s="90" t="str">
        <f>IF(M398="","",(IF(Q398='94KMInput'!K491,"","ERROR!")))</f>
        <v/>
      </c>
      <c r="O398" s="95"/>
      <c r="P398" s="96"/>
      <c r="Q398" s="69" t="str">
        <f t="shared" si="20"/>
        <v/>
      </c>
      <c r="R398" s="98"/>
      <c r="S398" s="98"/>
      <c r="T398" s="98"/>
      <c r="U398" s="99"/>
      <c r="V398" s="98"/>
      <c r="W398" s="98"/>
      <c r="X398" s="100" t="str">
        <f t="shared" si="21"/>
        <v/>
      </c>
      <c r="Y398" s="101"/>
      <c r="Z398" s="102"/>
      <c r="AA398" s="102"/>
      <c r="AB398" s="102"/>
      <c r="AC398" s="103" t="str">
        <f>'94KMInput'!T534</f>
        <v/>
      </c>
      <c r="AD398" s="104">
        <f>'94KMInput'!V534-'94KMInput'!U534</f>
        <v>0</v>
      </c>
      <c r="AE398" s="105" t="str">
        <f t="shared" si="4"/>
        <v/>
      </c>
      <c r="AF398" s="106"/>
      <c r="AG398" s="107"/>
      <c r="AH398" s="108" t="str">
        <f>HYPERLINK('94KMInput'!AE534)</f>
        <v/>
      </c>
      <c r="AI398" s="108" t="str">
        <f>HYPERLINK('94KMInput'!AF534)</f>
        <v/>
      </c>
      <c r="AJ398" s="108" t="str">
        <f>HYPERLINK('94KMInput'!AG534)</f>
        <v/>
      </c>
      <c r="AK398" s="108" t="str">
        <f>HYPERLINK('94KMInput'!AH534)</f>
        <v/>
      </c>
      <c r="AL398" s="108" t="str">
        <f>HYPERLINK('94KMInput'!AI534)</f>
        <v/>
      </c>
      <c r="AM398" s="108" t="str">
        <f>HYPERLINK('94KMInput'!AJ534)</f>
        <v/>
      </c>
      <c r="AN398" s="108" t="str">
        <f>HYPERLINK('94KMInput'!AK534)</f>
        <v/>
      </c>
      <c r="AO398" s="108" t="str">
        <f>HYPERLINK('94KMInput'!AL534)</f>
        <v/>
      </c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  <c r="CH398" s="88"/>
      <c r="CI398" s="88"/>
      <c r="CJ398" s="88"/>
      <c r="CK398" s="88"/>
      <c r="CL398" s="88"/>
      <c r="CM398" s="88"/>
      <c r="CN398" s="88"/>
      <c r="CO398" s="88"/>
      <c r="CP398" s="88"/>
      <c r="CQ398" s="88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</row>
    <row r="399" ht="10.5" customHeight="1">
      <c r="A399" s="87" t="str">
        <f t="shared" si="1"/>
        <v/>
      </c>
      <c r="B399" s="88" t="str">
        <f t="shared" si="2"/>
        <v/>
      </c>
      <c r="C399" s="88" t="str">
        <f t="shared" si="3"/>
        <v/>
      </c>
      <c r="D399" s="89" t="str">
        <f>'94KMInput'!B492</f>
        <v/>
      </c>
      <c r="E399" s="90" t="str">
        <f t="shared" si="19"/>
        <v/>
      </c>
      <c r="F399" s="91" t="str">
        <f>'94KMInput'!H492</f>
        <v/>
      </c>
      <c r="G399" s="90" t="str">
        <f>'94KMInput'!O492</f>
        <v/>
      </c>
      <c r="H399" s="90" t="str">
        <f>'94KMInput'!P492</f>
        <v/>
      </c>
      <c r="I399" s="90" t="str">
        <f>'94KMInput'!R492</f>
        <v/>
      </c>
      <c r="J399" s="91" t="str">
        <f>'94KMInput'!S492</f>
        <v/>
      </c>
      <c r="K399" s="92" t="str">
        <f>'94KMInput'!AD492</f>
        <v/>
      </c>
      <c r="L399" s="93"/>
      <c r="M399" s="94" t="str">
        <f>'94KMInput'!L492</f>
        <v/>
      </c>
      <c r="N399" s="90" t="str">
        <f>IF(M399="","",(IF(Q399='94KMInput'!K492,"","ERROR!")))</f>
        <v/>
      </c>
      <c r="O399" s="95"/>
      <c r="P399" s="96"/>
      <c r="Q399" s="69" t="str">
        <f t="shared" si="20"/>
        <v/>
      </c>
      <c r="R399" s="98"/>
      <c r="S399" s="98"/>
      <c r="T399" s="98"/>
      <c r="U399" s="99"/>
      <c r="V399" s="98"/>
      <c r="W399" s="98"/>
      <c r="X399" s="100" t="str">
        <f t="shared" si="21"/>
        <v/>
      </c>
      <c r="Y399" s="101"/>
      <c r="Z399" s="102"/>
      <c r="AA399" s="102"/>
      <c r="AB399" s="102"/>
      <c r="AC399" s="103" t="str">
        <f>'94KMInput'!T535</f>
        <v/>
      </c>
      <c r="AD399" s="104">
        <f>'94KMInput'!V535-'94KMInput'!U535</f>
        <v>0</v>
      </c>
      <c r="AE399" s="105" t="str">
        <f t="shared" si="4"/>
        <v/>
      </c>
      <c r="AF399" s="106"/>
      <c r="AG399" s="107"/>
      <c r="AH399" s="108" t="str">
        <f>HYPERLINK('94KMInput'!AE535)</f>
        <v/>
      </c>
      <c r="AI399" s="108" t="str">
        <f>HYPERLINK('94KMInput'!AF535)</f>
        <v/>
      </c>
      <c r="AJ399" s="108" t="str">
        <f>HYPERLINK('94KMInput'!AG535)</f>
        <v/>
      </c>
      <c r="AK399" s="108" t="str">
        <f>HYPERLINK('94KMInput'!AH535)</f>
        <v/>
      </c>
      <c r="AL399" s="108" t="str">
        <f>HYPERLINK('94KMInput'!AI535)</f>
        <v/>
      </c>
      <c r="AM399" s="108" t="str">
        <f>HYPERLINK('94KMInput'!AJ535)</f>
        <v/>
      </c>
      <c r="AN399" s="108" t="str">
        <f>HYPERLINK('94KMInput'!AK535)</f>
        <v/>
      </c>
      <c r="AO399" s="108" t="str">
        <f>HYPERLINK('94KMInput'!AL535)</f>
        <v/>
      </c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  <c r="CH399" s="88"/>
      <c r="CI399" s="88"/>
      <c r="CJ399" s="88"/>
      <c r="CK399" s="88"/>
      <c r="CL399" s="88"/>
      <c r="CM399" s="88"/>
      <c r="CN399" s="88"/>
      <c r="CO399" s="88"/>
      <c r="CP399" s="88"/>
      <c r="CQ399" s="88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</row>
    <row r="400" ht="10.5" customHeight="1">
      <c r="A400" s="87" t="str">
        <f t="shared" si="1"/>
        <v/>
      </c>
      <c r="B400" s="88" t="str">
        <f t="shared" si="2"/>
        <v/>
      </c>
      <c r="C400" s="88" t="str">
        <f t="shared" si="3"/>
        <v/>
      </c>
      <c r="D400" s="89" t="str">
        <f>'94KMInput'!B493</f>
        <v/>
      </c>
      <c r="E400" s="90" t="str">
        <f t="shared" si="19"/>
        <v/>
      </c>
      <c r="F400" s="91" t="str">
        <f>'94KMInput'!H493</f>
        <v/>
      </c>
      <c r="G400" s="90" t="str">
        <f>'94KMInput'!O493</f>
        <v/>
      </c>
      <c r="H400" s="90" t="str">
        <f>'94KMInput'!P493</f>
        <v/>
      </c>
      <c r="I400" s="90" t="str">
        <f>'94KMInput'!R493</f>
        <v/>
      </c>
      <c r="J400" s="91" t="str">
        <f>'94KMInput'!S493</f>
        <v/>
      </c>
      <c r="K400" s="92" t="str">
        <f>'94KMInput'!AD493</f>
        <v/>
      </c>
      <c r="L400" s="93"/>
      <c r="M400" s="94" t="str">
        <f>'94KMInput'!L493</f>
        <v/>
      </c>
      <c r="N400" s="90" t="str">
        <f>IF(M400="","",(IF(Q400='94KMInput'!K493,"","ERROR!")))</f>
        <v/>
      </c>
      <c r="O400" s="95"/>
      <c r="P400" s="96"/>
      <c r="Q400" s="69" t="str">
        <f t="shared" si="20"/>
        <v/>
      </c>
      <c r="R400" s="98"/>
      <c r="S400" s="98"/>
      <c r="T400" s="98"/>
      <c r="U400" s="99"/>
      <c r="V400" s="98"/>
      <c r="W400" s="98"/>
      <c r="X400" s="100" t="str">
        <f t="shared" si="21"/>
        <v/>
      </c>
      <c r="Y400" s="101"/>
      <c r="Z400" s="102"/>
      <c r="AA400" s="102"/>
      <c r="AB400" s="102"/>
      <c r="AC400" s="103" t="str">
        <f>'94KMInput'!T536</f>
        <v/>
      </c>
      <c r="AD400" s="104">
        <f>'94KMInput'!V536-'94KMInput'!U536</f>
        <v>0</v>
      </c>
      <c r="AE400" s="105" t="str">
        <f t="shared" si="4"/>
        <v/>
      </c>
      <c r="AF400" s="106"/>
      <c r="AG400" s="107"/>
      <c r="AH400" s="108" t="str">
        <f>HYPERLINK('94KMInput'!AE536)</f>
        <v/>
      </c>
      <c r="AI400" s="108" t="str">
        <f>HYPERLINK('94KMInput'!AF536)</f>
        <v/>
      </c>
      <c r="AJ400" s="108" t="str">
        <f>HYPERLINK('94KMInput'!AG536)</f>
        <v/>
      </c>
      <c r="AK400" s="108" t="str">
        <f>HYPERLINK('94KMInput'!AH536)</f>
        <v/>
      </c>
      <c r="AL400" s="108" t="str">
        <f>HYPERLINK('94KMInput'!AI536)</f>
        <v/>
      </c>
      <c r="AM400" s="108" t="str">
        <f>HYPERLINK('94KMInput'!AJ536)</f>
        <v/>
      </c>
      <c r="AN400" s="108" t="str">
        <f>HYPERLINK('94KMInput'!AK536)</f>
        <v/>
      </c>
      <c r="AO400" s="108" t="str">
        <f>HYPERLINK('94KMInput'!AL536)</f>
        <v/>
      </c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  <c r="CH400" s="88"/>
      <c r="CI400" s="88"/>
      <c r="CJ400" s="88"/>
      <c r="CK400" s="88"/>
      <c r="CL400" s="88"/>
      <c r="CM400" s="88"/>
      <c r="CN400" s="88"/>
      <c r="CO400" s="88"/>
      <c r="CP400" s="88"/>
      <c r="CQ400" s="88"/>
      <c r="CR400" s="88"/>
      <c r="CS400" s="88"/>
      <c r="CT400" s="88"/>
      <c r="CU400" s="88"/>
      <c r="CV400" s="88"/>
      <c r="CW400" s="88"/>
      <c r="CX400" s="88"/>
      <c r="CY400" s="88"/>
      <c r="CZ400" s="88"/>
      <c r="DA400" s="88"/>
      <c r="DB400" s="88"/>
      <c r="DC400" s="88"/>
    </row>
    <row r="401" ht="10.5" customHeight="1">
      <c r="A401" s="87" t="str">
        <f t="shared" si="1"/>
        <v/>
      </c>
      <c r="B401" s="88" t="str">
        <f t="shared" si="2"/>
        <v/>
      </c>
      <c r="C401" s="88" t="str">
        <f t="shared" si="3"/>
        <v/>
      </c>
      <c r="D401" s="89" t="str">
        <f>'94KMInput'!B494</f>
        <v/>
      </c>
      <c r="E401" s="90" t="str">
        <f t="shared" si="19"/>
        <v/>
      </c>
      <c r="F401" s="91" t="str">
        <f>'94KMInput'!H494</f>
        <v/>
      </c>
      <c r="G401" s="90" t="str">
        <f>'94KMInput'!O494</f>
        <v/>
      </c>
      <c r="H401" s="90" t="str">
        <f>'94KMInput'!P494</f>
        <v/>
      </c>
      <c r="I401" s="90" t="str">
        <f>'94KMInput'!R494</f>
        <v/>
      </c>
      <c r="J401" s="91" t="str">
        <f>'94KMInput'!S494</f>
        <v/>
      </c>
      <c r="K401" s="92" t="str">
        <f>'94KMInput'!AD494</f>
        <v/>
      </c>
      <c r="L401" s="93"/>
      <c r="M401" s="94" t="str">
        <f>'94KMInput'!L494</f>
        <v/>
      </c>
      <c r="N401" s="90" t="str">
        <f>IF(M401="","",(IF(Q401='94KMInput'!K494,"","ERROR!")))</f>
        <v/>
      </c>
      <c r="O401" s="95"/>
      <c r="P401" s="96"/>
      <c r="Q401" s="69" t="str">
        <f t="shared" si="20"/>
        <v/>
      </c>
      <c r="R401" s="98"/>
      <c r="S401" s="98"/>
      <c r="T401" s="98"/>
      <c r="U401" s="99"/>
      <c r="V401" s="98"/>
      <c r="W401" s="98"/>
      <c r="X401" s="100" t="str">
        <f t="shared" si="21"/>
        <v/>
      </c>
      <c r="Y401" s="101"/>
      <c r="Z401" s="102"/>
      <c r="AA401" s="102"/>
      <c r="AB401" s="102"/>
      <c r="AC401" s="103" t="str">
        <f>'94KMInput'!T537</f>
        <v/>
      </c>
      <c r="AD401" s="104">
        <f>'94KMInput'!V537-'94KMInput'!U537</f>
        <v>0</v>
      </c>
      <c r="AE401" s="105" t="str">
        <f t="shared" si="4"/>
        <v/>
      </c>
      <c r="AF401" s="106"/>
      <c r="AG401" s="107"/>
      <c r="AH401" s="108" t="str">
        <f>HYPERLINK('94KMInput'!AE537)</f>
        <v/>
      </c>
      <c r="AI401" s="108" t="str">
        <f>HYPERLINK('94KMInput'!AF537)</f>
        <v/>
      </c>
      <c r="AJ401" s="108" t="str">
        <f>HYPERLINK('94KMInput'!AG537)</f>
        <v/>
      </c>
      <c r="AK401" s="108" t="str">
        <f>HYPERLINK('94KMInput'!AH537)</f>
        <v/>
      </c>
      <c r="AL401" s="108" t="str">
        <f>HYPERLINK('94KMInput'!AI537)</f>
        <v/>
      </c>
      <c r="AM401" s="108" t="str">
        <f>HYPERLINK('94KMInput'!AJ537)</f>
        <v/>
      </c>
      <c r="AN401" s="108" t="str">
        <f>HYPERLINK('94KMInput'!AK537)</f>
        <v/>
      </c>
      <c r="AO401" s="108" t="str">
        <f>HYPERLINK('94KMInput'!AL537)</f>
        <v/>
      </c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  <c r="CH401" s="88"/>
      <c r="CI401" s="88"/>
      <c r="CJ401" s="88"/>
      <c r="CK401" s="88"/>
      <c r="CL401" s="88"/>
      <c r="CM401" s="88"/>
      <c r="CN401" s="88"/>
      <c r="CO401" s="88"/>
      <c r="CP401" s="88"/>
      <c r="CQ401" s="88"/>
      <c r="CR401" s="88"/>
      <c r="CS401" s="88"/>
      <c r="CT401" s="88"/>
      <c r="CU401" s="88"/>
      <c r="CV401" s="88"/>
      <c r="CW401" s="88"/>
      <c r="CX401" s="88"/>
      <c r="CY401" s="88"/>
      <c r="CZ401" s="88"/>
      <c r="DA401" s="88"/>
      <c r="DB401" s="88"/>
      <c r="DC401" s="88"/>
    </row>
    <row r="402" ht="10.5" customHeight="1">
      <c r="A402" s="87" t="str">
        <f t="shared" si="1"/>
        <v/>
      </c>
      <c r="B402" s="88" t="str">
        <f t="shared" si="2"/>
        <v/>
      </c>
      <c r="C402" s="88" t="str">
        <f t="shared" si="3"/>
        <v/>
      </c>
      <c r="D402" s="89" t="str">
        <f>'94KMInput'!B495</f>
        <v/>
      </c>
      <c r="E402" s="90" t="str">
        <f t="shared" si="19"/>
        <v/>
      </c>
      <c r="F402" s="91" t="str">
        <f>'94KMInput'!H495</f>
        <v/>
      </c>
      <c r="G402" s="90" t="str">
        <f>'94KMInput'!O495</f>
        <v/>
      </c>
      <c r="H402" s="90" t="str">
        <f>'94KMInput'!P495</f>
        <v/>
      </c>
      <c r="I402" s="90" t="str">
        <f>'94KMInput'!R495</f>
        <v/>
      </c>
      <c r="J402" s="91" t="str">
        <f>'94KMInput'!S495</f>
        <v/>
      </c>
      <c r="K402" s="92" t="str">
        <f>'94KMInput'!AD495</f>
        <v/>
      </c>
      <c r="L402" s="93"/>
      <c r="M402" s="94" t="str">
        <f>'94KMInput'!L495</f>
        <v/>
      </c>
      <c r="N402" s="90" t="str">
        <f>IF(M402="","",(IF(Q402='94KMInput'!K495,"","ERROR!")))</f>
        <v/>
      </c>
      <c r="O402" s="95"/>
      <c r="P402" s="96"/>
      <c r="Q402" s="69" t="str">
        <f t="shared" si="20"/>
        <v/>
      </c>
      <c r="R402" s="98"/>
      <c r="S402" s="98"/>
      <c r="T402" s="98"/>
      <c r="U402" s="99"/>
      <c r="V402" s="98"/>
      <c r="W402" s="98"/>
      <c r="X402" s="100" t="str">
        <f t="shared" si="21"/>
        <v/>
      </c>
      <c r="Y402" s="101"/>
      <c r="Z402" s="102"/>
      <c r="AA402" s="102"/>
      <c r="AB402" s="102"/>
      <c r="AC402" s="103" t="str">
        <f>'94KMInput'!T538</f>
        <v/>
      </c>
      <c r="AD402" s="104">
        <f>'94KMInput'!V538-'94KMInput'!U538</f>
        <v>0</v>
      </c>
      <c r="AE402" s="105" t="str">
        <f t="shared" si="4"/>
        <v/>
      </c>
      <c r="AF402" s="106"/>
      <c r="AG402" s="107"/>
      <c r="AH402" s="108" t="str">
        <f>HYPERLINK('94KMInput'!AE538)</f>
        <v/>
      </c>
      <c r="AI402" s="108" t="str">
        <f>HYPERLINK('94KMInput'!AF538)</f>
        <v/>
      </c>
      <c r="AJ402" s="108" t="str">
        <f>HYPERLINK('94KMInput'!AG538)</f>
        <v/>
      </c>
      <c r="AK402" s="108" t="str">
        <f>HYPERLINK('94KMInput'!AH538)</f>
        <v/>
      </c>
      <c r="AL402" s="108" t="str">
        <f>HYPERLINK('94KMInput'!AI538)</f>
        <v/>
      </c>
      <c r="AM402" s="108" t="str">
        <f>HYPERLINK('94KMInput'!AJ538)</f>
        <v/>
      </c>
      <c r="AN402" s="108" t="str">
        <f>HYPERLINK('94KMInput'!AK538)</f>
        <v/>
      </c>
      <c r="AO402" s="108" t="str">
        <f>HYPERLINK('94KMInput'!AL538)</f>
        <v/>
      </c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  <c r="CH402" s="88"/>
      <c r="CI402" s="88"/>
      <c r="CJ402" s="88"/>
      <c r="CK402" s="88"/>
      <c r="CL402" s="88"/>
      <c r="CM402" s="88"/>
      <c r="CN402" s="88"/>
      <c r="CO402" s="88"/>
      <c r="CP402" s="88"/>
      <c r="CQ402" s="88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</row>
    <row r="403" ht="10.5" customHeight="1">
      <c r="A403" s="87" t="str">
        <f t="shared" si="1"/>
        <v/>
      </c>
      <c r="B403" s="88" t="str">
        <f t="shared" si="2"/>
        <v/>
      </c>
      <c r="C403" s="88" t="str">
        <f t="shared" si="3"/>
        <v/>
      </c>
      <c r="D403" s="89" t="str">
        <f>'94KMInput'!B496</f>
        <v/>
      </c>
      <c r="E403" s="90" t="str">
        <f t="shared" si="19"/>
        <v/>
      </c>
      <c r="F403" s="91" t="str">
        <f>'94KMInput'!H496</f>
        <v/>
      </c>
      <c r="G403" s="90" t="str">
        <f>'94KMInput'!O496</f>
        <v/>
      </c>
      <c r="H403" s="90" t="str">
        <f>'94KMInput'!P496</f>
        <v/>
      </c>
      <c r="I403" s="90" t="str">
        <f>'94KMInput'!R496</f>
        <v/>
      </c>
      <c r="J403" s="91" t="str">
        <f>'94KMInput'!S496</f>
        <v/>
      </c>
      <c r="K403" s="92" t="str">
        <f>'94KMInput'!AD496</f>
        <v/>
      </c>
      <c r="L403" s="93"/>
      <c r="M403" s="94" t="str">
        <f>'94KMInput'!L496</f>
        <v/>
      </c>
      <c r="N403" s="90" t="str">
        <f>IF(M403="","",(IF(Q403='94KMInput'!K496,"","ERROR!")))</f>
        <v/>
      </c>
      <c r="O403" s="95"/>
      <c r="P403" s="96"/>
      <c r="Q403" s="69" t="str">
        <f t="shared" si="20"/>
        <v/>
      </c>
      <c r="R403" s="98"/>
      <c r="S403" s="98"/>
      <c r="T403" s="98"/>
      <c r="U403" s="99"/>
      <c r="V403" s="98"/>
      <c r="W403" s="98"/>
      <c r="X403" s="100" t="str">
        <f t="shared" si="21"/>
        <v/>
      </c>
      <c r="Y403" s="101"/>
      <c r="Z403" s="102"/>
      <c r="AA403" s="102"/>
      <c r="AB403" s="102"/>
      <c r="AC403" s="103" t="str">
        <f>'94KMInput'!T539</f>
        <v/>
      </c>
      <c r="AD403" s="104">
        <f>'94KMInput'!V539-'94KMInput'!U539</f>
        <v>0</v>
      </c>
      <c r="AE403" s="105" t="str">
        <f t="shared" si="4"/>
        <v/>
      </c>
      <c r="AF403" s="106"/>
      <c r="AG403" s="107"/>
      <c r="AH403" s="108" t="str">
        <f>HYPERLINK('94KMInput'!AE539)</f>
        <v/>
      </c>
      <c r="AI403" s="108" t="str">
        <f>HYPERLINK('94KMInput'!AF539)</f>
        <v/>
      </c>
      <c r="AJ403" s="108" t="str">
        <f>HYPERLINK('94KMInput'!AG539)</f>
        <v/>
      </c>
      <c r="AK403" s="108" t="str">
        <f>HYPERLINK('94KMInput'!AH539)</f>
        <v/>
      </c>
      <c r="AL403" s="108" t="str">
        <f>HYPERLINK('94KMInput'!AI539)</f>
        <v/>
      </c>
      <c r="AM403" s="108" t="str">
        <f>HYPERLINK('94KMInput'!AJ539)</f>
        <v/>
      </c>
      <c r="AN403" s="108" t="str">
        <f>HYPERLINK('94KMInput'!AK539)</f>
        <v/>
      </c>
      <c r="AO403" s="108" t="str">
        <f>HYPERLINK('94KMInput'!AL539)</f>
        <v/>
      </c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  <c r="CH403" s="88"/>
      <c r="CI403" s="88"/>
      <c r="CJ403" s="88"/>
      <c r="CK403" s="88"/>
      <c r="CL403" s="88"/>
      <c r="CM403" s="88"/>
      <c r="CN403" s="88"/>
      <c r="CO403" s="88"/>
      <c r="CP403" s="88"/>
      <c r="CQ403" s="88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</row>
    <row r="404" ht="10.5" customHeight="1">
      <c r="A404" s="87" t="str">
        <f t="shared" si="1"/>
        <v/>
      </c>
      <c r="B404" s="88" t="str">
        <f t="shared" si="2"/>
        <v/>
      </c>
      <c r="C404" s="88" t="str">
        <f t="shared" si="3"/>
        <v/>
      </c>
      <c r="D404" s="89" t="str">
        <f>'94KMInput'!B497</f>
        <v/>
      </c>
      <c r="E404" s="90" t="str">
        <f t="shared" si="19"/>
        <v/>
      </c>
      <c r="F404" s="91" t="str">
        <f>'94KMInput'!H497</f>
        <v/>
      </c>
      <c r="G404" s="90" t="str">
        <f>'94KMInput'!O497</f>
        <v/>
      </c>
      <c r="H404" s="90" t="str">
        <f>'94KMInput'!P497</f>
        <v/>
      </c>
      <c r="I404" s="90" t="str">
        <f>'94KMInput'!R497</f>
        <v/>
      </c>
      <c r="J404" s="91" t="str">
        <f>'94KMInput'!S497</f>
        <v/>
      </c>
      <c r="K404" s="92" t="str">
        <f>'94KMInput'!AD497</f>
        <v/>
      </c>
      <c r="L404" s="93"/>
      <c r="M404" s="94" t="str">
        <f>'94KMInput'!L497</f>
        <v/>
      </c>
      <c r="N404" s="90" t="str">
        <f>IF(M404="","",(IF(Q404='94KMInput'!K497,"","ERROR!")))</f>
        <v/>
      </c>
      <c r="O404" s="95"/>
      <c r="P404" s="96"/>
      <c r="Q404" s="69" t="str">
        <f t="shared" si="20"/>
        <v/>
      </c>
      <c r="R404" s="98"/>
      <c r="S404" s="98"/>
      <c r="T404" s="98"/>
      <c r="U404" s="99"/>
      <c r="V404" s="98"/>
      <c r="W404" s="98"/>
      <c r="X404" s="100" t="str">
        <f t="shared" si="21"/>
        <v/>
      </c>
      <c r="Y404" s="101"/>
      <c r="Z404" s="102"/>
      <c r="AA404" s="102"/>
      <c r="AB404" s="102"/>
      <c r="AC404" s="103" t="str">
        <f>'94KMInput'!T540</f>
        <v/>
      </c>
      <c r="AD404" s="104">
        <f>'94KMInput'!V540-'94KMInput'!U540</f>
        <v>0</v>
      </c>
      <c r="AE404" s="105" t="str">
        <f t="shared" si="4"/>
        <v/>
      </c>
      <c r="AF404" s="106"/>
      <c r="AG404" s="107"/>
      <c r="AH404" s="108" t="str">
        <f>HYPERLINK('94KMInput'!AE540)</f>
        <v/>
      </c>
      <c r="AI404" s="108" t="str">
        <f>HYPERLINK('94KMInput'!AF540)</f>
        <v/>
      </c>
      <c r="AJ404" s="108" t="str">
        <f>HYPERLINK('94KMInput'!AG540)</f>
        <v/>
      </c>
      <c r="AK404" s="108" t="str">
        <f>HYPERLINK('94KMInput'!AH540)</f>
        <v/>
      </c>
      <c r="AL404" s="108" t="str">
        <f>HYPERLINK('94KMInput'!AI540)</f>
        <v/>
      </c>
      <c r="AM404" s="108" t="str">
        <f>HYPERLINK('94KMInput'!AJ540)</f>
        <v/>
      </c>
      <c r="AN404" s="108" t="str">
        <f>HYPERLINK('94KMInput'!AK540)</f>
        <v/>
      </c>
      <c r="AO404" s="108" t="str">
        <f>HYPERLINK('94KMInput'!AL540)</f>
        <v/>
      </c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  <c r="CH404" s="88"/>
      <c r="CI404" s="88"/>
      <c r="CJ404" s="88"/>
      <c r="CK404" s="88"/>
      <c r="CL404" s="88"/>
      <c r="CM404" s="88"/>
      <c r="CN404" s="88"/>
      <c r="CO404" s="88"/>
      <c r="CP404" s="88"/>
      <c r="CQ404" s="88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</row>
    <row r="405" ht="10.5" customHeight="1">
      <c r="A405" s="87" t="str">
        <f t="shared" si="1"/>
        <v/>
      </c>
      <c r="B405" s="88" t="str">
        <f t="shared" si="2"/>
        <v/>
      </c>
      <c r="C405" s="88" t="str">
        <f t="shared" si="3"/>
        <v/>
      </c>
      <c r="D405" s="89" t="str">
        <f>'94KMInput'!B498</f>
        <v/>
      </c>
      <c r="E405" s="90" t="str">
        <f t="shared" si="19"/>
        <v/>
      </c>
      <c r="F405" s="91" t="str">
        <f>'94KMInput'!H498</f>
        <v/>
      </c>
      <c r="G405" s="90" t="str">
        <f>'94KMInput'!O498</f>
        <v/>
      </c>
      <c r="H405" s="90" t="str">
        <f>'94KMInput'!P498</f>
        <v/>
      </c>
      <c r="I405" s="90" t="str">
        <f>'94KMInput'!R498</f>
        <v/>
      </c>
      <c r="J405" s="91" t="str">
        <f>'94KMInput'!S498</f>
        <v/>
      </c>
      <c r="K405" s="92" t="str">
        <f>'94KMInput'!AD498</f>
        <v/>
      </c>
      <c r="L405" s="93"/>
      <c r="M405" s="94" t="str">
        <f>'94KMInput'!L498</f>
        <v/>
      </c>
      <c r="N405" s="90" t="str">
        <f>IF(M405="","",(IF(Q405='94KMInput'!K498,"","ERROR!")))</f>
        <v/>
      </c>
      <c r="O405" s="95"/>
      <c r="P405" s="96"/>
      <c r="Q405" s="69" t="str">
        <f t="shared" si="20"/>
        <v/>
      </c>
      <c r="R405" s="98"/>
      <c r="S405" s="98"/>
      <c r="T405" s="98"/>
      <c r="U405" s="99"/>
      <c r="V405" s="98"/>
      <c r="W405" s="98"/>
      <c r="X405" s="100" t="str">
        <f t="shared" si="21"/>
        <v/>
      </c>
      <c r="Y405" s="101"/>
      <c r="Z405" s="102"/>
      <c r="AA405" s="102"/>
      <c r="AB405" s="102"/>
      <c r="AC405" s="103" t="str">
        <f>'94KMInput'!T541</f>
        <v/>
      </c>
      <c r="AD405" s="104">
        <f>'94KMInput'!V541-'94KMInput'!U541</f>
        <v>0</v>
      </c>
      <c r="AE405" s="105" t="str">
        <f t="shared" si="4"/>
        <v/>
      </c>
      <c r="AF405" s="106"/>
      <c r="AG405" s="107"/>
      <c r="AH405" s="108" t="str">
        <f>HYPERLINK('94KMInput'!AE541)</f>
        <v/>
      </c>
      <c r="AI405" s="108" t="str">
        <f>HYPERLINK('94KMInput'!AF541)</f>
        <v/>
      </c>
      <c r="AJ405" s="108" t="str">
        <f>HYPERLINK('94KMInput'!AG541)</f>
        <v/>
      </c>
      <c r="AK405" s="108" t="str">
        <f>HYPERLINK('94KMInput'!AH541)</f>
        <v/>
      </c>
      <c r="AL405" s="108" t="str">
        <f>HYPERLINK('94KMInput'!AI541)</f>
        <v/>
      </c>
      <c r="AM405" s="108" t="str">
        <f>HYPERLINK('94KMInput'!AJ541)</f>
        <v/>
      </c>
      <c r="AN405" s="108" t="str">
        <f>HYPERLINK('94KMInput'!AK541)</f>
        <v/>
      </c>
      <c r="AO405" s="108" t="str">
        <f>HYPERLINK('94KMInput'!AL541)</f>
        <v/>
      </c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  <c r="CH405" s="88"/>
      <c r="CI405" s="88"/>
      <c r="CJ405" s="88"/>
      <c r="CK405" s="88"/>
      <c r="CL405" s="88"/>
      <c r="CM405" s="88"/>
      <c r="CN405" s="88"/>
      <c r="CO405" s="88"/>
      <c r="CP405" s="88"/>
      <c r="CQ405" s="88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</row>
    <row r="406" ht="10.5" customHeight="1">
      <c r="A406" s="87" t="str">
        <f t="shared" si="1"/>
        <v/>
      </c>
      <c r="B406" s="88" t="str">
        <f t="shared" si="2"/>
        <v/>
      </c>
      <c r="C406" s="88" t="str">
        <f t="shared" si="3"/>
        <v/>
      </c>
      <c r="D406" s="89" t="str">
        <f>'94KMInput'!B499</f>
        <v/>
      </c>
      <c r="E406" s="90" t="str">
        <f t="shared" si="19"/>
        <v/>
      </c>
      <c r="F406" s="91" t="str">
        <f>'94KMInput'!H499</f>
        <v/>
      </c>
      <c r="G406" s="90" t="str">
        <f>'94KMInput'!O499</f>
        <v/>
      </c>
      <c r="H406" s="90" t="str">
        <f>'94KMInput'!P499</f>
        <v/>
      </c>
      <c r="I406" s="90" t="str">
        <f>'94KMInput'!R499</f>
        <v/>
      </c>
      <c r="J406" s="91" t="str">
        <f>'94KMInput'!S499</f>
        <v/>
      </c>
      <c r="K406" s="92" t="str">
        <f>'94KMInput'!AD499</f>
        <v/>
      </c>
      <c r="L406" s="93"/>
      <c r="M406" s="94" t="str">
        <f>'94KMInput'!L499</f>
        <v/>
      </c>
      <c r="N406" s="90" t="str">
        <f>IF(M406="","",(IF(Q406='94KMInput'!K499,"","ERROR!")))</f>
        <v/>
      </c>
      <c r="O406" s="95"/>
      <c r="P406" s="96"/>
      <c r="Q406" s="69" t="str">
        <f t="shared" si="20"/>
        <v/>
      </c>
      <c r="R406" s="98"/>
      <c r="S406" s="98"/>
      <c r="T406" s="98"/>
      <c r="U406" s="99"/>
      <c r="V406" s="98"/>
      <c r="W406" s="98"/>
      <c r="X406" s="100" t="str">
        <f t="shared" si="21"/>
        <v/>
      </c>
      <c r="Y406" s="101"/>
      <c r="Z406" s="102"/>
      <c r="AA406" s="102"/>
      <c r="AB406" s="102"/>
      <c r="AC406" s="103" t="str">
        <f>'94KMInput'!T542</f>
        <v/>
      </c>
      <c r="AD406" s="104">
        <f>'94KMInput'!V542-'94KMInput'!U542</f>
        <v>0</v>
      </c>
      <c r="AE406" s="105" t="str">
        <f t="shared" si="4"/>
        <v/>
      </c>
      <c r="AF406" s="106"/>
      <c r="AG406" s="107"/>
      <c r="AH406" s="108" t="str">
        <f>HYPERLINK('94KMInput'!AE542)</f>
        <v/>
      </c>
      <c r="AI406" s="108" t="str">
        <f>HYPERLINK('94KMInput'!AF542)</f>
        <v/>
      </c>
      <c r="AJ406" s="108" t="str">
        <f>HYPERLINK('94KMInput'!AG542)</f>
        <v/>
      </c>
      <c r="AK406" s="108" t="str">
        <f>HYPERLINK('94KMInput'!AH542)</f>
        <v/>
      </c>
      <c r="AL406" s="108" t="str">
        <f>HYPERLINK('94KMInput'!AI542)</f>
        <v/>
      </c>
      <c r="AM406" s="108" t="str">
        <f>HYPERLINK('94KMInput'!AJ542)</f>
        <v/>
      </c>
      <c r="AN406" s="108" t="str">
        <f>HYPERLINK('94KMInput'!AK542)</f>
        <v/>
      </c>
      <c r="AO406" s="108" t="str">
        <f>HYPERLINK('94KMInput'!AL542)</f>
        <v/>
      </c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  <c r="CH406" s="88"/>
      <c r="CI406" s="88"/>
      <c r="CJ406" s="88"/>
      <c r="CK406" s="88"/>
      <c r="CL406" s="88"/>
      <c r="CM406" s="88"/>
      <c r="CN406" s="88"/>
      <c r="CO406" s="88"/>
      <c r="CP406" s="88"/>
      <c r="CQ406" s="88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</row>
    <row r="407" ht="10.5" customHeight="1">
      <c r="A407" s="87" t="str">
        <f t="shared" si="1"/>
        <v/>
      </c>
      <c r="B407" s="88" t="str">
        <f t="shared" si="2"/>
        <v/>
      </c>
      <c r="C407" s="88" t="str">
        <f t="shared" si="3"/>
        <v/>
      </c>
      <c r="D407" s="89" t="str">
        <f>'94KMInput'!B500</f>
        <v/>
      </c>
      <c r="E407" s="90" t="str">
        <f t="shared" si="19"/>
        <v/>
      </c>
      <c r="F407" s="91" t="str">
        <f>'94KMInput'!H500</f>
        <v/>
      </c>
      <c r="G407" s="90" t="str">
        <f>'94KMInput'!O500</f>
        <v/>
      </c>
      <c r="H407" s="90" t="str">
        <f>'94KMInput'!P500</f>
        <v/>
      </c>
      <c r="I407" s="90" t="str">
        <f>'94KMInput'!R500</f>
        <v/>
      </c>
      <c r="J407" s="91" t="str">
        <f>'94KMInput'!S500</f>
        <v/>
      </c>
      <c r="K407" s="92" t="str">
        <f>'94KMInput'!AD500</f>
        <v/>
      </c>
      <c r="L407" s="93"/>
      <c r="M407" s="94" t="str">
        <f>'94KMInput'!L500</f>
        <v/>
      </c>
      <c r="N407" s="90" t="str">
        <f>IF(M407="","",(IF(Q407='94KMInput'!K500,"","ERROR!")))</f>
        <v/>
      </c>
      <c r="O407" s="95"/>
      <c r="P407" s="96"/>
      <c r="Q407" s="69" t="str">
        <f t="shared" si="20"/>
        <v/>
      </c>
      <c r="R407" s="98"/>
      <c r="S407" s="98"/>
      <c r="T407" s="98"/>
      <c r="U407" s="99"/>
      <c r="V407" s="98"/>
      <c r="W407" s="98"/>
      <c r="X407" s="100" t="str">
        <f t="shared" si="21"/>
        <v/>
      </c>
      <c r="Y407" s="101"/>
      <c r="Z407" s="102"/>
      <c r="AA407" s="102"/>
      <c r="AB407" s="102"/>
      <c r="AC407" s="103" t="str">
        <f>'94KMInput'!T543</f>
        <v/>
      </c>
      <c r="AD407" s="104">
        <f>'94KMInput'!V543-'94KMInput'!U543</f>
        <v>0</v>
      </c>
      <c r="AE407" s="105" t="str">
        <f t="shared" si="4"/>
        <v/>
      </c>
      <c r="AF407" s="106"/>
      <c r="AG407" s="107"/>
      <c r="AH407" s="108" t="str">
        <f>HYPERLINK('94KMInput'!AE543)</f>
        <v/>
      </c>
      <c r="AI407" s="108" t="str">
        <f>HYPERLINK('94KMInput'!AF543)</f>
        <v/>
      </c>
      <c r="AJ407" s="108" t="str">
        <f>HYPERLINK('94KMInput'!AG543)</f>
        <v/>
      </c>
      <c r="AK407" s="108" t="str">
        <f>HYPERLINK('94KMInput'!AH543)</f>
        <v/>
      </c>
      <c r="AL407" s="108" t="str">
        <f>HYPERLINK('94KMInput'!AI543)</f>
        <v/>
      </c>
      <c r="AM407" s="108" t="str">
        <f>HYPERLINK('94KMInput'!AJ543)</f>
        <v/>
      </c>
      <c r="AN407" s="108" t="str">
        <f>HYPERLINK('94KMInput'!AK543)</f>
        <v/>
      </c>
      <c r="AO407" s="108" t="str">
        <f>HYPERLINK('94KMInput'!AL543)</f>
        <v/>
      </c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  <c r="CH407" s="88"/>
      <c r="CI407" s="88"/>
      <c r="CJ407" s="88"/>
      <c r="CK407" s="88"/>
      <c r="CL407" s="88"/>
      <c r="CM407" s="88"/>
      <c r="CN407" s="88"/>
      <c r="CO407" s="88"/>
      <c r="CP407" s="88"/>
      <c r="CQ407" s="88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</row>
    <row r="408" ht="10.5" customHeight="1">
      <c r="A408" s="87" t="str">
        <f t="shared" si="1"/>
        <v/>
      </c>
      <c r="B408" s="88" t="str">
        <f t="shared" si="2"/>
        <v/>
      </c>
      <c r="C408" s="88" t="str">
        <f t="shared" si="3"/>
        <v/>
      </c>
      <c r="D408" s="89" t="str">
        <f>'94KMInput'!B501</f>
        <v/>
      </c>
      <c r="E408" s="90" t="str">
        <f t="shared" si="19"/>
        <v/>
      </c>
      <c r="F408" s="91" t="str">
        <f>'94KMInput'!H501</f>
        <v/>
      </c>
      <c r="G408" s="90" t="str">
        <f>'94KMInput'!O501</f>
        <v/>
      </c>
      <c r="H408" s="90" t="str">
        <f>'94KMInput'!P501</f>
        <v/>
      </c>
      <c r="I408" s="90" t="str">
        <f>'94KMInput'!R501</f>
        <v/>
      </c>
      <c r="J408" s="91" t="str">
        <f>'94KMInput'!S501</f>
        <v/>
      </c>
      <c r="K408" s="92" t="str">
        <f>'94KMInput'!AD501</f>
        <v/>
      </c>
      <c r="L408" s="93"/>
      <c r="M408" s="94" t="str">
        <f>'94KMInput'!L501</f>
        <v/>
      </c>
      <c r="N408" s="90" t="str">
        <f>IF(M408="","",(IF(Q408='94KMInput'!K501,"","ERROR!")))</f>
        <v/>
      </c>
      <c r="O408" s="95"/>
      <c r="P408" s="96"/>
      <c r="Q408" s="69" t="str">
        <f t="shared" si="20"/>
        <v/>
      </c>
      <c r="R408" s="98"/>
      <c r="S408" s="98"/>
      <c r="T408" s="98"/>
      <c r="U408" s="99"/>
      <c r="V408" s="98"/>
      <c r="W408" s="98"/>
      <c r="X408" s="100" t="str">
        <f t="shared" si="21"/>
        <v/>
      </c>
      <c r="Y408" s="101"/>
      <c r="Z408" s="102"/>
      <c r="AA408" s="102"/>
      <c r="AB408" s="102"/>
      <c r="AC408" s="103" t="str">
        <f>'94KMInput'!T544</f>
        <v/>
      </c>
      <c r="AD408" s="104">
        <f>'94KMInput'!V544-'94KMInput'!U544</f>
        <v>0</v>
      </c>
      <c r="AE408" s="105" t="str">
        <f t="shared" si="4"/>
        <v/>
      </c>
      <c r="AF408" s="106"/>
      <c r="AG408" s="107"/>
      <c r="AH408" s="108" t="str">
        <f>HYPERLINK('94KMInput'!AE544)</f>
        <v/>
      </c>
      <c r="AI408" s="108" t="str">
        <f>HYPERLINK('94KMInput'!AF544)</f>
        <v/>
      </c>
      <c r="AJ408" s="108" t="str">
        <f>HYPERLINK('94KMInput'!AG544)</f>
        <v/>
      </c>
      <c r="AK408" s="108" t="str">
        <f>HYPERLINK('94KMInput'!AH544)</f>
        <v/>
      </c>
      <c r="AL408" s="108" t="str">
        <f>HYPERLINK('94KMInput'!AI544)</f>
        <v/>
      </c>
      <c r="AM408" s="108" t="str">
        <f>HYPERLINK('94KMInput'!AJ544)</f>
        <v/>
      </c>
      <c r="AN408" s="108" t="str">
        <f>HYPERLINK('94KMInput'!AK544)</f>
        <v/>
      </c>
      <c r="AO408" s="108" t="str">
        <f>HYPERLINK('94KMInput'!AL544)</f>
        <v/>
      </c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  <c r="CH408" s="88"/>
      <c r="CI408" s="88"/>
      <c r="CJ408" s="88"/>
      <c r="CK408" s="88"/>
      <c r="CL408" s="88"/>
      <c r="CM408" s="88"/>
      <c r="CN408" s="88"/>
      <c r="CO408" s="88"/>
      <c r="CP408" s="88"/>
      <c r="CQ408" s="88"/>
      <c r="CR408" s="88"/>
      <c r="CS408" s="88"/>
      <c r="CT408" s="88"/>
      <c r="CU408" s="88"/>
      <c r="CV408" s="88"/>
      <c r="CW408" s="88"/>
      <c r="CX408" s="88"/>
      <c r="CY408" s="88"/>
      <c r="CZ408" s="88"/>
      <c r="DA408" s="88"/>
      <c r="DB408" s="88"/>
      <c r="DC408" s="88"/>
    </row>
    <row r="409" ht="10.5" customHeight="1">
      <c r="A409" s="87" t="str">
        <f t="shared" si="1"/>
        <v/>
      </c>
      <c r="B409" s="88" t="str">
        <f t="shared" si="2"/>
        <v/>
      </c>
      <c r="C409" s="88" t="str">
        <f t="shared" si="3"/>
        <v/>
      </c>
      <c r="D409" s="89" t="str">
        <f>'94KMInput'!B502</f>
        <v/>
      </c>
      <c r="E409" s="90" t="str">
        <f t="shared" si="19"/>
        <v/>
      </c>
      <c r="F409" s="91" t="str">
        <f>'94KMInput'!H502</f>
        <v/>
      </c>
      <c r="G409" s="90" t="str">
        <f>'94KMInput'!O502</f>
        <v/>
      </c>
      <c r="H409" s="90" t="str">
        <f>'94KMInput'!P502</f>
        <v/>
      </c>
      <c r="I409" s="90" t="str">
        <f>'94KMInput'!R502</f>
        <v/>
      </c>
      <c r="J409" s="91" t="str">
        <f>'94KMInput'!S502</f>
        <v/>
      </c>
      <c r="K409" s="92" t="str">
        <f>'94KMInput'!AD502</f>
        <v/>
      </c>
      <c r="L409" s="93"/>
      <c r="M409" s="94" t="str">
        <f>'94KMInput'!L502</f>
        <v/>
      </c>
      <c r="N409" s="90" t="str">
        <f>IF(M409="","",(IF(Q409='94KMInput'!K502,"","ERROR!")))</f>
        <v/>
      </c>
      <c r="O409" s="95"/>
      <c r="P409" s="96"/>
      <c r="Q409" s="69" t="str">
        <f t="shared" si="20"/>
        <v/>
      </c>
      <c r="R409" s="98"/>
      <c r="S409" s="98"/>
      <c r="T409" s="98"/>
      <c r="U409" s="99"/>
      <c r="V409" s="98"/>
      <c r="W409" s="98"/>
      <c r="X409" s="100" t="str">
        <f t="shared" si="21"/>
        <v/>
      </c>
      <c r="Y409" s="101"/>
      <c r="Z409" s="102"/>
      <c r="AA409" s="102"/>
      <c r="AB409" s="102"/>
      <c r="AC409" s="103" t="str">
        <f>'94KMInput'!T545</f>
        <v/>
      </c>
      <c r="AD409" s="104">
        <f>'94KMInput'!V545-'94KMInput'!U545</f>
        <v>0</v>
      </c>
      <c r="AE409" s="105" t="str">
        <f t="shared" si="4"/>
        <v/>
      </c>
      <c r="AF409" s="106"/>
      <c r="AG409" s="107"/>
      <c r="AH409" s="108" t="str">
        <f>HYPERLINK('94KMInput'!AE545)</f>
        <v/>
      </c>
      <c r="AI409" s="108" t="str">
        <f>HYPERLINK('94KMInput'!AF545)</f>
        <v/>
      </c>
      <c r="AJ409" s="108" t="str">
        <f>HYPERLINK('94KMInput'!AG545)</f>
        <v/>
      </c>
      <c r="AK409" s="108" t="str">
        <f>HYPERLINK('94KMInput'!AH545)</f>
        <v/>
      </c>
      <c r="AL409" s="108" t="str">
        <f>HYPERLINK('94KMInput'!AI545)</f>
        <v/>
      </c>
      <c r="AM409" s="108" t="str">
        <f>HYPERLINK('94KMInput'!AJ545)</f>
        <v/>
      </c>
      <c r="AN409" s="108" t="str">
        <f>HYPERLINK('94KMInput'!AK545)</f>
        <v/>
      </c>
      <c r="AO409" s="108" t="str">
        <f>HYPERLINK('94KMInput'!AL545)</f>
        <v/>
      </c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  <c r="CH409" s="88"/>
      <c r="CI409" s="88"/>
      <c r="CJ409" s="88"/>
      <c r="CK409" s="88"/>
      <c r="CL409" s="88"/>
      <c r="CM409" s="88"/>
      <c r="CN409" s="88"/>
      <c r="CO409" s="88"/>
      <c r="CP409" s="88"/>
      <c r="CQ409" s="88"/>
      <c r="CR409" s="88"/>
      <c r="CS409" s="88"/>
      <c r="CT409" s="88"/>
      <c r="CU409" s="88"/>
      <c r="CV409" s="88"/>
      <c r="CW409" s="88"/>
      <c r="CX409" s="88"/>
      <c r="CY409" s="88"/>
      <c r="CZ409" s="88"/>
      <c r="DA409" s="88"/>
      <c r="DB409" s="88"/>
      <c r="DC409" s="88"/>
    </row>
    <row r="410" ht="10.5" customHeight="1">
      <c r="A410" s="87" t="str">
        <f t="shared" si="1"/>
        <v/>
      </c>
      <c r="B410" s="88" t="str">
        <f t="shared" si="2"/>
        <v/>
      </c>
      <c r="C410" s="88" t="str">
        <f t="shared" si="3"/>
        <v/>
      </c>
      <c r="D410" s="89" t="str">
        <f>'94KMInput'!B503</f>
        <v/>
      </c>
      <c r="E410" s="90" t="str">
        <f t="shared" si="19"/>
        <v/>
      </c>
      <c r="F410" s="91" t="str">
        <f>'94KMInput'!H503</f>
        <v/>
      </c>
      <c r="G410" s="90" t="str">
        <f>'94KMInput'!O503</f>
        <v/>
      </c>
      <c r="H410" s="90" t="str">
        <f>'94KMInput'!P503</f>
        <v/>
      </c>
      <c r="I410" s="90" t="str">
        <f>'94KMInput'!R503</f>
        <v/>
      </c>
      <c r="J410" s="91" t="str">
        <f>'94KMInput'!S503</f>
        <v/>
      </c>
      <c r="K410" s="92" t="str">
        <f>'94KMInput'!AD503</f>
        <v/>
      </c>
      <c r="L410" s="93"/>
      <c r="M410" s="94" t="str">
        <f>'94KMInput'!L503</f>
        <v/>
      </c>
      <c r="N410" s="90" t="str">
        <f>IF(M410="","",(IF(Q410='94KMInput'!K503,"","ERROR!")))</f>
        <v/>
      </c>
      <c r="O410" s="95"/>
      <c r="P410" s="96"/>
      <c r="Q410" s="69" t="str">
        <f t="shared" si="20"/>
        <v/>
      </c>
      <c r="R410" s="98"/>
      <c r="S410" s="98"/>
      <c r="T410" s="98"/>
      <c r="U410" s="99"/>
      <c r="V410" s="98"/>
      <c r="W410" s="98"/>
      <c r="X410" s="100" t="str">
        <f t="shared" si="21"/>
        <v/>
      </c>
      <c r="Y410" s="101"/>
      <c r="Z410" s="102"/>
      <c r="AA410" s="102"/>
      <c r="AB410" s="102"/>
      <c r="AC410" s="103" t="str">
        <f>'94KMInput'!T546</f>
        <v/>
      </c>
      <c r="AD410" s="104">
        <f>'94KMInput'!V546-'94KMInput'!U546</f>
        <v>0</v>
      </c>
      <c r="AE410" s="105" t="str">
        <f t="shared" si="4"/>
        <v/>
      </c>
      <c r="AF410" s="106"/>
      <c r="AG410" s="107"/>
      <c r="AH410" s="108" t="str">
        <f>HYPERLINK('94KMInput'!AE546)</f>
        <v/>
      </c>
      <c r="AI410" s="108" t="str">
        <f>HYPERLINK('94KMInput'!AF546)</f>
        <v/>
      </c>
      <c r="AJ410" s="108" t="str">
        <f>HYPERLINK('94KMInput'!AG546)</f>
        <v/>
      </c>
      <c r="AK410" s="108" t="str">
        <f>HYPERLINK('94KMInput'!AH546)</f>
        <v/>
      </c>
      <c r="AL410" s="108" t="str">
        <f>HYPERLINK('94KMInput'!AI546)</f>
        <v/>
      </c>
      <c r="AM410" s="108" t="str">
        <f>HYPERLINK('94KMInput'!AJ546)</f>
        <v/>
      </c>
      <c r="AN410" s="108" t="str">
        <f>HYPERLINK('94KMInput'!AK546)</f>
        <v/>
      </c>
      <c r="AO410" s="108" t="str">
        <f>HYPERLINK('94KMInput'!AL546)</f>
        <v/>
      </c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  <c r="CH410" s="88"/>
      <c r="CI410" s="88"/>
      <c r="CJ410" s="88"/>
      <c r="CK410" s="88"/>
      <c r="CL410" s="88"/>
      <c r="CM410" s="88"/>
      <c r="CN410" s="88"/>
      <c r="CO410" s="88"/>
      <c r="CP410" s="88"/>
      <c r="CQ410" s="88"/>
      <c r="CR410" s="88"/>
      <c r="CS410" s="88"/>
      <c r="CT410" s="88"/>
      <c r="CU410" s="88"/>
      <c r="CV410" s="88"/>
      <c r="CW410" s="88"/>
      <c r="CX410" s="88"/>
      <c r="CY410" s="88"/>
      <c r="CZ410" s="88"/>
      <c r="DA410" s="88"/>
      <c r="DB410" s="88"/>
      <c r="DC410" s="88"/>
    </row>
    <row r="411" ht="10.5" customHeight="1">
      <c r="A411" s="87" t="str">
        <f t="shared" si="1"/>
        <v/>
      </c>
      <c r="B411" s="88" t="str">
        <f t="shared" si="2"/>
        <v/>
      </c>
      <c r="C411" s="88" t="str">
        <f t="shared" si="3"/>
        <v/>
      </c>
      <c r="D411" s="89" t="str">
        <f>'94KMInput'!B504</f>
        <v/>
      </c>
      <c r="E411" s="90" t="str">
        <f t="shared" si="19"/>
        <v/>
      </c>
      <c r="F411" s="91" t="str">
        <f>'94KMInput'!H504</f>
        <v/>
      </c>
      <c r="G411" s="90" t="str">
        <f>'94KMInput'!O504</f>
        <v/>
      </c>
      <c r="H411" s="90" t="str">
        <f>'94KMInput'!P504</f>
        <v/>
      </c>
      <c r="I411" s="90" t="str">
        <f>'94KMInput'!R504</f>
        <v/>
      </c>
      <c r="J411" s="91" t="str">
        <f>'94KMInput'!S504</f>
        <v/>
      </c>
      <c r="K411" s="92" t="str">
        <f>'94KMInput'!AD504</f>
        <v/>
      </c>
      <c r="L411" s="93"/>
      <c r="M411" s="94" t="str">
        <f>'94KMInput'!L504</f>
        <v/>
      </c>
      <c r="N411" s="90" t="str">
        <f>IF(M411="","",(IF(Q411='94KMInput'!K504,"","ERROR!")))</f>
        <v/>
      </c>
      <c r="O411" s="95"/>
      <c r="P411" s="96"/>
      <c r="Q411" s="69" t="str">
        <f t="shared" si="20"/>
        <v/>
      </c>
      <c r="R411" s="98"/>
      <c r="S411" s="98"/>
      <c r="T411" s="98"/>
      <c r="U411" s="99"/>
      <c r="V411" s="98"/>
      <c r="W411" s="98"/>
      <c r="X411" s="100" t="str">
        <f t="shared" si="21"/>
        <v/>
      </c>
      <c r="Y411" s="101"/>
      <c r="Z411" s="102"/>
      <c r="AA411" s="102"/>
      <c r="AB411" s="102"/>
      <c r="AC411" s="103" t="str">
        <f>'94KMInput'!T547</f>
        <v/>
      </c>
      <c r="AD411" s="104">
        <f>'94KMInput'!V547-'94KMInput'!U547</f>
        <v>0</v>
      </c>
      <c r="AE411" s="105" t="str">
        <f t="shared" si="4"/>
        <v/>
      </c>
      <c r="AF411" s="106"/>
      <c r="AG411" s="107"/>
      <c r="AH411" s="108" t="str">
        <f>HYPERLINK('94KMInput'!AE547)</f>
        <v/>
      </c>
      <c r="AI411" s="108" t="str">
        <f>HYPERLINK('94KMInput'!AF547)</f>
        <v/>
      </c>
      <c r="AJ411" s="108" t="str">
        <f>HYPERLINK('94KMInput'!AG547)</f>
        <v/>
      </c>
      <c r="AK411" s="108" t="str">
        <f>HYPERLINK('94KMInput'!AH547)</f>
        <v/>
      </c>
      <c r="AL411" s="108" t="str">
        <f>HYPERLINK('94KMInput'!AI547)</f>
        <v/>
      </c>
      <c r="AM411" s="108" t="str">
        <f>HYPERLINK('94KMInput'!AJ547)</f>
        <v/>
      </c>
      <c r="AN411" s="108" t="str">
        <f>HYPERLINK('94KMInput'!AK547)</f>
        <v/>
      </c>
      <c r="AO411" s="108" t="str">
        <f>HYPERLINK('94KMInput'!AL547)</f>
        <v/>
      </c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  <c r="CM411" s="88"/>
      <c r="CN411" s="88"/>
      <c r="CO411" s="88"/>
      <c r="CP411" s="88"/>
      <c r="CQ411" s="88"/>
      <c r="CR411" s="88"/>
      <c r="CS411" s="88"/>
      <c r="CT411" s="88"/>
      <c r="CU411" s="88"/>
      <c r="CV411" s="88"/>
      <c r="CW411" s="88"/>
      <c r="CX411" s="88"/>
      <c r="CY411" s="88"/>
      <c r="CZ411" s="88"/>
      <c r="DA411" s="88"/>
      <c r="DB411" s="88"/>
      <c r="DC411" s="88"/>
    </row>
    <row r="412" ht="10.5" customHeight="1">
      <c r="A412" s="87" t="str">
        <f t="shared" si="1"/>
        <v/>
      </c>
      <c r="B412" s="88" t="str">
        <f t="shared" si="2"/>
        <v/>
      </c>
      <c r="C412" s="88" t="str">
        <f t="shared" si="3"/>
        <v/>
      </c>
      <c r="D412" s="89" t="str">
        <f>'94KMInput'!B505</f>
        <v/>
      </c>
      <c r="E412" s="90" t="str">
        <f t="shared" si="19"/>
        <v/>
      </c>
      <c r="F412" s="91" t="str">
        <f>'94KMInput'!H505</f>
        <v/>
      </c>
      <c r="G412" s="90" t="str">
        <f>'94KMInput'!O505</f>
        <v/>
      </c>
      <c r="H412" s="90" t="str">
        <f>'94KMInput'!P505</f>
        <v/>
      </c>
      <c r="I412" s="90" t="str">
        <f>'94KMInput'!R505</f>
        <v/>
      </c>
      <c r="J412" s="91" t="str">
        <f>'94KMInput'!S505</f>
        <v/>
      </c>
      <c r="K412" s="92" t="str">
        <f>'94KMInput'!AD505</f>
        <v/>
      </c>
      <c r="L412" s="93"/>
      <c r="M412" s="94" t="str">
        <f>'94KMInput'!L505</f>
        <v/>
      </c>
      <c r="N412" s="90" t="str">
        <f>IF(M412="","",(IF(Q412='94KMInput'!K505,"","ERROR!")))</f>
        <v/>
      </c>
      <c r="O412" s="95"/>
      <c r="P412" s="96"/>
      <c r="Q412" s="69" t="str">
        <f t="shared" si="20"/>
        <v/>
      </c>
      <c r="R412" s="98"/>
      <c r="S412" s="98"/>
      <c r="T412" s="98"/>
      <c r="U412" s="99"/>
      <c r="V412" s="98"/>
      <c r="W412" s="98"/>
      <c r="X412" s="100" t="str">
        <f t="shared" si="21"/>
        <v/>
      </c>
      <c r="Y412" s="101"/>
      <c r="Z412" s="102"/>
      <c r="AA412" s="102"/>
      <c r="AB412" s="102"/>
      <c r="AC412" s="103" t="str">
        <f>'94KMInput'!T548</f>
        <v/>
      </c>
      <c r="AD412" s="104">
        <f>'94KMInput'!V548-'94KMInput'!U548</f>
        <v>0</v>
      </c>
      <c r="AE412" s="105" t="str">
        <f t="shared" si="4"/>
        <v/>
      </c>
      <c r="AF412" s="106"/>
      <c r="AG412" s="107"/>
      <c r="AH412" s="108" t="str">
        <f>HYPERLINK('94KMInput'!AE548)</f>
        <v/>
      </c>
      <c r="AI412" s="108" t="str">
        <f>HYPERLINK('94KMInput'!AF548)</f>
        <v/>
      </c>
      <c r="AJ412" s="108" t="str">
        <f>HYPERLINK('94KMInput'!AG548)</f>
        <v/>
      </c>
      <c r="AK412" s="108" t="str">
        <f>HYPERLINK('94KMInput'!AH548)</f>
        <v/>
      </c>
      <c r="AL412" s="108" t="str">
        <f>HYPERLINK('94KMInput'!AI548)</f>
        <v/>
      </c>
      <c r="AM412" s="108" t="str">
        <f>HYPERLINK('94KMInput'!AJ548)</f>
        <v/>
      </c>
      <c r="AN412" s="108" t="str">
        <f>HYPERLINK('94KMInput'!AK548)</f>
        <v/>
      </c>
      <c r="AO412" s="108" t="str">
        <f>HYPERLINK('94KMInput'!AL548)</f>
        <v/>
      </c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  <c r="CH412" s="88"/>
      <c r="CI412" s="88"/>
      <c r="CJ412" s="88"/>
      <c r="CK412" s="88"/>
      <c r="CL412" s="88"/>
      <c r="CM412" s="88"/>
      <c r="CN412" s="88"/>
      <c r="CO412" s="88"/>
      <c r="CP412" s="88"/>
      <c r="CQ412" s="88"/>
      <c r="CR412" s="88"/>
      <c r="CS412" s="88"/>
      <c r="CT412" s="88"/>
      <c r="CU412" s="88"/>
      <c r="CV412" s="88"/>
      <c r="CW412" s="88"/>
      <c r="CX412" s="88"/>
      <c r="CY412" s="88"/>
      <c r="CZ412" s="88"/>
      <c r="DA412" s="88"/>
      <c r="DB412" s="88"/>
      <c r="DC412" s="88"/>
    </row>
    <row r="413" ht="10.5" customHeight="1">
      <c r="A413" s="87" t="str">
        <f t="shared" si="1"/>
        <v/>
      </c>
      <c r="B413" s="88" t="str">
        <f t="shared" si="2"/>
        <v/>
      </c>
      <c r="C413" s="88" t="str">
        <f t="shared" si="3"/>
        <v/>
      </c>
      <c r="D413" s="89" t="str">
        <f>'94KMInput'!B506</f>
        <v/>
      </c>
      <c r="E413" s="90" t="str">
        <f t="shared" si="19"/>
        <v/>
      </c>
      <c r="F413" s="91" t="str">
        <f>'94KMInput'!H506</f>
        <v/>
      </c>
      <c r="G413" s="90" t="str">
        <f>'94KMInput'!O506</f>
        <v/>
      </c>
      <c r="H413" s="90" t="str">
        <f>'94KMInput'!P506</f>
        <v/>
      </c>
      <c r="I413" s="90" t="str">
        <f>'94KMInput'!R506</f>
        <v/>
      </c>
      <c r="J413" s="91" t="str">
        <f>'94KMInput'!S506</f>
        <v/>
      </c>
      <c r="K413" s="92" t="str">
        <f>'94KMInput'!AD506</f>
        <v/>
      </c>
      <c r="L413" s="93"/>
      <c r="M413" s="94" t="str">
        <f>'94KMInput'!L506</f>
        <v/>
      </c>
      <c r="N413" s="90" t="str">
        <f>IF(M413="","",(IF(Q413='94KMInput'!K506,"","ERROR!")))</f>
        <v/>
      </c>
      <c r="O413" s="95"/>
      <c r="P413" s="96"/>
      <c r="Q413" s="69" t="str">
        <f t="shared" si="20"/>
        <v/>
      </c>
      <c r="R413" s="98"/>
      <c r="S413" s="98"/>
      <c r="T413" s="98"/>
      <c r="U413" s="99"/>
      <c r="V413" s="98"/>
      <c r="W413" s="98"/>
      <c r="X413" s="100" t="str">
        <f t="shared" si="21"/>
        <v/>
      </c>
      <c r="Y413" s="101"/>
      <c r="Z413" s="102"/>
      <c r="AA413" s="102"/>
      <c r="AB413" s="102"/>
      <c r="AC413" s="103" t="str">
        <f>'94KMInput'!T549</f>
        <v/>
      </c>
      <c r="AD413" s="104">
        <f>'94KMInput'!V549-'94KMInput'!U549</f>
        <v>0</v>
      </c>
      <c r="AE413" s="105" t="str">
        <f t="shared" si="4"/>
        <v/>
      </c>
      <c r="AF413" s="106"/>
      <c r="AG413" s="107"/>
      <c r="AH413" s="108" t="str">
        <f>HYPERLINK('94KMInput'!AE549)</f>
        <v/>
      </c>
      <c r="AI413" s="108" t="str">
        <f>HYPERLINK('94KMInput'!AF549)</f>
        <v/>
      </c>
      <c r="AJ413" s="108" t="str">
        <f>HYPERLINK('94KMInput'!AG549)</f>
        <v/>
      </c>
      <c r="AK413" s="108" t="str">
        <f>HYPERLINK('94KMInput'!AH549)</f>
        <v/>
      </c>
      <c r="AL413" s="108" t="str">
        <f>HYPERLINK('94KMInput'!AI549)</f>
        <v/>
      </c>
      <c r="AM413" s="108" t="str">
        <f>HYPERLINK('94KMInput'!AJ549)</f>
        <v/>
      </c>
      <c r="AN413" s="108" t="str">
        <f>HYPERLINK('94KMInput'!AK549)</f>
        <v/>
      </c>
      <c r="AO413" s="108" t="str">
        <f>HYPERLINK('94KMInput'!AL549)</f>
        <v/>
      </c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  <c r="CH413" s="88"/>
      <c r="CI413" s="88"/>
      <c r="CJ413" s="88"/>
      <c r="CK413" s="88"/>
      <c r="CL413" s="88"/>
      <c r="CM413" s="88"/>
      <c r="CN413" s="88"/>
      <c r="CO413" s="88"/>
      <c r="CP413" s="88"/>
      <c r="CQ413" s="88"/>
      <c r="CR413" s="88"/>
      <c r="CS413" s="88"/>
      <c r="CT413" s="88"/>
      <c r="CU413" s="88"/>
      <c r="CV413" s="88"/>
      <c r="CW413" s="88"/>
      <c r="CX413" s="88"/>
      <c r="CY413" s="88"/>
      <c r="CZ413" s="88"/>
      <c r="DA413" s="88"/>
      <c r="DB413" s="88"/>
      <c r="DC413" s="88"/>
    </row>
    <row r="414" ht="10.5" customHeight="1">
      <c r="A414" s="87" t="str">
        <f t="shared" si="1"/>
        <v/>
      </c>
      <c r="B414" s="88" t="str">
        <f t="shared" si="2"/>
        <v/>
      </c>
      <c r="C414" s="88" t="str">
        <f t="shared" si="3"/>
        <v/>
      </c>
      <c r="D414" s="89" t="str">
        <f>'94KMInput'!B507</f>
        <v/>
      </c>
      <c r="E414" s="90" t="str">
        <f t="shared" si="19"/>
        <v/>
      </c>
      <c r="F414" s="91" t="str">
        <f>'94KMInput'!H507</f>
        <v/>
      </c>
      <c r="G414" s="90" t="str">
        <f>'94KMInput'!O507</f>
        <v/>
      </c>
      <c r="H414" s="90" t="str">
        <f>'94KMInput'!P507</f>
        <v/>
      </c>
      <c r="I414" s="90" t="str">
        <f>'94KMInput'!R507</f>
        <v/>
      </c>
      <c r="J414" s="91" t="str">
        <f>'94KMInput'!S507</f>
        <v/>
      </c>
      <c r="K414" s="92" t="str">
        <f>'94KMInput'!AD507</f>
        <v/>
      </c>
      <c r="L414" s="93"/>
      <c r="M414" s="94" t="str">
        <f>'94KMInput'!L507</f>
        <v/>
      </c>
      <c r="N414" s="90" t="str">
        <f>IF(M414="","",(IF(Q414='94KMInput'!K507,"","ERROR!")))</f>
        <v/>
      </c>
      <c r="O414" s="95"/>
      <c r="P414" s="96"/>
      <c r="Q414" s="69" t="str">
        <f t="shared" si="20"/>
        <v/>
      </c>
      <c r="R414" s="98"/>
      <c r="S414" s="98"/>
      <c r="T414" s="98"/>
      <c r="U414" s="99"/>
      <c r="V414" s="98"/>
      <c r="W414" s="98"/>
      <c r="X414" s="100" t="str">
        <f t="shared" si="21"/>
        <v/>
      </c>
      <c r="Y414" s="101"/>
      <c r="Z414" s="102"/>
      <c r="AA414" s="102"/>
      <c r="AB414" s="102"/>
      <c r="AC414" s="103" t="str">
        <f>'94KMInput'!T550</f>
        <v/>
      </c>
      <c r="AD414" s="104">
        <f>'94KMInput'!V550-'94KMInput'!U550</f>
        <v>0</v>
      </c>
      <c r="AE414" s="105" t="str">
        <f t="shared" si="4"/>
        <v/>
      </c>
      <c r="AF414" s="106"/>
      <c r="AG414" s="107"/>
      <c r="AH414" s="108" t="str">
        <f t="shared" ref="AH414:AO414" si="22">HYPERLINK(#REF!)</f>
        <v>#REF!</v>
      </c>
      <c r="AI414" s="108" t="str">
        <f t="shared" si="22"/>
        <v>#REF!</v>
      </c>
      <c r="AJ414" s="108" t="str">
        <f t="shared" si="22"/>
        <v>#REF!</v>
      </c>
      <c r="AK414" s="108" t="str">
        <f t="shared" si="22"/>
        <v>#REF!</v>
      </c>
      <c r="AL414" s="108" t="str">
        <f t="shared" si="22"/>
        <v>#REF!</v>
      </c>
      <c r="AM414" s="108" t="str">
        <f t="shared" si="22"/>
        <v>#REF!</v>
      </c>
      <c r="AN414" s="108" t="str">
        <f t="shared" si="22"/>
        <v>#REF!</v>
      </c>
      <c r="AO414" s="108" t="str">
        <f t="shared" si="22"/>
        <v>#REF!</v>
      </c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  <c r="CH414" s="88"/>
      <c r="CI414" s="88"/>
      <c r="CJ414" s="88"/>
      <c r="CK414" s="88"/>
      <c r="CL414" s="88"/>
      <c r="CM414" s="88"/>
      <c r="CN414" s="88"/>
      <c r="CO414" s="88"/>
      <c r="CP414" s="88"/>
      <c r="CQ414" s="88"/>
      <c r="CR414" s="88"/>
      <c r="CS414" s="88"/>
      <c r="CT414" s="88"/>
      <c r="CU414" s="88"/>
      <c r="CV414" s="88"/>
      <c r="CW414" s="88"/>
      <c r="CX414" s="88"/>
      <c r="CY414" s="88"/>
      <c r="CZ414" s="88"/>
      <c r="DA414" s="88"/>
      <c r="DB414" s="88"/>
      <c r="DC414" s="88"/>
    </row>
    <row r="415" ht="10.5" customHeight="1">
      <c r="A415" s="87" t="str">
        <f t="shared" si="1"/>
        <v/>
      </c>
      <c r="B415" s="88" t="str">
        <f t="shared" si="2"/>
        <v/>
      </c>
      <c r="C415" s="88" t="str">
        <f t="shared" si="3"/>
        <v/>
      </c>
      <c r="D415" s="89" t="str">
        <f>'94KMInput'!B508</f>
        <v/>
      </c>
      <c r="E415" s="90" t="str">
        <f t="shared" si="19"/>
        <v/>
      </c>
      <c r="F415" s="91" t="str">
        <f>'94KMInput'!H508</f>
        <v/>
      </c>
      <c r="G415" s="90" t="str">
        <f>'94KMInput'!O508</f>
        <v/>
      </c>
      <c r="H415" s="90" t="str">
        <f>'94KMInput'!P508</f>
        <v/>
      </c>
      <c r="I415" s="90" t="str">
        <f>'94KMInput'!R508</f>
        <v/>
      </c>
      <c r="J415" s="91" t="str">
        <f>'94KMInput'!S508</f>
        <v/>
      </c>
      <c r="K415" s="92" t="str">
        <f>'94KMInput'!AD508</f>
        <v/>
      </c>
      <c r="L415" s="93"/>
      <c r="M415" s="94" t="str">
        <f>'94KMInput'!L508</f>
        <v/>
      </c>
      <c r="N415" s="90" t="str">
        <f>IF(M415="","",(IF(Q415='94KMInput'!K508,"","ERROR!")))</f>
        <v/>
      </c>
      <c r="O415" s="95"/>
      <c r="P415" s="96"/>
      <c r="Q415" s="69" t="str">
        <f t="shared" si="20"/>
        <v/>
      </c>
      <c r="R415" s="98"/>
      <c r="S415" s="98"/>
      <c r="T415" s="98"/>
      <c r="U415" s="99"/>
      <c r="V415" s="98"/>
      <c r="W415" s="98"/>
      <c r="X415" s="100" t="str">
        <f t="shared" si="21"/>
        <v/>
      </c>
      <c r="Y415" s="101"/>
      <c r="Z415" s="102"/>
      <c r="AA415" s="102"/>
      <c r="AB415" s="102"/>
      <c r="AC415" s="103" t="str">
        <f>'94KMInput'!T551</f>
        <v/>
      </c>
      <c r="AD415" s="104">
        <f>'94KMInput'!V551-'94KMInput'!U551</f>
        <v>0</v>
      </c>
      <c r="AE415" s="105" t="str">
        <f t="shared" si="4"/>
        <v/>
      </c>
      <c r="AF415" s="106"/>
      <c r="AG415" s="107"/>
      <c r="AH415" s="108" t="str">
        <f>HYPERLINK('94KMInput'!AE550)</f>
        <v/>
      </c>
      <c r="AI415" s="108" t="str">
        <f>HYPERLINK('94KMInput'!AF550)</f>
        <v/>
      </c>
      <c r="AJ415" s="108" t="str">
        <f>HYPERLINK('94KMInput'!AG550)</f>
        <v/>
      </c>
      <c r="AK415" s="108" t="str">
        <f>HYPERLINK('94KMInput'!AH550)</f>
        <v/>
      </c>
      <c r="AL415" s="108" t="str">
        <f>HYPERLINK('94KMInput'!AI550)</f>
        <v/>
      </c>
      <c r="AM415" s="108" t="str">
        <f>HYPERLINK('94KMInput'!AJ550)</f>
        <v/>
      </c>
      <c r="AN415" s="108" t="str">
        <f>HYPERLINK('94KMInput'!AK550)</f>
        <v/>
      </c>
      <c r="AO415" s="108" t="str">
        <f>HYPERLINK('94KMInput'!AL550)</f>
        <v/>
      </c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  <c r="CH415" s="88"/>
      <c r="CI415" s="88"/>
      <c r="CJ415" s="88"/>
      <c r="CK415" s="88"/>
      <c r="CL415" s="88"/>
      <c r="CM415" s="88"/>
      <c r="CN415" s="88"/>
      <c r="CO415" s="88"/>
      <c r="CP415" s="88"/>
      <c r="CQ415" s="88"/>
      <c r="CR415" s="88"/>
      <c r="CS415" s="88"/>
      <c r="CT415" s="88"/>
      <c r="CU415" s="88"/>
      <c r="CV415" s="88"/>
      <c r="CW415" s="88"/>
      <c r="CX415" s="88"/>
      <c r="CY415" s="88"/>
      <c r="CZ415" s="88"/>
      <c r="DA415" s="88"/>
      <c r="DB415" s="88"/>
      <c r="DC415" s="88"/>
    </row>
    <row r="416" ht="10.5" customHeight="1">
      <c r="A416" s="87" t="str">
        <f t="shared" si="1"/>
        <v/>
      </c>
      <c r="B416" s="88" t="str">
        <f t="shared" si="2"/>
        <v/>
      </c>
      <c r="C416" s="88" t="str">
        <f t="shared" si="3"/>
        <v/>
      </c>
      <c r="D416" s="89" t="str">
        <f>'94KMInput'!B509</f>
        <v/>
      </c>
      <c r="E416" s="90" t="str">
        <f t="shared" si="19"/>
        <v/>
      </c>
      <c r="F416" s="91" t="str">
        <f>'94KMInput'!H509</f>
        <v/>
      </c>
      <c r="G416" s="90" t="str">
        <f>'94KMInput'!O509</f>
        <v/>
      </c>
      <c r="H416" s="90" t="str">
        <f>'94KMInput'!P509</f>
        <v/>
      </c>
      <c r="I416" s="90" t="str">
        <f>'94KMInput'!R509</f>
        <v/>
      </c>
      <c r="J416" s="91" t="str">
        <f>'94KMInput'!S509</f>
        <v/>
      </c>
      <c r="K416" s="92" t="str">
        <f>'94KMInput'!AD509</f>
        <v/>
      </c>
      <c r="L416" s="93"/>
      <c r="M416" s="94" t="str">
        <f>'94KMInput'!L509</f>
        <v/>
      </c>
      <c r="N416" s="90" t="str">
        <f>IF(M416="","",(IF(Q416='94KMInput'!K509,"","ERROR!")))</f>
        <v/>
      </c>
      <c r="O416" s="95"/>
      <c r="P416" s="96"/>
      <c r="Q416" s="69" t="str">
        <f t="shared" si="20"/>
        <v/>
      </c>
      <c r="R416" s="98"/>
      <c r="S416" s="98"/>
      <c r="T416" s="98"/>
      <c r="U416" s="99"/>
      <c r="V416" s="98"/>
      <c r="W416" s="98"/>
      <c r="X416" s="100" t="str">
        <f t="shared" si="21"/>
        <v/>
      </c>
      <c r="Y416" s="101"/>
      <c r="Z416" s="102"/>
      <c r="AA416" s="102"/>
      <c r="AB416" s="102"/>
      <c r="AC416" s="103" t="str">
        <f>'94KMInput'!T552</f>
        <v/>
      </c>
      <c r="AD416" s="104">
        <f>'94KMInput'!V552-'94KMInput'!U552</f>
        <v>0</v>
      </c>
      <c r="AE416" s="105" t="str">
        <f t="shared" si="4"/>
        <v/>
      </c>
      <c r="AF416" s="106"/>
      <c r="AG416" s="107"/>
      <c r="AH416" s="108" t="str">
        <f>HYPERLINK('94KMInput'!AE551)</f>
        <v/>
      </c>
      <c r="AI416" s="108" t="str">
        <f>HYPERLINK('94KMInput'!AF551)</f>
        <v/>
      </c>
      <c r="AJ416" s="108" t="str">
        <f>HYPERLINK('94KMInput'!AG551)</f>
        <v/>
      </c>
      <c r="AK416" s="108" t="str">
        <f>HYPERLINK('94KMInput'!AH551)</f>
        <v/>
      </c>
      <c r="AL416" s="108" t="str">
        <f>HYPERLINK('94KMInput'!AI551)</f>
        <v/>
      </c>
      <c r="AM416" s="108" t="str">
        <f>HYPERLINK('94KMInput'!AJ551)</f>
        <v/>
      </c>
      <c r="AN416" s="108" t="str">
        <f>HYPERLINK('94KMInput'!AK551)</f>
        <v/>
      </c>
      <c r="AO416" s="108" t="str">
        <f>HYPERLINK('94KMInput'!AL551)</f>
        <v/>
      </c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  <c r="CH416" s="88"/>
      <c r="CI416" s="88"/>
      <c r="CJ416" s="88"/>
      <c r="CK416" s="88"/>
      <c r="CL416" s="88"/>
      <c r="CM416" s="88"/>
      <c r="CN416" s="88"/>
      <c r="CO416" s="88"/>
      <c r="CP416" s="88"/>
      <c r="CQ416" s="88"/>
      <c r="CR416" s="88"/>
      <c r="CS416" s="88"/>
      <c r="CT416" s="88"/>
      <c r="CU416" s="88"/>
      <c r="CV416" s="88"/>
      <c r="CW416" s="88"/>
      <c r="CX416" s="88"/>
      <c r="CY416" s="88"/>
      <c r="CZ416" s="88"/>
      <c r="DA416" s="88"/>
      <c r="DB416" s="88"/>
      <c r="DC416" s="88"/>
    </row>
    <row r="417" ht="10.5" customHeight="1">
      <c r="A417" s="87" t="str">
        <f t="shared" si="1"/>
        <v/>
      </c>
      <c r="B417" s="88" t="str">
        <f t="shared" si="2"/>
        <v/>
      </c>
      <c r="C417" s="88" t="str">
        <f t="shared" si="3"/>
        <v/>
      </c>
      <c r="D417" s="89" t="str">
        <f>'94KMInput'!B510</f>
        <v/>
      </c>
      <c r="E417" s="90" t="str">
        <f t="shared" si="19"/>
        <v/>
      </c>
      <c r="F417" s="91" t="str">
        <f>'94KMInput'!H510</f>
        <v/>
      </c>
      <c r="G417" s="90" t="str">
        <f>'94KMInput'!O510</f>
        <v/>
      </c>
      <c r="H417" s="90" t="str">
        <f>'94KMInput'!P510</f>
        <v/>
      </c>
      <c r="I417" s="90" t="str">
        <f>'94KMInput'!R510</f>
        <v/>
      </c>
      <c r="J417" s="91" t="str">
        <f>'94KMInput'!S510</f>
        <v/>
      </c>
      <c r="K417" s="92" t="str">
        <f>'94KMInput'!AD510</f>
        <v/>
      </c>
      <c r="L417" s="93"/>
      <c r="M417" s="94" t="str">
        <f>'94KMInput'!L510</f>
        <v/>
      </c>
      <c r="N417" s="90" t="str">
        <f>IF(M417="","",(IF(Q417='94KMInput'!K510,"","ERROR!")))</f>
        <v/>
      </c>
      <c r="O417" s="95"/>
      <c r="P417" s="96"/>
      <c r="Q417" s="69" t="str">
        <f t="shared" si="20"/>
        <v/>
      </c>
      <c r="R417" s="98"/>
      <c r="S417" s="98"/>
      <c r="T417" s="98"/>
      <c r="U417" s="99"/>
      <c r="V417" s="98"/>
      <c r="W417" s="98"/>
      <c r="X417" s="100" t="str">
        <f t="shared" si="21"/>
        <v/>
      </c>
      <c r="Y417" s="101"/>
      <c r="Z417" s="102"/>
      <c r="AA417" s="102"/>
      <c r="AB417" s="102"/>
      <c r="AC417" s="103" t="str">
        <f>'94KMInput'!T553</f>
        <v/>
      </c>
      <c r="AD417" s="104">
        <f>'94KMInput'!V553-'94KMInput'!U553</f>
        <v>0</v>
      </c>
      <c r="AE417" s="105" t="str">
        <f t="shared" si="4"/>
        <v/>
      </c>
      <c r="AF417" s="106"/>
      <c r="AG417" s="107"/>
      <c r="AH417" s="108" t="str">
        <f>HYPERLINK('94KMInput'!AE552)</f>
        <v/>
      </c>
      <c r="AI417" s="108" t="str">
        <f>HYPERLINK('94KMInput'!AF552)</f>
        <v/>
      </c>
      <c r="AJ417" s="108" t="str">
        <f>HYPERLINK('94KMInput'!AG552)</f>
        <v/>
      </c>
      <c r="AK417" s="108" t="str">
        <f>HYPERLINK('94KMInput'!AH552)</f>
        <v/>
      </c>
      <c r="AL417" s="108" t="str">
        <f>HYPERLINK('94KMInput'!AI552)</f>
        <v/>
      </c>
      <c r="AM417" s="108" t="str">
        <f>HYPERLINK('94KMInput'!AJ552)</f>
        <v/>
      </c>
      <c r="AN417" s="108" t="str">
        <f>HYPERLINK('94KMInput'!AK552)</f>
        <v/>
      </c>
      <c r="AO417" s="108" t="str">
        <f>HYPERLINK('94KMInput'!AL552)</f>
        <v/>
      </c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  <c r="CH417" s="88"/>
      <c r="CI417" s="88"/>
      <c r="CJ417" s="88"/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</row>
    <row r="418" ht="10.5" customHeight="1">
      <c r="A418" s="87" t="str">
        <f t="shared" si="1"/>
        <v/>
      </c>
      <c r="B418" s="88" t="str">
        <f t="shared" si="2"/>
        <v/>
      </c>
      <c r="C418" s="88" t="str">
        <f t="shared" si="3"/>
        <v/>
      </c>
      <c r="D418" s="89" t="str">
        <f>'94KMInput'!B511</f>
        <v/>
      </c>
      <c r="E418" s="90" t="str">
        <f t="shared" si="19"/>
        <v/>
      </c>
      <c r="F418" s="91" t="str">
        <f>'94KMInput'!H511</f>
        <v/>
      </c>
      <c r="G418" s="90" t="str">
        <f>'94KMInput'!O511</f>
        <v/>
      </c>
      <c r="H418" s="90" t="str">
        <f>'94KMInput'!P511</f>
        <v/>
      </c>
      <c r="I418" s="90" t="str">
        <f>'94KMInput'!R511</f>
        <v/>
      </c>
      <c r="J418" s="91" t="str">
        <f>'94KMInput'!S511</f>
        <v/>
      </c>
      <c r="K418" s="92" t="str">
        <f>'94KMInput'!AD511</f>
        <v/>
      </c>
      <c r="L418" s="93"/>
      <c r="M418" s="94" t="str">
        <f>'94KMInput'!L511</f>
        <v/>
      </c>
      <c r="N418" s="90" t="str">
        <f>IF(M418="","",(IF(Q418='94KMInput'!K511,"","ERROR!")))</f>
        <v/>
      </c>
      <c r="O418" s="95"/>
      <c r="P418" s="96"/>
      <c r="Q418" s="69" t="str">
        <f t="shared" si="20"/>
        <v/>
      </c>
      <c r="R418" s="98"/>
      <c r="S418" s="98"/>
      <c r="T418" s="98"/>
      <c r="U418" s="99"/>
      <c r="V418" s="98"/>
      <c r="W418" s="98"/>
      <c r="X418" s="100" t="str">
        <f t="shared" si="21"/>
        <v/>
      </c>
      <c r="Y418" s="101"/>
      <c r="Z418" s="102"/>
      <c r="AA418" s="102"/>
      <c r="AB418" s="102"/>
      <c r="AC418" s="103" t="str">
        <f>'94KMInput'!T554</f>
        <v/>
      </c>
      <c r="AD418" s="104">
        <f>'94KMInput'!V554-'94KMInput'!U554</f>
        <v>0</v>
      </c>
      <c r="AE418" s="105" t="str">
        <f t="shared" si="4"/>
        <v/>
      </c>
      <c r="AF418" s="106"/>
      <c r="AG418" s="107"/>
      <c r="AH418" s="108" t="str">
        <f>HYPERLINK('94KMInput'!AE553)</f>
        <v/>
      </c>
      <c r="AI418" s="108" t="str">
        <f>HYPERLINK('94KMInput'!AF553)</f>
        <v/>
      </c>
      <c r="AJ418" s="108" t="str">
        <f>HYPERLINK('94KMInput'!AG553)</f>
        <v/>
      </c>
      <c r="AK418" s="108" t="str">
        <f>HYPERLINK('94KMInput'!AH553)</f>
        <v/>
      </c>
      <c r="AL418" s="108" t="str">
        <f>HYPERLINK('94KMInput'!AI553)</f>
        <v/>
      </c>
      <c r="AM418" s="108" t="str">
        <f>HYPERLINK('94KMInput'!AJ553)</f>
        <v/>
      </c>
      <c r="AN418" s="108" t="str">
        <f>HYPERLINK('94KMInput'!AK553)</f>
        <v/>
      </c>
      <c r="AO418" s="108" t="str">
        <f>HYPERLINK('94KMInput'!AL553)</f>
        <v/>
      </c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  <c r="CH418" s="88"/>
      <c r="CI418" s="88"/>
      <c r="CJ418" s="88"/>
      <c r="CK418" s="88"/>
      <c r="CL418" s="88"/>
      <c r="CM418" s="88"/>
      <c r="CN418" s="88"/>
      <c r="CO418" s="88"/>
      <c r="CP418" s="88"/>
      <c r="CQ418" s="88"/>
      <c r="CR418" s="88"/>
      <c r="CS418" s="88"/>
      <c r="CT418" s="88"/>
      <c r="CU418" s="88"/>
      <c r="CV418" s="88"/>
      <c r="CW418" s="88"/>
      <c r="CX418" s="88"/>
      <c r="CY418" s="88"/>
      <c r="CZ418" s="88"/>
      <c r="DA418" s="88"/>
      <c r="DB418" s="88"/>
      <c r="DC418" s="88"/>
    </row>
    <row r="419" ht="10.5" customHeight="1">
      <c r="A419" s="87" t="str">
        <f t="shared" si="1"/>
        <v/>
      </c>
      <c r="B419" s="88" t="str">
        <f t="shared" si="2"/>
        <v/>
      </c>
      <c r="C419" s="88" t="str">
        <f t="shared" si="3"/>
        <v/>
      </c>
      <c r="D419" s="89" t="str">
        <f>'94KMInput'!B512</f>
        <v/>
      </c>
      <c r="E419" s="90" t="str">
        <f t="shared" si="19"/>
        <v/>
      </c>
      <c r="F419" s="91" t="str">
        <f>'94KMInput'!H512</f>
        <v/>
      </c>
      <c r="G419" s="90" t="str">
        <f>'94KMInput'!O512</f>
        <v/>
      </c>
      <c r="H419" s="90" t="str">
        <f>'94KMInput'!P512</f>
        <v/>
      </c>
      <c r="I419" s="90" t="str">
        <f>'94KMInput'!R512</f>
        <v/>
      </c>
      <c r="J419" s="91" t="str">
        <f>'94KMInput'!S512</f>
        <v/>
      </c>
      <c r="K419" s="92" t="str">
        <f>'94KMInput'!AD512</f>
        <v/>
      </c>
      <c r="L419" s="93"/>
      <c r="M419" s="94" t="str">
        <f>'94KMInput'!L512</f>
        <v/>
      </c>
      <c r="N419" s="90" t="str">
        <f>IF(M419="","",(IF(Q419='94KMInput'!K512,"","ERROR!")))</f>
        <v/>
      </c>
      <c r="O419" s="95"/>
      <c r="P419" s="96"/>
      <c r="Q419" s="69" t="str">
        <f t="shared" si="20"/>
        <v/>
      </c>
      <c r="R419" s="98"/>
      <c r="S419" s="98"/>
      <c r="T419" s="98"/>
      <c r="U419" s="99"/>
      <c r="V419" s="98"/>
      <c r="W419" s="98"/>
      <c r="X419" s="100" t="str">
        <f t="shared" si="21"/>
        <v/>
      </c>
      <c r="Y419" s="101"/>
      <c r="Z419" s="102"/>
      <c r="AA419" s="102"/>
      <c r="AB419" s="102"/>
      <c r="AC419" s="103" t="str">
        <f>'94KMInput'!T555</f>
        <v/>
      </c>
      <c r="AD419" s="104">
        <f>'94KMInput'!V555-'94KMInput'!U555</f>
        <v>0</v>
      </c>
      <c r="AE419" s="105" t="str">
        <f t="shared" si="4"/>
        <v/>
      </c>
      <c r="AF419" s="106"/>
      <c r="AG419" s="107"/>
      <c r="AH419" s="108" t="str">
        <f>HYPERLINK('94KMInput'!AE554)</f>
        <v/>
      </c>
      <c r="AI419" s="108" t="str">
        <f>HYPERLINK('94KMInput'!AF554)</f>
        <v/>
      </c>
      <c r="AJ419" s="108" t="str">
        <f>HYPERLINK('94KMInput'!AG554)</f>
        <v/>
      </c>
      <c r="AK419" s="108" t="str">
        <f>HYPERLINK('94KMInput'!AH554)</f>
        <v/>
      </c>
      <c r="AL419" s="108" t="str">
        <f>HYPERLINK('94KMInput'!AI554)</f>
        <v/>
      </c>
      <c r="AM419" s="108" t="str">
        <f>HYPERLINK('94KMInput'!AJ554)</f>
        <v/>
      </c>
      <c r="AN419" s="108" t="str">
        <f>HYPERLINK('94KMInput'!AK554)</f>
        <v/>
      </c>
      <c r="AO419" s="108" t="str">
        <f>HYPERLINK('94KMInput'!AL554)</f>
        <v/>
      </c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  <c r="CH419" s="88"/>
      <c r="CI419" s="88"/>
      <c r="CJ419" s="88"/>
      <c r="CK419" s="88"/>
      <c r="CL419" s="88"/>
      <c r="CM419" s="88"/>
      <c r="CN419" s="88"/>
      <c r="CO419" s="88"/>
      <c r="CP419" s="88"/>
      <c r="CQ419" s="88"/>
      <c r="CR419" s="88"/>
      <c r="CS419" s="88"/>
      <c r="CT419" s="88"/>
      <c r="CU419" s="88"/>
      <c r="CV419" s="88"/>
      <c r="CW419" s="88"/>
      <c r="CX419" s="88"/>
      <c r="CY419" s="88"/>
      <c r="CZ419" s="88"/>
      <c r="DA419" s="88"/>
      <c r="DB419" s="88"/>
      <c r="DC419" s="88"/>
    </row>
    <row r="420" ht="10.5" customHeight="1">
      <c r="A420" s="87" t="str">
        <f t="shared" si="1"/>
        <v/>
      </c>
      <c r="B420" s="88" t="str">
        <f t="shared" si="2"/>
        <v/>
      </c>
      <c r="C420" s="88" t="str">
        <f t="shared" si="3"/>
        <v/>
      </c>
      <c r="D420" s="89" t="str">
        <f>'94KMInput'!B513</f>
        <v/>
      </c>
      <c r="E420" s="90" t="str">
        <f t="shared" si="19"/>
        <v/>
      </c>
      <c r="F420" s="91" t="str">
        <f>'94KMInput'!H513</f>
        <v/>
      </c>
      <c r="G420" s="90" t="str">
        <f>'94KMInput'!O513</f>
        <v/>
      </c>
      <c r="H420" s="90" t="str">
        <f>'94KMInput'!P513</f>
        <v/>
      </c>
      <c r="I420" s="90" t="str">
        <f>'94KMInput'!R513</f>
        <v/>
      </c>
      <c r="J420" s="91" t="str">
        <f>'94KMInput'!S513</f>
        <v/>
      </c>
      <c r="K420" s="92" t="str">
        <f>'94KMInput'!AD513</f>
        <v/>
      </c>
      <c r="L420" s="93"/>
      <c r="M420" s="94" t="str">
        <f>'94KMInput'!L513</f>
        <v/>
      </c>
      <c r="N420" s="90" t="str">
        <f>IF(M420="","",(IF(Q420='94KMInput'!K513,"","ERROR!")))</f>
        <v/>
      </c>
      <c r="O420" s="95"/>
      <c r="P420" s="96"/>
      <c r="Q420" s="69" t="str">
        <f t="shared" si="20"/>
        <v/>
      </c>
      <c r="R420" s="98"/>
      <c r="S420" s="98"/>
      <c r="T420" s="98"/>
      <c r="U420" s="99"/>
      <c r="V420" s="98"/>
      <c r="W420" s="98"/>
      <c r="X420" s="100" t="str">
        <f t="shared" si="21"/>
        <v/>
      </c>
      <c r="Y420" s="101"/>
      <c r="Z420" s="102"/>
      <c r="AA420" s="102"/>
      <c r="AB420" s="102"/>
      <c r="AC420" s="103" t="str">
        <f>'94KMInput'!T556</f>
        <v/>
      </c>
      <c r="AD420" s="104">
        <f>'94KMInput'!V556-'94KMInput'!U556</f>
        <v>0</v>
      </c>
      <c r="AE420" s="105" t="str">
        <f t="shared" si="4"/>
        <v/>
      </c>
      <c r="AF420" s="106"/>
      <c r="AG420" s="107"/>
      <c r="AH420" s="108" t="str">
        <f>HYPERLINK('94KMInput'!AE555)</f>
        <v/>
      </c>
      <c r="AI420" s="108" t="str">
        <f>HYPERLINK('94KMInput'!AF555)</f>
        <v/>
      </c>
      <c r="AJ420" s="108" t="str">
        <f>HYPERLINK('94KMInput'!AG555)</f>
        <v/>
      </c>
      <c r="AK420" s="108" t="str">
        <f>HYPERLINK('94KMInput'!AH555)</f>
        <v/>
      </c>
      <c r="AL420" s="108" t="str">
        <f>HYPERLINK('94KMInput'!AI555)</f>
        <v/>
      </c>
      <c r="AM420" s="108" t="str">
        <f>HYPERLINK('94KMInput'!AJ555)</f>
        <v/>
      </c>
      <c r="AN420" s="108" t="str">
        <f>HYPERLINK('94KMInput'!AK555)</f>
        <v/>
      </c>
      <c r="AO420" s="108" t="str">
        <f>HYPERLINK('94KMInput'!AL555)</f>
        <v/>
      </c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  <c r="CH420" s="88"/>
      <c r="CI420" s="88"/>
      <c r="CJ420" s="88"/>
      <c r="CK420" s="88"/>
      <c r="CL420" s="88"/>
      <c r="CM420" s="88"/>
      <c r="CN420" s="88"/>
      <c r="CO420" s="88"/>
      <c r="CP420" s="88"/>
      <c r="CQ420" s="88"/>
      <c r="CR420" s="88"/>
      <c r="CS420" s="88"/>
      <c r="CT420" s="88"/>
      <c r="CU420" s="88"/>
      <c r="CV420" s="88"/>
      <c r="CW420" s="88"/>
      <c r="CX420" s="88"/>
      <c r="CY420" s="88"/>
      <c r="CZ420" s="88"/>
      <c r="DA420" s="88"/>
      <c r="DB420" s="88"/>
      <c r="DC420" s="88"/>
    </row>
    <row r="421" ht="10.5" customHeight="1">
      <c r="A421" s="87" t="str">
        <f t="shared" si="1"/>
        <v/>
      </c>
      <c r="B421" s="88" t="str">
        <f t="shared" si="2"/>
        <v/>
      </c>
      <c r="C421" s="88" t="str">
        <f t="shared" si="3"/>
        <v/>
      </c>
      <c r="D421" s="89" t="str">
        <f>'94KMInput'!B514</f>
        <v/>
      </c>
      <c r="E421" s="90" t="str">
        <f t="shared" si="19"/>
        <v/>
      </c>
      <c r="F421" s="91" t="str">
        <f>'94KMInput'!H514</f>
        <v/>
      </c>
      <c r="G421" s="90" t="str">
        <f>'94KMInput'!O514</f>
        <v/>
      </c>
      <c r="H421" s="90" t="str">
        <f>'94KMInput'!P514</f>
        <v/>
      </c>
      <c r="I421" s="90" t="str">
        <f>'94KMInput'!R514</f>
        <v/>
      </c>
      <c r="J421" s="91" t="str">
        <f>'94KMInput'!S514</f>
        <v/>
      </c>
      <c r="K421" s="92" t="str">
        <f>'94KMInput'!AD514</f>
        <v/>
      </c>
      <c r="L421" s="93"/>
      <c r="M421" s="94" t="str">
        <f>'94KMInput'!L514</f>
        <v/>
      </c>
      <c r="N421" s="90" t="str">
        <f>IF(M421="","",(IF(Q421='94KMInput'!K514,"","ERROR!")))</f>
        <v/>
      </c>
      <c r="O421" s="95"/>
      <c r="P421" s="96"/>
      <c r="Q421" s="69" t="str">
        <f t="shared" si="20"/>
        <v/>
      </c>
      <c r="R421" s="98"/>
      <c r="S421" s="98"/>
      <c r="T421" s="98"/>
      <c r="U421" s="99"/>
      <c r="V421" s="98"/>
      <c r="W421" s="98"/>
      <c r="X421" s="100" t="str">
        <f t="shared" si="21"/>
        <v/>
      </c>
      <c r="Y421" s="101"/>
      <c r="Z421" s="102"/>
      <c r="AA421" s="102"/>
      <c r="AB421" s="102"/>
      <c r="AC421" s="103" t="str">
        <f>'94KMInput'!T557</f>
        <v/>
      </c>
      <c r="AD421" s="104">
        <f>'94KMInput'!V557-'94KMInput'!U557</f>
        <v>0</v>
      </c>
      <c r="AE421" s="105" t="str">
        <f t="shared" si="4"/>
        <v/>
      </c>
      <c r="AF421" s="106"/>
      <c r="AG421" s="107"/>
      <c r="AH421" s="108" t="str">
        <f>HYPERLINK('94KMInput'!AE556)</f>
        <v/>
      </c>
      <c r="AI421" s="108" t="str">
        <f>HYPERLINK('94KMInput'!AF556)</f>
        <v/>
      </c>
      <c r="AJ421" s="108" t="str">
        <f>HYPERLINK('94KMInput'!AG556)</f>
        <v/>
      </c>
      <c r="AK421" s="108" t="str">
        <f>HYPERLINK('94KMInput'!AH556)</f>
        <v/>
      </c>
      <c r="AL421" s="108" t="str">
        <f>HYPERLINK('94KMInput'!AI556)</f>
        <v/>
      </c>
      <c r="AM421" s="108" t="str">
        <f>HYPERLINK('94KMInput'!AJ556)</f>
        <v/>
      </c>
      <c r="AN421" s="108" t="str">
        <f>HYPERLINK('94KMInput'!AK556)</f>
        <v/>
      </c>
      <c r="AO421" s="108" t="str">
        <f>HYPERLINK('94KMInput'!AL556)</f>
        <v/>
      </c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  <c r="CH421" s="88"/>
      <c r="CI421" s="88"/>
      <c r="CJ421" s="88"/>
      <c r="CK421" s="88"/>
      <c r="CL421" s="88"/>
      <c r="CM421" s="88"/>
      <c r="CN421" s="88"/>
      <c r="CO421" s="88"/>
      <c r="CP421" s="88"/>
      <c r="CQ421" s="88"/>
      <c r="CR421" s="88"/>
      <c r="CS421" s="88"/>
      <c r="CT421" s="88"/>
      <c r="CU421" s="88"/>
      <c r="CV421" s="88"/>
      <c r="CW421" s="88"/>
      <c r="CX421" s="88"/>
      <c r="CY421" s="88"/>
      <c r="CZ421" s="88"/>
      <c r="DA421" s="88"/>
      <c r="DB421" s="88"/>
      <c r="DC421" s="88"/>
    </row>
    <row r="422" ht="10.5" customHeight="1">
      <c r="A422" s="87" t="str">
        <f t="shared" si="1"/>
        <v/>
      </c>
      <c r="B422" s="88" t="str">
        <f t="shared" si="2"/>
        <v/>
      </c>
      <c r="C422" s="88" t="str">
        <f t="shared" si="3"/>
        <v/>
      </c>
      <c r="D422" s="89" t="str">
        <f>'94KMInput'!B515</f>
        <v/>
      </c>
      <c r="E422" s="90" t="str">
        <f t="shared" si="19"/>
        <v/>
      </c>
      <c r="F422" s="91" t="str">
        <f>'94KMInput'!H515</f>
        <v/>
      </c>
      <c r="G422" s="90" t="str">
        <f>'94KMInput'!O515</f>
        <v/>
      </c>
      <c r="H422" s="90" t="str">
        <f>'94KMInput'!P515</f>
        <v/>
      </c>
      <c r="I422" s="90" t="str">
        <f>'94KMInput'!R515</f>
        <v/>
      </c>
      <c r="J422" s="91" t="str">
        <f>'94KMInput'!S515</f>
        <v/>
      </c>
      <c r="K422" s="92" t="str">
        <f>'94KMInput'!AD515</f>
        <v/>
      </c>
      <c r="L422" s="93"/>
      <c r="M422" s="94" t="str">
        <f>'94KMInput'!L515</f>
        <v/>
      </c>
      <c r="N422" s="90" t="str">
        <f>IF(M422="","",(IF(Q422='94KMInput'!K515,"","ERROR!")))</f>
        <v/>
      </c>
      <c r="O422" s="95"/>
      <c r="P422" s="96"/>
      <c r="Q422" s="69" t="str">
        <f t="shared" si="20"/>
        <v/>
      </c>
      <c r="R422" s="98"/>
      <c r="S422" s="98"/>
      <c r="T422" s="98"/>
      <c r="U422" s="99"/>
      <c r="V422" s="98"/>
      <c r="W422" s="98"/>
      <c r="X422" s="100" t="str">
        <f t="shared" si="21"/>
        <v/>
      </c>
      <c r="Y422" s="101"/>
      <c r="Z422" s="102"/>
      <c r="AA422" s="102"/>
      <c r="AB422" s="102"/>
      <c r="AC422" s="103" t="str">
        <f>'94KMInput'!T558</f>
        <v/>
      </c>
      <c r="AD422" s="104">
        <f>'94KMInput'!V558-'94KMInput'!U558</f>
        <v>0</v>
      </c>
      <c r="AE422" s="105" t="str">
        <f t="shared" si="4"/>
        <v/>
      </c>
      <c r="AF422" s="106"/>
      <c r="AG422" s="107"/>
      <c r="AH422" s="108" t="str">
        <f>HYPERLINK('94KMInput'!AE557)</f>
        <v/>
      </c>
      <c r="AI422" s="108" t="str">
        <f>HYPERLINK('94KMInput'!AF557)</f>
        <v/>
      </c>
      <c r="AJ422" s="108" t="str">
        <f>HYPERLINK('94KMInput'!AG557)</f>
        <v/>
      </c>
      <c r="AK422" s="108" t="str">
        <f>HYPERLINK('94KMInput'!AH557)</f>
        <v/>
      </c>
      <c r="AL422" s="108" t="str">
        <f>HYPERLINK('94KMInput'!AI557)</f>
        <v/>
      </c>
      <c r="AM422" s="108" t="str">
        <f>HYPERLINK('94KMInput'!AJ557)</f>
        <v/>
      </c>
      <c r="AN422" s="108" t="str">
        <f>HYPERLINK('94KMInput'!AK557)</f>
        <v/>
      </c>
      <c r="AO422" s="108" t="str">
        <f>HYPERLINK('94KMInput'!AL557)</f>
        <v/>
      </c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  <c r="CH422" s="88"/>
      <c r="CI422" s="88"/>
      <c r="CJ422" s="88"/>
      <c r="CK422" s="88"/>
      <c r="CL422" s="88"/>
      <c r="CM422" s="88"/>
      <c r="CN422" s="88"/>
      <c r="CO422" s="88"/>
      <c r="CP422" s="88"/>
      <c r="CQ422" s="88"/>
      <c r="CR422" s="88"/>
      <c r="CS422" s="88"/>
      <c r="CT422" s="88"/>
      <c r="CU422" s="88"/>
      <c r="CV422" s="88"/>
      <c r="CW422" s="88"/>
      <c r="CX422" s="88"/>
      <c r="CY422" s="88"/>
      <c r="CZ422" s="88"/>
      <c r="DA422" s="88"/>
      <c r="DB422" s="88"/>
      <c r="DC422" s="88"/>
    </row>
    <row r="423" ht="10.5" customHeight="1">
      <c r="A423" s="87" t="str">
        <f t="shared" si="1"/>
        <v/>
      </c>
      <c r="B423" s="88" t="str">
        <f t="shared" si="2"/>
        <v/>
      </c>
      <c r="C423" s="88" t="str">
        <f t="shared" si="3"/>
        <v/>
      </c>
      <c r="D423" s="89" t="str">
        <f>'94KMInput'!B516</f>
        <v/>
      </c>
      <c r="E423" s="90" t="str">
        <f t="shared" si="19"/>
        <v/>
      </c>
      <c r="F423" s="91" t="str">
        <f>'94KMInput'!H516</f>
        <v/>
      </c>
      <c r="G423" s="90" t="str">
        <f>'94KMInput'!O516</f>
        <v/>
      </c>
      <c r="H423" s="90" t="str">
        <f>'94KMInput'!P516</f>
        <v/>
      </c>
      <c r="I423" s="90" t="str">
        <f>'94KMInput'!R516</f>
        <v/>
      </c>
      <c r="J423" s="91" t="str">
        <f>'94KMInput'!S516</f>
        <v/>
      </c>
      <c r="K423" s="92" t="str">
        <f>'94KMInput'!AD516</f>
        <v/>
      </c>
      <c r="L423" s="93"/>
      <c r="M423" s="94" t="str">
        <f>'94KMInput'!L516</f>
        <v/>
      </c>
      <c r="N423" s="90" t="str">
        <f>IF(M423="","",(IF(Q423='94KMInput'!K516,"","ERROR!")))</f>
        <v/>
      </c>
      <c r="O423" s="95"/>
      <c r="P423" s="96"/>
      <c r="Q423" s="69" t="str">
        <f t="shared" si="20"/>
        <v/>
      </c>
      <c r="R423" s="98"/>
      <c r="S423" s="98"/>
      <c r="T423" s="98"/>
      <c r="U423" s="99"/>
      <c r="V423" s="98"/>
      <c r="W423" s="98"/>
      <c r="X423" s="100" t="str">
        <f t="shared" si="21"/>
        <v/>
      </c>
      <c r="Y423" s="101"/>
      <c r="Z423" s="102"/>
      <c r="AA423" s="102"/>
      <c r="AB423" s="102"/>
      <c r="AC423" s="103" t="str">
        <f>'94KMInput'!T559</f>
        <v/>
      </c>
      <c r="AD423" s="104">
        <f>'94KMInput'!V559-'94KMInput'!U559</f>
        <v>0</v>
      </c>
      <c r="AE423" s="105" t="str">
        <f t="shared" si="4"/>
        <v/>
      </c>
      <c r="AF423" s="106"/>
      <c r="AG423" s="107"/>
      <c r="AH423" s="108" t="str">
        <f>HYPERLINK('94KMInput'!AE558)</f>
        <v/>
      </c>
      <c r="AI423" s="108" t="str">
        <f>HYPERLINK('94KMInput'!AF558)</f>
        <v/>
      </c>
      <c r="AJ423" s="108" t="str">
        <f>HYPERLINK('94KMInput'!AG558)</f>
        <v/>
      </c>
      <c r="AK423" s="108" t="str">
        <f>HYPERLINK('94KMInput'!AH558)</f>
        <v/>
      </c>
      <c r="AL423" s="108" t="str">
        <f>HYPERLINK('94KMInput'!AI558)</f>
        <v/>
      </c>
      <c r="AM423" s="108" t="str">
        <f>HYPERLINK('94KMInput'!AJ558)</f>
        <v/>
      </c>
      <c r="AN423" s="108" t="str">
        <f>HYPERLINK('94KMInput'!AK558)</f>
        <v/>
      </c>
      <c r="AO423" s="108" t="str">
        <f>HYPERLINK('94KMInput'!AL558)</f>
        <v/>
      </c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  <c r="CH423" s="88"/>
      <c r="CI423" s="88"/>
      <c r="CJ423" s="88"/>
      <c r="CK423" s="88"/>
      <c r="CL423" s="88"/>
      <c r="CM423" s="88"/>
      <c r="CN423" s="88"/>
      <c r="CO423" s="88"/>
      <c r="CP423" s="88"/>
      <c r="CQ423" s="88"/>
      <c r="CR423" s="88"/>
      <c r="CS423" s="88"/>
      <c r="CT423" s="88"/>
      <c r="CU423" s="88"/>
      <c r="CV423" s="88"/>
      <c r="CW423" s="88"/>
      <c r="CX423" s="88"/>
      <c r="CY423" s="88"/>
      <c r="CZ423" s="88"/>
      <c r="DA423" s="88"/>
      <c r="DB423" s="88"/>
      <c r="DC423" s="88"/>
    </row>
    <row r="424" ht="10.5" customHeight="1">
      <c r="A424" s="87" t="str">
        <f t="shared" si="1"/>
        <v/>
      </c>
      <c r="B424" s="88" t="str">
        <f t="shared" si="2"/>
        <v/>
      </c>
      <c r="C424" s="88" t="str">
        <f t="shared" si="3"/>
        <v/>
      </c>
      <c r="D424" s="89" t="str">
        <f>'94KMInput'!B517</f>
        <v/>
      </c>
      <c r="E424" s="90" t="str">
        <f t="shared" si="19"/>
        <v/>
      </c>
      <c r="F424" s="91" t="str">
        <f>'94KMInput'!H517</f>
        <v/>
      </c>
      <c r="G424" s="90" t="str">
        <f>'94KMInput'!O517</f>
        <v/>
      </c>
      <c r="H424" s="90" t="str">
        <f>'94KMInput'!P517</f>
        <v/>
      </c>
      <c r="I424" s="90" t="str">
        <f>'94KMInput'!R517</f>
        <v/>
      </c>
      <c r="J424" s="91" t="str">
        <f>'94KMInput'!S517</f>
        <v/>
      </c>
      <c r="K424" s="92" t="str">
        <f>'94KMInput'!AD517</f>
        <v/>
      </c>
      <c r="L424" s="93"/>
      <c r="M424" s="94" t="str">
        <f>'94KMInput'!L517</f>
        <v/>
      </c>
      <c r="N424" s="90" t="str">
        <f>IF(M424="","",(IF(Q424='94KMInput'!K517,"","ERROR!")))</f>
        <v/>
      </c>
      <c r="O424" s="95"/>
      <c r="P424" s="96"/>
      <c r="Q424" s="69" t="str">
        <f t="shared" si="20"/>
        <v/>
      </c>
      <c r="R424" s="98"/>
      <c r="S424" s="98"/>
      <c r="T424" s="98"/>
      <c r="U424" s="99"/>
      <c r="V424" s="98"/>
      <c r="W424" s="98"/>
      <c r="X424" s="100" t="str">
        <f t="shared" si="21"/>
        <v/>
      </c>
      <c r="Y424" s="101"/>
      <c r="Z424" s="102"/>
      <c r="AA424" s="102"/>
      <c r="AB424" s="102"/>
      <c r="AC424" s="103" t="str">
        <f>'94KMInput'!T560</f>
        <v/>
      </c>
      <c r="AD424" s="104">
        <f>'94KMInput'!V560-'94KMInput'!U560</f>
        <v>0</v>
      </c>
      <c r="AE424" s="105" t="str">
        <f t="shared" si="4"/>
        <v/>
      </c>
      <c r="AF424" s="106"/>
      <c r="AG424" s="107"/>
      <c r="AH424" s="108" t="str">
        <f>HYPERLINK('94KMInput'!AE559)</f>
        <v/>
      </c>
      <c r="AI424" s="108" t="str">
        <f>HYPERLINK('94KMInput'!AF559)</f>
        <v/>
      </c>
      <c r="AJ424" s="108" t="str">
        <f>HYPERLINK('94KMInput'!AG559)</f>
        <v/>
      </c>
      <c r="AK424" s="108" t="str">
        <f>HYPERLINK('94KMInput'!AH559)</f>
        <v/>
      </c>
      <c r="AL424" s="108" t="str">
        <f>HYPERLINK('94KMInput'!AI559)</f>
        <v/>
      </c>
      <c r="AM424" s="108" t="str">
        <f>HYPERLINK('94KMInput'!AJ559)</f>
        <v/>
      </c>
      <c r="AN424" s="108" t="str">
        <f>HYPERLINK('94KMInput'!AK559)</f>
        <v/>
      </c>
      <c r="AO424" s="108" t="str">
        <f>HYPERLINK('94KMInput'!AL559)</f>
        <v/>
      </c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  <c r="CH424" s="88"/>
      <c r="CI424" s="88"/>
      <c r="CJ424" s="88"/>
      <c r="CK424" s="88"/>
      <c r="CL424" s="88"/>
      <c r="CM424" s="88"/>
      <c r="CN424" s="88"/>
      <c r="CO424" s="88"/>
      <c r="CP424" s="88"/>
      <c r="CQ424" s="88"/>
      <c r="CR424" s="88"/>
      <c r="CS424" s="88"/>
      <c r="CT424" s="88"/>
      <c r="CU424" s="88"/>
      <c r="CV424" s="88"/>
      <c r="CW424" s="88"/>
      <c r="CX424" s="88"/>
      <c r="CY424" s="88"/>
      <c r="CZ424" s="88"/>
      <c r="DA424" s="88"/>
      <c r="DB424" s="88"/>
      <c r="DC424" s="88"/>
    </row>
    <row r="425" ht="10.5" customHeight="1">
      <c r="A425" s="87" t="str">
        <f t="shared" si="1"/>
        <v/>
      </c>
      <c r="B425" s="88" t="str">
        <f t="shared" si="2"/>
        <v/>
      </c>
      <c r="C425" s="88" t="str">
        <f t="shared" si="3"/>
        <v/>
      </c>
      <c r="D425" s="89" t="str">
        <f>'94KMInput'!B518</f>
        <v/>
      </c>
      <c r="E425" s="90" t="str">
        <f t="shared" si="19"/>
        <v/>
      </c>
      <c r="F425" s="91" t="str">
        <f>'94KMInput'!H518</f>
        <v/>
      </c>
      <c r="G425" s="90" t="str">
        <f>'94KMInput'!O518</f>
        <v/>
      </c>
      <c r="H425" s="90" t="str">
        <f>'94KMInput'!P518</f>
        <v/>
      </c>
      <c r="I425" s="90" t="str">
        <f>'94KMInput'!R518</f>
        <v/>
      </c>
      <c r="J425" s="91" t="str">
        <f>'94KMInput'!S518</f>
        <v/>
      </c>
      <c r="K425" s="92" t="str">
        <f>'94KMInput'!AD518</f>
        <v/>
      </c>
      <c r="L425" s="93"/>
      <c r="M425" s="94" t="str">
        <f>'94KMInput'!L518</f>
        <v/>
      </c>
      <c r="N425" s="90" t="str">
        <f>IF(M425="","",(IF(Q425='94KMInput'!K518,"","ERROR!")))</f>
        <v/>
      </c>
      <c r="O425" s="95"/>
      <c r="P425" s="96"/>
      <c r="Q425" s="69" t="str">
        <f t="shared" si="20"/>
        <v/>
      </c>
      <c r="R425" s="98"/>
      <c r="S425" s="98"/>
      <c r="T425" s="98"/>
      <c r="U425" s="99"/>
      <c r="V425" s="98"/>
      <c r="W425" s="98"/>
      <c r="X425" s="100" t="str">
        <f t="shared" si="21"/>
        <v/>
      </c>
      <c r="Y425" s="101"/>
      <c r="Z425" s="102"/>
      <c r="AA425" s="102"/>
      <c r="AB425" s="102"/>
      <c r="AC425" s="103" t="str">
        <f>'94KMInput'!T561</f>
        <v/>
      </c>
      <c r="AD425" s="104">
        <f>'94KMInput'!V561-'94KMInput'!U561</f>
        <v>0</v>
      </c>
      <c r="AE425" s="105" t="str">
        <f t="shared" si="4"/>
        <v/>
      </c>
      <c r="AF425" s="106"/>
      <c r="AG425" s="107"/>
      <c r="AH425" s="108" t="str">
        <f>HYPERLINK('94KMInput'!AE560)</f>
        <v/>
      </c>
      <c r="AI425" s="108" t="str">
        <f>HYPERLINK('94KMInput'!AF560)</f>
        <v/>
      </c>
      <c r="AJ425" s="108" t="str">
        <f>HYPERLINK('94KMInput'!AG560)</f>
        <v/>
      </c>
      <c r="AK425" s="108" t="str">
        <f>HYPERLINK('94KMInput'!AH560)</f>
        <v/>
      </c>
      <c r="AL425" s="108" t="str">
        <f>HYPERLINK('94KMInput'!AI560)</f>
        <v/>
      </c>
      <c r="AM425" s="108" t="str">
        <f>HYPERLINK('94KMInput'!AJ560)</f>
        <v/>
      </c>
      <c r="AN425" s="108" t="str">
        <f>HYPERLINK('94KMInput'!AK560)</f>
        <v/>
      </c>
      <c r="AO425" s="108" t="str">
        <f>HYPERLINK('94KMInput'!AL560)</f>
        <v/>
      </c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  <c r="BM425" s="88"/>
      <c r="BN425" s="88"/>
      <c r="BO425" s="88"/>
      <c r="BP425" s="88"/>
      <c r="BQ425" s="88"/>
      <c r="BR425" s="88"/>
      <c r="BS425" s="88"/>
      <c r="BT425" s="88"/>
      <c r="BU425" s="88"/>
      <c r="BV425" s="88"/>
      <c r="BW425" s="88"/>
      <c r="BX425" s="88"/>
      <c r="BY425" s="88"/>
      <c r="BZ425" s="88"/>
      <c r="CA425" s="88"/>
      <c r="CB425" s="88"/>
      <c r="CC425" s="88"/>
      <c r="CD425" s="88"/>
      <c r="CE425" s="88"/>
      <c r="CF425" s="88"/>
      <c r="CG425" s="88"/>
      <c r="CH425" s="88"/>
      <c r="CI425" s="88"/>
      <c r="CJ425" s="88"/>
      <c r="CK425" s="88"/>
      <c r="CL425" s="88"/>
      <c r="CM425" s="88"/>
      <c r="CN425" s="88"/>
      <c r="CO425" s="88"/>
      <c r="CP425" s="88"/>
      <c r="CQ425" s="88"/>
      <c r="CR425" s="88"/>
      <c r="CS425" s="88"/>
      <c r="CT425" s="88"/>
      <c r="CU425" s="88"/>
      <c r="CV425" s="88"/>
      <c r="CW425" s="88"/>
      <c r="CX425" s="88"/>
      <c r="CY425" s="88"/>
      <c r="CZ425" s="88"/>
      <c r="DA425" s="88"/>
      <c r="DB425" s="88"/>
      <c r="DC425" s="88"/>
    </row>
    <row r="426" ht="10.5" customHeight="1">
      <c r="A426" s="87" t="str">
        <f t="shared" si="1"/>
        <v/>
      </c>
      <c r="B426" s="88" t="str">
        <f t="shared" si="2"/>
        <v/>
      </c>
      <c r="C426" s="88" t="str">
        <f t="shared" si="3"/>
        <v/>
      </c>
      <c r="D426" s="89" t="str">
        <f>'94KMInput'!B519</f>
        <v/>
      </c>
      <c r="E426" s="90" t="str">
        <f t="shared" si="19"/>
        <v/>
      </c>
      <c r="F426" s="91" t="str">
        <f>'94KMInput'!H519</f>
        <v/>
      </c>
      <c r="G426" s="90" t="str">
        <f>'94KMInput'!O519</f>
        <v/>
      </c>
      <c r="H426" s="90" t="str">
        <f>'94KMInput'!P519</f>
        <v/>
      </c>
      <c r="I426" s="90" t="str">
        <f>'94KMInput'!R519</f>
        <v/>
      </c>
      <c r="J426" s="91" t="str">
        <f>'94KMInput'!S519</f>
        <v/>
      </c>
      <c r="K426" s="92" t="str">
        <f>'94KMInput'!AD519</f>
        <v/>
      </c>
      <c r="L426" s="93"/>
      <c r="M426" s="94" t="str">
        <f>'94KMInput'!L519</f>
        <v/>
      </c>
      <c r="N426" s="90" t="str">
        <f>IF(M426="","",(IF(Q426='94KMInput'!K519,"","ERROR!")))</f>
        <v/>
      </c>
      <c r="O426" s="95"/>
      <c r="P426" s="96"/>
      <c r="Q426" s="69" t="str">
        <f t="shared" si="20"/>
        <v/>
      </c>
      <c r="R426" s="98"/>
      <c r="S426" s="98"/>
      <c r="T426" s="98"/>
      <c r="U426" s="99"/>
      <c r="V426" s="98"/>
      <c r="W426" s="98"/>
      <c r="X426" s="100" t="str">
        <f t="shared" si="21"/>
        <v/>
      </c>
      <c r="Y426" s="101"/>
      <c r="Z426" s="102"/>
      <c r="AA426" s="102"/>
      <c r="AB426" s="102"/>
      <c r="AC426" s="103" t="str">
        <f>'94KMInput'!T562</f>
        <v/>
      </c>
      <c r="AD426" s="104">
        <f>'94KMInput'!V562-'94KMInput'!U562</f>
        <v>0</v>
      </c>
      <c r="AE426" s="105" t="str">
        <f t="shared" si="4"/>
        <v/>
      </c>
      <c r="AF426" s="106"/>
      <c r="AG426" s="107"/>
      <c r="AH426" s="108" t="str">
        <f>HYPERLINK('94KMInput'!AE561)</f>
        <v/>
      </c>
      <c r="AI426" s="108" t="str">
        <f>HYPERLINK('94KMInput'!AF561)</f>
        <v/>
      </c>
      <c r="AJ426" s="108" t="str">
        <f>HYPERLINK('94KMInput'!AG561)</f>
        <v/>
      </c>
      <c r="AK426" s="108" t="str">
        <f>HYPERLINK('94KMInput'!AH561)</f>
        <v/>
      </c>
      <c r="AL426" s="108" t="str">
        <f>HYPERLINK('94KMInput'!AI561)</f>
        <v/>
      </c>
      <c r="AM426" s="108" t="str">
        <f>HYPERLINK('94KMInput'!AJ561)</f>
        <v/>
      </c>
      <c r="AN426" s="108" t="str">
        <f>HYPERLINK('94KMInput'!AK561)</f>
        <v/>
      </c>
      <c r="AO426" s="108" t="str">
        <f>HYPERLINK('94KMInput'!AL561)</f>
        <v/>
      </c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  <c r="BM426" s="88"/>
      <c r="BN426" s="88"/>
      <c r="BO426" s="88"/>
      <c r="BP426" s="88"/>
      <c r="BQ426" s="88"/>
      <c r="BR426" s="88"/>
      <c r="BS426" s="88"/>
      <c r="BT426" s="88"/>
      <c r="BU426" s="88"/>
      <c r="BV426" s="88"/>
      <c r="BW426" s="88"/>
      <c r="BX426" s="88"/>
      <c r="BY426" s="88"/>
      <c r="BZ426" s="88"/>
      <c r="CA426" s="88"/>
      <c r="CB426" s="88"/>
      <c r="CC426" s="88"/>
      <c r="CD426" s="88"/>
      <c r="CE426" s="88"/>
      <c r="CF426" s="88"/>
      <c r="CG426" s="88"/>
      <c r="CH426" s="88"/>
      <c r="CI426" s="88"/>
      <c r="CJ426" s="88"/>
      <c r="CK426" s="88"/>
      <c r="CL426" s="88"/>
      <c r="CM426" s="88"/>
      <c r="CN426" s="88"/>
      <c r="CO426" s="88"/>
      <c r="CP426" s="88"/>
      <c r="CQ426" s="88"/>
      <c r="CR426" s="88"/>
      <c r="CS426" s="88"/>
      <c r="CT426" s="88"/>
      <c r="CU426" s="88"/>
      <c r="CV426" s="88"/>
      <c r="CW426" s="88"/>
      <c r="CX426" s="88"/>
      <c r="CY426" s="88"/>
      <c r="CZ426" s="88"/>
      <c r="DA426" s="88"/>
      <c r="DB426" s="88"/>
      <c r="DC426" s="88"/>
    </row>
    <row r="427" ht="10.5" customHeight="1">
      <c r="A427" s="87" t="str">
        <f t="shared" si="1"/>
        <v/>
      </c>
      <c r="B427" s="88" t="str">
        <f t="shared" si="2"/>
        <v/>
      </c>
      <c r="C427" s="88" t="str">
        <f t="shared" si="3"/>
        <v/>
      </c>
      <c r="D427" s="89" t="str">
        <f>'94KMInput'!B520</f>
        <v/>
      </c>
      <c r="E427" s="90" t="str">
        <f t="shared" si="19"/>
        <v/>
      </c>
      <c r="F427" s="91" t="str">
        <f>'94KMInput'!H520</f>
        <v/>
      </c>
      <c r="G427" s="90" t="str">
        <f>'94KMInput'!O520</f>
        <v/>
      </c>
      <c r="H427" s="90" t="str">
        <f>'94KMInput'!P520</f>
        <v/>
      </c>
      <c r="I427" s="90" t="str">
        <f>'94KMInput'!R520</f>
        <v/>
      </c>
      <c r="J427" s="91" t="str">
        <f>'94KMInput'!S520</f>
        <v/>
      </c>
      <c r="K427" s="92" t="str">
        <f>'94KMInput'!AD520</f>
        <v/>
      </c>
      <c r="L427" s="93"/>
      <c r="M427" s="94" t="str">
        <f>'94KMInput'!L520</f>
        <v/>
      </c>
      <c r="N427" s="90" t="str">
        <f>IF(M427="","",(IF(Q427='94KMInput'!K520,"","ERROR!")))</f>
        <v/>
      </c>
      <c r="O427" s="95"/>
      <c r="P427" s="96"/>
      <c r="Q427" s="69" t="str">
        <f t="shared" si="20"/>
        <v/>
      </c>
      <c r="R427" s="98"/>
      <c r="S427" s="98"/>
      <c r="T427" s="98"/>
      <c r="U427" s="99"/>
      <c r="V427" s="98"/>
      <c r="W427" s="98"/>
      <c r="X427" s="100" t="str">
        <f t="shared" si="21"/>
        <v/>
      </c>
      <c r="Y427" s="101"/>
      <c r="Z427" s="102"/>
      <c r="AA427" s="102"/>
      <c r="AB427" s="102"/>
      <c r="AC427" s="103" t="str">
        <f>'94KMInput'!T563</f>
        <v/>
      </c>
      <c r="AD427" s="104">
        <f>'94KMInput'!V563-'94KMInput'!U563</f>
        <v>0</v>
      </c>
      <c r="AE427" s="105" t="str">
        <f t="shared" si="4"/>
        <v/>
      </c>
      <c r="AF427" s="106"/>
      <c r="AG427" s="107"/>
      <c r="AH427" s="108" t="str">
        <f>HYPERLINK('94KMInput'!AE562)</f>
        <v/>
      </c>
      <c r="AI427" s="108" t="str">
        <f>HYPERLINK('94KMInput'!AF562)</f>
        <v/>
      </c>
      <c r="AJ427" s="108" t="str">
        <f>HYPERLINK('94KMInput'!AG562)</f>
        <v/>
      </c>
      <c r="AK427" s="108" t="str">
        <f>HYPERLINK('94KMInput'!AH562)</f>
        <v/>
      </c>
      <c r="AL427" s="108" t="str">
        <f>HYPERLINK('94KMInput'!AI562)</f>
        <v/>
      </c>
      <c r="AM427" s="108" t="str">
        <f>HYPERLINK('94KMInput'!AJ562)</f>
        <v/>
      </c>
      <c r="AN427" s="108" t="str">
        <f>HYPERLINK('94KMInput'!AK562)</f>
        <v/>
      </c>
      <c r="AO427" s="108" t="str">
        <f>HYPERLINK('94KMInput'!AL562)</f>
        <v/>
      </c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  <c r="BM427" s="88"/>
      <c r="BN427" s="88"/>
      <c r="BO427" s="88"/>
      <c r="BP427" s="88"/>
      <c r="BQ427" s="88"/>
      <c r="BR427" s="88"/>
      <c r="BS427" s="88"/>
      <c r="BT427" s="88"/>
      <c r="BU427" s="88"/>
      <c r="BV427" s="88"/>
      <c r="BW427" s="88"/>
      <c r="BX427" s="88"/>
      <c r="BY427" s="88"/>
      <c r="BZ427" s="88"/>
      <c r="CA427" s="88"/>
      <c r="CB427" s="88"/>
      <c r="CC427" s="88"/>
      <c r="CD427" s="88"/>
      <c r="CE427" s="88"/>
      <c r="CF427" s="88"/>
      <c r="CG427" s="88"/>
      <c r="CH427" s="88"/>
      <c r="CI427" s="88"/>
      <c r="CJ427" s="88"/>
      <c r="CK427" s="88"/>
      <c r="CL427" s="88"/>
      <c r="CM427" s="88"/>
      <c r="CN427" s="88"/>
      <c r="CO427" s="88"/>
      <c r="CP427" s="88"/>
      <c r="CQ427" s="88"/>
      <c r="CR427" s="88"/>
      <c r="CS427" s="88"/>
      <c r="CT427" s="88"/>
      <c r="CU427" s="88"/>
      <c r="CV427" s="88"/>
      <c r="CW427" s="88"/>
      <c r="CX427" s="88"/>
      <c r="CY427" s="88"/>
      <c r="CZ427" s="88"/>
      <c r="DA427" s="88"/>
      <c r="DB427" s="88"/>
      <c r="DC427" s="88"/>
    </row>
    <row r="428" ht="10.5" customHeight="1">
      <c r="A428" s="87" t="str">
        <f t="shared" si="1"/>
        <v/>
      </c>
      <c r="B428" s="88" t="str">
        <f t="shared" si="2"/>
        <v/>
      </c>
      <c r="C428" s="88" t="str">
        <f t="shared" si="3"/>
        <v/>
      </c>
      <c r="D428" s="89" t="str">
        <f>'94KMInput'!B521</f>
        <v/>
      </c>
      <c r="E428" s="90" t="str">
        <f t="shared" si="19"/>
        <v/>
      </c>
      <c r="F428" s="91" t="str">
        <f>'94KMInput'!H521</f>
        <v/>
      </c>
      <c r="G428" s="90" t="str">
        <f>'94KMInput'!O521</f>
        <v/>
      </c>
      <c r="H428" s="90" t="str">
        <f>'94KMInput'!P521</f>
        <v/>
      </c>
      <c r="I428" s="90" t="str">
        <f>'94KMInput'!R521</f>
        <v/>
      </c>
      <c r="J428" s="91" t="str">
        <f>'94KMInput'!S521</f>
        <v/>
      </c>
      <c r="K428" s="92" t="str">
        <f>'94KMInput'!AD521</f>
        <v/>
      </c>
      <c r="L428" s="93"/>
      <c r="M428" s="94" t="str">
        <f>'94KMInput'!L521</f>
        <v/>
      </c>
      <c r="N428" s="90" t="str">
        <f>IF(M428="","",(IF(Q428='94KMInput'!K521,"","ERROR!")))</f>
        <v/>
      </c>
      <c r="O428" s="95"/>
      <c r="P428" s="96"/>
      <c r="Q428" s="69" t="str">
        <f t="shared" si="20"/>
        <v/>
      </c>
      <c r="R428" s="98"/>
      <c r="S428" s="98"/>
      <c r="T428" s="98"/>
      <c r="U428" s="99"/>
      <c r="V428" s="98"/>
      <c r="W428" s="98"/>
      <c r="X428" s="100" t="str">
        <f t="shared" si="21"/>
        <v/>
      </c>
      <c r="Y428" s="101"/>
      <c r="Z428" s="102"/>
      <c r="AA428" s="102"/>
      <c r="AB428" s="102"/>
      <c r="AC428" s="103" t="str">
        <f>'94KMInput'!T564</f>
        <v/>
      </c>
      <c r="AD428" s="104">
        <f>'94KMInput'!V564-'94KMInput'!U564</f>
        <v>0</v>
      </c>
      <c r="AE428" s="105" t="str">
        <f t="shared" si="4"/>
        <v/>
      </c>
      <c r="AF428" s="106"/>
      <c r="AG428" s="107"/>
      <c r="AH428" s="108" t="str">
        <f>HYPERLINK('94KMInput'!AE563)</f>
        <v/>
      </c>
      <c r="AI428" s="108" t="str">
        <f>HYPERLINK('94KMInput'!AF563)</f>
        <v/>
      </c>
      <c r="AJ428" s="108" t="str">
        <f>HYPERLINK('94KMInput'!AG563)</f>
        <v/>
      </c>
      <c r="AK428" s="108" t="str">
        <f>HYPERLINK('94KMInput'!AH563)</f>
        <v/>
      </c>
      <c r="AL428" s="108" t="str">
        <f>HYPERLINK('94KMInput'!AI563)</f>
        <v/>
      </c>
      <c r="AM428" s="108" t="str">
        <f>HYPERLINK('94KMInput'!AJ563)</f>
        <v/>
      </c>
      <c r="AN428" s="108" t="str">
        <f>HYPERLINK('94KMInput'!AK563)</f>
        <v/>
      </c>
      <c r="AO428" s="108" t="str">
        <f>HYPERLINK('94KMInput'!AL563)</f>
        <v/>
      </c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  <c r="BM428" s="88"/>
      <c r="BN428" s="88"/>
      <c r="BO428" s="88"/>
      <c r="BP428" s="88"/>
      <c r="BQ428" s="88"/>
      <c r="BR428" s="88"/>
      <c r="BS428" s="88"/>
      <c r="BT428" s="88"/>
      <c r="BU428" s="88"/>
      <c r="BV428" s="88"/>
      <c r="BW428" s="88"/>
      <c r="BX428" s="88"/>
      <c r="BY428" s="88"/>
      <c r="BZ428" s="88"/>
      <c r="CA428" s="88"/>
      <c r="CB428" s="88"/>
      <c r="CC428" s="88"/>
      <c r="CD428" s="88"/>
      <c r="CE428" s="88"/>
      <c r="CF428" s="88"/>
      <c r="CG428" s="88"/>
      <c r="CH428" s="88"/>
      <c r="CI428" s="88"/>
      <c r="CJ428" s="88"/>
      <c r="CK428" s="88"/>
      <c r="CL428" s="88"/>
      <c r="CM428" s="88"/>
      <c r="CN428" s="88"/>
      <c r="CO428" s="88"/>
      <c r="CP428" s="88"/>
      <c r="CQ428" s="88"/>
      <c r="CR428" s="88"/>
      <c r="CS428" s="88"/>
      <c r="CT428" s="88"/>
      <c r="CU428" s="88"/>
      <c r="CV428" s="88"/>
      <c r="CW428" s="88"/>
      <c r="CX428" s="88"/>
      <c r="CY428" s="88"/>
      <c r="CZ428" s="88"/>
      <c r="DA428" s="88"/>
      <c r="DB428" s="88"/>
      <c r="DC428" s="88"/>
    </row>
    <row r="429" ht="10.5" customHeight="1">
      <c r="A429" s="87" t="str">
        <f t="shared" si="1"/>
        <v/>
      </c>
      <c r="B429" s="88" t="str">
        <f t="shared" si="2"/>
        <v/>
      </c>
      <c r="C429" s="88" t="str">
        <f t="shared" si="3"/>
        <v/>
      </c>
      <c r="D429" s="89" t="str">
        <f>'94KMInput'!B522</f>
        <v/>
      </c>
      <c r="E429" s="90" t="str">
        <f t="shared" si="19"/>
        <v/>
      </c>
      <c r="F429" s="91" t="str">
        <f>'94KMInput'!H522</f>
        <v/>
      </c>
      <c r="G429" s="90" t="str">
        <f>'94KMInput'!O522</f>
        <v/>
      </c>
      <c r="H429" s="90" t="str">
        <f>'94KMInput'!P522</f>
        <v/>
      </c>
      <c r="I429" s="90" t="str">
        <f>'94KMInput'!R522</f>
        <v/>
      </c>
      <c r="J429" s="91" t="str">
        <f>'94KMInput'!S522</f>
        <v/>
      </c>
      <c r="K429" s="92" t="str">
        <f>'94KMInput'!AD522</f>
        <v/>
      </c>
      <c r="L429" s="93"/>
      <c r="M429" s="94" t="str">
        <f>'94KMInput'!L522</f>
        <v/>
      </c>
      <c r="N429" s="90" t="str">
        <f>IF(M429="","",(IF(Q429='94KMInput'!K522,"","ERROR!")))</f>
        <v/>
      </c>
      <c r="O429" s="95"/>
      <c r="P429" s="96"/>
      <c r="Q429" s="69" t="str">
        <f t="shared" si="20"/>
        <v/>
      </c>
      <c r="R429" s="98"/>
      <c r="S429" s="98"/>
      <c r="T429" s="98"/>
      <c r="U429" s="99"/>
      <c r="V429" s="98"/>
      <c r="W429" s="98"/>
      <c r="X429" s="100" t="str">
        <f t="shared" si="21"/>
        <v/>
      </c>
      <c r="Y429" s="101"/>
      <c r="Z429" s="102"/>
      <c r="AA429" s="102"/>
      <c r="AB429" s="102"/>
      <c r="AC429" s="103" t="str">
        <f>'94KMInput'!T565</f>
        <v/>
      </c>
      <c r="AD429" s="104">
        <f>'94KMInput'!V565-'94KMInput'!U565</f>
        <v>0</v>
      </c>
      <c r="AE429" s="105" t="str">
        <f t="shared" si="4"/>
        <v/>
      </c>
      <c r="AF429" s="106"/>
      <c r="AG429" s="107"/>
      <c r="AH429" s="108" t="str">
        <f>HYPERLINK('94KMInput'!AE564)</f>
        <v/>
      </c>
      <c r="AI429" s="108" t="str">
        <f>HYPERLINK('94KMInput'!AF564)</f>
        <v/>
      </c>
      <c r="AJ429" s="108" t="str">
        <f>HYPERLINK('94KMInput'!AG564)</f>
        <v/>
      </c>
      <c r="AK429" s="108" t="str">
        <f>HYPERLINK('94KMInput'!AH564)</f>
        <v/>
      </c>
      <c r="AL429" s="108" t="str">
        <f>HYPERLINK('94KMInput'!AI564)</f>
        <v/>
      </c>
      <c r="AM429" s="108" t="str">
        <f>HYPERLINK('94KMInput'!AJ564)</f>
        <v/>
      </c>
      <c r="AN429" s="108" t="str">
        <f>HYPERLINK('94KMInput'!AK564)</f>
        <v/>
      </c>
      <c r="AO429" s="108" t="str">
        <f>HYPERLINK('94KMInput'!AL564)</f>
        <v/>
      </c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  <c r="BM429" s="88"/>
      <c r="BN429" s="88"/>
      <c r="BO429" s="88"/>
      <c r="BP429" s="88"/>
      <c r="BQ429" s="88"/>
      <c r="BR429" s="88"/>
      <c r="BS429" s="88"/>
      <c r="BT429" s="88"/>
      <c r="BU429" s="88"/>
      <c r="BV429" s="88"/>
      <c r="BW429" s="88"/>
      <c r="BX429" s="88"/>
      <c r="BY429" s="88"/>
      <c r="BZ429" s="88"/>
      <c r="CA429" s="88"/>
      <c r="CB429" s="88"/>
      <c r="CC429" s="88"/>
      <c r="CD429" s="88"/>
      <c r="CE429" s="88"/>
      <c r="CF429" s="88"/>
      <c r="CG429" s="88"/>
      <c r="CH429" s="88"/>
      <c r="CI429" s="88"/>
      <c r="CJ429" s="88"/>
      <c r="CK429" s="88"/>
      <c r="CL429" s="88"/>
      <c r="CM429" s="88"/>
      <c r="CN429" s="88"/>
      <c r="CO429" s="88"/>
      <c r="CP429" s="88"/>
      <c r="CQ429" s="88"/>
      <c r="CR429" s="88"/>
      <c r="CS429" s="88"/>
      <c r="CT429" s="88"/>
      <c r="CU429" s="88"/>
      <c r="CV429" s="88"/>
      <c r="CW429" s="88"/>
      <c r="CX429" s="88"/>
      <c r="CY429" s="88"/>
      <c r="CZ429" s="88"/>
      <c r="DA429" s="88"/>
      <c r="DB429" s="88"/>
      <c r="DC429" s="88"/>
    </row>
    <row r="430" ht="10.5" customHeight="1">
      <c r="A430" s="87" t="str">
        <f t="shared" si="1"/>
        <v/>
      </c>
      <c r="B430" s="88" t="str">
        <f t="shared" si="2"/>
        <v/>
      </c>
      <c r="C430" s="88" t="str">
        <f t="shared" si="3"/>
        <v/>
      </c>
      <c r="D430" s="89" t="str">
        <f>'94KMInput'!B523</f>
        <v/>
      </c>
      <c r="E430" s="90" t="str">
        <f t="shared" si="19"/>
        <v/>
      </c>
      <c r="F430" s="91" t="str">
        <f>'94KMInput'!H523</f>
        <v/>
      </c>
      <c r="G430" s="90" t="str">
        <f>'94KMInput'!O523</f>
        <v/>
      </c>
      <c r="H430" s="90" t="str">
        <f>'94KMInput'!P523</f>
        <v/>
      </c>
      <c r="I430" s="90" t="str">
        <f>'94KMInput'!R523</f>
        <v/>
      </c>
      <c r="J430" s="91" t="str">
        <f>'94KMInput'!S523</f>
        <v/>
      </c>
      <c r="K430" s="92" t="str">
        <f>'94KMInput'!AD523</f>
        <v/>
      </c>
      <c r="L430" s="93"/>
      <c r="M430" s="94" t="str">
        <f>'94KMInput'!L523</f>
        <v/>
      </c>
      <c r="N430" s="90" t="str">
        <f>IF(M430="","",(IF(Q430='94KMInput'!K523,"","ERROR!")))</f>
        <v/>
      </c>
      <c r="O430" s="95"/>
      <c r="P430" s="96"/>
      <c r="Q430" s="69" t="str">
        <f t="shared" si="20"/>
        <v/>
      </c>
      <c r="R430" s="98"/>
      <c r="S430" s="98"/>
      <c r="T430" s="98"/>
      <c r="U430" s="99"/>
      <c r="V430" s="98"/>
      <c r="W430" s="98"/>
      <c r="X430" s="100" t="str">
        <f t="shared" si="21"/>
        <v/>
      </c>
      <c r="Y430" s="101"/>
      <c r="Z430" s="102"/>
      <c r="AA430" s="102"/>
      <c r="AB430" s="102"/>
      <c r="AC430" s="103" t="str">
        <f>'94KMInput'!T566</f>
        <v/>
      </c>
      <c r="AD430" s="104">
        <f>'94KMInput'!V566-'94KMInput'!U566</f>
        <v>0</v>
      </c>
      <c r="AE430" s="105" t="str">
        <f t="shared" si="4"/>
        <v/>
      </c>
      <c r="AF430" s="106"/>
      <c r="AG430" s="107"/>
      <c r="AH430" s="108" t="str">
        <f>HYPERLINK('94KMInput'!AE565)</f>
        <v/>
      </c>
      <c r="AI430" s="108" t="str">
        <f>HYPERLINK('94KMInput'!AF565)</f>
        <v/>
      </c>
      <c r="AJ430" s="108" t="str">
        <f>HYPERLINK('94KMInput'!AG565)</f>
        <v/>
      </c>
      <c r="AK430" s="108" t="str">
        <f>HYPERLINK('94KMInput'!AH565)</f>
        <v/>
      </c>
      <c r="AL430" s="108" t="str">
        <f>HYPERLINK('94KMInput'!AI565)</f>
        <v/>
      </c>
      <c r="AM430" s="108" t="str">
        <f>HYPERLINK('94KMInput'!AJ565)</f>
        <v/>
      </c>
      <c r="AN430" s="108" t="str">
        <f>HYPERLINK('94KMInput'!AK565)</f>
        <v/>
      </c>
      <c r="AO430" s="108" t="str">
        <f>HYPERLINK('94KMInput'!AL565)</f>
        <v/>
      </c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88"/>
      <c r="BR430" s="88"/>
      <c r="BS430" s="88"/>
      <c r="BT430" s="88"/>
      <c r="BU430" s="88"/>
      <c r="BV430" s="88"/>
      <c r="BW430" s="88"/>
      <c r="BX430" s="88"/>
      <c r="BY430" s="88"/>
      <c r="BZ430" s="88"/>
      <c r="CA430" s="88"/>
      <c r="CB430" s="88"/>
      <c r="CC430" s="88"/>
      <c r="CD430" s="88"/>
      <c r="CE430" s="88"/>
      <c r="CF430" s="88"/>
      <c r="CG430" s="88"/>
      <c r="CH430" s="88"/>
      <c r="CI430" s="88"/>
      <c r="CJ430" s="88"/>
      <c r="CK430" s="88"/>
      <c r="CL430" s="88"/>
      <c r="CM430" s="88"/>
      <c r="CN430" s="88"/>
      <c r="CO430" s="88"/>
      <c r="CP430" s="88"/>
      <c r="CQ430" s="88"/>
      <c r="CR430" s="88"/>
      <c r="CS430" s="88"/>
      <c r="CT430" s="88"/>
      <c r="CU430" s="88"/>
      <c r="CV430" s="88"/>
      <c r="CW430" s="88"/>
      <c r="CX430" s="88"/>
      <c r="CY430" s="88"/>
      <c r="CZ430" s="88"/>
      <c r="DA430" s="88"/>
      <c r="DB430" s="88"/>
      <c r="DC430" s="88"/>
    </row>
    <row r="431" ht="10.5" customHeight="1">
      <c r="A431" s="87" t="str">
        <f t="shared" si="1"/>
        <v/>
      </c>
      <c r="B431" s="88" t="str">
        <f t="shared" si="2"/>
        <v/>
      </c>
      <c r="C431" s="88" t="str">
        <f t="shared" si="3"/>
        <v/>
      </c>
      <c r="D431" s="89" t="str">
        <f>'94KMInput'!B524</f>
        <v/>
      </c>
      <c r="E431" s="90" t="str">
        <f t="shared" si="19"/>
        <v/>
      </c>
      <c r="F431" s="91" t="str">
        <f>'94KMInput'!H524</f>
        <v/>
      </c>
      <c r="G431" s="90" t="str">
        <f>'94KMInput'!O524</f>
        <v/>
      </c>
      <c r="H431" s="90" t="str">
        <f>'94KMInput'!P524</f>
        <v/>
      </c>
      <c r="I431" s="90" t="str">
        <f>'94KMInput'!R524</f>
        <v/>
      </c>
      <c r="J431" s="91" t="str">
        <f>'94KMInput'!S524</f>
        <v/>
      </c>
      <c r="K431" s="92" t="str">
        <f>'94KMInput'!AD524</f>
        <v/>
      </c>
      <c r="L431" s="93"/>
      <c r="M431" s="94" t="str">
        <f>'94KMInput'!L524</f>
        <v/>
      </c>
      <c r="N431" s="90" t="str">
        <f>IF(M431="","",(IF(Q431='94KMInput'!K524,"","ERROR!")))</f>
        <v/>
      </c>
      <c r="O431" s="95"/>
      <c r="P431" s="96"/>
      <c r="Q431" s="69" t="str">
        <f t="shared" si="20"/>
        <v/>
      </c>
      <c r="R431" s="98"/>
      <c r="S431" s="98"/>
      <c r="T431" s="98"/>
      <c r="U431" s="99"/>
      <c r="V431" s="98"/>
      <c r="W431" s="98"/>
      <c r="X431" s="100" t="str">
        <f t="shared" si="21"/>
        <v/>
      </c>
      <c r="Y431" s="101"/>
      <c r="Z431" s="102"/>
      <c r="AA431" s="102"/>
      <c r="AB431" s="102"/>
      <c r="AC431" s="103" t="str">
        <f>'94KMInput'!T567</f>
        <v/>
      </c>
      <c r="AD431" s="104">
        <f>'94KMInput'!V567-'94KMInput'!U567</f>
        <v>0</v>
      </c>
      <c r="AE431" s="105" t="str">
        <f t="shared" si="4"/>
        <v/>
      </c>
      <c r="AF431" s="106"/>
      <c r="AG431" s="107"/>
      <c r="AH431" s="108" t="str">
        <f>HYPERLINK('94KMInput'!AE566)</f>
        <v/>
      </c>
      <c r="AI431" s="108" t="str">
        <f>HYPERLINK('94KMInput'!AF566)</f>
        <v/>
      </c>
      <c r="AJ431" s="108" t="str">
        <f>HYPERLINK('94KMInput'!AG566)</f>
        <v/>
      </c>
      <c r="AK431" s="108" t="str">
        <f>HYPERLINK('94KMInput'!AH566)</f>
        <v/>
      </c>
      <c r="AL431" s="108" t="str">
        <f>HYPERLINK('94KMInput'!AI566)</f>
        <v/>
      </c>
      <c r="AM431" s="108" t="str">
        <f>HYPERLINK('94KMInput'!AJ566)</f>
        <v/>
      </c>
      <c r="AN431" s="108" t="str">
        <f>HYPERLINK('94KMInput'!AK566)</f>
        <v/>
      </c>
      <c r="AO431" s="108" t="str">
        <f>HYPERLINK('94KMInput'!AL566)</f>
        <v/>
      </c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88"/>
      <c r="BR431" s="88"/>
      <c r="BS431" s="88"/>
      <c r="BT431" s="88"/>
      <c r="BU431" s="88"/>
      <c r="BV431" s="88"/>
      <c r="BW431" s="88"/>
      <c r="BX431" s="88"/>
      <c r="BY431" s="88"/>
      <c r="BZ431" s="88"/>
      <c r="CA431" s="88"/>
      <c r="CB431" s="88"/>
      <c r="CC431" s="88"/>
      <c r="CD431" s="88"/>
      <c r="CE431" s="88"/>
      <c r="CF431" s="88"/>
      <c r="CG431" s="88"/>
      <c r="CH431" s="88"/>
      <c r="CI431" s="88"/>
      <c r="CJ431" s="88"/>
      <c r="CK431" s="88"/>
      <c r="CL431" s="88"/>
      <c r="CM431" s="88"/>
      <c r="CN431" s="88"/>
      <c r="CO431" s="88"/>
      <c r="CP431" s="88"/>
      <c r="CQ431" s="88"/>
      <c r="CR431" s="88"/>
      <c r="CS431" s="88"/>
      <c r="CT431" s="88"/>
      <c r="CU431" s="88"/>
      <c r="CV431" s="88"/>
      <c r="CW431" s="88"/>
      <c r="CX431" s="88"/>
      <c r="CY431" s="88"/>
      <c r="CZ431" s="88"/>
      <c r="DA431" s="88"/>
      <c r="DB431" s="88"/>
      <c r="DC431" s="88"/>
    </row>
    <row r="432" ht="10.5" customHeight="1">
      <c r="A432" s="87" t="str">
        <f t="shared" si="1"/>
        <v/>
      </c>
      <c r="B432" s="88" t="str">
        <f t="shared" si="2"/>
        <v/>
      </c>
      <c r="C432" s="88" t="str">
        <f t="shared" si="3"/>
        <v/>
      </c>
      <c r="D432" s="89" t="str">
        <f>'94KMInput'!B525</f>
        <v/>
      </c>
      <c r="E432" s="90" t="str">
        <f t="shared" si="19"/>
        <v/>
      </c>
      <c r="F432" s="91" t="str">
        <f>'94KMInput'!H525</f>
        <v/>
      </c>
      <c r="G432" s="90" t="str">
        <f>'94KMInput'!O525</f>
        <v/>
      </c>
      <c r="H432" s="90" t="str">
        <f>'94KMInput'!P525</f>
        <v/>
      </c>
      <c r="I432" s="90" t="str">
        <f>'94KMInput'!R525</f>
        <v/>
      </c>
      <c r="J432" s="91" t="str">
        <f>'94KMInput'!S525</f>
        <v/>
      </c>
      <c r="K432" s="92" t="str">
        <f>'94KMInput'!AD525</f>
        <v/>
      </c>
      <c r="L432" s="93"/>
      <c r="M432" s="94" t="str">
        <f>'94KMInput'!L525</f>
        <v/>
      </c>
      <c r="N432" s="90" t="str">
        <f>IF(M432="","",(IF(Q432='94KMInput'!K525,"","ERROR!")))</f>
        <v/>
      </c>
      <c r="O432" s="95"/>
      <c r="P432" s="96"/>
      <c r="Q432" s="69" t="str">
        <f t="shared" si="20"/>
        <v/>
      </c>
      <c r="R432" s="98"/>
      <c r="S432" s="98"/>
      <c r="T432" s="98"/>
      <c r="U432" s="99"/>
      <c r="V432" s="98"/>
      <c r="W432" s="98"/>
      <c r="X432" s="100" t="str">
        <f t="shared" si="21"/>
        <v/>
      </c>
      <c r="Y432" s="101"/>
      <c r="Z432" s="102"/>
      <c r="AA432" s="102"/>
      <c r="AB432" s="102"/>
      <c r="AC432" s="103" t="str">
        <f>'94KMInput'!T568</f>
        <v/>
      </c>
      <c r="AD432" s="104">
        <f>'94KMInput'!V568-'94KMInput'!U568</f>
        <v>0</v>
      </c>
      <c r="AE432" s="105" t="str">
        <f t="shared" si="4"/>
        <v/>
      </c>
      <c r="AF432" s="106"/>
      <c r="AG432" s="107"/>
      <c r="AH432" s="108" t="str">
        <f>HYPERLINK('94KMInput'!AE567)</f>
        <v/>
      </c>
      <c r="AI432" s="108" t="str">
        <f>HYPERLINK('94KMInput'!AF567)</f>
        <v/>
      </c>
      <c r="AJ432" s="108" t="str">
        <f>HYPERLINK('94KMInput'!AG567)</f>
        <v/>
      </c>
      <c r="AK432" s="108" t="str">
        <f>HYPERLINK('94KMInput'!AH567)</f>
        <v/>
      </c>
      <c r="AL432" s="108" t="str">
        <f>HYPERLINK('94KMInput'!AI567)</f>
        <v/>
      </c>
      <c r="AM432" s="108" t="str">
        <f>HYPERLINK('94KMInput'!AJ567)</f>
        <v/>
      </c>
      <c r="AN432" s="108" t="str">
        <f>HYPERLINK('94KMInput'!AK567)</f>
        <v/>
      </c>
      <c r="AO432" s="108" t="str">
        <f>HYPERLINK('94KMInput'!AL567)</f>
        <v/>
      </c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  <c r="BM432" s="88"/>
      <c r="BN432" s="88"/>
      <c r="BO432" s="88"/>
      <c r="BP432" s="88"/>
      <c r="BQ432" s="88"/>
      <c r="BR432" s="88"/>
      <c r="BS432" s="88"/>
      <c r="BT432" s="88"/>
      <c r="BU432" s="88"/>
      <c r="BV432" s="88"/>
      <c r="BW432" s="88"/>
      <c r="BX432" s="88"/>
      <c r="BY432" s="88"/>
      <c r="BZ432" s="88"/>
      <c r="CA432" s="88"/>
      <c r="CB432" s="88"/>
      <c r="CC432" s="88"/>
      <c r="CD432" s="88"/>
      <c r="CE432" s="88"/>
      <c r="CF432" s="88"/>
      <c r="CG432" s="88"/>
      <c r="CH432" s="88"/>
      <c r="CI432" s="88"/>
      <c r="CJ432" s="88"/>
      <c r="CK432" s="88"/>
      <c r="CL432" s="88"/>
      <c r="CM432" s="88"/>
      <c r="CN432" s="88"/>
      <c r="CO432" s="88"/>
      <c r="CP432" s="88"/>
      <c r="CQ432" s="88"/>
      <c r="CR432" s="88"/>
      <c r="CS432" s="88"/>
      <c r="CT432" s="88"/>
      <c r="CU432" s="88"/>
      <c r="CV432" s="88"/>
      <c r="CW432" s="88"/>
      <c r="CX432" s="88"/>
      <c r="CY432" s="88"/>
      <c r="CZ432" s="88"/>
      <c r="DA432" s="88"/>
      <c r="DB432" s="88"/>
      <c r="DC432" s="88"/>
    </row>
    <row r="433" ht="10.5" customHeight="1">
      <c r="A433" s="87" t="str">
        <f t="shared" si="1"/>
        <v/>
      </c>
      <c r="B433" s="88" t="str">
        <f t="shared" si="2"/>
        <v/>
      </c>
      <c r="C433" s="88" t="str">
        <f t="shared" si="3"/>
        <v/>
      </c>
      <c r="D433" s="89" t="str">
        <f>'94KMInput'!B526</f>
        <v/>
      </c>
      <c r="E433" s="90" t="str">
        <f t="shared" si="19"/>
        <v/>
      </c>
      <c r="F433" s="91" t="str">
        <f>'94KMInput'!H526</f>
        <v/>
      </c>
      <c r="G433" s="90" t="str">
        <f>'94KMInput'!O526</f>
        <v/>
      </c>
      <c r="H433" s="90" t="str">
        <f>'94KMInput'!P526</f>
        <v/>
      </c>
      <c r="I433" s="90" t="str">
        <f>'94KMInput'!R526</f>
        <v/>
      </c>
      <c r="J433" s="91" t="str">
        <f>'94KMInput'!S526</f>
        <v/>
      </c>
      <c r="K433" s="92" t="str">
        <f>'94KMInput'!AD526</f>
        <v/>
      </c>
      <c r="L433" s="93"/>
      <c r="M433" s="94" t="str">
        <f>'94KMInput'!L526</f>
        <v/>
      </c>
      <c r="N433" s="90" t="str">
        <f>IF(M433="","",(IF(Q433='94KMInput'!K526,"","ERROR!")))</f>
        <v/>
      </c>
      <c r="O433" s="95"/>
      <c r="P433" s="96"/>
      <c r="Q433" s="69" t="str">
        <f t="shared" si="20"/>
        <v/>
      </c>
      <c r="R433" s="98"/>
      <c r="S433" s="98"/>
      <c r="T433" s="98"/>
      <c r="U433" s="99"/>
      <c r="V433" s="98"/>
      <c r="W433" s="98"/>
      <c r="X433" s="100" t="str">
        <f t="shared" si="21"/>
        <v/>
      </c>
      <c r="Y433" s="101"/>
      <c r="Z433" s="102"/>
      <c r="AA433" s="102"/>
      <c r="AB433" s="102"/>
      <c r="AC433" s="103" t="str">
        <f>'94KMInput'!T569</f>
        <v/>
      </c>
      <c r="AD433" s="104">
        <f>'94KMInput'!V569-'94KMInput'!U569</f>
        <v>0</v>
      </c>
      <c r="AE433" s="105" t="str">
        <f t="shared" si="4"/>
        <v/>
      </c>
      <c r="AF433" s="106"/>
      <c r="AG433" s="107"/>
      <c r="AH433" s="108" t="str">
        <f>HYPERLINK('94KMInput'!AE568)</f>
        <v/>
      </c>
      <c r="AI433" s="108" t="str">
        <f>HYPERLINK('94KMInput'!AF568)</f>
        <v/>
      </c>
      <c r="AJ433" s="108" t="str">
        <f>HYPERLINK('94KMInput'!AG568)</f>
        <v/>
      </c>
      <c r="AK433" s="108" t="str">
        <f>HYPERLINK('94KMInput'!AH568)</f>
        <v/>
      </c>
      <c r="AL433" s="108" t="str">
        <f>HYPERLINK('94KMInput'!AI568)</f>
        <v/>
      </c>
      <c r="AM433" s="108" t="str">
        <f>HYPERLINK('94KMInput'!AJ568)</f>
        <v/>
      </c>
      <c r="AN433" s="108" t="str">
        <f>HYPERLINK('94KMInput'!AK568)</f>
        <v/>
      </c>
      <c r="AO433" s="108" t="str">
        <f>HYPERLINK('94KMInput'!AL568)</f>
        <v/>
      </c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  <c r="BM433" s="88"/>
      <c r="BN433" s="88"/>
      <c r="BO433" s="88"/>
      <c r="BP433" s="88"/>
      <c r="BQ433" s="88"/>
      <c r="BR433" s="88"/>
      <c r="BS433" s="88"/>
      <c r="BT433" s="88"/>
      <c r="BU433" s="88"/>
      <c r="BV433" s="88"/>
      <c r="BW433" s="88"/>
      <c r="BX433" s="88"/>
      <c r="BY433" s="88"/>
      <c r="BZ433" s="88"/>
      <c r="CA433" s="88"/>
      <c r="CB433" s="88"/>
      <c r="CC433" s="88"/>
      <c r="CD433" s="88"/>
      <c r="CE433" s="88"/>
      <c r="CF433" s="88"/>
      <c r="CG433" s="88"/>
      <c r="CH433" s="88"/>
      <c r="CI433" s="88"/>
      <c r="CJ433" s="88"/>
      <c r="CK433" s="88"/>
      <c r="CL433" s="88"/>
      <c r="CM433" s="88"/>
      <c r="CN433" s="88"/>
      <c r="CO433" s="88"/>
      <c r="CP433" s="88"/>
      <c r="CQ433" s="88"/>
      <c r="CR433" s="88"/>
      <c r="CS433" s="88"/>
      <c r="CT433" s="88"/>
      <c r="CU433" s="88"/>
      <c r="CV433" s="88"/>
      <c r="CW433" s="88"/>
      <c r="CX433" s="88"/>
      <c r="CY433" s="88"/>
      <c r="CZ433" s="88"/>
      <c r="DA433" s="88"/>
      <c r="DB433" s="88"/>
      <c r="DC433" s="88"/>
    </row>
    <row r="434" ht="10.5" customHeight="1">
      <c r="A434" s="87" t="str">
        <f t="shared" si="1"/>
        <v/>
      </c>
      <c r="B434" s="88" t="str">
        <f t="shared" si="2"/>
        <v/>
      </c>
      <c r="C434" s="88" t="str">
        <f t="shared" si="3"/>
        <v/>
      </c>
      <c r="D434" s="89" t="str">
        <f>'94KMInput'!B527</f>
        <v/>
      </c>
      <c r="E434" s="90" t="str">
        <f t="shared" si="19"/>
        <v/>
      </c>
      <c r="F434" s="91" t="str">
        <f>'94KMInput'!H527</f>
        <v/>
      </c>
      <c r="G434" s="90" t="str">
        <f>'94KMInput'!O527</f>
        <v/>
      </c>
      <c r="H434" s="90" t="str">
        <f>'94KMInput'!P527</f>
        <v/>
      </c>
      <c r="I434" s="90" t="str">
        <f>'94KMInput'!R527</f>
        <v/>
      </c>
      <c r="J434" s="91" t="str">
        <f>'94KMInput'!S527</f>
        <v/>
      </c>
      <c r="K434" s="92" t="str">
        <f>'94KMInput'!AD527</f>
        <v/>
      </c>
      <c r="L434" s="93"/>
      <c r="M434" s="94" t="str">
        <f>'94KMInput'!L527</f>
        <v/>
      </c>
      <c r="N434" s="90" t="str">
        <f>IF(M434="","",(IF(Q434='94KMInput'!K527,"","ERROR!")))</f>
        <v/>
      </c>
      <c r="O434" s="95"/>
      <c r="P434" s="96"/>
      <c r="Q434" s="69" t="str">
        <f t="shared" si="20"/>
        <v/>
      </c>
      <c r="R434" s="98"/>
      <c r="S434" s="98"/>
      <c r="T434" s="98"/>
      <c r="U434" s="99"/>
      <c r="V434" s="98"/>
      <c r="W434" s="98"/>
      <c r="X434" s="100" t="str">
        <f t="shared" si="21"/>
        <v/>
      </c>
      <c r="Y434" s="101"/>
      <c r="Z434" s="102"/>
      <c r="AA434" s="102"/>
      <c r="AB434" s="102"/>
      <c r="AC434" s="103" t="str">
        <f>'94KMInput'!T570</f>
        <v/>
      </c>
      <c r="AD434" s="104">
        <f>'94KMInput'!V570-'94KMInput'!U570</f>
        <v>0</v>
      </c>
      <c r="AE434" s="105" t="str">
        <f t="shared" si="4"/>
        <v/>
      </c>
      <c r="AF434" s="106"/>
      <c r="AG434" s="107"/>
      <c r="AH434" s="108" t="str">
        <f>HYPERLINK('94KMInput'!AE569)</f>
        <v/>
      </c>
      <c r="AI434" s="108" t="str">
        <f>HYPERLINK('94KMInput'!AF569)</f>
        <v/>
      </c>
      <c r="AJ434" s="108" t="str">
        <f>HYPERLINK('94KMInput'!AG569)</f>
        <v/>
      </c>
      <c r="AK434" s="108" t="str">
        <f>HYPERLINK('94KMInput'!AH569)</f>
        <v/>
      </c>
      <c r="AL434" s="108" t="str">
        <f>HYPERLINK('94KMInput'!AI569)</f>
        <v/>
      </c>
      <c r="AM434" s="108" t="str">
        <f>HYPERLINK('94KMInput'!AJ569)</f>
        <v/>
      </c>
      <c r="AN434" s="108" t="str">
        <f>HYPERLINK('94KMInput'!AK569)</f>
        <v/>
      </c>
      <c r="AO434" s="108" t="str">
        <f>HYPERLINK('94KMInput'!AL569)</f>
        <v/>
      </c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  <c r="BM434" s="88"/>
      <c r="BN434" s="88"/>
      <c r="BO434" s="88"/>
      <c r="BP434" s="88"/>
      <c r="BQ434" s="88"/>
      <c r="BR434" s="88"/>
      <c r="BS434" s="88"/>
      <c r="BT434" s="88"/>
      <c r="BU434" s="88"/>
      <c r="BV434" s="88"/>
      <c r="BW434" s="88"/>
      <c r="BX434" s="88"/>
      <c r="BY434" s="88"/>
      <c r="BZ434" s="88"/>
      <c r="CA434" s="88"/>
      <c r="CB434" s="88"/>
      <c r="CC434" s="88"/>
      <c r="CD434" s="88"/>
      <c r="CE434" s="88"/>
      <c r="CF434" s="88"/>
      <c r="CG434" s="88"/>
      <c r="CH434" s="88"/>
      <c r="CI434" s="88"/>
      <c r="CJ434" s="88"/>
      <c r="CK434" s="88"/>
      <c r="CL434" s="88"/>
      <c r="CM434" s="88"/>
      <c r="CN434" s="88"/>
      <c r="CO434" s="88"/>
      <c r="CP434" s="88"/>
      <c r="CQ434" s="88"/>
      <c r="CR434" s="88"/>
      <c r="CS434" s="88"/>
      <c r="CT434" s="88"/>
      <c r="CU434" s="88"/>
      <c r="CV434" s="88"/>
      <c r="CW434" s="88"/>
      <c r="CX434" s="88"/>
      <c r="CY434" s="88"/>
      <c r="CZ434" s="88"/>
      <c r="DA434" s="88"/>
      <c r="DB434" s="88"/>
      <c r="DC434" s="88"/>
    </row>
    <row r="435" ht="10.5" customHeight="1">
      <c r="A435" s="87" t="str">
        <f t="shared" si="1"/>
        <v/>
      </c>
      <c r="B435" s="88" t="str">
        <f t="shared" si="2"/>
        <v/>
      </c>
      <c r="C435" s="88" t="str">
        <f t="shared" si="3"/>
        <v/>
      </c>
      <c r="D435" s="89" t="str">
        <f>'94KMInput'!B528</f>
        <v/>
      </c>
      <c r="E435" s="90" t="str">
        <f t="shared" si="19"/>
        <v/>
      </c>
      <c r="F435" s="91" t="str">
        <f>'94KMInput'!H528</f>
        <v/>
      </c>
      <c r="G435" s="90" t="str">
        <f>'94KMInput'!O528</f>
        <v/>
      </c>
      <c r="H435" s="90" t="str">
        <f>'94KMInput'!P528</f>
        <v/>
      </c>
      <c r="I435" s="90" t="str">
        <f>'94KMInput'!R528</f>
        <v/>
      </c>
      <c r="J435" s="91" t="str">
        <f>'94KMInput'!S528</f>
        <v/>
      </c>
      <c r="K435" s="92" t="str">
        <f>'94KMInput'!AD528</f>
        <v/>
      </c>
      <c r="L435" s="93"/>
      <c r="M435" s="94" t="str">
        <f>'94KMInput'!L528</f>
        <v/>
      </c>
      <c r="N435" s="90" t="str">
        <f>IF(M435="","",(IF(Q435='94KMInput'!K528,"","ERROR!")))</f>
        <v/>
      </c>
      <c r="O435" s="95"/>
      <c r="P435" s="96"/>
      <c r="Q435" s="69" t="str">
        <f t="shared" si="20"/>
        <v/>
      </c>
      <c r="R435" s="98"/>
      <c r="S435" s="98"/>
      <c r="T435" s="98"/>
      <c r="U435" s="99"/>
      <c r="V435" s="98"/>
      <c r="W435" s="98"/>
      <c r="X435" s="100" t="str">
        <f t="shared" si="21"/>
        <v/>
      </c>
      <c r="Y435" s="101"/>
      <c r="Z435" s="102"/>
      <c r="AA435" s="102"/>
      <c r="AB435" s="102"/>
      <c r="AC435" s="103" t="str">
        <f>'94KMInput'!T571</f>
        <v/>
      </c>
      <c r="AD435" s="104">
        <f>'94KMInput'!V571-'94KMInput'!U571</f>
        <v>0</v>
      </c>
      <c r="AE435" s="105" t="str">
        <f t="shared" si="4"/>
        <v/>
      </c>
      <c r="AF435" s="106"/>
      <c r="AG435" s="107"/>
      <c r="AH435" s="108" t="str">
        <f>HYPERLINK('94KMInput'!AE570)</f>
        <v/>
      </c>
      <c r="AI435" s="108" t="str">
        <f>HYPERLINK('94KMInput'!AF570)</f>
        <v/>
      </c>
      <c r="AJ435" s="108" t="str">
        <f>HYPERLINK('94KMInput'!AG570)</f>
        <v/>
      </c>
      <c r="AK435" s="108" t="str">
        <f>HYPERLINK('94KMInput'!AH570)</f>
        <v/>
      </c>
      <c r="AL435" s="108" t="str">
        <f>HYPERLINK('94KMInput'!AI570)</f>
        <v/>
      </c>
      <c r="AM435" s="108" t="str">
        <f>HYPERLINK('94KMInput'!AJ570)</f>
        <v/>
      </c>
      <c r="AN435" s="108" t="str">
        <f>HYPERLINK('94KMInput'!AK570)</f>
        <v/>
      </c>
      <c r="AO435" s="108" t="str">
        <f>HYPERLINK('94KMInput'!AL570)</f>
        <v/>
      </c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  <c r="BM435" s="88"/>
      <c r="BN435" s="88"/>
      <c r="BO435" s="88"/>
      <c r="BP435" s="88"/>
      <c r="BQ435" s="88"/>
      <c r="BR435" s="88"/>
      <c r="BS435" s="88"/>
      <c r="BT435" s="88"/>
      <c r="BU435" s="88"/>
      <c r="BV435" s="88"/>
      <c r="BW435" s="88"/>
      <c r="BX435" s="88"/>
      <c r="BY435" s="88"/>
      <c r="BZ435" s="88"/>
      <c r="CA435" s="88"/>
      <c r="CB435" s="88"/>
      <c r="CC435" s="88"/>
      <c r="CD435" s="88"/>
      <c r="CE435" s="88"/>
      <c r="CF435" s="88"/>
      <c r="CG435" s="88"/>
      <c r="CH435" s="88"/>
      <c r="CI435" s="88"/>
      <c r="CJ435" s="88"/>
      <c r="CK435" s="88"/>
      <c r="CL435" s="88"/>
      <c r="CM435" s="88"/>
      <c r="CN435" s="88"/>
      <c r="CO435" s="88"/>
      <c r="CP435" s="88"/>
      <c r="CQ435" s="88"/>
      <c r="CR435" s="88"/>
      <c r="CS435" s="88"/>
      <c r="CT435" s="88"/>
      <c r="CU435" s="88"/>
      <c r="CV435" s="88"/>
      <c r="CW435" s="88"/>
      <c r="CX435" s="88"/>
      <c r="CY435" s="88"/>
      <c r="CZ435" s="88"/>
      <c r="DA435" s="88"/>
      <c r="DB435" s="88"/>
      <c r="DC435" s="88"/>
    </row>
    <row r="436" ht="10.5" customHeight="1">
      <c r="A436" s="87" t="str">
        <f t="shared" si="1"/>
        <v/>
      </c>
      <c r="B436" s="88" t="str">
        <f t="shared" si="2"/>
        <v/>
      </c>
      <c r="C436" s="88" t="str">
        <f t="shared" si="3"/>
        <v/>
      </c>
      <c r="D436" s="89" t="str">
        <f>'94KMInput'!B529</f>
        <v/>
      </c>
      <c r="E436" s="90" t="str">
        <f t="shared" si="19"/>
        <v/>
      </c>
      <c r="F436" s="91" t="str">
        <f>'94KMInput'!H529</f>
        <v/>
      </c>
      <c r="G436" s="90" t="str">
        <f>'94KMInput'!O529</f>
        <v/>
      </c>
      <c r="H436" s="90" t="str">
        <f>'94KMInput'!P529</f>
        <v/>
      </c>
      <c r="I436" s="90" t="str">
        <f>'94KMInput'!R529</f>
        <v/>
      </c>
      <c r="J436" s="91" t="str">
        <f>'94KMInput'!S529</f>
        <v/>
      </c>
      <c r="K436" s="92" t="str">
        <f>'94KMInput'!AD529</f>
        <v/>
      </c>
      <c r="L436" s="93"/>
      <c r="M436" s="94" t="str">
        <f>'94KMInput'!L529</f>
        <v/>
      </c>
      <c r="N436" s="90" t="str">
        <f>IF(M436="","",(IF(Q436='94KMInput'!K529,"","ERROR!")))</f>
        <v/>
      </c>
      <c r="O436" s="95"/>
      <c r="P436" s="96"/>
      <c r="Q436" s="69" t="str">
        <f t="shared" si="20"/>
        <v/>
      </c>
      <c r="R436" s="98"/>
      <c r="S436" s="98"/>
      <c r="T436" s="98"/>
      <c r="U436" s="99"/>
      <c r="V436" s="98"/>
      <c r="W436" s="98"/>
      <c r="X436" s="100" t="str">
        <f t="shared" si="21"/>
        <v/>
      </c>
      <c r="Y436" s="101"/>
      <c r="Z436" s="102"/>
      <c r="AA436" s="102"/>
      <c r="AB436" s="102"/>
      <c r="AC436" s="103" t="str">
        <f>'94KMInput'!T572</f>
        <v/>
      </c>
      <c r="AD436" s="104">
        <f>'94KMInput'!V572-'94KMInput'!U572</f>
        <v>0</v>
      </c>
      <c r="AE436" s="105" t="str">
        <f t="shared" si="4"/>
        <v/>
      </c>
      <c r="AF436" s="106"/>
      <c r="AG436" s="107"/>
      <c r="AH436" s="108" t="str">
        <f>HYPERLINK('94KMInput'!AE571)</f>
        <v/>
      </c>
      <c r="AI436" s="108" t="str">
        <f>HYPERLINK('94KMInput'!AF571)</f>
        <v/>
      </c>
      <c r="AJ436" s="108" t="str">
        <f>HYPERLINK('94KMInput'!AG571)</f>
        <v/>
      </c>
      <c r="AK436" s="108" t="str">
        <f>HYPERLINK('94KMInput'!AH571)</f>
        <v/>
      </c>
      <c r="AL436" s="108" t="str">
        <f>HYPERLINK('94KMInput'!AI571)</f>
        <v/>
      </c>
      <c r="AM436" s="108" t="str">
        <f>HYPERLINK('94KMInput'!AJ571)</f>
        <v/>
      </c>
      <c r="AN436" s="108" t="str">
        <f>HYPERLINK('94KMInput'!AK571)</f>
        <v/>
      </c>
      <c r="AO436" s="108" t="str">
        <f>HYPERLINK('94KMInput'!AL571)</f>
        <v/>
      </c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  <c r="BM436" s="88"/>
      <c r="BN436" s="88"/>
      <c r="BO436" s="88"/>
      <c r="BP436" s="88"/>
      <c r="BQ436" s="88"/>
      <c r="BR436" s="88"/>
      <c r="BS436" s="88"/>
      <c r="BT436" s="88"/>
      <c r="BU436" s="88"/>
      <c r="BV436" s="88"/>
      <c r="BW436" s="88"/>
      <c r="BX436" s="88"/>
      <c r="BY436" s="88"/>
      <c r="BZ436" s="88"/>
      <c r="CA436" s="88"/>
      <c r="CB436" s="88"/>
      <c r="CC436" s="88"/>
      <c r="CD436" s="88"/>
      <c r="CE436" s="88"/>
      <c r="CF436" s="88"/>
      <c r="CG436" s="88"/>
      <c r="CH436" s="88"/>
      <c r="CI436" s="88"/>
      <c r="CJ436" s="88"/>
      <c r="CK436" s="88"/>
      <c r="CL436" s="88"/>
      <c r="CM436" s="88"/>
      <c r="CN436" s="88"/>
      <c r="CO436" s="88"/>
      <c r="CP436" s="88"/>
      <c r="CQ436" s="88"/>
      <c r="CR436" s="88"/>
      <c r="CS436" s="88"/>
      <c r="CT436" s="88"/>
      <c r="CU436" s="88"/>
      <c r="CV436" s="88"/>
      <c r="CW436" s="88"/>
      <c r="CX436" s="88"/>
      <c r="CY436" s="88"/>
      <c r="CZ436" s="88"/>
      <c r="DA436" s="88"/>
      <c r="DB436" s="88"/>
      <c r="DC436" s="88"/>
    </row>
    <row r="437" ht="10.5" customHeight="1">
      <c r="A437" s="87" t="str">
        <f t="shared" si="1"/>
        <v/>
      </c>
      <c r="B437" s="88" t="str">
        <f t="shared" si="2"/>
        <v/>
      </c>
      <c r="C437" s="88" t="str">
        <f t="shared" si="3"/>
        <v/>
      </c>
      <c r="D437" s="89" t="str">
        <f>'94KMInput'!B530</f>
        <v/>
      </c>
      <c r="E437" s="90" t="str">
        <f t="shared" si="19"/>
        <v/>
      </c>
      <c r="F437" s="91" t="str">
        <f>'94KMInput'!H530</f>
        <v/>
      </c>
      <c r="G437" s="90" t="str">
        <f>'94KMInput'!O530</f>
        <v/>
      </c>
      <c r="H437" s="90" t="str">
        <f>'94KMInput'!P530</f>
        <v/>
      </c>
      <c r="I437" s="90" t="str">
        <f>'94KMInput'!R530</f>
        <v/>
      </c>
      <c r="J437" s="91" t="str">
        <f>'94KMInput'!S530</f>
        <v/>
      </c>
      <c r="K437" s="92" t="str">
        <f>'94KMInput'!AD530</f>
        <v/>
      </c>
      <c r="L437" s="93"/>
      <c r="M437" s="94" t="str">
        <f>'94KMInput'!L530</f>
        <v/>
      </c>
      <c r="N437" s="90" t="str">
        <f>IF(M437="","",(IF(Q437='94KMInput'!K530,"","ERROR!")))</f>
        <v/>
      </c>
      <c r="O437" s="95"/>
      <c r="P437" s="96"/>
      <c r="Q437" s="69" t="str">
        <f t="shared" si="20"/>
        <v/>
      </c>
      <c r="R437" s="98"/>
      <c r="S437" s="98"/>
      <c r="T437" s="98"/>
      <c r="U437" s="99"/>
      <c r="V437" s="98"/>
      <c r="W437" s="98"/>
      <c r="X437" s="100" t="str">
        <f t="shared" si="21"/>
        <v/>
      </c>
      <c r="Y437" s="101"/>
      <c r="Z437" s="102"/>
      <c r="AA437" s="102"/>
      <c r="AB437" s="102"/>
      <c r="AC437" s="103" t="str">
        <f>'94KMInput'!T573</f>
        <v/>
      </c>
      <c r="AD437" s="104">
        <f>'94KMInput'!V573-'94KMInput'!U573</f>
        <v>0</v>
      </c>
      <c r="AE437" s="105" t="str">
        <f t="shared" si="4"/>
        <v/>
      </c>
      <c r="AF437" s="106"/>
      <c r="AG437" s="107"/>
      <c r="AH437" s="108" t="str">
        <f>HYPERLINK('94KMInput'!AE572)</f>
        <v/>
      </c>
      <c r="AI437" s="108" t="str">
        <f>HYPERLINK('94KMInput'!AF572)</f>
        <v/>
      </c>
      <c r="AJ437" s="108" t="str">
        <f>HYPERLINK('94KMInput'!AG572)</f>
        <v/>
      </c>
      <c r="AK437" s="108" t="str">
        <f>HYPERLINK('94KMInput'!AH572)</f>
        <v/>
      </c>
      <c r="AL437" s="108" t="str">
        <f>HYPERLINK('94KMInput'!AI572)</f>
        <v/>
      </c>
      <c r="AM437" s="108" t="str">
        <f>HYPERLINK('94KMInput'!AJ572)</f>
        <v/>
      </c>
      <c r="AN437" s="108" t="str">
        <f>HYPERLINK('94KMInput'!AK572)</f>
        <v/>
      </c>
      <c r="AO437" s="108" t="str">
        <f>HYPERLINK('94KMInput'!AL572)</f>
        <v/>
      </c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  <c r="BM437" s="88"/>
      <c r="BN437" s="88"/>
      <c r="BO437" s="88"/>
      <c r="BP437" s="88"/>
      <c r="BQ437" s="88"/>
      <c r="BR437" s="88"/>
      <c r="BS437" s="88"/>
      <c r="BT437" s="88"/>
      <c r="BU437" s="88"/>
      <c r="BV437" s="88"/>
      <c r="BW437" s="88"/>
      <c r="BX437" s="88"/>
      <c r="BY437" s="88"/>
      <c r="BZ437" s="88"/>
      <c r="CA437" s="88"/>
      <c r="CB437" s="88"/>
      <c r="CC437" s="88"/>
      <c r="CD437" s="88"/>
      <c r="CE437" s="88"/>
      <c r="CF437" s="88"/>
      <c r="CG437" s="88"/>
      <c r="CH437" s="88"/>
      <c r="CI437" s="88"/>
      <c r="CJ437" s="88"/>
      <c r="CK437" s="88"/>
      <c r="CL437" s="88"/>
      <c r="CM437" s="88"/>
      <c r="CN437" s="88"/>
      <c r="CO437" s="88"/>
      <c r="CP437" s="88"/>
      <c r="CQ437" s="88"/>
      <c r="CR437" s="88"/>
      <c r="CS437" s="88"/>
      <c r="CT437" s="88"/>
      <c r="CU437" s="88"/>
      <c r="CV437" s="88"/>
      <c r="CW437" s="88"/>
      <c r="CX437" s="88"/>
      <c r="CY437" s="88"/>
      <c r="CZ437" s="88"/>
      <c r="DA437" s="88"/>
      <c r="DB437" s="88"/>
      <c r="DC437" s="88"/>
    </row>
    <row r="438" ht="10.5" customHeight="1">
      <c r="A438" s="87" t="str">
        <f t="shared" si="1"/>
        <v/>
      </c>
      <c r="B438" s="88" t="str">
        <f t="shared" si="2"/>
        <v/>
      </c>
      <c r="C438" s="88" t="str">
        <f t="shared" si="3"/>
        <v/>
      </c>
      <c r="D438" s="89" t="str">
        <f>'94KMInput'!B531</f>
        <v/>
      </c>
      <c r="E438" s="90" t="str">
        <f t="shared" si="19"/>
        <v/>
      </c>
      <c r="F438" s="91" t="str">
        <f>'94KMInput'!H531</f>
        <v/>
      </c>
      <c r="G438" s="90" t="str">
        <f>'94KMInput'!O531</f>
        <v/>
      </c>
      <c r="H438" s="90" t="str">
        <f>'94KMInput'!P531</f>
        <v/>
      </c>
      <c r="I438" s="90" t="str">
        <f>'94KMInput'!R531</f>
        <v/>
      </c>
      <c r="J438" s="91" t="str">
        <f>'94KMInput'!S531</f>
        <v/>
      </c>
      <c r="K438" s="92" t="str">
        <f>'94KMInput'!AD531</f>
        <v/>
      </c>
      <c r="L438" s="93"/>
      <c r="M438" s="94" t="str">
        <f>'94KMInput'!L531</f>
        <v/>
      </c>
      <c r="N438" s="90" t="str">
        <f>IF(M438="","",(IF(Q438='94KMInput'!K531,"","ERROR!")))</f>
        <v/>
      </c>
      <c r="O438" s="95"/>
      <c r="P438" s="96"/>
      <c r="Q438" s="69" t="str">
        <f t="shared" si="20"/>
        <v/>
      </c>
      <c r="R438" s="98"/>
      <c r="S438" s="98"/>
      <c r="T438" s="98"/>
      <c r="U438" s="99"/>
      <c r="V438" s="98"/>
      <c r="W438" s="98"/>
      <c r="X438" s="100" t="str">
        <f t="shared" si="21"/>
        <v/>
      </c>
      <c r="Y438" s="101"/>
      <c r="Z438" s="102"/>
      <c r="AA438" s="102"/>
      <c r="AB438" s="102"/>
      <c r="AC438" s="103" t="str">
        <f>'94KMInput'!T574</f>
        <v/>
      </c>
      <c r="AD438" s="104">
        <f>'94KMInput'!V574-'94KMInput'!U574</f>
        <v>0</v>
      </c>
      <c r="AE438" s="105" t="str">
        <f t="shared" si="4"/>
        <v/>
      </c>
      <c r="AF438" s="106"/>
      <c r="AG438" s="107"/>
      <c r="AH438" s="108" t="str">
        <f>HYPERLINK('94KMInput'!AE573)</f>
        <v/>
      </c>
      <c r="AI438" s="108" t="str">
        <f>HYPERLINK('94KMInput'!AF573)</f>
        <v/>
      </c>
      <c r="AJ438" s="108" t="str">
        <f>HYPERLINK('94KMInput'!AG573)</f>
        <v/>
      </c>
      <c r="AK438" s="108" t="str">
        <f>HYPERLINK('94KMInput'!AH573)</f>
        <v/>
      </c>
      <c r="AL438" s="108" t="str">
        <f>HYPERLINK('94KMInput'!AI573)</f>
        <v/>
      </c>
      <c r="AM438" s="108" t="str">
        <f>HYPERLINK('94KMInput'!AJ573)</f>
        <v/>
      </c>
      <c r="AN438" s="108" t="str">
        <f>HYPERLINK('94KMInput'!AK573)</f>
        <v/>
      </c>
      <c r="AO438" s="108" t="str">
        <f>HYPERLINK('94KMInput'!AL573)</f>
        <v/>
      </c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  <c r="BM438" s="88"/>
      <c r="BN438" s="88"/>
      <c r="BO438" s="88"/>
      <c r="BP438" s="88"/>
      <c r="BQ438" s="88"/>
      <c r="BR438" s="88"/>
      <c r="BS438" s="88"/>
      <c r="BT438" s="88"/>
      <c r="BU438" s="88"/>
      <c r="BV438" s="88"/>
      <c r="BW438" s="88"/>
      <c r="BX438" s="88"/>
      <c r="BY438" s="88"/>
      <c r="BZ438" s="88"/>
      <c r="CA438" s="88"/>
      <c r="CB438" s="88"/>
      <c r="CC438" s="88"/>
      <c r="CD438" s="88"/>
      <c r="CE438" s="88"/>
      <c r="CF438" s="88"/>
      <c r="CG438" s="88"/>
      <c r="CH438" s="88"/>
      <c r="CI438" s="88"/>
      <c r="CJ438" s="88"/>
      <c r="CK438" s="88"/>
      <c r="CL438" s="88"/>
      <c r="CM438" s="88"/>
      <c r="CN438" s="88"/>
      <c r="CO438" s="88"/>
      <c r="CP438" s="88"/>
      <c r="CQ438" s="88"/>
      <c r="CR438" s="88"/>
      <c r="CS438" s="88"/>
      <c r="CT438" s="88"/>
      <c r="CU438" s="88"/>
      <c r="CV438" s="88"/>
      <c r="CW438" s="88"/>
      <c r="CX438" s="88"/>
      <c r="CY438" s="88"/>
      <c r="CZ438" s="88"/>
      <c r="DA438" s="88"/>
      <c r="DB438" s="88"/>
      <c r="DC438" s="88"/>
    </row>
    <row r="439" ht="10.5" customHeight="1">
      <c r="A439" s="87" t="str">
        <f t="shared" si="1"/>
        <v/>
      </c>
      <c r="B439" s="88" t="str">
        <f t="shared" si="2"/>
        <v/>
      </c>
      <c r="C439" s="88" t="str">
        <f t="shared" si="3"/>
        <v/>
      </c>
      <c r="D439" s="89" t="str">
        <f>'94KMInput'!B532</f>
        <v/>
      </c>
      <c r="E439" s="90" t="str">
        <f t="shared" si="19"/>
        <v/>
      </c>
      <c r="F439" s="91" t="str">
        <f>'94KMInput'!H532</f>
        <v/>
      </c>
      <c r="G439" s="90" t="str">
        <f>'94KMInput'!O532</f>
        <v/>
      </c>
      <c r="H439" s="90" t="str">
        <f>'94KMInput'!P532</f>
        <v/>
      </c>
      <c r="I439" s="90" t="str">
        <f>'94KMInput'!R532</f>
        <v/>
      </c>
      <c r="J439" s="91" t="str">
        <f>'94KMInput'!S532</f>
        <v/>
      </c>
      <c r="K439" s="92" t="str">
        <f>'94KMInput'!AD532</f>
        <v/>
      </c>
      <c r="L439" s="93"/>
      <c r="M439" s="94" t="str">
        <f>'94KMInput'!L532</f>
        <v/>
      </c>
      <c r="N439" s="90" t="str">
        <f>IF(M439="","",(IF(Q439='94KMInput'!K532,"","ERROR!")))</f>
        <v/>
      </c>
      <c r="O439" s="95"/>
      <c r="P439" s="96"/>
      <c r="Q439" s="69" t="str">
        <f t="shared" si="20"/>
        <v/>
      </c>
      <c r="R439" s="98"/>
      <c r="S439" s="98"/>
      <c r="T439" s="98"/>
      <c r="U439" s="99"/>
      <c r="V439" s="98"/>
      <c r="W439" s="98"/>
      <c r="X439" s="100" t="str">
        <f t="shared" si="21"/>
        <v/>
      </c>
      <c r="Y439" s="101"/>
      <c r="Z439" s="102"/>
      <c r="AA439" s="102"/>
      <c r="AB439" s="102"/>
      <c r="AC439" s="103" t="str">
        <f>'94KMInput'!T575</f>
        <v/>
      </c>
      <c r="AD439" s="104">
        <f>'94KMInput'!V575-'94KMInput'!U575</f>
        <v>0</v>
      </c>
      <c r="AE439" s="105" t="str">
        <f t="shared" si="4"/>
        <v/>
      </c>
      <c r="AF439" s="106"/>
      <c r="AG439" s="107"/>
      <c r="AH439" s="108" t="str">
        <f>HYPERLINK('94KMInput'!AE574)</f>
        <v/>
      </c>
      <c r="AI439" s="108" t="str">
        <f>HYPERLINK('94KMInput'!AF574)</f>
        <v/>
      </c>
      <c r="AJ439" s="108" t="str">
        <f>HYPERLINK('94KMInput'!AG574)</f>
        <v/>
      </c>
      <c r="AK439" s="108" t="str">
        <f>HYPERLINK('94KMInput'!AH574)</f>
        <v/>
      </c>
      <c r="AL439" s="108" t="str">
        <f>HYPERLINK('94KMInput'!AI574)</f>
        <v/>
      </c>
      <c r="AM439" s="108" t="str">
        <f>HYPERLINK('94KMInput'!AJ574)</f>
        <v/>
      </c>
      <c r="AN439" s="108" t="str">
        <f>HYPERLINK('94KMInput'!AK574)</f>
        <v/>
      </c>
      <c r="AO439" s="108" t="str">
        <f>HYPERLINK('94KMInput'!AL574)</f>
        <v/>
      </c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  <c r="BM439" s="88"/>
      <c r="BN439" s="88"/>
      <c r="BO439" s="88"/>
      <c r="BP439" s="88"/>
      <c r="BQ439" s="88"/>
      <c r="BR439" s="88"/>
      <c r="BS439" s="88"/>
      <c r="BT439" s="88"/>
      <c r="BU439" s="88"/>
      <c r="BV439" s="88"/>
      <c r="BW439" s="88"/>
      <c r="BX439" s="88"/>
      <c r="BY439" s="88"/>
      <c r="BZ439" s="88"/>
      <c r="CA439" s="88"/>
      <c r="CB439" s="88"/>
      <c r="CC439" s="88"/>
      <c r="CD439" s="88"/>
      <c r="CE439" s="88"/>
      <c r="CF439" s="88"/>
      <c r="CG439" s="88"/>
      <c r="CH439" s="88"/>
      <c r="CI439" s="88"/>
      <c r="CJ439" s="88"/>
      <c r="CK439" s="88"/>
      <c r="CL439" s="88"/>
      <c r="CM439" s="88"/>
      <c r="CN439" s="88"/>
      <c r="CO439" s="88"/>
      <c r="CP439" s="88"/>
      <c r="CQ439" s="88"/>
      <c r="CR439" s="88"/>
      <c r="CS439" s="88"/>
      <c r="CT439" s="88"/>
      <c r="CU439" s="88"/>
      <c r="CV439" s="88"/>
      <c r="CW439" s="88"/>
      <c r="CX439" s="88"/>
      <c r="CY439" s="88"/>
      <c r="CZ439" s="88"/>
      <c r="DA439" s="88"/>
      <c r="DB439" s="88"/>
      <c r="DC439" s="88"/>
    </row>
    <row r="440" ht="10.5" customHeight="1">
      <c r="A440" s="87" t="str">
        <f t="shared" si="1"/>
        <v/>
      </c>
      <c r="B440" s="88" t="str">
        <f t="shared" si="2"/>
        <v/>
      </c>
      <c r="C440" s="88" t="str">
        <f t="shared" si="3"/>
        <v/>
      </c>
      <c r="D440" s="89" t="str">
        <f>'94KMInput'!B533</f>
        <v/>
      </c>
      <c r="E440" s="90" t="str">
        <f t="shared" si="19"/>
        <v/>
      </c>
      <c r="F440" s="91" t="str">
        <f>'94KMInput'!H533</f>
        <v/>
      </c>
      <c r="G440" s="90" t="str">
        <f>'94KMInput'!O533</f>
        <v/>
      </c>
      <c r="H440" s="90" t="str">
        <f>'94KMInput'!P533</f>
        <v/>
      </c>
      <c r="I440" s="90" t="str">
        <f>'94KMInput'!R533</f>
        <v/>
      </c>
      <c r="J440" s="91" t="str">
        <f>'94KMInput'!S533</f>
        <v/>
      </c>
      <c r="K440" s="92" t="str">
        <f>'94KMInput'!AD533</f>
        <v/>
      </c>
      <c r="L440" s="93"/>
      <c r="M440" s="94" t="str">
        <f>'94KMInput'!L533</f>
        <v/>
      </c>
      <c r="N440" s="90" t="str">
        <f>IF(M440="","",(IF(Q440='94KMInput'!K533,"","ERROR!")))</f>
        <v/>
      </c>
      <c r="O440" s="95"/>
      <c r="P440" s="96"/>
      <c r="Q440" s="69" t="str">
        <f t="shared" si="20"/>
        <v/>
      </c>
      <c r="R440" s="98"/>
      <c r="S440" s="98"/>
      <c r="T440" s="98"/>
      <c r="U440" s="99"/>
      <c r="V440" s="98"/>
      <c r="W440" s="98"/>
      <c r="X440" s="100" t="str">
        <f t="shared" si="21"/>
        <v/>
      </c>
      <c r="Y440" s="101"/>
      <c r="Z440" s="102"/>
      <c r="AA440" s="102"/>
      <c r="AB440" s="102"/>
      <c r="AC440" s="103" t="str">
        <f>'94KMInput'!T576</f>
        <v/>
      </c>
      <c r="AD440" s="104">
        <f>'94KMInput'!V576-'94KMInput'!U576</f>
        <v>0</v>
      </c>
      <c r="AE440" s="105" t="str">
        <f t="shared" si="4"/>
        <v/>
      </c>
      <c r="AF440" s="106"/>
      <c r="AG440" s="107"/>
      <c r="AH440" s="108" t="str">
        <f>HYPERLINK('94KMInput'!AE575)</f>
        <v/>
      </c>
      <c r="AI440" s="108" t="str">
        <f>HYPERLINK('94KMInput'!AF575)</f>
        <v/>
      </c>
      <c r="AJ440" s="108" t="str">
        <f>HYPERLINK('94KMInput'!AG575)</f>
        <v/>
      </c>
      <c r="AK440" s="108" t="str">
        <f>HYPERLINK('94KMInput'!AH575)</f>
        <v/>
      </c>
      <c r="AL440" s="108" t="str">
        <f>HYPERLINK('94KMInput'!AI575)</f>
        <v/>
      </c>
      <c r="AM440" s="108" t="str">
        <f>HYPERLINK('94KMInput'!AJ575)</f>
        <v/>
      </c>
      <c r="AN440" s="108" t="str">
        <f>HYPERLINK('94KMInput'!AK575)</f>
        <v/>
      </c>
      <c r="AO440" s="108" t="str">
        <f>HYPERLINK('94KMInput'!AL575)</f>
        <v/>
      </c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  <c r="BM440" s="88"/>
      <c r="BN440" s="88"/>
      <c r="BO440" s="88"/>
      <c r="BP440" s="88"/>
      <c r="BQ440" s="88"/>
      <c r="BR440" s="88"/>
      <c r="BS440" s="88"/>
      <c r="BT440" s="88"/>
      <c r="BU440" s="88"/>
      <c r="BV440" s="88"/>
      <c r="BW440" s="88"/>
      <c r="BX440" s="88"/>
      <c r="BY440" s="88"/>
      <c r="BZ440" s="88"/>
      <c r="CA440" s="88"/>
      <c r="CB440" s="88"/>
      <c r="CC440" s="88"/>
      <c r="CD440" s="88"/>
      <c r="CE440" s="88"/>
      <c r="CF440" s="88"/>
      <c r="CG440" s="88"/>
      <c r="CH440" s="88"/>
      <c r="CI440" s="88"/>
      <c r="CJ440" s="88"/>
      <c r="CK440" s="88"/>
      <c r="CL440" s="88"/>
      <c r="CM440" s="88"/>
      <c r="CN440" s="88"/>
      <c r="CO440" s="88"/>
      <c r="CP440" s="88"/>
      <c r="CQ440" s="88"/>
      <c r="CR440" s="88"/>
      <c r="CS440" s="88"/>
      <c r="CT440" s="88"/>
      <c r="CU440" s="88"/>
      <c r="CV440" s="88"/>
      <c r="CW440" s="88"/>
      <c r="CX440" s="88"/>
      <c r="CY440" s="88"/>
      <c r="CZ440" s="88"/>
      <c r="DA440" s="88"/>
      <c r="DB440" s="88"/>
      <c r="DC440" s="88"/>
    </row>
    <row r="441" ht="10.5" customHeight="1">
      <c r="A441" s="87" t="str">
        <f t="shared" si="1"/>
        <v/>
      </c>
      <c r="B441" s="88" t="str">
        <f t="shared" si="2"/>
        <v/>
      </c>
      <c r="C441" s="88" t="str">
        <f t="shared" si="3"/>
        <v/>
      </c>
      <c r="D441" s="89" t="str">
        <f>'94KMInput'!B534</f>
        <v/>
      </c>
      <c r="E441" s="90" t="str">
        <f t="shared" si="19"/>
        <v/>
      </c>
      <c r="F441" s="91" t="str">
        <f>'94KMInput'!H534</f>
        <v/>
      </c>
      <c r="G441" s="90" t="str">
        <f>'94KMInput'!O534</f>
        <v/>
      </c>
      <c r="H441" s="90" t="str">
        <f>'94KMInput'!P534</f>
        <v/>
      </c>
      <c r="I441" s="90" t="str">
        <f>'94KMInput'!R534</f>
        <v/>
      </c>
      <c r="J441" s="91" t="str">
        <f>'94KMInput'!S534</f>
        <v/>
      </c>
      <c r="K441" s="92" t="str">
        <f>'94KMInput'!AD534</f>
        <v/>
      </c>
      <c r="L441" s="93"/>
      <c r="M441" s="94" t="str">
        <f>'94KMInput'!L534</f>
        <v/>
      </c>
      <c r="N441" s="90" t="str">
        <f>IF(M441="","",(IF(Q441='94KMInput'!K534,"","ERROR!")))</f>
        <v/>
      </c>
      <c r="O441" s="95"/>
      <c r="P441" s="96"/>
      <c r="Q441" s="69" t="str">
        <f t="shared" si="20"/>
        <v/>
      </c>
      <c r="R441" s="98"/>
      <c r="S441" s="98"/>
      <c r="T441" s="98"/>
      <c r="U441" s="99"/>
      <c r="V441" s="98"/>
      <c r="W441" s="98"/>
      <c r="X441" s="100" t="str">
        <f t="shared" si="21"/>
        <v/>
      </c>
      <c r="Y441" s="101"/>
      <c r="Z441" s="102"/>
      <c r="AA441" s="102"/>
      <c r="AB441" s="102"/>
      <c r="AC441" s="103" t="str">
        <f>'94KMInput'!T577</f>
        <v/>
      </c>
      <c r="AD441" s="104">
        <f>'94KMInput'!V577-'94KMInput'!U577</f>
        <v>0</v>
      </c>
      <c r="AE441" s="105" t="str">
        <f t="shared" si="4"/>
        <v/>
      </c>
      <c r="AF441" s="106"/>
      <c r="AG441" s="107"/>
      <c r="AH441" s="108" t="str">
        <f>HYPERLINK('94KMInput'!AE576)</f>
        <v/>
      </c>
      <c r="AI441" s="108" t="str">
        <f>HYPERLINK('94KMInput'!AF576)</f>
        <v/>
      </c>
      <c r="AJ441" s="108" t="str">
        <f>HYPERLINK('94KMInput'!AG576)</f>
        <v/>
      </c>
      <c r="AK441" s="108" t="str">
        <f>HYPERLINK('94KMInput'!AH576)</f>
        <v/>
      </c>
      <c r="AL441" s="108" t="str">
        <f>HYPERLINK('94KMInput'!AI576)</f>
        <v/>
      </c>
      <c r="AM441" s="108" t="str">
        <f>HYPERLINK('94KMInput'!AJ576)</f>
        <v/>
      </c>
      <c r="AN441" s="108" t="str">
        <f>HYPERLINK('94KMInput'!AK576)</f>
        <v/>
      </c>
      <c r="AO441" s="108" t="str">
        <f>HYPERLINK('94KMInput'!AL576)</f>
        <v/>
      </c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  <c r="BM441" s="88"/>
      <c r="BN441" s="88"/>
      <c r="BO441" s="88"/>
      <c r="BP441" s="88"/>
      <c r="BQ441" s="88"/>
      <c r="BR441" s="88"/>
      <c r="BS441" s="88"/>
      <c r="BT441" s="88"/>
      <c r="BU441" s="88"/>
      <c r="BV441" s="88"/>
      <c r="BW441" s="88"/>
      <c r="BX441" s="88"/>
      <c r="BY441" s="88"/>
      <c r="BZ441" s="88"/>
      <c r="CA441" s="88"/>
      <c r="CB441" s="88"/>
      <c r="CC441" s="88"/>
      <c r="CD441" s="88"/>
      <c r="CE441" s="88"/>
      <c r="CF441" s="88"/>
      <c r="CG441" s="88"/>
      <c r="CH441" s="88"/>
      <c r="CI441" s="88"/>
      <c r="CJ441" s="88"/>
      <c r="CK441" s="88"/>
      <c r="CL441" s="88"/>
      <c r="CM441" s="88"/>
      <c r="CN441" s="88"/>
      <c r="CO441" s="88"/>
      <c r="CP441" s="88"/>
      <c r="CQ441" s="88"/>
      <c r="CR441" s="88"/>
      <c r="CS441" s="88"/>
      <c r="CT441" s="88"/>
      <c r="CU441" s="88"/>
      <c r="CV441" s="88"/>
      <c r="CW441" s="88"/>
      <c r="CX441" s="88"/>
      <c r="CY441" s="88"/>
      <c r="CZ441" s="88"/>
      <c r="DA441" s="88"/>
      <c r="DB441" s="88"/>
      <c r="DC441" s="88"/>
    </row>
    <row r="442" ht="10.5" customHeight="1">
      <c r="A442" s="87" t="str">
        <f t="shared" si="1"/>
        <v/>
      </c>
      <c r="B442" s="88" t="str">
        <f t="shared" si="2"/>
        <v/>
      </c>
      <c r="C442" s="88" t="str">
        <f t="shared" si="3"/>
        <v/>
      </c>
      <c r="D442" s="89" t="str">
        <f>'94KMInput'!B535</f>
        <v/>
      </c>
      <c r="E442" s="90" t="str">
        <f t="shared" si="19"/>
        <v/>
      </c>
      <c r="F442" s="91" t="str">
        <f>'94KMInput'!H535</f>
        <v/>
      </c>
      <c r="G442" s="90" t="str">
        <f>'94KMInput'!O535</f>
        <v/>
      </c>
      <c r="H442" s="90" t="str">
        <f>'94KMInput'!P535</f>
        <v/>
      </c>
      <c r="I442" s="90" t="str">
        <f>'94KMInput'!R535</f>
        <v/>
      </c>
      <c r="J442" s="91" t="str">
        <f>'94KMInput'!S535</f>
        <v/>
      </c>
      <c r="K442" s="92" t="str">
        <f>'94KMInput'!AD535</f>
        <v/>
      </c>
      <c r="L442" s="93"/>
      <c r="M442" s="94" t="str">
        <f>'94KMInput'!L535</f>
        <v/>
      </c>
      <c r="N442" s="90" t="str">
        <f>IF(M442="","",(IF(Q442='94KMInput'!K535,"","ERROR!")))</f>
        <v/>
      </c>
      <c r="O442" s="95"/>
      <c r="P442" s="96"/>
      <c r="Q442" s="69" t="str">
        <f t="shared" si="20"/>
        <v/>
      </c>
      <c r="R442" s="98"/>
      <c r="S442" s="98"/>
      <c r="T442" s="98"/>
      <c r="U442" s="99"/>
      <c r="V442" s="98"/>
      <c r="W442" s="98"/>
      <c r="X442" s="100" t="str">
        <f t="shared" si="21"/>
        <v/>
      </c>
      <c r="Y442" s="101"/>
      <c r="Z442" s="102"/>
      <c r="AA442" s="102"/>
      <c r="AB442" s="102"/>
      <c r="AC442" s="103" t="str">
        <f>'94KMInput'!T578</f>
        <v/>
      </c>
      <c r="AD442" s="104">
        <f>'94KMInput'!V578-'94KMInput'!U578</f>
        <v>0</v>
      </c>
      <c r="AE442" s="105" t="str">
        <f t="shared" si="4"/>
        <v/>
      </c>
      <c r="AF442" s="106"/>
      <c r="AG442" s="107"/>
      <c r="AH442" s="108" t="str">
        <f>HYPERLINK('94KMInput'!AE577)</f>
        <v/>
      </c>
      <c r="AI442" s="108" t="str">
        <f>HYPERLINK('94KMInput'!AF577)</f>
        <v/>
      </c>
      <c r="AJ442" s="108" t="str">
        <f>HYPERLINK('94KMInput'!AG577)</f>
        <v/>
      </c>
      <c r="AK442" s="108" t="str">
        <f>HYPERLINK('94KMInput'!AH577)</f>
        <v/>
      </c>
      <c r="AL442" s="108" t="str">
        <f>HYPERLINK('94KMInput'!AI577)</f>
        <v/>
      </c>
      <c r="AM442" s="108" t="str">
        <f>HYPERLINK('94KMInput'!AJ577)</f>
        <v/>
      </c>
      <c r="AN442" s="108" t="str">
        <f>HYPERLINK('94KMInput'!AK577)</f>
        <v/>
      </c>
      <c r="AO442" s="108" t="str">
        <f>HYPERLINK('94KMInput'!AL577)</f>
        <v/>
      </c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  <c r="BM442" s="88"/>
      <c r="BN442" s="88"/>
      <c r="BO442" s="88"/>
      <c r="BP442" s="88"/>
      <c r="BQ442" s="88"/>
      <c r="BR442" s="88"/>
      <c r="BS442" s="88"/>
      <c r="BT442" s="88"/>
      <c r="BU442" s="88"/>
      <c r="BV442" s="88"/>
      <c r="BW442" s="88"/>
      <c r="BX442" s="88"/>
      <c r="BY442" s="88"/>
      <c r="BZ442" s="88"/>
      <c r="CA442" s="88"/>
      <c r="CB442" s="88"/>
      <c r="CC442" s="88"/>
      <c r="CD442" s="88"/>
      <c r="CE442" s="88"/>
      <c r="CF442" s="88"/>
      <c r="CG442" s="88"/>
      <c r="CH442" s="88"/>
      <c r="CI442" s="88"/>
      <c r="CJ442" s="88"/>
      <c r="CK442" s="88"/>
      <c r="CL442" s="88"/>
      <c r="CM442" s="88"/>
      <c r="CN442" s="88"/>
      <c r="CO442" s="88"/>
      <c r="CP442" s="88"/>
      <c r="CQ442" s="88"/>
      <c r="CR442" s="88"/>
      <c r="CS442" s="88"/>
      <c r="CT442" s="88"/>
      <c r="CU442" s="88"/>
      <c r="CV442" s="88"/>
      <c r="CW442" s="88"/>
      <c r="CX442" s="88"/>
      <c r="CY442" s="88"/>
      <c r="CZ442" s="88"/>
      <c r="DA442" s="88"/>
      <c r="DB442" s="88"/>
      <c r="DC442" s="88"/>
    </row>
    <row r="443" ht="10.5" customHeight="1">
      <c r="A443" s="87" t="str">
        <f t="shared" si="1"/>
        <v/>
      </c>
      <c r="B443" s="88" t="str">
        <f t="shared" si="2"/>
        <v/>
      </c>
      <c r="C443" s="88" t="str">
        <f t="shared" si="3"/>
        <v/>
      </c>
      <c r="D443" s="89" t="str">
        <f>'94KMInput'!B536</f>
        <v/>
      </c>
      <c r="E443" s="90" t="str">
        <f t="shared" si="19"/>
        <v/>
      </c>
      <c r="F443" s="91" t="str">
        <f>'94KMInput'!H536</f>
        <v/>
      </c>
      <c r="G443" s="90" t="str">
        <f>'94KMInput'!O536</f>
        <v/>
      </c>
      <c r="H443" s="90" t="str">
        <f>'94KMInput'!P536</f>
        <v/>
      </c>
      <c r="I443" s="90" t="str">
        <f>'94KMInput'!R536</f>
        <v/>
      </c>
      <c r="J443" s="91" t="str">
        <f>'94KMInput'!S536</f>
        <v/>
      </c>
      <c r="K443" s="92" t="str">
        <f>'94KMInput'!AD536</f>
        <v/>
      </c>
      <c r="L443" s="93"/>
      <c r="M443" s="94" t="str">
        <f>'94KMInput'!L536</f>
        <v/>
      </c>
      <c r="N443" s="90" t="str">
        <f>IF(M443="","",(IF(Q443='94KMInput'!K536,"","ERROR!")))</f>
        <v/>
      </c>
      <c r="O443" s="95"/>
      <c r="P443" s="96"/>
      <c r="Q443" s="69" t="str">
        <f t="shared" si="20"/>
        <v/>
      </c>
      <c r="R443" s="98"/>
      <c r="S443" s="98"/>
      <c r="T443" s="98"/>
      <c r="U443" s="99"/>
      <c r="V443" s="98"/>
      <c r="W443" s="98"/>
      <c r="X443" s="100" t="str">
        <f t="shared" si="21"/>
        <v/>
      </c>
      <c r="Y443" s="101"/>
      <c r="Z443" s="102"/>
      <c r="AA443" s="102"/>
      <c r="AB443" s="102"/>
      <c r="AC443" s="103" t="str">
        <f>'94KMInput'!T579</f>
        <v/>
      </c>
      <c r="AD443" s="104">
        <f>'94KMInput'!V579-'94KMInput'!U579</f>
        <v>0</v>
      </c>
      <c r="AE443" s="105" t="str">
        <f t="shared" si="4"/>
        <v/>
      </c>
      <c r="AF443" s="106"/>
      <c r="AG443" s="107"/>
      <c r="AH443" s="108" t="str">
        <f>HYPERLINK('94KMInput'!AE578)</f>
        <v/>
      </c>
      <c r="AI443" s="108" t="str">
        <f>HYPERLINK('94KMInput'!AF578)</f>
        <v/>
      </c>
      <c r="AJ443" s="108" t="str">
        <f>HYPERLINK('94KMInput'!AG578)</f>
        <v/>
      </c>
      <c r="AK443" s="108" t="str">
        <f>HYPERLINK('94KMInput'!AH578)</f>
        <v/>
      </c>
      <c r="AL443" s="108" t="str">
        <f>HYPERLINK('94KMInput'!AI578)</f>
        <v/>
      </c>
      <c r="AM443" s="108" t="str">
        <f>HYPERLINK('94KMInput'!AJ578)</f>
        <v/>
      </c>
      <c r="AN443" s="108" t="str">
        <f>HYPERLINK('94KMInput'!AK578)</f>
        <v/>
      </c>
      <c r="AO443" s="108" t="str">
        <f>HYPERLINK('94KMInput'!AL578)</f>
        <v/>
      </c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  <c r="BM443" s="88"/>
      <c r="BN443" s="88"/>
      <c r="BO443" s="88"/>
      <c r="BP443" s="88"/>
      <c r="BQ443" s="88"/>
      <c r="BR443" s="88"/>
      <c r="BS443" s="88"/>
      <c r="BT443" s="88"/>
      <c r="BU443" s="88"/>
      <c r="BV443" s="88"/>
      <c r="BW443" s="88"/>
      <c r="BX443" s="88"/>
      <c r="BY443" s="88"/>
      <c r="BZ443" s="88"/>
      <c r="CA443" s="88"/>
      <c r="CB443" s="88"/>
      <c r="CC443" s="88"/>
      <c r="CD443" s="88"/>
      <c r="CE443" s="88"/>
      <c r="CF443" s="88"/>
      <c r="CG443" s="88"/>
      <c r="CH443" s="88"/>
      <c r="CI443" s="88"/>
      <c r="CJ443" s="88"/>
      <c r="CK443" s="88"/>
      <c r="CL443" s="88"/>
      <c r="CM443" s="88"/>
      <c r="CN443" s="88"/>
      <c r="CO443" s="88"/>
      <c r="CP443" s="88"/>
      <c r="CQ443" s="88"/>
      <c r="CR443" s="88"/>
      <c r="CS443" s="88"/>
      <c r="CT443" s="88"/>
      <c r="CU443" s="88"/>
      <c r="CV443" s="88"/>
      <c r="CW443" s="88"/>
      <c r="CX443" s="88"/>
      <c r="CY443" s="88"/>
      <c r="CZ443" s="88"/>
      <c r="DA443" s="88"/>
      <c r="DB443" s="88"/>
      <c r="DC443" s="88"/>
    </row>
    <row r="444" ht="10.5" customHeight="1">
      <c r="A444" s="87" t="str">
        <f t="shared" si="1"/>
        <v/>
      </c>
      <c r="B444" s="88" t="str">
        <f t="shared" si="2"/>
        <v/>
      </c>
      <c r="C444" s="88" t="str">
        <f t="shared" si="3"/>
        <v/>
      </c>
      <c r="D444" s="89" t="str">
        <f>'94KMInput'!B537</f>
        <v/>
      </c>
      <c r="E444" s="90" t="str">
        <f t="shared" si="19"/>
        <v/>
      </c>
      <c r="F444" s="91" t="str">
        <f>'94KMInput'!H537</f>
        <v/>
      </c>
      <c r="G444" s="90" t="str">
        <f>'94KMInput'!O537</f>
        <v/>
      </c>
      <c r="H444" s="90" t="str">
        <f>'94KMInput'!P537</f>
        <v/>
      </c>
      <c r="I444" s="90" t="str">
        <f>'94KMInput'!R537</f>
        <v/>
      </c>
      <c r="J444" s="91" t="str">
        <f>'94KMInput'!S537</f>
        <v/>
      </c>
      <c r="K444" s="92" t="str">
        <f>'94KMInput'!AD537</f>
        <v/>
      </c>
      <c r="L444" s="93"/>
      <c r="M444" s="94" t="str">
        <f>'94KMInput'!L537</f>
        <v/>
      </c>
      <c r="N444" s="90" t="str">
        <f>IF(M444="","",(IF(Q444='94KMInput'!K537,"","ERROR!")))</f>
        <v/>
      </c>
      <c r="O444" s="95"/>
      <c r="P444" s="96"/>
      <c r="Q444" s="69" t="str">
        <f t="shared" si="20"/>
        <v/>
      </c>
      <c r="R444" s="98"/>
      <c r="S444" s="98"/>
      <c r="T444" s="98"/>
      <c r="U444" s="99"/>
      <c r="V444" s="98"/>
      <c r="W444" s="98"/>
      <c r="X444" s="100" t="str">
        <f t="shared" si="21"/>
        <v/>
      </c>
      <c r="Y444" s="101"/>
      <c r="Z444" s="102"/>
      <c r="AA444" s="102"/>
      <c r="AB444" s="102"/>
      <c r="AC444" s="103" t="str">
        <f>'94KMInput'!T580</f>
        <v/>
      </c>
      <c r="AD444" s="104">
        <f>'94KMInput'!V580-'94KMInput'!U580</f>
        <v>0</v>
      </c>
      <c r="AE444" s="105" t="str">
        <f t="shared" si="4"/>
        <v/>
      </c>
      <c r="AF444" s="106"/>
      <c r="AG444" s="107"/>
      <c r="AH444" s="108" t="str">
        <f>HYPERLINK('94KMInput'!AE579)</f>
        <v/>
      </c>
      <c r="AI444" s="108" t="str">
        <f>HYPERLINK('94KMInput'!AF579)</f>
        <v/>
      </c>
      <c r="AJ444" s="108" t="str">
        <f>HYPERLINK('94KMInput'!AG579)</f>
        <v/>
      </c>
      <c r="AK444" s="108" t="str">
        <f>HYPERLINK('94KMInput'!AH579)</f>
        <v/>
      </c>
      <c r="AL444" s="108" t="str">
        <f>HYPERLINK('94KMInput'!AI579)</f>
        <v/>
      </c>
      <c r="AM444" s="108" t="str">
        <f>HYPERLINK('94KMInput'!AJ579)</f>
        <v/>
      </c>
      <c r="AN444" s="108" t="str">
        <f>HYPERLINK('94KMInput'!AK579)</f>
        <v/>
      </c>
      <c r="AO444" s="108" t="str">
        <f>HYPERLINK('94KMInput'!AL579)</f>
        <v/>
      </c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8"/>
      <c r="CE444" s="88"/>
      <c r="CF444" s="88"/>
      <c r="CG444" s="88"/>
      <c r="CH444" s="88"/>
      <c r="CI444" s="88"/>
      <c r="CJ444" s="88"/>
      <c r="CK444" s="88"/>
      <c r="CL444" s="88"/>
      <c r="CM444" s="88"/>
      <c r="CN444" s="88"/>
      <c r="CO444" s="88"/>
      <c r="CP444" s="88"/>
      <c r="CQ444" s="88"/>
      <c r="CR444" s="88"/>
      <c r="CS444" s="88"/>
      <c r="CT444" s="88"/>
      <c r="CU444" s="88"/>
      <c r="CV444" s="88"/>
      <c r="CW444" s="88"/>
      <c r="CX444" s="88"/>
      <c r="CY444" s="88"/>
      <c r="CZ444" s="88"/>
      <c r="DA444" s="88"/>
      <c r="DB444" s="88"/>
      <c r="DC444" s="88"/>
    </row>
    <row r="445" ht="10.5" customHeight="1">
      <c r="A445" s="87" t="str">
        <f t="shared" si="1"/>
        <v/>
      </c>
      <c r="B445" s="88" t="str">
        <f t="shared" si="2"/>
        <v/>
      </c>
      <c r="C445" s="88" t="str">
        <f t="shared" si="3"/>
        <v/>
      </c>
      <c r="D445" s="89" t="str">
        <f>'94KMInput'!B538</f>
        <v/>
      </c>
      <c r="E445" s="90" t="str">
        <f t="shared" si="19"/>
        <v/>
      </c>
      <c r="F445" s="91" t="str">
        <f>'94KMInput'!H538</f>
        <v/>
      </c>
      <c r="G445" s="90" t="str">
        <f>'94KMInput'!O538</f>
        <v/>
      </c>
      <c r="H445" s="90" t="str">
        <f>'94KMInput'!P538</f>
        <v/>
      </c>
      <c r="I445" s="90" t="str">
        <f>'94KMInput'!R538</f>
        <v/>
      </c>
      <c r="J445" s="91" t="str">
        <f>'94KMInput'!S538</f>
        <v/>
      </c>
      <c r="K445" s="92" t="str">
        <f>'94KMInput'!AD538</f>
        <v/>
      </c>
      <c r="L445" s="93"/>
      <c r="M445" s="94" t="str">
        <f>'94KMInput'!L538</f>
        <v/>
      </c>
      <c r="N445" s="90" t="str">
        <f>IF(M445="","",(IF(Q445='94KMInput'!K538,"","ERROR!")))</f>
        <v/>
      </c>
      <c r="O445" s="95"/>
      <c r="P445" s="96"/>
      <c r="Q445" s="69" t="str">
        <f t="shared" si="20"/>
        <v/>
      </c>
      <c r="R445" s="98"/>
      <c r="S445" s="98"/>
      <c r="T445" s="98"/>
      <c r="U445" s="99"/>
      <c r="V445" s="98"/>
      <c r="W445" s="98"/>
      <c r="X445" s="100" t="str">
        <f t="shared" si="21"/>
        <v/>
      </c>
      <c r="Y445" s="101"/>
      <c r="Z445" s="102"/>
      <c r="AA445" s="102"/>
      <c r="AB445" s="102"/>
      <c r="AC445" s="103" t="str">
        <f>'94KMInput'!T581</f>
        <v/>
      </c>
      <c r="AD445" s="104">
        <f>'94KMInput'!V581-'94KMInput'!U581</f>
        <v>0</v>
      </c>
      <c r="AE445" s="105" t="str">
        <f t="shared" si="4"/>
        <v/>
      </c>
      <c r="AF445" s="106"/>
      <c r="AG445" s="107"/>
      <c r="AH445" s="108" t="str">
        <f>HYPERLINK('94KMInput'!AE580)</f>
        <v/>
      </c>
      <c r="AI445" s="108" t="str">
        <f>HYPERLINK('94KMInput'!AF580)</f>
        <v/>
      </c>
      <c r="AJ445" s="108" t="str">
        <f>HYPERLINK('94KMInput'!AG580)</f>
        <v/>
      </c>
      <c r="AK445" s="108" t="str">
        <f>HYPERLINK('94KMInput'!AH580)</f>
        <v/>
      </c>
      <c r="AL445" s="108" t="str">
        <f>HYPERLINK('94KMInput'!AI580)</f>
        <v/>
      </c>
      <c r="AM445" s="108" t="str">
        <f>HYPERLINK('94KMInput'!AJ580)</f>
        <v/>
      </c>
      <c r="AN445" s="108" t="str">
        <f>HYPERLINK('94KMInput'!AK580)</f>
        <v/>
      </c>
      <c r="AO445" s="108" t="str">
        <f>HYPERLINK('94KMInput'!AL580)</f>
        <v/>
      </c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  <c r="BM445" s="88"/>
      <c r="BN445" s="88"/>
      <c r="BO445" s="88"/>
      <c r="BP445" s="88"/>
      <c r="BQ445" s="88"/>
      <c r="BR445" s="88"/>
      <c r="BS445" s="88"/>
      <c r="BT445" s="88"/>
      <c r="BU445" s="88"/>
      <c r="BV445" s="88"/>
      <c r="BW445" s="88"/>
      <c r="BX445" s="88"/>
      <c r="BY445" s="88"/>
      <c r="BZ445" s="88"/>
      <c r="CA445" s="88"/>
      <c r="CB445" s="88"/>
      <c r="CC445" s="88"/>
      <c r="CD445" s="88"/>
      <c r="CE445" s="88"/>
      <c r="CF445" s="88"/>
      <c r="CG445" s="88"/>
      <c r="CH445" s="88"/>
      <c r="CI445" s="88"/>
      <c r="CJ445" s="88"/>
      <c r="CK445" s="88"/>
      <c r="CL445" s="88"/>
      <c r="CM445" s="88"/>
      <c r="CN445" s="88"/>
      <c r="CO445" s="88"/>
      <c r="CP445" s="88"/>
      <c r="CQ445" s="88"/>
      <c r="CR445" s="88"/>
      <c r="CS445" s="88"/>
      <c r="CT445" s="88"/>
      <c r="CU445" s="88"/>
      <c r="CV445" s="88"/>
      <c r="CW445" s="88"/>
      <c r="CX445" s="88"/>
      <c r="CY445" s="88"/>
      <c r="CZ445" s="88"/>
      <c r="DA445" s="88"/>
      <c r="DB445" s="88"/>
      <c r="DC445" s="88"/>
    </row>
    <row r="446" ht="10.5" customHeight="1">
      <c r="A446" s="87" t="str">
        <f t="shared" si="1"/>
        <v/>
      </c>
      <c r="B446" s="88" t="str">
        <f t="shared" si="2"/>
        <v/>
      </c>
      <c r="C446" s="88" t="str">
        <f t="shared" si="3"/>
        <v/>
      </c>
      <c r="D446" s="89" t="str">
        <f>'94KMInput'!B539</f>
        <v/>
      </c>
      <c r="E446" s="90" t="str">
        <f t="shared" si="19"/>
        <v/>
      </c>
      <c r="F446" s="91" t="str">
        <f>'94KMInput'!H539</f>
        <v/>
      </c>
      <c r="G446" s="90" t="str">
        <f>'94KMInput'!O539</f>
        <v/>
      </c>
      <c r="H446" s="90" t="str">
        <f>'94KMInput'!P539</f>
        <v/>
      </c>
      <c r="I446" s="90" t="str">
        <f>'94KMInput'!R539</f>
        <v/>
      </c>
      <c r="J446" s="91" t="str">
        <f>'94KMInput'!S539</f>
        <v/>
      </c>
      <c r="K446" s="92" t="str">
        <f>'94KMInput'!AD539</f>
        <v/>
      </c>
      <c r="L446" s="93"/>
      <c r="M446" s="94" t="str">
        <f>'94KMInput'!L539</f>
        <v/>
      </c>
      <c r="N446" s="90" t="str">
        <f>IF(M446="","",(IF(Q446='94KMInput'!K539,"","ERROR!")))</f>
        <v/>
      </c>
      <c r="O446" s="95"/>
      <c r="P446" s="96"/>
      <c r="Q446" s="69" t="str">
        <f t="shared" si="20"/>
        <v/>
      </c>
      <c r="R446" s="98"/>
      <c r="S446" s="98"/>
      <c r="T446" s="98"/>
      <c r="U446" s="99"/>
      <c r="V446" s="98"/>
      <c r="W446" s="98"/>
      <c r="X446" s="100" t="str">
        <f t="shared" si="21"/>
        <v/>
      </c>
      <c r="Y446" s="101"/>
      <c r="Z446" s="102"/>
      <c r="AA446" s="102"/>
      <c r="AB446" s="102"/>
      <c r="AC446" s="103" t="str">
        <f>'94KMInput'!T582</f>
        <v/>
      </c>
      <c r="AD446" s="104">
        <f>'94KMInput'!V582-'94KMInput'!U582</f>
        <v>0</v>
      </c>
      <c r="AE446" s="105" t="str">
        <f t="shared" si="4"/>
        <v/>
      </c>
      <c r="AF446" s="106"/>
      <c r="AG446" s="107"/>
      <c r="AH446" s="108" t="str">
        <f>HYPERLINK('94KMInput'!AE581)</f>
        <v/>
      </c>
      <c r="AI446" s="108" t="str">
        <f>HYPERLINK('94KMInput'!AF581)</f>
        <v/>
      </c>
      <c r="AJ446" s="108" t="str">
        <f>HYPERLINK('94KMInput'!AG581)</f>
        <v/>
      </c>
      <c r="AK446" s="108" t="str">
        <f>HYPERLINK('94KMInput'!AH581)</f>
        <v/>
      </c>
      <c r="AL446" s="108" t="str">
        <f>HYPERLINK('94KMInput'!AI581)</f>
        <v/>
      </c>
      <c r="AM446" s="108" t="str">
        <f>HYPERLINK('94KMInput'!AJ581)</f>
        <v/>
      </c>
      <c r="AN446" s="108" t="str">
        <f>HYPERLINK('94KMInput'!AK581)</f>
        <v/>
      </c>
      <c r="AO446" s="108" t="str">
        <f>HYPERLINK('94KMInput'!AL581)</f>
        <v/>
      </c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  <c r="BM446" s="88"/>
      <c r="BN446" s="88"/>
      <c r="BO446" s="88"/>
      <c r="BP446" s="88"/>
      <c r="BQ446" s="88"/>
      <c r="BR446" s="88"/>
      <c r="BS446" s="88"/>
      <c r="BT446" s="88"/>
      <c r="BU446" s="88"/>
      <c r="BV446" s="88"/>
      <c r="BW446" s="88"/>
      <c r="BX446" s="88"/>
      <c r="BY446" s="88"/>
      <c r="BZ446" s="88"/>
      <c r="CA446" s="88"/>
      <c r="CB446" s="88"/>
      <c r="CC446" s="88"/>
      <c r="CD446" s="88"/>
      <c r="CE446" s="88"/>
      <c r="CF446" s="88"/>
      <c r="CG446" s="88"/>
      <c r="CH446" s="88"/>
      <c r="CI446" s="88"/>
      <c r="CJ446" s="88"/>
      <c r="CK446" s="88"/>
      <c r="CL446" s="88"/>
      <c r="CM446" s="88"/>
      <c r="CN446" s="88"/>
      <c r="CO446" s="88"/>
      <c r="CP446" s="88"/>
      <c r="CQ446" s="88"/>
      <c r="CR446" s="88"/>
      <c r="CS446" s="88"/>
      <c r="CT446" s="88"/>
      <c r="CU446" s="88"/>
      <c r="CV446" s="88"/>
      <c r="CW446" s="88"/>
      <c r="CX446" s="88"/>
      <c r="CY446" s="88"/>
      <c r="CZ446" s="88"/>
      <c r="DA446" s="88"/>
      <c r="DB446" s="88"/>
      <c r="DC446" s="88"/>
    </row>
    <row r="447" ht="10.5" customHeight="1">
      <c r="A447" s="87" t="str">
        <f t="shared" si="1"/>
        <v/>
      </c>
      <c r="B447" s="88" t="str">
        <f t="shared" si="2"/>
        <v/>
      </c>
      <c r="C447" s="88" t="str">
        <f t="shared" si="3"/>
        <v/>
      </c>
      <c r="D447" s="89" t="str">
        <f>'94KMInput'!B540</f>
        <v/>
      </c>
      <c r="E447" s="90" t="str">
        <f t="shared" si="19"/>
        <v/>
      </c>
      <c r="F447" s="91" t="str">
        <f>'94KMInput'!H540</f>
        <v/>
      </c>
      <c r="G447" s="90" t="str">
        <f>'94KMInput'!O540</f>
        <v/>
      </c>
      <c r="H447" s="90" t="str">
        <f>'94KMInput'!P540</f>
        <v/>
      </c>
      <c r="I447" s="90" t="str">
        <f>'94KMInput'!R540</f>
        <v/>
      </c>
      <c r="J447" s="91" t="str">
        <f>'94KMInput'!S540</f>
        <v/>
      </c>
      <c r="K447" s="92" t="str">
        <f>'94KMInput'!AD540</f>
        <v/>
      </c>
      <c r="L447" s="93"/>
      <c r="M447" s="94" t="str">
        <f>'94KMInput'!L540</f>
        <v/>
      </c>
      <c r="N447" s="90" t="str">
        <f>IF(M447="","",(IF(Q447='94KMInput'!K540,"","ERROR!")))</f>
        <v/>
      </c>
      <c r="O447" s="95"/>
      <c r="P447" s="96"/>
      <c r="Q447" s="69" t="str">
        <f t="shared" si="20"/>
        <v/>
      </c>
      <c r="R447" s="98"/>
      <c r="S447" s="98"/>
      <c r="T447" s="98"/>
      <c r="U447" s="99"/>
      <c r="V447" s="98"/>
      <c r="W447" s="98"/>
      <c r="X447" s="100" t="str">
        <f t="shared" si="21"/>
        <v/>
      </c>
      <c r="Y447" s="101"/>
      <c r="Z447" s="102"/>
      <c r="AA447" s="102"/>
      <c r="AB447" s="102"/>
      <c r="AC447" s="103" t="str">
        <f>'94KMInput'!T583</f>
        <v/>
      </c>
      <c r="AD447" s="104">
        <f>'94KMInput'!V583-'94KMInput'!U583</f>
        <v>0</v>
      </c>
      <c r="AE447" s="105" t="str">
        <f t="shared" si="4"/>
        <v/>
      </c>
      <c r="AF447" s="106"/>
      <c r="AG447" s="107"/>
      <c r="AH447" s="108" t="str">
        <f>HYPERLINK('94KMInput'!AE582)</f>
        <v/>
      </c>
      <c r="AI447" s="108" t="str">
        <f>HYPERLINK('94KMInput'!AF582)</f>
        <v/>
      </c>
      <c r="AJ447" s="108" t="str">
        <f>HYPERLINK('94KMInput'!AG582)</f>
        <v/>
      </c>
      <c r="AK447" s="108" t="str">
        <f>HYPERLINK('94KMInput'!AH582)</f>
        <v/>
      </c>
      <c r="AL447" s="108" t="str">
        <f>HYPERLINK('94KMInput'!AI582)</f>
        <v/>
      </c>
      <c r="AM447" s="108" t="str">
        <f>HYPERLINK('94KMInput'!AJ582)</f>
        <v/>
      </c>
      <c r="AN447" s="108" t="str">
        <f>HYPERLINK('94KMInput'!AK582)</f>
        <v/>
      </c>
      <c r="AO447" s="108" t="str">
        <f>HYPERLINK('94KMInput'!AL582)</f>
        <v/>
      </c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  <c r="BM447" s="88"/>
      <c r="BN447" s="88"/>
      <c r="BO447" s="88"/>
      <c r="BP447" s="88"/>
      <c r="BQ447" s="88"/>
      <c r="BR447" s="88"/>
      <c r="BS447" s="88"/>
      <c r="BT447" s="88"/>
      <c r="BU447" s="88"/>
      <c r="BV447" s="88"/>
      <c r="BW447" s="88"/>
      <c r="BX447" s="88"/>
      <c r="BY447" s="88"/>
      <c r="BZ447" s="88"/>
      <c r="CA447" s="88"/>
      <c r="CB447" s="88"/>
      <c r="CC447" s="88"/>
      <c r="CD447" s="88"/>
      <c r="CE447" s="88"/>
      <c r="CF447" s="88"/>
      <c r="CG447" s="88"/>
      <c r="CH447" s="88"/>
      <c r="CI447" s="88"/>
      <c r="CJ447" s="88"/>
      <c r="CK447" s="88"/>
      <c r="CL447" s="88"/>
      <c r="CM447" s="88"/>
      <c r="CN447" s="88"/>
      <c r="CO447" s="88"/>
      <c r="CP447" s="88"/>
      <c r="CQ447" s="88"/>
      <c r="CR447" s="88"/>
      <c r="CS447" s="88"/>
      <c r="CT447" s="88"/>
      <c r="CU447" s="88"/>
      <c r="CV447" s="88"/>
      <c r="CW447" s="88"/>
      <c r="CX447" s="88"/>
      <c r="CY447" s="88"/>
      <c r="CZ447" s="88"/>
      <c r="DA447" s="88"/>
      <c r="DB447" s="88"/>
      <c r="DC447" s="88"/>
    </row>
    <row r="448" ht="10.5" customHeight="1">
      <c r="A448" s="87" t="str">
        <f t="shared" si="1"/>
        <v/>
      </c>
      <c r="B448" s="88" t="str">
        <f t="shared" si="2"/>
        <v/>
      </c>
      <c r="C448" s="88" t="str">
        <f t="shared" si="3"/>
        <v/>
      </c>
      <c r="D448" s="89" t="str">
        <f>'94KMInput'!B541</f>
        <v/>
      </c>
      <c r="E448" s="90" t="str">
        <f t="shared" si="19"/>
        <v/>
      </c>
      <c r="F448" s="91" t="str">
        <f>'94KMInput'!H541</f>
        <v/>
      </c>
      <c r="G448" s="90" t="str">
        <f>'94KMInput'!O541</f>
        <v/>
      </c>
      <c r="H448" s="90" t="str">
        <f>'94KMInput'!P541</f>
        <v/>
      </c>
      <c r="I448" s="90" t="str">
        <f>'94KMInput'!R541</f>
        <v/>
      </c>
      <c r="J448" s="91" t="str">
        <f>'94KMInput'!S541</f>
        <v/>
      </c>
      <c r="K448" s="92" t="str">
        <f>'94KMInput'!AD541</f>
        <v/>
      </c>
      <c r="L448" s="93"/>
      <c r="M448" s="94" t="str">
        <f>'94KMInput'!L541</f>
        <v/>
      </c>
      <c r="N448" s="90" t="str">
        <f>IF(M448="","",(IF(Q448='94KMInput'!K541,"","ERROR!")))</f>
        <v/>
      </c>
      <c r="O448" s="95"/>
      <c r="P448" s="96"/>
      <c r="Q448" s="69" t="str">
        <f t="shared" si="20"/>
        <v/>
      </c>
      <c r="R448" s="98"/>
      <c r="S448" s="98"/>
      <c r="T448" s="98"/>
      <c r="U448" s="99"/>
      <c r="V448" s="98"/>
      <c r="W448" s="98"/>
      <c r="X448" s="100" t="str">
        <f t="shared" si="21"/>
        <v/>
      </c>
      <c r="Y448" s="101"/>
      <c r="Z448" s="102"/>
      <c r="AA448" s="102"/>
      <c r="AB448" s="102"/>
      <c r="AC448" s="103" t="str">
        <f>'94KMInput'!T584</f>
        <v/>
      </c>
      <c r="AD448" s="104">
        <f>'94KMInput'!V584-'94KMInput'!U584</f>
        <v>0</v>
      </c>
      <c r="AE448" s="105" t="str">
        <f t="shared" si="4"/>
        <v/>
      </c>
      <c r="AF448" s="106"/>
      <c r="AG448" s="107"/>
      <c r="AH448" s="108" t="str">
        <f>HYPERLINK('94KMInput'!AE583)</f>
        <v/>
      </c>
      <c r="AI448" s="108" t="str">
        <f>HYPERLINK('94KMInput'!AF583)</f>
        <v/>
      </c>
      <c r="AJ448" s="108" t="str">
        <f>HYPERLINK('94KMInput'!AG583)</f>
        <v/>
      </c>
      <c r="AK448" s="108" t="str">
        <f>HYPERLINK('94KMInput'!AH583)</f>
        <v/>
      </c>
      <c r="AL448" s="108" t="str">
        <f>HYPERLINK('94KMInput'!AI583)</f>
        <v/>
      </c>
      <c r="AM448" s="108" t="str">
        <f>HYPERLINK('94KMInput'!AJ583)</f>
        <v/>
      </c>
      <c r="AN448" s="108" t="str">
        <f>HYPERLINK('94KMInput'!AK583)</f>
        <v/>
      </c>
      <c r="AO448" s="108" t="str">
        <f>HYPERLINK('94KMInput'!AL583)</f>
        <v/>
      </c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  <c r="BM448" s="88"/>
      <c r="BN448" s="88"/>
      <c r="BO448" s="88"/>
      <c r="BP448" s="88"/>
      <c r="BQ448" s="88"/>
      <c r="BR448" s="88"/>
      <c r="BS448" s="88"/>
      <c r="BT448" s="88"/>
      <c r="BU448" s="88"/>
      <c r="BV448" s="88"/>
      <c r="BW448" s="88"/>
      <c r="BX448" s="88"/>
      <c r="BY448" s="88"/>
      <c r="BZ448" s="88"/>
      <c r="CA448" s="88"/>
      <c r="CB448" s="88"/>
      <c r="CC448" s="88"/>
      <c r="CD448" s="88"/>
      <c r="CE448" s="88"/>
      <c r="CF448" s="88"/>
      <c r="CG448" s="88"/>
      <c r="CH448" s="88"/>
      <c r="CI448" s="88"/>
      <c r="CJ448" s="88"/>
      <c r="CK448" s="88"/>
      <c r="CL448" s="88"/>
      <c r="CM448" s="88"/>
      <c r="CN448" s="88"/>
      <c r="CO448" s="88"/>
      <c r="CP448" s="88"/>
      <c r="CQ448" s="88"/>
      <c r="CR448" s="88"/>
      <c r="CS448" s="88"/>
      <c r="CT448" s="88"/>
      <c r="CU448" s="88"/>
      <c r="CV448" s="88"/>
      <c r="CW448" s="88"/>
      <c r="CX448" s="88"/>
      <c r="CY448" s="88"/>
      <c r="CZ448" s="88"/>
      <c r="DA448" s="88"/>
      <c r="DB448" s="88"/>
      <c r="DC448" s="88"/>
    </row>
    <row r="449" ht="10.5" customHeight="1">
      <c r="A449" s="87" t="str">
        <f t="shared" si="1"/>
        <v/>
      </c>
      <c r="B449" s="88" t="str">
        <f t="shared" si="2"/>
        <v/>
      </c>
      <c r="C449" s="88" t="str">
        <f t="shared" si="3"/>
        <v/>
      </c>
      <c r="D449" s="89" t="str">
        <f>'94KMInput'!B542</f>
        <v/>
      </c>
      <c r="E449" s="90" t="str">
        <f t="shared" si="19"/>
        <v/>
      </c>
      <c r="F449" s="91" t="str">
        <f>'94KMInput'!H542</f>
        <v/>
      </c>
      <c r="G449" s="90" t="str">
        <f>'94KMInput'!O542</f>
        <v/>
      </c>
      <c r="H449" s="90" t="str">
        <f>'94KMInput'!P542</f>
        <v/>
      </c>
      <c r="I449" s="90" t="str">
        <f>'94KMInput'!R542</f>
        <v/>
      </c>
      <c r="J449" s="91" t="str">
        <f>'94KMInput'!S542</f>
        <v/>
      </c>
      <c r="K449" s="92" t="str">
        <f>'94KMInput'!AD542</f>
        <v/>
      </c>
      <c r="L449" s="93"/>
      <c r="M449" s="94" t="str">
        <f>'94KMInput'!L542</f>
        <v/>
      </c>
      <c r="N449" s="90" t="str">
        <f>IF(M449="","",(IF(Q449='94KMInput'!K542,"","ERROR!")))</f>
        <v/>
      </c>
      <c r="O449" s="95"/>
      <c r="P449" s="96"/>
      <c r="Q449" s="69" t="str">
        <f t="shared" si="20"/>
        <v/>
      </c>
      <c r="R449" s="98"/>
      <c r="S449" s="98"/>
      <c r="T449" s="98"/>
      <c r="U449" s="99"/>
      <c r="V449" s="98"/>
      <c r="W449" s="98"/>
      <c r="X449" s="100" t="str">
        <f t="shared" si="21"/>
        <v/>
      </c>
      <c r="Y449" s="101"/>
      <c r="Z449" s="102"/>
      <c r="AA449" s="102"/>
      <c r="AB449" s="102"/>
      <c r="AC449" s="103" t="str">
        <f>'94KMInput'!T585</f>
        <v/>
      </c>
      <c r="AD449" s="104">
        <f>'94KMInput'!V585-'94KMInput'!U585</f>
        <v>0</v>
      </c>
      <c r="AE449" s="105" t="str">
        <f t="shared" si="4"/>
        <v/>
      </c>
      <c r="AF449" s="106"/>
      <c r="AG449" s="107"/>
      <c r="AH449" s="108" t="str">
        <f>HYPERLINK('94KMInput'!AE584)</f>
        <v/>
      </c>
      <c r="AI449" s="108" t="str">
        <f>HYPERLINK('94KMInput'!AF584)</f>
        <v/>
      </c>
      <c r="AJ449" s="108" t="str">
        <f>HYPERLINK('94KMInput'!AG584)</f>
        <v/>
      </c>
      <c r="AK449" s="108" t="str">
        <f>HYPERLINK('94KMInput'!AH584)</f>
        <v/>
      </c>
      <c r="AL449" s="108" t="str">
        <f>HYPERLINK('94KMInput'!AI584)</f>
        <v/>
      </c>
      <c r="AM449" s="108" t="str">
        <f>HYPERLINK('94KMInput'!AJ584)</f>
        <v/>
      </c>
      <c r="AN449" s="108" t="str">
        <f>HYPERLINK('94KMInput'!AK584)</f>
        <v/>
      </c>
      <c r="AO449" s="108" t="str">
        <f>HYPERLINK('94KMInput'!AL584)</f>
        <v/>
      </c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  <c r="BM449" s="88"/>
      <c r="BN449" s="88"/>
      <c r="BO449" s="88"/>
      <c r="BP449" s="88"/>
      <c r="BQ449" s="88"/>
      <c r="BR449" s="88"/>
      <c r="BS449" s="88"/>
      <c r="BT449" s="88"/>
      <c r="BU449" s="88"/>
      <c r="BV449" s="88"/>
      <c r="BW449" s="88"/>
      <c r="BX449" s="88"/>
      <c r="BY449" s="88"/>
      <c r="BZ449" s="88"/>
      <c r="CA449" s="88"/>
      <c r="CB449" s="88"/>
      <c r="CC449" s="88"/>
      <c r="CD449" s="88"/>
      <c r="CE449" s="88"/>
      <c r="CF449" s="88"/>
      <c r="CG449" s="88"/>
      <c r="CH449" s="88"/>
      <c r="CI449" s="88"/>
      <c r="CJ449" s="88"/>
      <c r="CK449" s="88"/>
      <c r="CL449" s="88"/>
      <c r="CM449" s="88"/>
      <c r="CN449" s="88"/>
      <c r="CO449" s="88"/>
      <c r="CP449" s="88"/>
      <c r="CQ449" s="88"/>
      <c r="CR449" s="88"/>
      <c r="CS449" s="88"/>
      <c r="CT449" s="88"/>
      <c r="CU449" s="88"/>
      <c r="CV449" s="88"/>
      <c r="CW449" s="88"/>
      <c r="CX449" s="88"/>
      <c r="CY449" s="88"/>
      <c r="CZ449" s="88"/>
      <c r="DA449" s="88"/>
      <c r="DB449" s="88"/>
      <c r="DC449" s="88"/>
    </row>
    <row r="450" ht="10.5" customHeight="1">
      <c r="A450" s="87" t="str">
        <f t="shared" si="1"/>
        <v/>
      </c>
      <c r="B450" s="88" t="str">
        <f t="shared" si="2"/>
        <v/>
      </c>
      <c r="C450" s="88" t="str">
        <f t="shared" si="3"/>
        <v/>
      </c>
      <c r="D450" s="89" t="str">
        <f>'94KMInput'!B543</f>
        <v/>
      </c>
      <c r="E450" s="90" t="str">
        <f t="shared" si="19"/>
        <v/>
      </c>
      <c r="F450" s="91" t="str">
        <f>'94KMInput'!H543</f>
        <v/>
      </c>
      <c r="G450" s="90" t="str">
        <f>'94KMInput'!O543</f>
        <v/>
      </c>
      <c r="H450" s="90" t="str">
        <f>'94KMInput'!P543</f>
        <v/>
      </c>
      <c r="I450" s="90" t="str">
        <f>'94KMInput'!R543</f>
        <v/>
      </c>
      <c r="J450" s="91" t="str">
        <f>'94KMInput'!S543</f>
        <v/>
      </c>
      <c r="K450" s="92" t="str">
        <f>'94KMInput'!AD543</f>
        <v/>
      </c>
      <c r="L450" s="93"/>
      <c r="M450" s="94" t="str">
        <f>'94KMInput'!L543</f>
        <v/>
      </c>
      <c r="N450" s="90" t="str">
        <f>IF(M450="","",(IF(Q450='94KMInput'!K543,"","ERROR!")))</f>
        <v/>
      </c>
      <c r="O450" s="95"/>
      <c r="P450" s="96"/>
      <c r="Q450" s="69" t="str">
        <f t="shared" si="20"/>
        <v/>
      </c>
      <c r="R450" s="98"/>
      <c r="S450" s="98"/>
      <c r="T450" s="98"/>
      <c r="U450" s="99"/>
      <c r="V450" s="98"/>
      <c r="W450" s="98"/>
      <c r="X450" s="100" t="str">
        <f t="shared" si="21"/>
        <v/>
      </c>
      <c r="Y450" s="101"/>
      <c r="Z450" s="102"/>
      <c r="AA450" s="102"/>
      <c r="AB450" s="102"/>
      <c r="AC450" s="103" t="str">
        <f>'94KMInput'!T586</f>
        <v/>
      </c>
      <c r="AD450" s="104">
        <f>'94KMInput'!V586-'94KMInput'!U586</f>
        <v>0</v>
      </c>
      <c r="AE450" s="105" t="str">
        <f t="shared" si="4"/>
        <v/>
      </c>
      <c r="AF450" s="106"/>
      <c r="AG450" s="107"/>
      <c r="AH450" s="108" t="str">
        <f>HYPERLINK('94KMInput'!AE585)</f>
        <v/>
      </c>
      <c r="AI450" s="108" t="str">
        <f>HYPERLINK('94KMInput'!AF585)</f>
        <v/>
      </c>
      <c r="AJ450" s="108" t="str">
        <f>HYPERLINK('94KMInput'!AG585)</f>
        <v/>
      </c>
      <c r="AK450" s="108" t="str">
        <f>HYPERLINK('94KMInput'!AH585)</f>
        <v/>
      </c>
      <c r="AL450" s="108" t="str">
        <f>HYPERLINK('94KMInput'!AI585)</f>
        <v/>
      </c>
      <c r="AM450" s="108" t="str">
        <f>HYPERLINK('94KMInput'!AJ585)</f>
        <v/>
      </c>
      <c r="AN450" s="108" t="str">
        <f>HYPERLINK('94KMInput'!AK585)</f>
        <v/>
      </c>
      <c r="AO450" s="108" t="str">
        <f>HYPERLINK('94KMInput'!AL585)</f>
        <v/>
      </c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  <c r="BM450" s="88"/>
      <c r="BN450" s="88"/>
      <c r="BO450" s="88"/>
      <c r="BP450" s="88"/>
      <c r="BQ450" s="88"/>
      <c r="BR450" s="88"/>
      <c r="BS450" s="88"/>
      <c r="BT450" s="88"/>
      <c r="BU450" s="88"/>
      <c r="BV450" s="88"/>
      <c r="BW450" s="88"/>
      <c r="BX450" s="88"/>
      <c r="BY450" s="88"/>
      <c r="BZ450" s="88"/>
      <c r="CA450" s="88"/>
      <c r="CB450" s="88"/>
      <c r="CC450" s="88"/>
      <c r="CD450" s="88"/>
      <c r="CE450" s="88"/>
      <c r="CF450" s="88"/>
      <c r="CG450" s="88"/>
      <c r="CH450" s="88"/>
      <c r="CI450" s="88"/>
      <c r="CJ450" s="88"/>
      <c r="CK450" s="88"/>
      <c r="CL450" s="88"/>
      <c r="CM450" s="88"/>
      <c r="CN450" s="88"/>
      <c r="CO450" s="88"/>
      <c r="CP450" s="88"/>
      <c r="CQ450" s="88"/>
      <c r="CR450" s="88"/>
      <c r="CS450" s="88"/>
      <c r="CT450" s="88"/>
      <c r="CU450" s="88"/>
      <c r="CV450" s="88"/>
      <c r="CW450" s="88"/>
      <c r="CX450" s="88"/>
      <c r="CY450" s="88"/>
      <c r="CZ450" s="88"/>
      <c r="DA450" s="88"/>
      <c r="DB450" s="88"/>
      <c r="DC450" s="88"/>
    </row>
    <row r="451" ht="10.5" customHeight="1">
      <c r="A451" s="87" t="str">
        <f t="shared" si="1"/>
        <v/>
      </c>
      <c r="B451" s="88" t="str">
        <f t="shared" si="2"/>
        <v/>
      </c>
      <c r="C451" s="88" t="str">
        <f t="shared" si="3"/>
        <v/>
      </c>
      <c r="D451" s="89" t="str">
        <f>'94KMInput'!B544</f>
        <v/>
      </c>
      <c r="E451" s="90" t="str">
        <f t="shared" si="19"/>
        <v/>
      </c>
      <c r="F451" s="91" t="str">
        <f>'94KMInput'!H544</f>
        <v/>
      </c>
      <c r="G451" s="90" t="str">
        <f>'94KMInput'!O544</f>
        <v/>
      </c>
      <c r="H451" s="90" t="str">
        <f>'94KMInput'!P544</f>
        <v/>
      </c>
      <c r="I451" s="90" t="str">
        <f>'94KMInput'!R544</f>
        <v/>
      </c>
      <c r="J451" s="91" t="str">
        <f>'94KMInput'!S544</f>
        <v/>
      </c>
      <c r="K451" s="92" t="str">
        <f>'94KMInput'!AD544</f>
        <v/>
      </c>
      <c r="L451" s="93"/>
      <c r="M451" s="94" t="str">
        <f>'94KMInput'!L544</f>
        <v/>
      </c>
      <c r="N451" s="90" t="str">
        <f>IF(M451="","",(IF(Q451='94KMInput'!K544,"","ERROR!")))</f>
        <v/>
      </c>
      <c r="O451" s="95"/>
      <c r="P451" s="96"/>
      <c r="Q451" s="69" t="str">
        <f t="shared" si="20"/>
        <v/>
      </c>
      <c r="R451" s="98"/>
      <c r="S451" s="98"/>
      <c r="T451" s="98"/>
      <c r="U451" s="99"/>
      <c r="V451" s="98"/>
      <c r="W451" s="98"/>
      <c r="X451" s="100" t="str">
        <f t="shared" si="21"/>
        <v/>
      </c>
      <c r="Y451" s="101"/>
      <c r="Z451" s="102"/>
      <c r="AA451" s="102"/>
      <c r="AB451" s="102"/>
      <c r="AC451" s="103" t="str">
        <f>'94KMInput'!T587</f>
        <v/>
      </c>
      <c r="AD451" s="104">
        <f>'94KMInput'!V587-'94KMInput'!U587</f>
        <v>0</v>
      </c>
      <c r="AE451" s="105" t="str">
        <f t="shared" si="4"/>
        <v/>
      </c>
      <c r="AF451" s="106"/>
      <c r="AG451" s="107"/>
      <c r="AH451" s="108" t="str">
        <f>HYPERLINK('94KMInput'!AE586)</f>
        <v/>
      </c>
      <c r="AI451" s="108" t="str">
        <f>HYPERLINK('94KMInput'!AF586)</f>
        <v/>
      </c>
      <c r="AJ451" s="108" t="str">
        <f>HYPERLINK('94KMInput'!AG586)</f>
        <v/>
      </c>
      <c r="AK451" s="108" t="str">
        <f>HYPERLINK('94KMInput'!AH586)</f>
        <v/>
      </c>
      <c r="AL451" s="108" t="str">
        <f>HYPERLINK('94KMInput'!AI586)</f>
        <v/>
      </c>
      <c r="AM451" s="108" t="str">
        <f>HYPERLINK('94KMInput'!AJ586)</f>
        <v/>
      </c>
      <c r="AN451" s="108" t="str">
        <f>HYPERLINK('94KMInput'!AK586)</f>
        <v/>
      </c>
      <c r="AO451" s="108" t="str">
        <f>HYPERLINK('94KMInput'!AL586)</f>
        <v/>
      </c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  <c r="BM451" s="88"/>
      <c r="BN451" s="88"/>
      <c r="BO451" s="88"/>
      <c r="BP451" s="88"/>
      <c r="BQ451" s="88"/>
      <c r="BR451" s="88"/>
      <c r="BS451" s="88"/>
      <c r="BT451" s="88"/>
      <c r="BU451" s="88"/>
      <c r="BV451" s="88"/>
      <c r="BW451" s="88"/>
      <c r="BX451" s="88"/>
      <c r="BY451" s="88"/>
      <c r="BZ451" s="88"/>
      <c r="CA451" s="88"/>
      <c r="CB451" s="88"/>
      <c r="CC451" s="88"/>
      <c r="CD451" s="88"/>
      <c r="CE451" s="88"/>
      <c r="CF451" s="88"/>
      <c r="CG451" s="88"/>
      <c r="CH451" s="88"/>
      <c r="CI451" s="88"/>
      <c r="CJ451" s="88"/>
      <c r="CK451" s="88"/>
      <c r="CL451" s="88"/>
      <c r="CM451" s="88"/>
      <c r="CN451" s="88"/>
      <c r="CO451" s="88"/>
      <c r="CP451" s="88"/>
      <c r="CQ451" s="88"/>
      <c r="CR451" s="88"/>
      <c r="CS451" s="88"/>
      <c r="CT451" s="88"/>
      <c r="CU451" s="88"/>
      <c r="CV451" s="88"/>
      <c r="CW451" s="88"/>
      <c r="CX451" s="88"/>
      <c r="CY451" s="88"/>
      <c r="CZ451" s="88"/>
      <c r="DA451" s="88"/>
      <c r="DB451" s="88"/>
      <c r="DC451" s="88"/>
    </row>
    <row r="452" ht="10.5" customHeight="1">
      <c r="A452" s="87" t="str">
        <f t="shared" si="1"/>
        <v/>
      </c>
      <c r="B452" s="88" t="str">
        <f t="shared" si="2"/>
        <v/>
      </c>
      <c r="C452" s="88" t="str">
        <f t="shared" si="3"/>
        <v/>
      </c>
      <c r="D452" s="89" t="str">
        <f>'94KMInput'!B545</f>
        <v/>
      </c>
      <c r="E452" s="90" t="str">
        <f t="shared" si="19"/>
        <v/>
      </c>
      <c r="F452" s="91" t="str">
        <f>'94KMInput'!H545</f>
        <v/>
      </c>
      <c r="G452" s="90" t="str">
        <f>'94KMInput'!O545</f>
        <v/>
      </c>
      <c r="H452" s="90" t="str">
        <f>'94KMInput'!P545</f>
        <v/>
      </c>
      <c r="I452" s="90" t="str">
        <f>'94KMInput'!R545</f>
        <v/>
      </c>
      <c r="J452" s="91" t="str">
        <f>'94KMInput'!S545</f>
        <v/>
      </c>
      <c r="K452" s="92" t="str">
        <f>'94KMInput'!AD545</f>
        <v/>
      </c>
      <c r="L452" s="93"/>
      <c r="M452" s="94" t="str">
        <f>'94KMInput'!L545</f>
        <v/>
      </c>
      <c r="N452" s="90" t="str">
        <f>IF(M452="","",(IF(Q452='94KMInput'!K545,"","ERROR!")))</f>
        <v/>
      </c>
      <c r="O452" s="95"/>
      <c r="P452" s="96"/>
      <c r="Q452" s="69" t="str">
        <f t="shared" si="20"/>
        <v/>
      </c>
      <c r="R452" s="98"/>
      <c r="S452" s="98"/>
      <c r="T452" s="98"/>
      <c r="U452" s="99"/>
      <c r="V452" s="98"/>
      <c r="W452" s="98"/>
      <c r="X452" s="100" t="str">
        <f t="shared" si="21"/>
        <v/>
      </c>
      <c r="Y452" s="101"/>
      <c r="Z452" s="102"/>
      <c r="AA452" s="102"/>
      <c r="AB452" s="102"/>
      <c r="AC452" s="103" t="str">
        <f>'94KMInput'!T588</f>
        <v/>
      </c>
      <c r="AD452" s="104">
        <f>'94KMInput'!V588-'94KMInput'!U588</f>
        <v>0</v>
      </c>
      <c r="AE452" s="105" t="str">
        <f t="shared" si="4"/>
        <v/>
      </c>
      <c r="AF452" s="106"/>
      <c r="AG452" s="107"/>
      <c r="AH452" s="108" t="str">
        <f>HYPERLINK('94KMInput'!AE587)</f>
        <v/>
      </c>
      <c r="AI452" s="108" t="str">
        <f>HYPERLINK('94KMInput'!AF587)</f>
        <v/>
      </c>
      <c r="AJ452" s="108" t="str">
        <f>HYPERLINK('94KMInput'!AG587)</f>
        <v/>
      </c>
      <c r="AK452" s="108" t="str">
        <f>HYPERLINK('94KMInput'!AH587)</f>
        <v/>
      </c>
      <c r="AL452" s="108" t="str">
        <f>HYPERLINK('94KMInput'!AI587)</f>
        <v/>
      </c>
      <c r="AM452" s="108" t="str">
        <f>HYPERLINK('94KMInput'!AJ587)</f>
        <v/>
      </c>
      <c r="AN452" s="108" t="str">
        <f>HYPERLINK('94KMInput'!AK587)</f>
        <v/>
      </c>
      <c r="AO452" s="108" t="str">
        <f>HYPERLINK('94KMInput'!AL587)</f>
        <v/>
      </c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  <c r="BM452" s="88"/>
      <c r="BN452" s="88"/>
      <c r="BO452" s="88"/>
      <c r="BP452" s="88"/>
      <c r="BQ452" s="88"/>
      <c r="BR452" s="88"/>
      <c r="BS452" s="88"/>
      <c r="BT452" s="88"/>
      <c r="BU452" s="88"/>
      <c r="BV452" s="88"/>
      <c r="BW452" s="88"/>
      <c r="BX452" s="88"/>
      <c r="BY452" s="88"/>
      <c r="BZ452" s="88"/>
      <c r="CA452" s="88"/>
      <c r="CB452" s="88"/>
      <c r="CC452" s="88"/>
      <c r="CD452" s="88"/>
      <c r="CE452" s="88"/>
      <c r="CF452" s="88"/>
      <c r="CG452" s="88"/>
      <c r="CH452" s="88"/>
      <c r="CI452" s="88"/>
      <c r="CJ452" s="88"/>
      <c r="CK452" s="88"/>
      <c r="CL452" s="88"/>
      <c r="CM452" s="88"/>
      <c r="CN452" s="88"/>
      <c r="CO452" s="88"/>
      <c r="CP452" s="88"/>
      <c r="CQ452" s="88"/>
      <c r="CR452" s="88"/>
      <c r="CS452" s="88"/>
      <c r="CT452" s="88"/>
      <c r="CU452" s="88"/>
      <c r="CV452" s="88"/>
      <c r="CW452" s="88"/>
      <c r="CX452" s="88"/>
      <c r="CY452" s="88"/>
      <c r="CZ452" s="88"/>
      <c r="DA452" s="88"/>
      <c r="DB452" s="88"/>
      <c r="DC452" s="88"/>
    </row>
    <row r="453" ht="10.5" customHeight="1">
      <c r="A453" s="87" t="str">
        <f t="shared" si="1"/>
        <v/>
      </c>
      <c r="B453" s="88" t="str">
        <f t="shared" si="2"/>
        <v/>
      </c>
      <c r="C453" s="88" t="str">
        <f t="shared" si="3"/>
        <v/>
      </c>
      <c r="D453" s="89" t="str">
        <f>'94KMInput'!B546</f>
        <v/>
      </c>
      <c r="E453" s="90" t="str">
        <f t="shared" si="19"/>
        <v/>
      </c>
      <c r="F453" s="91" t="str">
        <f>'94KMInput'!H546</f>
        <v/>
      </c>
      <c r="G453" s="90" t="str">
        <f>'94KMInput'!O546</f>
        <v/>
      </c>
      <c r="H453" s="90" t="str">
        <f>'94KMInput'!P546</f>
        <v/>
      </c>
      <c r="I453" s="90" t="str">
        <f>'94KMInput'!R546</f>
        <v/>
      </c>
      <c r="J453" s="91" t="str">
        <f>'94KMInput'!S546</f>
        <v/>
      </c>
      <c r="K453" s="92" t="str">
        <f>'94KMInput'!AD546</f>
        <v/>
      </c>
      <c r="L453" s="93"/>
      <c r="M453" s="94" t="str">
        <f>'94KMInput'!L546</f>
        <v/>
      </c>
      <c r="N453" s="90" t="str">
        <f>IF(M453="","",(IF(Q453='94KMInput'!K546,"","ERROR!")))</f>
        <v/>
      </c>
      <c r="O453" s="95"/>
      <c r="P453" s="96"/>
      <c r="Q453" s="69" t="str">
        <f t="shared" si="20"/>
        <v/>
      </c>
      <c r="R453" s="98"/>
      <c r="S453" s="98"/>
      <c r="T453" s="98"/>
      <c r="U453" s="99"/>
      <c r="V453" s="98"/>
      <c r="W453" s="98"/>
      <c r="X453" s="100" t="str">
        <f t="shared" si="21"/>
        <v/>
      </c>
      <c r="Y453" s="101"/>
      <c r="Z453" s="102"/>
      <c r="AA453" s="102"/>
      <c r="AB453" s="102"/>
      <c r="AC453" s="103" t="str">
        <f>'94KMInput'!T589</f>
        <v/>
      </c>
      <c r="AD453" s="104">
        <f>'94KMInput'!V589-'94KMInput'!U589</f>
        <v>0</v>
      </c>
      <c r="AE453" s="105" t="str">
        <f t="shared" si="4"/>
        <v/>
      </c>
      <c r="AF453" s="106"/>
      <c r="AG453" s="107"/>
      <c r="AH453" s="108" t="str">
        <f>HYPERLINK('94KMInput'!AE588)</f>
        <v/>
      </c>
      <c r="AI453" s="108" t="str">
        <f>HYPERLINK('94KMInput'!AF588)</f>
        <v/>
      </c>
      <c r="AJ453" s="108" t="str">
        <f>HYPERLINK('94KMInput'!AG588)</f>
        <v/>
      </c>
      <c r="AK453" s="108" t="str">
        <f>HYPERLINK('94KMInput'!AH588)</f>
        <v/>
      </c>
      <c r="AL453" s="108" t="str">
        <f>HYPERLINK('94KMInput'!AI588)</f>
        <v/>
      </c>
      <c r="AM453" s="108" t="str">
        <f>HYPERLINK('94KMInput'!AJ588)</f>
        <v/>
      </c>
      <c r="AN453" s="108" t="str">
        <f>HYPERLINK('94KMInput'!AK588)</f>
        <v/>
      </c>
      <c r="AO453" s="108" t="str">
        <f>HYPERLINK('94KMInput'!AL588)</f>
        <v/>
      </c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  <c r="BM453" s="88"/>
      <c r="BN453" s="88"/>
      <c r="BO453" s="88"/>
      <c r="BP453" s="88"/>
      <c r="BQ453" s="88"/>
      <c r="BR453" s="88"/>
      <c r="BS453" s="88"/>
      <c r="BT453" s="88"/>
      <c r="BU453" s="88"/>
      <c r="BV453" s="88"/>
      <c r="BW453" s="88"/>
      <c r="BX453" s="88"/>
      <c r="BY453" s="88"/>
      <c r="BZ453" s="88"/>
      <c r="CA453" s="88"/>
      <c r="CB453" s="88"/>
      <c r="CC453" s="88"/>
      <c r="CD453" s="88"/>
      <c r="CE453" s="88"/>
      <c r="CF453" s="88"/>
      <c r="CG453" s="88"/>
      <c r="CH453" s="88"/>
      <c r="CI453" s="88"/>
      <c r="CJ453" s="88"/>
      <c r="CK453" s="88"/>
      <c r="CL453" s="88"/>
      <c r="CM453" s="88"/>
      <c r="CN453" s="88"/>
      <c r="CO453" s="88"/>
      <c r="CP453" s="88"/>
      <c r="CQ453" s="88"/>
      <c r="CR453" s="88"/>
      <c r="CS453" s="88"/>
      <c r="CT453" s="88"/>
      <c r="CU453" s="88"/>
      <c r="CV453" s="88"/>
      <c r="CW453" s="88"/>
      <c r="CX453" s="88"/>
      <c r="CY453" s="88"/>
      <c r="CZ453" s="88"/>
      <c r="DA453" s="88"/>
      <c r="DB453" s="88"/>
      <c r="DC453" s="88"/>
    </row>
    <row r="454" ht="10.5" customHeight="1">
      <c r="A454" s="87" t="str">
        <f t="shared" si="1"/>
        <v/>
      </c>
      <c r="B454" s="88" t="str">
        <f t="shared" si="2"/>
        <v/>
      </c>
      <c r="C454" s="88" t="str">
        <f t="shared" si="3"/>
        <v/>
      </c>
      <c r="D454" s="89" t="str">
        <f>'94KMInput'!B547</f>
        <v/>
      </c>
      <c r="E454" s="90" t="str">
        <f t="shared" si="19"/>
        <v/>
      </c>
      <c r="F454" s="91" t="str">
        <f>'94KMInput'!H547</f>
        <v/>
      </c>
      <c r="G454" s="90" t="str">
        <f>'94KMInput'!O547</f>
        <v/>
      </c>
      <c r="H454" s="90" t="str">
        <f>'94KMInput'!P547</f>
        <v/>
      </c>
      <c r="I454" s="90" t="str">
        <f>'94KMInput'!R547</f>
        <v/>
      </c>
      <c r="J454" s="91" t="str">
        <f>'94KMInput'!S547</f>
        <v/>
      </c>
      <c r="K454" s="92" t="str">
        <f>'94KMInput'!AD547</f>
        <v/>
      </c>
      <c r="L454" s="93"/>
      <c r="M454" s="94" t="str">
        <f>'94KMInput'!L547</f>
        <v/>
      </c>
      <c r="N454" s="90" t="str">
        <f>IF(M454="","",(IF(Q454='94KMInput'!K547,"","ERROR!")))</f>
        <v/>
      </c>
      <c r="O454" s="95"/>
      <c r="P454" s="96"/>
      <c r="Q454" s="69" t="str">
        <f t="shared" si="20"/>
        <v/>
      </c>
      <c r="R454" s="98"/>
      <c r="S454" s="98"/>
      <c r="T454" s="98"/>
      <c r="U454" s="99"/>
      <c r="V454" s="98"/>
      <c r="W454" s="98"/>
      <c r="X454" s="100" t="str">
        <f t="shared" si="21"/>
        <v/>
      </c>
      <c r="Y454" s="101"/>
      <c r="Z454" s="102"/>
      <c r="AA454" s="102"/>
      <c r="AB454" s="102"/>
      <c r="AC454" s="103" t="str">
        <f>'94KMInput'!T590</f>
        <v/>
      </c>
      <c r="AD454" s="104">
        <f>'94KMInput'!V590-'94KMInput'!U590</f>
        <v>0</v>
      </c>
      <c r="AE454" s="105" t="str">
        <f t="shared" si="4"/>
        <v/>
      </c>
      <c r="AF454" s="106"/>
      <c r="AG454" s="107"/>
      <c r="AH454" s="108" t="str">
        <f>HYPERLINK('94KMInput'!AE589)</f>
        <v/>
      </c>
      <c r="AI454" s="108" t="str">
        <f>HYPERLINK('94KMInput'!AF589)</f>
        <v/>
      </c>
      <c r="AJ454" s="108" t="str">
        <f>HYPERLINK('94KMInput'!AG589)</f>
        <v/>
      </c>
      <c r="AK454" s="108" t="str">
        <f>HYPERLINK('94KMInput'!AH589)</f>
        <v/>
      </c>
      <c r="AL454" s="108" t="str">
        <f>HYPERLINK('94KMInput'!AI589)</f>
        <v/>
      </c>
      <c r="AM454" s="108" t="str">
        <f>HYPERLINK('94KMInput'!AJ589)</f>
        <v/>
      </c>
      <c r="AN454" s="108" t="str">
        <f>HYPERLINK('94KMInput'!AK589)</f>
        <v/>
      </c>
      <c r="AO454" s="108" t="str">
        <f>HYPERLINK('94KMInput'!AL589)</f>
        <v/>
      </c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  <c r="BM454" s="88"/>
      <c r="BN454" s="88"/>
      <c r="BO454" s="88"/>
      <c r="BP454" s="88"/>
      <c r="BQ454" s="88"/>
      <c r="BR454" s="88"/>
      <c r="BS454" s="88"/>
      <c r="BT454" s="88"/>
      <c r="BU454" s="88"/>
      <c r="BV454" s="88"/>
      <c r="BW454" s="88"/>
      <c r="BX454" s="88"/>
      <c r="BY454" s="88"/>
      <c r="BZ454" s="88"/>
      <c r="CA454" s="88"/>
      <c r="CB454" s="88"/>
      <c r="CC454" s="88"/>
      <c r="CD454" s="88"/>
      <c r="CE454" s="88"/>
      <c r="CF454" s="88"/>
      <c r="CG454" s="88"/>
      <c r="CH454" s="88"/>
      <c r="CI454" s="88"/>
      <c r="CJ454" s="88"/>
      <c r="CK454" s="88"/>
      <c r="CL454" s="88"/>
      <c r="CM454" s="88"/>
      <c r="CN454" s="88"/>
      <c r="CO454" s="88"/>
      <c r="CP454" s="88"/>
      <c r="CQ454" s="88"/>
      <c r="CR454" s="88"/>
      <c r="CS454" s="88"/>
      <c r="CT454" s="88"/>
      <c r="CU454" s="88"/>
      <c r="CV454" s="88"/>
      <c r="CW454" s="88"/>
      <c r="CX454" s="88"/>
      <c r="CY454" s="88"/>
      <c r="CZ454" s="88"/>
      <c r="DA454" s="88"/>
      <c r="DB454" s="88"/>
      <c r="DC454" s="88"/>
    </row>
    <row r="455" ht="10.5" customHeight="1">
      <c r="A455" s="87" t="str">
        <f t="shared" si="1"/>
        <v/>
      </c>
      <c r="B455" s="88" t="str">
        <f t="shared" si="2"/>
        <v/>
      </c>
      <c r="C455" s="88" t="str">
        <f t="shared" si="3"/>
        <v/>
      </c>
      <c r="D455" s="89" t="str">
        <f>'94KMInput'!B548</f>
        <v/>
      </c>
      <c r="E455" s="90" t="str">
        <f t="shared" si="19"/>
        <v/>
      </c>
      <c r="F455" s="91" t="str">
        <f>'94KMInput'!H548</f>
        <v/>
      </c>
      <c r="G455" s="90" t="str">
        <f>'94KMInput'!O548</f>
        <v/>
      </c>
      <c r="H455" s="90" t="str">
        <f>'94KMInput'!P548</f>
        <v/>
      </c>
      <c r="I455" s="90" t="str">
        <f>'94KMInput'!R548</f>
        <v/>
      </c>
      <c r="J455" s="91" t="str">
        <f>'94KMInput'!S548</f>
        <v/>
      </c>
      <c r="K455" s="92" t="str">
        <f>'94KMInput'!AD548</f>
        <v/>
      </c>
      <c r="L455" s="93"/>
      <c r="M455" s="94" t="str">
        <f>'94KMInput'!L548</f>
        <v/>
      </c>
      <c r="N455" s="90" t="str">
        <f>IF(M455="","",(IF(Q455='94KMInput'!K548,"","ERROR!")))</f>
        <v/>
      </c>
      <c r="O455" s="95"/>
      <c r="P455" s="96"/>
      <c r="Q455" s="69" t="str">
        <f t="shared" si="20"/>
        <v/>
      </c>
      <c r="R455" s="98"/>
      <c r="S455" s="98"/>
      <c r="T455" s="98"/>
      <c r="U455" s="99"/>
      <c r="V455" s="98"/>
      <c r="W455" s="98"/>
      <c r="X455" s="100" t="str">
        <f t="shared" si="21"/>
        <v/>
      </c>
      <c r="Y455" s="101"/>
      <c r="Z455" s="102"/>
      <c r="AA455" s="102"/>
      <c r="AB455" s="102"/>
      <c r="AC455" s="103" t="str">
        <f>'94KMInput'!T591</f>
        <v/>
      </c>
      <c r="AD455" s="104">
        <f>'94KMInput'!V591-'94KMInput'!U591</f>
        <v>0</v>
      </c>
      <c r="AE455" s="105" t="str">
        <f t="shared" si="4"/>
        <v/>
      </c>
      <c r="AF455" s="106"/>
      <c r="AG455" s="107"/>
      <c r="AH455" s="108" t="str">
        <f>HYPERLINK('94KMInput'!AE590)</f>
        <v/>
      </c>
      <c r="AI455" s="108" t="str">
        <f>HYPERLINK('94KMInput'!AF590)</f>
        <v/>
      </c>
      <c r="AJ455" s="108" t="str">
        <f>HYPERLINK('94KMInput'!AG590)</f>
        <v/>
      </c>
      <c r="AK455" s="108" t="str">
        <f>HYPERLINK('94KMInput'!AH590)</f>
        <v/>
      </c>
      <c r="AL455" s="108" t="str">
        <f>HYPERLINK('94KMInput'!AI590)</f>
        <v/>
      </c>
      <c r="AM455" s="108" t="str">
        <f>HYPERLINK('94KMInput'!AJ590)</f>
        <v/>
      </c>
      <c r="AN455" s="108" t="str">
        <f>HYPERLINK('94KMInput'!AK590)</f>
        <v/>
      </c>
      <c r="AO455" s="108" t="str">
        <f>HYPERLINK('94KMInput'!AL590)</f>
        <v/>
      </c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  <c r="BM455" s="88"/>
      <c r="BN455" s="88"/>
      <c r="BO455" s="88"/>
      <c r="BP455" s="88"/>
      <c r="BQ455" s="88"/>
      <c r="BR455" s="88"/>
      <c r="BS455" s="88"/>
      <c r="BT455" s="88"/>
      <c r="BU455" s="88"/>
      <c r="BV455" s="88"/>
      <c r="BW455" s="88"/>
      <c r="BX455" s="88"/>
      <c r="BY455" s="88"/>
      <c r="BZ455" s="88"/>
      <c r="CA455" s="88"/>
      <c r="CB455" s="88"/>
      <c r="CC455" s="88"/>
      <c r="CD455" s="88"/>
      <c r="CE455" s="88"/>
      <c r="CF455" s="88"/>
      <c r="CG455" s="88"/>
      <c r="CH455" s="88"/>
      <c r="CI455" s="88"/>
      <c r="CJ455" s="88"/>
      <c r="CK455" s="88"/>
      <c r="CL455" s="88"/>
      <c r="CM455" s="88"/>
      <c r="CN455" s="88"/>
      <c r="CO455" s="88"/>
      <c r="CP455" s="88"/>
      <c r="CQ455" s="88"/>
      <c r="CR455" s="88"/>
      <c r="CS455" s="88"/>
      <c r="CT455" s="88"/>
      <c r="CU455" s="88"/>
      <c r="CV455" s="88"/>
      <c r="CW455" s="88"/>
      <c r="CX455" s="88"/>
      <c r="CY455" s="88"/>
      <c r="CZ455" s="88"/>
      <c r="DA455" s="88"/>
      <c r="DB455" s="88"/>
      <c r="DC455" s="88"/>
    </row>
    <row r="456" ht="10.5" customHeight="1">
      <c r="A456" s="87" t="str">
        <f t="shared" si="1"/>
        <v/>
      </c>
      <c r="B456" s="88" t="str">
        <f t="shared" si="2"/>
        <v/>
      </c>
      <c r="C456" s="88" t="str">
        <f t="shared" si="3"/>
        <v/>
      </c>
      <c r="D456" s="89" t="str">
        <f>'94KMInput'!B549</f>
        <v/>
      </c>
      <c r="E456" s="90" t="str">
        <f t="shared" si="19"/>
        <v/>
      </c>
      <c r="F456" s="91" t="str">
        <f>'94KMInput'!H549</f>
        <v/>
      </c>
      <c r="G456" s="90" t="str">
        <f>'94KMInput'!O549</f>
        <v/>
      </c>
      <c r="H456" s="90" t="str">
        <f>'94KMInput'!P549</f>
        <v/>
      </c>
      <c r="I456" s="90" t="str">
        <f>'94KMInput'!R549</f>
        <v/>
      </c>
      <c r="J456" s="91" t="str">
        <f>'94KMInput'!S549</f>
        <v/>
      </c>
      <c r="K456" s="92" t="str">
        <f>'94KMInput'!AD549</f>
        <v/>
      </c>
      <c r="L456" s="93"/>
      <c r="M456" s="94" t="str">
        <f>'94KMInput'!L549</f>
        <v/>
      </c>
      <c r="N456" s="90" t="str">
        <f>IF(M456="","",(IF(Q456='94KMInput'!K549,"","ERROR!")))</f>
        <v/>
      </c>
      <c r="O456" s="95"/>
      <c r="P456" s="96"/>
      <c r="Q456" s="69" t="str">
        <f t="shared" si="20"/>
        <v/>
      </c>
      <c r="R456" s="98"/>
      <c r="S456" s="98"/>
      <c r="T456" s="98"/>
      <c r="U456" s="99"/>
      <c r="V456" s="98"/>
      <c r="W456" s="98"/>
      <c r="X456" s="100" t="str">
        <f t="shared" si="21"/>
        <v/>
      </c>
      <c r="Y456" s="101"/>
      <c r="Z456" s="102"/>
      <c r="AA456" s="102"/>
      <c r="AB456" s="102"/>
      <c r="AC456" s="103" t="str">
        <f>'94KMInput'!T592</f>
        <v/>
      </c>
      <c r="AD456" s="104">
        <f>'94KMInput'!V592-'94KMInput'!U592</f>
        <v>0</v>
      </c>
      <c r="AE456" s="105" t="str">
        <f t="shared" si="4"/>
        <v/>
      </c>
      <c r="AF456" s="106"/>
      <c r="AG456" s="107"/>
      <c r="AH456" s="108" t="str">
        <f>HYPERLINK('94KMInput'!AE591)</f>
        <v/>
      </c>
      <c r="AI456" s="108" t="str">
        <f>HYPERLINK('94KMInput'!AF591)</f>
        <v/>
      </c>
      <c r="AJ456" s="108" t="str">
        <f>HYPERLINK('94KMInput'!AG591)</f>
        <v/>
      </c>
      <c r="AK456" s="108" t="str">
        <f>HYPERLINK('94KMInput'!AH591)</f>
        <v/>
      </c>
      <c r="AL456" s="108" t="str">
        <f>HYPERLINK('94KMInput'!AI591)</f>
        <v/>
      </c>
      <c r="AM456" s="108" t="str">
        <f>HYPERLINK('94KMInput'!AJ591)</f>
        <v/>
      </c>
      <c r="AN456" s="108" t="str">
        <f>HYPERLINK('94KMInput'!AK591)</f>
        <v/>
      </c>
      <c r="AO456" s="108" t="str">
        <f>HYPERLINK('94KMInput'!AL591)</f>
        <v/>
      </c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  <c r="BM456" s="88"/>
      <c r="BN456" s="88"/>
      <c r="BO456" s="88"/>
      <c r="BP456" s="88"/>
      <c r="BQ456" s="88"/>
      <c r="BR456" s="88"/>
      <c r="BS456" s="88"/>
      <c r="BT456" s="88"/>
      <c r="BU456" s="88"/>
      <c r="BV456" s="88"/>
      <c r="BW456" s="88"/>
      <c r="BX456" s="88"/>
      <c r="BY456" s="88"/>
      <c r="BZ456" s="88"/>
      <c r="CA456" s="88"/>
      <c r="CB456" s="88"/>
      <c r="CC456" s="88"/>
      <c r="CD456" s="88"/>
      <c r="CE456" s="88"/>
      <c r="CF456" s="88"/>
      <c r="CG456" s="88"/>
      <c r="CH456" s="88"/>
      <c r="CI456" s="88"/>
      <c r="CJ456" s="88"/>
      <c r="CK456" s="88"/>
      <c r="CL456" s="88"/>
      <c r="CM456" s="88"/>
      <c r="CN456" s="88"/>
      <c r="CO456" s="88"/>
      <c r="CP456" s="88"/>
      <c r="CQ456" s="88"/>
      <c r="CR456" s="88"/>
      <c r="CS456" s="88"/>
      <c r="CT456" s="88"/>
      <c r="CU456" s="88"/>
      <c r="CV456" s="88"/>
      <c r="CW456" s="88"/>
      <c r="CX456" s="88"/>
      <c r="CY456" s="88"/>
      <c r="CZ456" s="88"/>
      <c r="DA456" s="88"/>
      <c r="DB456" s="88"/>
      <c r="DC456" s="88"/>
    </row>
    <row r="457" ht="10.5" customHeight="1">
      <c r="A457" s="87" t="str">
        <f t="shared" si="1"/>
        <v/>
      </c>
      <c r="B457" s="88" t="str">
        <f t="shared" si="2"/>
        <v/>
      </c>
      <c r="C457" s="88" t="str">
        <f t="shared" si="3"/>
        <v/>
      </c>
      <c r="D457" s="89" t="str">
        <f>'94KMInput'!B550</f>
        <v/>
      </c>
      <c r="E457" s="90" t="str">
        <f t="shared" si="19"/>
        <v/>
      </c>
      <c r="F457" s="91" t="str">
        <f>'94KMInput'!H550</f>
        <v/>
      </c>
      <c r="G457" s="90" t="str">
        <f>'94KMInput'!O550</f>
        <v/>
      </c>
      <c r="H457" s="90" t="str">
        <f>'94KMInput'!P550</f>
        <v/>
      </c>
      <c r="I457" s="90" t="str">
        <f>'94KMInput'!R550</f>
        <v/>
      </c>
      <c r="J457" s="91" t="str">
        <f>'94KMInput'!S550</f>
        <v/>
      </c>
      <c r="K457" s="92" t="str">
        <f>'94KMInput'!AD550</f>
        <v/>
      </c>
      <c r="L457" s="93"/>
      <c r="M457" s="94" t="str">
        <f>'94KMInput'!L550</f>
        <v/>
      </c>
      <c r="N457" s="90" t="str">
        <f>IF(M457="","",(IF(Q457='94KMInput'!K550,"","ERROR!")))</f>
        <v/>
      </c>
      <c r="O457" s="95"/>
      <c r="P457" s="96"/>
      <c r="Q457" s="69" t="str">
        <f t="shared" si="20"/>
        <v/>
      </c>
      <c r="R457" s="98"/>
      <c r="S457" s="98"/>
      <c r="T457" s="98"/>
      <c r="U457" s="99"/>
      <c r="V457" s="98"/>
      <c r="W457" s="98"/>
      <c r="X457" s="100" t="str">
        <f t="shared" si="21"/>
        <v/>
      </c>
      <c r="Y457" s="101"/>
      <c r="Z457" s="102"/>
      <c r="AA457" s="102"/>
      <c r="AB457" s="102"/>
      <c r="AC457" s="103" t="str">
        <f>'94KMInput'!T593</f>
        <v/>
      </c>
      <c r="AD457" s="104">
        <f>'94KMInput'!V593-'94KMInput'!U593</f>
        <v>0</v>
      </c>
      <c r="AE457" s="105" t="str">
        <f t="shared" si="4"/>
        <v/>
      </c>
      <c r="AF457" s="106"/>
      <c r="AG457" s="107"/>
      <c r="AH457" s="108" t="str">
        <f>HYPERLINK('94KMInput'!AE592)</f>
        <v/>
      </c>
      <c r="AI457" s="108" t="str">
        <f>HYPERLINK('94KMInput'!AF592)</f>
        <v/>
      </c>
      <c r="AJ457" s="108" t="str">
        <f>HYPERLINK('94KMInput'!AG592)</f>
        <v/>
      </c>
      <c r="AK457" s="108" t="str">
        <f>HYPERLINK('94KMInput'!AH592)</f>
        <v/>
      </c>
      <c r="AL457" s="108" t="str">
        <f>HYPERLINK('94KMInput'!AI592)</f>
        <v/>
      </c>
      <c r="AM457" s="108" t="str">
        <f>HYPERLINK('94KMInput'!AJ592)</f>
        <v/>
      </c>
      <c r="AN457" s="108" t="str">
        <f>HYPERLINK('94KMInput'!AK592)</f>
        <v/>
      </c>
      <c r="AO457" s="108" t="str">
        <f>HYPERLINK('94KMInput'!AL592)</f>
        <v/>
      </c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  <c r="BM457" s="88"/>
      <c r="BN457" s="88"/>
      <c r="BO457" s="88"/>
      <c r="BP457" s="88"/>
      <c r="BQ457" s="88"/>
      <c r="BR457" s="88"/>
      <c r="BS457" s="88"/>
      <c r="BT457" s="88"/>
      <c r="BU457" s="88"/>
      <c r="BV457" s="88"/>
      <c r="BW457" s="88"/>
      <c r="BX457" s="88"/>
      <c r="BY457" s="88"/>
      <c r="BZ457" s="88"/>
      <c r="CA457" s="88"/>
      <c r="CB457" s="88"/>
      <c r="CC457" s="88"/>
      <c r="CD457" s="88"/>
      <c r="CE457" s="88"/>
      <c r="CF457" s="88"/>
      <c r="CG457" s="88"/>
      <c r="CH457" s="88"/>
      <c r="CI457" s="88"/>
      <c r="CJ457" s="88"/>
      <c r="CK457" s="88"/>
      <c r="CL457" s="88"/>
      <c r="CM457" s="88"/>
      <c r="CN457" s="88"/>
      <c r="CO457" s="88"/>
      <c r="CP457" s="88"/>
      <c r="CQ457" s="88"/>
      <c r="CR457" s="88"/>
      <c r="CS457" s="88"/>
      <c r="CT457" s="88"/>
      <c r="CU457" s="88"/>
      <c r="CV457" s="88"/>
      <c r="CW457" s="88"/>
      <c r="CX457" s="88"/>
      <c r="CY457" s="88"/>
      <c r="CZ457" s="88"/>
      <c r="DA457" s="88"/>
      <c r="DB457" s="88"/>
      <c r="DC457" s="88"/>
    </row>
    <row r="458" ht="10.5" customHeight="1">
      <c r="A458" s="87" t="str">
        <f t="shared" si="1"/>
        <v/>
      </c>
      <c r="B458" s="88" t="str">
        <f t="shared" si="2"/>
        <v/>
      </c>
      <c r="C458" s="88" t="str">
        <f t="shared" si="3"/>
        <v/>
      </c>
      <c r="D458" s="89" t="str">
        <f>'94KMInput'!B551</f>
        <v/>
      </c>
      <c r="E458" s="90" t="str">
        <f t="shared" si="19"/>
        <v/>
      </c>
      <c r="F458" s="91" t="str">
        <f>'94KMInput'!H551</f>
        <v/>
      </c>
      <c r="G458" s="90" t="str">
        <f>'94KMInput'!O551</f>
        <v/>
      </c>
      <c r="H458" s="90" t="str">
        <f>'94KMInput'!P551</f>
        <v/>
      </c>
      <c r="I458" s="90" t="str">
        <f>'94KMInput'!R551</f>
        <v/>
      </c>
      <c r="J458" s="91" t="str">
        <f>'94KMInput'!S551</f>
        <v/>
      </c>
      <c r="K458" s="92" t="str">
        <f>'94KMInput'!AD551</f>
        <v/>
      </c>
      <c r="L458" s="93"/>
      <c r="M458" s="94" t="str">
        <f>'94KMInput'!L551</f>
        <v/>
      </c>
      <c r="N458" s="90" t="str">
        <f>IF(M458="","",(IF(Q458='94KMInput'!K551,"","ERROR!")))</f>
        <v/>
      </c>
      <c r="O458" s="95"/>
      <c r="P458" s="96"/>
      <c r="Q458" s="69" t="str">
        <f t="shared" si="20"/>
        <v/>
      </c>
      <c r="R458" s="98"/>
      <c r="S458" s="98"/>
      <c r="T458" s="98"/>
      <c r="U458" s="99"/>
      <c r="V458" s="98"/>
      <c r="W458" s="98"/>
      <c r="X458" s="100" t="str">
        <f t="shared" si="21"/>
        <v/>
      </c>
      <c r="Y458" s="101"/>
      <c r="Z458" s="102"/>
      <c r="AA458" s="102"/>
      <c r="AB458" s="102"/>
      <c r="AC458" s="103" t="str">
        <f>'94KMInput'!T594</f>
        <v/>
      </c>
      <c r="AD458" s="104">
        <f>'94KMInput'!V594-'94KMInput'!U594</f>
        <v>0</v>
      </c>
      <c r="AE458" s="105" t="str">
        <f t="shared" si="4"/>
        <v/>
      </c>
      <c r="AF458" s="106"/>
      <c r="AG458" s="107"/>
      <c r="AH458" s="108" t="str">
        <f>HYPERLINK('94KMInput'!AE593)</f>
        <v/>
      </c>
      <c r="AI458" s="108" t="str">
        <f>HYPERLINK('94KMInput'!AF593)</f>
        <v/>
      </c>
      <c r="AJ458" s="108" t="str">
        <f>HYPERLINK('94KMInput'!AG593)</f>
        <v/>
      </c>
      <c r="AK458" s="108" t="str">
        <f>HYPERLINK('94KMInput'!AH593)</f>
        <v/>
      </c>
      <c r="AL458" s="108" t="str">
        <f>HYPERLINK('94KMInput'!AI593)</f>
        <v/>
      </c>
      <c r="AM458" s="108" t="str">
        <f>HYPERLINK('94KMInput'!AJ593)</f>
        <v/>
      </c>
      <c r="AN458" s="108" t="str">
        <f>HYPERLINK('94KMInput'!AK593)</f>
        <v/>
      </c>
      <c r="AO458" s="108" t="str">
        <f>HYPERLINK('94KMInput'!AL593)</f>
        <v/>
      </c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  <c r="BM458" s="88"/>
      <c r="BN458" s="88"/>
      <c r="BO458" s="88"/>
      <c r="BP458" s="88"/>
      <c r="BQ458" s="88"/>
      <c r="BR458" s="88"/>
      <c r="BS458" s="88"/>
      <c r="BT458" s="88"/>
      <c r="BU458" s="88"/>
      <c r="BV458" s="88"/>
      <c r="BW458" s="88"/>
      <c r="BX458" s="88"/>
      <c r="BY458" s="88"/>
      <c r="BZ458" s="88"/>
      <c r="CA458" s="88"/>
      <c r="CB458" s="88"/>
      <c r="CC458" s="88"/>
      <c r="CD458" s="88"/>
      <c r="CE458" s="88"/>
      <c r="CF458" s="88"/>
      <c r="CG458" s="88"/>
      <c r="CH458" s="88"/>
      <c r="CI458" s="88"/>
      <c r="CJ458" s="88"/>
      <c r="CK458" s="88"/>
      <c r="CL458" s="88"/>
      <c r="CM458" s="88"/>
      <c r="CN458" s="88"/>
      <c r="CO458" s="88"/>
      <c r="CP458" s="88"/>
      <c r="CQ458" s="88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</row>
    <row r="459" ht="10.5" customHeight="1">
      <c r="A459" s="87" t="str">
        <f t="shared" si="1"/>
        <v/>
      </c>
      <c r="B459" s="88" t="str">
        <f t="shared" si="2"/>
        <v/>
      </c>
      <c r="C459" s="88" t="str">
        <f t="shared" si="3"/>
        <v/>
      </c>
      <c r="D459" s="89" t="str">
        <f>'94KMInput'!B552</f>
        <v/>
      </c>
      <c r="E459" s="90" t="str">
        <f t="shared" si="19"/>
        <v/>
      </c>
      <c r="F459" s="91" t="str">
        <f>'94KMInput'!H552</f>
        <v/>
      </c>
      <c r="G459" s="90" t="str">
        <f>'94KMInput'!O552</f>
        <v/>
      </c>
      <c r="H459" s="90" t="str">
        <f>'94KMInput'!P552</f>
        <v/>
      </c>
      <c r="I459" s="90" t="str">
        <f>'94KMInput'!R552</f>
        <v/>
      </c>
      <c r="J459" s="91" t="str">
        <f>'94KMInput'!S552</f>
        <v/>
      </c>
      <c r="K459" s="92" t="str">
        <f>'94KMInput'!AD552</f>
        <v/>
      </c>
      <c r="L459" s="93"/>
      <c r="M459" s="94" t="str">
        <f>'94KMInput'!L552</f>
        <v/>
      </c>
      <c r="N459" s="90" t="str">
        <f>IF(M459="","",(IF(Q459='94KMInput'!K552,"","ERROR!")))</f>
        <v/>
      </c>
      <c r="O459" s="95"/>
      <c r="P459" s="96"/>
      <c r="Q459" s="69" t="str">
        <f t="shared" si="20"/>
        <v/>
      </c>
      <c r="R459" s="98"/>
      <c r="S459" s="98"/>
      <c r="T459" s="98"/>
      <c r="U459" s="99"/>
      <c r="V459" s="98"/>
      <c r="W459" s="98"/>
      <c r="X459" s="100" t="str">
        <f t="shared" si="21"/>
        <v/>
      </c>
      <c r="Y459" s="101"/>
      <c r="Z459" s="102"/>
      <c r="AA459" s="102"/>
      <c r="AB459" s="102"/>
      <c r="AC459" s="103" t="str">
        <f>'94KMInput'!T595</f>
        <v/>
      </c>
      <c r="AD459" s="104">
        <f>'94KMInput'!V595-'94KMInput'!U595</f>
        <v>0</v>
      </c>
      <c r="AE459" s="105" t="str">
        <f t="shared" si="4"/>
        <v/>
      </c>
      <c r="AF459" s="106"/>
      <c r="AG459" s="107"/>
      <c r="AH459" s="108" t="str">
        <f>HYPERLINK('94KMInput'!AE594)</f>
        <v/>
      </c>
      <c r="AI459" s="108" t="str">
        <f>HYPERLINK('94KMInput'!AF594)</f>
        <v/>
      </c>
      <c r="AJ459" s="108" t="str">
        <f>HYPERLINK('94KMInput'!AG594)</f>
        <v/>
      </c>
      <c r="AK459" s="108" t="str">
        <f>HYPERLINK('94KMInput'!AH594)</f>
        <v/>
      </c>
      <c r="AL459" s="108" t="str">
        <f>HYPERLINK('94KMInput'!AI594)</f>
        <v/>
      </c>
      <c r="AM459" s="108" t="str">
        <f>HYPERLINK('94KMInput'!AJ594)</f>
        <v/>
      </c>
      <c r="AN459" s="108" t="str">
        <f>HYPERLINK('94KMInput'!AK594)</f>
        <v/>
      </c>
      <c r="AO459" s="108" t="str">
        <f>HYPERLINK('94KMInput'!AL594)</f>
        <v/>
      </c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  <c r="BM459" s="88"/>
      <c r="BN459" s="88"/>
      <c r="BO459" s="88"/>
      <c r="BP459" s="88"/>
      <c r="BQ459" s="88"/>
      <c r="BR459" s="88"/>
      <c r="BS459" s="88"/>
      <c r="BT459" s="88"/>
      <c r="BU459" s="88"/>
      <c r="BV459" s="88"/>
      <c r="BW459" s="88"/>
      <c r="BX459" s="88"/>
      <c r="BY459" s="88"/>
      <c r="BZ459" s="88"/>
      <c r="CA459" s="88"/>
      <c r="CB459" s="88"/>
      <c r="CC459" s="88"/>
      <c r="CD459" s="88"/>
      <c r="CE459" s="88"/>
      <c r="CF459" s="88"/>
      <c r="CG459" s="88"/>
      <c r="CH459" s="88"/>
      <c r="CI459" s="88"/>
      <c r="CJ459" s="88"/>
      <c r="CK459" s="88"/>
      <c r="CL459" s="88"/>
      <c r="CM459" s="88"/>
      <c r="CN459" s="88"/>
      <c r="CO459" s="88"/>
      <c r="CP459" s="88"/>
      <c r="CQ459" s="88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</row>
    <row r="460" ht="10.5" customHeight="1">
      <c r="A460" s="87" t="str">
        <f t="shared" si="1"/>
        <v/>
      </c>
      <c r="B460" s="88" t="str">
        <f t="shared" si="2"/>
        <v/>
      </c>
      <c r="C460" s="88" t="str">
        <f t="shared" si="3"/>
        <v/>
      </c>
      <c r="D460" s="89" t="str">
        <f>'94KMInput'!B553</f>
        <v/>
      </c>
      <c r="E460" s="90" t="str">
        <f t="shared" si="19"/>
        <v/>
      </c>
      <c r="F460" s="91" t="str">
        <f>'94KMInput'!H553</f>
        <v/>
      </c>
      <c r="G460" s="90" t="str">
        <f>'94KMInput'!O553</f>
        <v/>
      </c>
      <c r="H460" s="90" t="str">
        <f>'94KMInput'!P553</f>
        <v/>
      </c>
      <c r="I460" s="90" t="str">
        <f>'94KMInput'!R553</f>
        <v/>
      </c>
      <c r="J460" s="91" t="str">
        <f>'94KMInput'!S553</f>
        <v/>
      </c>
      <c r="K460" s="92" t="str">
        <f>'94KMInput'!AD553</f>
        <v/>
      </c>
      <c r="L460" s="93"/>
      <c r="M460" s="94" t="str">
        <f>'94KMInput'!L553</f>
        <v/>
      </c>
      <c r="N460" s="90" t="str">
        <f>IF(M460="","",(IF(Q460='94KMInput'!K553,"","ERROR!")))</f>
        <v/>
      </c>
      <c r="O460" s="95"/>
      <c r="P460" s="96"/>
      <c r="Q460" s="69" t="str">
        <f t="shared" si="20"/>
        <v/>
      </c>
      <c r="R460" s="98"/>
      <c r="S460" s="98"/>
      <c r="T460" s="98"/>
      <c r="U460" s="99"/>
      <c r="V460" s="98"/>
      <c r="W460" s="98"/>
      <c r="X460" s="100" t="str">
        <f t="shared" si="21"/>
        <v/>
      </c>
      <c r="Y460" s="101"/>
      <c r="Z460" s="102"/>
      <c r="AA460" s="102"/>
      <c r="AB460" s="102"/>
      <c r="AC460" s="103" t="str">
        <f>'94KMInput'!T596</f>
        <v/>
      </c>
      <c r="AD460" s="104">
        <f>'94KMInput'!V596-'94KMInput'!U596</f>
        <v>0</v>
      </c>
      <c r="AE460" s="105" t="str">
        <f t="shared" si="4"/>
        <v/>
      </c>
      <c r="AF460" s="106"/>
      <c r="AG460" s="107"/>
      <c r="AH460" s="108" t="str">
        <f>HYPERLINK('94KMInput'!AE595)</f>
        <v/>
      </c>
      <c r="AI460" s="108" t="str">
        <f>HYPERLINK('94KMInput'!AF595)</f>
        <v/>
      </c>
      <c r="AJ460" s="108" t="str">
        <f>HYPERLINK('94KMInput'!AG595)</f>
        <v/>
      </c>
      <c r="AK460" s="108" t="str">
        <f>HYPERLINK('94KMInput'!AH595)</f>
        <v/>
      </c>
      <c r="AL460" s="108" t="str">
        <f>HYPERLINK('94KMInput'!AI595)</f>
        <v/>
      </c>
      <c r="AM460" s="108" t="str">
        <f>HYPERLINK('94KMInput'!AJ595)</f>
        <v/>
      </c>
      <c r="AN460" s="108" t="str">
        <f>HYPERLINK('94KMInput'!AK595)</f>
        <v/>
      </c>
      <c r="AO460" s="108" t="str">
        <f>HYPERLINK('94KMInput'!AL595)</f>
        <v/>
      </c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88"/>
      <c r="BR460" s="88"/>
      <c r="BS460" s="88"/>
      <c r="BT460" s="88"/>
      <c r="BU460" s="88"/>
      <c r="BV460" s="88"/>
      <c r="BW460" s="88"/>
      <c r="BX460" s="88"/>
      <c r="BY460" s="88"/>
      <c r="BZ460" s="88"/>
      <c r="CA460" s="88"/>
      <c r="CB460" s="88"/>
      <c r="CC460" s="88"/>
      <c r="CD460" s="88"/>
      <c r="CE460" s="88"/>
      <c r="CF460" s="88"/>
      <c r="CG460" s="88"/>
      <c r="CH460" s="88"/>
      <c r="CI460" s="88"/>
      <c r="CJ460" s="88"/>
      <c r="CK460" s="88"/>
      <c r="CL460" s="88"/>
      <c r="CM460" s="88"/>
      <c r="CN460" s="88"/>
      <c r="CO460" s="88"/>
      <c r="CP460" s="88"/>
      <c r="CQ460" s="88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</row>
    <row r="461" ht="10.5" customHeight="1">
      <c r="A461" s="87" t="str">
        <f t="shared" si="1"/>
        <v/>
      </c>
      <c r="B461" s="88" t="str">
        <f t="shared" si="2"/>
        <v/>
      </c>
      <c r="C461" s="88" t="str">
        <f t="shared" si="3"/>
        <v/>
      </c>
      <c r="D461" s="89" t="str">
        <f>'94KMInput'!B554</f>
        <v/>
      </c>
      <c r="E461" s="90" t="str">
        <f t="shared" si="19"/>
        <v/>
      </c>
      <c r="F461" s="91" t="str">
        <f>'94KMInput'!H554</f>
        <v/>
      </c>
      <c r="G461" s="90" t="str">
        <f>'94KMInput'!O554</f>
        <v/>
      </c>
      <c r="H461" s="90" t="str">
        <f>'94KMInput'!P554</f>
        <v/>
      </c>
      <c r="I461" s="90" t="str">
        <f>'94KMInput'!R554</f>
        <v/>
      </c>
      <c r="J461" s="91" t="str">
        <f>'94KMInput'!S554</f>
        <v/>
      </c>
      <c r="K461" s="92" t="str">
        <f>'94KMInput'!AD554</f>
        <v/>
      </c>
      <c r="L461" s="93"/>
      <c r="M461" s="94" t="str">
        <f>'94KMInput'!L554</f>
        <v/>
      </c>
      <c r="N461" s="90" t="str">
        <f>IF(M461="","",(IF(Q461='94KMInput'!K554,"","ERROR!")))</f>
        <v/>
      </c>
      <c r="O461" s="95"/>
      <c r="P461" s="96"/>
      <c r="Q461" s="69" t="str">
        <f t="shared" si="20"/>
        <v/>
      </c>
      <c r="R461" s="98"/>
      <c r="S461" s="98"/>
      <c r="T461" s="98"/>
      <c r="U461" s="99"/>
      <c r="V461" s="98"/>
      <c r="W461" s="98"/>
      <c r="X461" s="100" t="str">
        <f t="shared" si="21"/>
        <v/>
      </c>
      <c r="Y461" s="101"/>
      <c r="Z461" s="102"/>
      <c r="AA461" s="102"/>
      <c r="AB461" s="102"/>
      <c r="AC461" s="103" t="str">
        <f>'94KMInput'!T597</f>
        <v/>
      </c>
      <c r="AD461" s="104">
        <f>'94KMInput'!V597-'94KMInput'!U597</f>
        <v>0</v>
      </c>
      <c r="AE461" s="105" t="str">
        <f t="shared" si="4"/>
        <v/>
      </c>
      <c r="AF461" s="106"/>
      <c r="AG461" s="107"/>
      <c r="AH461" s="108" t="str">
        <f>HYPERLINK('94KMInput'!AE596)</f>
        <v/>
      </c>
      <c r="AI461" s="108" t="str">
        <f>HYPERLINK('94KMInput'!AF596)</f>
        <v/>
      </c>
      <c r="AJ461" s="108" t="str">
        <f>HYPERLINK('94KMInput'!AG596)</f>
        <v/>
      </c>
      <c r="AK461" s="108" t="str">
        <f>HYPERLINK('94KMInput'!AH596)</f>
        <v/>
      </c>
      <c r="AL461" s="108" t="str">
        <f>HYPERLINK('94KMInput'!AI596)</f>
        <v/>
      </c>
      <c r="AM461" s="108" t="str">
        <f>HYPERLINK('94KMInput'!AJ596)</f>
        <v/>
      </c>
      <c r="AN461" s="108" t="str">
        <f>HYPERLINK('94KMInput'!AK596)</f>
        <v/>
      </c>
      <c r="AO461" s="108" t="str">
        <f>HYPERLINK('94KMInput'!AL596)</f>
        <v/>
      </c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88"/>
      <c r="BR461" s="88"/>
      <c r="BS461" s="88"/>
      <c r="BT461" s="88"/>
      <c r="BU461" s="88"/>
      <c r="BV461" s="88"/>
      <c r="BW461" s="88"/>
      <c r="BX461" s="88"/>
      <c r="BY461" s="88"/>
      <c r="BZ461" s="88"/>
      <c r="CA461" s="88"/>
      <c r="CB461" s="88"/>
      <c r="CC461" s="88"/>
      <c r="CD461" s="88"/>
      <c r="CE461" s="88"/>
      <c r="CF461" s="88"/>
      <c r="CG461" s="88"/>
      <c r="CH461" s="88"/>
      <c r="CI461" s="88"/>
      <c r="CJ461" s="88"/>
      <c r="CK461" s="88"/>
      <c r="CL461" s="88"/>
      <c r="CM461" s="88"/>
      <c r="CN461" s="88"/>
      <c r="CO461" s="88"/>
      <c r="CP461" s="88"/>
      <c r="CQ461" s="88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</row>
    <row r="462" ht="10.5" customHeight="1">
      <c r="A462" s="87" t="str">
        <f t="shared" si="1"/>
        <v/>
      </c>
      <c r="B462" s="88" t="str">
        <f t="shared" si="2"/>
        <v/>
      </c>
      <c r="C462" s="88" t="str">
        <f t="shared" si="3"/>
        <v/>
      </c>
      <c r="D462" s="89" t="str">
        <f>'94KMInput'!B555</f>
        <v/>
      </c>
      <c r="E462" s="90" t="str">
        <f t="shared" si="19"/>
        <v/>
      </c>
      <c r="F462" s="91" t="str">
        <f>'94KMInput'!H555</f>
        <v/>
      </c>
      <c r="G462" s="90" t="str">
        <f>'94KMInput'!O555</f>
        <v/>
      </c>
      <c r="H462" s="90" t="str">
        <f>'94KMInput'!P555</f>
        <v/>
      </c>
      <c r="I462" s="90" t="str">
        <f>'94KMInput'!R555</f>
        <v/>
      </c>
      <c r="J462" s="91" t="str">
        <f>'94KMInput'!S555</f>
        <v/>
      </c>
      <c r="K462" s="92" t="str">
        <f>'94KMInput'!AD555</f>
        <v/>
      </c>
      <c r="L462" s="93"/>
      <c r="M462" s="94" t="str">
        <f>'94KMInput'!L555</f>
        <v/>
      </c>
      <c r="N462" s="90" t="str">
        <f>IF(M462="","",(IF(Q462='94KMInput'!K555,"","ERROR!")))</f>
        <v/>
      </c>
      <c r="O462" s="95"/>
      <c r="P462" s="96"/>
      <c r="Q462" s="69" t="str">
        <f t="shared" si="20"/>
        <v/>
      </c>
      <c r="R462" s="98"/>
      <c r="S462" s="98"/>
      <c r="T462" s="98"/>
      <c r="U462" s="99"/>
      <c r="V462" s="98"/>
      <c r="W462" s="98"/>
      <c r="X462" s="100" t="str">
        <f t="shared" si="21"/>
        <v/>
      </c>
      <c r="Y462" s="101"/>
      <c r="Z462" s="102"/>
      <c r="AA462" s="102"/>
      <c r="AB462" s="102"/>
      <c r="AC462" s="103" t="str">
        <f>'94KMInput'!T598</f>
        <v/>
      </c>
      <c r="AD462" s="104">
        <f>'94KMInput'!V598-'94KMInput'!U598</f>
        <v>0</v>
      </c>
      <c r="AE462" s="105" t="str">
        <f t="shared" si="4"/>
        <v/>
      </c>
      <c r="AF462" s="106"/>
      <c r="AG462" s="107"/>
      <c r="AH462" s="108" t="str">
        <f>HYPERLINK('94KMInput'!AE597)</f>
        <v/>
      </c>
      <c r="AI462" s="108" t="str">
        <f>HYPERLINK('94KMInput'!AF597)</f>
        <v/>
      </c>
      <c r="AJ462" s="108" t="str">
        <f>HYPERLINK('94KMInput'!AG597)</f>
        <v/>
      </c>
      <c r="AK462" s="108" t="str">
        <f>HYPERLINK('94KMInput'!AH597)</f>
        <v/>
      </c>
      <c r="AL462" s="108" t="str">
        <f>HYPERLINK('94KMInput'!AI597)</f>
        <v/>
      </c>
      <c r="AM462" s="108" t="str">
        <f>HYPERLINK('94KMInput'!AJ597)</f>
        <v/>
      </c>
      <c r="AN462" s="108" t="str">
        <f>HYPERLINK('94KMInput'!AK597)</f>
        <v/>
      </c>
      <c r="AO462" s="108" t="str">
        <f>HYPERLINK('94KMInput'!AL597)</f>
        <v/>
      </c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  <c r="BL462" s="88"/>
      <c r="BM462" s="88"/>
      <c r="BN462" s="88"/>
      <c r="BO462" s="88"/>
      <c r="BP462" s="88"/>
      <c r="BQ462" s="88"/>
      <c r="BR462" s="88"/>
      <c r="BS462" s="88"/>
      <c r="BT462" s="88"/>
      <c r="BU462" s="88"/>
      <c r="BV462" s="88"/>
      <c r="BW462" s="88"/>
      <c r="BX462" s="88"/>
      <c r="BY462" s="88"/>
      <c r="BZ462" s="88"/>
      <c r="CA462" s="88"/>
      <c r="CB462" s="88"/>
      <c r="CC462" s="88"/>
      <c r="CD462" s="88"/>
      <c r="CE462" s="88"/>
      <c r="CF462" s="88"/>
      <c r="CG462" s="88"/>
      <c r="CH462" s="88"/>
      <c r="CI462" s="88"/>
      <c r="CJ462" s="88"/>
      <c r="CK462" s="88"/>
      <c r="CL462" s="88"/>
      <c r="CM462" s="88"/>
      <c r="CN462" s="88"/>
      <c r="CO462" s="88"/>
      <c r="CP462" s="88"/>
      <c r="CQ462" s="88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</row>
    <row r="463" ht="10.5" customHeight="1">
      <c r="A463" s="87" t="str">
        <f t="shared" si="1"/>
        <v/>
      </c>
      <c r="B463" s="88" t="str">
        <f t="shared" si="2"/>
        <v/>
      </c>
      <c r="C463" s="88" t="str">
        <f t="shared" si="3"/>
        <v/>
      </c>
      <c r="D463" s="89" t="str">
        <f>'94KMInput'!B556</f>
        <v/>
      </c>
      <c r="E463" s="90" t="str">
        <f t="shared" si="19"/>
        <v/>
      </c>
      <c r="F463" s="91" t="str">
        <f>'94KMInput'!H556</f>
        <v/>
      </c>
      <c r="G463" s="90" t="str">
        <f>'94KMInput'!O556</f>
        <v/>
      </c>
      <c r="H463" s="90" t="str">
        <f>'94KMInput'!P556</f>
        <v/>
      </c>
      <c r="I463" s="90" t="str">
        <f>'94KMInput'!R556</f>
        <v/>
      </c>
      <c r="J463" s="91" t="str">
        <f>'94KMInput'!S556</f>
        <v/>
      </c>
      <c r="K463" s="92" t="str">
        <f>'94KMInput'!AD556</f>
        <v/>
      </c>
      <c r="L463" s="93"/>
      <c r="M463" s="94" t="str">
        <f>'94KMInput'!L556</f>
        <v/>
      </c>
      <c r="N463" s="90" t="str">
        <f>IF(M463="","",(IF(Q463='94KMInput'!K556,"","ERROR!")))</f>
        <v/>
      </c>
      <c r="O463" s="95"/>
      <c r="P463" s="96"/>
      <c r="Q463" s="69" t="str">
        <f t="shared" si="20"/>
        <v/>
      </c>
      <c r="R463" s="98"/>
      <c r="S463" s="98"/>
      <c r="T463" s="98"/>
      <c r="U463" s="99"/>
      <c r="V463" s="98"/>
      <c r="W463" s="98"/>
      <c r="X463" s="100" t="str">
        <f t="shared" si="21"/>
        <v/>
      </c>
      <c r="Y463" s="101"/>
      <c r="Z463" s="102"/>
      <c r="AA463" s="102"/>
      <c r="AB463" s="102"/>
      <c r="AC463" s="103" t="str">
        <f>'94KMInput'!T599</f>
        <v/>
      </c>
      <c r="AD463" s="104">
        <f>'94KMInput'!V599-'94KMInput'!U599</f>
        <v>0</v>
      </c>
      <c r="AE463" s="105" t="str">
        <f t="shared" si="4"/>
        <v/>
      </c>
      <c r="AF463" s="106"/>
      <c r="AG463" s="107"/>
      <c r="AH463" s="108" t="str">
        <f>HYPERLINK('94KMInput'!AE598)</f>
        <v/>
      </c>
      <c r="AI463" s="108" t="str">
        <f>HYPERLINK('94KMInput'!AF598)</f>
        <v/>
      </c>
      <c r="AJ463" s="108" t="str">
        <f>HYPERLINK('94KMInput'!AG598)</f>
        <v/>
      </c>
      <c r="AK463" s="108" t="str">
        <f>HYPERLINK('94KMInput'!AH598)</f>
        <v/>
      </c>
      <c r="AL463" s="108" t="str">
        <f>HYPERLINK('94KMInput'!AI598)</f>
        <v/>
      </c>
      <c r="AM463" s="108" t="str">
        <f>HYPERLINK('94KMInput'!AJ598)</f>
        <v/>
      </c>
      <c r="AN463" s="108" t="str">
        <f>HYPERLINK('94KMInput'!AK598)</f>
        <v/>
      </c>
      <c r="AO463" s="108" t="str">
        <f>HYPERLINK('94KMInput'!AL598)</f>
        <v/>
      </c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  <c r="BL463" s="88"/>
      <c r="BM463" s="88"/>
      <c r="BN463" s="88"/>
      <c r="BO463" s="88"/>
      <c r="BP463" s="88"/>
      <c r="BQ463" s="88"/>
      <c r="BR463" s="88"/>
      <c r="BS463" s="88"/>
      <c r="BT463" s="88"/>
      <c r="BU463" s="88"/>
      <c r="BV463" s="88"/>
      <c r="BW463" s="88"/>
      <c r="BX463" s="88"/>
      <c r="BY463" s="88"/>
      <c r="BZ463" s="88"/>
      <c r="CA463" s="88"/>
      <c r="CB463" s="88"/>
      <c r="CC463" s="88"/>
      <c r="CD463" s="88"/>
      <c r="CE463" s="88"/>
      <c r="CF463" s="88"/>
      <c r="CG463" s="88"/>
      <c r="CH463" s="88"/>
      <c r="CI463" s="88"/>
      <c r="CJ463" s="88"/>
      <c r="CK463" s="88"/>
      <c r="CL463" s="88"/>
      <c r="CM463" s="88"/>
      <c r="CN463" s="88"/>
      <c r="CO463" s="88"/>
      <c r="CP463" s="88"/>
      <c r="CQ463" s="88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</row>
    <row r="464" ht="10.5" customHeight="1">
      <c r="A464" s="87" t="str">
        <f t="shared" si="1"/>
        <v/>
      </c>
      <c r="B464" s="88" t="str">
        <f t="shared" si="2"/>
        <v/>
      </c>
      <c r="C464" s="88" t="str">
        <f t="shared" si="3"/>
        <v/>
      </c>
      <c r="D464" s="89" t="str">
        <f>'94KMInput'!B557</f>
        <v/>
      </c>
      <c r="E464" s="90" t="str">
        <f t="shared" si="19"/>
        <v/>
      </c>
      <c r="F464" s="91" t="str">
        <f>'94KMInput'!H557</f>
        <v/>
      </c>
      <c r="G464" s="90" t="str">
        <f>'94KMInput'!O557</f>
        <v/>
      </c>
      <c r="H464" s="90" t="str">
        <f>'94KMInput'!P557</f>
        <v/>
      </c>
      <c r="I464" s="90" t="str">
        <f>'94KMInput'!R557</f>
        <v/>
      </c>
      <c r="J464" s="91" t="str">
        <f>'94KMInput'!S557</f>
        <v/>
      </c>
      <c r="K464" s="92" t="str">
        <f>'94KMInput'!AD557</f>
        <v/>
      </c>
      <c r="L464" s="93"/>
      <c r="M464" s="94" t="str">
        <f>'94KMInput'!L557</f>
        <v/>
      </c>
      <c r="N464" s="90" t="str">
        <f>IF(M464="","",(IF(Q464='94KMInput'!K557,"","ERROR!")))</f>
        <v/>
      </c>
      <c r="O464" s="95"/>
      <c r="P464" s="96"/>
      <c r="Q464" s="69" t="str">
        <f t="shared" si="20"/>
        <v/>
      </c>
      <c r="R464" s="98"/>
      <c r="S464" s="98"/>
      <c r="T464" s="98"/>
      <c r="U464" s="99"/>
      <c r="V464" s="98"/>
      <c r="W464" s="98"/>
      <c r="X464" s="100" t="str">
        <f t="shared" si="21"/>
        <v/>
      </c>
      <c r="Y464" s="101"/>
      <c r="Z464" s="102"/>
      <c r="AA464" s="102"/>
      <c r="AB464" s="102"/>
      <c r="AC464" s="103" t="str">
        <f>'94KMInput'!T600</f>
        <v/>
      </c>
      <c r="AD464" s="104">
        <f>'94KMInput'!V600-'94KMInput'!U600</f>
        <v>0</v>
      </c>
      <c r="AE464" s="105" t="str">
        <f t="shared" si="4"/>
        <v/>
      </c>
      <c r="AF464" s="106"/>
      <c r="AG464" s="107"/>
      <c r="AH464" s="108" t="str">
        <f>HYPERLINK('94KMInput'!AE599)</f>
        <v/>
      </c>
      <c r="AI464" s="108" t="str">
        <f>HYPERLINK('94KMInput'!AF599)</f>
        <v/>
      </c>
      <c r="AJ464" s="108" t="str">
        <f>HYPERLINK('94KMInput'!AG599)</f>
        <v/>
      </c>
      <c r="AK464" s="108" t="str">
        <f>HYPERLINK('94KMInput'!AH599)</f>
        <v/>
      </c>
      <c r="AL464" s="108" t="str">
        <f>HYPERLINK('94KMInput'!AI599)</f>
        <v/>
      </c>
      <c r="AM464" s="108" t="str">
        <f>HYPERLINK('94KMInput'!AJ599)</f>
        <v/>
      </c>
      <c r="AN464" s="108" t="str">
        <f>HYPERLINK('94KMInput'!AK599)</f>
        <v/>
      </c>
      <c r="AO464" s="108" t="str">
        <f>HYPERLINK('94KMInput'!AL599)</f>
        <v/>
      </c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  <c r="BL464" s="88"/>
      <c r="BM464" s="88"/>
      <c r="BN464" s="88"/>
      <c r="BO464" s="88"/>
      <c r="BP464" s="88"/>
      <c r="BQ464" s="88"/>
      <c r="BR464" s="88"/>
      <c r="BS464" s="88"/>
      <c r="BT464" s="88"/>
      <c r="BU464" s="88"/>
      <c r="BV464" s="88"/>
      <c r="BW464" s="88"/>
      <c r="BX464" s="88"/>
      <c r="BY464" s="88"/>
      <c r="BZ464" s="88"/>
      <c r="CA464" s="88"/>
      <c r="CB464" s="88"/>
      <c r="CC464" s="88"/>
      <c r="CD464" s="88"/>
      <c r="CE464" s="88"/>
      <c r="CF464" s="88"/>
      <c r="CG464" s="88"/>
      <c r="CH464" s="88"/>
      <c r="CI464" s="88"/>
      <c r="CJ464" s="88"/>
      <c r="CK464" s="88"/>
      <c r="CL464" s="88"/>
      <c r="CM464" s="88"/>
      <c r="CN464" s="88"/>
      <c r="CO464" s="88"/>
      <c r="CP464" s="88"/>
      <c r="CQ464" s="88"/>
      <c r="CR464" s="88"/>
      <c r="CS464" s="88"/>
      <c r="CT464" s="88"/>
      <c r="CU464" s="88"/>
      <c r="CV464" s="88"/>
      <c r="CW464" s="88"/>
      <c r="CX464" s="88"/>
      <c r="CY464" s="88"/>
      <c r="CZ464" s="88"/>
      <c r="DA464" s="88"/>
      <c r="DB464" s="88"/>
      <c r="DC464" s="88"/>
    </row>
    <row r="465" ht="10.5" customHeight="1">
      <c r="A465" s="87" t="str">
        <f t="shared" si="1"/>
        <v/>
      </c>
      <c r="B465" s="88" t="str">
        <f t="shared" si="2"/>
        <v/>
      </c>
      <c r="C465" s="88" t="str">
        <f t="shared" si="3"/>
        <v/>
      </c>
      <c r="D465" s="89" t="str">
        <f>'94KMInput'!B558</f>
        <v/>
      </c>
      <c r="E465" s="90" t="str">
        <f t="shared" si="19"/>
        <v/>
      </c>
      <c r="F465" s="91" t="str">
        <f>'94KMInput'!H558</f>
        <v/>
      </c>
      <c r="G465" s="90" t="str">
        <f>'94KMInput'!O558</f>
        <v/>
      </c>
      <c r="H465" s="90" t="str">
        <f>'94KMInput'!P558</f>
        <v/>
      </c>
      <c r="I465" s="90" t="str">
        <f>'94KMInput'!R558</f>
        <v/>
      </c>
      <c r="J465" s="91" t="str">
        <f>'94KMInput'!S558</f>
        <v/>
      </c>
      <c r="K465" s="92" t="str">
        <f>'94KMInput'!AD557</f>
        <v/>
      </c>
      <c r="L465" s="93"/>
      <c r="M465" s="94" t="str">
        <f>'94KMInput'!L558</f>
        <v/>
      </c>
      <c r="N465" s="90" t="str">
        <f>IF(M465="","",(IF(Q465='94KMInput'!K558,"","ERROR!")))</f>
        <v/>
      </c>
      <c r="O465" s="95"/>
      <c r="P465" s="96"/>
      <c r="Q465" s="69" t="str">
        <f t="shared" si="20"/>
        <v/>
      </c>
      <c r="R465" s="98"/>
      <c r="S465" s="98"/>
      <c r="T465" s="98"/>
      <c r="U465" s="99"/>
      <c r="V465" s="98"/>
      <c r="W465" s="98"/>
      <c r="X465" s="100" t="str">
        <f t="shared" si="21"/>
        <v/>
      </c>
      <c r="Y465" s="101"/>
      <c r="Z465" s="102"/>
      <c r="AA465" s="102"/>
      <c r="AB465" s="102"/>
      <c r="AC465" s="103" t="str">
        <f>'94KMInput'!T601</f>
        <v/>
      </c>
      <c r="AD465" s="104">
        <f>'94KMInput'!V601-'94KMInput'!U601</f>
        <v>0</v>
      </c>
      <c r="AE465" s="105" t="str">
        <f t="shared" si="4"/>
        <v/>
      </c>
      <c r="AF465" s="106"/>
      <c r="AG465" s="107"/>
      <c r="AH465" s="108" t="str">
        <f>HYPERLINK('94KMInput'!AE600)</f>
        <v/>
      </c>
      <c r="AI465" s="108" t="str">
        <f>HYPERLINK('94KMInput'!AF600)</f>
        <v/>
      </c>
      <c r="AJ465" s="108" t="str">
        <f>HYPERLINK('94KMInput'!AG600)</f>
        <v/>
      </c>
      <c r="AK465" s="108" t="str">
        <f>HYPERLINK('94KMInput'!AH600)</f>
        <v/>
      </c>
      <c r="AL465" s="108" t="str">
        <f>HYPERLINK('94KMInput'!AI600)</f>
        <v/>
      </c>
      <c r="AM465" s="108" t="str">
        <f>HYPERLINK('94KMInput'!AJ600)</f>
        <v/>
      </c>
      <c r="AN465" s="108" t="str">
        <f>HYPERLINK('94KMInput'!AK600)</f>
        <v/>
      </c>
      <c r="AO465" s="108" t="str">
        <f>HYPERLINK('94KMInput'!AL600)</f>
        <v/>
      </c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88"/>
      <c r="BZ465" s="88"/>
      <c r="CA465" s="88"/>
      <c r="CB465" s="88"/>
      <c r="CC465" s="88"/>
      <c r="CD465" s="88"/>
      <c r="CE465" s="88"/>
      <c r="CF465" s="88"/>
      <c r="CG465" s="88"/>
      <c r="CH465" s="88"/>
      <c r="CI465" s="88"/>
      <c r="CJ465" s="88"/>
      <c r="CK465" s="88"/>
      <c r="CL465" s="88"/>
      <c r="CM465" s="88"/>
      <c r="CN465" s="88"/>
      <c r="CO465" s="88"/>
      <c r="CP465" s="88"/>
      <c r="CQ465" s="88"/>
      <c r="CR465" s="88"/>
      <c r="CS465" s="88"/>
      <c r="CT465" s="88"/>
      <c r="CU465" s="88"/>
      <c r="CV465" s="88"/>
      <c r="CW465" s="88"/>
      <c r="CX465" s="88"/>
      <c r="CY465" s="88"/>
      <c r="CZ465" s="88"/>
      <c r="DA465" s="88"/>
      <c r="DB465" s="88"/>
      <c r="DC465" s="88"/>
    </row>
    <row r="466" ht="10.5" customHeight="1">
      <c r="A466" s="87" t="str">
        <f t="shared" si="1"/>
        <v/>
      </c>
      <c r="B466" s="88" t="str">
        <f t="shared" si="2"/>
        <v/>
      </c>
      <c r="C466" s="88" t="str">
        <f t="shared" si="3"/>
        <v/>
      </c>
      <c r="D466" s="89" t="str">
        <f>'94KMInput'!B559</f>
        <v/>
      </c>
      <c r="E466" s="90" t="str">
        <f t="shared" si="19"/>
        <v/>
      </c>
      <c r="F466" s="91" t="str">
        <f>'94KMInput'!H559</f>
        <v/>
      </c>
      <c r="G466" s="90" t="str">
        <f>'94KMInput'!O559</f>
        <v/>
      </c>
      <c r="H466" s="90" t="str">
        <f>'94KMInput'!P559</f>
        <v/>
      </c>
      <c r="I466" s="90" t="str">
        <f>'94KMInput'!R559</f>
        <v/>
      </c>
      <c r="J466" s="91" t="str">
        <f>'94KMInput'!S559</f>
        <v/>
      </c>
      <c r="K466" s="92" t="str">
        <f>'94KMInput'!AD558</f>
        <v/>
      </c>
      <c r="L466" s="93"/>
      <c r="M466" s="94" t="str">
        <f>'94KMInput'!L559</f>
        <v/>
      </c>
      <c r="N466" s="90" t="str">
        <f>IF(M466="","",(IF(Q466='94KMInput'!K559,"","ERROR!")))</f>
        <v/>
      </c>
      <c r="O466" s="95"/>
      <c r="P466" s="96"/>
      <c r="Q466" s="69" t="str">
        <f t="shared" si="20"/>
        <v/>
      </c>
      <c r="R466" s="98"/>
      <c r="S466" s="98"/>
      <c r="T466" s="98"/>
      <c r="U466" s="99"/>
      <c r="V466" s="98"/>
      <c r="W466" s="98"/>
      <c r="X466" s="100" t="str">
        <f t="shared" si="21"/>
        <v/>
      </c>
      <c r="Y466" s="101"/>
      <c r="Z466" s="102"/>
      <c r="AA466" s="102"/>
      <c r="AB466" s="102"/>
      <c r="AC466" s="103" t="str">
        <f>'94KMInput'!T602</f>
        <v/>
      </c>
      <c r="AD466" s="104">
        <f>'94KMInput'!V602-'94KMInput'!U602</f>
        <v>0</v>
      </c>
      <c r="AE466" s="105" t="str">
        <f t="shared" si="4"/>
        <v/>
      </c>
      <c r="AF466" s="106"/>
      <c r="AG466" s="107"/>
      <c r="AH466" s="108" t="str">
        <f>HYPERLINK('94KMInput'!AE601)</f>
        <v/>
      </c>
      <c r="AI466" s="108" t="str">
        <f>HYPERLINK('94KMInput'!AF601)</f>
        <v/>
      </c>
      <c r="AJ466" s="108" t="str">
        <f>HYPERLINK('94KMInput'!AG601)</f>
        <v/>
      </c>
      <c r="AK466" s="108" t="str">
        <f>HYPERLINK('94KMInput'!AH601)</f>
        <v/>
      </c>
      <c r="AL466" s="108" t="str">
        <f>HYPERLINK('94KMInput'!AI601)</f>
        <v/>
      </c>
      <c r="AM466" s="108" t="str">
        <f>HYPERLINK('94KMInput'!AJ601)</f>
        <v/>
      </c>
      <c r="AN466" s="108" t="str">
        <f>HYPERLINK('94KMInput'!AK601)</f>
        <v/>
      </c>
      <c r="AO466" s="108" t="str">
        <f>HYPERLINK('94KMInput'!AL601)</f>
        <v/>
      </c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  <c r="BL466" s="88"/>
      <c r="BM466" s="88"/>
      <c r="BN466" s="88"/>
      <c r="BO466" s="88"/>
      <c r="BP466" s="88"/>
      <c r="BQ466" s="88"/>
      <c r="BR466" s="88"/>
      <c r="BS466" s="88"/>
      <c r="BT466" s="88"/>
      <c r="BU466" s="88"/>
      <c r="BV466" s="88"/>
      <c r="BW466" s="88"/>
      <c r="BX466" s="88"/>
      <c r="BY466" s="88"/>
      <c r="BZ466" s="88"/>
      <c r="CA466" s="88"/>
      <c r="CB466" s="88"/>
      <c r="CC466" s="88"/>
      <c r="CD466" s="88"/>
      <c r="CE466" s="88"/>
      <c r="CF466" s="88"/>
      <c r="CG466" s="88"/>
      <c r="CH466" s="88"/>
      <c r="CI466" s="88"/>
      <c r="CJ466" s="88"/>
      <c r="CK466" s="88"/>
      <c r="CL466" s="88"/>
      <c r="CM466" s="88"/>
      <c r="CN466" s="88"/>
      <c r="CO466" s="88"/>
      <c r="CP466" s="88"/>
      <c r="CQ466" s="88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</row>
    <row r="467" ht="10.5" customHeight="1">
      <c r="A467" s="87" t="str">
        <f t="shared" si="1"/>
        <v/>
      </c>
      <c r="B467" s="88" t="str">
        <f t="shared" si="2"/>
        <v/>
      </c>
      <c r="C467" s="88" t="str">
        <f t="shared" si="3"/>
        <v/>
      </c>
      <c r="D467" s="89" t="str">
        <f>'94KMInput'!B559</f>
        <v/>
      </c>
      <c r="E467" s="90" t="str">
        <f t="shared" si="19"/>
        <v/>
      </c>
      <c r="F467" s="91" t="str">
        <f>'94KMInput'!H559</f>
        <v/>
      </c>
      <c r="G467" s="90" t="str">
        <f>'94KMInput'!O560</f>
        <v/>
      </c>
      <c r="H467" s="90" t="str">
        <f>'94KMInput'!P560</f>
        <v/>
      </c>
      <c r="I467" s="90" t="str">
        <f>'94KMInput'!R560</f>
        <v/>
      </c>
      <c r="J467" s="91" t="str">
        <f>'94KMInput'!S560</f>
        <v/>
      </c>
      <c r="K467" s="92" t="str">
        <f>'94KMInput'!AD559</f>
        <v/>
      </c>
      <c r="L467" s="93"/>
      <c r="M467" s="94" t="str">
        <f>'94KMInput'!L559</f>
        <v/>
      </c>
      <c r="N467" s="90" t="str">
        <f>IF(M467="","",(IF(Q467='94KMInput'!K560,"","ERROR!")))</f>
        <v/>
      </c>
      <c r="O467" s="95"/>
      <c r="P467" s="96"/>
      <c r="Q467" s="69" t="str">
        <f t="shared" si="20"/>
        <v/>
      </c>
      <c r="R467" s="98"/>
      <c r="S467" s="98"/>
      <c r="T467" s="98"/>
      <c r="U467" s="99"/>
      <c r="V467" s="98"/>
      <c r="W467" s="98"/>
      <c r="X467" s="100" t="str">
        <f t="shared" si="21"/>
        <v/>
      </c>
      <c r="Y467" s="101"/>
      <c r="Z467" s="102"/>
      <c r="AA467" s="102"/>
      <c r="AB467" s="102"/>
      <c r="AC467" s="103" t="str">
        <f>'94KMInput'!T603</f>
        <v/>
      </c>
      <c r="AD467" s="104">
        <f>'94KMInput'!V603-'94KMInput'!U603</f>
        <v>0</v>
      </c>
      <c r="AE467" s="105" t="str">
        <f t="shared" si="4"/>
        <v/>
      </c>
      <c r="AF467" s="106"/>
      <c r="AG467" s="107"/>
      <c r="AH467" s="108" t="str">
        <f>HYPERLINK('94KMInput'!AE602)</f>
        <v/>
      </c>
      <c r="AI467" s="108" t="str">
        <f>HYPERLINK('94KMInput'!AF602)</f>
        <v/>
      </c>
      <c r="AJ467" s="108" t="str">
        <f>HYPERLINK('94KMInput'!AG602)</f>
        <v/>
      </c>
      <c r="AK467" s="108" t="str">
        <f>HYPERLINK('94KMInput'!AH602)</f>
        <v/>
      </c>
      <c r="AL467" s="108" t="str">
        <f>HYPERLINK('94KMInput'!AI602)</f>
        <v/>
      </c>
      <c r="AM467" s="108" t="str">
        <f>HYPERLINK('94KMInput'!AJ602)</f>
        <v/>
      </c>
      <c r="AN467" s="108" t="str">
        <f>HYPERLINK('94KMInput'!AK602)</f>
        <v/>
      </c>
      <c r="AO467" s="108" t="str">
        <f>HYPERLINK('94KMInput'!AL602)</f>
        <v/>
      </c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  <c r="BL467" s="88"/>
      <c r="BM467" s="88"/>
      <c r="BN467" s="88"/>
      <c r="BO467" s="88"/>
      <c r="BP467" s="88"/>
      <c r="BQ467" s="88"/>
      <c r="BR467" s="88"/>
      <c r="BS467" s="88"/>
      <c r="BT467" s="88"/>
      <c r="BU467" s="88"/>
      <c r="BV467" s="88"/>
      <c r="BW467" s="88"/>
      <c r="BX467" s="88"/>
      <c r="BY467" s="88"/>
      <c r="BZ467" s="88"/>
      <c r="CA467" s="88"/>
      <c r="CB467" s="88"/>
      <c r="CC467" s="88"/>
      <c r="CD467" s="88"/>
      <c r="CE467" s="88"/>
      <c r="CF467" s="88"/>
      <c r="CG467" s="88"/>
      <c r="CH467" s="88"/>
      <c r="CI467" s="88"/>
      <c r="CJ467" s="88"/>
      <c r="CK467" s="88"/>
      <c r="CL467" s="88"/>
      <c r="CM467" s="88"/>
      <c r="CN467" s="88"/>
      <c r="CO467" s="88"/>
      <c r="CP467" s="88"/>
      <c r="CQ467" s="88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</row>
    <row r="468" ht="10.5" customHeight="1">
      <c r="A468" s="87" t="str">
        <f t="shared" si="1"/>
        <v/>
      </c>
      <c r="B468" s="88" t="str">
        <f t="shared" si="2"/>
        <v/>
      </c>
      <c r="C468" s="88" t="str">
        <f t="shared" si="3"/>
        <v/>
      </c>
      <c r="D468" s="89" t="str">
        <f>'94KMInput'!B560</f>
        <v/>
      </c>
      <c r="E468" s="90" t="str">
        <f t="shared" si="19"/>
        <v/>
      </c>
      <c r="F468" s="91" t="str">
        <f>'94KMInput'!H560</f>
        <v/>
      </c>
      <c r="G468" s="90" t="str">
        <f>'94KMInput'!O561</f>
        <v/>
      </c>
      <c r="H468" s="90" t="str">
        <f>'94KMInput'!P561</f>
        <v/>
      </c>
      <c r="I468" s="90" t="str">
        <f>'94KMInput'!R561</f>
        <v/>
      </c>
      <c r="J468" s="91" t="str">
        <f>'94KMInput'!S561</f>
        <v/>
      </c>
      <c r="K468" s="92" t="str">
        <f>'94KMInput'!AD560</f>
        <v/>
      </c>
      <c r="L468" s="93"/>
      <c r="M468" s="94" t="str">
        <f>'94KMInput'!L560</f>
        <v/>
      </c>
      <c r="N468" s="90" t="str">
        <f>IF(M468="","",(IF(Q468='94KMInput'!K560,"","ERROR!")))</f>
        <v/>
      </c>
      <c r="O468" s="95"/>
      <c r="P468" s="96"/>
      <c r="Q468" s="69" t="str">
        <f t="shared" si="20"/>
        <v/>
      </c>
      <c r="R468" s="98"/>
      <c r="S468" s="98"/>
      <c r="T468" s="98"/>
      <c r="U468" s="99"/>
      <c r="V468" s="98"/>
      <c r="W468" s="98"/>
      <c r="X468" s="100" t="str">
        <f t="shared" si="21"/>
        <v/>
      </c>
      <c r="Y468" s="101"/>
      <c r="Z468" s="102"/>
      <c r="AA468" s="102"/>
      <c r="AB468" s="102"/>
      <c r="AC468" s="103" t="str">
        <f>'94KMInput'!T604</f>
        <v/>
      </c>
      <c r="AD468" s="104">
        <f>'94KMInput'!V604-'94KMInput'!U604</f>
        <v>0</v>
      </c>
      <c r="AE468" s="105" t="str">
        <f t="shared" si="4"/>
        <v/>
      </c>
      <c r="AF468" s="106"/>
      <c r="AG468" s="107"/>
      <c r="AH468" s="108" t="str">
        <f>HYPERLINK('94KMInput'!AE603)</f>
        <v/>
      </c>
      <c r="AI468" s="108" t="str">
        <f>HYPERLINK('94KMInput'!AF603)</f>
        <v/>
      </c>
      <c r="AJ468" s="108" t="str">
        <f>HYPERLINK('94KMInput'!AG603)</f>
        <v/>
      </c>
      <c r="AK468" s="108" t="str">
        <f>HYPERLINK('94KMInput'!AH603)</f>
        <v/>
      </c>
      <c r="AL468" s="108" t="str">
        <f>HYPERLINK('94KMInput'!AI603)</f>
        <v/>
      </c>
      <c r="AM468" s="108" t="str">
        <f>HYPERLINK('94KMInput'!AJ603)</f>
        <v/>
      </c>
      <c r="AN468" s="108" t="str">
        <f>HYPERLINK('94KMInput'!AK603)</f>
        <v/>
      </c>
      <c r="AO468" s="108" t="str">
        <f>HYPERLINK('94KMInput'!AL603)</f>
        <v/>
      </c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  <c r="BL468" s="88"/>
      <c r="BM468" s="88"/>
      <c r="BN468" s="88"/>
      <c r="BO468" s="88"/>
      <c r="BP468" s="88"/>
      <c r="BQ468" s="88"/>
      <c r="BR468" s="88"/>
      <c r="BS468" s="88"/>
      <c r="BT468" s="88"/>
      <c r="BU468" s="88"/>
      <c r="BV468" s="88"/>
      <c r="BW468" s="88"/>
      <c r="BX468" s="88"/>
      <c r="BY468" s="88"/>
      <c r="BZ468" s="88"/>
      <c r="CA468" s="88"/>
      <c r="CB468" s="88"/>
      <c r="CC468" s="88"/>
      <c r="CD468" s="88"/>
      <c r="CE468" s="88"/>
      <c r="CF468" s="88"/>
      <c r="CG468" s="88"/>
      <c r="CH468" s="88"/>
      <c r="CI468" s="88"/>
      <c r="CJ468" s="88"/>
      <c r="CK468" s="88"/>
      <c r="CL468" s="88"/>
      <c r="CM468" s="88"/>
      <c r="CN468" s="88"/>
      <c r="CO468" s="88"/>
      <c r="CP468" s="88"/>
      <c r="CQ468" s="88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</row>
    <row r="469" ht="10.5" customHeight="1">
      <c r="A469" s="87" t="str">
        <f t="shared" si="1"/>
        <v/>
      </c>
      <c r="B469" s="88" t="str">
        <f t="shared" si="2"/>
        <v/>
      </c>
      <c r="C469" s="88" t="str">
        <f t="shared" si="3"/>
        <v/>
      </c>
      <c r="D469" s="89" t="str">
        <f>'94KMInput'!B561</f>
        <v/>
      </c>
      <c r="E469" s="90" t="str">
        <f t="shared" si="19"/>
        <v/>
      </c>
      <c r="F469" s="91" t="str">
        <f>'94KMInput'!H561</f>
        <v/>
      </c>
      <c r="G469" s="90" t="str">
        <f>'94KMInput'!O562</f>
        <v/>
      </c>
      <c r="H469" s="90" t="str">
        <f>'94KMInput'!P562</f>
        <v/>
      </c>
      <c r="I469" s="90" t="str">
        <f>'94KMInput'!R562</f>
        <v/>
      </c>
      <c r="J469" s="91" t="str">
        <f>'94KMInput'!S562</f>
        <v/>
      </c>
      <c r="K469" s="92" t="str">
        <f>'94KMInput'!AD561</f>
        <v/>
      </c>
      <c r="L469" s="93"/>
      <c r="M469" s="94" t="str">
        <f>'94KMInput'!L561</f>
        <v/>
      </c>
      <c r="N469" s="90" t="str">
        <f>IF(M469="","",(IF(Q469='94KMInput'!K561,"","ERROR!")))</f>
        <v/>
      </c>
      <c r="O469" s="95"/>
      <c r="P469" s="96"/>
      <c r="Q469" s="69" t="str">
        <f t="shared" si="20"/>
        <v/>
      </c>
      <c r="R469" s="98"/>
      <c r="S469" s="98"/>
      <c r="T469" s="98"/>
      <c r="U469" s="99"/>
      <c r="V469" s="98"/>
      <c r="W469" s="98"/>
      <c r="X469" s="100" t="str">
        <f t="shared" si="21"/>
        <v/>
      </c>
      <c r="Y469" s="101"/>
      <c r="Z469" s="102"/>
      <c r="AA469" s="102"/>
      <c r="AB469" s="102"/>
      <c r="AC469" s="103" t="str">
        <f>'94KMInput'!T605</f>
        <v/>
      </c>
      <c r="AD469" s="104">
        <f>'94KMInput'!V605-'94KMInput'!U605</f>
        <v>0</v>
      </c>
      <c r="AE469" s="105" t="str">
        <f t="shared" si="4"/>
        <v/>
      </c>
      <c r="AF469" s="106"/>
      <c r="AG469" s="107"/>
      <c r="AH469" s="108" t="str">
        <f>HYPERLINK('94KMInput'!AE604)</f>
        <v/>
      </c>
      <c r="AI469" s="108" t="str">
        <f>HYPERLINK('94KMInput'!AF604)</f>
        <v/>
      </c>
      <c r="AJ469" s="108" t="str">
        <f>HYPERLINK('94KMInput'!AG604)</f>
        <v/>
      </c>
      <c r="AK469" s="108" t="str">
        <f>HYPERLINK('94KMInput'!AH604)</f>
        <v/>
      </c>
      <c r="AL469" s="108" t="str">
        <f>HYPERLINK('94KMInput'!AI604)</f>
        <v/>
      </c>
      <c r="AM469" s="108" t="str">
        <f>HYPERLINK('94KMInput'!AJ604)</f>
        <v/>
      </c>
      <c r="AN469" s="108" t="str">
        <f>HYPERLINK('94KMInput'!AK604)</f>
        <v/>
      </c>
      <c r="AO469" s="108" t="str">
        <f>HYPERLINK('94KMInput'!AL604)</f>
        <v/>
      </c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  <c r="BL469" s="88"/>
      <c r="BM469" s="88"/>
      <c r="BN469" s="88"/>
      <c r="BO469" s="88"/>
      <c r="BP469" s="88"/>
      <c r="BQ469" s="88"/>
      <c r="BR469" s="88"/>
      <c r="BS469" s="88"/>
      <c r="BT469" s="88"/>
      <c r="BU469" s="88"/>
      <c r="BV469" s="88"/>
      <c r="BW469" s="88"/>
      <c r="BX469" s="88"/>
      <c r="BY469" s="88"/>
      <c r="BZ469" s="88"/>
      <c r="CA469" s="88"/>
      <c r="CB469" s="88"/>
      <c r="CC469" s="88"/>
      <c r="CD469" s="88"/>
      <c r="CE469" s="88"/>
      <c r="CF469" s="88"/>
      <c r="CG469" s="88"/>
      <c r="CH469" s="88"/>
      <c r="CI469" s="88"/>
      <c r="CJ469" s="88"/>
      <c r="CK469" s="88"/>
      <c r="CL469" s="88"/>
      <c r="CM469" s="88"/>
      <c r="CN469" s="88"/>
      <c r="CO469" s="88"/>
      <c r="CP469" s="88"/>
      <c r="CQ469" s="88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</row>
    <row r="470" ht="10.5" customHeight="1">
      <c r="A470" s="87" t="str">
        <f t="shared" si="1"/>
        <v/>
      </c>
      <c r="B470" s="88" t="str">
        <f t="shared" si="2"/>
        <v/>
      </c>
      <c r="C470" s="88" t="str">
        <f t="shared" si="3"/>
        <v/>
      </c>
      <c r="D470" s="89" t="str">
        <f>'94KMInput'!B562</f>
        <v/>
      </c>
      <c r="E470" s="90" t="str">
        <f t="shared" si="19"/>
        <v/>
      </c>
      <c r="F470" s="91" t="str">
        <f>'94KMInput'!H562</f>
        <v/>
      </c>
      <c r="G470" s="90" t="str">
        <f>'94KMInput'!O563</f>
        <v/>
      </c>
      <c r="H470" s="90" t="str">
        <f>'94KMInput'!P563</f>
        <v/>
      </c>
      <c r="I470" s="90" t="str">
        <f>'94KMInput'!R562</f>
        <v/>
      </c>
      <c r="J470" s="91" t="str">
        <f>'94KMInput'!S562</f>
        <v/>
      </c>
      <c r="K470" s="92" t="str">
        <f>'94KMInput'!AD562</f>
        <v/>
      </c>
      <c r="L470" s="93"/>
      <c r="M470" s="94" t="str">
        <f>'94KMInput'!L562</f>
        <v/>
      </c>
      <c r="N470" s="90" t="str">
        <f>IF(M470="","",(IF(Q470='94KMInput'!K562,"","ERROR!")))</f>
        <v/>
      </c>
      <c r="O470" s="95"/>
      <c r="P470" s="96"/>
      <c r="Q470" s="69" t="str">
        <f t="shared" si="20"/>
        <v/>
      </c>
      <c r="R470" s="98"/>
      <c r="S470" s="98"/>
      <c r="T470" s="98"/>
      <c r="U470" s="99"/>
      <c r="V470" s="98"/>
      <c r="W470" s="98"/>
      <c r="X470" s="100" t="str">
        <f t="shared" si="21"/>
        <v/>
      </c>
      <c r="Y470" s="101"/>
      <c r="Z470" s="102"/>
      <c r="AA470" s="102"/>
      <c r="AB470" s="102"/>
      <c r="AC470" s="103" t="str">
        <f>'94KMInput'!T606</f>
        <v/>
      </c>
      <c r="AD470" s="104">
        <f>'94KMInput'!V606-'94KMInput'!U606</f>
        <v>0</v>
      </c>
      <c r="AE470" s="105" t="str">
        <f t="shared" si="4"/>
        <v/>
      </c>
      <c r="AF470" s="106"/>
      <c r="AG470" s="107"/>
      <c r="AH470" s="108" t="str">
        <f>HYPERLINK('94KMInput'!AE605)</f>
        <v/>
      </c>
      <c r="AI470" s="108" t="str">
        <f>HYPERLINK('94KMInput'!AF605)</f>
        <v/>
      </c>
      <c r="AJ470" s="108" t="str">
        <f>HYPERLINK('94KMInput'!AG605)</f>
        <v/>
      </c>
      <c r="AK470" s="108" t="str">
        <f>HYPERLINK('94KMInput'!AH605)</f>
        <v/>
      </c>
      <c r="AL470" s="108" t="str">
        <f>HYPERLINK('94KMInput'!AI605)</f>
        <v/>
      </c>
      <c r="AM470" s="108" t="str">
        <f>HYPERLINK('94KMInput'!AJ605)</f>
        <v/>
      </c>
      <c r="AN470" s="108" t="str">
        <f>HYPERLINK('94KMInput'!AK605)</f>
        <v/>
      </c>
      <c r="AO470" s="108" t="str">
        <f>HYPERLINK('94KMInput'!AL605)</f>
        <v/>
      </c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  <c r="BL470" s="88"/>
      <c r="BM470" s="88"/>
      <c r="BN470" s="88"/>
      <c r="BO470" s="88"/>
      <c r="BP470" s="88"/>
      <c r="BQ470" s="88"/>
      <c r="BR470" s="88"/>
      <c r="BS470" s="88"/>
      <c r="BT470" s="88"/>
      <c r="BU470" s="88"/>
      <c r="BV470" s="88"/>
      <c r="BW470" s="88"/>
      <c r="BX470" s="88"/>
      <c r="BY470" s="88"/>
      <c r="BZ470" s="88"/>
      <c r="CA470" s="88"/>
      <c r="CB470" s="88"/>
      <c r="CC470" s="88"/>
      <c r="CD470" s="88"/>
      <c r="CE470" s="88"/>
      <c r="CF470" s="88"/>
      <c r="CG470" s="88"/>
      <c r="CH470" s="88"/>
      <c r="CI470" s="88"/>
      <c r="CJ470" s="88"/>
      <c r="CK470" s="88"/>
      <c r="CL470" s="88"/>
      <c r="CM470" s="88"/>
      <c r="CN470" s="88"/>
      <c r="CO470" s="88"/>
      <c r="CP470" s="88"/>
      <c r="CQ470" s="88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</row>
    <row r="471" ht="10.5" customHeight="1">
      <c r="A471" s="87" t="str">
        <f t="shared" si="1"/>
        <v/>
      </c>
      <c r="B471" s="88" t="str">
        <f t="shared" si="2"/>
        <v/>
      </c>
      <c r="C471" s="88" t="str">
        <f t="shared" si="3"/>
        <v/>
      </c>
      <c r="D471" s="89" t="str">
        <f>'94KMInput'!B563</f>
        <v/>
      </c>
      <c r="E471" s="90" t="str">
        <f t="shared" si="19"/>
        <v/>
      </c>
      <c r="F471" s="91" t="str">
        <f>'94KMInput'!H563</f>
        <v/>
      </c>
      <c r="G471" s="90" t="str">
        <f>'94KMInput'!O564</f>
        <v/>
      </c>
      <c r="H471" s="90" t="str">
        <f>'94KMInput'!P564</f>
        <v/>
      </c>
      <c r="I471" s="90" t="str">
        <f>'94KMInput'!R563</f>
        <v/>
      </c>
      <c r="J471" s="91" t="str">
        <f>'94KMInput'!S563</f>
        <v/>
      </c>
      <c r="K471" s="92" t="str">
        <f>'94KMInput'!AD563</f>
        <v/>
      </c>
      <c r="L471" s="93"/>
      <c r="M471" s="94" t="str">
        <f>'94KMInput'!L563</f>
        <v/>
      </c>
      <c r="N471" s="90" t="str">
        <f>IF(M471="","",(IF(Q471='94KMInput'!K563,"","ERROR!")))</f>
        <v/>
      </c>
      <c r="O471" s="95"/>
      <c r="P471" s="96"/>
      <c r="Q471" s="69" t="str">
        <f t="shared" si="20"/>
        <v/>
      </c>
      <c r="R471" s="98"/>
      <c r="S471" s="98"/>
      <c r="T471" s="98"/>
      <c r="U471" s="99"/>
      <c r="V471" s="98"/>
      <c r="W471" s="98"/>
      <c r="X471" s="100" t="str">
        <f t="shared" si="21"/>
        <v/>
      </c>
      <c r="Y471" s="101"/>
      <c r="Z471" s="102"/>
      <c r="AA471" s="102"/>
      <c r="AB471" s="102"/>
      <c r="AC471" s="103" t="str">
        <f>'94KMInput'!T607</f>
        <v/>
      </c>
      <c r="AD471" s="104">
        <f>'94KMInput'!V607-'94KMInput'!U607</f>
        <v>0</v>
      </c>
      <c r="AE471" s="105" t="str">
        <f t="shared" si="4"/>
        <v/>
      </c>
      <c r="AF471" s="106"/>
      <c r="AG471" s="107"/>
      <c r="AH471" s="108" t="str">
        <f>HYPERLINK('94KMInput'!AE606)</f>
        <v/>
      </c>
      <c r="AI471" s="108" t="str">
        <f>HYPERLINK('94KMInput'!AF606)</f>
        <v/>
      </c>
      <c r="AJ471" s="108" t="str">
        <f>HYPERLINK('94KMInput'!AG606)</f>
        <v/>
      </c>
      <c r="AK471" s="108" t="str">
        <f>HYPERLINK('94KMInput'!AH606)</f>
        <v/>
      </c>
      <c r="AL471" s="108" t="str">
        <f>HYPERLINK('94KMInput'!AI606)</f>
        <v/>
      </c>
      <c r="AM471" s="108" t="str">
        <f>HYPERLINK('94KMInput'!AJ606)</f>
        <v/>
      </c>
      <c r="AN471" s="108" t="str">
        <f>HYPERLINK('94KMInput'!AK606)</f>
        <v/>
      </c>
      <c r="AO471" s="108" t="str">
        <f>HYPERLINK('94KMInput'!AL606)</f>
        <v/>
      </c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  <c r="BL471" s="88"/>
      <c r="BM471" s="88"/>
      <c r="BN471" s="88"/>
      <c r="BO471" s="88"/>
      <c r="BP471" s="88"/>
      <c r="BQ471" s="88"/>
      <c r="BR471" s="88"/>
      <c r="BS471" s="88"/>
      <c r="BT471" s="88"/>
      <c r="BU471" s="88"/>
      <c r="BV471" s="88"/>
      <c r="BW471" s="88"/>
      <c r="BX471" s="88"/>
      <c r="BY471" s="88"/>
      <c r="BZ471" s="88"/>
      <c r="CA471" s="88"/>
      <c r="CB471" s="88"/>
      <c r="CC471" s="88"/>
      <c r="CD471" s="88"/>
      <c r="CE471" s="88"/>
      <c r="CF471" s="88"/>
      <c r="CG471" s="88"/>
      <c r="CH471" s="88"/>
      <c r="CI471" s="88"/>
      <c r="CJ471" s="88"/>
      <c r="CK471" s="88"/>
      <c r="CL471" s="88"/>
      <c r="CM471" s="88"/>
      <c r="CN471" s="88"/>
      <c r="CO471" s="88"/>
      <c r="CP471" s="88"/>
      <c r="CQ471" s="88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</row>
    <row r="472" ht="10.5" customHeight="1">
      <c r="A472" s="87" t="str">
        <f t="shared" si="1"/>
        <v/>
      </c>
      <c r="B472" s="88" t="str">
        <f t="shared" si="2"/>
        <v/>
      </c>
      <c r="C472" s="88" t="str">
        <f t="shared" si="3"/>
        <v/>
      </c>
      <c r="D472" s="89" t="str">
        <f>'94KMInput'!B564</f>
        <v/>
      </c>
      <c r="E472" s="90" t="str">
        <f t="shared" si="19"/>
        <v/>
      </c>
      <c r="F472" s="91" t="str">
        <f>'94KMInput'!H564</f>
        <v/>
      </c>
      <c r="G472" s="90" t="str">
        <f>'94KMInput'!O565</f>
        <v/>
      </c>
      <c r="H472" s="90" t="str">
        <f>'94KMInput'!P565</f>
        <v/>
      </c>
      <c r="I472" s="90" t="str">
        <f>'94KMInput'!R564</f>
        <v/>
      </c>
      <c r="J472" s="91" t="str">
        <f>'94KMInput'!S564</f>
        <v/>
      </c>
      <c r="K472" s="92" t="str">
        <f>'94KMInput'!AD564</f>
        <v/>
      </c>
      <c r="L472" s="93"/>
      <c r="M472" s="94" t="str">
        <f>'94KMInput'!L564</f>
        <v/>
      </c>
      <c r="N472" s="90" t="str">
        <f>IF(M472="","",(IF(Q472='94KMInput'!K564,"","ERROR!")))</f>
        <v/>
      </c>
      <c r="O472" s="95"/>
      <c r="P472" s="96"/>
      <c r="Q472" s="69" t="str">
        <f t="shared" si="20"/>
        <v/>
      </c>
      <c r="R472" s="98"/>
      <c r="S472" s="98"/>
      <c r="T472" s="98"/>
      <c r="U472" s="99"/>
      <c r="V472" s="98"/>
      <c r="W472" s="98"/>
      <c r="X472" s="100" t="str">
        <f t="shared" si="21"/>
        <v/>
      </c>
      <c r="Y472" s="101"/>
      <c r="Z472" s="102"/>
      <c r="AA472" s="102"/>
      <c r="AB472" s="102"/>
      <c r="AC472" s="103" t="str">
        <f>'94KMInput'!T608</f>
        <v/>
      </c>
      <c r="AD472" s="104">
        <f>'94KMInput'!V608-'94KMInput'!U608</f>
        <v>0</v>
      </c>
      <c r="AE472" s="105" t="str">
        <f t="shared" si="4"/>
        <v/>
      </c>
      <c r="AF472" s="106"/>
      <c r="AG472" s="107"/>
      <c r="AH472" s="108" t="str">
        <f>HYPERLINK('94KMInput'!AE607)</f>
        <v/>
      </c>
      <c r="AI472" s="108" t="str">
        <f>HYPERLINK('94KMInput'!AF607)</f>
        <v/>
      </c>
      <c r="AJ472" s="108" t="str">
        <f>HYPERLINK('94KMInput'!AG607)</f>
        <v/>
      </c>
      <c r="AK472" s="108" t="str">
        <f>HYPERLINK('94KMInput'!AH607)</f>
        <v/>
      </c>
      <c r="AL472" s="108" t="str">
        <f>HYPERLINK('94KMInput'!AI607)</f>
        <v/>
      </c>
      <c r="AM472" s="108" t="str">
        <f>HYPERLINK('94KMInput'!AJ607)</f>
        <v/>
      </c>
      <c r="AN472" s="108" t="str">
        <f>HYPERLINK('94KMInput'!AK607)</f>
        <v/>
      </c>
      <c r="AO472" s="108" t="str">
        <f>HYPERLINK('94KMInput'!AL607)</f>
        <v/>
      </c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  <c r="BL472" s="88"/>
      <c r="BM472" s="88"/>
      <c r="BN472" s="88"/>
      <c r="BO472" s="88"/>
      <c r="BP472" s="88"/>
      <c r="BQ472" s="88"/>
      <c r="BR472" s="88"/>
      <c r="BS472" s="88"/>
      <c r="BT472" s="88"/>
      <c r="BU472" s="88"/>
      <c r="BV472" s="88"/>
      <c r="BW472" s="88"/>
      <c r="BX472" s="88"/>
      <c r="BY472" s="88"/>
      <c r="BZ472" s="88"/>
      <c r="CA472" s="88"/>
      <c r="CB472" s="88"/>
      <c r="CC472" s="88"/>
      <c r="CD472" s="88"/>
      <c r="CE472" s="88"/>
      <c r="CF472" s="88"/>
      <c r="CG472" s="88"/>
      <c r="CH472" s="88"/>
      <c r="CI472" s="88"/>
      <c r="CJ472" s="88"/>
      <c r="CK472" s="88"/>
      <c r="CL472" s="88"/>
      <c r="CM472" s="88"/>
      <c r="CN472" s="88"/>
      <c r="CO472" s="88"/>
      <c r="CP472" s="88"/>
      <c r="CQ472" s="88"/>
      <c r="CR472" s="88"/>
      <c r="CS472" s="88"/>
      <c r="CT472" s="88"/>
      <c r="CU472" s="88"/>
      <c r="CV472" s="88"/>
      <c r="CW472" s="88"/>
      <c r="CX472" s="88"/>
      <c r="CY472" s="88"/>
      <c r="CZ472" s="88"/>
      <c r="DA472" s="88"/>
      <c r="DB472" s="88"/>
      <c r="DC472" s="88"/>
    </row>
    <row r="473" ht="10.5" customHeight="1">
      <c r="A473" s="87" t="str">
        <f t="shared" si="1"/>
        <v/>
      </c>
      <c r="B473" s="88" t="str">
        <f t="shared" si="2"/>
        <v/>
      </c>
      <c r="C473" s="88" t="str">
        <f t="shared" si="3"/>
        <v/>
      </c>
      <c r="D473" s="89" t="str">
        <f>'94KMInput'!B565</f>
        <v/>
      </c>
      <c r="E473" s="90" t="str">
        <f t="shared" si="19"/>
        <v/>
      </c>
      <c r="F473" s="91" t="str">
        <f>'94KMInput'!H565</f>
        <v/>
      </c>
      <c r="G473" s="90" t="str">
        <f>'94KMInput'!O566</f>
        <v/>
      </c>
      <c r="H473" s="90" t="str">
        <f>'94KMInput'!P565</f>
        <v/>
      </c>
      <c r="I473" s="90" t="str">
        <f>'94KMInput'!R565</f>
        <v/>
      </c>
      <c r="J473" s="91" t="str">
        <f>'94KMInput'!S565</f>
        <v/>
      </c>
      <c r="K473" s="92" t="str">
        <f>'94KMInput'!AD565</f>
        <v/>
      </c>
      <c r="L473" s="93"/>
      <c r="M473" s="94" t="str">
        <f>'94KMInput'!L565</f>
        <v/>
      </c>
      <c r="N473" s="90" t="str">
        <f>IF(M473="","",(IF(Q473='94KMInput'!K565,"","ERROR!")))</f>
        <v/>
      </c>
      <c r="O473" s="95"/>
      <c r="P473" s="96"/>
      <c r="Q473" s="69" t="str">
        <f t="shared" si="20"/>
        <v/>
      </c>
      <c r="R473" s="98"/>
      <c r="S473" s="98"/>
      <c r="T473" s="98"/>
      <c r="U473" s="99"/>
      <c r="V473" s="98"/>
      <c r="W473" s="98"/>
      <c r="X473" s="100" t="str">
        <f t="shared" si="21"/>
        <v/>
      </c>
      <c r="Y473" s="101"/>
      <c r="Z473" s="102"/>
      <c r="AA473" s="102"/>
      <c r="AB473" s="102"/>
      <c r="AC473" s="103" t="str">
        <f>'94KMInput'!T609</f>
        <v/>
      </c>
      <c r="AD473" s="104">
        <f>'94KMInput'!V609-'94KMInput'!U609</f>
        <v>0</v>
      </c>
      <c r="AE473" s="105" t="str">
        <f t="shared" si="4"/>
        <v/>
      </c>
      <c r="AF473" s="106"/>
      <c r="AG473" s="107"/>
      <c r="AH473" s="108" t="str">
        <f>HYPERLINK('94KMInput'!AE608)</f>
        <v/>
      </c>
      <c r="AI473" s="108" t="str">
        <f>HYPERLINK('94KMInput'!AF608)</f>
        <v/>
      </c>
      <c r="AJ473" s="108" t="str">
        <f>HYPERLINK('94KMInput'!AG608)</f>
        <v/>
      </c>
      <c r="AK473" s="108" t="str">
        <f>HYPERLINK('94KMInput'!AH608)</f>
        <v/>
      </c>
      <c r="AL473" s="108" t="str">
        <f>HYPERLINK('94KMInput'!AI608)</f>
        <v/>
      </c>
      <c r="AM473" s="108" t="str">
        <f>HYPERLINK('94KMInput'!AJ608)</f>
        <v/>
      </c>
      <c r="AN473" s="108" t="str">
        <f>HYPERLINK('94KMInput'!AK608)</f>
        <v/>
      </c>
      <c r="AO473" s="108" t="str">
        <f>HYPERLINK('94KMInput'!AL608)</f>
        <v/>
      </c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  <c r="BL473" s="88"/>
      <c r="BM473" s="88"/>
      <c r="BN473" s="88"/>
      <c r="BO473" s="88"/>
      <c r="BP473" s="88"/>
      <c r="BQ473" s="88"/>
      <c r="BR473" s="88"/>
      <c r="BS473" s="88"/>
      <c r="BT473" s="88"/>
      <c r="BU473" s="88"/>
      <c r="BV473" s="88"/>
      <c r="BW473" s="88"/>
      <c r="BX473" s="88"/>
      <c r="BY473" s="88"/>
      <c r="BZ473" s="88"/>
      <c r="CA473" s="88"/>
      <c r="CB473" s="88"/>
      <c r="CC473" s="88"/>
      <c r="CD473" s="88"/>
      <c r="CE473" s="88"/>
      <c r="CF473" s="88"/>
      <c r="CG473" s="88"/>
      <c r="CH473" s="88"/>
      <c r="CI473" s="88"/>
      <c r="CJ473" s="88"/>
      <c r="CK473" s="88"/>
      <c r="CL473" s="88"/>
      <c r="CM473" s="88"/>
      <c r="CN473" s="88"/>
      <c r="CO473" s="88"/>
      <c r="CP473" s="88"/>
      <c r="CQ473" s="88"/>
      <c r="CR473" s="88"/>
      <c r="CS473" s="88"/>
      <c r="CT473" s="88"/>
      <c r="CU473" s="88"/>
      <c r="CV473" s="88"/>
      <c r="CW473" s="88"/>
      <c r="CX473" s="88"/>
      <c r="CY473" s="88"/>
      <c r="CZ473" s="88"/>
      <c r="DA473" s="88"/>
      <c r="DB473" s="88"/>
      <c r="DC473" s="88"/>
    </row>
    <row r="474" ht="10.5" customHeight="1">
      <c r="A474" s="87" t="str">
        <f t="shared" si="1"/>
        <v/>
      </c>
      <c r="B474" s="88" t="str">
        <f t="shared" si="2"/>
        <v/>
      </c>
      <c r="C474" s="88" t="str">
        <f t="shared" si="3"/>
        <v/>
      </c>
      <c r="D474" s="89" t="str">
        <f>'94KMInput'!B566</f>
        <v/>
      </c>
      <c r="E474" s="90" t="str">
        <f t="shared" si="19"/>
        <v/>
      </c>
      <c r="F474" s="91" t="str">
        <f>'94KMInput'!H566</f>
        <v/>
      </c>
      <c r="G474" s="90" t="str">
        <f>'94KMInput'!O567</f>
        <v/>
      </c>
      <c r="H474" s="90" t="str">
        <f>'94KMInput'!P566</f>
        <v/>
      </c>
      <c r="I474" s="90" t="str">
        <f>'94KMInput'!R566</f>
        <v/>
      </c>
      <c r="J474" s="91" t="str">
        <f>'94KMInput'!S566</f>
        <v/>
      </c>
      <c r="K474" s="92" t="str">
        <f>'94KMInput'!AD566</f>
        <v/>
      </c>
      <c r="L474" s="93"/>
      <c r="M474" s="94" t="str">
        <f>'94KMInput'!L566</f>
        <v/>
      </c>
      <c r="N474" s="90" t="str">
        <f>IF(M474="","",(IF(Q474='94KMInput'!K566,"","ERROR!")))</f>
        <v/>
      </c>
      <c r="O474" s="95"/>
      <c r="P474" s="96"/>
      <c r="Q474" s="69" t="str">
        <f t="shared" si="20"/>
        <v/>
      </c>
      <c r="R474" s="98"/>
      <c r="S474" s="98"/>
      <c r="T474" s="98"/>
      <c r="U474" s="99"/>
      <c r="V474" s="98"/>
      <c r="W474" s="98"/>
      <c r="X474" s="100" t="str">
        <f t="shared" si="21"/>
        <v/>
      </c>
      <c r="Y474" s="101"/>
      <c r="Z474" s="102"/>
      <c r="AA474" s="102"/>
      <c r="AB474" s="102"/>
      <c r="AC474" s="103" t="str">
        <f>'94KMInput'!T610</f>
        <v/>
      </c>
      <c r="AD474" s="104">
        <f>'94KMInput'!V610-'94KMInput'!U610</f>
        <v>0</v>
      </c>
      <c r="AE474" s="105" t="str">
        <f t="shared" si="4"/>
        <v/>
      </c>
      <c r="AF474" s="106"/>
      <c r="AG474" s="107"/>
      <c r="AH474" s="108" t="str">
        <f>HYPERLINK('94KMInput'!AE609)</f>
        <v/>
      </c>
      <c r="AI474" s="108" t="str">
        <f>HYPERLINK('94KMInput'!AF609)</f>
        <v/>
      </c>
      <c r="AJ474" s="108" t="str">
        <f>HYPERLINK('94KMInput'!AG609)</f>
        <v/>
      </c>
      <c r="AK474" s="108" t="str">
        <f>HYPERLINK('94KMInput'!AH609)</f>
        <v/>
      </c>
      <c r="AL474" s="108" t="str">
        <f>HYPERLINK('94KMInput'!AI609)</f>
        <v/>
      </c>
      <c r="AM474" s="108" t="str">
        <f>HYPERLINK('94KMInput'!AJ609)</f>
        <v/>
      </c>
      <c r="AN474" s="108" t="str">
        <f>HYPERLINK('94KMInput'!AK609)</f>
        <v/>
      </c>
      <c r="AO474" s="108" t="str">
        <f>HYPERLINK('94KMInput'!AL609)</f>
        <v/>
      </c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  <c r="BL474" s="88"/>
      <c r="BM474" s="88"/>
      <c r="BN474" s="88"/>
      <c r="BO474" s="88"/>
      <c r="BP474" s="88"/>
      <c r="BQ474" s="88"/>
      <c r="BR474" s="88"/>
      <c r="BS474" s="88"/>
      <c r="BT474" s="88"/>
      <c r="BU474" s="88"/>
      <c r="BV474" s="88"/>
      <c r="BW474" s="88"/>
      <c r="BX474" s="88"/>
      <c r="BY474" s="88"/>
      <c r="BZ474" s="88"/>
      <c r="CA474" s="88"/>
      <c r="CB474" s="88"/>
      <c r="CC474" s="88"/>
      <c r="CD474" s="88"/>
      <c r="CE474" s="88"/>
      <c r="CF474" s="88"/>
      <c r="CG474" s="88"/>
      <c r="CH474" s="88"/>
      <c r="CI474" s="88"/>
      <c r="CJ474" s="88"/>
      <c r="CK474" s="88"/>
      <c r="CL474" s="88"/>
      <c r="CM474" s="88"/>
      <c r="CN474" s="88"/>
      <c r="CO474" s="88"/>
      <c r="CP474" s="88"/>
      <c r="CQ474" s="88"/>
      <c r="CR474" s="88"/>
      <c r="CS474" s="88"/>
      <c r="CT474" s="88"/>
      <c r="CU474" s="88"/>
      <c r="CV474" s="88"/>
      <c r="CW474" s="88"/>
      <c r="CX474" s="88"/>
      <c r="CY474" s="88"/>
      <c r="CZ474" s="88"/>
      <c r="DA474" s="88"/>
      <c r="DB474" s="88"/>
      <c r="DC474" s="88"/>
    </row>
    <row r="475" ht="10.5" customHeight="1">
      <c r="A475" s="87" t="str">
        <f t="shared" si="1"/>
        <v/>
      </c>
      <c r="B475" s="88" t="str">
        <f t="shared" si="2"/>
        <v/>
      </c>
      <c r="C475" s="88" t="str">
        <f t="shared" si="3"/>
        <v/>
      </c>
      <c r="D475" s="89" t="str">
        <f>'94KMInput'!B567</f>
        <v/>
      </c>
      <c r="E475" s="90" t="str">
        <f t="shared" si="19"/>
        <v/>
      </c>
      <c r="F475" s="91" t="str">
        <f>'94KMInput'!H567</f>
        <v/>
      </c>
      <c r="G475" s="90" t="str">
        <f>'94KMInput'!O568</f>
        <v/>
      </c>
      <c r="H475" s="90" t="str">
        <f>'94KMInput'!P567</f>
        <v/>
      </c>
      <c r="I475" s="90" t="str">
        <f>'94KMInput'!R567</f>
        <v/>
      </c>
      <c r="J475" s="91" t="str">
        <f>'94KMInput'!S567</f>
        <v/>
      </c>
      <c r="K475" s="92" t="str">
        <f>'94KMInput'!AD567</f>
        <v/>
      </c>
      <c r="L475" s="93"/>
      <c r="M475" s="94" t="str">
        <f>'94KMInput'!L567</f>
        <v/>
      </c>
      <c r="N475" s="90" t="str">
        <f>IF(M475="","",(IF(Q475='94KMInput'!K567,"","ERROR!")))</f>
        <v/>
      </c>
      <c r="O475" s="95"/>
      <c r="P475" s="96"/>
      <c r="Q475" s="69" t="str">
        <f t="shared" si="20"/>
        <v/>
      </c>
      <c r="R475" s="98"/>
      <c r="S475" s="98"/>
      <c r="T475" s="98"/>
      <c r="U475" s="99"/>
      <c r="V475" s="98"/>
      <c r="W475" s="98"/>
      <c r="X475" s="100" t="str">
        <f t="shared" si="21"/>
        <v/>
      </c>
      <c r="Y475" s="101"/>
      <c r="Z475" s="102"/>
      <c r="AA475" s="102"/>
      <c r="AB475" s="102"/>
      <c r="AC475" s="103" t="str">
        <f>'94KMInput'!T611</f>
        <v/>
      </c>
      <c r="AD475" s="104">
        <f>'94KMInput'!V611-'94KMInput'!U611</f>
        <v>0</v>
      </c>
      <c r="AE475" s="105" t="str">
        <f t="shared" si="4"/>
        <v/>
      </c>
      <c r="AF475" s="106"/>
      <c r="AG475" s="107"/>
      <c r="AH475" s="108" t="str">
        <f>HYPERLINK('94KMInput'!AE610)</f>
        <v/>
      </c>
      <c r="AI475" s="108" t="str">
        <f>HYPERLINK('94KMInput'!AF610)</f>
        <v/>
      </c>
      <c r="AJ475" s="108" t="str">
        <f>HYPERLINK('94KMInput'!AG610)</f>
        <v/>
      </c>
      <c r="AK475" s="108" t="str">
        <f>HYPERLINK('94KMInput'!AH610)</f>
        <v/>
      </c>
      <c r="AL475" s="108" t="str">
        <f>HYPERLINK('94KMInput'!AI610)</f>
        <v/>
      </c>
      <c r="AM475" s="108" t="str">
        <f>HYPERLINK('94KMInput'!AJ610)</f>
        <v/>
      </c>
      <c r="AN475" s="108" t="str">
        <f>HYPERLINK('94KMInput'!AK610)</f>
        <v/>
      </c>
      <c r="AO475" s="108" t="str">
        <f>HYPERLINK('94KMInput'!AL610)</f>
        <v/>
      </c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  <c r="BL475" s="88"/>
      <c r="BM475" s="88"/>
      <c r="BN475" s="88"/>
      <c r="BO475" s="88"/>
      <c r="BP475" s="88"/>
      <c r="BQ475" s="88"/>
      <c r="BR475" s="88"/>
      <c r="BS475" s="88"/>
      <c r="BT475" s="88"/>
      <c r="BU475" s="88"/>
      <c r="BV475" s="88"/>
      <c r="BW475" s="88"/>
      <c r="BX475" s="88"/>
      <c r="BY475" s="88"/>
      <c r="BZ475" s="88"/>
      <c r="CA475" s="88"/>
      <c r="CB475" s="88"/>
      <c r="CC475" s="88"/>
      <c r="CD475" s="88"/>
      <c r="CE475" s="88"/>
      <c r="CF475" s="88"/>
      <c r="CG475" s="88"/>
      <c r="CH475" s="88"/>
      <c r="CI475" s="88"/>
      <c r="CJ475" s="88"/>
      <c r="CK475" s="88"/>
      <c r="CL475" s="88"/>
      <c r="CM475" s="88"/>
      <c r="CN475" s="88"/>
      <c r="CO475" s="88"/>
      <c r="CP475" s="88"/>
      <c r="CQ475" s="88"/>
      <c r="CR475" s="88"/>
      <c r="CS475" s="88"/>
      <c r="CT475" s="88"/>
      <c r="CU475" s="88"/>
      <c r="CV475" s="88"/>
      <c r="CW475" s="88"/>
      <c r="CX475" s="88"/>
      <c r="CY475" s="88"/>
      <c r="CZ475" s="88"/>
      <c r="DA475" s="88"/>
      <c r="DB475" s="88"/>
      <c r="DC475" s="88"/>
    </row>
    <row r="476" ht="10.5" customHeight="1">
      <c r="A476" s="87" t="str">
        <f t="shared" si="1"/>
        <v/>
      </c>
      <c r="B476" s="88" t="str">
        <f t="shared" si="2"/>
        <v/>
      </c>
      <c r="C476" s="88" t="str">
        <f t="shared" si="3"/>
        <v/>
      </c>
      <c r="D476" s="89" t="str">
        <f>'94KMInput'!B568</f>
        <v/>
      </c>
      <c r="E476" s="90" t="str">
        <f t="shared" si="19"/>
        <v/>
      </c>
      <c r="F476" s="91" t="str">
        <f>'94KMInput'!H568</f>
        <v/>
      </c>
      <c r="G476" s="90" t="str">
        <f>'94KMInput'!O569</f>
        <v/>
      </c>
      <c r="H476" s="90" t="str">
        <f>'94KMInput'!P568</f>
        <v/>
      </c>
      <c r="I476" s="90" t="str">
        <f>'94KMInput'!R568</f>
        <v/>
      </c>
      <c r="J476" s="91" t="str">
        <f>'94KMInput'!S568</f>
        <v/>
      </c>
      <c r="K476" s="92" t="str">
        <f>'94KMInput'!AD568</f>
        <v/>
      </c>
      <c r="L476" s="93"/>
      <c r="M476" s="94" t="str">
        <f>'94KMInput'!L568</f>
        <v/>
      </c>
      <c r="N476" s="90" t="str">
        <f>IF(M476="","",(IF(Q476='94KMInput'!K568,"","ERROR!")))</f>
        <v/>
      </c>
      <c r="O476" s="95"/>
      <c r="P476" s="96"/>
      <c r="Q476" s="69" t="str">
        <f t="shared" si="20"/>
        <v/>
      </c>
      <c r="R476" s="98"/>
      <c r="S476" s="98"/>
      <c r="T476" s="98"/>
      <c r="U476" s="99"/>
      <c r="V476" s="98"/>
      <c r="W476" s="98"/>
      <c r="X476" s="100" t="str">
        <f t="shared" si="21"/>
        <v/>
      </c>
      <c r="Y476" s="101"/>
      <c r="Z476" s="102"/>
      <c r="AA476" s="102"/>
      <c r="AB476" s="102"/>
      <c r="AC476" s="103" t="str">
        <f>'94KMInput'!T612</f>
        <v/>
      </c>
      <c r="AD476" s="104">
        <f>'94KMInput'!V612-'94KMInput'!U612</f>
        <v>0</v>
      </c>
      <c r="AE476" s="105" t="str">
        <f t="shared" si="4"/>
        <v/>
      </c>
      <c r="AF476" s="106"/>
      <c r="AG476" s="107"/>
      <c r="AH476" s="108" t="str">
        <f>HYPERLINK('94KMInput'!AE611)</f>
        <v/>
      </c>
      <c r="AI476" s="108" t="str">
        <f>HYPERLINK('94KMInput'!AF611)</f>
        <v/>
      </c>
      <c r="AJ476" s="108" t="str">
        <f>HYPERLINK('94KMInput'!AG611)</f>
        <v/>
      </c>
      <c r="AK476" s="108" t="str">
        <f>HYPERLINK('94KMInput'!AH611)</f>
        <v/>
      </c>
      <c r="AL476" s="108" t="str">
        <f>HYPERLINK('94KMInput'!AI611)</f>
        <v/>
      </c>
      <c r="AM476" s="108" t="str">
        <f>HYPERLINK('94KMInput'!AJ611)</f>
        <v/>
      </c>
      <c r="AN476" s="108" t="str">
        <f>HYPERLINK('94KMInput'!AK611)</f>
        <v/>
      </c>
      <c r="AO476" s="108" t="str">
        <f>HYPERLINK('94KMInput'!AL611)</f>
        <v/>
      </c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  <c r="BL476" s="88"/>
      <c r="BM476" s="88"/>
      <c r="BN476" s="88"/>
      <c r="BO476" s="88"/>
      <c r="BP476" s="88"/>
      <c r="BQ476" s="88"/>
      <c r="BR476" s="88"/>
      <c r="BS476" s="88"/>
      <c r="BT476" s="88"/>
      <c r="BU476" s="88"/>
      <c r="BV476" s="88"/>
      <c r="BW476" s="88"/>
      <c r="BX476" s="88"/>
      <c r="BY476" s="88"/>
      <c r="BZ476" s="88"/>
      <c r="CA476" s="88"/>
      <c r="CB476" s="88"/>
      <c r="CC476" s="88"/>
      <c r="CD476" s="88"/>
      <c r="CE476" s="88"/>
      <c r="CF476" s="88"/>
      <c r="CG476" s="88"/>
      <c r="CH476" s="88"/>
      <c r="CI476" s="88"/>
      <c r="CJ476" s="88"/>
      <c r="CK476" s="88"/>
      <c r="CL476" s="88"/>
      <c r="CM476" s="88"/>
      <c r="CN476" s="88"/>
      <c r="CO476" s="88"/>
      <c r="CP476" s="88"/>
      <c r="CQ476" s="88"/>
      <c r="CR476" s="88"/>
      <c r="CS476" s="88"/>
      <c r="CT476" s="88"/>
      <c r="CU476" s="88"/>
      <c r="CV476" s="88"/>
      <c r="CW476" s="88"/>
      <c r="CX476" s="88"/>
      <c r="CY476" s="88"/>
      <c r="CZ476" s="88"/>
      <c r="DA476" s="88"/>
      <c r="DB476" s="88"/>
      <c r="DC476" s="88"/>
    </row>
    <row r="477" ht="10.5" customHeight="1">
      <c r="A477" s="87" t="str">
        <f t="shared" si="1"/>
        <v/>
      </c>
      <c r="B477" s="88" t="str">
        <f t="shared" si="2"/>
        <v/>
      </c>
      <c r="C477" s="88" t="str">
        <f t="shared" si="3"/>
        <v/>
      </c>
      <c r="D477" s="89" t="str">
        <f>'94KMInput'!B569</f>
        <v/>
      </c>
      <c r="E477" s="90" t="str">
        <f t="shared" si="19"/>
        <v/>
      </c>
      <c r="F477" s="91" t="str">
        <f>'94KMInput'!H569</f>
        <v/>
      </c>
      <c r="G477" s="90" t="str">
        <f>'94KMInput'!O569</f>
        <v/>
      </c>
      <c r="H477" s="90" t="str">
        <f>'94KMInput'!P569</f>
        <v/>
      </c>
      <c r="I477" s="90" t="str">
        <f>'94KMInput'!R569</f>
        <v/>
      </c>
      <c r="J477" s="91" t="str">
        <f>'94KMInput'!S569</f>
        <v/>
      </c>
      <c r="K477" s="92" t="str">
        <f>'94KMInput'!AD569</f>
        <v/>
      </c>
      <c r="L477" s="93"/>
      <c r="M477" s="94" t="str">
        <f>'94KMInput'!L569</f>
        <v/>
      </c>
      <c r="N477" s="90" t="str">
        <f>IF(M477="","",(IF(Q477='94KMInput'!K569,"","ERROR!")))</f>
        <v/>
      </c>
      <c r="O477" s="95"/>
      <c r="P477" s="96"/>
      <c r="Q477" s="69" t="str">
        <f t="shared" si="20"/>
        <v/>
      </c>
      <c r="R477" s="98"/>
      <c r="S477" s="98"/>
      <c r="T477" s="98"/>
      <c r="U477" s="99"/>
      <c r="V477" s="98"/>
      <c r="W477" s="98"/>
      <c r="X477" s="100" t="str">
        <f t="shared" si="21"/>
        <v/>
      </c>
      <c r="Y477" s="101"/>
      <c r="Z477" s="102"/>
      <c r="AA477" s="102"/>
      <c r="AB477" s="102"/>
      <c r="AC477" s="103" t="str">
        <f>'94KMInput'!T613</f>
        <v/>
      </c>
      <c r="AD477" s="104">
        <f>'94KMInput'!V613-'94KMInput'!U613</f>
        <v>0</v>
      </c>
      <c r="AE477" s="105" t="str">
        <f t="shared" si="4"/>
        <v/>
      </c>
      <c r="AF477" s="106"/>
      <c r="AG477" s="107"/>
      <c r="AH477" s="108" t="str">
        <f>HYPERLINK('94KMInput'!AE612)</f>
        <v/>
      </c>
      <c r="AI477" s="108" t="str">
        <f>HYPERLINK('94KMInput'!AF612)</f>
        <v/>
      </c>
      <c r="AJ477" s="108" t="str">
        <f>HYPERLINK('94KMInput'!AG612)</f>
        <v/>
      </c>
      <c r="AK477" s="108" t="str">
        <f>HYPERLINK('94KMInput'!AH612)</f>
        <v/>
      </c>
      <c r="AL477" s="108" t="str">
        <f>HYPERLINK('94KMInput'!AI612)</f>
        <v/>
      </c>
      <c r="AM477" s="108" t="str">
        <f>HYPERLINK('94KMInput'!AJ612)</f>
        <v/>
      </c>
      <c r="AN477" s="108" t="str">
        <f>HYPERLINK('94KMInput'!AK612)</f>
        <v/>
      </c>
      <c r="AO477" s="108" t="str">
        <f>HYPERLINK('94KMInput'!AL612)</f>
        <v/>
      </c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</row>
    <row r="478" ht="10.5" customHeight="1">
      <c r="A478" s="87" t="str">
        <f t="shared" si="1"/>
        <v/>
      </c>
      <c r="B478" s="88" t="str">
        <f t="shared" si="2"/>
        <v/>
      </c>
      <c r="C478" s="88" t="str">
        <f t="shared" si="3"/>
        <v/>
      </c>
      <c r="D478" s="89" t="str">
        <f>'94KMInput'!B570</f>
        <v/>
      </c>
      <c r="E478" s="90" t="str">
        <f t="shared" si="19"/>
        <v/>
      </c>
      <c r="F478" s="91" t="str">
        <f>'94KMInput'!H570</f>
        <v/>
      </c>
      <c r="G478" s="90" t="str">
        <f>'94KMInput'!O570</f>
        <v/>
      </c>
      <c r="H478" s="90" t="str">
        <f>'94KMInput'!P570</f>
        <v/>
      </c>
      <c r="I478" s="90" t="str">
        <f>'94KMInput'!R570</f>
        <v/>
      </c>
      <c r="J478" s="91" t="str">
        <f>'94KMInput'!S570</f>
        <v/>
      </c>
      <c r="K478" s="92" t="str">
        <f>'94KMInput'!AD570</f>
        <v/>
      </c>
      <c r="L478" s="93"/>
      <c r="M478" s="94" t="str">
        <f>'94KMInput'!L570</f>
        <v/>
      </c>
      <c r="N478" s="90" t="str">
        <f>IF(M478="","",(IF(Q478='94KMInput'!K570,"","ERROR!")))</f>
        <v/>
      </c>
      <c r="O478" s="95"/>
      <c r="P478" s="96"/>
      <c r="Q478" s="69" t="str">
        <f t="shared" si="20"/>
        <v/>
      </c>
      <c r="R478" s="98"/>
      <c r="S478" s="98"/>
      <c r="T478" s="98"/>
      <c r="U478" s="99"/>
      <c r="V478" s="98"/>
      <c r="W478" s="98"/>
      <c r="X478" s="100" t="str">
        <f t="shared" si="21"/>
        <v/>
      </c>
      <c r="Y478" s="101"/>
      <c r="Z478" s="102"/>
      <c r="AA478" s="102"/>
      <c r="AB478" s="102"/>
      <c r="AC478" s="103" t="str">
        <f>'94KMInput'!T614</f>
        <v/>
      </c>
      <c r="AD478" s="104">
        <f>'94KMInput'!V614-'94KMInput'!U614</f>
        <v>0</v>
      </c>
      <c r="AE478" s="105" t="str">
        <f t="shared" si="4"/>
        <v/>
      </c>
      <c r="AF478" s="106"/>
      <c r="AG478" s="107"/>
      <c r="AH478" s="108" t="str">
        <f>HYPERLINK('94KMInput'!AE613)</f>
        <v/>
      </c>
      <c r="AI478" s="108" t="str">
        <f>HYPERLINK('94KMInput'!AF613)</f>
        <v/>
      </c>
      <c r="AJ478" s="108" t="str">
        <f>HYPERLINK('94KMInput'!AG613)</f>
        <v/>
      </c>
      <c r="AK478" s="108" t="str">
        <f>HYPERLINK('94KMInput'!AH613)</f>
        <v/>
      </c>
      <c r="AL478" s="108" t="str">
        <f>HYPERLINK('94KMInput'!AI613)</f>
        <v/>
      </c>
      <c r="AM478" s="108" t="str">
        <f>HYPERLINK('94KMInput'!AJ613)</f>
        <v/>
      </c>
      <c r="AN478" s="108" t="str">
        <f>HYPERLINK('94KMInput'!AK613)</f>
        <v/>
      </c>
      <c r="AO478" s="108" t="str">
        <f>HYPERLINK('94KMInput'!AL613)</f>
        <v/>
      </c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  <c r="BL478" s="88"/>
      <c r="BM478" s="88"/>
      <c r="BN478" s="88"/>
      <c r="BO478" s="88"/>
      <c r="BP478" s="88"/>
      <c r="BQ478" s="88"/>
      <c r="BR478" s="88"/>
      <c r="BS478" s="88"/>
      <c r="BT478" s="88"/>
      <c r="BU478" s="88"/>
      <c r="BV478" s="88"/>
      <c r="BW478" s="88"/>
      <c r="BX478" s="88"/>
      <c r="BY478" s="88"/>
      <c r="BZ478" s="88"/>
      <c r="CA478" s="88"/>
      <c r="CB478" s="88"/>
      <c r="CC478" s="88"/>
      <c r="CD478" s="88"/>
      <c r="CE478" s="88"/>
      <c r="CF478" s="88"/>
      <c r="CG478" s="88"/>
      <c r="CH478" s="88"/>
      <c r="CI478" s="88"/>
      <c r="CJ478" s="88"/>
      <c r="CK478" s="88"/>
      <c r="CL478" s="88"/>
      <c r="CM478" s="88"/>
      <c r="CN478" s="88"/>
      <c r="CO478" s="88"/>
      <c r="CP478" s="88"/>
      <c r="CQ478" s="88"/>
      <c r="CR478" s="88"/>
      <c r="CS478" s="88"/>
      <c r="CT478" s="88"/>
      <c r="CU478" s="88"/>
      <c r="CV478" s="88"/>
      <c r="CW478" s="88"/>
      <c r="CX478" s="88"/>
      <c r="CY478" s="88"/>
      <c r="CZ478" s="88"/>
      <c r="DA478" s="88"/>
      <c r="DB478" s="88"/>
      <c r="DC478" s="88"/>
    </row>
    <row r="479" ht="10.5" customHeight="1">
      <c r="A479" s="87" t="str">
        <f t="shared" si="1"/>
        <v/>
      </c>
      <c r="B479" s="88" t="str">
        <f t="shared" si="2"/>
        <v/>
      </c>
      <c r="C479" s="88" t="str">
        <f t="shared" si="3"/>
        <v/>
      </c>
      <c r="D479" s="89" t="str">
        <f>'94KMInput'!B571</f>
        <v/>
      </c>
      <c r="E479" s="90" t="str">
        <f t="shared" si="19"/>
        <v/>
      </c>
      <c r="F479" s="91" t="str">
        <f>'94KMInput'!H571</f>
        <v/>
      </c>
      <c r="G479" s="90" t="str">
        <f>'94KMInput'!O571</f>
        <v/>
      </c>
      <c r="H479" s="90" t="str">
        <f>'94KMInput'!P571</f>
        <v/>
      </c>
      <c r="I479" s="90" t="str">
        <f>'94KMInput'!R571</f>
        <v/>
      </c>
      <c r="J479" s="91" t="str">
        <f>'94KMInput'!S571</f>
        <v/>
      </c>
      <c r="K479" s="92" t="str">
        <f>'94KMInput'!AD571</f>
        <v/>
      </c>
      <c r="L479" s="93"/>
      <c r="M479" s="94" t="str">
        <f>'94KMInput'!L571</f>
        <v/>
      </c>
      <c r="N479" s="90" t="str">
        <f>IF(M479="","",(IF(Q479='94KMInput'!K571,"","ERROR!")))</f>
        <v/>
      </c>
      <c r="O479" s="95"/>
      <c r="P479" s="96"/>
      <c r="Q479" s="69" t="str">
        <f t="shared" si="20"/>
        <v/>
      </c>
      <c r="R479" s="98"/>
      <c r="S479" s="98"/>
      <c r="T479" s="98"/>
      <c r="U479" s="99"/>
      <c r="V479" s="98"/>
      <c r="W479" s="98"/>
      <c r="X479" s="100" t="str">
        <f t="shared" si="21"/>
        <v/>
      </c>
      <c r="Y479" s="101"/>
      <c r="Z479" s="102"/>
      <c r="AA479" s="102"/>
      <c r="AB479" s="102"/>
      <c r="AC479" s="103" t="str">
        <f>'94KMInput'!T615</f>
        <v/>
      </c>
      <c r="AD479" s="104">
        <f>'94KMInput'!V615-'94KMInput'!U615</f>
        <v>0</v>
      </c>
      <c r="AE479" s="105" t="str">
        <f t="shared" si="4"/>
        <v/>
      </c>
      <c r="AF479" s="106"/>
      <c r="AG479" s="107"/>
      <c r="AH479" s="108" t="str">
        <f>HYPERLINK('94KMInput'!AE614)</f>
        <v/>
      </c>
      <c r="AI479" s="108" t="str">
        <f>HYPERLINK('94KMInput'!AF614)</f>
        <v/>
      </c>
      <c r="AJ479" s="108" t="str">
        <f>HYPERLINK('94KMInput'!AG614)</f>
        <v/>
      </c>
      <c r="AK479" s="108" t="str">
        <f>HYPERLINK('94KMInput'!AH614)</f>
        <v/>
      </c>
      <c r="AL479" s="108" t="str">
        <f>HYPERLINK('94KMInput'!AI614)</f>
        <v/>
      </c>
      <c r="AM479" s="108" t="str">
        <f>HYPERLINK('94KMInput'!AJ614)</f>
        <v/>
      </c>
      <c r="AN479" s="108" t="str">
        <f>HYPERLINK('94KMInput'!AK614)</f>
        <v/>
      </c>
      <c r="AO479" s="108" t="str">
        <f>HYPERLINK('94KMInput'!AL614)</f>
        <v/>
      </c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88"/>
      <c r="BZ479" s="88"/>
      <c r="CA479" s="88"/>
      <c r="CB479" s="88"/>
      <c r="CC479" s="88"/>
      <c r="CD479" s="88"/>
      <c r="CE479" s="88"/>
      <c r="CF479" s="88"/>
      <c r="CG479" s="88"/>
      <c r="CH479" s="88"/>
      <c r="CI479" s="88"/>
      <c r="CJ479" s="88"/>
      <c r="CK479" s="88"/>
      <c r="CL479" s="88"/>
      <c r="CM479" s="88"/>
      <c r="CN479" s="88"/>
      <c r="CO479" s="88"/>
      <c r="CP479" s="88"/>
      <c r="CQ479" s="88"/>
      <c r="CR479" s="88"/>
      <c r="CS479" s="88"/>
      <c r="CT479" s="88"/>
      <c r="CU479" s="88"/>
      <c r="CV479" s="88"/>
      <c r="CW479" s="88"/>
      <c r="CX479" s="88"/>
      <c r="CY479" s="88"/>
      <c r="CZ479" s="88"/>
      <c r="DA479" s="88"/>
      <c r="DB479" s="88"/>
      <c r="DC479" s="88"/>
    </row>
    <row r="480" ht="10.5" customHeight="1">
      <c r="A480" s="87" t="str">
        <f t="shared" si="1"/>
        <v/>
      </c>
      <c r="B480" s="88" t="str">
        <f t="shared" si="2"/>
        <v/>
      </c>
      <c r="C480" s="88" t="str">
        <f t="shared" si="3"/>
        <v/>
      </c>
      <c r="D480" s="89" t="str">
        <f>'94KMInput'!B572</f>
        <v/>
      </c>
      <c r="E480" s="90" t="str">
        <f t="shared" si="19"/>
        <v/>
      </c>
      <c r="F480" s="91" t="str">
        <f>'94KMInput'!H572</f>
        <v/>
      </c>
      <c r="G480" s="90" t="str">
        <f>'94KMInput'!O572</f>
        <v/>
      </c>
      <c r="H480" s="90" t="str">
        <f>'94KMInput'!P572</f>
        <v/>
      </c>
      <c r="I480" s="90" t="str">
        <f>'94KMInput'!R572</f>
        <v/>
      </c>
      <c r="J480" s="91" t="str">
        <f>'94KMInput'!S572</f>
        <v/>
      </c>
      <c r="K480" s="92" t="str">
        <f>'94KMInput'!AD572</f>
        <v/>
      </c>
      <c r="L480" s="93"/>
      <c r="M480" s="94" t="str">
        <f>'94KMInput'!L572</f>
        <v/>
      </c>
      <c r="N480" s="90" t="str">
        <f>IF(M480="","",(IF(Q480='94KMInput'!K572,"","ERROR!")))</f>
        <v/>
      </c>
      <c r="O480" s="95"/>
      <c r="P480" s="96"/>
      <c r="Q480" s="69" t="str">
        <f t="shared" si="20"/>
        <v/>
      </c>
      <c r="R480" s="98"/>
      <c r="S480" s="98"/>
      <c r="T480" s="98"/>
      <c r="U480" s="99"/>
      <c r="V480" s="98"/>
      <c r="W480" s="98"/>
      <c r="X480" s="100" t="str">
        <f t="shared" si="21"/>
        <v/>
      </c>
      <c r="Y480" s="101"/>
      <c r="Z480" s="102"/>
      <c r="AA480" s="102"/>
      <c r="AB480" s="102"/>
      <c r="AC480" s="103" t="str">
        <f>'94KMInput'!T616</f>
        <v/>
      </c>
      <c r="AD480" s="104">
        <f>'94KMInput'!V616-'94KMInput'!U616</f>
        <v>0</v>
      </c>
      <c r="AE480" s="105" t="str">
        <f t="shared" si="4"/>
        <v/>
      </c>
      <c r="AF480" s="106"/>
      <c r="AG480" s="107"/>
      <c r="AH480" s="108" t="str">
        <f>HYPERLINK('94KMInput'!AE615)</f>
        <v/>
      </c>
      <c r="AI480" s="108" t="str">
        <f>HYPERLINK('94KMInput'!AF615)</f>
        <v/>
      </c>
      <c r="AJ480" s="108" t="str">
        <f>HYPERLINK('94KMInput'!AG615)</f>
        <v/>
      </c>
      <c r="AK480" s="108" t="str">
        <f>HYPERLINK('94KMInput'!AH615)</f>
        <v/>
      </c>
      <c r="AL480" s="108" t="str">
        <f>HYPERLINK('94KMInput'!AI615)</f>
        <v/>
      </c>
      <c r="AM480" s="108" t="str">
        <f>HYPERLINK('94KMInput'!AJ615)</f>
        <v/>
      </c>
      <c r="AN480" s="108" t="str">
        <f>HYPERLINK('94KMInput'!AK615)</f>
        <v/>
      </c>
      <c r="AO480" s="108" t="str">
        <f>HYPERLINK('94KMInput'!AL615)</f>
        <v/>
      </c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8"/>
      <c r="CE480" s="88"/>
      <c r="CF480" s="88"/>
      <c r="CG480" s="88"/>
      <c r="CH480" s="88"/>
      <c r="CI480" s="88"/>
      <c r="CJ480" s="88"/>
      <c r="CK480" s="88"/>
      <c r="CL480" s="88"/>
      <c r="CM480" s="88"/>
      <c r="CN480" s="88"/>
      <c r="CO480" s="88"/>
      <c r="CP480" s="88"/>
      <c r="CQ480" s="88"/>
      <c r="CR480" s="88"/>
      <c r="CS480" s="88"/>
      <c r="CT480" s="88"/>
      <c r="CU480" s="88"/>
      <c r="CV480" s="88"/>
      <c r="CW480" s="88"/>
      <c r="CX480" s="88"/>
      <c r="CY480" s="88"/>
      <c r="CZ480" s="88"/>
      <c r="DA480" s="88"/>
      <c r="DB480" s="88"/>
      <c r="DC480" s="88"/>
    </row>
    <row r="481" ht="10.5" customHeight="1">
      <c r="A481" s="87" t="str">
        <f t="shared" si="1"/>
        <v/>
      </c>
      <c r="B481" s="88" t="str">
        <f t="shared" si="2"/>
        <v/>
      </c>
      <c r="C481" s="88" t="str">
        <f t="shared" si="3"/>
        <v/>
      </c>
      <c r="D481" s="89" t="str">
        <f>'94KMInput'!B573</f>
        <v/>
      </c>
      <c r="E481" s="90" t="str">
        <f t="shared" si="19"/>
        <v/>
      </c>
      <c r="F481" s="91" t="str">
        <f>'94KMInput'!H573</f>
        <v/>
      </c>
      <c r="G481" s="90" t="str">
        <f>'94KMInput'!O573</f>
        <v/>
      </c>
      <c r="H481" s="90" t="str">
        <f>'94KMInput'!P573</f>
        <v/>
      </c>
      <c r="I481" s="90" t="str">
        <f>'94KMInput'!R573</f>
        <v/>
      </c>
      <c r="J481" s="91" t="str">
        <f>'94KMInput'!S573</f>
        <v/>
      </c>
      <c r="K481" s="92" t="str">
        <f>'94KMInput'!AD573</f>
        <v/>
      </c>
      <c r="L481" s="93"/>
      <c r="M481" s="94" t="str">
        <f>'94KMInput'!L573</f>
        <v/>
      </c>
      <c r="N481" s="90" t="str">
        <f>IF(M481="","",(IF(Q481='94KMInput'!K573,"","ERROR!")))</f>
        <v/>
      </c>
      <c r="O481" s="95"/>
      <c r="P481" s="96"/>
      <c r="Q481" s="69" t="str">
        <f t="shared" si="20"/>
        <v/>
      </c>
      <c r="R481" s="98"/>
      <c r="S481" s="98"/>
      <c r="T481" s="98"/>
      <c r="U481" s="99"/>
      <c r="V481" s="98"/>
      <c r="W481" s="98"/>
      <c r="X481" s="100" t="str">
        <f t="shared" si="21"/>
        <v/>
      </c>
      <c r="Y481" s="101"/>
      <c r="Z481" s="102"/>
      <c r="AA481" s="102"/>
      <c r="AB481" s="102"/>
      <c r="AC481" s="103" t="str">
        <f>'94KMInput'!T617</f>
        <v/>
      </c>
      <c r="AD481" s="104">
        <f>'94KMInput'!V617-'94KMInput'!U617</f>
        <v>0</v>
      </c>
      <c r="AE481" s="105" t="str">
        <f t="shared" si="4"/>
        <v/>
      </c>
      <c r="AF481" s="106"/>
      <c r="AG481" s="107"/>
      <c r="AH481" s="108" t="str">
        <f>HYPERLINK('94KMInput'!AE616)</f>
        <v/>
      </c>
      <c r="AI481" s="108" t="str">
        <f>HYPERLINK('94KMInput'!AF616)</f>
        <v/>
      </c>
      <c r="AJ481" s="108" t="str">
        <f>HYPERLINK('94KMInput'!AG616)</f>
        <v/>
      </c>
      <c r="AK481" s="108" t="str">
        <f>HYPERLINK('94KMInput'!AH616)</f>
        <v/>
      </c>
      <c r="AL481" s="108" t="str">
        <f>HYPERLINK('94KMInput'!AI616)</f>
        <v/>
      </c>
      <c r="AM481" s="108" t="str">
        <f>HYPERLINK('94KMInput'!AJ616)</f>
        <v/>
      </c>
      <c r="AN481" s="108" t="str">
        <f>HYPERLINK('94KMInput'!AK616)</f>
        <v/>
      </c>
      <c r="AO481" s="108" t="str">
        <f>HYPERLINK('94KMInput'!AL616)</f>
        <v/>
      </c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  <c r="BL481" s="88"/>
      <c r="BM481" s="88"/>
      <c r="BN481" s="88"/>
      <c r="BO481" s="88"/>
      <c r="BP481" s="88"/>
      <c r="BQ481" s="88"/>
      <c r="BR481" s="88"/>
      <c r="BS481" s="88"/>
      <c r="BT481" s="88"/>
      <c r="BU481" s="88"/>
      <c r="BV481" s="88"/>
      <c r="BW481" s="88"/>
      <c r="BX481" s="88"/>
      <c r="BY481" s="88"/>
      <c r="BZ481" s="88"/>
      <c r="CA481" s="88"/>
      <c r="CB481" s="88"/>
      <c r="CC481" s="88"/>
      <c r="CD481" s="88"/>
      <c r="CE481" s="88"/>
      <c r="CF481" s="88"/>
      <c r="CG481" s="88"/>
      <c r="CH481" s="88"/>
      <c r="CI481" s="88"/>
      <c r="CJ481" s="88"/>
      <c r="CK481" s="88"/>
      <c r="CL481" s="88"/>
      <c r="CM481" s="88"/>
      <c r="CN481" s="88"/>
      <c r="CO481" s="88"/>
      <c r="CP481" s="88"/>
      <c r="CQ481" s="88"/>
      <c r="CR481" s="88"/>
      <c r="CS481" s="88"/>
      <c r="CT481" s="88"/>
      <c r="CU481" s="88"/>
      <c r="CV481" s="88"/>
      <c r="CW481" s="88"/>
      <c r="CX481" s="88"/>
      <c r="CY481" s="88"/>
      <c r="CZ481" s="88"/>
      <c r="DA481" s="88"/>
      <c r="DB481" s="88"/>
      <c r="DC481" s="88"/>
    </row>
    <row r="482" ht="10.5" customHeight="1">
      <c r="A482" s="87" t="str">
        <f t="shared" si="1"/>
        <v/>
      </c>
      <c r="B482" s="88" t="str">
        <f t="shared" si="2"/>
        <v/>
      </c>
      <c r="C482" s="88" t="str">
        <f t="shared" si="3"/>
        <v/>
      </c>
      <c r="D482" s="89" t="str">
        <f>'94KMInput'!B574</f>
        <v/>
      </c>
      <c r="E482" s="90" t="str">
        <f t="shared" si="19"/>
        <v/>
      </c>
      <c r="F482" s="91" t="str">
        <f>'94KMInput'!H574</f>
        <v/>
      </c>
      <c r="G482" s="90" t="str">
        <f>'94KMInput'!O574</f>
        <v/>
      </c>
      <c r="H482" s="90" t="str">
        <f>'94KMInput'!P574</f>
        <v/>
      </c>
      <c r="I482" s="90" t="str">
        <f>'94KMInput'!R574</f>
        <v/>
      </c>
      <c r="J482" s="91" t="str">
        <f>'94KMInput'!S574</f>
        <v/>
      </c>
      <c r="K482" s="92" t="str">
        <f>'94KMInput'!AD574</f>
        <v/>
      </c>
      <c r="L482" s="93"/>
      <c r="M482" s="94" t="str">
        <f>'94KMInput'!L574</f>
        <v/>
      </c>
      <c r="N482" s="90" t="str">
        <f>IF(M482="","",(IF(Q482='94KMInput'!K574,"","ERROR!")))</f>
        <v/>
      </c>
      <c r="O482" s="95"/>
      <c r="P482" s="96"/>
      <c r="Q482" s="69" t="str">
        <f t="shared" si="20"/>
        <v/>
      </c>
      <c r="R482" s="98"/>
      <c r="S482" s="98"/>
      <c r="T482" s="98"/>
      <c r="U482" s="99"/>
      <c r="V482" s="98"/>
      <c r="W482" s="98"/>
      <c r="X482" s="100" t="str">
        <f t="shared" si="21"/>
        <v/>
      </c>
      <c r="Y482" s="101"/>
      <c r="Z482" s="102"/>
      <c r="AA482" s="102"/>
      <c r="AB482" s="102"/>
      <c r="AC482" s="103" t="str">
        <f>'94KMInput'!T618</f>
        <v/>
      </c>
      <c r="AD482" s="104">
        <f>'94KMInput'!V618-'94KMInput'!U618</f>
        <v>0</v>
      </c>
      <c r="AE482" s="105" t="str">
        <f t="shared" si="4"/>
        <v/>
      </c>
      <c r="AF482" s="106"/>
      <c r="AG482" s="107"/>
      <c r="AH482" s="108" t="str">
        <f>HYPERLINK('94KMInput'!AE617)</f>
        <v/>
      </c>
      <c r="AI482" s="108" t="str">
        <f>HYPERLINK('94KMInput'!AF617)</f>
        <v/>
      </c>
      <c r="AJ482" s="108" t="str">
        <f>HYPERLINK('94KMInput'!AG617)</f>
        <v/>
      </c>
      <c r="AK482" s="108" t="str">
        <f>HYPERLINK('94KMInput'!AH617)</f>
        <v/>
      </c>
      <c r="AL482" s="108" t="str">
        <f>HYPERLINK('94KMInput'!AI617)</f>
        <v/>
      </c>
      <c r="AM482" s="108" t="str">
        <f>HYPERLINK('94KMInput'!AJ617)</f>
        <v/>
      </c>
      <c r="AN482" s="108" t="str">
        <f>HYPERLINK('94KMInput'!AK617)</f>
        <v/>
      </c>
      <c r="AO482" s="108" t="str">
        <f>HYPERLINK('94KMInput'!AL617)</f>
        <v/>
      </c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  <c r="BL482" s="88"/>
      <c r="BM482" s="88"/>
      <c r="BN482" s="88"/>
      <c r="BO482" s="88"/>
      <c r="BP482" s="88"/>
      <c r="BQ482" s="88"/>
      <c r="BR482" s="88"/>
      <c r="BS482" s="88"/>
      <c r="BT482" s="88"/>
      <c r="BU482" s="88"/>
      <c r="BV482" s="88"/>
      <c r="BW482" s="88"/>
      <c r="BX482" s="88"/>
      <c r="BY482" s="88"/>
      <c r="BZ482" s="88"/>
      <c r="CA482" s="88"/>
      <c r="CB482" s="88"/>
      <c r="CC482" s="88"/>
      <c r="CD482" s="88"/>
      <c r="CE482" s="88"/>
      <c r="CF482" s="88"/>
      <c r="CG482" s="88"/>
      <c r="CH482" s="88"/>
      <c r="CI482" s="88"/>
      <c r="CJ482" s="88"/>
      <c r="CK482" s="88"/>
      <c r="CL482" s="88"/>
      <c r="CM482" s="88"/>
      <c r="CN482" s="88"/>
      <c r="CO482" s="88"/>
      <c r="CP482" s="88"/>
      <c r="CQ482" s="88"/>
      <c r="CR482" s="88"/>
      <c r="CS482" s="88"/>
      <c r="CT482" s="88"/>
      <c r="CU482" s="88"/>
      <c r="CV482" s="88"/>
      <c r="CW482" s="88"/>
      <c r="CX482" s="88"/>
      <c r="CY482" s="88"/>
      <c r="CZ482" s="88"/>
      <c r="DA482" s="88"/>
      <c r="DB482" s="88"/>
      <c r="DC482" s="88"/>
    </row>
    <row r="483" ht="10.5" customHeight="1">
      <c r="A483" s="87" t="str">
        <f t="shared" si="1"/>
        <v/>
      </c>
      <c r="B483" s="88" t="str">
        <f t="shared" si="2"/>
        <v/>
      </c>
      <c r="C483" s="88" t="str">
        <f t="shared" si="3"/>
        <v/>
      </c>
      <c r="D483" s="89" t="str">
        <f>'94KMInput'!B575</f>
        <v/>
      </c>
      <c r="E483" s="90" t="str">
        <f t="shared" si="19"/>
        <v/>
      </c>
      <c r="F483" s="91" t="str">
        <f>'94KMInput'!H575</f>
        <v/>
      </c>
      <c r="G483" s="90" t="str">
        <f>'94KMInput'!O575</f>
        <v/>
      </c>
      <c r="H483" s="90" t="str">
        <f>'94KMInput'!P575</f>
        <v/>
      </c>
      <c r="I483" s="90" t="str">
        <f>'94KMInput'!R575</f>
        <v/>
      </c>
      <c r="J483" s="91" t="str">
        <f>'94KMInput'!S575</f>
        <v/>
      </c>
      <c r="K483" s="92" t="str">
        <f>'94KMInput'!AD575</f>
        <v/>
      </c>
      <c r="L483" s="93"/>
      <c r="M483" s="94" t="str">
        <f>'94KMInput'!L575</f>
        <v/>
      </c>
      <c r="N483" s="90" t="str">
        <f>IF(M483="","",(IF(Q483='94KMInput'!K575,"","ERROR!")))</f>
        <v/>
      </c>
      <c r="O483" s="95"/>
      <c r="P483" s="96"/>
      <c r="Q483" s="69" t="str">
        <f t="shared" si="20"/>
        <v/>
      </c>
      <c r="R483" s="98"/>
      <c r="S483" s="98"/>
      <c r="T483" s="98"/>
      <c r="U483" s="99"/>
      <c r="V483" s="98"/>
      <c r="W483" s="98"/>
      <c r="X483" s="100" t="str">
        <f t="shared" si="21"/>
        <v/>
      </c>
      <c r="Y483" s="101"/>
      <c r="Z483" s="102"/>
      <c r="AA483" s="102"/>
      <c r="AB483" s="102"/>
      <c r="AC483" s="103" t="str">
        <f>'94KMInput'!T619</f>
        <v/>
      </c>
      <c r="AD483" s="104">
        <f>'94KMInput'!V619-'94KMInput'!U619</f>
        <v>0</v>
      </c>
      <c r="AE483" s="105" t="str">
        <f t="shared" si="4"/>
        <v/>
      </c>
      <c r="AF483" s="106"/>
      <c r="AG483" s="107"/>
      <c r="AH483" s="108" t="str">
        <f>HYPERLINK('94KMInput'!AE618)</f>
        <v/>
      </c>
      <c r="AI483" s="108" t="str">
        <f>HYPERLINK('94KMInput'!AF618)</f>
        <v/>
      </c>
      <c r="AJ483" s="108" t="str">
        <f>HYPERLINK('94KMInput'!AG618)</f>
        <v/>
      </c>
      <c r="AK483" s="108" t="str">
        <f>HYPERLINK('94KMInput'!AH618)</f>
        <v/>
      </c>
      <c r="AL483" s="108" t="str">
        <f>HYPERLINK('94KMInput'!AI618)</f>
        <v/>
      </c>
      <c r="AM483" s="108" t="str">
        <f>HYPERLINK('94KMInput'!AJ618)</f>
        <v/>
      </c>
      <c r="AN483" s="108" t="str">
        <f>HYPERLINK('94KMInput'!AK618)</f>
        <v/>
      </c>
      <c r="AO483" s="108" t="str">
        <f>HYPERLINK('94KMInput'!AL618)</f>
        <v/>
      </c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</row>
    <row r="484" ht="10.5" customHeight="1">
      <c r="A484" s="87" t="str">
        <f t="shared" si="1"/>
        <v/>
      </c>
      <c r="B484" s="88" t="str">
        <f t="shared" si="2"/>
        <v/>
      </c>
      <c r="C484" s="88" t="str">
        <f t="shared" si="3"/>
        <v/>
      </c>
      <c r="D484" s="89" t="str">
        <f>'94KMInput'!B576</f>
        <v/>
      </c>
      <c r="E484" s="90" t="str">
        <f t="shared" si="19"/>
        <v/>
      </c>
      <c r="F484" s="91" t="str">
        <f>'94KMInput'!H576</f>
        <v/>
      </c>
      <c r="G484" s="90" t="str">
        <f>'94KMInput'!O576</f>
        <v/>
      </c>
      <c r="H484" s="90" t="str">
        <f>'94KMInput'!P576</f>
        <v/>
      </c>
      <c r="I484" s="90" t="str">
        <f>'94KMInput'!R576</f>
        <v/>
      </c>
      <c r="J484" s="91" t="str">
        <f>'94KMInput'!S576</f>
        <v/>
      </c>
      <c r="K484" s="92" t="str">
        <f>'94KMInput'!AD576</f>
        <v/>
      </c>
      <c r="L484" s="93"/>
      <c r="M484" s="94" t="str">
        <f>'94KMInput'!L576</f>
        <v/>
      </c>
      <c r="N484" s="90" t="str">
        <f>IF(M484="","",(IF(Q484='94KMInput'!K576,"","ERROR!")))</f>
        <v/>
      </c>
      <c r="O484" s="95"/>
      <c r="P484" s="96"/>
      <c r="Q484" s="69" t="str">
        <f t="shared" si="20"/>
        <v/>
      </c>
      <c r="R484" s="98"/>
      <c r="S484" s="98"/>
      <c r="T484" s="98"/>
      <c r="U484" s="99"/>
      <c r="V484" s="98"/>
      <c r="W484" s="98"/>
      <c r="X484" s="100" t="str">
        <f t="shared" si="21"/>
        <v/>
      </c>
      <c r="Y484" s="101"/>
      <c r="Z484" s="102"/>
      <c r="AA484" s="102"/>
      <c r="AB484" s="102"/>
      <c r="AC484" s="103" t="str">
        <f>'94KMInput'!T620</f>
        <v/>
      </c>
      <c r="AD484" s="104">
        <f>'94KMInput'!V620-'94KMInput'!U620</f>
        <v>0</v>
      </c>
      <c r="AE484" s="105" t="str">
        <f t="shared" si="4"/>
        <v/>
      </c>
      <c r="AF484" s="106"/>
      <c r="AG484" s="107"/>
      <c r="AH484" s="108" t="str">
        <f>HYPERLINK('94KMInput'!AE619)</f>
        <v/>
      </c>
      <c r="AI484" s="108" t="str">
        <f>HYPERLINK('94KMInput'!AF619)</f>
        <v/>
      </c>
      <c r="AJ484" s="108" t="str">
        <f>HYPERLINK('94KMInput'!AG619)</f>
        <v/>
      </c>
      <c r="AK484" s="108" t="str">
        <f>HYPERLINK('94KMInput'!AH619)</f>
        <v/>
      </c>
      <c r="AL484" s="108" t="str">
        <f>HYPERLINK('94KMInput'!AI619)</f>
        <v/>
      </c>
      <c r="AM484" s="108" t="str">
        <f>HYPERLINK('94KMInput'!AJ619)</f>
        <v/>
      </c>
      <c r="AN484" s="108" t="str">
        <f>HYPERLINK('94KMInput'!AK619)</f>
        <v/>
      </c>
      <c r="AO484" s="108" t="str">
        <f>HYPERLINK('94KMInput'!AL619)</f>
        <v/>
      </c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  <c r="BL484" s="88"/>
      <c r="BM484" s="88"/>
      <c r="BN484" s="88"/>
      <c r="BO484" s="88"/>
      <c r="BP484" s="88"/>
      <c r="BQ484" s="88"/>
      <c r="BR484" s="88"/>
      <c r="BS484" s="88"/>
      <c r="BT484" s="88"/>
      <c r="BU484" s="88"/>
      <c r="BV484" s="88"/>
      <c r="BW484" s="88"/>
      <c r="BX484" s="88"/>
      <c r="BY484" s="88"/>
      <c r="BZ484" s="88"/>
      <c r="CA484" s="88"/>
      <c r="CB484" s="88"/>
      <c r="CC484" s="88"/>
      <c r="CD484" s="88"/>
      <c r="CE484" s="88"/>
      <c r="CF484" s="88"/>
      <c r="CG484" s="88"/>
      <c r="CH484" s="88"/>
      <c r="CI484" s="88"/>
      <c r="CJ484" s="88"/>
      <c r="CK484" s="88"/>
      <c r="CL484" s="88"/>
      <c r="CM484" s="88"/>
      <c r="CN484" s="88"/>
      <c r="CO484" s="88"/>
      <c r="CP484" s="88"/>
      <c r="CQ484" s="88"/>
      <c r="CR484" s="88"/>
      <c r="CS484" s="88"/>
      <c r="CT484" s="88"/>
      <c r="CU484" s="88"/>
      <c r="CV484" s="88"/>
      <c r="CW484" s="88"/>
      <c r="CX484" s="88"/>
      <c r="CY484" s="88"/>
      <c r="CZ484" s="88"/>
      <c r="DA484" s="88"/>
      <c r="DB484" s="88"/>
      <c r="DC484" s="88"/>
    </row>
    <row r="485" ht="10.5" customHeight="1">
      <c r="A485" s="87" t="str">
        <f t="shared" si="1"/>
        <v/>
      </c>
      <c r="B485" s="88" t="str">
        <f t="shared" si="2"/>
        <v/>
      </c>
      <c r="C485" s="88" t="str">
        <f t="shared" si="3"/>
        <v/>
      </c>
      <c r="D485" s="89" t="str">
        <f>'94KMInput'!B577</f>
        <v/>
      </c>
      <c r="E485" s="90" t="str">
        <f t="shared" si="19"/>
        <v/>
      </c>
      <c r="F485" s="91" t="str">
        <f>'94KMInput'!H577</f>
        <v/>
      </c>
      <c r="G485" s="90" t="str">
        <f>'94KMInput'!O577</f>
        <v/>
      </c>
      <c r="H485" s="90" t="str">
        <f>'94KMInput'!P577</f>
        <v/>
      </c>
      <c r="I485" s="90" t="str">
        <f>'94KMInput'!R577</f>
        <v/>
      </c>
      <c r="J485" s="91" t="str">
        <f>'94KMInput'!S577</f>
        <v/>
      </c>
      <c r="K485" s="92" t="str">
        <f>'94KMInput'!AD577</f>
        <v/>
      </c>
      <c r="L485" s="93"/>
      <c r="M485" s="94" t="str">
        <f>'94KMInput'!L577</f>
        <v/>
      </c>
      <c r="N485" s="90" t="str">
        <f>IF(M485="","",(IF(Q485='94KMInput'!K577,"","ERROR!")))</f>
        <v/>
      </c>
      <c r="O485" s="95"/>
      <c r="P485" s="96"/>
      <c r="Q485" s="69" t="str">
        <f t="shared" si="20"/>
        <v/>
      </c>
      <c r="R485" s="98"/>
      <c r="S485" s="98"/>
      <c r="T485" s="98"/>
      <c r="U485" s="99"/>
      <c r="V485" s="98"/>
      <c r="W485" s="98"/>
      <c r="X485" s="100" t="str">
        <f t="shared" si="21"/>
        <v/>
      </c>
      <c r="Y485" s="101"/>
      <c r="Z485" s="102"/>
      <c r="AA485" s="102"/>
      <c r="AB485" s="102"/>
      <c r="AC485" s="103" t="str">
        <f>'94KMInput'!T621</f>
        <v/>
      </c>
      <c r="AD485" s="104">
        <f>'94KMInput'!V621-'94KMInput'!U621</f>
        <v>0</v>
      </c>
      <c r="AE485" s="105" t="str">
        <f t="shared" si="4"/>
        <v/>
      </c>
      <c r="AF485" s="106"/>
      <c r="AG485" s="107"/>
      <c r="AH485" s="108" t="str">
        <f>HYPERLINK('94KMInput'!AE620)</f>
        <v/>
      </c>
      <c r="AI485" s="108" t="str">
        <f>HYPERLINK('94KMInput'!AF620)</f>
        <v/>
      </c>
      <c r="AJ485" s="108" t="str">
        <f>HYPERLINK('94KMInput'!AG620)</f>
        <v/>
      </c>
      <c r="AK485" s="108" t="str">
        <f>HYPERLINK('94KMInput'!AH620)</f>
        <v/>
      </c>
      <c r="AL485" s="108" t="str">
        <f>HYPERLINK('94KMInput'!AI620)</f>
        <v/>
      </c>
      <c r="AM485" s="108" t="str">
        <f>HYPERLINK('94KMInput'!AJ620)</f>
        <v/>
      </c>
      <c r="AN485" s="108" t="str">
        <f>HYPERLINK('94KMInput'!AK620)</f>
        <v/>
      </c>
      <c r="AO485" s="108" t="str">
        <f>HYPERLINK('94KMInput'!AL620)</f>
        <v/>
      </c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</row>
    <row r="486" ht="10.5" customHeight="1">
      <c r="A486" s="87" t="str">
        <f t="shared" si="1"/>
        <v/>
      </c>
      <c r="B486" s="88" t="str">
        <f t="shared" si="2"/>
        <v/>
      </c>
      <c r="C486" s="88" t="str">
        <f t="shared" si="3"/>
        <v/>
      </c>
      <c r="D486" s="89" t="str">
        <f>'94KMInput'!B578</f>
        <v/>
      </c>
      <c r="E486" s="90" t="str">
        <f t="shared" si="19"/>
        <v/>
      </c>
      <c r="F486" s="91" t="str">
        <f>'94KMInput'!H578</f>
        <v/>
      </c>
      <c r="G486" s="90" t="str">
        <f>'94KMInput'!O578</f>
        <v/>
      </c>
      <c r="H486" s="90" t="str">
        <f>'94KMInput'!P578</f>
        <v/>
      </c>
      <c r="I486" s="90" t="str">
        <f>'94KMInput'!R578</f>
        <v/>
      </c>
      <c r="J486" s="91" t="str">
        <f>'94KMInput'!S578</f>
        <v/>
      </c>
      <c r="K486" s="92" t="str">
        <f>'94KMInput'!AD578</f>
        <v/>
      </c>
      <c r="L486" s="93"/>
      <c r="M486" s="94" t="str">
        <f>'94KMInput'!L578</f>
        <v/>
      </c>
      <c r="N486" s="90" t="str">
        <f>IF(M486="","",(IF(Q486='94KMInput'!K578,"","ERROR!")))</f>
        <v/>
      </c>
      <c r="O486" s="95"/>
      <c r="P486" s="96"/>
      <c r="Q486" s="69" t="str">
        <f t="shared" si="20"/>
        <v/>
      </c>
      <c r="R486" s="98"/>
      <c r="S486" s="98"/>
      <c r="T486" s="98"/>
      <c r="U486" s="99"/>
      <c r="V486" s="98"/>
      <c r="W486" s="98"/>
      <c r="X486" s="100" t="str">
        <f t="shared" si="21"/>
        <v/>
      </c>
      <c r="Y486" s="101"/>
      <c r="Z486" s="102"/>
      <c r="AA486" s="102"/>
      <c r="AB486" s="102"/>
      <c r="AC486" s="103" t="str">
        <f>'94KMInput'!T622</f>
        <v/>
      </c>
      <c r="AD486" s="104">
        <f>'94KMInput'!V622-'94KMInput'!U622</f>
        <v>0</v>
      </c>
      <c r="AE486" s="105" t="str">
        <f t="shared" si="4"/>
        <v/>
      </c>
      <c r="AF486" s="106"/>
      <c r="AG486" s="107"/>
      <c r="AH486" s="108" t="str">
        <f>HYPERLINK('94KMInput'!AE621)</f>
        <v/>
      </c>
      <c r="AI486" s="108" t="str">
        <f>HYPERLINK('94KMInput'!AF621)</f>
        <v/>
      </c>
      <c r="AJ486" s="108" t="str">
        <f>HYPERLINK('94KMInput'!AG621)</f>
        <v/>
      </c>
      <c r="AK486" s="108" t="str">
        <f>HYPERLINK('94KMInput'!AH621)</f>
        <v/>
      </c>
      <c r="AL486" s="108" t="str">
        <f>HYPERLINK('94KMInput'!AI621)</f>
        <v/>
      </c>
      <c r="AM486" s="108" t="str">
        <f>HYPERLINK('94KMInput'!AJ621)</f>
        <v/>
      </c>
      <c r="AN486" s="108" t="str">
        <f>HYPERLINK('94KMInput'!AK621)</f>
        <v/>
      </c>
      <c r="AO486" s="108" t="str">
        <f>HYPERLINK('94KMInput'!AL621)</f>
        <v/>
      </c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  <c r="BL486" s="88"/>
      <c r="BM486" s="88"/>
      <c r="BN486" s="88"/>
      <c r="BO486" s="88"/>
      <c r="BP486" s="88"/>
      <c r="BQ486" s="88"/>
      <c r="BR486" s="88"/>
      <c r="BS486" s="88"/>
      <c r="BT486" s="88"/>
      <c r="BU486" s="88"/>
      <c r="BV486" s="88"/>
      <c r="BW486" s="88"/>
      <c r="BX486" s="88"/>
      <c r="BY486" s="88"/>
      <c r="BZ486" s="88"/>
      <c r="CA486" s="88"/>
      <c r="CB486" s="88"/>
      <c r="CC486" s="88"/>
      <c r="CD486" s="88"/>
      <c r="CE486" s="88"/>
      <c r="CF486" s="88"/>
      <c r="CG486" s="88"/>
      <c r="CH486" s="88"/>
      <c r="CI486" s="88"/>
      <c r="CJ486" s="88"/>
      <c r="CK486" s="88"/>
      <c r="CL486" s="88"/>
      <c r="CM486" s="88"/>
      <c r="CN486" s="88"/>
      <c r="CO486" s="88"/>
      <c r="CP486" s="88"/>
      <c r="CQ486" s="88"/>
      <c r="CR486" s="88"/>
      <c r="CS486" s="88"/>
      <c r="CT486" s="88"/>
      <c r="CU486" s="88"/>
      <c r="CV486" s="88"/>
      <c r="CW486" s="88"/>
      <c r="CX486" s="88"/>
      <c r="CY486" s="88"/>
      <c r="CZ486" s="88"/>
      <c r="DA486" s="88"/>
      <c r="DB486" s="88"/>
      <c r="DC486" s="88"/>
    </row>
    <row r="487" ht="10.5" customHeight="1">
      <c r="A487" s="87" t="str">
        <f t="shared" si="1"/>
        <v/>
      </c>
      <c r="B487" s="88" t="str">
        <f t="shared" si="2"/>
        <v/>
      </c>
      <c r="C487" s="88" t="str">
        <f t="shared" si="3"/>
        <v/>
      </c>
      <c r="D487" s="89" t="str">
        <f>'94KMInput'!B579</f>
        <v/>
      </c>
      <c r="E487" s="90" t="str">
        <f t="shared" si="19"/>
        <v/>
      </c>
      <c r="F487" s="91" t="str">
        <f>'94KMInput'!H579</f>
        <v/>
      </c>
      <c r="G487" s="90" t="str">
        <f>'94KMInput'!O579</f>
        <v/>
      </c>
      <c r="H487" s="90" t="str">
        <f>'94KMInput'!P579</f>
        <v/>
      </c>
      <c r="I487" s="90" t="str">
        <f>'94KMInput'!R579</f>
        <v/>
      </c>
      <c r="J487" s="91" t="str">
        <f>'94KMInput'!S579</f>
        <v/>
      </c>
      <c r="K487" s="92" t="str">
        <f>'94KMInput'!AD579</f>
        <v/>
      </c>
      <c r="L487" s="93"/>
      <c r="M487" s="94" t="str">
        <f>'94KMInput'!L579</f>
        <v/>
      </c>
      <c r="N487" s="90" t="str">
        <f>IF(M487="","",(IF(Q487='94KMInput'!K579,"","ERROR!")))</f>
        <v/>
      </c>
      <c r="O487" s="95"/>
      <c r="P487" s="96"/>
      <c r="Q487" s="69" t="str">
        <f t="shared" si="20"/>
        <v/>
      </c>
      <c r="R487" s="98"/>
      <c r="S487" s="98"/>
      <c r="T487" s="98"/>
      <c r="U487" s="99"/>
      <c r="V487" s="98"/>
      <c r="W487" s="98"/>
      <c r="X487" s="100" t="str">
        <f t="shared" si="21"/>
        <v/>
      </c>
      <c r="Y487" s="101"/>
      <c r="Z487" s="102"/>
      <c r="AA487" s="102"/>
      <c r="AB487" s="102"/>
      <c r="AC487" s="103" t="str">
        <f>'94KMInput'!T623</f>
        <v/>
      </c>
      <c r="AD487" s="104">
        <f>'94KMInput'!V623-'94KMInput'!U623</f>
        <v>0</v>
      </c>
      <c r="AE487" s="105" t="str">
        <f t="shared" si="4"/>
        <v/>
      </c>
      <c r="AF487" s="106"/>
      <c r="AG487" s="107"/>
      <c r="AH487" s="108" t="str">
        <f>HYPERLINK('94KMInput'!AE622)</f>
        <v/>
      </c>
      <c r="AI487" s="108" t="str">
        <f>HYPERLINK('94KMInput'!AF622)</f>
        <v/>
      </c>
      <c r="AJ487" s="108" t="str">
        <f>HYPERLINK('94KMInput'!AG622)</f>
        <v/>
      </c>
      <c r="AK487" s="108" t="str">
        <f>HYPERLINK('94KMInput'!AH622)</f>
        <v/>
      </c>
      <c r="AL487" s="108" t="str">
        <f>HYPERLINK('94KMInput'!AI622)</f>
        <v/>
      </c>
      <c r="AM487" s="108" t="str">
        <f>HYPERLINK('94KMInput'!AJ622)</f>
        <v/>
      </c>
      <c r="AN487" s="108" t="str">
        <f>HYPERLINK('94KMInput'!AK622)</f>
        <v/>
      </c>
      <c r="AO487" s="108" t="str">
        <f>HYPERLINK('94KMInput'!AL622)</f>
        <v/>
      </c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  <c r="BL487" s="88"/>
      <c r="BM487" s="88"/>
      <c r="BN487" s="88"/>
      <c r="BO487" s="88"/>
      <c r="BP487" s="88"/>
      <c r="BQ487" s="88"/>
      <c r="BR487" s="88"/>
      <c r="BS487" s="88"/>
      <c r="BT487" s="88"/>
      <c r="BU487" s="88"/>
      <c r="BV487" s="88"/>
      <c r="BW487" s="88"/>
      <c r="BX487" s="88"/>
      <c r="BY487" s="88"/>
      <c r="BZ487" s="88"/>
      <c r="CA487" s="88"/>
      <c r="CB487" s="88"/>
      <c r="CC487" s="88"/>
      <c r="CD487" s="88"/>
      <c r="CE487" s="88"/>
      <c r="CF487" s="88"/>
      <c r="CG487" s="88"/>
      <c r="CH487" s="88"/>
      <c r="CI487" s="88"/>
      <c r="CJ487" s="88"/>
      <c r="CK487" s="88"/>
      <c r="CL487" s="88"/>
      <c r="CM487" s="88"/>
      <c r="CN487" s="88"/>
      <c r="CO487" s="88"/>
      <c r="CP487" s="88"/>
      <c r="CQ487" s="88"/>
      <c r="CR487" s="88"/>
      <c r="CS487" s="88"/>
      <c r="CT487" s="88"/>
      <c r="CU487" s="88"/>
      <c r="CV487" s="88"/>
      <c r="CW487" s="88"/>
      <c r="CX487" s="88"/>
      <c r="CY487" s="88"/>
      <c r="CZ487" s="88"/>
      <c r="DA487" s="88"/>
      <c r="DB487" s="88"/>
      <c r="DC487" s="88"/>
    </row>
    <row r="488" ht="10.5" customHeight="1">
      <c r="A488" s="87" t="str">
        <f t="shared" si="1"/>
        <v/>
      </c>
      <c r="B488" s="88" t="str">
        <f t="shared" si="2"/>
        <v/>
      </c>
      <c r="C488" s="88" t="str">
        <f t="shared" si="3"/>
        <v/>
      </c>
      <c r="D488" s="89" t="str">
        <f>'94KMInput'!B580</f>
        <v/>
      </c>
      <c r="E488" s="90" t="str">
        <f t="shared" si="19"/>
        <v/>
      </c>
      <c r="F488" s="91" t="str">
        <f>'94KMInput'!H580</f>
        <v/>
      </c>
      <c r="G488" s="90" t="str">
        <f>'94KMInput'!O580</f>
        <v/>
      </c>
      <c r="H488" s="90" t="str">
        <f>'94KMInput'!P580</f>
        <v/>
      </c>
      <c r="I488" s="90" t="str">
        <f>'94KMInput'!R580</f>
        <v/>
      </c>
      <c r="J488" s="91" t="str">
        <f>'94KMInput'!S580</f>
        <v/>
      </c>
      <c r="K488" s="92" t="str">
        <f>'94KMInput'!AD580</f>
        <v/>
      </c>
      <c r="L488" s="93"/>
      <c r="M488" s="94" t="str">
        <f>'94KMInput'!L580</f>
        <v/>
      </c>
      <c r="N488" s="90" t="str">
        <f>IF(M488="","",(IF(Q488='94KMInput'!K580,"","ERROR!")))</f>
        <v/>
      </c>
      <c r="O488" s="95"/>
      <c r="P488" s="96"/>
      <c r="Q488" s="69" t="str">
        <f t="shared" si="20"/>
        <v/>
      </c>
      <c r="R488" s="98"/>
      <c r="S488" s="98"/>
      <c r="T488" s="98"/>
      <c r="U488" s="99"/>
      <c r="V488" s="98"/>
      <c r="W488" s="98"/>
      <c r="X488" s="100" t="str">
        <f t="shared" si="21"/>
        <v/>
      </c>
      <c r="Y488" s="101"/>
      <c r="Z488" s="102"/>
      <c r="AA488" s="102"/>
      <c r="AB488" s="102"/>
      <c r="AC488" s="103" t="str">
        <f>'94KMInput'!T624</f>
        <v/>
      </c>
      <c r="AD488" s="104">
        <f>'94KMInput'!V624-'94KMInput'!U624</f>
        <v>0</v>
      </c>
      <c r="AE488" s="105" t="str">
        <f t="shared" si="4"/>
        <v/>
      </c>
      <c r="AF488" s="106"/>
      <c r="AG488" s="107"/>
      <c r="AH488" s="108" t="str">
        <f>HYPERLINK('94KMInput'!AE623)</f>
        <v/>
      </c>
      <c r="AI488" s="108" t="str">
        <f>HYPERLINK('94KMInput'!AF623)</f>
        <v/>
      </c>
      <c r="AJ488" s="108" t="str">
        <f>HYPERLINK('94KMInput'!AG623)</f>
        <v/>
      </c>
      <c r="AK488" s="108" t="str">
        <f>HYPERLINK('94KMInput'!AH623)</f>
        <v/>
      </c>
      <c r="AL488" s="108" t="str">
        <f>HYPERLINK('94KMInput'!AI623)</f>
        <v/>
      </c>
      <c r="AM488" s="108" t="str">
        <f>HYPERLINK('94KMInput'!AJ623)</f>
        <v/>
      </c>
      <c r="AN488" s="108" t="str">
        <f>HYPERLINK('94KMInput'!AK623)</f>
        <v/>
      </c>
      <c r="AO488" s="108" t="str">
        <f>HYPERLINK('94KMInput'!AL623)</f>
        <v/>
      </c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  <c r="BL488" s="88"/>
      <c r="BM488" s="88"/>
      <c r="BN488" s="88"/>
      <c r="BO488" s="88"/>
      <c r="BP488" s="88"/>
      <c r="BQ488" s="88"/>
      <c r="BR488" s="88"/>
      <c r="BS488" s="88"/>
      <c r="BT488" s="88"/>
      <c r="BU488" s="88"/>
      <c r="BV488" s="88"/>
      <c r="BW488" s="88"/>
      <c r="BX488" s="88"/>
      <c r="BY488" s="88"/>
      <c r="BZ488" s="88"/>
      <c r="CA488" s="88"/>
      <c r="CB488" s="88"/>
      <c r="CC488" s="88"/>
      <c r="CD488" s="88"/>
      <c r="CE488" s="88"/>
      <c r="CF488" s="88"/>
      <c r="CG488" s="88"/>
      <c r="CH488" s="88"/>
      <c r="CI488" s="88"/>
      <c r="CJ488" s="88"/>
      <c r="CK488" s="88"/>
      <c r="CL488" s="88"/>
      <c r="CM488" s="88"/>
      <c r="CN488" s="88"/>
      <c r="CO488" s="88"/>
      <c r="CP488" s="88"/>
      <c r="CQ488" s="88"/>
      <c r="CR488" s="88"/>
      <c r="CS488" s="88"/>
      <c r="CT488" s="88"/>
      <c r="CU488" s="88"/>
      <c r="CV488" s="88"/>
      <c r="CW488" s="88"/>
      <c r="CX488" s="88"/>
      <c r="CY488" s="88"/>
      <c r="CZ488" s="88"/>
      <c r="DA488" s="88"/>
      <c r="DB488" s="88"/>
      <c r="DC488" s="88"/>
    </row>
    <row r="489" ht="10.5" customHeight="1">
      <c r="A489" s="87" t="str">
        <f t="shared" si="1"/>
        <v/>
      </c>
      <c r="B489" s="88" t="str">
        <f t="shared" si="2"/>
        <v/>
      </c>
      <c r="C489" s="88" t="str">
        <f t="shared" si="3"/>
        <v/>
      </c>
      <c r="D489" s="89" t="str">
        <f>'94KMInput'!B581</f>
        <v/>
      </c>
      <c r="E489" s="90" t="str">
        <f t="shared" si="19"/>
        <v/>
      </c>
      <c r="F489" s="91" t="str">
        <f>'94KMInput'!H581</f>
        <v/>
      </c>
      <c r="G489" s="90" t="str">
        <f>'94KMInput'!O581</f>
        <v/>
      </c>
      <c r="H489" s="90" t="str">
        <f>'94KMInput'!P581</f>
        <v/>
      </c>
      <c r="I489" s="90" t="str">
        <f>'94KMInput'!R581</f>
        <v/>
      </c>
      <c r="J489" s="91" t="str">
        <f>'94KMInput'!S581</f>
        <v/>
      </c>
      <c r="K489" s="92" t="str">
        <f>'94KMInput'!AD581</f>
        <v/>
      </c>
      <c r="L489" s="93"/>
      <c r="M489" s="94" t="str">
        <f>'94KMInput'!L581</f>
        <v/>
      </c>
      <c r="N489" s="90" t="str">
        <f>IF(M489="","",(IF(Q489='94KMInput'!K581,"","ERROR!")))</f>
        <v/>
      </c>
      <c r="O489" s="95"/>
      <c r="P489" s="96"/>
      <c r="Q489" s="69" t="str">
        <f t="shared" si="20"/>
        <v/>
      </c>
      <c r="R489" s="98"/>
      <c r="S489" s="98"/>
      <c r="T489" s="98"/>
      <c r="U489" s="99"/>
      <c r="V489" s="98"/>
      <c r="W489" s="98"/>
      <c r="X489" s="100" t="str">
        <f t="shared" si="21"/>
        <v/>
      </c>
      <c r="Y489" s="101"/>
      <c r="Z489" s="102"/>
      <c r="AA489" s="102"/>
      <c r="AB489" s="102"/>
      <c r="AC489" s="103" t="str">
        <f>'94KMInput'!T625</f>
        <v/>
      </c>
      <c r="AD489" s="104">
        <f>'94KMInput'!V625-'94KMInput'!U625</f>
        <v>0</v>
      </c>
      <c r="AE489" s="105" t="str">
        <f t="shared" si="4"/>
        <v/>
      </c>
      <c r="AF489" s="106"/>
      <c r="AG489" s="107"/>
      <c r="AH489" s="108" t="str">
        <f>HYPERLINK('94KMInput'!AE624)</f>
        <v/>
      </c>
      <c r="AI489" s="108" t="str">
        <f>HYPERLINK('94KMInput'!AF624)</f>
        <v/>
      </c>
      <c r="AJ489" s="108" t="str">
        <f>HYPERLINK('94KMInput'!AG624)</f>
        <v/>
      </c>
      <c r="AK489" s="108" t="str">
        <f>HYPERLINK('94KMInput'!AH624)</f>
        <v/>
      </c>
      <c r="AL489" s="108" t="str">
        <f>HYPERLINK('94KMInput'!AI624)</f>
        <v/>
      </c>
      <c r="AM489" s="108" t="str">
        <f>HYPERLINK('94KMInput'!AJ624)</f>
        <v/>
      </c>
      <c r="AN489" s="108" t="str">
        <f>HYPERLINK('94KMInput'!AK624)</f>
        <v/>
      </c>
      <c r="AO489" s="108" t="str">
        <f>HYPERLINK('94KMInput'!AL624)</f>
        <v/>
      </c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  <c r="BL489" s="88"/>
      <c r="BM489" s="88"/>
      <c r="BN489" s="88"/>
      <c r="BO489" s="88"/>
      <c r="BP489" s="88"/>
      <c r="BQ489" s="88"/>
      <c r="BR489" s="88"/>
      <c r="BS489" s="88"/>
      <c r="BT489" s="88"/>
      <c r="BU489" s="88"/>
      <c r="BV489" s="88"/>
      <c r="BW489" s="88"/>
      <c r="BX489" s="88"/>
      <c r="BY489" s="88"/>
      <c r="BZ489" s="88"/>
      <c r="CA489" s="88"/>
      <c r="CB489" s="88"/>
      <c r="CC489" s="88"/>
      <c r="CD489" s="88"/>
      <c r="CE489" s="88"/>
      <c r="CF489" s="88"/>
      <c r="CG489" s="88"/>
      <c r="CH489" s="88"/>
      <c r="CI489" s="88"/>
      <c r="CJ489" s="88"/>
      <c r="CK489" s="88"/>
      <c r="CL489" s="88"/>
      <c r="CM489" s="88"/>
      <c r="CN489" s="88"/>
      <c r="CO489" s="88"/>
      <c r="CP489" s="88"/>
      <c r="CQ489" s="88"/>
      <c r="CR489" s="88"/>
      <c r="CS489" s="88"/>
      <c r="CT489" s="88"/>
      <c r="CU489" s="88"/>
      <c r="CV489" s="88"/>
      <c r="CW489" s="88"/>
      <c r="CX489" s="88"/>
      <c r="CY489" s="88"/>
      <c r="CZ489" s="88"/>
      <c r="DA489" s="88"/>
      <c r="DB489" s="88"/>
      <c r="DC489" s="88"/>
    </row>
    <row r="490" ht="10.5" customHeight="1">
      <c r="A490" s="87" t="str">
        <f t="shared" si="1"/>
        <v/>
      </c>
      <c r="B490" s="88" t="str">
        <f t="shared" si="2"/>
        <v/>
      </c>
      <c r="C490" s="88" t="str">
        <f t="shared" si="3"/>
        <v/>
      </c>
      <c r="D490" s="89" t="str">
        <f>'94KMInput'!B582</f>
        <v/>
      </c>
      <c r="E490" s="90" t="str">
        <f t="shared" si="19"/>
        <v/>
      </c>
      <c r="F490" s="91" t="str">
        <f>'94KMInput'!H582</f>
        <v/>
      </c>
      <c r="G490" s="90" t="str">
        <f>'94KMInput'!O582</f>
        <v/>
      </c>
      <c r="H490" s="90" t="str">
        <f>'94KMInput'!P582</f>
        <v/>
      </c>
      <c r="I490" s="90" t="str">
        <f>'94KMInput'!R582</f>
        <v/>
      </c>
      <c r="J490" s="91" t="str">
        <f>'94KMInput'!S582</f>
        <v/>
      </c>
      <c r="K490" s="92" t="str">
        <f>'94KMInput'!AD582</f>
        <v/>
      </c>
      <c r="L490" s="93"/>
      <c r="M490" s="94" t="str">
        <f>'94KMInput'!L582</f>
        <v/>
      </c>
      <c r="N490" s="90" t="str">
        <f>IF(M490="","",(IF(Q490='94KMInput'!K582,"","ERROR!")))</f>
        <v/>
      </c>
      <c r="O490" s="95"/>
      <c r="P490" s="96"/>
      <c r="Q490" s="69" t="str">
        <f t="shared" si="20"/>
        <v/>
      </c>
      <c r="R490" s="98"/>
      <c r="S490" s="98"/>
      <c r="T490" s="98"/>
      <c r="U490" s="99"/>
      <c r="V490" s="98"/>
      <c r="W490" s="98"/>
      <c r="X490" s="100" t="str">
        <f t="shared" si="21"/>
        <v/>
      </c>
      <c r="Y490" s="101"/>
      <c r="Z490" s="102"/>
      <c r="AA490" s="102"/>
      <c r="AB490" s="102"/>
      <c r="AC490" s="103" t="str">
        <f>'94KMInput'!T626</f>
        <v/>
      </c>
      <c r="AD490" s="104">
        <f>'94KMInput'!V626-'94KMInput'!U626</f>
        <v>0</v>
      </c>
      <c r="AE490" s="105" t="str">
        <f t="shared" si="4"/>
        <v/>
      </c>
      <c r="AF490" s="106"/>
      <c r="AG490" s="107"/>
      <c r="AH490" s="108" t="str">
        <f>HYPERLINK('94KMInput'!AE625)</f>
        <v/>
      </c>
      <c r="AI490" s="108" t="str">
        <f>HYPERLINK('94KMInput'!AF625)</f>
        <v/>
      </c>
      <c r="AJ490" s="108" t="str">
        <f>HYPERLINK('94KMInput'!AG625)</f>
        <v/>
      </c>
      <c r="AK490" s="108" t="str">
        <f>HYPERLINK('94KMInput'!AH625)</f>
        <v/>
      </c>
      <c r="AL490" s="108" t="str">
        <f>HYPERLINK('94KMInput'!AI625)</f>
        <v/>
      </c>
      <c r="AM490" s="108" t="str">
        <f>HYPERLINK('94KMInput'!AJ625)</f>
        <v/>
      </c>
      <c r="AN490" s="108" t="str">
        <f>HYPERLINK('94KMInput'!AK625)</f>
        <v/>
      </c>
      <c r="AO490" s="108" t="str">
        <f>HYPERLINK('94KMInput'!AL625)</f>
        <v/>
      </c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8"/>
      <c r="BY490" s="88"/>
      <c r="BZ490" s="88"/>
      <c r="CA490" s="88"/>
      <c r="CB490" s="88"/>
      <c r="CC490" s="88"/>
      <c r="CD490" s="88"/>
      <c r="CE490" s="88"/>
      <c r="CF490" s="88"/>
      <c r="CG490" s="88"/>
      <c r="CH490" s="88"/>
      <c r="CI490" s="88"/>
      <c r="CJ490" s="88"/>
      <c r="CK490" s="88"/>
      <c r="CL490" s="88"/>
      <c r="CM490" s="88"/>
      <c r="CN490" s="88"/>
      <c r="CO490" s="88"/>
      <c r="CP490" s="88"/>
      <c r="CQ490" s="88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</row>
    <row r="491" ht="10.5" customHeight="1">
      <c r="A491" s="87" t="str">
        <f t="shared" si="1"/>
        <v/>
      </c>
      <c r="B491" s="88" t="str">
        <f t="shared" si="2"/>
        <v/>
      </c>
      <c r="C491" s="88" t="str">
        <f t="shared" si="3"/>
        <v/>
      </c>
      <c r="D491" s="89" t="str">
        <f>'94KMInput'!B583</f>
        <v/>
      </c>
      <c r="E491" s="90" t="str">
        <f t="shared" si="19"/>
        <v/>
      </c>
      <c r="F491" s="91" t="str">
        <f>'94KMInput'!H583</f>
        <v/>
      </c>
      <c r="G491" s="90" t="str">
        <f>'94KMInput'!O583</f>
        <v/>
      </c>
      <c r="H491" s="90" t="str">
        <f>'94KMInput'!P583</f>
        <v/>
      </c>
      <c r="I491" s="90" t="str">
        <f>'94KMInput'!R583</f>
        <v/>
      </c>
      <c r="J491" s="91" t="str">
        <f>'94KMInput'!S583</f>
        <v/>
      </c>
      <c r="K491" s="92" t="str">
        <f>'94KMInput'!AD583</f>
        <v/>
      </c>
      <c r="L491" s="93"/>
      <c r="M491" s="94" t="str">
        <f>'94KMInput'!L583</f>
        <v/>
      </c>
      <c r="N491" s="90" t="str">
        <f>IF(M491="","",(IF(Q491='94KMInput'!K583,"","ERROR!")))</f>
        <v/>
      </c>
      <c r="O491" s="95"/>
      <c r="P491" s="96"/>
      <c r="Q491" s="69" t="str">
        <f t="shared" si="20"/>
        <v/>
      </c>
      <c r="R491" s="98"/>
      <c r="S491" s="98"/>
      <c r="T491" s="98"/>
      <c r="U491" s="99"/>
      <c r="V491" s="98"/>
      <c r="W491" s="98"/>
      <c r="X491" s="100" t="str">
        <f t="shared" si="21"/>
        <v/>
      </c>
      <c r="Y491" s="101"/>
      <c r="Z491" s="102"/>
      <c r="AA491" s="102"/>
      <c r="AB491" s="102"/>
      <c r="AC491" s="103" t="str">
        <f>'94KMInput'!T627</f>
        <v/>
      </c>
      <c r="AD491" s="104">
        <f>'94KMInput'!V627-'94KMInput'!U627</f>
        <v>0</v>
      </c>
      <c r="AE491" s="105" t="str">
        <f t="shared" si="4"/>
        <v/>
      </c>
      <c r="AF491" s="106"/>
      <c r="AG491" s="107"/>
      <c r="AH491" s="108" t="str">
        <f>HYPERLINK('94KMInput'!AE626)</f>
        <v/>
      </c>
      <c r="AI491" s="108" t="str">
        <f>HYPERLINK('94KMInput'!AF626)</f>
        <v/>
      </c>
      <c r="AJ491" s="108" t="str">
        <f>HYPERLINK('94KMInput'!AG626)</f>
        <v/>
      </c>
      <c r="AK491" s="108" t="str">
        <f>HYPERLINK('94KMInput'!AH626)</f>
        <v/>
      </c>
      <c r="AL491" s="108" t="str">
        <f>HYPERLINK('94KMInput'!AI626)</f>
        <v/>
      </c>
      <c r="AM491" s="108" t="str">
        <f>HYPERLINK('94KMInput'!AJ626)</f>
        <v/>
      </c>
      <c r="AN491" s="108" t="str">
        <f>HYPERLINK('94KMInput'!AK626)</f>
        <v/>
      </c>
      <c r="AO491" s="108" t="str">
        <f>HYPERLINK('94KMInput'!AL626)</f>
        <v/>
      </c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8"/>
      <c r="BY491" s="88"/>
      <c r="BZ491" s="88"/>
      <c r="CA491" s="88"/>
      <c r="CB491" s="88"/>
      <c r="CC491" s="88"/>
      <c r="CD491" s="88"/>
      <c r="CE491" s="88"/>
      <c r="CF491" s="88"/>
      <c r="CG491" s="88"/>
      <c r="CH491" s="88"/>
      <c r="CI491" s="88"/>
      <c r="CJ491" s="88"/>
      <c r="CK491" s="88"/>
      <c r="CL491" s="88"/>
      <c r="CM491" s="88"/>
      <c r="CN491" s="88"/>
      <c r="CO491" s="88"/>
      <c r="CP491" s="88"/>
      <c r="CQ491" s="88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</row>
    <row r="492" ht="10.5" customHeight="1">
      <c r="A492" s="87" t="str">
        <f t="shared" si="1"/>
        <v/>
      </c>
      <c r="B492" s="88" t="str">
        <f t="shared" si="2"/>
        <v/>
      </c>
      <c r="C492" s="88" t="str">
        <f t="shared" si="3"/>
        <v/>
      </c>
      <c r="D492" s="89" t="str">
        <f>'94KMInput'!B584</f>
        <v/>
      </c>
      <c r="E492" s="90" t="str">
        <f t="shared" si="19"/>
        <v/>
      </c>
      <c r="F492" s="91" t="str">
        <f>'94KMInput'!H584</f>
        <v/>
      </c>
      <c r="G492" s="90" t="str">
        <f>'94KMInput'!O584</f>
        <v/>
      </c>
      <c r="H492" s="90" t="str">
        <f>'94KMInput'!P584</f>
        <v/>
      </c>
      <c r="I492" s="90" t="str">
        <f>'94KMInput'!R584</f>
        <v/>
      </c>
      <c r="J492" s="91" t="str">
        <f>'94KMInput'!S584</f>
        <v/>
      </c>
      <c r="K492" s="92" t="str">
        <f>'94KMInput'!AD584</f>
        <v/>
      </c>
      <c r="L492" s="93"/>
      <c r="M492" s="94" t="str">
        <f>'94KMInput'!L584</f>
        <v/>
      </c>
      <c r="N492" s="90" t="str">
        <f>IF(M492="","",(IF(Q492='94KMInput'!K584,"","ERROR!")))</f>
        <v/>
      </c>
      <c r="O492" s="95"/>
      <c r="P492" s="96"/>
      <c r="Q492" s="69" t="str">
        <f t="shared" si="20"/>
        <v/>
      </c>
      <c r="R492" s="98"/>
      <c r="S492" s="98"/>
      <c r="T492" s="98"/>
      <c r="U492" s="99"/>
      <c r="V492" s="98"/>
      <c r="W492" s="98"/>
      <c r="X492" s="100" t="str">
        <f t="shared" si="21"/>
        <v/>
      </c>
      <c r="Y492" s="101"/>
      <c r="Z492" s="102"/>
      <c r="AA492" s="102"/>
      <c r="AB492" s="102"/>
      <c r="AC492" s="103" t="str">
        <f>'94KMInput'!T628</f>
        <v/>
      </c>
      <c r="AD492" s="104">
        <f>'94KMInput'!V628-'94KMInput'!U628</f>
        <v>0</v>
      </c>
      <c r="AE492" s="105" t="str">
        <f t="shared" si="4"/>
        <v/>
      </c>
      <c r="AF492" s="106"/>
      <c r="AG492" s="107"/>
      <c r="AH492" s="108" t="str">
        <f>HYPERLINK('94KMInput'!AE627)</f>
        <v/>
      </c>
      <c r="AI492" s="108" t="str">
        <f>HYPERLINK('94KMInput'!AF627)</f>
        <v/>
      </c>
      <c r="AJ492" s="108" t="str">
        <f>HYPERLINK('94KMInput'!AG627)</f>
        <v/>
      </c>
      <c r="AK492" s="108" t="str">
        <f>HYPERLINK('94KMInput'!AH627)</f>
        <v/>
      </c>
      <c r="AL492" s="108" t="str">
        <f>HYPERLINK('94KMInput'!AI627)</f>
        <v/>
      </c>
      <c r="AM492" s="108" t="str">
        <f>HYPERLINK('94KMInput'!AJ627)</f>
        <v/>
      </c>
      <c r="AN492" s="108" t="str">
        <f>HYPERLINK('94KMInput'!AK627)</f>
        <v/>
      </c>
      <c r="AO492" s="108" t="str">
        <f>HYPERLINK('94KMInput'!AL627)</f>
        <v/>
      </c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8"/>
      <c r="BY492" s="88"/>
      <c r="BZ492" s="88"/>
      <c r="CA492" s="88"/>
      <c r="CB492" s="88"/>
      <c r="CC492" s="88"/>
      <c r="CD492" s="88"/>
      <c r="CE492" s="88"/>
      <c r="CF492" s="88"/>
      <c r="CG492" s="88"/>
      <c r="CH492" s="88"/>
      <c r="CI492" s="88"/>
      <c r="CJ492" s="88"/>
      <c r="CK492" s="88"/>
      <c r="CL492" s="88"/>
      <c r="CM492" s="88"/>
      <c r="CN492" s="88"/>
      <c r="CO492" s="88"/>
      <c r="CP492" s="88"/>
      <c r="CQ492" s="88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</row>
    <row r="493" ht="10.5" customHeight="1">
      <c r="A493" s="87" t="str">
        <f t="shared" si="1"/>
        <v/>
      </c>
      <c r="B493" s="88" t="str">
        <f t="shared" si="2"/>
        <v/>
      </c>
      <c r="C493" s="88" t="str">
        <f t="shared" si="3"/>
        <v/>
      </c>
      <c r="D493" s="89" t="str">
        <f>'94KMInput'!B585</f>
        <v/>
      </c>
      <c r="E493" s="90" t="str">
        <f t="shared" si="19"/>
        <v/>
      </c>
      <c r="F493" s="91" t="str">
        <f>'94KMInput'!H585</f>
        <v/>
      </c>
      <c r="G493" s="90" t="str">
        <f>'94KMInput'!O585</f>
        <v/>
      </c>
      <c r="H493" s="90" t="str">
        <f>'94KMInput'!P585</f>
        <v/>
      </c>
      <c r="I493" s="90" t="str">
        <f>'94KMInput'!R585</f>
        <v/>
      </c>
      <c r="J493" s="91" t="str">
        <f>'94KMInput'!S585</f>
        <v/>
      </c>
      <c r="K493" s="92" t="str">
        <f>'94KMInput'!AD585</f>
        <v/>
      </c>
      <c r="L493" s="93"/>
      <c r="M493" s="94" t="str">
        <f>'94KMInput'!L585</f>
        <v/>
      </c>
      <c r="N493" s="90" t="str">
        <f>IF(M493="","",(IF(Q493='94KMInput'!K585,"","ERROR!")))</f>
        <v/>
      </c>
      <c r="O493" s="95"/>
      <c r="P493" s="96"/>
      <c r="Q493" s="69" t="str">
        <f t="shared" si="20"/>
        <v/>
      </c>
      <c r="R493" s="98"/>
      <c r="S493" s="98"/>
      <c r="T493" s="98"/>
      <c r="U493" s="99"/>
      <c r="V493" s="98"/>
      <c r="W493" s="98"/>
      <c r="X493" s="100" t="str">
        <f t="shared" si="21"/>
        <v/>
      </c>
      <c r="Y493" s="101"/>
      <c r="Z493" s="102"/>
      <c r="AA493" s="102"/>
      <c r="AB493" s="102"/>
      <c r="AC493" s="103" t="str">
        <f>'94KMInput'!T629</f>
        <v/>
      </c>
      <c r="AD493" s="104">
        <f>'94KMInput'!V629-'94KMInput'!U629</f>
        <v>0</v>
      </c>
      <c r="AE493" s="105" t="str">
        <f t="shared" si="4"/>
        <v/>
      </c>
      <c r="AF493" s="106"/>
      <c r="AG493" s="107"/>
      <c r="AH493" s="108" t="str">
        <f>HYPERLINK('94KMInput'!AE628)</f>
        <v/>
      </c>
      <c r="AI493" s="108" t="str">
        <f>HYPERLINK('94KMInput'!AF628)</f>
        <v/>
      </c>
      <c r="AJ493" s="108" t="str">
        <f>HYPERLINK('94KMInput'!AG628)</f>
        <v/>
      </c>
      <c r="AK493" s="108" t="str">
        <f>HYPERLINK('94KMInput'!AH628)</f>
        <v/>
      </c>
      <c r="AL493" s="108" t="str">
        <f>HYPERLINK('94KMInput'!AI628)</f>
        <v/>
      </c>
      <c r="AM493" s="108" t="str">
        <f>HYPERLINK('94KMInput'!AJ628)</f>
        <v/>
      </c>
      <c r="AN493" s="108" t="str">
        <f>HYPERLINK('94KMInput'!AK628)</f>
        <v/>
      </c>
      <c r="AO493" s="108" t="str">
        <f>HYPERLINK('94KMInput'!AL628)</f>
        <v/>
      </c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8"/>
      <c r="BY493" s="88"/>
      <c r="BZ493" s="88"/>
      <c r="CA493" s="88"/>
      <c r="CB493" s="88"/>
      <c r="CC493" s="88"/>
      <c r="CD493" s="88"/>
      <c r="CE493" s="88"/>
      <c r="CF493" s="88"/>
      <c r="CG493" s="88"/>
      <c r="CH493" s="88"/>
      <c r="CI493" s="88"/>
      <c r="CJ493" s="88"/>
      <c r="CK493" s="88"/>
      <c r="CL493" s="88"/>
      <c r="CM493" s="88"/>
      <c r="CN493" s="88"/>
      <c r="CO493" s="88"/>
      <c r="CP493" s="88"/>
      <c r="CQ493" s="88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</row>
    <row r="494" ht="10.5" customHeight="1">
      <c r="A494" s="87" t="str">
        <f t="shared" si="1"/>
        <v/>
      </c>
      <c r="B494" s="88" t="str">
        <f t="shared" si="2"/>
        <v/>
      </c>
      <c r="C494" s="88" t="str">
        <f t="shared" si="3"/>
        <v/>
      </c>
      <c r="D494" s="89" t="str">
        <f>'94KMInput'!B586</f>
        <v/>
      </c>
      <c r="E494" s="90" t="str">
        <f t="shared" si="19"/>
        <v/>
      </c>
      <c r="F494" s="91" t="str">
        <f>'94KMInput'!H586</f>
        <v/>
      </c>
      <c r="G494" s="90" t="str">
        <f>'94KMInput'!O586</f>
        <v/>
      </c>
      <c r="H494" s="90" t="str">
        <f>'94KMInput'!P586</f>
        <v/>
      </c>
      <c r="I494" s="90" t="str">
        <f>'94KMInput'!R586</f>
        <v/>
      </c>
      <c r="J494" s="91" t="str">
        <f>'94KMInput'!S586</f>
        <v/>
      </c>
      <c r="K494" s="92" t="str">
        <f>'94KMInput'!AD586</f>
        <v/>
      </c>
      <c r="L494" s="93"/>
      <c r="M494" s="94" t="str">
        <f>'94KMInput'!L586</f>
        <v/>
      </c>
      <c r="N494" s="90" t="str">
        <f>IF(M494="","",(IF(Q494='94KMInput'!K586,"","ERROR!")))</f>
        <v/>
      </c>
      <c r="O494" s="95"/>
      <c r="P494" s="96"/>
      <c r="Q494" s="69" t="str">
        <f t="shared" si="20"/>
        <v/>
      </c>
      <c r="R494" s="98"/>
      <c r="S494" s="98"/>
      <c r="T494" s="98"/>
      <c r="U494" s="99"/>
      <c r="V494" s="98"/>
      <c r="W494" s="98"/>
      <c r="X494" s="100" t="str">
        <f t="shared" si="21"/>
        <v/>
      </c>
      <c r="Y494" s="101"/>
      <c r="Z494" s="102"/>
      <c r="AA494" s="102"/>
      <c r="AB494" s="102"/>
      <c r="AC494" s="103" t="str">
        <f>'94KMInput'!T630</f>
        <v/>
      </c>
      <c r="AD494" s="104">
        <f>'94KMInput'!V630-'94KMInput'!U630</f>
        <v>0</v>
      </c>
      <c r="AE494" s="105" t="str">
        <f t="shared" si="4"/>
        <v/>
      </c>
      <c r="AF494" s="106"/>
      <c r="AG494" s="107"/>
      <c r="AH494" s="108" t="str">
        <f>HYPERLINK('94KMInput'!AE629)</f>
        <v/>
      </c>
      <c r="AI494" s="108" t="str">
        <f>HYPERLINK('94KMInput'!AF629)</f>
        <v/>
      </c>
      <c r="AJ494" s="108" t="str">
        <f>HYPERLINK('94KMInput'!AG629)</f>
        <v/>
      </c>
      <c r="AK494" s="108" t="str">
        <f>HYPERLINK('94KMInput'!AH629)</f>
        <v/>
      </c>
      <c r="AL494" s="108" t="str">
        <f>HYPERLINK('94KMInput'!AI629)</f>
        <v/>
      </c>
      <c r="AM494" s="108" t="str">
        <f>HYPERLINK('94KMInput'!AJ629)</f>
        <v/>
      </c>
      <c r="AN494" s="108" t="str">
        <f>HYPERLINK('94KMInput'!AK629)</f>
        <v/>
      </c>
      <c r="AO494" s="108" t="str">
        <f>HYPERLINK('94KMInput'!AL629)</f>
        <v/>
      </c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8"/>
      <c r="BY494" s="88"/>
      <c r="BZ494" s="88"/>
      <c r="CA494" s="88"/>
      <c r="CB494" s="88"/>
      <c r="CC494" s="88"/>
      <c r="CD494" s="88"/>
      <c r="CE494" s="88"/>
      <c r="CF494" s="88"/>
      <c r="CG494" s="88"/>
      <c r="CH494" s="88"/>
      <c r="CI494" s="88"/>
      <c r="CJ494" s="88"/>
      <c r="CK494" s="88"/>
      <c r="CL494" s="88"/>
      <c r="CM494" s="88"/>
      <c r="CN494" s="88"/>
      <c r="CO494" s="88"/>
      <c r="CP494" s="88"/>
      <c r="CQ494" s="88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</row>
    <row r="495" ht="10.5" customHeight="1">
      <c r="A495" s="87" t="str">
        <f t="shared" si="1"/>
        <v/>
      </c>
      <c r="B495" s="88" t="str">
        <f t="shared" si="2"/>
        <v/>
      </c>
      <c r="C495" s="88" t="str">
        <f t="shared" si="3"/>
        <v/>
      </c>
      <c r="D495" s="89" t="str">
        <f>'94KMInput'!B587</f>
        <v/>
      </c>
      <c r="E495" s="90" t="str">
        <f t="shared" si="19"/>
        <v/>
      </c>
      <c r="F495" s="91" t="str">
        <f>'94KMInput'!H587</f>
        <v/>
      </c>
      <c r="G495" s="90" t="str">
        <f>'94KMInput'!O587</f>
        <v/>
      </c>
      <c r="H495" s="90" t="str">
        <f>'94KMInput'!P587</f>
        <v/>
      </c>
      <c r="I495" s="90" t="str">
        <f>'94KMInput'!R587</f>
        <v/>
      </c>
      <c r="J495" s="91" t="str">
        <f>'94KMInput'!S587</f>
        <v/>
      </c>
      <c r="K495" s="92" t="str">
        <f>'94KMInput'!AD587</f>
        <v/>
      </c>
      <c r="L495" s="93"/>
      <c r="M495" s="94" t="str">
        <f>'94KMInput'!L587</f>
        <v/>
      </c>
      <c r="N495" s="90" t="str">
        <f>IF(M495="","",(IF(Q495='94KMInput'!K587,"","ERROR!")))</f>
        <v/>
      </c>
      <c r="O495" s="95"/>
      <c r="P495" s="96"/>
      <c r="Q495" s="69" t="str">
        <f t="shared" si="20"/>
        <v/>
      </c>
      <c r="R495" s="98"/>
      <c r="S495" s="98"/>
      <c r="T495" s="98"/>
      <c r="U495" s="99"/>
      <c r="V495" s="98"/>
      <c r="W495" s="98"/>
      <c r="X495" s="100" t="str">
        <f t="shared" si="21"/>
        <v/>
      </c>
      <c r="Y495" s="101"/>
      <c r="Z495" s="102"/>
      <c r="AA495" s="102"/>
      <c r="AB495" s="102"/>
      <c r="AC495" s="103" t="str">
        <f>'94KMInput'!T631</f>
        <v/>
      </c>
      <c r="AD495" s="104">
        <f>'94KMInput'!V631-'94KMInput'!U631</f>
        <v>0</v>
      </c>
      <c r="AE495" s="105" t="str">
        <f t="shared" si="4"/>
        <v/>
      </c>
      <c r="AF495" s="106"/>
      <c r="AG495" s="107"/>
      <c r="AH495" s="108" t="str">
        <f>HYPERLINK('94KMInput'!AE630)</f>
        <v/>
      </c>
      <c r="AI495" s="108" t="str">
        <f>HYPERLINK('94KMInput'!AF630)</f>
        <v/>
      </c>
      <c r="AJ495" s="108" t="str">
        <f>HYPERLINK('94KMInput'!AG630)</f>
        <v/>
      </c>
      <c r="AK495" s="108" t="str">
        <f>HYPERLINK('94KMInput'!AH630)</f>
        <v/>
      </c>
      <c r="AL495" s="108" t="str">
        <f>HYPERLINK('94KMInput'!AI630)</f>
        <v/>
      </c>
      <c r="AM495" s="108" t="str">
        <f>HYPERLINK('94KMInput'!AJ630)</f>
        <v/>
      </c>
      <c r="AN495" s="108" t="str">
        <f>HYPERLINK('94KMInput'!AK630)</f>
        <v/>
      </c>
      <c r="AO495" s="108" t="str">
        <f>HYPERLINK('94KMInput'!AL630)</f>
        <v/>
      </c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8"/>
      <c r="BY495" s="88"/>
      <c r="BZ495" s="88"/>
      <c r="CA495" s="88"/>
      <c r="CB495" s="88"/>
      <c r="CC495" s="88"/>
      <c r="CD495" s="88"/>
      <c r="CE495" s="88"/>
      <c r="CF495" s="88"/>
      <c r="CG495" s="88"/>
      <c r="CH495" s="88"/>
      <c r="CI495" s="88"/>
      <c r="CJ495" s="88"/>
      <c r="CK495" s="88"/>
      <c r="CL495" s="88"/>
      <c r="CM495" s="88"/>
      <c r="CN495" s="88"/>
      <c r="CO495" s="88"/>
      <c r="CP495" s="88"/>
      <c r="CQ495" s="88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</row>
    <row r="496" ht="10.5" customHeight="1">
      <c r="A496" s="87" t="str">
        <f t="shared" si="1"/>
        <v/>
      </c>
      <c r="B496" s="88" t="str">
        <f t="shared" si="2"/>
        <v/>
      </c>
      <c r="C496" s="88" t="str">
        <f t="shared" si="3"/>
        <v/>
      </c>
      <c r="D496" s="89" t="str">
        <f>'94KMInput'!B588</f>
        <v/>
      </c>
      <c r="E496" s="90" t="str">
        <f t="shared" si="19"/>
        <v/>
      </c>
      <c r="F496" s="91" t="str">
        <f>'94KMInput'!H588</f>
        <v/>
      </c>
      <c r="G496" s="90" t="str">
        <f>'94KMInput'!O588</f>
        <v/>
      </c>
      <c r="H496" s="90" t="str">
        <f>'94KMInput'!P588</f>
        <v/>
      </c>
      <c r="I496" s="90" t="str">
        <f>'94KMInput'!R588</f>
        <v/>
      </c>
      <c r="J496" s="91" t="str">
        <f>'94KMInput'!S588</f>
        <v/>
      </c>
      <c r="K496" s="92" t="str">
        <f>'94KMInput'!AD588</f>
        <v/>
      </c>
      <c r="L496" s="93"/>
      <c r="M496" s="94" t="str">
        <f>'94KMInput'!L588</f>
        <v/>
      </c>
      <c r="N496" s="90" t="str">
        <f>IF(M496="","",(IF(Q496='94KMInput'!K588,"","ERROR!")))</f>
        <v/>
      </c>
      <c r="O496" s="95"/>
      <c r="P496" s="96"/>
      <c r="Q496" s="69" t="str">
        <f t="shared" si="20"/>
        <v/>
      </c>
      <c r="R496" s="98"/>
      <c r="S496" s="98"/>
      <c r="T496" s="98"/>
      <c r="U496" s="99"/>
      <c r="V496" s="98"/>
      <c r="W496" s="98"/>
      <c r="X496" s="100" t="str">
        <f t="shared" si="21"/>
        <v/>
      </c>
      <c r="Y496" s="101"/>
      <c r="Z496" s="102"/>
      <c r="AA496" s="102"/>
      <c r="AB496" s="102"/>
      <c r="AC496" s="103" t="str">
        <f>'94KMInput'!T632</f>
        <v/>
      </c>
      <c r="AD496" s="104">
        <f>'94KMInput'!V632-'94KMInput'!U632</f>
        <v>0</v>
      </c>
      <c r="AE496" s="105" t="str">
        <f t="shared" si="4"/>
        <v/>
      </c>
      <c r="AF496" s="106"/>
      <c r="AG496" s="107"/>
      <c r="AH496" s="108" t="str">
        <f>HYPERLINK('94KMInput'!AE631)</f>
        <v/>
      </c>
      <c r="AI496" s="108" t="str">
        <f>HYPERLINK('94KMInput'!AF631)</f>
        <v/>
      </c>
      <c r="AJ496" s="108" t="str">
        <f>HYPERLINK('94KMInput'!AG631)</f>
        <v/>
      </c>
      <c r="AK496" s="108" t="str">
        <f>HYPERLINK('94KMInput'!AH631)</f>
        <v/>
      </c>
      <c r="AL496" s="108" t="str">
        <f>HYPERLINK('94KMInput'!AI631)</f>
        <v/>
      </c>
      <c r="AM496" s="108" t="str">
        <f>HYPERLINK('94KMInput'!AJ631)</f>
        <v/>
      </c>
      <c r="AN496" s="108" t="str">
        <f>HYPERLINK('94KMInput'!AK631)</f>
        <v/>
      </c>
      <c r="AO496" s="108" t="str">
        <f>HYPERLINK('94KMInput'!AL631)</f>
        <v/>
      </c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8"/>
      <c r="BY496" s="88"/>
      <c r="BZ496" s="88"/>
      <c r="CA496" s="88"/>
      <c r="CB496" s="88"/>
      <c r="CC496" s="88"/>
      <c r="CD496" s="88"/>
      <c r="CE496" s="88"/>
      <c r="CF496" s="88"/>
      <c r="CG496" s="88"/>
      <c r="CH496" s="88"/>
      <c r="CI496" s="88"/>
      <c r="CJ496" s="88"/>
      <c r="CK496" s="88"/>
      <c r="CL496" s="88"/>
      <c r="CM496" s="88"/>
      <c r="CN496" s="88"/>
      <c r="CO496" s="88"/>
      <c r="CP496" s="88"/>
      <c r="CQ496" s="88"/>
      <c r="CR496" s="88"/>
      <c r="CS496" s="88"/>
      <c r="CT496" s="88"/>
      <c r="CU496" s="88"/>
      <c r="CV496" s="88"/>
      <c r="CW496" s="88"/>
      <c r="CX496" s="88"/>
      <c r="CY496" s="88"/>
      <c r="CZ496" s="88"/>
      <c r="DA496" s="88"/>
      <c r="DB496" s="88"/>
      <c r="DC496" s="88"/>
    </row>
    <row r="497" ht="10.5" customHeight="1">
      <c r="A497" s="87" t="str">
        <f t="shared" si="1"/>
        <v/>
      </c>
      <c r="B497" s="88" t="str">
        <f t="shared" si="2"/>
        <v/>
      </c>
      <c r="C497" s="88" t="str">
        <f t="shared" si="3"/>
        <v/>
      </c>
      <c r="D497" s="89" t="str">
        <f>'94KMInput'!B589</f>
        <v/>
      </c>
      <c r="E497" s="90" t="str">
        <f t="shared" si="19"/>
        <v/>
      </c>
      <c r="F497" s="91" t="str">
        <f>'94KMInput'!H589</f>
        <v/>
      </c>
      <c r="G497" s="90" t="str">
        <f>'94KMInput'!O589</f>
        <v/>
      </c>
      <c r="H497" s="90" t="str">
        <f>'94KMInput'!P589</f>
        <v/>
      </c>
      <c r="I497" s="90" t="str">
        <f>'94KMInput'!R589</f>
        <v/>
      </c>
      <c r="J497" s="91" t="str">
        <f>'94KMInput'!S589</f>
        <v/>
      </c>
      <c r="K497" s="92" t="str">
        <f>'94KMInput'!AD589</f>
        <v/>
      </c>
      <c r="L497" s="93"/>
      <c r="M497" s="94" t="str">
        <f>'94KMInput'!L589</f>
        <v/>
      </c>
      <c r="N497" s="90" t="str">
        <f>IF(M497="","",(IF(Q497='94KMInput'!K589,"","ERROR!")))</f>
        <v/>
      </c>
      <c r="O497" s="95"/>
      <c r="P497" s="96"/>
      <c r="Q497" s="69" t="str">
        <f t="shared" si="20"/>
        <v/>
      </c>
      <c r="R497" s="98"/>
      <c r="S497" s="98"/>
      <c r="T497" s="98"/>
      <c r="U497" s="99"/>
      <c r="V497" s="98"/>
      <c r="W497" s="98"/>
      <c r="X497" s="100" t="str">
        <f t="shared" si="21"/>
        <v/>
      </c>
      <c r="Y497" s="101"/>
      <c r="Z497" s="102"/>
      <c r="AA497" s="102"/>
      <c r="AB497" s="102"/>
      <c r="AC497" s="103" t="str">
        <f>'94KMInput'!T633</f>
        <v/>
      </c>
      <c r="AD497" s="104">
        <f>'94KMInput'!V633-'94KMInput'!U633</f>
        <v>0</v>
      </c>
      <c r="AE497" s="105" t="str">
        <f t="shared" si="4"/>
        <v/>
      </c>
      <c r="AF497" s="106"/>
      <c r="AG497" s="107"/>
      <c r="AH497" s="108" t="str">
        <f>HYPERLINK('94KMInput'!AE632)</f>
        <v/>
      </c>
      <c r="AI497" s="108" t="str">
        <f>HYPERLINK('94KMInput'!AF632)</f>
        <v/>
      </c>
      <c r="AJ497" s="108" t="str">
        <f>HYPERLINK('94KMInput'!AG632)</f>
        <v/>
      </c>
      <c r="AK497" s="108" t="str">
        <f>HYPERLINK('94KMInput'!AH632)</f>
        <v/>
      </c>
      <c r="AL497" s="108" t="str">
        <f>HYPERLINK('94KMInput'!AI632)</f>
        <v/>
      </c>
      <c r="AM497" s="108" t="str">
        <f>HYPERLINK('94KMInput'!AJ632)</f>
        <v/>
      </c>
      <c r="AN497" s="108" t="str">
        <f>HYPERLINK('94KMInput'!AK632)</f>
        <v/>
      </c>
      <c r="AO497" s="108" t="str">
        <f>HYPERLINK('94KMInput'!AL632)</f>
        <v/>
      </c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  <c r="BL497" s="88"/>
      <c r="BM497" s="88"/>
      <c r="BN497" s="88"/>
      <c r="BO497" s="88"/>
      <c r="BP497" s="88"/>
      <c r="BQ497" s="88"/>
      <c r="BR497" s="88"/>
      <c r="BS497" s="88"/>
      <c r="BT497" s="88"/>
      <c r="BU497" s="88"/>
      <c r="BV497" s="88"/>
      <c r="BW497" s="88"/>
      <c r="BX497" s="88"/>
      <c r="BY497" s="88"/>
      <c r="BZ497" s="88"/>
      <c r="CA497" s="88"/>
      <c r="CB497" s="88"/>
      <c r="CC497" s="88"/>
      <c r="CD497" s="88"/>
      <c r="CE497" s="88"/>
      <c r="CF497" s="88"/>
      <c r="CG497" s="88"/>
      <c r="CH497" s="88"/>
      <c r="CI497" s="88"/>
      <c r="CJ497" s="88"/>
      <c r="CK497" s="88"/>
      <c r="CL497" s="88"/>
      <c r="CM497" s="88"/>
      <c r="CN497" s="88"/>
      <c r="CO497" s="88"/>
      <c r="CP497" s="88"/>
      <c r="CQ497" s="88"/>
      <c r="CR497" s="88"/>
      <c r="CS497" s="88"/>
      <c r="CT497" s="88"/>
      <c r="CU497" s="88"/>
      <c r="CV497" s="88"/>
      <c r="CW497" s="88"/>
      <c r="CX497" s="88"/>
      <c r="CY497" s="88"/>
      <c r="CZ497" s="88"/>
      <c r="DA497" s="88"/>
      <c r="DB497" s="88"/>
      <c r="DC497" s="88"/>
    </row>
    <row r="498" ht="10.5" customHeight="1">
      <c r="A498" s="87" t="str">
        <f t="shared" si="1"/>
        <v/>
      </c>
      <c r="B498" s="88" t="str">
        <f t="shared" si="2"/>
        <v/>
      </c>
      <c r="C498" s="88" t="str">
        <f t="shared" si="3"/>
        <v/>
      </c>
      <c r="D498" s="89" t="str">
        <f>'94KMInput'!B590</f>
        <v/>
      </c>
      <c r="E498" s="90" t="str">
        <f t="shared" si="19"/>
        <v/>
      </c>
      <c r="F498" s="91" t="str">
        <f>'94KMInput'!H590</f>
        <v/>
      </c>
      <c r="G498" s="90" t="str">
        <f>'94KMInput'!O590</f>
        <v/>
      </c>
      <c r="H498" s="90" t="str">
        <f>'94KMInput'!P590</f>
        <v/>
      </c>
      <c r="I498" s="90" t="str">
        <f>'94KMInput'!R590</f>
        <v/>
      </c>
      <c r="J498" s="91" t="str">
        <f>'94KMInput'!S590</f>
        <v/>
      </c>
      <c r="K498" s="92" t="str">
        <f>'94KMInput'!AD590</f>
        <v/>
      </c>
      <c r="L498" s="93"/>
      <c r="M498" s="94" t="str">
        <f>'94KMInput'!L590</f>
        <v/>
      </c>
      <c r="N498" s="90" t="str">
        <f>IF(M498="","",(IF(Q498='94KMInput'!K590,"","ERROR!")))</f>
        <v/>
      </c>
      <c r="O498" s="95"/>
      <c r="P498" s="96"/>
      <c r="Q498" s="69" t="str">
        <f t="shared" si="20"/>
        <v/>
      </c>
      <c r="R498" s="98"/>
      <c r="S498" s="98"/>
      <c r="T498" s="98"/>
      <c r="U498" s="99"/>
      <c r="V498" s="98"/>
      <c r="W498" s="98"/>
      <c r="X498" s="100" t="str">
        <f t="shared" si="21"/>
        <v/>
      </c>
      <c r="Y498" s="101"/>
      <c r="Z498" s="102"/>
      <c r="AA498" s="102"/>
      <c r="AB498" s="102"/>
      <c r="AC498" s="103" t="str">
        <f>'94KMInput'!T634</f>
        <v/>
      </c>
      <c r="AD498" s="104">
        <f>'94KMInput'!V634-'94KMInput'!U634</f>
        <v>0</v>
      </c>
      <c r="AE498" s="105" t="str">
        <f t="shared" si="4"/>
        <v/>
      </c>
      <c r="AF498" s="106"/>
      <c r="AG498" s="107"/>
      <c r="AH498" s="108" t="str">
        <f>HYPERLINK('94KMInput'!AE633)</f>
        <v/>
      </c>
      <c r="AI498" s="108" t="str">
        <f>HYPERLINK('94KMInput'!AF633)</f>
        <v/>
      </c>
      <c r="AJ498" s="108" t="str">
        <f>HYPERLINK('94KMInput'!AG633)</f>
        <v/>
      </c>
      <c r="AK498" s="108" t="str">
        <f>HYPERLINK('94KMInput'!AH633)</f>
        <v/>
      </c>
      <c r="AL498" s="108" t="str">
        <f>HYPERLINK('94KMInput'!AI633)</f>
        <v/>
      </c>
      <c r="AM498" s="108" t="str">
        <f>HYPERLINK('94KMInput'!AJ633)</f>
        <v/>
      </c>
      <c r="AN498" s="108" t="str">
        <f>HYPERLINK('94KMInput'!AK633)</f>
        <v/>
      </c>
      <c r="AO498" s="108" t="str">
        <f>HYPERLINK('94KMInput'!AL633)</f>
        <v/>
      </c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  <c r="BL498" s="88"/>
      <c r="BM498" s="88"/>
      <c r="BN498" s="88"/>
      <c r="BO498" s="88"/>
      <c r="BP498" s="88"/>
      <c r="BQ498" s="88"/>
      <c r="BR498" s="88"/>
      <c r="BS498" s="88"/>
      <c r="BT498" s="88"/>
      <c r="BU498" s="88"/>
      <c r="BV498" s="88"/>
      <c r="BW498" s="88"/>
      <c r="BX498" s="88"/>
      <c r="BY498" s="88"/>
      <c r="BZ498" s="88"/>
      <c r="CA498" s="88"/>
      <c r="CB498" s="88"/>
      <c r="CC498" s="88"/>
      <c r="CD498" s="88"/>
      <c r="CE498" s="88"/>
      <c r="CF498" s="88"/>
      <c r="CG498" s="88"/>
      <c r="CH498" s="88"/>
      <c r="CI498" s="88"/>
      <c r="CJ498" s="88"/>
      <c r="CK498" s="88"/>
      <c r="CL498" s="88"/>
      <c r="CM498" s="88"/>
      <c r="CN498" s="88"/>
      <c r="CO498" s="88"/>
      <c r="CP498" s="88"/>
      <c r="CQ498" s="88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</row>
    <row r="499" ht="10.5" customHeight="1">
      <c r="A499" s="87" t="str">
        <f t="shared" si="1"/>
        <v/>
      </c>
      <c r="B499" s="88" t="str">
        <f t="shared" si="2"/>
        <v/>
      </c>
      <c r="C499" s="88" t="str">
        <f t="shared" si="3"/>
        <v/>
      </c>
      <c r="D499" s="89" t="str">
        <f>'94KMInput'!B591</f>
        <v/>
      </c>
      <c r="E499" s="90" t="str">
        <f t="shared" si="19"/>
        <v/>
      </c>
      <c r="F499" s="91" t="str">
        <f>'94KMInput'!H591</f>
        <v/>
      </c>
      <c r="G499" s="90" t="str">
        <f>'94KMInput'!O591</f>
        <v/>
      </c>
      <c r="H499" s="90" t="str">
        <f>'94KMInput'!P591</f>
        <v/>
      </c>
      <c r="I499" s="90" t="str">
        <f>'94KMInput'!R591</f>
        <v/>
      </c>
      <c r="J499" s="91" t="str">
        <f>'94KMInput'!S591</f>
        <v/>
      </c>
      <c r="K499" s="92" t="str">
        <f>'94KMInput'!AD591</f>
        <v/>
      </c>
      <c r="L499" s="93"/>
      <c r="M499" s="94" t="str">
        <f>'94KMInput'!L591</f>
        <v/>
      </c>
      <c r="N499" s="90" t="str">
        <f>IF(M499="","",(IF(Q499='94KMInput'!K591,"","ERROR!")))</f>
        <v/>
      </c>
      <c r="O499" s="95"/>
      <c r="P499" s="96"/>
      <c r="Q499" s="69" t="str">
        <f t="shared" si="20"/>
        <v/>
      </c>
      <c r="R499" s="98"/>
      <c r="S499" s="98"/>
      <c r="T499" s="98"/>
      <c r="U499" s="99"/>
      <c r="V499" s="98"/>
      <c r="W499" s="98"/>
      <c r="X499" s="100" t="str">
        <f t="shared" si="21"/>
        <v/>
      </c>
      <c r="Y499" s="101"/>
      <c r="Z499" s="102"/>
      <c r="AA499" s="102"/>
      <c r="AB499" s="102"/>
      <c r="AC499" s="103" t="str">
        <f>'94KMInput'!T635</f>
        <v/>
      </c>
      <c r="AD499" s="104">
        <f>'94KMInput'!V635-'94KMInput'!U635</f>
        <v>0</v>
      </c>
      <c r="AE499" s="105" t="str">
        <f t="shared" si="4"/>
        <v/>
      </c>
      <c r="AF499" s="106"/>
      <c r="AG499" s="107"/>
      <c r="AH499" s="108" t="str">
        <f>HYPERLINK('94KMInput'!AE634)</f>
        <v/>
      </c>
      <c r="AI499" s="108" t="str">
        <f>HYPERLINK('94KMInput'!AF634)</f>
        <v/>
      </c>
      <c r="AJ499" s="108" t="str">
        <f>HYPERLINK('94KMInput'!AG634)</f>
        <v/>
      </c>
      <c r="AK499" s="108" t="str">
        <f>HYPERLINK('94KMInput'!AH634)</f>
        <v/>
      </c>
      <c r="AL499" s="108" t="str">
        <f>HYPERLINK('94KMInput'!AI634)</f>
        <v/>
      </c>
      <c r="AM499" s="108" t="str">
        <f>HYPERLINK('94KMInput'!AJ634)</f>
        <v/>
      </c>
      <c r="AN499" s="108" t="str">
        <f>HYPERLINK('94KMInput'!AK634)</f>
        <v/>
      </c>
      <c r="AO499" s="108" t="str">
        <f>HYPERLINK('94KMInput'!AL634)</f>
        <v/>
      </c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  <c r="BL499" s="88"/>
      <c r="BM499" s="88"/>
      <c r="BN499" s="88"/>
      <c r="BO499" s="88"/>
      <c r="BP499" s="88"/>
      <c r="BQ499" s="88"/>
      <c r="BR499" s="88"/>
      <c r="BS499" s="88"/>
      <c r="BT499" s="88"/>
      <c r="BU499" s="88"/>
      <c r="BV499" s="88"/>
      <c r="BW499" s="88"/>
      <c r="BX499" s="88"/>
      <c r="BY499" s="88"/>
      <c r="BZ499" s="88"/>
      <c r="CA499" s="88"/>
      <c r="CB499" s="88"/>
      <c r="CC499" s="88"/>
      <c r="CD499" s="88"/>
      <c r="CE499" s="88"/>
      <c r="CF499" s="88"/>
      <c r="CG499" s="88"/>
      <c r="CH499" s="88"/>
      <c r="CI499" s="88"/>
      <c r="CJ499" s="88"/>
      <c r="CK499" s="88"/>
      <c r="CL499" s="88"/>
      <c r="CM499" s="88"/>
      <c r="CN499" s="88"/>
      <c r="CO499" s="88"/>
      <c r="CP499" s="88"/>
      <c r="CQ499" s="88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</row>
    <row r="500" ht="10.5" customHeight="1">
      <c r="A500" s="87" t="str">
        <f t="shared" si="1"/>
        <v/>
      </c>
      <c r="B500" s="88" t="str">
        <f t="shared" si="2"/>
        <v/>
      </c>
      <c r="C500" s="88" t="str">
        <f t="shared" si="3"/>
        <v/>
      </c>
      <c r="D500" s="89" t="str">
        <f>'94KMInput'!B592</f>
        <v/>
      </c>
      <c r="E500" s="90" t="str">
        <f t="shared" si="19"/>
        <v/>
      </c>
      <c r="F500" s="91" t="str">
        <f>'94KMInput'!H592</f>
        <v/>
      </c>
      <c r="G500" s="90" t="str">
        <f>'94KMInput'!O592</f>
        <v/>
      </c>
      <c r="H500" s="90" t="str">
        <f>'94KMInput'!P592</f>
        <v/>
      </c>
      <c r="I500" s="90" t="str">
        <f>'94KMInput'!R592</f>
        <v/>
      </c>
      <c r="J500" s="91" t="str">
        <f>'94KMInput'!S592</f>
        <v/>
      </c>
      <c r="K500" s="92" t="str">
        <f>'94KMInput'!AD592</f>
        <v/>
      </c>
      <c r="L500" s="93"/>
      <c r="M500" s="94" t="str">
        <f>'94KMInput'!L592</f>
        <v/>
      </c>
      <c r="N500" s="90" t="str">
        <f>IF(M500="","",(IF(Q500='94KMInput'!K592,"","ERROR!")))</f>
        <v/>
      </c>
      <c r="O500" s="95"/>
      <c r="P500" s="96"/>
      <c r="Q500" s="69" t="str">
        <f t="shared" si="20"/>
        <v/>
      </c>
      <c r="R500" s="98"/>
      <c r="S500" s="98"/>
      <c r="T500" s="98"/>
      <c r="U500" s="99"/>
      <c r="V500" s="98"/>
      <c r="W500" s="98"/>
      <c r="X500" s="100" t="str">
        <f t="shared" si="21"/>
        <v/>
      </c>
      <c r="Y500" s="101"/>
      <c r="Z500" s="102"/>
      <c r="AA500" s="102"/>
      <c r="AB500" s="102"/>
      <c r="AC500" s="103" t="str">
        <f>'94KMInput'!T636</f>
        <v/>
      </c>
      <c r="AD500" s="104">
        <f>'94KMInput'!V636-'94KMInput'!U636</f>
        <v>0</v>
      </c>
      <c r="AE500" s="105" t="str">
        <f t="shared" si="4"/>
        <v/>
      </c>
      <c r="AF500" s="106"/>
      <c r="AG500" s="107"/>
      <c r="AH500" s="108" t="str">
        <f>HYPERLINK('94KMInput'!AE635)</f>
        <v/>
      </c>
      <c r="AI500" s="108" t="str">
        <f>HYPERLINK('94KMInput'!AF635)</f>
        <v/>
      </c>
      <c r="AJ500" s="108" t="str">
        <f>HYPERLINK('94KMInput'!AG635)</f>
        <v/>
      </c>
      <c r="AK500" s="108" t="str">
        <f>HYPERLINK('94KMInput'!AH635)</f>
        <v/>
      </c>
      <c r="AL500" s="108" t="str">
        <f>HYPERLINK('94KMInput'!AI635)</f>
        <v/>
      </c>
      <c r="AM500" s="108" t="str">
        <f>HYPERLINK('94KMInput'!AJ635)</f>
        <v/>
      </c>
      <c r="AN500" s="108" t="str">
        <f>HYPERLINK('94KMInput'!AK635)</f>
        <v/>
      </c>
      <c r="AO500" s="108" t="str">
        <f>HYPERLINK('94KMInput'!AL635)</f>
        <v/>
      </c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  <c r="BL500" s="88"/>
      <c r="BM500" s="88"/>
      <c r="BN500" s="88"/>
      <c r="BO500" s="88"/>
      <c r="BP500" s="88"/>
      <c r="BQ500" s="88"/>
      <c r="BR500" s="88"/>
      <c r="BS500" s="88"/>
      <c r="BT500" s="88"/>
      <c r="BU500" s="88"/>
      <c r="BV500" s="88"/>
      <c r="BW500" s="88"/>
      <c r="BX500" s="88"/>
      <c r="BY500" s="88"/>
      <c r="BZ500" s="88"/>
      <c r="CA500" s="88"/>
      <c r="CB500" s="88"/>
      <c r="CC500" s="88"/>
      <c r="CD500" s="88"/>
      <c r="CE500" s="88"/>
      <c r="CF500" s="88"/>
      <c r="CG500" s="88"/>
      <c r="CH500" s="88"/>
      <c r="CI500" s="88"/>
      <c r="CJ500" s="88"/>
      <c r="CK500" s="88"/>
      <c r="CL500" s="88"/>
      <c r="CM500" s="88"/>
      <c r="CN500" s="88"/>
      <c r="CO500" s="88"/>
      <c r="CP500" s="88"/>
      <c r="CQ500" s="88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</row>
    <row r="501" ht="10.5" customHeight="1">
      <c r="A501" s="87" t="str">
        <f t="shared" si="1"/>
        <v/>
      </c>
      <c r="B501" s="88" t="str">
        <f t="shared" si="2"/>
        <v/>
      </c>
      <c r="C501" s="88" t="str">
        <f t="shared" si="3"/>
        <v/>
      </c>
      <c r="D501" s="89" t="str">
        <f>'94KMInput'!B593</f>
        <v/>
      </c>
      <c r="E501" s="90" t="str">
        <f t="shared" si="19"/>
        <v/>
      </c>
      <c r="F501" s="91" t="str">
        <f>'94KMInput'!H593</f>
        <v/>
      </c>
      <c r="G501" s="90" t="str">
        <f>'94KMInput'!O593</f>
        <v/>
      </c>
      <c r="H501" s="90" t="str">
        <f>'94KMInput'!P593</f>
        <v/>
      </c>
      <c r="I501" s="90" t="str">
        <f>'94KMInput'!R593</f>
        <v/>
      </c>
      <c r="J501" s="91" t="str">
        <f>'94KMInput'!S593</f>
        <v/>
      </c>
      <c r="K501" s="92" t="str">
        <f>'94KMInput'!AD593</f>
        <v/>
      </c>
      <c r="L501" s="93"/>
      <c r="M501" s="94" t="str">
        <f>'94KMInput'!L593</f>
        <v/>
      </c>
      <c r="N501" s="90" t="str">
        <f>IF(M501="","",(IF(Q501='94KMInput'!K593,"","ERROR!")))</f>
        <v/>
      </c>
      <c r="O501" s="95"/>
      <c r="P501" s="96"/>
      <c r="Q501" s="69" t="str">
        <f t="shared" si="20"/>
        <v/>
      </c>
      <c r="R501" s="98"/>
      <c r="S501" s="98"/>
      <c r="T501" s="98"/>
      <c r="U501" s="99"/>
      <c r="V501" s="98"/>
      <c r="W501" s="98"/>
      <c r="X501" s="100" t="str">
        <f t="shared" si="21"/>
        <v/>
      </c>
      <c r="Y501" s="101"/>
      <c r="Z501" s="102"/>
      <c r="AA501" s="102"/>
      <c r="AB501" s="102"/>
      <c r="AC501" s="103" t="str">
        <f>'94KMInput'!T637</f>
        <v/>
      </c>
      <c r="AD501" s="104">
        <f>'94KMInput'!V637-'94KMInput'!U637</f>
        <v>0</v>
      </c>
      <c r="AE501" s="105" t="str">
        <f t="shared" si="4"/>
        <v/>
      </c>
      <c r="AF501" s="106"/>
      <c r="AG501" s="107"/>
      <c r="AH501" s="108" t="str">
        <f>HYPERLINK('94KMInput'!AE636)</f>
        <v/>
      </c>
      <c r="AI501" s="108" t="str">
        <f>HYPERLINK('94KMInput'!AF636)</f>
        <v/>
      </c>
      <c r="AJ501" s="108" t="str">
        <f>HYPERLINK('94KMInput'!AG636)</f>
        <v/>
      </c>
      <c r="AK501" s="108" t="str">
        <f>HYPERLINK('94KMInput'!AH636)</f>
        <v/>
      </c>
      <c r="AL501" s="108" t="str">
        <f>HYPERLINK('94KMInput'!AI636)</f>
        <v/>
      </c>
      <c r="AM501" s="108" t="str">
        <f>HYPERLINK('94KMInput'!AJ636)</f>
        <v/>
      </c>
      <c r="AN501" s="108" t="str">
        <f>HYPERLINK('94KMInput'!AK636)</f>
        <v/>
      </c>
      <c r="AO501" s="108" t="str">
        <f>HYPERLINK('94KMInput'!AL636)</f>
        <v/>
      </c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  <c r="BL501" s="88"/>
      <c r="BM501" s="88"/>
      <c r="BN501" s="88"/>
      <c r="BO501" s="88"/>
      <c r="BP501" s="88"/>
      <c r="BQ501" s="88"/>
      <c r="BR501" s="88"/>
      <c r="BS501" s="88"/>
      <c r="BT501" s="88"/>
      <c r="BU501" s="88"/>
      <c r="BV501" s="88"/>
      <c r="BW501" s="88"/>
      <c r="BX501" s="88"/>
      <c r="BY501" s="88"/>
      <c r="BZ501" s="88"/>
      <c r="CA501" s="88"/>
      <c r="CB501" s="88"/>
      <c r="CC501" s="88"/>
      <c r="CD501" s="88"/>
      <c r="CE501" s="88"/>
      <c r="CF501" s="88"/>
      <c r="CG501" s="88"/>
      <c r="CH501" s="88"/>
      <c r="CI501" s="88"/>
      <c r="CJ501" s="88"/>
      <c r="CK501" s="88"/>
      <c r="CL501" s="88"/>
      <c r="CM501" s="88"/>
      <c r="CN501" s="88"/>
      <c r="CO501" s="88"/>
      <c r="CP501" s="88"/>
      <c r="CQ501" s="88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</row>
    <row r="502" ht="10.5" customHeight="1">
      <c r="A502" s="87" t="str">
        <f t="shared" si="1"/>
        <v/>
      </c>
      <c r="B502" s="88" t="str">
        <f t="shared" si="2"/>
        <v/>
      </c>
      <c r="C502" s="88" t="str">
        <f t="shared" si="3"/>
        <v/>
      </c>
      <c r="D502" s="89" t="str">
        <f>'94KMInput'!B594</f>
        <v/>
      </c>
      <c r="E502" s="90" t="str">
        <f t="shared" si="19"/>
        <v/>
      </c>
      <c r="F502" s="91" t="str">
        <f>'94KMInput'!H594</f>
        <v/>
      </c>
      <c r="G502" s="90" t="str">
        <f>'94KMInput'!O594</f>
        <v/>
      </c>
      <c r="H502" s="90" t="str">
        <f>'94KMInput'!P594</f>
        <v/>
      </c>
      <c r="I502" s="90" t="str">
        <f>'94KMInput'!R594</f>
        <v/>
      </c>
      <c r="J502" s="91" t="str">
        <f>'94KMInput'!S594</f>
        <v/>
      </c>
      <c r="K502" s="92" t="str">
        <f>'94KMInput'!AD594</f>
        <v/>
      </c>
      <c r="L502" s="93"/>
      <c r="M502" s="94" t="str">
        <f>'94KMInput'!L594</f>
        <v/>
      </c>
      <c r="N502" s="90" t="str">
        <f>IF(M502="","",(IF(Q502='94KMInput'!K594,"","ERROR!")))</f>
        <v/>
      </c>
      <c r="O502" s="95"/>
      <c r="P502" s="96"/>
      <c r="Q502" s="69" t="str">
        <f t="shared" si="20"/>
        <v/>
      </c>
      <c r="R502" s="98"/>
      <c r="S502" s="98"/>
      <c r="T502" s="98"/>
      <c r="U502" s="99"/>
      <c r="V502" s="98"/>
      <c r="W502" s="98"/>
      <c r="X502" s="100" t="str">
        <f t="shared" si="21"/>
        <v/>
      </c>
      <c r="Y502" s="101"/>
      <c r="Z502" s="102"/>
      <c r="AA502" s="102"/>
      <c r="AB502" s="102"/>
      <c r="AC502" s="103" t="str">
        <f>'94KMInput'!T638</f>
        <v/>
      </c>
      <c r="AD502" s="104">
        <f>'94KMInput'!V638-'94KMInput'!U638</f>
        <v>0</v>
      </c>
      <c r="AE502" s="105" t="str">
        <f t="shared" si="4"/>
        <v/>
      </c>
      <c r="AF502" s="106"/>
      <c r="AG502" s="107"/>
      <c r="AH502" s="108" t="str">
        <f>HYPERLINK('94KMInput'!AE637)</f>
        <v/>
      </c>
      <c r="AI502" s="108" t="str">
        <f>HYPERLINK('94KMInput'!AF637)</f>
        <v/>
      </c>
      <c r="AJ502" s="108" t="str">
        <f>HYPERLINK('94KMInput'!AG637)</f>
        <v/>
      </c>
      <c r="AK502" s="108" t="str">
        <f>HYPERLINK('94KMInput'!AH637)</f>
        <v/>
      </c>
      <c r="AL502" s="108" t="str">
        <f>HYPERLINK('94KMInput'!AI637)</f>
        <v/>
      </c>
      <c r="AM502" s="108" t="str">
        <f>HYPERLINK('94KMInput'!AJ637)</f>
        <v/>
      </c>
      <c r="AN502" s="108" t="str">
        <f>HYPERLINK('94KMInput'!AK637)</f>
        <v/>
      </c>
      <c r="AO502" s="108" t="str">
        <f>HYPERLINK('94KMInput'!AL637)</f>
        <v/>
      </c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  <c r="BL502" s="88"/>
      <c r="BM502" s="88"/>
      <c r="BN502" s="88"/>
      <c r="BO502" s="88"/>
      <c r="BP502" s="88"/>
      <c r="BQ502" s="88"/>
      <c r="BR502" s="88"/>
      <c r="BS502" s="88"/>
      <c r="BT502" s="88"/>
      <c r="BU502" s="88"/>
      <c r="BV502" s="88"/>
      <c r="BW502" s="88"/>
      <c r="BX502" s="88"/>
      <c r="BY502" s="88"/>
      <c r="BZ502" s="88"/>
      <c r="CA502" s="88"/>
      <c r="CB502" s="88"/>
      <c r="CC502" s="88"/>
      <c r="CD502" s="88"/>
      <c r="CE502" s="88"/>
      <c r="CF502" s="88"/>
      <c r="CG502" s="88"/>
      <c r="CH502" s="88"/>
      <c r="CI502" s="88"/>
      <c r="CJ502" s="88"/>
      <c r="CK502" s="88"/>
      <c r="CL502" s="88"/>
      <c r="CM502" s="88"/>
      <c r="CN502" s="88"/>
      <c r="CO502" s="88"/>
      <c r="CP502" s="88"/>
      <c r="CQ502" s="88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</row>
    <row r="503" ht="10.5" customHeight="1">
      <c r="A503" s="87" t="str">
        <f t="shared" si="1"/>
        <v/>
      </c>
      <c r="B503" s="88" t="str">
        <f t="shared" si="2"/>
        <v/>
      </c>
      <c r="C503" s="88" t="str">
        <f t="shared" si="3"/>
        <v/>
      </c>
      <c r="D503" s="89" t="str">
        <f>'94KMInput'!B595</f>
        <v/>
      </c>
      <c r="E503" s="90" t="str">
        <f t="shared" si="19"/>
        <v/>
      </c>
      <c r="F503" s="91" t="str">
        <f>'94KMInput'!H595</f>
        <v/>
      </c>
      <c r="G503" s="90" t="str">
        <f>'94KMInput'!O595</f>
        <v/>
      </c>
      <c r="H503" s="90" t="str">
        <f>'94KMInput'!P595</f>
        <v/>
      </c>
      <c r="I503" s="90" t="str">
        <f>'94KMInput'!R595</f>
        <v/>
      </c>
      <c r="J503" s="91" t="str">
        <f>'94KMInput'!S595</f>
        <v/>
      </c>
      <c r="K503" s="92" t="str">
        <f>'94KMInput'!AD595</f>
        <v/>
      </c>
      <c r="L503" s="93"/>
      <c r="M503" s="94" t="str">
        <f>'94KMInput'!L595</f>
        <v/>
      </c>
      <c r="N503" s="90" t="str">
        <f>IF(M503="","",(IF(Q503='94KMInput'!K595,"","ERROR!")))</f>
        <v/>
      </c>
      <c r="O503" s="95"/>
      <c r="P503" s="96"/>
      <c r="Q503" s="69" t="str">
        <f t="shared" si="20"/>
        <v/>
      </c>
      <c r="R503" s="98"/>
      <c r="S503" s="98"/>
      <c r="T503" s="98"/>
      <c r="U503" s="99"/>
      <c r="V503" s="98"/>
      <c r="W503" s="98"/>
      <c r="X503" s="100" t="str">
        <f t="shared" si="21"/>
        <v/>
      </c>
      <c r="Y503" s="101"/>
      <c r="Z503" s="102"/>
      <c r="AA503" s="102"/>
      <c r="AB503" s="102"/>
      <c r="AC503" s="103" t="str">
        <f>'94KMInput'!T639</f>
        <v/>
      </c>
      <c r="AD503" s="104">
        <f>'94KMInput'!V639-'94KMInput'!U639</f>
        <v>0</v>
      </c>
      <c r="AE503" s="105" t="str">
        <f t="shared" si="4"/>
        <v/>
      </c>
      <c r="AF503" s="106"/>
      <c r="AG503" s="107"/>
      <c r="AH503" s="108" t="str">
        <f>HYPERLINK('94KMInput'!AE638)</f>
        <v/>
      </c>
      <c r="AI503" s="108" t="str">
        <f>HYPERLINK('94KMInput'!AF638)</f>
        <v/>
      </c>
      <c r="AJ503" s="108" t="str">
        <f>HYPERLINK('94KMInput'!AG638)</f>
        <v/>
      </c>
      <c r="AK503" s="108" t="str">
        <f>HYPERLINK('94KMInput'!AH638)</f>
        <v/>
      </c>
      <c r="AL503" s="108" t="str">
        <f>HYPERLINK('94KMInput'!AI638)</f>
        <v/>
      </c>
      <c r="AM503" s="108" t="str">
        <f>HYPERLINK('94KMInput'!AJ638)</f>
        <v/>
      </c>
      <c r="AN503" s="108" t="str">
        <f>HYPERLINK('94KMInput'!AK638)</f>
        <v/>
      </c>
      <c r="AO503" s="108" t="str">
        <f>HYPERLINK('94KMInput'!AL638)</f>
        <v/>
      </c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  <c r="BL503" s="88"/>
      <c r="BM503" s="88"/>
      <c r="BN503" s="88"/>
      <c r="BO503" s="88"/>
      <c r="BP503" s="88"/>
      <c r="BQ503" s="88"/>
      <c r="BR503" s="88"/>
      <c r="BS503" s="88"/>
      <c r="BT503" s="88"/>
      <c r="BU503" s="88"/>
      <c r="BV503" s="88"/>
      <c r="BW503" s="88"/>
      <c r="BX503" s="88"/>
      <c r="BY503" s="88"/>
      <c r="BZ503" s="88"/>
      <c r="CA503" s="88"/>
      <c r="CB503" s="88"/>
      <c r="CC503" s="88"/>
      <c r="CD503" s="88"/>
      <c r="CE503" s="88"/>
      <c r="CF503" s="88"/>
      <c r="CG503" s="88"/>
      <c r="CH503" s="88"/>
      <c r="CI503" s="88"/>
      <c r="CJ503" s="88"/>
      <c r="CK503" s="88"/>
      <c r="CL503" s="88"/>
      <c r="CM503" s="88"/>
      <c r="CN503" s="88"/>
      <c r="CO503" s="88"/>
      <c r="CP503" s="88"/>
      <c r="CQ503" s="88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</row>
    <row r="504" ht="10.5" customHeight="1">
      <c r="A504" s="87" t="str">
        <f t="shared" si="1"/>
        <v/>
      </c>
      <c r="B504" s="88" t="str">
        <f t="shared" si="2"/>
        <v/>
      </c>
      <c r="C504" s="88" t="str">
        <f t="shared" si="3"/>
        <v/>
      </c>
      <c r="D504" s="89" t="str">
        <f>'94KMInput'!B596</f>
        <v/>
      </c>
      <c r="E504" s="90" t="str">
        <f t="shared" si="19"/>
        <v/>
      </c>
      <c r="F504" s="91" t="str">
        <f>'94KMInput'!H596</f>
        <v/>
      </c>
      <c r="G504" s="90" t="str">
        <f>'94KMInput'!O596</f>
        <v/>
      </c>
      <c r="H504" s="90" t="str">
        <f>'94KMInput'!P596</f>
        <v/>
      </c>
      <c r="I504" s="90" t="str">
        <f>'94KMInput'!R596</f>
        <v/>
      </c>
      <c r="J504" s="91" t="str">
        <f>'94KMInput'!S596</f>
        <v/>
      </c>
      <c r="K504" s="92" t="str">
        <f>'94KMInput'!AD596</f>
        <v/>
      </c>
      <c r="L504" s="93"/>
      <c r="M504" s="94" t="str">
        <f>'94KMInput'!L596</f>
        <v/>
      </c>
      <c r="N504" s="90" t="str">
        <f>IF(M504="","",(IF(Q504='94KMInput'!K596,"","ERROR!")))</f>
        <v/>
      </c>
      <c r="O504" s="95"/>
      <c r="P504" s="96"/>
      <c r="Q504" s="69" t="str">
        <f t="shared" si="20"/>
        <v/>
      </c>
      <c r="R504" s="98"/>
      <c r="S504" s="98"/>
      <c r="T504" s="98"/>
      <c r="U504" s="99"/>
      <c r="V504" s="98"/>
      <c r="W504" s="98"/>
      <c r="X504" s="100" t="str">
        <f t="shared" si="21"/>
        <v/>
      </c>
      <c r="Y504" s="101"/>
      <c r="Z504" s="102"/>
      <c r="AA504" s="102"/>
      <c r="AB504" s="102"/>
      <c r="AC504" s="103" t="str">
        <f>'94KMInput'!T640</f>
        <v/>
      </c>
      <c r="AD504" s="104">
        <f>'94KMInput'!V640-'94KMInput'!U640</f>
        <v>0</v>
      </c>
      <c r="AE504" s="105" t="str">
        <f t="shared" si="4"/>
        <v/>
      </c>
      <c r="AF504" s="106"/>
      <c r="AG504" s="107"/>
      <c r="AH504" s="108" t="str">
        <f>HYPERLINK('94KMInput'!AE639)</f>
        <v/>
      </c>
      <c r="AI504" s="108" t="str">
        <f>HYPERLINK('94KMInput'!AF639)</f>
        <v/>
      </c>
      <c r="AJ504" s="108" t="str">
        <f>HYPERLINK('94KMInput'!AG639)</f>
        <v/>
      </c>
      <c r="AK504" s="108" t="str">
        <f>HYPERLINK('94KMInput'!AH639)</f>
        <v/>
      </c>
      <c r="AL504" s="108" t="str">
        <f>HYPERLINK('94KMInput'!AI639)</f>
        <v/>
      </c>
      <c r="AM504" s="108" t="str">
        <f>HYPERLINK('94KMInput'!AJ639)</f>
        <v/>
      </c>
      <c r="AN504" s="108" t="str">
        <f>HYPERLINK('94KMInput'!AK639)</f>
        <v/>
      </c>
      <c r="AO504" s="108" t="str">
        <f>HYPERLINK('94KMInput'!AL639)</f>
        <v/>
      </c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  <c r="BL504" s="88"/>
      <c r="BM504" s="88"/>
      <c r="BN504" s="88"/>
      <c r="BO504" s="88"/>
      <c r="BP504" s="88"/>
      <c r="BQ504" s="88"/>
      <c r="BR504" s="88"/>
      <c r="BS504" s="88"/>
      <c r="BT504" s="88"/>
      <c r="BU504" s="88"/>
      <c r="BV504" s="88"/>
      <c r="BW504" s="88"/>
      <c r="BX504" s="88"/>
      <c r="BY504" s="88"/>
      <c r="BZ504" s="88"/>
      <c r="CA504" s="88"/>
      <c r="CB504" s="88"/>
      <c r="CC504" s="88"/>
      <c r="CD504" s="88"/>
      <c r="CE504" s="88"/>
      <c r="CF504" s="88"/>
      <c r="CG504" s="88"/>
      <c r="CH504" s="88"/>
      <c r="CI504" s="88"/>
      <c r="CJ504" s="88"/>
      <c r="CK504" s="88"/>
      <c r="CL504" s="88"/>
      <c r="CM504" s="88"/>
      <c r="CN504" s="88"/>
      <c r="CO504" s="88"/>
      <c r="CP504" s="88"/>
      <c r="CQ504" s="88"/>
      <c r="CR504" s="88"/>
      <c r="CS504" s="88"/>
      <c r="CT504" s="88"/>
      <c r="CU504" s="88"/>
      <c r="CV504" s="88"/>
      <c r="CW504" s="88"/>
      <c r="CX504" s="88"/>
      <c r="CY504" s="88"/>
      <c r="CZ504" s="88"/>
      <c r="DA504" s="88"/>
      <c r="DB504" s="88"/>
      <c r="DC504" s="88"/>
    </row>
    <row r="505" ht="10.5" customHeight="1">
      <c r="A505" s="87" t="str">
        <f t="shared" si="1"/>
        <v/>
      </c>
      <c r="B505" s="88" t="str">
        <f t="shared" si="2"/>
        <v/>
      </c>
      <c r="C505" s="88" t="str">
        <f t="shared" si="3"/>
        <v/>
      </c>
      <c r="D505" s="89" t="str">
        <f>'94KMInput'!B597</f>
        <v/>
      </c>
      <c r="E505" s="90" t="str">
        <f t="shared" si="19"/>
        <v/>
      </c>
      <c r="F505" s="91" t="str">
        <f>'94KMInput'!H597</f>
        <v/>
      </c>
      <c r="G505" s="90" t="str">
        <f>'94KMInput'!O597</f>
        <v/>
      </c>
      <c r="H505" s="90" t="str">
        <f>'94KMInput'!P597</f>
        <v/>
      </c>
      <c r="I505" s="90" t="str">
        <f>'94KMInput'!R597</f>
        <v/>
      </c>
      <c r="J505" s="91" t="str">
        <f>'94KMInput'!S597</f>
        <v/>
      </c>
      <c r="K505" s="92" t="str">
        <f>'94KMInput'!AD597</f>
        <v/>
      </c>
      <c r="L505" s="93"/>
      <c r="M505" s="94" t="str">
        <f>'94KMInput'!L597</f>
        <v/>
      </c>
      <c r="N505" s="90" t="str">
        <f>IF(M505="","",(IF(Q505='94KMInput'!K597,"","ERROR!")))</f>
        <v/>
      </c>
      <c r="O505" s="95"/>
      <c r="P505" s="96"/>
      <c r="Q505" s="69" t="str">
        <f t="shared" si="20"/>
        <v/>
      </c>
      <c r="R505" s="98"/>
      <c r="S505" s="98"/>
      <c r="T505" s="98"/>
      <c r="U505" s="99"/>
      <c r="V505" s="98"/>
      <c r="W505" s="98"/>
      <c r="X505" s="100" t="str">
        <f t="shared" si="21"/>
        <v/>
      </c>
      <c r="Y505" s="101"/>
      <c r="Z505" s="102"/>
      <c r="AA505" s="102"/>
      <c r="AB505" s="102"/>
      <c r="AC505" s="103" t="str">
        <f>'94KMInput'!T641</f>
        <v/>
      </c>
      <c r="AD505" s="104">
        <f>'94KMInput'!V641-'94KMInput'!U641</f>
        <v>0</v>
      </c>
      <c r="AE505" s="105" t="str">
        <f t="shared" si="4"/>
        <v/>
      </c>
      <c r="AF505" s="106"/>
      <c r="AG505" s="107"/>
      <c r="AH505" s="108" t="str">
        <f>HYPERLINK('94KMInput'!AE640)</f>
        <v/>
      </c>
      <c r="AI505" s="108" t="str">
        <f>HYPERLINK('94KMInput'!AF640)</f>
        <v/>
      </c>
      <c r="AJ505" s="108" t="str">
        <f>HYPERLINK('94KMInput'!AG640)</f>
        <v/>
      </c>
      <c r="AK505" s="108" t="str">
        <f>HYPERLINK('94KMInput'!AH640)</f>
        <v/>
      </c>
      <c r="AL505" s="108" t="str">
        <f>HYPERLINK('94KMInput'!AI640)</f>
        <v/>
      </c>
      <c r="AM505" s="108" t="str">
        <f>HYPERLINK('94KMInput'!AJ640)</f>
        <v/>
      </c>
      <c r="AN505" s="108" t="str">
        <f>HYPERLINK('94KMInput'!AK640)</f>
        <v/>
      </c>
      <c r="AO505" s="108" t="str">
        <f>HYPERLINK('94KMInput'!AL640)</f>
        <v/>
      </c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  <c r="BL505" s="88"/>
      <c r="BM505" s="88"/>
      <c r="BN505" s="88"/>
      <c r="BO505" s="88"/>
      <c r="BP505" s="88"/>
      <c r="BQ505" s="88"/>
      <c r="BR505" s="88"/>
      <c r="BS505" s="88"/>
      <c r="BT505" s="88"/>
      <c r="BU505" s="88"/>
      <c r="BV505" s="88"/>
      <c r="BW505" s="88"/>
      <c r="BX505" s="88"/>
      <c r="BY505" s="88"/>
      <c r="BZ505" s="88"/>
      <c r="CA505" s="88"/>
      <c r="CB505" s="88"/>
      <c r="CC505" s="88"/>
      <c r="CD505" s="88"/>
      <c r="CE505" s="88"/>
      <c r="CF505" s="88"/>
      <c r="CG505" s="88"/>
      <c r="CH505" s="88"/>
      <c r="CI505" s="88"/>
      <c r="CJ505" s="88"/>
      <c r="CK505" s="88"/>
      <c r="CL505" s="88"/>
      <c r="CM505" s="88"/>
      <c r="CN505" s="88"/>
      <c r="CO505" s="88"/>
      <c r="CP505" s="88"/>
      <c r="CQ505" s="88"/>
      <c r="CR505" s="88"/>
      <c r="CS505" s="88"/>
      <c r="CT505" s="88"/>
      <c r="CU505" s="88"/>
      <c r="CV505" s="88"/>
      <c r="CW505" s="88"/>
      <c r="CX505" s="88"/>
      <c r="CY505" s="88"/>
      <c r="CZ505" s="88"/>
      <c r="DA505" s="88"/>
      <c r="DB505" s="88"/>
      <c r="DC505" s="88"/>
    </row>
    <row r="506" ht="10.5" customHeight="1">
      <c r="A506" s="87" t="str">
        <f t="shared" si="1"/>
        <v/>
      </c>
      <c r="B506" s="88" t="str">
        <f t="shared" si="2"/>
        <v/>
      </c>
      <c r="C506" s="88" t="str">
        <f t="shared" si="3"/>
        <v/>
      </c>
      <c r="D506" s="89" t="str">
        <f>'94KMInput'!B598</f>
        <v/>
      </c>
      <c r="E506" s="90" t="str">
        <f t="shared" si="19"/>
        <v/>
      </c>
      <c r="F506" s="91" t="str">
        <f>'94KMInput'!H598</f>
        <v/>
      </c>
      <c r="G506" s="90" t="str">
        <f>'94KMInput'!O598</f>
        <v/>
      </c>
      <c r="H506" s="90" t="str">
        <f>'94KMInput'!P598</f>
        <v/>
      </c>
      <c r="I506" s="90" t="str">
        <f>'94KMInput'!R598</f>
        <v/>
      </c>
      <c r="J506" s="91" t="str">
        <f>'94KMInput'!S598</f>
        <v/>
      </c>
      <c r="K506" s="92" t="str">
        <f>'94KMInput'!AD598</f>
        <v/>
      </c>
      <c r="L506" s="93"/>
      <c r="M506" s="94" t="str">
        <f>'94KMInput'!L598</f>
        <v/>
      </c>
      <c r="N506" s="90" t="str">
        <f>IF(M506="","",(IF(Q506='94KMInput'!K598,"","ERROR!")))</f>
        <v/>
      </c>
      <c r="O506" s="95"/>
      <c r="P506" s="96"/>
      <c r="Q506" s="69" t="str">
        <f t="shared" si="20"/>
        <v/>
      </c>
      <c r="R506" s="98"/>
      <c r="S506" s="98"/>
      <c r="T506" s="98"/>
      <c r="U506" s="99"/>
      <c r="V506" s="98"/>
      <c r="W506" s="98"/>
      <c r="X506" s="100" t="str">
        <f t="shared" si="21"/>
        <v/>
      </c>
      <c r="Y506" s="101"/>
      <c r="Z506" s="102"/>
      <c r="AA506" s="102"/>
      <c r="AB506" s="102"/>
      <c r="AC506" s="103" t="str">
        <f>'94KMInput'!T642</f>
        <v/>
      </c>
      <c r="AD506" s="104">
        <f>'94KMInput'!V642-'94KMInput'!U642</f>
        <v>0</v>
      </c>
      <c r="AE506" s="105" t="str">
        <f t="shared" si="4"/>
        <v/>
      </c>
      <c r="AF506" s="106"/>
      <c r="AG506" s="107"/>
      <c r="AH506" s="108" t="str">
        <f>HYPERLINK('94KMInput'!AE641)</f>
        <v/>
      </c>
      <c r="AI506" s="108" t="str">
        <f>HYPERLINK('94KMInput'!AF641)</f>
        <v/>
      </c>
      <c r="AJ506" s="108" t="str">
        <f>HYPERLINK('94KMInput'!AG641)</f>
        <v/>
      </c>
      <c r="AK506" s="108" t="str">
        <f>HYPERLINK('94KMInput'!AH641)</f>
        <v/>
      </c>
      <c r="AL506" s="108" t="str">
        <f>HYPERLINK('94KMInput'!AI641)</f>
        <v/>
      </c>
      <c r="AM506" s="108" t="str">
        <f>HYPERLINK('94KMInput'!AJ641)</f>
        <v/>
      </c>
      <c r="AN506" s="108" t="str">
        <f>HYPERLINK('94KMInput'!AK641)</f>
        <v/>
      </c>
      <c r="AO506" s="108" t="str">
        <f>HYPERLINK('94KMInput'!AL641)</f>
        <v/>
      </c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8"/>
      <c r="BT506" s="88"/>
      <c r="BU506" s="88"/>
      <c r="BV506" s="88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8"/>
    </row>
    <row r="507" ht="10.5" customHeight="1">
      <c r="A507" s="87" t="str">
        <f t="shared" si="1"/>
        <v/>
      </c>
      <c r="B507" s="88" t="str">
        <f t="shared" si="2"/>
        <v/>
      </c>
      <c r="C507" s="88" t="str">
        <f t="shared" si="3"/>
        <v/>
      </c>
      <c r="D507" s="89" t="str">
        <f>'94KMInput'!B599</f>
        <v/>
      </c>
      <c r="E507" s="90" t="str">
        <f t="shared" si="19"/>
        <v/>
      </c>
      <c r="F507" s="91" t="str">
        <f>'94KMInput'!H599</f>
        <v/>
      </c>
      <c r="G507" s="90" t="str">
        <f>'94KMInput'!O599</f>
        <v/>
      </c>
      <c r="H507" s="90" t="str">
        <f>'94KMInput'!P599</f>
        <v/>
      </c>
      <c r="I507" s="90" t="str">
        <f>'94KMInput'!R599</f>
        <v/>
      </c>
      <c r="J507" s="91" t="str">
        <f>'94KMInput'!S599</f>
        <v/>
      </c>
      <c r="K507" s="92" t="str">
        <f>'94KMInput'!AD599</f>
        <v/>
      </c>
      <c r="L507" s="93"/>
      <c r="M507" s="94" t="str">
        <f>'94KMInput'!L599</f>
        <v/>
      </c>
      <c r="N507" s="90" t="str">
        <f>IF(M507="","",(IF(Q507='94KMInput'!K599,"","ERROR!")))</f>
        <v/>
      </c>
      <c r="O507" s="95"/>
      <c r="P507" s="96"/>
      <c r="Q507" s="69" t="str">
        <f t="shared" si="20"/>
        <v/>
      </c>
      <c r="R507" s="98"/>
      <c r="S507" s="98"/>
      <c r="T507" s="98"/>
      <c r="U507" s="99"/>
      <c r="V507" s="98"/>
      <c r="W507" s="98"/>
      <c r="X507" s="100" t="str">
        <f t="shared" si="21"/>
        <v/>
      </c>
      <c r="Y507" s="101"/>
      <c r="Z507" s="102"/>
      <c r="AA507" s="102"/>
      <c r="AB507" s="102"/>
      <c r="AC507" s="103" t="str">
        <f>'94KMInput'!T643</f>
        <v/>
      </c>
      <c r="AD507" s="104">
        <f>'94KMInput'!V643-'94KMInput'!U643</f>
        <v>0</v>
      </c>
      <c r="AE507" s="105" t="str">
        <f t="shared" si="4"/>
        <v/>
      </c>
      <c r="AF507" s="106"/>
      <c r="AG507" s="107"/>
      <c r="AH507" s="108" t="str">
        <f>HYPERLINK('94KMInput'!AE642)</f>
        <v/>
      </c>
      <c r="AI507" s="108" t="str">
        <f>HYPERLINK('94KMInput'!AF642)</f>
        <v/>
      </c>
      <c r="AJ507" s="108" t="str">
        <f>HYPERLINK('94KMInput'!AG642)</f>
        <v/>
      </c>
      <c r="AK507" s="108" t="str">
        <f>HYPERLINK('94KMInput'!AH642)</f>
        <v/>
      </c>
      <c r="AL507" s="108" t="str">
        <f>HYPERLINK('94KMInput'!AI642)</f>
        <v/>
      </c>
      <c r="AM507" s="108" t="str">
        <f>HYPERLINK('94KMInput'!AJ642)</f>
        <v/>
      </c>
      <c r="AN507" s="108" t="str">
        <f>HYPERLINK('94KMInput'!AK642)</f>
        <v/>
      </c>
      <c r="AO507" s="108" t="str">
        <f>HYPERLINK('94KMInput'!AL642)</f>
        <v/>
      </c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  <c r="BL507" s="88"/>
      <c r="BM507" s="88"/>
      <c r="BN507" s="88"/>
      <c r="BO507" s="88"/>
      <c r="BP507" s="88"/>
      <c r="BQ507" s="88"/>
      <c r="BR507" s="88"/>
      <c r="BS507" s="88"/>
      <c r="BT507" s="88"/>
      <c r="BU507" s="88"/>
      <c r="BV507" s="88"/>
      <c r="BW507" s="88"/>
      <c r="BX507" s="88"/>
      <c r="BY507" s="88"/>
      <c r="BZ507" s="88"/>
      <c r="CA507" s="88"/>
      <c r="CB507" s="88"/>
      <c r="CC507" s="88"/>
      <c r="CD507" s="88"/>
      <c r="CE507" s="88"/>
      <c r="CF507" s="88"/>
      <c r="CG507" s="88"/>
      <c r="CH507" s="88"/>
      <c r="CI507" s="88"/>
      <c r="CJ507" s="88"/>
      <c r="CK507" s="88"/>
      <c r="CL507" s="88"/>
      <c r="CM507" s="88"/>
      <c r="CN507" s="88"/>
      <c r="CO507" s="88"/>
      <c r="CP507" s="88"/>
      <c r="CQ507" s="88"/>
      <c r="CR507" s="88"/>
      <c r="CS507" s="88"/>
      <c r="CT507" s="88"/>
      <c r="CU507" s="88"/>
      <c r="CV507" s="88"/>
      <c r="CW507" s="88"/>
      <c r="CX507" s="88"/>
      <c r="CY507" s="88"/>
      <c r="CZ507" s="88"/>
      <c r="DA507" s="88"/>
      <c r="DB507" s="88"/>
      <c r="DC507" s="88"/>
    </row>
    <row r="508" ht="10.5" customHeight="1">
      <c r="A508" s="87" t="str">
        <f t="shared" si="1"/>
        <v/>
      </c>
      <c r="B508" s="88" t="str">
        <f t="shared" si="2"/>
        <v/>
      </c>
      <c r="C508" s="88" t="str">
        <f t="shared" si="3"/>
        <v/>
      </c>
      <c r="D508" s="89" t="str">
        <f>'94KMInput'!B600</f>
        <v/>
      </c>
      <c r="E508" s="90" t="str">
        <f t="shared" si="19"/>
        <v/>
      </c>
      <c r="F508" s="91" t="str">
        <f>'94KMInput'!H600</f>
        <v/>
      </c>
      <c r="G508" s="90" t="str">
        <f>'94KMInput'!O600</f>
        <v/>
      </c>
      <c r="H508" s="90" t="str">
        <f>'94KMInput'!P600</f>
        <v/>
      </c>
      <c r="I508" s="90" t="str">
        <f>'94KMInput'!R600</f>
        <v/>
      </c>
      <c r="J508" s="91" t="str">
        <f>'94KMInput'!S600</f>
        <v/>
      </c>
      <c r="K508" s="92" t="str">
        <f>'94KMInput'!AD600</f>
        <v/>
      </c>
      <c r="L508" s="93"/>
      <c r="M508" s="94" t="str">
        <f>'94KMInput'!L600</f>
        <v/>
      </c>
      <c r="N508" s="90" t="str">
        <f>IF(M508="","",(IF(Q508='94KMInput'!K600,"","ERROR!")))</f>
        <v/>
      </c>
      <c r="O508" s="95"/>
      <c r="P508" s="96"/>
      <c r="Q508" s="69" t="str">
        <f t="shared" si="20"/>
        <v/>
      </c>
      <c r="R508" s="98"/>
      <c r="S508" s="98"/>
      <c r="T508" s="98"/>
      <c r="U508" s="99"/>
      <c r="V508" s="98"/>
      <c r="W508" s="98"/>
      <c r="X508" s="100" t="str">
        <f t="shared" si="21"/>
        <v/>
      </c>
      <c r="Y508" s="101"/>
      <c r="Z508" s="102"/>
      <c r="AA508" s="102"/>
      <c r="AB508" s="102"/>
      <c r="AC508" s="103" t="str">
        <f>'94KMInput'!T644</f>
        <v/>
      </c>
      <c r="AD508" s="104">
        <f>'94KMInput'!V644-'94KMInput'!U644</f>
        <v>0</v>
      </c>
      <c r="AE508" s="105" t="str">
        <f t="shared" si="4"/>
        <v/>
      </c>
      <c r="AF508" s="106"/>
      <c r="AG508" s="107"/>
      <c r="AH508" s="108" t="str">
        <f>HYPERLINK('94KMInput'!AE643)</f>
        <v/>
      </c>
      <c r="AI508" s="108" t="str">
        <f>HYPERLINK('94KMInput'!AF643)</f>
        <v/>
      </c>
      <c r="AJ508" s="108" t="str">
        <f>HYPERLINK('94KMInput'!AG643)</f>
        <v/>
      </c>
      <c r="AK508" s="108" t="str">
        <f>HYPERLINK('94KMInput'!AH643)</f>
        <v/>
      </c>
      <c r="AL508" s="108" t="str">
        <f>HYPERLINK('94KMInput'!AI643)</f>
        <v/>
      </c>
      <c r="AM508" s="108" t="str">
        <f>HYPERLINK('94KMInput'!AJ643)</f>
        <v/>
      </c>
      <c r="AN508" s="108" t="str">
        <f>HYPERLINK('94KMInput'!AK643)</f>
        <v/>
      </c>
      <c r="AO508" s="108" t="str">
        <f>HYPERLINK('94KMInput'!AL643)</f>
        <v/>
      </c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  <c r="BL508" s="88"/>
      <c r="BM508" s="88"/>
      <c r="BN508" s="88"/>
      <c r="BO508" s="88"/>
      <c r="BP508" s="88"/>
      <c r="BQ508" s="88"/>
      <c r="BR508" s="88"/>
      <c r="BS508" s="88"/>
      <c r="BT508" s="88"/>
      <c r="BU508" s="88"/>
      <c r="BV508" s="88"/>
      <c r="BW508" s="88"/>
      <c r="BX508" s="88"/>
      <c r="BY508" s="88"/>
      <c r="BZ508" s="88"/>
      <c r="CA508" s="88"/>
      <c r="CB508" s="88"/>
      <c r="CC508" s="88"/>
      <c r="CD508" s="88"/>
      <c r="CE508" s="88"/>
      <c r="CF508" s="88"/>
      <c r="CG508" s="88"/>
      <c r="CH508" s="88"/>
      <c r="CI508" s="88"/>
      <c r="CJ508" s="88"/>
      <c r="CK508" s="88"/>
      <c r="CL508" s="88"/>
      <c r="CM508" s="88"/>
      <c r="CN508" s="88"/>
      <c r="CO508" s="88"/>
      <c r="CP508" s="88"/>
      <c r="CQ508" s="88"/>
      <c r="CR508" s="88"/>
      <c r="CS508" s="88"/>
      <c r="CT508" s="88"/>
      <c r="CU508" s="88"/>
      <c r="CV508" s="88"/>
      <c r="CW508" s="88"/>
      <c r="CX508" s="88"/>
      <c r="CY508" s="88"/>
      <c r="CZ508" s="88"/>
      <c r="DA508" s="88"/>
      <c r="DB508" s="88"/>
      <c r="DC508" s="88"/>
    </row>
    <row r="509" ht="10.5" customHeight="1">
      <c r="A509" s="87" t="str">
        <f t="shared" si="1"/>
        <v/>
      </c>
      <c r="B509" s="88" t="str">
        <f t="shared" si="2"/>
        <v/>
      </c>
      <c r="C509" s="88" t="str">
        <f t="shared" si="3"/>
        <v/>
      </c>
      <c r="D509" s="89" t="str">
        <f>'94KMInput'!B601</f>
        <v/>
      </c>
      <c r="E509" s="90" t="str">
        <f t="shared" si="19"/>
        <v/>
      </c>
      <c r="F509" s="91" t="str">
        <f>'94KMInput'!H601</f>
        <v/>
      </c>
      <c r="G509" s="90" t="str">
        <f>'94KMInput'!O601</f>
        <v/>
      </c>
      <c r="H509" s="90" t="str">
        <f>'94KMInput'!P601</f>
        <v/>
      </c>
      <c r="I509" s="90" t="str">
        <f>'94KMInput'!R601</f>
        <v/>
      </c>
      <c r="J509" s="91" t="str">
        <f>'94KMInput'!S601</f>
        <v/>
      </c>
      <c r="K509" s="92" t="str">
        <f>'94KMInput'!AD601</f>
        <v/>
      </c>
      <c r="L509" s="93"/>
      <c r="M509" s="94" t="str">
        <f>'94KMInput'!L601</f>
        <v/>
      </c>
      <c r="N509" s="90" t="str">
        <f>IF(M509="","",(IF(Q509='94KMInput'!K601,"","ERROR!")))</f>
        <v/>
      </c>
      <c r="O509" s="95"/>
      <c r="P509" s="96"/>
      <c r="Q509" s="69" t="str">
        <f t="shared" si="20"/>
        <v/>
      </c>
      <c r="R509" s="98"/>
      <c r="S509" s="98"/>
      <c r="T509" s="98"/>
      <c r="U509" s="99"/>
      <c r="V509" s="98"/>
      <c r="W509" s="98"/>
      <c r="X509" s="100" t="str">
        <f t="shared" si="21"/>
        <v/>
      </c>
      <c r="Y509" s="101"/>
      <c r="Z509" s="102"/>
      <c r="AA509" s="102"/>
      <c r="AB509" s="102"/>
      <c r="AC509" s="103" t="str">
        <f>'94KMInput'!T645</f>
        <v/>
      </c>
      <c r="AD509" s="104">
        <f>'94KMInput'!V645-'94KMInput'!U645</f>
        <v>0</v>
      </c>
      <c r="AE509" s="105" t="str">
        <f t="shared" si="4"/>
        <v/>
      </c>
      <c r="AF509" s="106"/>
      <c r="AG509" s="107"/>
      <c r="AH509" s="108" t="str">
        <f>HYPERLINK('94KMInput'!AE644)</f>
        <v/>
      </c>
      <c r="AI509" s="108" t="str">
        <f>HYPERLINK('94KMInput'!AF644)</f>
        <v/>
      </c>
      <c r="AJ509" s="108" t="str">
        <f>HYPERLINK('94KMInput'!AG644)</f>
        <v/>
      </c>
      <c r="AK509" s="108" t="str">
        <f>HYPERLINK('94KMInput'!AH644)</f>
        <v/>
      </c>
      <c r="AL509" s="108" t="str">
        <f>HYPERLINK('94KMInput'!AI644)</f>
        <v/>
      </c>
      <c r="AM509" s="108" t="str">
        <f>HYPERLINK('94KMInput'!AJ644)</f>
        <v/>
      </c>
      <c r="AN509" s="108" t="str">
        <f>HYPERLINK('94KMInput'!AK644)</f>
        <v/>
      </c>
      <c r="AO509" s="108" t="str">
        <f>HYPERLINK('94KMInput'!AL644)</f>
        <v/>
      </c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</row>
    <row r="510" ht="10.5" customHeight="1">
      <c r="A510" s="87" t="str">
        <f t="shared" si="1"/>
        <v/>
      </c>
      <c r="B510" s="88" t="str">
        <f t="shared" si="2"/>
        <v/>
      </c>
      <c r="C510" s="88" t="str">
        <f t="shared" si="3"/>
        <v/>
      </c>
      <c r="D510" s="89" t="str">
        <f>'94KMInput'!B602</f>
        <v/>
      </c>
      <c r="E510" s="90" t="str">
        <f t="shared" si="19"/>
        <v/>
      </c>
      <c r="F510" s="91" t="str">
        <f>'94KMInput'!H602</f>
        <v/>
      </c>
      <c r="G510" s="90" t="str">
        <f>'94KMInput'!O602</f>
        <v/>
      </c>
      <c r="H510" s="90" t="str">
        <f>'94KMInput'!P602</f>
        <v/>
      </c>
      <c r="I510" s="90" t="str">
        <f>'94KMInput'!R602</f>
        <v/>
      </c>
      <c r="J510" s="91" t="str">
        <f>'94KMInput'!S602</f>
        <v/>
      </c>
      <c r="K510" s="92" t="str">
        <f>'94KMInput'!AD602</f>
        <v/>
      </c>
      <c r="L510" s="93"/>
      <c r="M510" s="94" t="str">
        <f>'94KMInput'!L602</f>
        <v/>
      </c>
      <c r="N510" s="90" t="str">
        <f>IF(M510="","",(IF(Q510='94KMInput'!K602,"","ERROR!")))</f>
        <v/>
      </c>
      <c r="O510" s="95"/>
      <c r="P510" s="96"/>
      <c r="Q510" s="69" t="str">
        <f t="shared" si="20"/>
        <v/>
      </c>
      <c r="R510" s="98"/>
      <c r="S510" s="98"/>
      <c r="T510" s="98"/>
      <c r="U510" s="99"/>
      <c r="V510" s="98"/>
      <c r="W510" s="98"/>
      <c r="X510" s="100" t="str">
        <f t="shared" si="21"/>
        <v/>
      </c>
      <c r="Y510" s="101"/>
      <c r="Z510" s="102"/>
      <c r="AA510" s="102"/>
      <c r="AB510" s="102"/>
      <c r="AC510" s="103" t="str">
        <f>'94KMInput'!T646</f>
        <v/>
      </c>
      <c r="AD510" s="104">
        <f>'94KMInput'!V646-'94KMInput'!U646</f>
        <v>0</v>
      </c>
      <c r="AE510" s="105" t="str">
        <f t="shared" si="4"/>
        <v/>
      </c>
      <c r="AF510" s="106"/>
      <c r="AG510" s="107"/>
      <c r="AH510" s="108" t="str">
        <f>HYPERLINK('94KMInput'!AE645)</f>
        <v/>
      </c>
      <c r="AI510" s="108" t="str">
        <f>HYPERLINK('94KMInput'!AF645)</f>
        <v/>
      </c>
      <c r="AJ510" s="108" t="str">
        <f>HYPERLINK('94KMInput'!AG645)</f>
        <v/>
      </c>
      <c r="AK510" s="108" t="str">
        <f>HYPERLINK('94KMInput'!AH645)</f>
        <v/>
      </c>
      <c r="AL510" s="108" t="str">
        <f>HYPERLINK('94KMInput'!AI645)</f>
        <v/>
      </c>
      <c r="AM510" s="108" t="str">
        <f>HYPERLINK('94KMInput'!AJ645)</f>
        <v/>
      </c>
      <c r="AN510" s="108" t="str">
        <f>HYPERLINK('94KMInput'!AK645)</f>
        <v/>
      </c>
      <c r="AO510" s="108" t="str">
        <f>HYPERLINK('94KMInput'!AL645)</f>
        <v/>
      </c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</row>
    <row r="511" ht="10.5" customHeight="1">
      <c r="A511" s="87" t="str">
        <f t="shared" si="1"/>
        <v/>
      </c>
      <c r="B511" s="88" t="str">
        <f t="shared" si="2"/>
        <v/>
      </c>
      <c r="C511" s="88" t="str">
        <f t="shared" si="3"/>
        <v/>
      </c>
      <c r="D511" s="89" t="str">
        <f>'94KMInput'!B603</f>
        <v/>
      </c>
      <c r="E511" s="90" t="str">
        <f t="shared" si="19"/>
        <v/>
      </c>
      <c r="F511" s="91" t="str">
        <f>'94KMInput'!H603</f>
        <v/>
      </c>
      <c r="G511" s="90" t="str">
        <f>'94KMInput'!O603</f>
        <v/>
      </c>
      <c r="H511" s="90" t="str">
        <f>'94KMInput'!P603</f>
        <v/>
      </c>
      <c r="I511" s="90" t="str">
        <f>'94KMInput'!R603</f>
        <v/>
      </c>
      <c r="J511" s="91" t="str">
        <f>'94KMInput'!S603</f>
        <v/>
      </c>
      <c r="K511" s="92" t="str">
        <f>'94KMInput'!AD603</f>
        <v/>
      </c>
      <c r="L511" s="93"/>
      <c r="M511" s="94" t="str">
        <f>'94KMInput'!L603</f>
        <v/>
      </c>
      <c r="N511" s="90" t="str">
        <f>IF(M511="","",(IF(Q511='94KMInput'!K603,"","ERROR!")))</f>
        <v/>
      </c>
      <c r="O511" s="95"/>
      <c r="P511" s="96"/>
      <c r="Q511" s="69" t="str">
        <f t="shared" si="20"/>
        <v/>
      </c>
      <c r="R511" s="98"/>
      <c r="S511" s="98"/>
      <c r="T511" s="98"/>
      <c r="U511" s="99"/>
      <c r="V511" s="98"/>
      <c r="W511" s="98"/>
      <c r="X511" s="100" t="str">
        <f t="shared" si="21"/>
        <v/>
      </c>
      <c r="Y511" s="101"/>
      <c r="Z511" s="102"/>
      <c r="AA511" s="102"/>
      <c r="AB511" s="102"/>
      <c r="AC511" s="103" t="str">
        <f>'94KMInput'!T647</f>
        <v/>
      </c>
      <c r="AD511" s="104">
        <f>'94KMInput'!V647-'94KMInput'!U647</f>
        <v>0</v>
      </c>
      <c r="AE511" s="105" t="str">
        <f t="shared" si="4"/>
        <v/>
      </c>
      <c r="AF511" s="106"/>
      <c r="AG511" s="107"/>
      <c r="AH511" s="108" t="str">
        <f>HYPERLINK('94KMInput'!AE646)</f>
        <v/>
      </c>
      <c r="AI511" s="108" t="str">
        <f>HYPERLINK('94KMInput'!AF646)</f>
        <v/>
      </c>
      <c r="AJ511" s="108" t="str">
        <f>HYPERLINK('94KMInput'!AG646)</f>
        <v/>
      </c>
      <c r="AK511" s="108" t="str">
        <f>HYPERLINK('94KMInput'!AH646)</f>
        <v/>
      </c>
      <c r="AL511" s="108" t="str">
        <f>HYPERLINK('94KMInput'!AI646)</f>
        <v/>
      </c>
      <c r="AM511" s="108" t="str">
        <f>HYPERLINK('94KMInput'!AJ646)</f>
        <v/>
      </c>
      <c r="AN511" s="108" t="str">
        <f>HYPERLINK('94KMInput'!AK646)</f>
        <v/>
      </c>
      <c r="AO511" s="108" t="str">
        <f>HYPERLINK('94KMInput'!AL646)</f>
        <v/>
      </c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</row>
    <row r="512" ht="10.5" customHeight="1">
      <c r="A512" s="87" t="str">
        <f t="shared" si="1"/>
        <v/>
      </c>
      <c r="B512" s="88" t="str">
        <f t="shared" si="2"/>
        <v/>
      </c>
      <c r="C512" s="88" t="str">
        <f t="shared" si="3"/>
        <v/>
      </c>
      <c r="D512" s="89" t="str">
        <f>'94KMInput'!B604</f>
        <v/>
      </c>
      <c r="E512" s="90" t="str">
        <f t="shared" si="19"/>
        <v/>
      </c>
      <c r="F512" s="91" t="str">
        <f>'94KMInput'!H604</f>
        <v/>
      </c>
      <c r="G512" s="90" t="str">
        <f>'94KMInput'!O604</f>
        <v/>
      </c>
      <c r="H512" s="90" t="str">
        <f>'94KMInput'!P604</f>
        <v/>
      </c>
      <c r="I512" s="90" t="str">
        <f>'94KMInput'!R604</f>
        <v/>
      </c>
      <c r="J512" s="91" t="str">
        <f>'94KMInput'!S604</f>
        <v/>
      </c>
      <c r="K512" s="92" t="str">
        <f>'94KMInput'!AD604</f>
        <v/>
      </c>
      <c r="L512" s="93"/>
      <c r="M512" s="94" t="str">
        <f>'94KMInput'!L604</f>
        <v/>
      </c>
      <c r="N512" s="90" t="str">
        <f>IF(M512="","",(IF(Q512='94KMInput'!K604,"","ERROR!")))</f>
        <v/>
      </c>
      <c r="O512" s="95"/>
      <c r="P512" s="96"/>
      <c r="Q512" s="69" t="str">
        <f t="shared" si="20"/>
        <v/>
      </c>
      <c r="R512" s="98"/>
      <c r="S512" s="98"/>
      <c r="T512" s="98"/>
      <c r="U512" s="99"/>
      <c r="V512" s="98"/>
      <c r="W512" s="98"/>
      <c r="X512" s="100" t="str">
        <f t="shared" si="21"/>
        <v/>
      </c>
      <c r="Y512" s="101"/>
      <c r="Z512" s="102"/>
      <c r="AA512" s="102"/>
      <c r="AB512" s="102"/>
      <c r="AC512" s="103" t="str">
        <f>'94KMInput'!T648</f>
        <v/>
      </c>
      <c r="AD512" s="104">
        <f>'94KMInput'!V648-'94KMInput'!U648</f>
        <v>0</v>
      </c>
      <c r="AE512" s="105" t="str">
        <f t="shared" si="4"/>
        <v/>
      </c>
      <c r="AF512" s="106"/>
      <c r="AG512" s="107"/>
      <c r="AH512" s="108" t="str">
        <f>HYPERLINK('94KMInput'!AE647)</f>
        <v/>
      </c>
      <c r="AI512" s="108" t="str">
        <f>HYPERLINK('94KMInput'!AF647)</f>
        <v/>
      </c>
      <c r="AJ512" s="108" t="str">
        <f>HYPERLINK('94KMInput'!AG647)</f>
        <v/>
      </c>
      <c r="AK512" s="108" t="str">
        <f>HYPERLINK('94KMInput'!AH647)</f>
        <v/>
      </c>
      <c r="AL512" s="108" t="str">
        <f>HYPERLINK('94KMInput'!AI647)</f>
        <v/>
      </c>
      <c r="AM512" s="108" t="str">
        <f>HYPERLINK('94KMInput'!AJ647)</f>
        <v/>
      </c>
      <c r="AN512" s="108" t="str">
        <f>HYPERLINK('94KMInput'!AK647)</f>
        <v/>
      </c>
      <c r="AO512" s="108" t="str">
        <f>HYPERLINK('94KMInput'!AL647)</f>
        <v/>
      </c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</row>
    <row r="513" ht="10.5" customHeight="1">
      <c r="A513" s="87" t="str">
        <f t="shared" si="1"/>
        <v/>
      </c>
      <c r="B513" s="88" t="str">
        <f t="shared" si="2"/>
        <v/>
      </c>
      <c r="C513" s="88" t="str">
        <f t="shared" si="3"/>
        <v/>
      </c>
      <c r="D513" s="89" t="str">
        <f>'94KMInput'!B605</f>
        <v/>
      </c>
      <c r="E513" s="90" t="str">
        <f t="shared" si="19"/>
        <v/>
      </c>
      <c r="F513" s="91" t="str">
        <f>'94KMInput'!H605</f>
        <v/>
      </c>
      <c r="G513" s="90" t="str">
        <f>'94KMInput'!O605</f>
        <v/>
      </c>
      <c r="H513" s="90" t="str">
        <f>'94KMInput'!P605</f>
        <v/>
      </c>
      <c r="I513" s="90" t="str">
        <f>'94KMInput'!R605</f>
        <v/>
      </c>
      <c r="J513" s="91" t="str">
        <f>'94KMInput'!S605</f>
        <v/>
      </c>
      <c r="K513" s="92" t="str">
        <f>'94KMInput'!AD605</f>
        <v/>
      </c>
      <c r="L513" s="93"/>
      <c r="M513" s="94" t="str">
        <f>'94KMInput'!L605</f>
        <v/>
      </c>
      <c r="N513" s="90" t="str">
        <f>IF(M513="","",(IF(Q513='94KMInput'!K605,"","ERROR!")))</f>
        <v/>
      </c>
      <c r="O513" s="95"/>
      <c r="P513" s="96"/>
      <c r="Q513" s="69" t="str">
        <f t="shared" si="20"/>
        <v/>
      </c>
      <c r="R513" s="98"/>
      <c r="S513" s="98"/>
      <c r="T513" s="98"/>
      <c r="U513" s="99"/>
      <c r="V513" s="98"/>
      <c r="W513" s="98"/>
      <c r="X513" s="100" t="str">
        <f t="shared" si="21"/>
        <v/>
      </c>
      <c r="Y513" s="101"/>
      <c r="Z513" s="102"/>
      <c r="AA513" s="102"/>
      <c r="AB513" s="102"/>
      <c r="AC513" s="103" t="str">
        <f>'94KMInput'!T649</f>
        <v/>
      </c>
      <c r="AD513" s="104">
        <f>'94KMInput'!V649-'94KMInput'!U649</f>
        <v>0</v>
      </c>
      <c r="AE513" s="105" t="str">
        <f t="shared" si="4"/>
        <v/>
      </c>
      <c r="AF513" s="106"/>
      <c r="AG513" s="107"/>
      <c r="AH513" s="108" t="str">
        <f>HYPERLINK('94KMInput'!AE648)</f>
        <v/>
      </c>
      <c r="AI513" s="108" t="str">
        <f>HYPERLINK('94KMInput'!AF648)</f>
        <v/>
      </c>
      <c r="AJ513" s="108" t="str">
        <f>HYPERLINK('94KMInput'!AG648)</f>
        <v/>
      </c>
      <c r="AK513" s="108" t="str">
        <f>HYPERLINK('94KMInput'!AH648)</f>
        <v/>
      </c>
      <c r="AL513" s="108" t="str">
        <f>HYPERLINK('94KMInput'!AI648)</f>
        <v/>
      </c>
      <c r="AM513" s="108" t="str">
        <f>HYPERLINK('94KMInput'!AJ648)</f>
        <v/>
      </c>
      <c r="AN513" s="108" t="str">
        <f>HYPERLINK('94KMInput'!AK648)</f>
        <v/>
      </c>
      <c r="AO513" s="108" t="str">
        <f>HYPERLINK('94KMInput'!AL648)</f>
        <v/>
      </c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</row>
    <row r="514" ht="10.5" customHeight="1">
      <c r="A514" s="87" t="str">
        <f t="shared" si="1"/>
        <v/>
      </c>
      <c r="B514" s="88" t="str">
        <f t="shared" si="2"/>
        <v/>
      </c>
      <c r="C514" s="88" t="str">
        <f t="shared" si="3"/>
        <v/>
      </c>
      <c r="D514" s="89" t="str">
        <f>'94KMInput'!B606</f>
        <v/>
      </c>
      <c r="E514" s="90" t="str">
        <f t="shared" si="19"/>
        <v/>
      </c>
      <c r="F514" s="91" t="str">
        <f>'94KMInput'!H606</f>
        <v/>
      </c>
      <c r="G514" s="90" t="str">
        <f>'94KMInput'!O606</f>
        <v/>
      </c>
      <c r="H514" s="90" t="str">
        <f>'94KMInput'!P606</f>
        <v/>
      </c>
      <c r="I514" s="90" t="str">
        <f>'94KMInput'!R606</f>
        <v/>
      </c>
      <c r="J514" s="91" t="str">
        <f>'94KMInput'!S606</f>
        <v/>
      </c>
      <c r="K514" s="92" t="str">
        <f>'94KMInput'!AD606</f>
        <v/>
      </c>
      <c r="L514" s="93"/>
      <c r="M514" s="94" t="str">
        <f>'94KMInput'!L606</f>
        <v/>
      </c>
      <c r="N514" s="90" t="str">
        <f>IF(M514="","",(IF(Q514='94KMInput'!K606,"","ERROR!")))</f>
        <v/>
      </c>
      <c r="O514" s="95"/>
      <c r="P514" s="96"/>
      <c r="Q514" s="69" t="str">
        <f t="shared" si="20"/>
        <v/>
      </c>
      <c r="R514" s="98"/>
      <c r="S514" s="98"/>
      <c r="T514" s="98"/>
      <c r="U514" s="99"/>
      <c r="V514" s="98"/>
      <c r="W514" s="98"/>
      <c r="X514" s="100" t="str">
        <f t="shared" si="21"/>
        <v/>
      </c>
      <c r="Y514" s="101"/>
      <c r="Z514" s="102"/>
      <c r="AA514" s="102"/>
      <c r="AB514" s="102"/>
      <c r="AC514" s="103" t="str">
        <f>'94KMInput'!T650</f>
        <v/>
      </c>
      <c r="AD514" s="104">
        <f>'94KMInput'!V650-'94KMInput'!U650</f>
        <v>0</v>
      </c>
      <c r="AE514" s="105" t="str">
        <f t="shared" si="4"/>
        <v/>
      </c>
      <c r="AF514" s="106"/>
      <c r="AG514" s="107"/>
      <c r="AH514" s="108" t="str">
        <f>HYPERLINK('94KMInput'!AE649)</f>
        <v/>
      </c>
      <c r="AI514" s="108" t="str">
        <f>HYPERLINK('94KMInput'!AF649)</f>
        <v/>
      </c>
      <c r="AJ514" s="108" t="str">
        <f>HYPERLINK('94KMInput'!AG649)</f>
        <v/>
      </c>
      <c r="AK514" s="108" t="str">
        <f>HYPERLINK('94KMInput'!AH649)</f>
        <v/>
      </c>
      <c r="AL514" s="108" t="str">
        <f>HYPERLINK('94KMInput'!AI649)</f>
        <v/>
      </c>
      <c r="AM514" s="108" t="str">
        <f>HYPERLINK('94KMInput'!AJ649)</f>
        <v/>
      </c>
      <c r="AN514" s="108" t="str">
        <f>HYPERLINK('94KMInput'!AK649)</f>
        <v/>
      </c>
      <c r="AO514" s="108" t="str">
        <f>HYPERLINK('94KMInput'!AL649)</f>
        <v/>
      </c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</row>
    <row r="515" ht="10.5" customHeight="1">
      <c r="A515" s="87" t="str">
        <f t="shared" si="1"/>
        <v/>
      </c>
      <c r="B515" s="88" t="str">
        <f t="shared" si="2"/>
        <v/>
      </c>
      <c r="C515" s="88" t="str">
        <f t="shared" si="3"/>
        <v/>
      </c>
      <c r="D515" s="89" t="str">
        <f>'94KMInput'!B607</f>
        <v/>
      </c>
      <c r="E515" s="90" t="str">
        <f t="shared" si="19"/>
        <v/>
      </c>
      <c r="F515" s="91" t="str">
        <f>'94KMInput'!H607</f>
        <v/>
      </c>
      <c r="G515" s="90" t="str">
        <f>'94KMInput'!O607</f>
        <v/>
      </c>
      <c r="H515" s="90" t="str">
        <f>'94KMInput'!P607</f>
        <v/>
      </c>
      <c r="I515" s="90" t="str">
        <f>'94KMInput'!R607</f>
        <v/>
      </c>
      <c r="J515" s="91" t="str">
        <f>'94KMInput'!S607</f>
        <v/>
      </c>
      <c r="K515" s="92" t="str">
        <f>'94KMInput'!AD607</f>
        <v/>
      </c>
      <c r="L515" s="93"/>
      <c r="M515" s="94" t="str">
        <f>'94KMInput'!L607</f>
        <v/>
      </c>
      <c r="N515" s="90" t="str">
        <f>IF(M515="","",(IF(Q515='94KMInput'!K607,"","ERROR!")))</f>
        <v/>
      </c>
      <c r="O515" s="95"/>
      <c r="P515" s="96"/>
      <c r="Q515" s="69" t="str">
        <f t="shared" si="20"/>
        <v/>
      </c>
      <c r="R515" s="98"/>
      <c r="S515" s="98"/>
      <c r="T515" s="98"/>
      <c r="U515" s="99"/>
      <c r="V515" s="98"/>
      <c r="W515" s="98"/>
      <c r="X515" s="100" t="str">
        <f t="shared" si="21"/>
        <v/>
      </c>
      <c r="Y515" s="101"/>
      <c r="Z515" s="102"/>
      <c r="AA515" s="102"/>
      <c r="AB515" s="102"/>
      <c r="AC515" s="103" t="str">
        <f>'94KMInput'!T651</f>
        <v/>
      </c>
      <c r="AD515" s="104">
        <f>'94KMInput'!V651-'94KMInput'!U651</f>
        <v>0</v>
      </c>
      <c r="AE515" s="105" t="str">
        <f t="shared" si="4"/>
        <v/>
      </c>
      <c r="AF515" s="106"/>
      <c r="AG515" s="107"/>
      <c r="AH515" s="108" t="str">
        <f>HYPERLINK('94KMInput'!AE650)</f>
        <v/>
      </c>
      <c r="AI515" s="108" t="str">
        <f>HYPERLINK('94KMInput'!AF650)</f>
        <v/>
      </c>
      <c r="AJ515" s="108" t="str">
        <f>HYPERLINK('94KMInput'!AG650)</f>
        <v/>
      </c>
      <c r="AK515" s="108" t="str">
        <f>HYPERLINK('94KMInput'!AH650)</f>
        <v/>
      </c>
      <c r="AL515" s="108" t="str">
        <f>HYPERLINK('94KMInput'!AI650)</f>
        <v/>
      </c>
      <c r="AM515" s="108" t="str">
        <f>HYPERLINK('94KMInput'!AJ650)</f>
        <v/>
      </c>
      <c r="AN515" s="108" t="str">
        <f>HYPERLINK('94KMInput'!AK650)</f>
        <v/>
      </c>
      <c r="AO515" s="108" t="str">
        <f>HYPERLINK('94KMInput'!AL650)</f>
        <v/>
      </c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</row>
    <row r="516" ht="10.5" customHeight="1">
      <c r="A516" s="87" t="str">
        <f t="shared" si="1"/>
        <v/>
      </c>
      <c r="B516" s="88" t="str">
        <f t="shared" si="2"/>
        <v/>
      </c>
      <c r="C516" s="88" t="str">
        <f t="shared" si="3"/>
        <v/>
      </c>
      <c r="D516" s="89" t="str">
        <f>'94KMInput'!B608</f>
        <v/>
      </c>
      <c r="E516" s="90" t="str">
        <f t="shared" si="19"/>
        <v/>
      </c>
      <c r="F516" s="91" t="str">
        <f>'94KMInput'!H608</f>
        <v/>
      </c>
      <c r="G516" s="90" t="str">
        <f>'94KMInput'!O608</f>
        <v/>
      </c>
      <c r="H516" s="90" t="str">
        <f>'94KMInput'!P608</f>
        <v/>
      </c>
      <c r="I516" s="90" t="str">
        <f>'94KMInput'!R608</f>
        <v/>
      </c>
      <c r="J516" s="91" t="str">
        <f>'94KMInput'!S608</f>
        <v/>
      </c>
      <c r="K516" s="92" t="str">
        <f>'94KMInput'!AD608</f>
        <v/>
      </c>
      <c r="L516" s="93"/>
      <c r="M516" s="94" t="str">
        <f>'94KMInput'!L608</f>
        <v/>
      </c>
      <c r="N516" s="90" t="str">
        <f>IF(M516="","",(IF(Q516='94KMInput'!K608,"","ERROR!")))</f>
        <v/>
      </c>
      <c r="O516" s="95"/>
      <c r="P516" s="96"/>
      <c r="Q516" s="69" t="str">
        <f t="shared" si="20"/>
        <v/>
      </c>
      <c r="R516" s="98"/>
      <c r="S516" s="98"/>
      <c r="T516" s="98"/>
      <c r="U516" s="99"/>
      <c r="V516" s="98"/>
      <c r="W516" s="98"/>
      <c r="X516" s="100" t="str">
        <f t="shared" si="21"/>
        <v/>
      </c>
      <c r="Y516" s="101"/>
      <c r="Z516" s="102"/>
      <c r="AA516" s="102"/>
      <c r="AB516" s="102"/>
      <c r="AC516" s="103" t="str">
        <f>'94KMInput'!T652</f>
        <v/>
      </c>
      <c r="AD516" s="104">
        <f>'94KMInput'!V652-'94KMInput'!U652</f>
        <v>0</v>
      </c>
      <c r="AE516" s="105" t="str">
        <f t="shared" si="4"/>
        <v/>
      </c>
      <c r="AF516" s="106"/>
      <c r="AG516" s="107"/>
      <c r="AH516" s="108" t="str">
        <f>HYPERLINK('94KMInput'!AE651)</f>
        <v/>
      </c>
      <c r="AI516" s="108" t="str">
        <f>HYPERLINK('94KMInput'!AF651)</f>
        <v/>
      </c>
      <c r="AJ516" s="108" t="str">
        <f>HYPERLINK('94KMInput'!AG651)</f>
        <v/>
      </c>
      <c r="AK516" s="108" t="str">
        <f>HYPERLINK('94KMInput'!AH651)</f>
        <v/>
      </c>
      <c r="AL516" s="108" t="str">
        <f>HYPERLINK('94KMInput'!AI651)</f>
        <v/>
      </c>
      <c r="AM516" s="108" t="str">
        <f>HYPERLINK('94KMInput'!AJ651)</f>
        <v/>
      </c>
      <c r="AN516" s="108" t="str">
        <f>HYPERLINK('94KMInput'!AK651)</f>
        <v/>
      </c>
      <c r="AO516" s="108" t="str">
        <f>HYPERLINK('94KMInput'!AL651)</f>
        <v/>
      </c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</row>
    <row r="517" ht="10.5" customHeight="1">
      <c r="A517" s="87" t="str">
        <f t="shared" si="1"/>
        <v/>
      </c>
      <c r="B517" s="88" t="str">
        <f t="shared" si="2"/>
        <v/>
      </c>
      <c r="C517" s="88" t="str">
        <f t="shared" si="3"/>
        <v/>
      </c>
      <c r="D517" s="89" t="str">
        <f>'94KMInput'!B609</f>
        <v/>
      </c>
      <c r="E517" s="90" t="str">
        <f t="shared" si="19"/>
        <v/>
      </c>
      <c r="F517" s="91" t="str">
        <f>'94KMInput'!H609</f>
        <v/>
      </c>
      <c r="G517" s="90" t="str">
        <f>'94KMInput'!O609</f>
        <v/>
      </c>
      <c r="H517" s="90" t="str">
        <f>'94KMInput'!P609</f>
        <v/>
      </c>
      <c r="I517" s="90" t="str">
        <f>'94KMInput'!R609</f>
        <v/>
      </c>
      <c r="J517" s="91" t="str">
        <f>'94KMInput'!S609</f>
        <v/>
      </c>
      <c r="K517" s="92" t="str">
        <f>'94KMInput'!AD609</f>
        <v/>
      </c>
      <c r="L517" s="93"/>
      <c r="M517" s="94" t="str">
        <f>'94KMInput'!L609</f>
        <v/>
      </c>
      <c r="N517" s="90" t="str">
        <f>IF(M517="","",(IF(Q517='94KMInput'!K609,"","ERROR!")))</f>
        <v/>
      </c>
      <c r="O517" s="95"/>
      <c r="P517" s="96"/>
      <c r="Q517" s="69" t="str">
        <f t="shared" si="20"/>
        <v/>
      </c>
      <c r="R517" s="98"/>
      <c r="S517" s="98"/>
      <c r="T517" s="98"/>
      <c r="U517" s="99"/>
      <c r="V517" s="98"/>
      <c r="W517" s="98"/>
      <c r="X517" s="100" t="str">
        <f t="shared" si="21"/>
        <v/>
      </c>
      <c r="Y517" s="101"/>
      <c r="Z517" s="102"/>
      <c r="AA517" s="102"/>
      <c r="AB517" s="102"/>
      <c r="AC517" s="103" t="str">
        <f>'94KMInput'!T653</f>
        <v/>
      </c>
      <c r="AD517" s="104">
        <f>'94KMInput'!V653-'94KMInput'!U653</f>
        <v>0</v>
      </c>
      <c r="AE517" s="105" t="str">
        <f t="shared" si="4"/>
        <v/>
      </c>
      <c r="AF517" s="106"/>
      <c r="AG517" s="107"/>
      <c r="AH517" s="108" t="str">
        <f>HYPERLINK('94KMInput'!AE652)</f>
        <v/>
      </c>
      <c r="AI517" s="108" t="str">
        <f>HYPERLINK('94KMInput'!AF652)</f>
        <v/>
      </c>
      <c r="AJ517" s="108" t="str">
        <f>HYPERLINK('94KMInput'!AG652)</f>
        <v/>
      </c>
      <c r="AK517" s="108" t="str">
        <f>HYPERLINK('94KMInput'!AH652)</f>
        <v/>
      </c>
      <c r="AL517" s="108" t="str">
        <f>HYPERLINK('94KMInput'!AI652)</f>
        <v/>
      </c>
      <c r="AM517" s="108" t="str">
        <f>HYPERLINK('94KMInput'!AJ652)</f>
        <v/>
      </c>
      <c r="AN517" s="108" t="str">
        <f>HYPERLINK('94KMInput'!AK652)</f>
        <v/>
      </c>
      <c r="AO517" s="108" t="str">
        <f>HYPERLINK('94KMInput'!AL652)</f>
        <v/>
      </c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</row>
    <row r="518" ht="10.5" customHeight="1">
      <c r="A518" s="87" t="str">
        <f t="shared" si="1"/>
        <v/>
      </c>
      <c r="B518" s="88" t="str">
        <f t="shared" si="2"/>
        <v/>
      </c>
      <c r="C518" s="88" t="str">
        <f t="shared" si="3"/>
        <v/>
      </c>
      <c r="D518" s="89" t="str">
        <f>'94KMInput'!B610</f>
        <v/>
      </c>
      <c r="E518" s="90" t="str">
        <f t="shared" si="19"/>
        <v/>
      </c>
      <c r="F518" s="91" t="str">
        <f>'94KMInput'!H610</f>
        <v/>
      </c>
      <c r="G518" s="90" t="str">
        <f>'94KMInput'!O610</f>
        <v/>
      </c>
      <c r="H518" s="90" t="str">
        <f>'94KMInput'!P610</f>
        <v/>
      </c>
      <c r="I518" s="90" t="str">
        <f>'94KMInput'!R610</f>
        <v/>
      </c>
      <c r="J518" s="91" t="str">
        <f>'94KMInput'!S610</f>
        <v/>
      </c>
      <c r="K518" s="92" t="str">
        <f>'94KMInput'!AD610</f>
        <v/>
      </c>
      <c r="L518" s="93"/>
      <c r="M518" s="94" t="str">
        <f>'94KMInput'!L610</f>
        <v/>
      </c>
      <c r="N518" s="90" t="str">
        <f>IF(M518="","",(IF(Q518='94KMInput'!K610,"","ERROR!")))</f>
        <v/>
      </c>
      <c r="O518" s="95"/>
      <c r="P518" s="96"/>
      <c r="Q518" s="69" t="str">
        <f t="shared" si="20"/>
        <v/>
      </c>
      <c r="R518" s="98"/>
      <c r="S518" s="98"/>
      <c r="T518" s="98"/>
      <c r="U518" s="99"/>
      <c r="V518" s="98"/>
      <c r="W518" s="98"/>
      <c r="X518" s="100" t="str">
        <f t="shared" si="21"/>
        <v/>
      </c>
      <c r="Y518" s="101"/>
      <c r="Z518" s="102"/>
      <c r="AA518" s="102"/>
      <c r="AB518" s="102"/>
      <c r="AC518" s="103" t="str">
        <f>'94KMInput'!T654</f>
        <v/>
      </c>
      <c r="AD518" s="104">
        <f>'94KMInput'!V654-'94KMInput'!U654</f>
        <v>0</v>
      </c>
      <c r="AE518" s="105" t="str">
        <f t="shared" si="4"/>
        <v/>
      </c>
      <c r="AF518" s="106"/>
      <c r="AG518" s="107"/>
      <c r="AH518" s="108" t="str">
        <f>HYPERLINK('94KMInput'!AE653)</f>
        <v/>
      </c>
      <c r="AI518" s="108" t="str">
        <f>HYPERLINK('94KMInput'!AF653)</f>
        <v/>
      </c>
      <c r="AJ518" s="108" t="str">
        <f>HYPERLINK('94KMInput'!AG653)</f>
        <v/>
      </c>
      <c r="AK518" s="108" t="str">
        <f>HYPERLINK('94KMInput'!AH653)</f>
        <v/>
      </c>
      <c r="AL518" s="108" t="str">
        <f>HYPERLINK('94KMInput'!AI653)</f>
        <v/>
      </c>
      <c r="AM518" s="108" t="str">
        <f>HYPERLINK('94KMInput'!AJ653)</f>
        <v/>
      </c>
      <c r="AN518" s="108" t="str">
        <f>HYPERLINK('94KMInput'!AK653)</f>
        <v/>
      </c>
      <c r="AO518" s="108" t="str">
        <f>HYPERLINK('94KMInput'!AL653)</f>
        <v/>
      </c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</row>
    <row r="519" ht="10.5" customHeight="1">
      <c r="A519" s="87" t="str">
        <f t="shared" si="1"/>
        <v/>
      </c>
      <c r="B519" s="88" t="str">
        <f t="shared" si="2"/>
        <v/>
      </c>
      <c r="C519" s="88" t="str">
        <f t="shared" si="3"/>
        <v/>
      </c>
      <c r="D519" s="89" t="str">
        <f>'94KMInput'!B611</f>
        <v/>
      </c>
      <c r="E519" s="90" t="str">
        <f t="shared" si="19"/>
        <v/>
      </c>
      <c r="F519" s="91" t="str">
        <f>'94KMInput'!H611</f>
        <v/>
      </c>
      <c r="G519" s="90" t="str">
        <f>'94KMInput'!O611</f>
        <v/>
      </c>
      <c r="H519" s="90" t="str">
        <f>'94KMInput'!P611</f>
        <v/>
      </c>
      <c r="I519" s="90" t="str">
        <f>'94KMInput'!R611</f>
        <v/>
      </c>
      <c r="J519" s="91" t="str">
        <f>'94KMInput'!S611</f>
        <v/>
      </c>
      <c r="K519" s="92" t="str">
        <f>'94KMInput'!AD611</f>
        <v/>
      </c>
      <c r="L519" s="93"/>
      <c r="M519" s="94" t="str">
        <f>'94KMInput'!L611</f>
        <v/>
      </c>
      <c r="N519" s="90" t="str">
        <f>IF(M519="","",(IF(Q519='94KMInput'!K611,"","ERROR!")))</f>
        <v/>
      </c>
      <c r="O519" s="95"/>
      <c r="P519" s="96"/>
      <c r="Q519" s="69" t="str">
        <f t="shared" si="20"/>
        <v/>
      </c>
      <c r="R519" s="98"/>
      <c r="S519" s="98"/>
      <c r="T519" s="98"/>
      <c r="U519" s="99"/>
      <c r="V519" s="98"/>
      <c r="W519" s="98"/>
      <c r="X519" s="100" t="str">
        <f t="shared" si="21"/>
        <v/>
      </c>
      <c r="Y519" s="101"/>
      <c r="Z519" s="102"/>
      <c r="AA519" s="102"/>
      <c r="AB519" s="102"/>
      <c r="AC519" s="103" t="str">
        <f>'94KMInput'!T655</f>
        <v/>
      </c>
      <c r="AD519" s="104">
        <f>'94KMInput'!V655-'94KMInput'!U655</f>
        <v>0</v>
      </c>
      <c r="AE519" s="105" t="str">
        <f t="shared" si="4"/>
        <v/>
      </c>
      <c r="AF519" s="106"/>
      <c r="AG519" s="107"/>
      <c r="AH519" s="108" t="str">
        <f>HYPERLINK('94KMInput'!AE654)</f>
        <v/>
      </c>
      <c r="AI519" s="108" t="str">
        <f>HYPERLINK('94KMInput'!AF654)</f>
        <v/>
      </c>
      <c r="AJ519" s="108" t="str">
        <f>HYPERLINK('94KMInput'!AG654)</f>
        <v/>
      </c>
      <c r="AK519" s="108" t="str">
        <f>HYPERLINK('94KMInput'!AH654)</f>
        <v/>
      </c>
      <c r="AL519" s="108" t="str">
        <f>HYPERLINK('94KMInput'!AI654)</f>
        <v/>
      </c>
      <c r="AM519" s="108" t="str">
        <f>HYPERLINK('94KMInput'!AJ654)</f>
        <v/>
      </c>
      <c r="AN519" s="108" t="str">
        <f>HYPERLINK('94KMInput'!AK654)</f>
        <v/>
      </c>
      <c r="AO519" s="108" t="str">
        <f>HYPERLINK('94KMInput'!AL654)</f>
        <v/>
      </c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</row>
    <row r="520" ht="10.5" customHeight="1">
      <c r="A520" s="87" t="str">
        <f t="shared" si="1"/>
        <v/>
      </c>
      <c r="B520" s="88" t="str">
        <f t="shared" si="2"/>
        <v/>
      </c>
      <c r="C520" s="88" t="str">
        <f t="shared" si="3"/>
        <v/>
      </c>
      <c r="D520" s="89" t="str">
        <f>'94KMInput'!B612</f>
        <v/>
      </c>
      <c r="E520" s="90" t="str">
        <f t="shared" si="19"/>
        <v/>
      </c>
      <c r="F520" s="91" t="str">
        <f>'94KMInput'!H612</f>
        <v/>
      </c>
      <c r="G520" s="90" t="str">
        <f>'94KMInput'!O612</f>
        <v/>
      </c>
      <c r="H520" s="90" t="str">
        <f>'94KMInput'!P612</f>
        <v/>
      </c>
      <c r="I520" s="90" t="str">
        <f>'94KMInput'!R612</f>
        <v/>
      </c>
      <c r="J520" s="91" t="str">
        <f>'94KMInput'!S612</f>
        <v/>
      </c>
      <c r="K520" s="92" t="str">
        <f>'94KMInput'!AD612</f>
        <v/>
      </c>
      <c r="L520" s="93"/>
      <c r="M520" s="94" t="str">
        <f>'94KMInput'!L612</f>
        <v/>
      </c>
      <c r="N520" s="90" t="str">
        <f>IF(M520="","",(IF(Q520='94KMInput'!K612,"","ERROR!")))</f>
        <v/>
      </c>
      <c r="O520" s="95"/>
      <c r="P520" s="96"/>
      <c r="Q520" s="69" t="str">
        <f t="shared" si="20"/>
        <v/>
      </c>
      <c r="R520" s="98"/>
      <c r="S520" s="98"/>
      <c r="T520" s="98"/>
      <c r="U520" s="99"/>
      <c r="V520" s="98"/>
      <c r="W520" s="98"/>
      <c r="X520" s="100" t="str">
        <f t="shared" si="21"/>
        <v/>
      </c>
      <c r="Y520" s="101"/>
      <c r="Z520" s="102"/>
      <c r="AA520" s="102"/>
      <c r="AB520" s="102"/>
      <c r="AC520" s="103" t="str">
        <f>'94KMInput'!T656</f>
        <v/>
      </c>
      <c r="AD520" s="104">
        <f>'94KMInput'!V656-'94KMInput'!U656</f>
        <v>0</v>
      </c>
      <c r="AE520" s="105" t="str">
        <f t="shared" si="4"/>
        <v/>
      </c>
      <c r="AF520" s="106"/>
      <c r="AG520" s="107"/>
      <c r="AH520" s="108" t="str">
        <f>HYPERLINK('94KMInput'!AE655)</f>
        <v/>
      </c>
      <c r="AI520" s="108" t="str">
        <f>HYPERLINK('94KMInput'!AF655)</f>
        <v/>
      </c>
      <c r="AJ520" s="108" t="str">
        <f>HYPERLINK('94KMInput'!AG655)</f>
        <v/>
      </c>
      <c r="AK520" s="108" t="str">
        <f>HYPERLINK('94KMInput'!AH655)</f>
        <v/>
      </c>
      <c r="AL520" s="108" t="str">
        <f>HYPERLINK('94KMInput'!AI655)</f>
        <v/>
      </c>
      <c r="AM520" s="108" t="str">
        <f>HYPERLINK('94KMInput'!AJ655)</f>
        <v/>
      </c>
      <c r="AN520" s="108" t="str">
        <f>HYPERLINK('94KMInput'!AK655)</f>
        <v/>
      </c>
      <c r="AO520" s="108" t="str">
        <f>HYPERLINK('94KMInput'!AL655)</f>
        <v/>
      </c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</row>
    <row r="521" ht="10.5" customHeight="1">
      <c r="A521" s="87" t="str">
        <f t="shared" si="1"/>
        <v/>
      </c>
      <c r="B521" s="88" t="str">
        <f t="shared" si="2"/>
        <v/>
      </c>
      <c r="C521" s="88" t="str">
        <f t="shared" si="3"/>
        <v/>
      </c>
      <c r="D521" s="89" t="str">
        <f>'94KMInput'!B613</f>
        <v/>
      </c>
      <c r="E521" s="90" t="str">
        <f t="shared" si="19"/>
        <v/>
      </c>
      <c r="F521" s="91" t="str">
        <f>'94KMInput'!H613</f>
        <v/>
      </c>
      <c r="G521" s="90" t="str">
        <f>'94KMInput'!O613</f>
        <v/>
      </c>
      <c r="H521" s="90" t="str">
        <f>'94KMInput'!P613</f>
        <v/>
      </c>
      <c r="I521" s="90" t="str">
        <f>'94KMInput'!R613</f>
        <v/>
      </c>
      <c r="J521" s="91" t="str">
        <f>'94KMInput'!S613</f>
        <v/>
      </c>
      <c r="K521" s="92" t="str">
        <f>'94KMInput'!AD613</f>
        <v/>
      </c>
      <c r="L521" s="93"/>
      <c r="M521" s="94" t="str">
        <f>'94KMInput'!L613</f>
        <v/>
      </c>
      <c r="N521" s="90" t="str">
        <f>IF(M521="","",(IF(Q521='94KMInput'!K613,"","ERROR!")))</f>
        <v/>
      </c>
      <c r="O521" s="95"/>
      <c r="P521" s="96"/>
      <c r="Q521" s="69" t="str">
        <f t="shared" si="20"/>
        <v/>
      </c>
      <c r="R521" s="98"/>
      <c r="S521" s="98"/>
      <c r="T521" s="98"/>
      <c r="U521" s="99"/>
      <c r="V521" s="98"/>
      <c r="W521" s="98"/>
      <c r="X521" s="100" t="str">
        <f t="shared" si="21"/>
        <v/>
      </c>
      <c r="Y521" s="101"/>
      <c r="Z521" s="102"/>
      <c r="AA521" s="102"/>
      <c r="AB521" s="102"/>
      <c r="AC521" s="103" t="str">
        <f>'94KMInput'!T657</f>
        <v/>
      </c>
      <c r="AD521" s="104">
        <f>'94KMInput'!V657-'94KMInput'!U657</f>
        <v>0</v>
      </c>
      <c r="AE521" s="105" t="str">
        <f t="shared" si="4"/>
        <v/>
      </c>
      <c r="AF521" s="106"/>
      <c r="AG521" s="107"/>
      <c r="AH521" s="108" t="str">
        <f>HYPERLINK('94KMInput'!AE656)</f>
        <v/>
      </c>
      <c r="AI521" s="108" t="str">
        <f>HYPERLINK('94KMInput'!AF656)</f>
        <v/>
      </c>
      <c r="AJ521" s="108" t="str">
        <f>HYPERLINK('94KMInput'!AG656)</f>
        <v/>
      </c>
      <c r="AK521" s="108" t="str">
        <f>HYPERLINK('94KMInput'!AH656)</f>
        <v/>
      </c>
      <c r="AL521" s="108" t="str">
        <f>HYPERLINK('94KMInput'!AI656)</f>
        <v/>
      </c>
      <c r="AM521" s="108" t="str">
        <f>HYPERLINK('94KMInput'!AJ656)</f>
        <v/>
      </c>
      <c r="AN521" s="108" t="str">
        <f>HYPERLINK('94KMInput'!AK656)</f>
        <v/>
      </c>
      <c r="AO521" s="108" t="str">
        <f>HYPERLINK('94KMInput'!AL656)</f>
        <v/>
      </c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</row>
    <row r="522" ht="10.5" customHeight="1">
      <c r="A522" s="87" t="str">
        <f t="shared" si="1"/>
        <v/>
      </c>
      <c r="B522" s="88" t="str">
        <f t="shared" si="2"/>
        <v/>
      </c>
      <c r="C522" s="88" t="str">
        <f t="shared" si="3"/>
        <v/>
      </c>
      <c r="D522" s="89" t="str">
        <f>'94KMInput'!B614</f>
        <v/>
      </c>
      <c r="E522" s="90" t="str">
        <f t="shared" si="19"/>
        <v/>
      </c>
      <c r="F522" s="91" t="str">
        <f>'94KMInput'!H614</f>
        <v/>
      </c>
      <c r="G522" s="90" t="str">
        <f>'94KMInput'!O614</f>
        <v/>
      </c>
      <c r="H522" s="90" t="str">
        <f>'94KMInput'!P614</f>
        <v/>
      </c>
      <c r="I522" s="90" t="str">
        <f>'94KMInput'!R614</f>
        <v/>
      </c>
      <c r="J522" s="91" t="str">
        <f>'94KMInput'!S614</f>
        <v/>
      </c>
      <c r="K522" s="92" t="str">
        <f>'94KMInput'!AD614</f>
        <v/>
      </c>
      <c r="L522" s="93"/>
      <c r="M522" s="94" t="str">
        <f>'94KMInput'!L614</f>
        <v/>
      </c>
      <c r="N522" s="90" t="str">
        <f>IF(M522="","",(IF(Q522='94KMInput'!K614,"","ERROR!")))</f>
        <v/>
      </c>
      <c r="O522" s="95"/>
      <c r="P522" s="96"/>
      <c r="Q522" s="69" t="str">
        <f t="shared" si="20"/>
        <v/>
      </c>
      <c r="R522" s="98"/>
      <c r="S522" s="98"/>
      <c r="T522" s="98"/>
      <c r="U522" s="99"/>
      <c r="V522" s="98"/>
      <c r="W522" s="98"/>
      <c r="X522" s="100" t="str">
        <f t="shared" si="21"/>
        <v/>
      </c>
      <c r="Y522" s="101"/>
      <c r="Z522" s="102"/>
      <c r="AA522" s="102"/>
      <c r="AB522" s="102"/>
      <c r="AC522" s="103" t="str">
        <f>'94KMInput'!T658</f>
        <v/>
      </c>
      <c r="AD522" s="104">
        <f>'94KMInput'!V658-'94KMInput'!U658</f>
        <v>0</v>
      </c>
      <c r="AE522" s="105" t="str">
        <f t="shared" si="4"/>
        <v/>
      </c>
      <c r="AF522" s="106"/>
      <c r="AG522" s="107"/>
      <c r="AH522" s="108" t="str">
        <f>HYPERLINK('94KMInput'!AE657)</f>
        <v/>
      </c>
      <c r="AI522" s="108" t="str">
        <f>HYPERLINK('94KMInput'!AF657)</f>
        <v/>
      </c>
      <c r="AJ522" s="108" t="str">
        <f>HYPERLINK('94KMInput'!AG657)</f>
        <v/>
      </c>
      <c r="AK522" s="108" t="str">
        <f>HYPERLINK('94KMInput'!AH657)</f>
        <v/>
      </c>
      <c r="AL522" s="108" t="str">
        <f>HYPERLINK('94KMInput'!AI657)</f>
        <v/>
      </c>
      <c r="AM522" s="108" t="str">
        <f>HYPERLINK('94KMInput'!AJ657)</f>
        <v/>
      </c>
      <c r="AN522" s="108" t="str">
        <f>HYPERLINK('94KMInput'!AK657)</f>
        <v/>
      </c>
      <c r="AO522" s="108" t="str">
        <f>HYPERLINK('94KMInput'!AL657)</f>
        <v/>
      </c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</row>
    <row r="523" ht="10.5" customHeight="1">
      <c r="A523" s="87" t="str">
        <f t="shared" si="1"/>
        <v/>
      </c>
      <c r="B523" s="88" t="str">
        <f t="shared" si="2"/>
        <v/>
      </c>
      <c r="C523" s="88" t="str">
        <f t="shared" si="3"/>
        <v/>
      </c>
      <c r="D523" s="89" t="str">
        <f>'94KMInput'!B615</f>
        <v/>
      </c>
      <c r="E523" s="90" t="str">
        <f t="shared" si="19"/>
        <v/>
      </c>
      <c r="F523" s="91" t="str">
        <f>'94KMInput'!H615</f>
        <v/>
      </c>
      <c r="G523" s="90" t="str">
        <f>'94KMInput'!O615</f>
        <v/>
      </c>
      <c r="H523" s="90" t="str">
        <f>'94KMInput'!P615</f>
        <v/>
      </c>
      <c r="I523" s="90" t="str">
        <f>'94KMInput'!R615</f>
        <v/>
      </c>
      <c r="J523" s="91" t="str">
        <f>'94KMInput'!S615</f>
        <v/>
      </c>
      <c r="K523" s="92" t="str">
        <f>'94KMInput'!AD615</f>
        <v/>
      </c>
      <c r="L523" s="93"/>
      <c r="M523" s="94" t="str">
        <f>'94KMInput'!L615</f>
        <v/>
      </c>
      <c r="N523" s="90" t="str">
        <f>IF(M523="","",(IF(Q523='94KMInput'!K615,"","ERROR!")))</f>
        <v/>
      </c>
      <c r="O523" s="95"/>
      <c r="P523" s="96"/>
      <c r="Q523" s="69" t="str">
        <f t="shared" si="20"/>
        <v/>
      </c>
      <c r="R523" s="98"/>
      <c r="S523" s="98"/>
      <c r="T523" s="98"/>
      <c r="U523" s="99"/>
      <c r="V523" s="98"/>
      <c r="W523" s="98"/>
      <c r="X523" s="100" t="str">
        <f t="shared" si="21"/>
        <v/>
      </c>
      <c r="Y523" s="101"/>
      <c r="Z523" s="102"/>
      <c r="AA523" s="102"/>
      <c r="AB523" s="102"/>
      <c r="AC523" s="103" t="str">
        <f>'94KMInput'!T659</f>
        <v/>
      </c>
      <c r="AD523" s="104">
        <f>'94KMInput'!V659-'94KMInput'!U659</f>
        <v>0</v>
      </c>
      <c r="AE523" s="105" t="str">
        <f t="shared" si="4"/>
        <v/>
      </c>
      <c r="AF523" s="106"/>
      <c r="AG523" s="107"/>
      <c r="AH523" s="108" t="str">
        <f>HYPERLINK('94KMInput'!AE658)</f>
        <v/>
      </c>
      <c r="AI523" s="108" t="str">
        <f>HYPERLINK('94KMInput'!AF658)</f>
        <v/>
      </c>
      <c r="AJ523" s="108" t="str">
        <f>HYPERLINK('94KMInput'!AG658)</f>
        <v/>
      </c>
      <c r="AK523" s="108" t="str">
        <f>HYPERLINK('94KMInput'!AH658)</f>
        <v/>
      </c>
      <c r="AL523" s="108" t="str">
        <f>HYPERLINK('94KMInput'!AI658)</f>
        <v/>
      </c>
      <c r="AM523" s="108" t="str">
        <f>HYPERLINK('94KMInput'!AJ658)</f>
        <v/>
      </c>
      <c r="AN523" s="108" t="str">
        <f>HYPERLINK('94KMInput'!AK658)</f>
        <v/>
      </c>
      <c r="AO523" s="108" t="str">
        <f>HYPERLINK('94KMInput'!AL658)</f>
        <v/>
      </c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</row>
    <row r="524" ht="10.5" customHeight="1">
      <c r="A524" s="87" t="str">
        <f t="shared" si="1"/>
        <v/>
      </c>
      <c r="B524" s="88" t="str">
        <f t="shared" si="2"/>
        <v/>
      </c>
      <c r="C524" s="88" t="str">
        <f t="shared" si="3"/>
        <v/>
      </c>
      <c r="D524" s="89" t="str">
        <f>'94KMInput'!B616</f>
        <v/>
      </c>
      <c r="E524" s="90" t="str">
        <f t="shared" si="19"/>
        <v/>
      </c>
      <c r="F524" s="91" t="str">
        <f>'94KMInput'!H616</f>
        <v/>
      </c>
      <c r="G524" s="90" t="str">
        <f>'94KMInput'!O616</f>
        <v/>
      </c>
      <c r="H524" s="90" t="str">
        <f>'94KMInput'!P616</f>
        <v/>
      </c>
      <c r="I524" s="90" t="str">
        <f>'94KMInput'!R616</f>
        <v/>
      </c>
      <c r="J524" s="91" t="str">
        <f>'94KMInput'!S616</f>
        <v/>
      </c>
      <c r="K524" s="92" t="str">
        <f>'94KMInput'!AD616</f>
        <v/>
      </c>
      <c r="L524" s="93"/>
      <c r="M524" s="94" t="str">
        <f>'94KMInput'!L616</f>
        <v/>
      </c>
      <c r="N524" s="90" t="str">
        <f>IF(M524="","",(IF(Q524='94KMInput'!K616,"","ERROR!")))</f>
        <v/>
      </c>
      <c r="O524" s="95"/>
      <c r="P524" s="96"/>
      <c r="Q524" s="69" t="str">
        <f t="shared" si="20"/>
        <v/>
      </c>
      <c r="R524" s="98"/>
      <c r="S524" s="98"/>
      <c r="T524" s="98"/>
      <c r="U524" s="99"/>
      <c r="V524" s="98"/>
      <c r="W524" s="98"/>
      <c r="X524" s="100" t="str">
        <f t="shared" si="21"/>
        <v/>
      </c>
      <c r="Y524" s="101"/>
      <c r="Z524" s="102"/>
      <c r="AA524" s="102"/>
      <c r="AB524" s="102"/>
      <c r="AC524" s="103" t="str">
        <f>'94KMInput'!T660</f>
        <v/>
      </c>
      <c r="AD524" s="104">
        <f>'94KMInput'!V660-'94KMInput'!U660</f>
        <v>0</v>
      </c>
      <c r="AE524" s="105" t="str">
        <f t="shared" si="4"/>
        <v/>
      </c>
      <c r="AF524" s="106"/>
      <c r="AG524" s="107"/>
      <c r="AH524" s="108" t="str">
        <f>HYPERLINK('94KMInput'!AE659)</f>
        <v/>
      </c>
      <c r="AI524" s="108" t="str">
        <f>HYPERLINK('94KMInput'!AF659)</f>
        <v/>
      </c>
      <c r="AJ524" s="108" t="str">
        <f>HYPERLINK('94KMInput'!AG659)</f>
        <v/>
      </c>
      <c r="AK524" s="108" t="str">
        <f>HYPERLINK('94KMInput'!AH659)</f>
        <v/>
      </c>
      <c r="AL524" s="108" t="str">
        <f>HYPERLINK('94KMInput'!AI659)</f>
        <v/>
      </c>
      <c r="AM524" s="108" t="str">
        <f>HYPERLINK('94KMInput'!AJ659)</f>
        <v/>
      </c>
      <c r="AN524" s="108" t="str">
        <f>HYPERLINK('94KMInput'!AK659)</f>
        <v/>
      </c>
      <c r="AO524" s="108" t="str">
        <f>HYPERLINK('94KMInput'!AL659)</f>
        <v/>
      </c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</row>
    <row r="525" ht="10.5" customHeight="1">
      <c r="A525" s="87" t="str">
        <f t="shared" si="1"/>
        <v/>
      </c>
      <c r="B525" s="88" t="str">
        <f t="shared" si="2"/>
        <v/>
      </c>
      <c r="C525" s="88" t="str">
        <f t="shared" si="3"/>
        <v/>
      </c>
      <c r="D525" s="89" t="str">
        <f>'94KMInput'!B617</f>
        <v/>
      </c>
      <c r="E525" s="90" t="str">
        <f t="shared" si="19"/>
        <v/>
      </c>
      <c r="F525" s="91" t="str">
        <f>'94KMInput'!H617</f>
        <v/>
      </c>
      <c r="G525" s="90" t="str">
        <f>'94KMInput'!O617</f>
        <v/>
      </c>
      <c r="H525" s="90" t="str">
        <f>'94KMInput'!P617</f>
        <v/>
      </c>
      <c r="I525" s="90" t="str">
        <f>'94KMInput'!R617</f>
        <v/>
      </c>
      <c r="J525" s="91" t="str">
        <f>'94KMInput'!S617</f>
        <v/>
      </c>
      <c r="K525" s="92" t="str">
        <f>'94KMInput'!AD617</f>
        <v/>
      </c>
      <c r="L525" s="93"/>
      <c r="M525" s="94" t="str">
        <f>'94KMInput'!L617</f>
        <v/>
      </c>
      <c r="N525" s="90" t="str">
        <f>IF(M525="","",(IF(Q525='94KMInput'!K617,"","ERROR!")))</f>
        <v/>
      </c>
      <c r="O525" s="95"/>
      <c r="P525" s="96"/>
      <c r="Q525" s="69" t="str">
        <f t="shared" si="20"/>
        <v/>
      </c>
      <c r="R525" s="98"/>
      <c r="S525" s="98"/>
      <c r="T525" s="98"/>
      <c r="U525" s="99"/>
      <c r="V525" s="98"/>
      <c r="W525" s="98"/>
      <c r="X525" s="100" t="str">
        <f t="shared" si="21"/>
        <v/>
      </c>
      <c r="Y525" s="101"/>
      <c r="Z525" s="102"/>
      <c r="AA525" s="102"/>
      <c r="AB525" s="102"/>
      <c r="AC525" s="103" t="str">
        <f>'94KMInput'!T661</f>
        <v/>
      </c>
      <c r="AD525" s="104">
        <f>'94KMInput'!V661-'94KMInput'!U661</f>
        <v>0</v>
      </c>
      <c r="AE525" s="105" t="str">
        <f t="shared" si="4"/>
        <v/>
      </c>
      <c r="AF525" s="106"/>
      <c r="AG525" s="107"/>
      <c r="AH525" s="108" t="str">
        <f>HYPERLINK('94KMInput'!AE660)</f>
        <v/>
      </c>
      <c r="AI525" s="108" t="str">
        <f>HYPERLINK('94KMInput'!AF660)</f>
        <v/>
      </c>
      <c r="AJ525" s="108" t="str">
        <f>HYPERLINK('94KMInput'!AG660)</f>
        <v/>
      </c>
      <c r="AK525" s="108" t="str">
        <f>HYPERLINK('94KMInput'!AH660)</f>
        <v/>
      </c>
      <c r="AL525" s="108" t="str">
        <f>HYPERLINK('94KMInput'!AI660)</f>
        <v/>
      </c>
      <c r="AM525" s="108" t="str">
        <f>HYPERLINK('94KMInput'!AJ660)</f>
        <v/>
      </c>
      <c r="AN525" s="108" t="str">
        <f>HYPERLINK('94KMInput'!AK660)</f>
        <v/>
      </c>
      <c r="AO525" s="108" t="str">
        <f>HYPERLINK('94KMInput'!AL660)</f>
        <v/>
      </c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</row>
    <row r="526" ht="10.5" customHeight="1">
      <c r="A526" s="87" t="str">
        <f t="shared" si="1"/>
        <v/>
      </c>
      <c r="B526" s="88" t="str">
        <f t="shared" si="2"/>
        <v/>
      </c>
      <c r="C526" s="88" t="str">
        <f t="shared" si="3"/>
        <v/>
      </c>
      <c r="D526" s="89" t="str">
        <f>'94KMInput'!B618</f>
        <v/>
      </c>
      <c r="E526" s="90" t="str">
        <f t="shared" si="19"/>
        <v/>
      </c>
      <c r="F526" s="91" t="str">
        <f>'94KMInput'!H618</f>
        <v/>
      </c>
      <c r="G526" s="90" t="str">
        <f>'94KMInput'!O618</f>
        <v/>
      </c>
      <c r="H526" s="90" t="str">
        <f>'94KMInput'!P618</f>
        <v/>
      </c>
      <c r="I526" s="90" t="str">
        <f>'94KMInput'!R618</f>
        <v/>
      </c>
      <c r="J526" s="91" t="str">
        <f>'94KMInput'!S618</f>
        <v/>
      </c>
      <c r="K526" s="92" t="str">
        <f>'94KMInput'!AD618</f>
        <v/>
      </c>
      <c r="L526" s="93"/>
      <c r="M526" s="94" t="str">
        <f>'94KMInput'!L618</f>
        <v/>
      </c>
      <c r="N526" s="90" t="str">
        <f>IF(M526="","",(IF(Q526='94KMInput'!K618,"","ERROR!")))</f>
        <v/>
      </c>
      <c r="O526" s="95"/>
      <c r="P526" s="96"/>
      <c r="Q526" s="69" t="str">
        <f t="shared" si="20"/>
        <v/>
      </c>
      <c r="R526" s="98"/>
      <c r="S526" s="98"/>
      <c r="T526" s="98"/>
      <c r="U526" s="99"/>
      <c r="V526" s="98"/>
      <c r="W526" s="98"/>
      <c r="X526" s="100" t="str">
        <f t="shared" si="21"/>
        <v/>
      </c>
      <c r="Y526" s="101"/>
      <c r="Z526" s="102"/>
      <c r="AA526" s="102"/>
      <c r="AB526" s="102"/>
      <c r="AC526" s="103" t="str">
        <f>'94KMInput'!T662</f>
        <v/>
      </c>
      <c r="AD526" s="104">
        <f>'94KMInput'!V662-'94KMInput'!U662</f>
        <v>0</v>
      </c>
      <c r="AE526" s="105" t="str">
        <f t="shared" si="4"/>
        <v/>
      </c>
      <c r="AF526" s="106"/>
      <c r="AG526" s="107"/>
      <c r="AH526" s="108" t="str">
        <f>HYPERLINK('94KMInput'!AE661)</f>
        <v/>
      </c>
      <c r="AI526" s="108" t="str">
        <f>HYPERLINK('94KMInput'!AF661)</f>
        <v/>
      </c>
      <c r="AJ526" s="108" t="str">
        <f>HYPERLINK('94KMInput'!AG661)</f>
        <v/>
      </c>
      <c r="AK526" s="108" t="str">
        <f>HYPERLINK('94KMInput'!AH661)</f>
        <v/>
      </c>
      <c r="AL526" s="108" t="str">
        <f>HYPERLINK('94KMInput'!AI661)</f>
        <v/>
      </c>
      <c r="AM526" s="108" t="str">
        <f>HYPERLINK('94KMInput'!AJ661)</f>
        <v/>
      </c>
      <c r="AN526" s="108" t="str">
        <f>HYPERLINK('94KMInput'!AK661)</f>
        <v/>
      </c>
      <c r="AO526" s="108" t="str">
        <f>HYPERLINK('94KMInput'!AL661)</f>
        <v/>
      </c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</row>
    <row r="527" ht="10.5" customHeight="1">
      <c r="A527" s="87" t="str">
        <f t="shared" si="1"/>
        <v/>
      </c>
      <c r="B527" s="88" t="str">
        <f t="shared" si="2"/>
        <v/>
      </c>
      <c r="C527" s="88" t="str">
        <f t="shared" si="3"/>
        <v/>
      </c>
      <c r="D527" s="89" t="str">
        <f>'94KMInput'!B619</f>
        <v/>
      </c>
      <c r="E527" s="90" t="str">
        <f t="shared" si="19"/>
        <v/>
      </c>
      <c r="F527" s="91" t="str">
        <f>'94KMInput'!H619</f>
        <v/>
      </c>
      <c r="G527" s="90" t="str">
        <f>'94KMInput'!O619</f>
        <v/>
      </c>
      <c r="H527" s="90" t="str">
        <f>'94KMInput'!P619</f>
        <v/>
      </c>
      <c r="I527" s="90" t="str">
        <f>'94KMInput'!R619</f>
        <v/>
      </c>
      <c r="J527" s="91" t="str">
        <f>'94KMInput'!S619</f>
        <v/>
      </c>
      <c r="K527" s="92" t="str">
        <f>'94KMInput'!AD619</f>
        <v/>
      </c>
      <c r="L527" s="93"/>
      <c r="M527" s="94" t="str">
        <f>'94KMInput'!L619</f>
        <v/>
      </c>
      <c r="N527" s="90" t="str">
        <f>IF(M527="","",(IF(Q527='94KMInput'!K619,"","ERROR!")))</f>
        <v/>
      </c>
      <c r="O527" s="95"/>
      <c r="P527" s="96"/>
      <c r="Q527" s="69" t="str">
        <f t="shared" si="20"/>
        <v/>
      </c>
      <c r="R527" s="98"/>
      <c r="S527" s="98"/>
      <c r="T527" s="98"/>
      <c r="U527" s="99"/>
      <c r="V527" s="98"/>
      <c r="W527" s="98"/>
      <c r="X527" s="100" t="str">
        <f t="shared" si="21"/>
        <v/>
      </c>
      <c r="Y527" s="101"/>
      <c r="Z527" s="102"/>
      <c r="AA527" s="102"/>
      <c r="AB527" s="102"/>
      <c r="AC527" s="103" t="str">
        <f>'94KMInput'!T663</f>
        <v/>
      </c>
      <c r="AD527" s="104">
        <f>'94KMInput'!V663-'94KMInput'!U663</f>
        <v>0</v>
      </c>
      <c r="AE527" s="105" t="str">
        <f t="shared" si="4"/>
        <v/>
      </c>
      <c r="AF527" s="106"/>
      <c r="AG527" s="107"/>
      <c r="AH527" s="108" t="str">
        <f>HYPERLINK('94KMInput'!AE662)</f>
        <v/>
      </c>
      <c r="AI527" s="108" t="str">
        <f>HYPERLINK('94KMInput'!AF662)</f>
        <v/>
      </c>
      <c r="AJ527" s="108" t="str">
        <f>HYPERLINK('94KMInput'!AG662)</f>
        <v/>
      </c>
      <c r="AK527" s="108" t="str">
        <f>HYPERLINK('94KMInput'!AH662)</f>
        <v/>
      </c>
      <c r="AL527" s="108" t="str">
        <f>HYPERLINK('94KMInput'!AI662)</f>
        <v/>
      </c>
      <c r="AM527" s="108" t="str">
        <f>HYPERLINK('94KMInput'!AJ662)</f>
        <v/>
      </c>
      <c r="AN527" s="108" t="str">
        <f>HYPERLINK('94KMInput'!AK662)</f>
        <v/>
      </c>
      <c r="AO527" s="108" t="str">
        <f>HYPERLINK('94KMInput'!AL662)</f>
        <v/>
      </c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</row>
    <row r="528" ht="10.5" customHeight="1">
      <c r="A528" s="87" t="str">
        <f t="shared" si="1"/>
        <v/>
      </c>
      <c r="B528" s="88" t="str">
        <f t="shared" si="2"/>
        <v/>
      </c>
      <c r="C528" s="88" t="str">
        <f t="shared" si="3"/>
        <v/>
      </c>
      <c r="D528" s="89" t="str">
        <f>'94KMInput'!B620</f>
        <v/>
      </c>
      <c r="E528" s="90" t="str">
        <f t="shared" si="19"/>
        <v/>
      </c>
      <c r="F528" s="91" t="str">
        <f>'94KMInput'!H620</f>
        <v/>
      </c>
      <c r="G528" s="90" t="str">
        <f>'94KMInput'!O620</f>
        <v/>
      </c>
      <c r="H528" s="90" t="str">
        <f>'94KMInput'!P620</f>
        <v/>
      </c>
      <c r="I528" s="90" t="str">
        <f>'94KMInput'!R620</f>
        <v/>
      </c>
      <c r="J528" s="91" t="str">
        <f>'94KMInput'!S620</f>
        <v/>
      </c>
      <c r="K528" s="92" t="str">
        <f>'94KMInput'!AD620</f>
        <v/>
      </c>
      <c r="L528" s="93"/>
      <c r="M528" s="94" t="str">
        <f>'94KMInput'!L620</f>
        <v/>
      </c>
      <c r="N528" s="90" t="str">
        <f>IF(M528="","",(IF(Q528='94KMInput'!K620,"","ERROR!")))</f>
        <v/>
      </c>
      <c r="O528" s="95"/>
      <c r="P528" s="96"/>
      <c r="Q528" s="69" t="str">
        <f t="shared" si="20"/>
        <v/>
      </c>
      <c r="R528" s="98"/>
      <c r="S528" s="98"/>
      <c r="T528" s="98"/>
      <c r="U528" s="99"/>
      <c r="V528" s="98"/>
      <c r="W528" s="98"/>
      <c r="X528" s="100" t="str">
        <f t="shared" si="21"/>
        <v/>
      </c>
      <c r="Y528" s="101"/>
      <c r="Z528" s="102"/>
      <c r="AA528" s="102"/>
      <c r="AB528" s="102"/>
      <c r="AC528" s="103" t="str">
        <f>'94KMInput'!T664</f>
        <v/>
      </c>
      <c r="AD528" s="104">
        <f>'94KMInput'!V664-'94KMInput'!U664</f>
        <v>0</v>
      </c>
      <c r="AE528" s="105" t="str">
        <f t="shared" si="4"/>
        <v/>
      </c>
      <c r="AF528" s="106"/>
      <c r="AG528" s="107"/>
      <c r="AH528" s="108" t="str">
        <f>HYPERLINK('94KMInput'!AE663)</f>
        <v/>
      </c>
      <c r="AI528" s="108" t="str">
        <f>HYPERLINK('94KMInput'!AF663)</f>
        <v/>
      </c>
      <c r="AJ528" s="108" t="str">
        <f>HYPERLINK('94KMInput'!AG663)</f>
        <v/>
      </c>
      <c r="AK528" s="108" t="str">
        <f>HYPERLINK('94KMInput'!AH663)</f>
        <v/>
      </c>
      <c r="AL528" s="108" t="str">
        <f>HYPERLINK('94KMInput'!AI663)</f>
        <v/>
      </c>
      <c r="AM528" s="108" t="str">
        <f>HYPERLINK('94KMInput'!AJ663)</f>
        <v/>
      </c>
      <c r="AN528" s="108" t="str">
        <f>HYPERLINK('94KMInput'!AK663)</f>
        <v/>
      </c>
      <c r="AO528" s="108" t="str">
        <f>HYPERLINK('94KMInput'!AL663)</f>
        <v/>
      </c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</row>
    <row r="529" ht="10.5" customHeight="1">
      <c r="A529" s="87" t="str">
        <f t="shared" si="1"/>
        <v/>
      </c>
      <c r="B529" s="88" t="str">
        <f t="shared" si="2"/>
        <v/>
      </c>
      <c r="C529" s="88" t="str">
        <f t="shared" si="3"/>
        <v/>
      </c>
      <c r="D529" s="89" t="str">
        <f>'94KMInput'!B621</f>
        <v/>
      </c>
      <c r="E529" s="90" t="str">
        <f t="shared" si="19"/>
        <v/>
      </c>
      <c r="F529" s="91" t="str">
        <f>'94KMInput'!H621</f>
        <v/>
      </c>
      <c r="G529" s="90" t="str">
        <f>'94KMInput'!O621</f>
        <v/>
      </c>
      <c r="H529" s="90" t="str">
        <f>'94KMInput'!P621</f>
        <v/>
      </c>
      <c r="I529" s="90" t="str">
        <f>'94KMInput'!R621</f>
        <v/>
      </c>
      <c r="J529" s="91" t="str">
        <f>'94KMInput'!S621</f>
        <v/>
      </c>
      <c r="K529" s="92" t="str">
        <f>'94KMInput'!AD621</f>
        <v/>
      </c>
      <c r="L529" s="93"/>
      <c r="M529" s="94" t="str">
        <f>'94KMInput'!L621</f>
        <v/>
      </c>
      <c r="N529" s="90" t="str">
        <f>IF(M529="","",(IF(Q529='94KMInput'!K621,"","ERROR!")))</f>
        <v/>
      </c>
      <c r="O529" s="95"/>
      <c r="P529" s="96"/>
      <c r="Q529" s="69" t="str">
        <f t="shared" si="20"/>
        <v/>
      </c>
      <c r="R529" s="98"/>
      <c r="S529" s="98"/>
      <c r="T529" s="98"/>
      <c r="U529" s="99"/>
      <c r="V529" s="98"/>
      <c r="W529" s="98"/>
      <c r="X529" s="100" t="str">
        <f t="shared" si="21"/>
        <v/>
      </c>
      <c r="Y529" s="101"/>
      <c r="Z529" s="102"/>
      <c r="AA529" s="102"/>
      <c r="AB529" s="102"/>
      <c r="AC529" s="103" t="str">
        <f>'94KMInput'!T665</f>
        <v/>
      </c>
      <c r="AD529" s="104">
        <f>'94KMInput'!V665-'94KMInput'!U665</f>
        <v>0</v>
      </c>
      <c r="AE529" s="105" t="str">
        <f t="shared" si="4"/>
        <v/>
      </c>
      <c r="AF529" s="106"/>
      <c r="AG529" s="107"/>
      <c r="AH529" s="108" t="str">
        <f>HYPERLINK('94KMInput'!AE664)</f>
        <v/>
      </c>
      <c r="AI529" s="108" t="str">
        <f>HYPERLINK('94KMInput'!AF664)</f>
        <v/>
      </c>
      <c r="AJ529" s="108" t="str">
        <f>HYPERLINK('94KMInput'!AG664)</f>
        <v/>
      </c>
      <c r="AK529" s="108" t="str">
        <f>HYPERLINK('94KMInput'!AH664)</f>
        <v/>
      </c>
      <c r="AL529" s="108" t="str">
        <f>HYPERLINK('94KMInput'!AI664)</f>
        <v/>
      </c>
      <c r="AM529" s="108" t="str">
        <f>HYPERLINK('94KMInput'!AJ664)</f>
        <v/>
      </c>
      <c r="AN529" s="108" t="str">
        <f>HYPERLINK('94KMInput'!AK664)</f>
        <v/>
      </c>
      <c r="AO529" s="108" t="str">
        <f>HYPERLINK('94KMInput'!AL664)</f>
        <v/>
      </c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</row>
    <row r="530" ht="10.5" customHeight="1">
      <c r="A530" s="87" t="str">
        <f t="shared" si="1"/>
        <v/>
      </c>
      <c r="B530" s="88" t="str">
        <f t="shared" si="2"/>
        <v/>
      </c>
      <c r="C530" s="88" t="str">
        <f t="shared" si="3"/>
        <v/>
      </c>
      <c r="D530" s="89" t="str">
        <f>'94KMInput'!B622</f>
        <v/>
      </c>
      <c r="E530" s="90" t="str">
        <f t="shared" si="19"/>
        <v/>
      </c>
      <c r="F530" s="91" t="str">
        <f>'94KMInput'!H622</f>
        <v/>
      </c>
      <c r="G530" s="90" t="str">
        <f>'94KMInput'!O622</f>
        <v/>
      </c>
      <c r="H530" s="90" t="str">
        <f>'94KMInput'!P622</f>
        <v/>
      </c>
      <c r="I530" s="90" t="str">
        <f>'94KMInput'!R622</f>
        <v/>
      </c>
      <c r="J530" s="91" t="str">
        <f>'94KMInput'!S622</f>
        <v/>
      </c>
      <c r="K530" s="92" t="str">
        <f>'94KMInput'!AD622</f>
        <v/>
      </c>
      <c r="L530" s="93"/>
      <c r="M530" s="94" t="str">
        <f>'94KMInput'!L622</f>
        <v/>
      </c>
      <c r="N530" s="90" t="str">
        <f>IF(M530="","",(IF(Q530='94KMInput'!K622,"","ERROR!")))</f>
        <v/>
      </c>
      <c r="O530" s="95"/>
      <c r="P530" s="96"/>
      <c r="Q530" s="69" t="str">
        <f t="shared" si="20"/>
        <v/>
      </c>
      <c r="R530" s="98"/>
      <c r="S530" s="98"/>
      <c r="T530" s="98"/>
      <c r="U530" s="99"/>
      <c r="V530" s="98"/>
      <c r="W530" s="98"/>
      <c r="X530" s="100" t="str">
        <f t="shared" si="21"/>
        <v/>
      </c>
      <c r="Y530" s="101"/>
      <c r="Z530" s="102"/>
      <c r="AA530" s="102"/>
      <c r="AB530" s="102"/>
      <c r="AC530" s="103" t="str">
        <f>'94KMInput'!T666</f>
        <v/>
      </c>
      <c r="AD530" s="104">
        <f>'94KMInput'!V666-'94KMInput'!U666</f>
        <v>0</v>
      </c>
      <c r="AE530" s="105" t="str">
        <f t="shared" si="4"/>
        <v/>
      </c>
      <c r="AF530" s="106"/>
      <c r="AG530" s="107"/>
      <c r="AH530" s="108" t="str">
        <f>HYPERLINK('94KMInput'!AE665)</f>
        <v/>
      </c>
      <c r="AI530" s="108" t="str">
        <f>HYPERLINK('94KMInput'!AF665)</f>
        <v/>
      </c>
      <c r="AJ530" s="108" t="str">
        <f>HYPERLINK('94KMInput'!AG665)</f>
        <v/>
      </c>
      <c r="AK530" s="108" t="str">
        <f>HYPERLINK('94KMInput'!AH665)</f>
        <v/>
      </c>
      <c r="AL530" s="108" t="str">
        <f>HYPERLINK('94KMInput'!AI665)</f>
        <v/>
      </c>
      <c r="AM530" s="108" t="str">
        <f>HYPERLINK('94KMInput'!AJ665)</f>
        <v/>
      </c>
      <c r="AN530" s="108" t="str">
        <f>HYPERLINK('94KMInput'!AK665)</f>
        <v/>
      </c>
      <c r="AO530" s="108" t="str">
        <f>HYPERLINK('94KMInput'!AL665)</f>
        <v/>
      </c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</row>
    <row r="531" ht="10.5" customHeight="1">
      <c r="A531" s="87" t="str">
        <f t="shared" si="1"/>
        <v/>
      </c>
      <c r="B531" s="88" t="str">
        <f t="shared" si="2"/>
        <v/>
      </c>
      <c r="C531" s="88" t="str">
        <f t="shared" si="3"/>
        <v/>
      </c>
      <c r="D531" s="89" t="str">
        <f>'94KMInput'!B623</f>
        <v/>
      </c>
      <c r="E531" s="90" t="str">
        <f t="shared" si="19"/>
        <v/>
      </c>
      <c r="F531" s="91" t="str">
        <f>'94KMInput'!H623</f>
        <v/>
      </c>
      <c r="G531" s="90" t="str">
        <f>'94KMInput'!O623</f>
        <v/>
      </c>
      <c r="H531" s="90" t="str">
        <f>'94KMInput'!P623</f>
        <v/>
      </c>
      <c r="I531" s="90" t="str">
        <f>'94KMInput'!R623</f>
        <v/>
      </c>
      <c r="J531" s="91" t="str">
        <f>'94KMInput'!S623</f>
        <v/>
      </c>
      <c r="K531" s="92" t="str">
        <f>'94KMInput'!AD623</f>
        <v/>
      </c>
      <c r="L531" s="93"/>
      <c r="M531" s="94" t="str">
        <f>'94KMInput'!L623</f>
        <v/>
      </c>
      <c r="N531" s="90" t="str">
        <f>IF(M531="","",(IF(Q531='94KMInput'!K623,"","ERROR!")))</f>
        <v/>
      </c>
      <c r="O531" s="95"/>
      <c r="P531" s="96"/>
      <c r="Q531" s="69" t="str">
        <f t="shared" si="20"/>
        <v/>
      </c>
      <c r="R531" s="98"/>
      <c r="S531" s="98"/>
      <c r="T531" s="98"/>
      <c r="U531" s="99"/>
      <c r="V531" s="98"/>
      <c r="W531" s="98"/>
      <c r="X531" s="100" t="str">
        <f t="shared" si="21"/>
        <v/>
      </c>
      <c r="Y531" s="101"/>
      <c r="Z531" s="102"/>
      <c r="AA531" s="102"/>
      <c r="AB531" s="102"/>
      <c r="AC531" s="103" t="str">
        <f>'94KMInput'!T667</f>
        <v/>
      </c>
      <c r="AD531" s="104">
        <f>'94KMInput'!V667-'94KMInput'!U667</f>
        <v>0</v>
      </c>
      <c r="AE531" s="105" t="str">
        <f t="shared" si="4"/>
        <v/>
      </c>
      <c r="AF531" s="106"/>
      <c r="AG531" s="107"/>
      <c r="AH531" s="108" t="str">
        <f>HYPERLINK('94KMInput'!AE666)</f>
        <v/>
      </c>
      <c r="AI531" s="108" t="str">
        <f>HYPERLINK('94KMInput'!AF666)</f>
        <v/>
      </c>
      <c r="AJ531" s="108" t="str">
        <f>HYPERLINK('94KMInput'!AG666)</f>
        <v/>
      </c>
      <c r="AK531" s="108" t="str">
        <f>HYPERLINK('94KMInput'!AH666)</f>
        <v/>
      </c>
      <c r="AL531" s="108" t="str">
        <f>HYPERLINK('94KMInput'!AI666)</f>
        <v/>
      </c>
      <c r="AM531" s="108" t="str">
        <f>HYPERLINK('94KMInput'!AJ666)</f>
        <v/>
      </c>
      <c r="AN531" s="108" t="str">
        <f>HYPERLINK('94KMInput'!AK666)</f>
        <v/>
      </c>
      <c r="AO531" s="108" t="str">
        <f>HYPERLINK('94KMInput'!AL666)</f>
        <v/>
      </c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</row>
    <row r="532" ht="10.5" customHeight="1">
      <c r="A532" s="87" t="str">
        <f t="shared" si="1"/>
        <v/>
      </c>
      <c r="B532" s="88" t="str">
        <f t="shared" si="2"/>
        <v/>
      </c>
      <c r="C532" s="88" t="str">
        <f t="shared" si="3"/>
        <v/>
      </c>
      <c r="D532" s="89" t="str">
        <f>'94KMInput'!B624</f>
        <v/>
      </c>
      <c r="E532" s="90" t="str">
        <f t="shared" si="19"/>
        <v/>
      </c>
      <c r="F532" s="91" t="str">
        <f>'94KMInput'!H624</f>
        <v/>
      </c>
      <c r="G532" s="90" t="str">
        <f>'94KMInput'!O624</f>
        <v/>
      </c>
      <c r="H532" s="90" t="str">
        <f>'94KMInput'!P624</f>
        <v/>
      </c>
      <c r="I532" s="90" t="str">
        <f>'94KMInput'!R624</f>
        <v/>
      </c>
      <c r="J532" s="91" t="str">
        <f>'94KMInput'!S624</f>
        <v/>
      </c>
      <c r="K532" s="92" t="str">
        <f>'94KMInput'!AD624</f>
        <v/>
      </c>
      <c r="L532" s="93"/>
      <c r="M532" s="94" t="str">
        <f>'94KMInput'!L624</f>
        <v/>
      </c>
      <c r="N532" s="90" t="str">
        <f>IF(M532="","",(IF(Q532='94KMInput'!K624,"","ERROR!")))</f>
        <v/>
      </c>
      <c r="O532" s="95"/>
      <c r="P532" s="96"/>
      <c r="Q532" s="69" t="str">
        <f t="shared" si="20"/>
        <v/>
      </c>
      <c r="R532" s="98"/>
      <c r="S532" s="98"/>
      <c r="T532" s="98"/>
      <c r="U532" s="99"/>
      <c r="V532" s="98"/>
      <c r="W532" s="98"/>
      <c r="X532" s="100" t="str">
        <f t="shared" si="21"/>
        <v/>
      </c>
      <c r="Y532" s="101"/>
      <c r="Z532" s="102"/>
      <c r="AA532" s="102"/>
      <c r="AB532" s="102"/>
      <c r="AC532" s="103" t="str">
        <f>'94KMInput'!T668</f>
        <v/>
      </c>
      <c r="AD532" s="104">
        <f>'94KMInput'!V668-'94KMInput'!U668</f>
        <v>0</v>
      </c>
      <c r="AE532" s="105" t="str">
        <f t="shared" si="4"/>
        <v/>
      </c>
      <c r="AF532" s="106"/>
      <c r="AG532" s="107"/>
      <c r="AH532" s="108" t="str">
        <f>HYPERLINK('94KMInput'!AE667)</f>
        <v/>
      </c>
      <c r="AI532" s="108" t="str">
        <f>HYPERLINK('94KMInput'!AF667)</f>
        <v/>
      </c>
      <c r="AJ532" s="108" t="str">
        <f>HYPERLINK('94KMInput'!AG667)</f>
        <v/>
      </c>
      <c r="AK532" s="108" t="str">
        <f>HYPERLINK('94KMInput'!AH667)</f>
        <v/>
      </c>
      <c r="AL532" s="108" t="str">
        <f>HYPERLINK('94KMInput'!AI667)</f>
        <v/>
      </c>
      <c r="AM532" s="108" t="str">
        <f>HYPERLINK('94KMInput'!AJ667)</f>
        <v/>
      </c>
      <c r="AN532" s="108" t="str">
        <f>HYPERLINK('94KMInput'!AK667)</f>
        <v/>
      </c>
      <c r="AO532" s="108" t="str">
        <f>HYPERLINK('94KMInput'!AL667)</f>
        <v/>
      </c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</row>
    <row r="533" ht="10.5" customHeight="1">
      <c r="A533" s="87" t="str">
        <f t="shared" si="1"/>
        <v/>
      </c>
      <c r="B533" s="88" t="str">
        <f t="shared" si="2"/>
        <v/>
      </c>
      <c r="C533" s="88" t="str">
        <f t="shared" si="3"/>
        <v/>
      </c>
      <c r="D533" s="89" t="str">
        <f>'94KMInput'!B625</f>
        <v/>
      </c>
      <c r="E533" s="90" t="str">
        <f t="shared" si="19"/>
        <v/>
      </c>
      <c r="F533" s="91" t="str">
        <f>'94KMInput'!H625</f>
        <v/>
      </c>
      <c r="G533" s="90" t="str">
        <f>'94KMInput'!O625</f>
        <v/>
      </c>
      <c r="H533" s="90" t="str">
        <f>'94KMInput'!P625</f>
        <v/>
      </c>
      <c r="I533" s="90" t="str">
        <f>'94KMInput'!R625</f>
        <v/>
      </c>
      <c r="J533" s="91" t="str">
        <f>'94KMInput'!S625</f>
        <v/>
      </c>
      <c r="K533" s="92" t="str">
        <f>'94KMInput'!AD625</f>
        <v/>
      </c>
      <c r="L533" s="93"/>
      <c r="M533" s="94" t="str">
        <f>'94KMInput'!L625</f>
        <v/>
      </c>
      <c r="N533" s="90" t="str">
        <f>IF(M533="","",(IF(Q533='94KMInput'!K625,"","ERROR!")))</f>
        <v/>
      </c>
      <c r="O533" s="95"/>
      <c r="P533" s="96"/>
      <c r="Q533" s="69" t="str">
        <f t="shared" si="20"/>
        <v/>
      </c>
      <c r="R533" s="98"/>
      <c r="S533" s="98"/>
      <c r="T533" s="98"/>
      <c r="U533" s="99"/>
      <c r="V533" s="98"/>
      <c r="W533" s="98"/>
      <c r="X533" s="100" t="str">
        <f t="shared" si="21"/>
        <v/>
      </c>
      <c r="Y533" s="101"/>
      <c r="Z533" s="102"/>
      <c r="AA533" s="102"/>
      <c r="AB533" s="102"/>
      <c r="AC533" s="103" t="str">
        <f>'94KMInput'!T669</f>
        <v/>
      </c>
      <c r="AD533" s="104">
        <f>'94KMInput'!V669-'94KMInput'!U669</f>
        <v>0</v>
      </c>
      <c r="AE533" s="105" t="str">
        <f t="shared" si="4"/>
        <v/>
      </c>
      <c r="AF533" s="106"/>
      <c r="AG533" s="107"/>
      <c r="AH533" s="108" t="str">
        <f>HYPERLINK('94KMInput'!AE668)</f>
        <v/>
      </c>
      <c r="AI533" s="108" t="str">
        <f>HYPERLINK('94KMInput'!AF668)</f>
        <v/>
      </c>
      <c r="AJ533" s="108" t="str">
        <f>HYPERLINK('94KMInput'!AG668)</f>
        <v/>
      </c>
      <c r="AK533" s="108" t="str">
        <f>HYPERLINK('94KMInput'!AH668)</f>
        <v/>
      </c>
      <c r="AL533" s="108" t="str">
        <f>HYPERLINK('94KMInput'!AI668)</f>
        <v/>
      </c>
      <c r="AM533" s="108" t="str">
        <f>HYPERLINK('94KMInput'!AJ668)</f>
        <v/>
      </c>
      <c r="AN533" s="108" t="str">
        <f>HYPERLINK('94KMInput'!AK668)</f>
        <v/>
      </c>
      <c r="AO533" s="108" t="str">
        <f>HYPERLINK('94KMInput'!AL668)</f>
        <v/>
      </c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</row>
    <row r="534" ht="10.5" customHeight="1">
      <c r="A534" s="87" t="str">
        <f t="shared" si="1"/>
        <v/>
      </c>
      <c r="B534" s="88" t="str">
        <f t="shared" si="2"/>
        <v/>
      </c>
      <c r="C534" s="88" t="str">
        <f t="shared" si="3"/>
        <v/>
      </c>
      <c r="D534" s="89" t="str">
        <f>'94KMInput'!B626</f>
        <v/>
      </c>
      <c r="E534" s="90" t="str">
        <f t="shared" si="19"/>
        <v/>
      </c>
      <c r="F534" s="91" t="str">
        <f>'94KMInput'!H626</f>
        <v/>
      </c>
      <c r="G534" s="90" t="str">
        <f>'94KMInput'!O626</f>
        <v/>
      </c>
      <c r="H534" s="90" t="str">
        <f>'94KMInput'!P626</f>
        <v/>
      </c>
      <c r="I534" s="90" t="str">
        <f>'94KMInput'!R626</f>
        <v/>
      </c>
      <c r="J534" s="91" t="str">
        <f>'94KMInput'!S626</f>
        <v/>
      </c>
      <c r="K534" s="92" t="str">
        <f>'94KMInput'!AD626</f>
        <v/>
      </c>
      <c r="L534" s="93"/>
      <c r="M534" s="94" t="str">
        <f>'94KMInput'!L626</f>
        <v/>
      </c>
      <c r="N534" s="90" t="str">
        <f>IF(M534="","",(IF(Q534='94KMInput'!K626,"","ERROR!")))</f>
        <v/>
      </c>
      <c r="O534" s="95"/>
      <c r="P534" s="96"/>
      <c r="Q534" s="69" t="str">
        <f t="shared" si="20"/>
        <v/>
      </c>
      <c r="R534" s="98"/>
      <c r="S534" s="98"/>
      <c r="T534" s="98"/>
      <c r="U534" s="99"/>
      <c r="V534" s="98"/>
      <c r="W534" s="98"/>
      <c r="X534" s="100" t="str">
        <f t="shared" si="21"/>
        <v/>
      </c>
      <c r="Y534" s="101"/>
      <c r="Z534" s="102"/>
      <c r="AA534" s="102"/>
      <c r="AB534" s="102"/>
      <c r="AC534" s="103" t="str">
        <f>'94KMInput'!T670</f>
        <v/>
      </c>
      <c r="AD534" s="104">
        <f>'94KMInput'!V670-'94KMInput'!U670</f>
        <v>0</v>
      </c>
      <c r="AE534" s="105" t="str">
        <f t="shared" si="4"/>
        <v/>
      </c>
      <c r="AF534" s="106"/>
      <c r="AG534" s="107"/>
      <c r="AH534" s="108" t="str">
        <f>HYPERLINK('94KMInput'!AE669)</f>
        <v/>
      </c>
      <c r="AI534" s="108" t="str">
        <f>HYPERLINK('94KMInput'!AF669)</f>
        <v/>
      </c>
      <c r="AJ534" s="108" t="str">
        <f>HYPERLINK('94KMInput'!AG669)</f>
        <v/>
      </c>
      <c r="AK534" s="108" t="str">
        <f>HYPERLINK('94KMInput'!AH669)</f>
        <v/>
      </c>
      <c r="AL534" s="108" t="str">
        <f>HYPERLINK('94KMInput'!AI669)</f>
        <v/>
      </c>
      <c r="AM534" s="108" t="str">
        <f>HYPERLINK('94KMInput'!AJ669)</f>
        <v/>
      </c>
      <c r="AN534" s="108" t="str">
        <f>HYPERLINK('94KMInput'!AK669)</f>
        <v/>
      </c>
      <c r="AO534" s="108" t="str">
        <f>HYPERLINK('94KMInput'!AL669)</f>
        <v/>
      </c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</row>
    <row r="535" ht="10.5" customHeight="1">
      <c r="A535" s="87" t="str">
        <f t="shared" si="1"/>
        <v/>
      </c>
      <c r="B535" s="88" t="str">
        <f t="shared" si="2"/>
        <v/>
      </c>
      <c r="C535" s="88" t="str">
        <f t="shared" si="3"/>
        <v/>
      </c>
      <c r="D535" s="89" t="str">
        <f>'94KMInput'!B627</f>
        <v/>
      </c>
      <c r="E535" s="90" t="str">
        <f t="shared" si="19"/>
        <v/>
      </c>
      <c r="F535" s="91" t="str">
        <f>'94KMInput'!H627</f>
        <v/>
      </c>
      <c r="G535" s="90" t="str">
        <f>'94KMInput'!O627</f>
        <v/>
      </c>
      <c r="H535" s="90" t="str">
        <f>'94KMInput'!P627</f>
        <v/>
      </c>
      <c r="I535" s="90" t="str">
        <f>'94KMInput'!R627</f>
        <v/>
      </c>
      <c r="J535" s="91" t="str">
        <f>'94KMInput'!S627</f>
        <v/>
      </c>
      <c r="K535" s="92" t="str">
        <f>'94KMInput'!AD627</f>
        <v/>
      </c>
      <c r="L535" s="93"/>
      <c r="M535" s="94" t="str">
        <f>'94KMInput'!L627</f>
        <v/>
      </c>
      <c r="N535" s="90" t="str">
        <f>IF(M535="","",(IF(Q535='94KMInput'!K627,"","ERROR!")))</f>
        <v/>
      </c>
      <c r="O535" s="95"/>
      <c r="P535" s="96"/>
      <c r="Q535" s="69" t="str">
        <f t="shared" si="20"/>
        <v/>
      </c>
      <c r="R535" s="98"/>
      <c r="S535" s="98"/>
      <c r="T535" s="98"/>
      <c r="U535" s="99"/>
      <c r="V535" s="98"/>
      <c r="W535" s="98"/>
      <c r="X535" s="100" t="str">
        <f t="shared" si="21"/>
        <v/>
      </c>
      <c r="Y535" s="101"/>
      <c r="Z535" s="102"/>
      <c r="AA535" s="102"/>
      <c r="AB535" s="102"/>
      <c r="AC535" s="103" t="str">
        <f>'94KMInput'!T671</f>
        <v/>
      </c>
      <c r="AD535" s="104">
        <f>'94KMInput'!V671-'94KMInput'!U671</f>
        <v>0</v>
      </c>
      <c r="AE535" s="105" t="str">
        <f t="shared" si="4"/>
        <v/>
      </c>
      <c r="AF535" s="106"/>
      <c r="AG535" s="107"/>
      <c r="AH535" s="108" t="str">
        <f>HYPERLINK('94KMInput'!AE670)</f>
        <v/>
      </c>
      <c r="AI535" s="108" t="str">
        <f>HYPERLINK('94KMInput'!AF670)</f>
        <v/>
      </c>
      <c r="AJ535" s="108" t="str">
        <f>HYPERLINK('94KMInput'!AG670)</f>
        <v/>
      </c>
      <c r="AK535" s="108" t="str">
        <f>HYPERLINK('94KMInput'!AH670)</f>
        <v/>
      </c>
      <c r="AL535" s="108" t="str">
        <f>HYPERLINK('94KMInput'!AI670)</f>
        <v/>
      </c>
      <c r="AM535" s="108" t="str">
        <f>HYPERLINK('94KMInput'!AJ670)</f>
        <v/>
      </c>
      <c r="AN535" s="108" t="str">
        <f>HYPERLINK('94KMInput'!AK670)</f>
        <v/>
      </c>
      <c r="AO535" s="108" t="str">
        <f>HYPERLINK('94KMInput'!AL670)</f>
        <v/>
      </c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</row>
    <row r="536" ht="10.5" customHeight="1">
      <c r="A536" s="87" t="str">
        <f t="shared" si="1"/>
        <v/>
      </c>
      <c r="B536" s="88" t="str">
        <f t="shared" si="2"/>
        <v/>
      </c>
      <c r="C536" s="88" t="str">
        <f t="shared" si="3"/>
        <v/>
      </c>
      <c r="D536" s="89" t="str">
        <f>'94KMInput'!B628</f>
        <v/>
      </c>
      <c r="E536" s="90" t="str">
        <f t="shared" si="19"/>
        <v/>
      </c>
      <c r="F536" s="91" t="str">
        <f>'94KMInput'!H628</f>
        <v/>
      </c>
      <c r="G536" s="90" t="str">
        <f>'94KMInput'!O628</f>
        <v/>
      </c>
      <c r="H536" s="90" t="str">
        <f>'94KMInput'!P628</f>
        <v/>
      </c>
      <c r="I536" s="90" t="str">
        <f>'94KMInput'!R628</f>
        <v/>
      </c>
      <c r="J536" s="91" t="str">
        <f>'94KMInput'!S628</f>
        <v/>
      </c>
      <c r="K536" s="92" t="str">
        <f>'94KMInput'!AD628</f>
        <v/>
      </c>
      <c r="L536" s="93"/>
      <c r="M536" s="94" t="str">
        <f>'94KMInput'!L628</f>
        <v/>
      </c>
      <c r="N536" s="90" t="str">
        <f>IF(M536="","",(IF(Q536='94KMInput'!K628,"","ERROR!")))</f>
        <v/>
      </c>
      <c r="O536" s="95"/>
      <c r="P536" s="96"/>
      <c r="Q536" s="69" t="str">
        <f t="shared" si="20"/>
        <v/>
      </c>
      <c r="R536" s="98"/>
      <c r="S536" s="98"/>
      <c r="T536" s="98"/>
      <c r="U536" s="99"/>
      <c r="V536" s="98"/>
      <c r="W536" s="98"/>
      <c r="X536" s="100" t="str">
        <f t="shared" si="21"/>
        <v/>
      </c>
      <c r="Y536" s="101"/>
      <c r="Z536" s="102"/>
      <c r="AA536" s="102"/>
      <c r="AB536" s="102"/>
      <c r="AC536" s="103" t="str">
        <f>'94KMInput'!T672</f>
        <v/>
      </c>
      <c r="AD536" s="104">
        <f>'94KMInput'!V672-'94KMInput'!U672</f>
        <v>0</v>
      </c>
      <c r="AE536" s="105" t="str">
        <f t="shared" si="4"/>
        <v/>
      </c>
      <c r="AF536" s="106"/>
      <c r="AG536" s="107"/>
      <c r="AH536" s="108" t="str">
        <f>HYPERLINK('94KMInput'!AE671)</f>
        <v/>
      </c>
      <c r="AI536" s="108" t="str">
        <f>HYPERLINK('94KMInput'!AF671)</f>
        <v/>
      </c>
      <c r="AJ536" s="108" t="str">
        <f>HYPERLINK('94KMInput'!AG671)</f>
        <v/>
      </c>
      <c r="AK536" s="108" t="str">
        <f>HYPERLINK('94KMInput'!AH671)</f>
        <v/>
      </c>
      <c r="AL536" s="108" t="str">
        <f>HYPERLINK('94KMInput'!AI671)</f>
        <v/>
      </c>
      <c r="AM536" s="108" t="str">
        <f>HYPERLINK('94KMInput'!AJ671)</f>
        <v/>
      </c>
      <c r="AN536" s="108" t="str">
        <f>HYPERLINK('94KMInput'!AK671)</f>
        <v/>
      </c>
      <c r="AO536" s="108" t="str">
        <f>HYPERLINK('94KMInput'!AL671)</f>
        <v/>
      </c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</row>
    <row r="537" ht="10.5" customHeight="1">
      <c r="A537" s="87" t="str">
        <f t="shared" si="1"/>
        <v/>
      </c>
      <c r="B537" s="88" t="str">
        <f t="shared" si="2"/>
        <v/>
      </c>
      <c r="C537" s="88" t="str">
        <f t="shared" si="3"/>
        <v/>
      </c>
      <c r="D537" s="89" t="str">
        <f>'94KMInput'!B629</f>
        <v/>
      </c>
      <c r="E537" s="90" t="str">
        <f t="shared" si="19"/>
        <v/>
      </c>
      <c r="F537" s="91" t="str">
        <f>'94KMInput'!H629</f>
        <v/>
      </c>
      <c r="G537" s="90" t="str">
        <f>'94KMInput'!O629</f>
        <v/>
      </c>
      <c r="H537" s="90" t="str">
        <f>'94KMInput'!P629</f>
        <v/>
      </c>
      <c r="I537" s="90" t="str">
        <f>'94KMInput'!R629</f>
        <v/>
      </c>
      <c r="J537" s="91" t="str">
        <f>'94KMInput'!S629</f>
        <v/>
      </c>
      <c r="K537" s="92" t="str">
        <f>'94KMInput'!AD629</f>
        <v/>
      </c>
      <c r="L537" s="93"/>
      <c r="M537" s="94" t="str">
        <f>'94KMInput'!L629</f>
        <v/>
      </c>
      <c r="N537" s="90" t="str">
        <f>IF(M537="","",(IF(Q537='94KMInput'!K629,"","ERROR!")))</f>
        <v/>
      </c>
      <c r="O537" s="95"/>
      <c r="P537" s="96"/>
      <c r="Q537" s="69" t="str">
        <f t="shared" si="20"/>
        <v/>
      </c>
      <c r="R537" s="98"/>
      <c r="S537" s="98"/>
      <c r="T537" s="98"/>
      <c r="U537" s="99"/>
      <c r="V537" s="98"/>
      <c r="W537" s="98"/>
      <c r="X537" s="100" t="str">
        <f t="shared" si="21"/>
        <v/>
      </c>
      <c r="Y537" s="101"/>
      <c r="Z537" s="102"/>
      <c r="AA537" s="102"/>
      <c r="AB537" s="102"/>
      <c r="AC537" s="103" t="str">
        <f>'94KMInput'!T673</f>
        <v/>
      </c>
      <c r="AD537" s="104">
        <f>'94KMInput'!V673-'94KMInput'!U673</f>
        <v>0</v>
      </c>
      <c r="AE537" s="105" t="str">
        <f t="shared" si="4"/>
        <v/>
      </c>
      <c r="AF537" s="106"/>
      <c r="AG537" s="107"/>
      <c r="AH537" s="108" t="str">
        <f>HYPERLINK('94KMInput'!AE672)</f>
        <v/>
      </c>
      <c r="AI537" s="108" t="str">
        <f>HYPERLINK('94KMInput'!AF672)</f>
        <v/>
      </c>
      <c r="AJ537" s="108" t="str">
        <f>HYPERLINK('94KMInput'!AG672)</f>
        <v/>
      </c>
      <c r="AK537" s="108" t="str">
        <f>HYPERLINK('94KMInput'!AH672)</f>
        <v/>
      </c>
      <c r="AL537" s="108" t="str">
        <f>HYPERLINK('94KMInput'!AI672)</f>
        <v/>
      </c>
      <c r="AM537" s="108" t="str">
        <f>HYPERLINK('94KMInput'!AJ672)</f>
        <v/>
      </c>
      <c r="AN537" s="108" t="str">
        <f>HYPERLINK('94KMInput'!AK672)</f>
        <v/>
      </c>
      <c r="AO537" s="108" t="str">
        <f>HYPERLINK('94KMInput'!AL672)</f>
        <v/>
      </c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</row>
    <row r="538" ht="10.5" customHeight="1">
      <c r="A538" s="87" t="str">
        <f t="shared" si="1"/>
        <v/>
      </c>
      <c r="B538" s="88" t="str">
        <f t="shared" si="2"/>
        <v/>
      </c>
      <c r="C538" s="88" t="str">
        <f t="shared" si="3"/>
        <v/>
      </c>
      <c r="D538" s="89" t="str">
        <f>'94KMInput'!B630</f>
        <v/>
      </c>
      <c r="E538" s="90" t="str">
        <f t="shared" si="19"/>
        <v/>
      </c>
      <c r="F538" s="91" t="str">
        <f>'94KMInput'!H630</f>
        <v/>
      </c>
      <c r="G538" s="90" t="str">
        <f>'94KMInput'!O630</f>
        <v/>
      </c>
      <c r="H538" s="90" t="str">
        <f>'94KMInput'!P630</f>
        <v/>
      </c>
      <c r="I538" s="90" t="str">
        <f>'94KMInput'!R630</f>
        <v/>
      </c>
      <c r="J538" s="91" t="str">
        <f>'94KMInput'!S630</f>
        <v/>
      </c>
      <c r="K538" s="92" t="str">
        <f>'94KMInput'!AD630</f>
        <v/>
      </c>
      <c r="L538" s="93"/>
      <c r="M538" s="94" t="str">
        <f>'94KMInput'!L630</f>
        <v/>
      </c>
      <c r="N538" s="90" t="str">
        <f>IF(M538="","",(IF(Q538='94KMInput'!K630,"","ERROR!")))</f>
        <v/>
      </c>
      <c r="O538" s="95"/>
      <c r="P538" s="96"/>
      <c r="Q538" s="69" t="str">
        <f t="shared" si="20"/>
        <v/>
      </c>
      <c r="R538" s="98"/>
      <c r="S538" s="98"/>
      <c r="T538" s="98"/>
      <c r="U538" s="99"/>
      <c r="V538" s="98"/>
      <c r="W538" s="98"/>
      <c r="X538" s="100" t="str">
        <f t="shared" si="21"/>
        <v/>
      </c>
      <c r="Y538" s="101"/>
      <c r="Z538" s="102"/>
      <c r="AA538" s="102"/>
      <c r="AB538" s="102"/>
      <c r="AC538" s="103" t="str">
        <f>'94KMInput'!T674</f>
        <v/>
      </c>
      <c r="AD538" s="104">
        <f>'94KMInput'!V674-'94KMInput'!U674</f>
        <v>0</v>
      </c>
      <c r="AE538" s="105" t="str">
        <f t="shared" si="4"/>
        <v/>
      </c>
      <c r="AF538" s="106"/>
      <c r="AG538" s="107"/>
      <c r="AH538" s="108" t="str">
        <f>HYPERLINK('94KMInput'!AE673)</f>
        <v/>
      </c>
      <c r="AI538" s="108" t="str">
        <f>HYPERLINK('94KMInput'!AF673)</f>
        <v/>
      </c>
      <c r="AJ538" s="108" t="str">
        <f>HYPERLINK('94KMInput'!AG673)</f>
        <v/>
      </c>
      <c r="AK538" s="108" t="str">
        <f>HYPERLINK('94KMInput'!AH673)</f>
        <v/>
      </c>
      <c r="AL538" s="108" t="str">
        <f>HYPERLINK('94KMInput'!AI673)</f>
        <v/>
      </c>
      <c r="AM538" s="108" t="str">
        <f>HYPERLINK('94KMInput'!AJ673)</f>
        <v/>
      </c>
      <c r="AN538" s="108" t="str">
        <f>HYPERLINK('94KMInput'!AK673)</f>
        <v/>
      </c>
      <c r="AO538" s="108" t="str">
        <f>HYPERLINK('94KMInput'!AL673)</f>
        <v/>
      </c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</row>
    <row r="539" ht="10.5" customHeight="1">
      <c r="A539" s="87" t="str">
        <f t="shared" si="1"/>
        <v/>
      </c>
      <c r="B539" s="88" t="str">
        <f t="shared" si="2"/>
        <v/>
      </c>
      <c r="C539" s="88" t="str">
        <f t="shared" si="3"/>
        <v/>
      </c>
      <c r="D539" s="89" t="str">
        <f>'94KMInput'!B631</f>
        <v/>
      </c>
      <c r="E539" s="90" t="str">
        <f t="shared" si="19"/>
        <v/>
      </c>
      <c r="F539" s="91" t="str">
        <f>'94KMInput'!H631</f>
        <v/>
      </c>
      <c r="G539" s="90" t="str">
        <f>'94KMInput'!O631</f>
        <v/>
      </c>
      <c r="H539" s="90" t="str">
        <f>'94KMInput'!P631</f>
        <v/>
      </c>
      <c r="I539" s="90" t="str">
        <f>'94KMInput'!R631</f>
        <v/>
      </c>
      <c r="J539" s="91" t="str">
        <f>'94KMInput'!S631</f>
        <v/>
      </c>
      <c r="K539" s="92" t="str">
        <f>'94KMInput'!AD631</f>
        <v/>
      </c>
      <c r="L539" s="93"/>
      <c r="M539" s="94" t="str">
        <f>'94KMInput'!L631</f>
        <v/>
      </c>
      <c r="N539" s="90" t="str">
        <f>IF(M539="","",(IF(Q539='94KMInput'!K631,"","ERROR!")))</f>
        <v/>
      </c>
      <c r="O539" s="95"/>
      <c r="P539" s="96"/>
      <c r="Q539" s="69" t="str">
        <f t="shared" si="20"/>
        <v/>
      </c>
      <c r="R539" s="98"/>
      <c r="S539" s="98"/>
      <c r="T539" s="98"/>
      <c r="U539" s="99"/>
      <c r="V539" s="98"/>
      <c r="W539" s="98"/>
      <c r="X539" s="100" t="str">
        <f t="shared" si="21"/>
        <v/>
      </c>
      <c r="Y539" s="101"/>
      <c r="Z539" s="102"/>
      <c r="AA539" s="102"/>
      <c r="AB539" s="102"/>
      <c r="AC539" s="103" t="str">
        <f>'94KMInput'!T675</f>
        <v/>
      </c>
      <c r="AD539" s="104">
        <f>'94KMInput'!V675-'94KMInput'!U675</f>
        <v>0</v>
      </c>
      <c r="AE539" s="105" t="str">
        <f t="shared" si="4"/>
        <v/>
      </c>
      <c r="AF539" s="106"/>
      <c r="AG539" s="107"/>
      <c r="AH539" s="108" t="str">
        <f>HYPERLINK('94KMInput'!AE674)</f>
        <v/>
      </c>
      <c r="AI539" s="108" t="str">
        <f>HYPERLINK('94KMInput'!AF674)</f>
        <v/>
      </c>
      <c r="AJ539" s="108" t="str">
        <f>HYPERLINK('94KMInput'!AG674)</f>
        <v/>
      </c>
      <c r="AK539" s="108" t="str">
        <f>HYPERLINK('94KMInput'!AH674)</f>
        <v/>
      </c>
      <c r="AL539" s="108" t="str">
        <f>HYPERLINK('94KMInput'!AI674)</f>
        <v/>
      </c>
      <c r="AM539" s="108" t="str">
        <f>HYPERLINK('94KMInput'!AJ674)</f>
        <v/>
      </c>
      <c r="AN539" s="108" t="str">
        <f>HYPERLINK('94KMInput'!AK674)</f>
        <v/>
      </c>
      <c r="AO539" s="108" t="str">
        <f>HYPERLINK('94KMInput'!AL674)</f>
        <v/>
      </c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</row>
    <row r="540" ht="10.5" customHeight="1">
      <c r="A540" s="87" t="str">
        <f t="shared" si="1"/>
        <v/>
      </c>
      <c r="B540" s="88" t="str">
        <f t="shared" si="2"/>
        <v/>
      </c>
      <c r="C540" s="88" t="str">
        <f t="shared" si="3"/>
        <v/>
      </c>
      <c r="D540" s="89" t="str">
        <f>'94KMInput'!B632</f>
        <v/>
      </c>
      <c r="E540" s="90" t="str">
        <f t="shared" si="19"/>
        <v/>
      </c>
      <c r="F540" s="91" t="str">
        <f>'94KMInput'!H632</f>
        <v/>
      </c>
      <c r="G540" s="90" t="str">
        <f>'94KMInput'!O632</f>
        <v/>
      </c>
      <c r="H540" s="90" t="str">
        <f>'94KMInput'!P632</f>
        <v/>
      </c>
      <c r="I540" s="90" t="str">
        <f>'94KMInput'!R632</f>
        <v/>
      </c>
      <c r="J540" s="91" t="str">
        <f>'94KMInput'!S632</f>
        <v/>
      </c>
      <c r="K540" s="92" t="str">
        <f>'94KMInput'!AD632</f>
        <v/>
      </c>
      <c r="L540" s="93"/>
      <c r="M540" s="94" t="str">
        <f>'94KMInput'!L632</f>
        <v/>
      </c>
      <c r="N540" s="90" t="str">
        <f>IF(M540="","",(IF(Q540='94KMInput'!K632,"","ERROR!")))</f>
        <v/>
      </c>
      <c r="O540" s="95"/>
      <c r="P540" s="96"/>
      <c r="Q540" s="69" t="str">
        <f t="shared" si="20"/>
        <v/>
      </c>
      <c r="R540" s="98"/>
      <c r="S540" s="98"/>
      <c r="T540" s="98"/>
      <c r="U540" s="99"/>
      <c r="V540" s="98"/>
      <c r="W540" s="98"/>
      <c r="X540" s="100" t="str">
        <f t="shared" si="21"/>
        <v/>
      </c>
      <c r="Y540" s="101"/>
      <c r="Z540" s="102"/>
      <c r="AA540" s="102"/>
      <c r="AB540" s="102"/>
      <c r="AC540" s="103" t="str">
        <f>'94KMInput'!T676</f>
        <v/>
      </c>
      <c r="AD540" s="104">
        <f>'94KMInput'!V676-'94KMInput'!U676</f>
        <v>0</v>
      </c>
      <c r="AE540" s="105" t="str">
        <f t="shared" si="4"/>
        <v/>
      </c>
      <c r="AF540" s="106"/>
      <c r="AG540" s="107"/>
      <c r="AH540" s="108" t="str">
        <f>HYPERLINK('94KMInput'!AE675)</f>
        <v/>
      </c>
      <c r="AI540" s="108" t="str">
        <f>HYPERLINK('94KMInput'!AF675)</f>
        <v/>
      </c>
      <c r="AJ540" s="108" t="str">
        <f>HYPERLINK('94KMInput'!AG675)</f>
        <v/>
      </c>
      <c r="AK540" s="108" t="str">
        <f>HYPERLINK('94KMInput'!AH675)</f>
        <v/>
      </c>
      <c r="AL540" s="108" t="str">
        <f>HYPERLINK('94KMInput'!AI675)</f>
        <v/>
      </c>
      <c r="AM540" s="108" t="str">
        <f>HYPERLINK('94KMInput'!AJ675)</f>
        <v/>
      </c>
      <c r="AN540" s="108" t="str">
        <f>HYPERLINK('94KMInput'!AK675)</f>
        <v/>
      </c>
      <c r="AO540" s="108" t="str">
        <f>HYPERLINK('94KMInput'!AL675)</f>
        <v/>
      </c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</row>
    <row r="541" ht="10.5" customHeight="1">
      <c r="A541" s="87" t="str">
        <f t="shared" si="1"/>
        <v/>
      </c>
      <c r="B541" s="88" t="str">
        <f t="shared" si="2"/>
        <v/>
      </c>
      <c r="C541" s="88" t="str">
        <f t="shared" si="3"/>
        <v/>
      </c>
      <c r="D541" s="89" t="str">
        <f>'94KMInput'!B633</f>
        <v/>
      </c>
      <c r="E541" s="90" t="str">
        <f t="shared" si="19"/>
        <v/>
      </c>
      <c r="F541" s="91" t="str">
        <f>'94KMInput'!H633</f>
        <v/>
      </c>
      <c r="G541" s="90" t="str">
        <f>'94KMInput'!O633</f>
        <v/>
      </c>
      <c r="H541" s="90" t="str">
        <f>'94KMInput'!P633</f>
        <v/>
      </c>
      <c r="I541" s="90" t="str">
        <f>'94KMInput'!R633</f>
        <v/>
      </c>
      <c r="J541" s="91" t="str">
        <f>'94KMInput'!S633</f>
        <v/>
      </c>
      <c r="K541" s="92" t="str">
        <f>'94KMInput'!AD633</f>
        <v/>
      </c>
      <c r="L541" s="93"/>
      <c r="M541" s="94" t="str">
        <f>'94KMInput'!L633</f>
        <v/>
      </c>
      <c r="N541" s="90" t="str">
        <f>IF(M541="","",(IF(Q541='94KMInput'!K633,"","ERROR!")))</f>
        <v/>
      </c>
      <c r="O541" s="95"/>
      <c r="P541" s="96"/>
      <c r="Q541" s="69" t="str">
        <f t="shared" si="20"/>
        <v/>
      </c>
      <c r="R541" s="98"/>
      <c r="S541" s="98"/>
      <c r="T541" s="98"/>
      <c r="U541" s="99"/>
      <c r="V541" s="98"/>
      <c r="W541" s="98"/>
      <c r="X541" s="100" t="str">
        <f t="shared" si="21"/>
        <v/>
      </c>
      <c r="Y541" s="101"/>
      <c r="Z541" s="102"/>
      <c r="AA541" s="102"/>
      <c r="AB541" s="102"/>
      <c r="AC541" s="103" t="str">
        <f>'94KMInput'!T677</f>
        <v/>
      </c>
      <c r="AD541" s="104">
        <f>'94KMInput'!V677-'94KMInput'!U677</f>
        <v>0</v>
      </c>
      <c r="AE541" s="105" t="str">
        <f t="shared" si="4"/>
        <v/>
      </c>
      <c r="AF541" s="106"/>
      <c r="AG541" s="107"/>
      <c r="AH541" s="108" t="str">
        <f>HYPERLINK('94KMInput'!AE676)</f>
        <v/>
      </c>
      <c r="AI541" s="108" t="str">
        <f>HYPERLINK('94KMInput'!AF676)</f>
        <v/>
      </c>
      <c r="AJ541" s="108" t="str">
        <f>HYPERLINK('94KMInput'!AG676)</f>
        <v/>
      </c>
      <c r="AK541" s="108" t="str">
        <f>HYPERLINK('94KMInput'!AH676)</f>
        <v/>
      </c>
      <c r="AL541" s="108" t="str">
        <f>HYPERLINK('94KMInput'!AI676)</f>
        <v/>
      </c>
      <c r="AM541" s="108" t="str">
        <f>HYPERLINK('94KMInput'!AJ676)</f>
        <v/>
      </c>
      <c r="AN541" s="108" t="str">
        <f>HYPERLINK('94KMInput'!AK676)</f>
        <v/>
      </c>
      <c r="AO541" s="108" t="str">
        <f>HYPERLINK('94KMInput'!AL676)</f>
        <v/>
      </c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</row>
    <row r="542" ht="10.5" customHeight="1">
      <c r="A542" s="87" t="str">
        <f t="shared" si="1"/>
        <v/>
      </c>
      <c r="B542" s="88" t="str">
        <f t="shared" si="2"/>
        <v/>
      </c>
      <c r="C542" s="88" t="str">
        <f t="shared" si="3"/>
        <v/>
      </c>
      <c r="D542" s="89" t="str">
        <f>'94KMInput'!B634</f>
        <v/>
      </c>
      <c r="E542" s="90" t="str">
        <f t="shared" si="19"/>
        <v/>
      </c>
      <c r="F542" s="91" t="str">
        <f>'94KMInput'!H634</f>
        <v/>
      </c>
      <c r="G542" s="90" t="str">
        <f>'94KMInput'!O634</f>
        <v/>
      </c>
      <c r="H542" s="90" t="str">
        <f>'94KMInput'!P634</f>
        <v/>
      </c>
      <c r="I542" s="90" t="str">
        <f>'94KMInput'!R634</f>
        <v/>
      </c>
      <c r="J542" s="91" t="str">
        <f>'94KMInput'!S634</f>
        <v/>
      </c>
      <c r="K542" s="92" t="str">
        <f>'94KMInput'!AD634</f>
        <v/>
      </c>
      <c r="L542" s="93"/>
      <c r="M542" s="94" t="str">
        <f>'94KMInput'!L634</f>
        <v/>
      </c>
      <c r="N542" s="90" t="str">
        <f>IF(M542="","",(IF(Q542='94KMInput'!K634,"","ERROR!")))</f>
        <v/>
      </c>
      <c r="O542" s="95"/>
      <c r="P542" s="96"/>
      <c r="Q542" s="69" t="str">
        <f t="shared" si="20"/>
        <v/>
      </c>
      <c r="R542" s="98"/>
      <c r="S542" s="98"/>
      <c r="T542" s="98"/>
      <c r="U542" s="99"/>
      <c r="V542" s="98"/>
      <c r="W542" s="98"/>
      <c r="X542" s="100" t="str">
        <f t="shared" si="21"/>
        <v/>
      </c>
      <c r="Y542" s="101"/>
      <c r="Z542" s="102"/>
      <c r="AA542" s="102"/>
      <c r="AB542" s="102"/>
      <c r="AC542" s="103" t="str">
        <f>'94KMInput'!T678</f>
        <v/>
      </c>
      <c r="AD542" s="104">
        <f>'94KMInput'!V678-'94KMInput'!U678</f>
        <v>0</v>
      </c>
      <c r="AE542" s="105" t="str">
        <f t="shared" si="4"/>
        <v/>
      </c>
      <c r="AF542" s="106"/>
      <c r="AG542" s="107"/>
      <c r="AH542" s="108" t="str">
        <f>HYPERLINK('94KMInput'!AE677)</f>
        <v/>
      </c>
      <c r="AI542" s="108" t="str">
        <f>HYPERLINK('94KMInput'!AF677)</f>
        <v/>
      </c>
      <c r="AJ542" s="108" t="str">
        <f>HYPERLINK('94KMInput'!AG677)</f>
        <v/>
      </c>
      <c r="AK542" s="108" t="str">
        <f>HYPERLINK('94KMInput'!AH677)</f>
        <v/>
      </c>
      <c r="AL542" s="108" t="str">
        <f>HYPERLINK('94KMInput'!AI677)</f>
        <v/>
      </c>
      <c r="AM542" s="108" t="str">
        <f>HYPERLINK('94KMInput'!AJ677)</f>
        <v/>
      </c>
      <c r="AN542" s="108" t="str">
        <f>HYPERLINK('94KMInput'!AK677)</f>
        <v/>
      </c>
      <c r="AO542" s="108" t="str">
        <f>HYPERLINK('94KMInput'!AL677)</f>
        <v/>
      </c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</row>
    <row r="543" ht="10.5" customHeight="1">
      <c r="A543" s="87" t="str">
        <f t="shared" si="1"/>
        <v/>
      </c>
      <c r="B543" s="88" t="str">
        <f t="shared" si="2"/>
        <v/>
      </c>
      <c r="C543" s="88" t="str">
        <f t="shared" si="3"/>
        <v/>
      </c>
      <c r="D543" s="89" t="str">
        <f>'94KMInput'!B635</f>
        <v/>
      </c>
      <c r="E543" s="90" t="str">
        <f t="shared" si="19"/>
        <v/>
      </c>
      <c r="F543" s="91" t="str">
        <f>'94KMInput'!H635</f>
        <v/>
      </c>
      <c r="G543" s="90" t="str">
        <f>'94KMInput'!O635</f>
        <v/>
      </c>
      <c r="H543" s="90" t="str">
        <f>'94KMInput'!P635</f>
        <v/>
      </c>
      <c r="I543" s="90" t="str">
        <f>'94KMInput'!R635</f>
        <v/>
      </c>
      <c r="J543" s="91" t="str">
        <f>'94KMInput'!S635</f>
        <v/>
      </c>
      <c r="K543" s="92" t="str">
        <f>'94KMInput'!AD635</f>
        <v/>
      </c>
      <c r="L543" s="93"/>
      <c r="M543" s="94" t="str">
        <f>'94KMInput'!L635</f>
        <v/>
      </c>
      <c r="N543" s="90" t="str">
        <f>IF(M543="","",(IF(Q543='94KMInput'!K635,"","ERROR!")))</f>
        <v/>
      </c>
      <c r="O543" s="95"/>
      <c r="P543" s="96"/>
      <c r="Q543" s="69" t="str">
        <f t="shared" si="20"/>
        <v/>
      </c>
      <c r="R543" s="98"/>
      <c r="S543" s="98"/>
      <c r="T543" s="98"/>
      <c r="U543" s="99"/>
      <c r="V543" s="98"/>
      <c r="W543" s="98"/>
      <c r="X543" s="100" t="str">
        <f t="shared" si="21"/>
        <v/>
      </c>
      <c r="Y543" s="101"/>
      <c r="Z543" s="102"/>
      <c r="AA543" s="102"/>
      <c r="AB543" s="102"/>
      <c r="AC543" s="103" t="str">
        <f>'94KMInput'!T679</f>
        <v/>
      </c>
      <c r="AD543" s="104">
        <f>'94KMInput'!V679-'94KMInput'!U679</f>
        <v>0</v>
      </c>
      <c r="AE543" s="105" t="str">
        <f t="shared" si="4"/>
        <v/>
      </c>
      <c r="AF543" s="106"/>
      <c r="AG543" s="107"/>
      <c r="AH543" s="108" t="str">
        <f>HYPERLINK('94KMInput'!AE678)</f>
        <v/>
      </c>
      <c r="AI543" s="108" t="str">
        <f>HYPERLINK('94KMInput'!AF678)</f>
        <v/>
      </c>
      <c r="AJ543" s="108" t="str">
        <f>HYPERLINK('94KMInput'!AG678)</f>
        <v/>
      </c>
      <c r="AK543" s="108" t="str">
        <f>HYPERLINK('94KMInput'!AH678)</f>
        <v/>
      </c>
      <c r="AL543" s="108" t="str">
        <f>HYPERLINK('94KMInput'!AI678)</f>
        <v/>
      </c>
      <c r="AM543" s="108" t="str">
        <f>HYPERLINK('94KMInput'!AJ678)</f>
        <v/>
      </c>
      <c r="AN543" s="108" t="str">
        <f>HYPERLINK('94KMInput'!AK678)</f>
        <v/>
      </c>
      <c r="AO543" s="108" t="str">
        <f>HYPERLINK('94KMInput'!AL678)</f>
        <v/>
      </c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</row>
    <row r="544" ht="10.5" customHeight="1">
      <c r="A544" s="87" t="str">
        <f t="shared" si="1"/>
        <v/>
      </c>
      <c r="B544" s="88" t="str">
        <f t="shared" si="2"/>
        <v/>
      </c>
      <c r="C544" s="88" t="str">
        <f t="shared" si="3"/>
        <v/>
      </c>
      <c r="D544" s="89" t="str">
        <f>'94KMInput'!B636</f>
        <v/>
      </c>
      <c r="E544" s="90" t="str">
        <f t="shared" si="19"/>
        <v/>
      </c>
      <c r="F544" s="91" t="str">
        <f>'94KMInput'!H636</f>
        <v/>
      </c>
      <c r="G544" s="90" t="str">
        <f>'94KMInput'!O636</f>
        <v/>
      </c>
      <c r="H544" s="90" t="str">
        <f>'94KMInput'!P636</f>
        <v/>
      </c>
      <c r="I544" s="90" t="str">
        <f>'94KMInput'!R636</f>
        <v/>
      </c>
      <c r="J544" s="91" t="str">
        <f>'94KMInput'!S636</f>
        <v/>
      </c>
      <c r="K544" s="92" t="str">
        <f>'94KMInput'!AD636</f>
        <v/>
      </c>
      <c r="L544" s="93"/>
      <c r="M544" s="94" t="str">
        <f>'94KMInput'!L636</f>
        <v/>
      </c>
      <c r="N544" s="90" t="str">
        <f>IF(M544="","",(IF(Q544='94KMInput'!K636,"","ERROR!")))</f>
        <v/>
      </c>
      <c r="O544" s="95"/>
      <c r="P544" s="96"/>
      <c r="Q544" s="69" t="str">
        <f t="shared" si="20"/>
        <v/>
      </c>
      <c r="R544" s="98"/>
      <c r="S544" s="98"/>
      <c r="T544" s="98"/>
      <c r="U544" s="99"/>
      <c r="V544" s="98"/>
      <c r="W544" s="98"/>
      <c r="X544" s="100" t="str">
        <f t="shared" si="21"/>
        <v/>
      </c>
      <c r="Y544" s="101"/>
      <c r="Z544" s="102"/>
      <c r="AA544" s="102"/>
      <c r="AB544" s="102"/>
      <c r="AC544" s="103" t="str">
        <f>'94KMInput'!T680</f>
        <v/>
      </c>
      <c r="AD544" s="104">
        <f>'94KMInput'!V680-'94KMInput'!U680</f>
        <v>0</v>
      </c>
      <c r="AE544" s="105" t="str">
        <f t="shared" si="4"/>
        <v/>
      </c>
      <c r="AF544" s="106"/>
      <c r="AG544" s="107"/>
      <c r="AH544" s="108" t="str">
        <f>HYPERLINK('94KMInput'!AE679)</f>
        <v/>
      </c>
      <c r="AI544" s="108" t="str">
        <f>HYPERLINK('94KMInput'!AF679)</f>
        <v/>
      </c>
      <c r="AJ544" s="108" t="str">
        <f>HYPERLINK('94KMInput'!AG679)</f>
        <v/>
      </c>
      <c r="AK544" s="108" t="str">
        <f>HYPERLINK('94KMInput'!AH679)</f>
        <v/>
      </c>
      <c r="AL544" s="108" t="str">
        <f>HYPERLINK('94KMInput'!AI679)</f>
        <v/>
      </c>
      <c r="AM544" s="108" t="str">
        <f>HYPERLINK('94KMInput'!AJ679)</f>
        <v/>
      </c>
      <c r="AN544" s="108" t="str">
        <f>HYPERLINK('94KMInput'!AK679)</f>
        <v/>
      </c>
      <c r="AO544" s="108" t="str">
        <f>HYPERLINK('94KMInput'!AL679)</f>
        <v/>
      </c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</row>
    <row r="545" ht="10.5" customHeight="1">
      <c r="A545" s="87" t="str">
        <f t="shared" si="1"/>
        <v/>
      </c>
      <c r="B545" s="88" t="str">
        <f t="shared" si="2"/>
        <v/>
      </c>
      <c r="C545" s="88" t="str">
        <f t="shared" si="3"/>
        <v/>
      </c>
      <c r="D545" s="89" t="str">
        <f>'94KMInput'!B637</f>
        <v/>
      </c>
      <c r="E545" s="90" t="str">
        <f t="shared" si="19"/>
        <v/>
      </c>
      <c r="F545" s="91" t="str">
        <f>'94KMInput'!H637</f>
        <v/>
      </c>
      <c r="G545" s="90" t="str">
        <f>'94KMInput'!O637</f>
        <v/>
      </c>
      <c r="H545" s="90" t="str">
        <f>'94KMInput'!P637</f>
        <v/>
      </c>
      <c r="I545" s="90" t="str">
        <f>'94KMInput'!R637</f>
        <v/>
      </c>
      <c r="J545" s="91" t="str">
        <f>'94KMInput'!S637</f>
        <v/>
      </c>
      <c r="K545" s="92" t="str">
        <f>'94KMInput'!AD637</f>
        <v/>
      </c>
      <c r="L545" s="93"/>
      <c r="M545" s="94" t="str">
        <f>'94KMInput'!L637</f>
        <v/>
      </c>
      <c r="N545" s="90" t="str">
        <f>IF(M545="","",(IF(Q545='94KMInput'!K637,"","ERROR!")))</f>
        <v/>
      </c>
      <c r="O545" s="95"/>
      <c r="P545" s="96"/>
      <c r="Q545" s="69" t="str">
        <f t="shared" si="20"/>
        <v/>
      </c>
      <c r="R545" s="98"/>
      <c r="S545" s="98"/>
      <c r="T545" s="98"/>
      <c r="U545" s="99"/>
      <c r="V545" s="98"/>
      <c r="W545" s="98"/>
      <c r="X545" s="100" t="str">
        <f t="shared" si="21"/>
        <v/>
      </c>
      <c r="Y545" s="101"/>
      <c r="Z545" s="102"/>
      <c r="AA545" s="102"/>
      <c r="AB545" s="102"/>
      <c r="AC545" s="103" t="str">
        <f>'94KMInput'!T681</f>
        <v/>
      </c>
      <c r="AD545" s="104">
        <f>'94KMInput'!V681-'94KMInput'!U681</f>
        <v>0</v>
      </c>
      <c r="AE545" s="105" t="str">
        <f t="shared" si="4"/>
        <v/>
      </c>
      <c r="AF545" s="106"/>
      <c r="AG545" s="107"/>
      <c r="AH545" s="108" t="str">
        <f>HYPERLINK('94KMInput'!AE680)</f>
        <v/>
      </c>
      <c r="AI545" s="108" t="str">
        <f>HYPERLINK('94KMInput'!AF680)</f>
        <v/>
      </c>
      <c r="AJ545" s="108" t="str">
        <f>HYPERLINK('94KMInput'!AG680)</f>
        <v/>
      </c>
      <c r="AK545" s="108" t="str">
        <f>HYPERLINK('94KMInput'!AH680)</f>
        <v/>
      </c>
      <c r="AL545" s="108" t="str">
        <f>HYPERLINK('94KMInput'!AI680)</f>
        <v/>
      </c>
      <c r="AM545" s="108" t="str">
        <f>HYPERLINK('94KMInput'!AJ680)</f>
        <v/>
      </c>
      <c r="AN545" s="108" t="str">
        <f>HYPERLINK('94KMInput'!AK680)</f>
        <v/>
      </c>
      <c r="AO545" s="108" t="str">
        <f>HYPERLINK('94KMInput'!AL680)</f>
        <v/>
      </c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</row>
    <row r="546" ht="10.5" customHeight="1">
      <c r="A546" s="87" t="str">
        <f t="shared" si="1"/>
        <v/>
      </c>
      <c r="B546" s="88" t="str">
        <f t="shared" si="2"/>
        <v/>
      </c>
      <c r="C546" s="88" t="str">
        <f t="shared" si="3"/>
        <v/>
      </c>
      <c r="D546" s="89" t="str">
        <f>'94KMInput'!B638</f>
        <v/>
      </c>
      <c r="E546" s="90" t="str">
        <f t="shared" si="19"/>
        <v/>
      </c>
      <c r="F546" s="91" t="str">
        <f>'94KMInput'!H638</f>
        <v/>
      </c>
      <c r="G546" s="90" t="str">
        <f>'94KMInput'!O638</f>
        <v/>
      </c>
      <c r="H546" s="90" t="str">
        <f>'94KMInput'!P638</f>
        <v/>
      </c>
      <c r="I546" s="90" t="str">
        <f>'94KMInput'!R638</f>
        <v/>
      </c>
      <c r="J546" s="91" t="str">
        <f>'94KMInput'!S638</f>
        <v/>
      </c>
      <c r="K546" s="92" t="str">
        <f>'94KMInput'!AD638</f>
        <v/>
      </c>
      <c r="L546" s="93"/>
      <c r="M546" s="94" t="str">
        <f>'94KMInput'!L638</f>
        <v/>
      </c>
      <c r="N546" s="90" t="str">
        <f>IF(M546="","",(IF(Q546='94KMInput'!K638,"","ERROR!")))</f>
        <v/>
      </c>
      <c r="O546" s="95"/>
      <c r="P546" s="96"/>
      <c r="Q546" s="69" t="str">
        <f t="shared" si="20"/>
        <v/>
      </c>
      <c r="R546" s="98"/>
      <c r="S546" s="98"/>
      <c r="T546" s="98"/>
      <c r="U546" s="99"/>
      <c r="V546" s="98"/>
      <c r="W546" s="98"/>
      <c r="X546" s="100" t="str">
        <f t="shared" si="21"/>
        <v/>
      </c>
      <c r="Y546" s="101"/>
      <c r="Z546" s="102"/>
      <c r="AA546" s="102"/>
      <c r="AB546" s="102"/>
      <c r="AC546" s="103" t="str">
        <f>'94KMInput'!T682</f>
        <v/>
      </c>
      <c r="AD546" s="104">
        <f>'94KMInput'!V682-'94KMInput'!U682</f>
        <v>0</v>
      </c>
      <c r="AE546" s="105" t="str">
        <f t="shared" si="4"/>
        <v/>
      </c>
      <c r="AF546" s="106"/>
      <c r="AG546" s="107"/>
      <c r="AH546" s="108" t="str">
        <f>HYPERLINK('94KMInput'!AE681)</f>
        <v/>
      </c>
      <c r="AI546" s="108" t="str">
        <f>HYPERLINK('94KMInput'!AF681)</f>
        <v/>
      </c>
      <c r="AJ546" s="108" t="str">
        <f>HYPERLINK('94KMInput'!AG681)</f>
        <v/>
      </c>
      <c r="AK546" s="108" t="str">
        <f>HYPERLINK('94KMInput'!AH681)</f>
        <v/>
      </c>
      <c r="AL546" s="108" t="str">
        <f>HYPERLINK('94KMInput'!AI681)</f>
        <v/>
      </c>
      <c r="AM546" s="108" t="str">
        <f>HYPERLINK('94KMInput'!AJ681)</f>
        <v/>
      </c>
      <c r="AN546" s="108" t="str">
        <f>HYPERLINK('94KMInput'!AK681)</f>
        <v/>
      </c>
      <c r="AO546" s="108" t="str">
        <f>HYPERLINK('94KMInput'!AL681)</f>
        <v/>
      </c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</row>
    <row r="547" ht="10.5" customHeight="1">
      <c r="A547" s="87" t="str">
        <f t="shared" si="1"/>
        <v/>
      </c>
      <c r="B547" s="88" t="str">
        <f t="shared" si="2"/>
        <v/>
      </c>
      <c r="C547" s="88" t="str">
        <f t="shared" si="3"/>
        <v/>
      </c>
      <c r="D547" s="89" t="str">
        <f>'94KMInput'!B639</f>
        <v/>
      </c>
      <c r="E547" s="90" t="str">
        <f t="shared" si="19"/>
        <v/>
      </c>
      <c r="F547" s="91" t="str">
        <f>'94KMInput'!H639</f>
        <v/>
      </c>
      <c r="G547" s="90" t="str">
        <f>'94KMInput'!O639</f>
        <v/>
      </c>
      <c r="H547" s="90" t="str">
        <f>'94KMInput'!P639</f>
        <v/>
      </c>
      <c r="I547" s="90" t="str">
        <f>'94KMInput'!R639</f>
        <v/>
      </c>
      <c r="J547" s="91" t="str">
        <f>'94KMInput'!S639</f>
        <v/>
      </c>
      <c r="K547" s="92" t="str">
        <f>'94KMInput'!AD639</f>
        <v/>
      </c>
      <c r="L547" s="93"/>
      <c r="M547" s="94" t="str">
        <f>'94KMInput'!L639</f>
        <v/>
      </c>
      <c r="N547" s="90" t="str">
        <f>IF(M547="","",(IF(Q547='94KMInput'!K639,"","ERROR!")))</f>
        <v/>
      </c>
      <c r="O547" s="95"/>
      <c r="P547" s="96"/>
      <c r="Q547" s="69" t="str">
        <f t="shared" si="20"/>
        <v/>
      </c>
      <c r="R547" s="98"/>
      <c r="S547" s="98"/>
      <c r="T547" s="98"/>
      <c r="U547" s="99"/>
      <c r="V547" s="98"/>
      <c r="W547" s="98"/>
      <c r="X547" s="100" t="str">
        <f t="shared" si="21"/>
        <v/>
      </c>
      <c r="Y547" s="101"/>
      <c r="Z547" s="102"/>
      <c r="AA547" s="102"/>
      <c r="AB547" s="102"/>
      <c r="AC547" s="103" t="str">
        <f>'94KMInput'!T683</f>
        <v/>
      </c>
      <c r="AD547" s="104">
        <f>'94KMInput'!V683-'94KMInput'!U683</f>
        <v>0</v>
      </c>
      <c r="AE547" s="105" t="str">
        <f t="shared" si="4"/>
        <v/>
      </c>
      <c r="AF547" s="106"/>
      <c r="AG547" s="107"/>
      <c r="AH547" s="108" t="str">
        <f>HYPERLINK('94KMInput'!AE682)</f>
        <v/>
      </c>
      <c r="AI547" s="108" t="str">
        <f>HYPERLINK('94KMInput'!AF682)</f>
        <v/>
      </c>
      <c r="AJ547" s="108" t="str">
        <f>HYPERLINK('94KMInput'!AG682)</f>
        <v/>
      </c>
      <c r="AK547" s="108" t="str">
        <f>HYPERLINK('94KMInput'!AH682)</f>
        <v/>
      </c>
      <c r="AL547" s="108" t="str">
        <f>HYPERLINK('94KMInput'!AI682)</f>
        <v/>
      </c>
      <c r="AM547" s="108" t="str">
        <f>HYPERLINK('94KMInput'!AJ682)</f>
        <v/>
      </c>
      <c r="AN547" s="108" t="str">
        <f>HYPERLINK('94KMInput'!AK682)</f>
        <v/>
      </c>
      <c r="AO547" s="108" t="str">
        <f>HYPERLINK('94KMInput'!AL682)</f>
        <v/>
      </c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</row>
    <row r="548" ht="10.5" customHeight="1">
      <c r="A548" s="87" t="str">
        <f t="shared" si="1"/>
        <v/>
      </c>
      <c r="B548" s="88" t="str">
        <f t="shared" si="2"/>
        <v/>
      </c>
      <c r="C548" s="88" t="str">
        <f t="shared" si="3"/>
        <v/>
      </c>
      <c r="D548" s="89" t="str">
        <f>'94KMInput'!B640</f>
        <v/>
      </c>
      <c r="E548" s="90" t="str">
        <f t="shared" si="19"/>
        <v/>
      </c>
      <c r="F548" s="91" t="str">
        <f>'94KMInput'!H640</f>
        <v/>
      </c>
      <c r="G548" s="90" t="str">
        <f>'94KMInput'!O640</f>
        <v/>
      </c>
      <c r="H548" s="90" t="str">
        <f>'94KMInput'!P640</f>
        <v/>
      </c>
      <c r="I548" s="90" t="str">
        <f>'94KMInput'!R640</f>
        <v/>
      </c>
      <c r="J548" s="91" t="str">
        <f>'94KMInput'!S640</f>
        <v/>
      </c>
      <c r="K548" s="92" t="str">
        <f>'94KMInput'!AD640</f>
        <v/>
      </c>
      <c r="L548" s="93"/>
      <c r="M548" s="94" t="str">
        <f>'94KMInput'!L640</f>
        <v/>
      </c>
      <c r="N548" s="90" t="str">
        <f>IF(M548="","",(IF(Q548='94KMInput'!K640,"","ERROR!")))</f>
        <v/>
      </c>
      <c r="O548" s="95"/>
      <c r="P548" s="96"/>
      <c r="Q548" s="69" t="str">
        <f t="shared" si="20"/>
        <v/>
      </c>
      <c r="R548" s="98"/>
      <c r="S548" s="98"/>
      <c r="T548" s="98"/>
      <c r="U548" s="99"/>
      <c r="V548" s="98"/>
      <c r="W548" s="98"/>
      <c r="X548" s="100" t="str">
        <f t="shared" si="21"/>
        <v/>
      </c>
      <c r="Y548" s="101"/>
      <c r="Z548" s="102"/>
      <c r="AA548" s="102"/>
      <c r="AB548" s="102"/>
      <c r="AC548" s="103" t="str">
        <f>'94KMInput'!T684</f>
        <v/>
      </c>
      <c r="AD548" s="104">
        <f>'94KMInput'!V684-'94KMInput'!U684</f>
        <v>0</v>
      </c>
      <c r="AE548" s="105" t="str">
        <f t="shared" si="4"/>
        <v/>
      </c>
      <c r="AF548" s="106"/>
      <c r="AG548" s="107"/>
      <c r="AH548" s="108" t="str">
        <f>HYPERLINK('94KMInput'!AE683)</f>
        <v/>
      </c>
      <c r="AI548" s="108" t="str">
        <f>HYPERLINK('94KMInput'!AF683)</f>
        <v/>
      </c>
      <c r="AJ548" s="108" t="str">
        <f>HYPERLINK('94KMInput'!AG683)</f>
        <v/>
      </c>
      <c r="AK548" s="108" t="str">
        <f>HYPERLINK('94KMInput'!AH683)</f>
        <v/>
      </c>
      <c r="AL548" s="108" t="str">
        <f>HYPERLINK('94KMInput'!AI683)</f>
        <v/>
      </c>
      <c r="AM548" s="108" t="str">
        <f>HYPERLINK('94KMInput'!AJ683)</f>
        <v/>
      </c>
      <c r="AN548" s="108" t="str">
        <f>HYPERLINK('94KMInput'!AK683)</f>
        <v/>
      </c>
      <c r="AO548" s="108" t="str">
        <f>HYPERLINK('94KMInput'!AL683)</f>
        <v/>
      </c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</row>
    <row r="549" ht="10.5" customHeight="1">
      <c r="A549" s="87" t="str">
        <f t="shared" si="1"/>
        <v/>
      </c>
      <c r="B549" s="88" t="str">
        <f t="shared" si="2"/>
        <v/>
      </c>
      <c r="C549" s="88" t="str">
        <f t="shared" si="3"/>
        <v/>
      </c>
      <c r="D549" s="89" t="str">
        <f>'94KMInput'!B641</f>
        <v/>
      </c>
      <c r="E549" s="90" t="str">
        <f t="shared" si="19"/>
        <v/>
      </c>
      <c r="F549" s="91" t="str">
        <f>'94KMInput'!H641</f>
        <v/>
      </c>
      <c r="G549" s="90" t="str">
        <f>'94KMInput'!O641</f>
        <v/>
      </c>
      <c r="H549" s="90" t="str">
        <f>'94KMInput'!P641</f>
        <v/>
      </c>
      <c r="I549" s="90" t="str">
        <f>'94KMInput'!R641</f>
        <v/>
      </c>
      <c r="J549" s="91" t="str">
        <f>'94KMInput'!S641</f>
        <v/>
      </c>
      <c r="K549" s="92" t="str">
        <f>'94KMInput'!AD641</f>
        <v/>
      </c>
      <c r="L549" s="93"/>
      <c r="M549" s="94" t="str">
        <f>'94KMInput'!L641</f>
        <v/>
      </c>
      <c r="N549" s="90" t="str">
        <f>IF(M549="","",(IF(Q549='94KMInput'!K641,"","ERROR!")))</f>
        <v/>
      </c>
      <c r="O549" s="95"/>
      <c r="P549" s="96"/>
      <c r="Q549" s="69" t="str">
        <f t="shared" si="20"/>
        <v/>
      </c>
      <c r="R549" s="98"/>
      <c r="S549" s="98"/>
      <c r="T549" s="98"/>
      <c r="U549" s="99"/>
      <c r="V549" s="98"/>
      <c r="W549" s="98"/>
      <c r="X549" s="100" t="str">
        <f t="shared" si="21"/>
        <v/>
      </c>
      <c r="Y549" s="101"/>
      <c r="Z549" s="102"/>
      <c r="AA549" s="102"/>
      <c r="AB549" s="102"/>
      <c r="AC549" s="103" t="str">
        <f>'94KMInput'!T685</f>
        <v/>
      </c>
      <c r="AD549" s="104">
        <f>'94KMInput'!V685-'94KMInput'!U685</f>
        <v>0</v>
      </c>
      <c r="AE549" s="105" t="str">
        <f t="shared" si="4"/>
        <v/>
      </c>
      <c r="AF549" s="106"/>
      <c r="AG549" s="107"/>
      <c r="AH549" s="108" t="str">
        <f>HYPERLINK('94KMInput'!AE684)</f>
        <v/>
      </c>
      <c r="AI549" s="108" t="str">
        <f>HYPERLINK('94KMInput'!AF684)</f>
        <v/>
      </c>
      <c r="AJ549" s="108" t="str">
        <f>HYPERLINK('94KMInput'!AG684)</f>
        <v/>
      </c>
      <c r="AK549" s="108" t="str">
        <f>HYPERLINK('94KMInput'!AH684)</f>
        <v/>
      </c>
      <c r="AL549" s="108" t="str">
        <f>HYPERLINK('94KMInput'!AI684)</f>
        <v/>
      </c>
      <c r="AM549" s="108" t="str">
        <f>HYPERLINK('94KMInput'!AJ684)</f>
        <v/>
      </c>
      <c r="AN549" s="108" t="str">
        <f>HYPERLINK('94KMInput'!AK684)</f>
        <v/>
      </c>
      <c r="AO549" s="108" t="str">
        <f>HYPERLINK('94KMInput'!AL684)</f>
        <v/>
      </c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</row>
    <row r="550" ht="10.5" customHeight="1">
      <c r="A550" s="87" t="str">
        <f t="shared" si="1"/>
        <v/>
      </c>
      <c r="B550" s="88" t="str">
        <f t="shared" si="2"/>
        <v/>
      </c>
      <c r="C550" s="88" t="str">
        <f t="shared" si="3"/>
        <v/>
      </c>
      <c r="D550" s="89" t="str">
        <f>'94KMInput'!B642</f>
        <v/>
      </c>
      <c r="E550" s="90" t="str">
        <f t="shared" si="19"/>
        <v/>
      </c>
      <c r="F550" s="91" t="str">
        <f>'94KMInput'!H642</f>
        <v/>
      </c>
      <c r="G550" s="90" t="str">
        <f>'94KMInput'!O642</f>
        <v/>
      </c>
      <c r="H550" s="90" t="str">
        <f>'94KMInput'!P642</f>
        <v/>
      </c>
      <c r="I550" s="90" t="str">
        <f>'94KMInput'!R642</f>
        <v/>
      </c>
      <c r="J550" s="91" t="str">
        <f>'94KMInput'!S642</f>
        <v/>
      </c>
      <c r="K550" s="92" t="str">
        <f>'94KMInput'!AD642</f>
        <v/>
      </c>
      <c r="L550" s="93"/>
      <c r="M550" s="94" t="str">
        <f>'94KMInput'!L642</f>
        <v/>
      </c>
      <c r="N550" s="90" t="str">
        <f>IF(M550="","",(IF(Q550='94KMInput'!K642,"","ERROR!")))</f>
        <v/>
      </c>
      <c r="O550" s="95"/>
      <c r="P550" s="96"/>
      <c r="Q550" s="69" t="str">
        <f t="shared" si="20"/>
        <v/>
      </c>
      <c r="R550" s="98"/>
      <c r="S550" s="98"/>
      <c r="T550" s="98"/>
      <c r="U550" s="99"/>
      <c r="V550" s="98"/>
      <c r="W550" s="98"/>
      <c r="X550" s="100" t="str">
        <f t="shared" si="21"/>
        <v/>
      </c>
      <c r="Y550" s="101"/>
      <c r="Z550" s="102"/>
      <c r="AA550" s="102"/>
      <c r="AB550" s="102"/>
      <c r="AC550" s="103" t="str">
        <f>'94KMInput'!T686</f>
        <v/>
      </c>
      <c r="AD550" s="104">
        <f>'94KMInput'!V686-'94KMInput'!U686</f>
        <v>0</v>
      </c>
      <c r="AE550" s="105" t="str">
        <f t="shared" si="4"/>
        <v/>
      </c>
      <c r="AF550" s="106"/>
      <c r="AG550" s="107"/>
      <c r="AH550" s="108" t="str">
        <f>HYPERLINK('94KMInput'!AE685)</f>
        <v/>
      </c>
      <c r="AI550" s="108" t="str">
        <f>HYPERLINK('94KMInput'!AF685)</f>
        <v/>
      </c>
      <c r="AJ550" s="108" t="str">
        <f>HYPERLINK('94KMInput'!AG685)</f>
        <v/>
      </c>
      <c r="AK550" s="108" t="str">
        <f>HYPERLINK('94KMInput'!AH685)</f>
        <v/>
      </c>
      <c r="AL550" s="108" t="str">
        <f>HYPERLINK('94KMInput'!AI685)</f>
        <v/>
      </c>
      <c r="AM550" s="108" t="str">
        <f>HYPERLINK('94KMInput'!AJ685)</f>
        <v/>
      </c>
      <c r="AN550" s="108" t="str">
        <f>HYPERLINK('94KMInput'!AK685)</f>
        <v/>
      </c>
      <c r="AO550" s="108" t="str">
        <f>HYPERLINK('94KMInput'!AL685)</f>
        <v/>
      </c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</row>
    <row r="551" ht="10.5" customHeight="1">
      <c r="A551" s="87" t="str">
        <f t="shared" si="1"/>
        <v/>
      </c>
      <c r="B551" s="88" t="str">
        <f t="shared" si="2"/>
        <v/>
      </c>
      <c r="C551" s="88" t="str">
        <f t="shared" si="3"/>
        <v/>
      </c>
      <c r="D551" s="89" t="str">
        <f>'94KMInput'!B643</f>
        <v/>
      </c>
      <c r="E551" s="90" t="str">
        <f t="shared" si="19"/>
        <v/>
      </c>
      <c r="F551" s="91" t="str">
        <f>'94KMInput'!H643</f>
        <v/>
      </c>
      <c r="G551" s="90" t="str">
        <f>'94KMInput'!O643</f>
        <v/>
      </c>
      <c r="H551" s="90" t="str">
        <f>'94KMInput'!P643</f>
        <v/>
      </c>
      <c r="I551" s="90" t="str">
        <f>'94KMInput'!R643</f>
        <v/>
      </c>
      <c r="J551" s="91" t="str">
        <f>'94KMInput'!S643</f>
        <v/>
      </c>
      <c r="K551" s="92" t="str">
        <f>'94KMInput'!AD643</f>
        <v/>
      </c>
      <c r="L551" s="93"/>
      <c r="M551" s="94" t="str">
        <f>'94KMInput'!L643</f>
        <v/>
      </c>
      <c r="N551" s="90" t="str">
        <f>IF(M551="","",(IF(Q551='94KMInput'!K643,"","ERROR!")))</f>
        <v/>
      </c>
      <c r="O551" s="95"/>
      <c r="P551" s="96"/>
      <c r="Q551" s="69" t="str">
        <f t="shared" si="20"/>
        <v/>
      </c>
      <c r="R551" s="98"/>
      <c r="S551" s="98"/>
      <c r="T551" s="98"/>
      <c r="U551" s="99"/>
      <c r="V551" s="98"/>
      <c r="W551" s="98"/>
      <c r="X551" s="100" t="str">
        <f t="shared" si="21"/>
        <v/>
      </c>
      <c r="Y551" s="101"/>
      <c r="Z551" s="102"/>
      <c r="AA551" s="102"/>
      <c r="AB551" s="102"/>
      <c r="AC551" s="103" t="str">
        <f>'94KMInput'!T687</f>
        <v/>
      </c>
      <c r="AD551" s="104">
        <f>'94KMInput'!V687-'94KMInput'!U687</f>
        <v>0</v>
      </c>
      <c r="AE551" s="105" t="str">
        <f t="shared" si="4"/>
        <v/>
      </c>
      <c r="AF551" s="106"/>
      <c r="AG551" s="107"/>
      <c r="AH551" s="108" t="str">
        <f>HYPERLINK('94KMInput'!AE686)</f>
        <v/>
      </c>
      <c r="AI551" s="108" t="str">
        <f>HYPERLINK('94KMInput'!AF686)</f>
        <v/>
      </c>
      <c r="AJ551" s="108" t="str">
        <f>HYPERLINK('94KMInput'!AG686)</f>
        <v/>
      </c>
      <c r="AK551" s="108" t="str">
        <f>HYPERLINK('94KMInput'!AH686)</f>
        <v/>
      </c>
      <c r="AL551" s="108" t="str">
        <f>HYPERLINK('94KMInput'!AI686)</f>
        <v/>
      </c>
      <c r="AM551" s="108" t="str">
        <f>HYPERLINK('94KMInput'!AJ686)</f>
        <v/>
      </c>
      <c r="AN551" s="108" t="str">
        <f>HYPERLINK('94KMInput'!AK686)</f>
        <v/>
      </c>
      <c r="AO551" s="108" t="str">
        <f>HYPERLINK('94KMInput'!AL686)</f>
        <v/>
      </c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</row>
    <row r="552" ht="10.5" customHeight="1">
      <c r="A552" s="87" t="str">
        <f t="shared" si="1"/>
        <v/>
      </c>
      <c r="B552" s="88" t="str">
        <f t="shared" si="2"/>
        <v/>
      </c>
      <c r="C552" s="88" t="str">
        <f t="shared" si="3"/>
        <v/>
      </c>
      <c r="D552" s="89" t="str">
        <f>'94KMInput'!B644</f>
        <v/>
      </c>
      <c r="E552" s="90" t="str">
        <f t="shared" si="19"/>
        <v/>
      </c>
      <c r="F552" s="91" t="str">
        <f>'94KMInput'!H644</f>
        <v/>
      </c>
      <c r="G552" s="90" t="str">
        <f>'94KMInput'!O644</f>
        <v/>
      </c>
      <c r="H552" s="90" t="str">
        <f>'94KMInput'!P644</f>
        <v/>
      </c>
      <c r="I552" s="90" t="str">
        <f>'94KMInput'!R644</f>
        <v/>
      </c>
      <c r="J552" s="91" t="str">
        <f>'94KMInput'!S644</f>
        <v/>
      </c>
      <c r="K552" s="92" t="str">
        <f>'94KMInput'!AD644</f>
        <v/>
      </c>
      <c r="L552" s="93"/>
      <c r="M552" s="94" t="str">
        <f>'94KMInput'!L644</f>
        <v/>
      </c>
      <c r="N552" s="90" t="str">
        <f>IF(M552="","",(IF(Q552='94KMInput'!K644,"","ERROR!")))</f>
        <v/>
      </c>
      <c r="O552" s="95"/>
      <c r="P552" s="96"/>
      <c r="Q552" s="69" t="str">
        <f t="shared" si="20"/>
        <v/>
      </c>
      <c r="R552" s="98"/>
      <c r="S552" s="98"/>
      <c r="T552" s="98"/>
      <c r="U552" s="99"/>
      <c r="V552" s="98"/>
      <c r="W552" s="98"/>
      <c r="X552" s="100" t="str">
        <f t="shared" si="21"/>
        <v/>
      </c>
      <c r="Y552" s="101"/>
      <c r="Z552" s="102"/>
      <c r="AA552" s="102"/>
      <c r="AB552" s="102"/>
      <c r="AC552" s="103" t="str">
        <f>'94KMInput'!T688</f>
        <v/>
      </c>
      <c r="AD552" s="104">
        <f>'94KMInput'!V688-'94KMInput'!U688</f>
        <v>0</v>
      </c>
      <c r="AE552" s="105" t="str">
        <f t="shared" si="4"/>
        <v/>
      </c>
      <c r="AF552" s="106"/>
      <c r="AG552" s="107"/>
      <c r="AH552" s="108" t="str">
        <f>HYPERLINK('94KMInput'!AE687)</f>
        <v/>
      </c>
      <c r="AI552" s="108" t="str">
        <f>HYPERLINK('94KMInput'!AF687)</f>
        <v/>
      </c>
      <c r="AJ552" s="108" t="str">
        <f>HYPERLINK('94KMInput'!AG687)</f>
        <v/>
      </c>
      <c r="AK552" s="108" t="str">
        <f>HYPERLINK('94KMInput'!AH687)</f>
        <v/>
      </c>
      <c r="AL552" s="108" t="str">
        <f>HYPERLINK('94KMInput'!AI687)</f>
        <v/>
      </c>
      <c r="AM552" s="108" t="str">
        <f>HYPERLINK('94KMInput'!AJ687)</f>
        <v/>
      </c>
      <c r="AN552" s="108" t="str">
        <f>HYPERLINK('94KMInput'!AK687)</f>
        <v/>
      </c>
      <c r="AO552" s="108" t="str">
        <f>HYPERLINK('94KMInput'!AL687)</f>
        <v/>
      </c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</row>
    <row r="553" ht="10.5" customHeight="1">
      <c r="A553" s="87" t="str">
        <f t="shared" si="1"/>
        <v/>
      </c>
      <c r="B553" s="88" t="str">
        <f t="shared" si="2"/>
        <v/>
      </c>
      <c r="C553" s="88" t="str">
        <f t="shared" si="3"/>
        <v/>
      </c>
      <c r="D553" s="89" t="str">
        <f>'94KMInput'!B645</f>
        <v/>
      </c>
      <c r="E553" s="90" t="str">
        <f t="shared" si="19"/>
        <v/>
      </c>
      <c r="F553" s="91" t="str">
        <f>'94KMInput'!H645</f>
        <v/>
      </c>
      <c r="G553" s="90" t="str">
        <f>'94KMInput'!O645</f>
        <v/>
      </c>
      <c r="H553" s="90" t="str">
        <f>'94KMInput'!P645</f>
        <v/>
      </c>
      <c r="I553" s="90" t="str">
        <f>'94KMInput'!R645</f>
        <v/>
      </c>
      <c r="J553" s="91" t="str">
        <f>'94KMInput'!S645</f>
        <v/>
      </c>
      <c r="K553" s="92" t="str">
        <f>'94KMInput'!AD645</f>
        <v/>
      </c>
      <c r="L553" s="93"/>
      <c r="M553" s="94" t="str">
        <f>'94KMInput'!L645</f>
        <v/>
      </c>
      <c r="N553" s="90" t="str">
        <f>IF(M553="","",(IF(Q553='94KMInput'!K645,"","ERROR!")))</f>
        <v/>
      </c>
      <c r="O553" s="95"/>
      <c r="P553" s="96"/>
      <c r="Q553" s="69" t="str">
        <f t="shared" si="20"/>
        <v/>
      </c>
      <c r="R553" s="98"/>
      <c r="S553" s="98"/>
      <c r="T553" s="98"/>
      <c r="U553" s="99"/>
      <c r="V553" s="98"/>
      <c r="W553" s="98"/>
      <c r="X553" s="100" t="str">
        <f t="shared" si="21"/>
        <v/>
      </c>
      <c r="Y553" s="101"/>
      <c r="Z553" s="102"/>
      <c r="AA553" s="102"/>
      <c r="AB553" s="102"/>
      <c r="AC553" s="103" t="str">
        <f>'94KMInput'!T689</f>
        <v/>
      </c>
      <c r="AD553" s="104">
        <f>'94KMInput'!V689-'94KMInput'!U689</f>
        <v>0</v>
      </c>
      <c r="AE553" s="105" t="str">
        <f t="shared" si="4"/>
        <v/>
      </c>
      <c r="AF553" s="106"/>
      <c r="AG553" s="107"/>
      <c r="AH553" s="108" t="str">
        <f>HYPERLINK('94KMInput'!AE688)</f>
        <v/>
      </c>
      <c r="AI553" s="108" t="str">
        <f>HYPERLINK('94KMInput'!AF688)</f>
        <v/>
      </c>
      <c r="AJ553" s="108" t="str">
        <f>HYPERLINK('94KMInput'!AG688)</f>
        <v/>
      </c>
      <c r="AK553" s="108" t="str">
        <f>HYPERLINK('94KMInput'!AH688)</f>
        <v/>
      </c>
      <c r="AL553" s="108" t="str">
        <f>HYPERLINK('94KMInput'!AI688)</f>
        <v/>
      </c>
      <c r="AM553" s="108" t="str">
        <f>HYPERLINK('94KMInput'!AJ688)</f>
        <v/>
      </c>
      <c r="AN553" s="108" t="str">
        <f>HYPERLINK('94KMInput'!AK688)</f>
        <v/>
      </c>
      <c r="AO553" s="108" t="str">
        <f>HYPERLINK('94KMInput'!AL688)</f>
        <v/>
      </c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</row>
    <row r="554" ht="10.5" customHeight="1">
      <c r="A554" s="87" t="str">
        <f t="shared" si="1"/>
        <v/>
      </c>
      <c r="B554" s="88" t="str">
        <f t="shared" si="2"/>
        <v/>
      </c>
      <c r="C554" s="88" t="str">
        <f t="shared" si="3"/>
        <v/>
      </c>
      <c r="D554" s="89" t="str">
        <f>'94KMInput'!B646</f>
        <v/>
      </c>
      <c r="E554" s="90" t="str">
        <f t="shared" si="19"/>
        <v/>
      </c>
      <c r="F554" s="91" t="str">
        <f>'94KMInput'!H646</f>
        <v/>
      </c>
      <c r="G554" s="90" t="str">
        <f>'94KMInput'!O646</f>
        <v/>
      </c>
      <c r="H554" s="90" t="str">
        <f>'94KMInput'!P646</f>
        <v/>
      </c>
      <c r="I554" s="90" t="str">
        <f>'94KMInput'!R646</f>
        <v/>
      </c>
      <c r="J554" s="91" t="str">
        <f>'94KMInput'!S646</f>
        <v/>
      </c>
      <c r="K554" s="92" t="str">
        <f>'94KMInput'!AD646</f>
        <v/>
      </c>
      <c r="L554" s="93"/>
      <c r="M554" s="94" t="str">
        <f>'94KMInput'!L646</f>
        <v/>
      </c>
      <c r="N554" s="90" t="str">
        <f>IF(M554="","",(IF(Q554='94KMInput'!K646,"","ERROR!")))</f>
        <v/>
      </c>
      <c r="O554" s="95"/>
      <c r="P554" s="96"/>
      <c r="Q554" s="69" t="str">
        <f t="shared" si="20"/>
        <v/>
      </c>
      <c r="R554" s="98"/>
      <c r="S554" s="98"/>
      <c r="T554" s="98"/>
      <c r="U554" s="99"/>
      <c r="V554" s="98"/>
      <c r="W554" s="98"/>
      <c r="X554" s="100" t="str">
        <f t="shared" si="21"/>
        <v/>
      </c>
      <c r="Y554" s="101"/>
      <c r="Z554" s="102"/>
      <c r="AA554" s="102"/>
      <c r="AB554" s="102"/>
      <c r="AC554" s="103" t="str">
        <f>'94KMInput'!T690</f>
        <v/>
      </c>
      <c r="AD554" s="104">
        <f>'94KMInput'!V690-'94KMInput'!U690</f>
        <v>0</v>
      </c>
      <c r="AE554" s="105" t="str">
        <f t="shared" si="4"/>
        <v/>
      </c>
      <c r="AF554" s="106"/>
      <c r="AG554" s="107"/>
      <c r="AH554" s="108" t="str">
        <f>HYPERLINK('94KMInput'!AE689)</f>
        <v/>
      </c>
      <c r="AI554" s="108" t="str">
        <f>HYPERLINK('94KMInput'!AF689)</f>
        <v/>
      </c>
      <c r="AJ554" s="108" t="str">
        <f>HYPERLINK('94KMInput'!AG689)</f>
        <v/>
      </c>
      <c r="AK554" s="108" t="str">
        <f>HYPERLINK('94KMInput'!AH689)</f>
        <v/>
      </c>
      <c r="AL554" s="108" t="str">
        <f>HYPERLINK('94KMInput'!AI689)</f>
        <v/>
      </c>
      <c r="AM554" s="108" t="str">
        <f>HYPERLINK('94KMInput'!AJ689)</f>
        <v/>
      </c>
      <c r="AN554" s="108" t="str">
        <f>HYPERLINK('94KMInput'!AK689)</f>
        <v/>
      </c>
      <c r="AO554" s="108" t="str">
        <f>HYPERLINK('94KMInput'!AL689)</f>
        <v/>
      </c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</row>
    <row r="555" ht="10.5" customHeight="1">
      <c r="A555" s="87" t="str">
        <f t="shared" si="1"/>
        <v/>
      </c>
      <c r="B555" s="88" t="str">
        <f t="shared" si="2"/>
        <v/>
      </c>
      <c r="C555" s="88" t="str">
        <f t="shared" si="3"/>
        <v/>
      </c>
      <c r="D555" s="89" t="str">
        <f>'94KMInput'!B647</f>
        <v/>
      </c>
      <c r="E555" s="90" t="str">
        <f t="shared" si="19"/>
        <v/>
      </c>
      <c r="F555" s="91" t="str">
        <f>'94KMInput'!H647</f>
        <v/>
      </c>
      <c r="G555" s="90" t="str">
        <f>'94KMInput'!O647</f>
        <v/>
      </c>
      <c r="H555" s="90" t="str">
        <f>'94KMInput'!P647</f>
        <v/>
      </c>
      <c r="I555" s="90" t="str">
        <f>'94KMInput'!R647</f>
        <v/>
      </c>
      <c r="J555" s="91" t="str">
        <f>'94KMInput'!S647</f>
        <v/>
      </c>
      <c r="K555" s="92" t="str">
        <f>'94KMInput'!AD647</f>
        <v/>
      </c>
      <c r="L555" s="93"/>
      <c r="M555" s="94" t="str">
        <f>'94KMInput'!L647</f>
        <v/>
      </c>
      <c r="N555" s="90" t="str">
        <f>IF(M555="","",(IF(Q555='94KMInput'!K647,"","ERROR!")))</f>
        <v/>
      </c>
      <c r="O555" s="95"/>
      <c r="P555" s="96"/>
      <c r="Q555" s="69" t="str">
        <f t="shared" si="20"/>
        <v/>
      </c>
      <c r="R555" s="98"/>
      <c r="S555" s="98"/>
      <c r="T555" s="98"/>
      <c r="U555" s="99"/>
      <c r="V555" s="98"/>
      <c r="W555" s="98"/>
      <c r="X555" s="100" t="str">
        <f t="shared" si="21"/>
        <v/>
      </c>
      <c r="Y555" s="101"/>
      <c r="Z555" s="102"/>
      <c r="AA555" s="102"/>
      <c r="AB555" s="102"/>
      <c r="AC555" s="103" t="str">
        <f>'94KMInput'!T691</f>
        <v/>
      </c>
      <c r="AD555" s="104">
        <f>'94KMInput'!V691-'94KMInput'!U691</f>
        <v>0</v>
      </c>
      <c r="AE555" s="105" t="str">
        <f t="shared" si="4"/>
        <v/>
      </c>
      <c r="AF555" s="106"/>
      <c r="AG555" s="107"/>
      <c r="AH555" s="108" t="str">
        <f>HYPERLINK('94KMInput'!AE690)</f>
        <v/>
      </c>
      <c r="AI555" s="108" t="str">
        <f>HYPERLINK('94KMInput'!AF690)</f>
        <v/>
      </c>
      <c r="AJ555" s="108" t="str">
        <f>HYPERLINK('94KMInput'!AG690)</f>
        <v/>
      </c>
      <c r="AK555" s="108" t="str">
        <f>HYPERLINK('94KMInput'!AH690)</f>
        <v/>
      </c>
      <c r="AL555" s="108" t="str">
        <f>HYPERLINK('94KMInput'!AI690)</f>
        <v/>
      </c>
      <c r="AM555" s="108" t="str">
        <f>HYPERLINK('94KMInput'!AJ690)</f>
        <v/>
      </c>
      <c r="AN555" s="108" t="str">
        <f>HYPERLINK('94KMInput'!AK690)</f>
        <v/>
      </c>
      <c r="AO555" s="108" t="str">
        <f>HYPERLINK('94KMInput'!AL690)</f>
        <v/>
      </c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</row>
    <row r="556" ht="10.5" customHeight="1">
      <c r="A556" s="87" t="str">
        <f t="shared" si="1"/>
        <v/>
      </c>
      <c r="B556" s="88" t="str">
        <f t="shared" si="2"/>
        <v/>
      </c>
      <c r="C556" s="88" t="str">
        <f t="shared" si="3"/>
        <v/>
      </c>
      <c r="D556" s="89" t="str">
        <f>'94KMInput'!B648</f>
        <v/>
      </c>
      <c r="E556" s="90" t="str">
        <f t="shared" si="19"/>
        <v/>
      </c>
      <c r="F556" s="91" t="str">
        <f>'94KMInput'!H648</f>
        <v/>
      </c>
      <c r="G556" s="90" t="str">
        <f>'94KMInput'!O648</f>
        <v/>
      </c>
      <c r="H556" s="90" t="str">
        <f>'94KMInput'!P648</f>
        <v/>
      </c>
      <c r="I556" s="90" t="str">
        <f>'94KMInput'!R648</f>
        <v/>
      </c>
      <c r="J556" s="91" t="str">
        <f>'94KMInput'!S648</f>
        <v/>
      </c>
      <c r="K556" s="92" t="str">
        <f>'94KMInput'!AD648</f>
        <v/>
      </c>
      <c r="L556" s="93"/>
      <c r="M556" s="94" t="str">
        <f>'94KMInput'!L648</f>
        <v/>
      </c>
      <c r="N556" s="90" t="str">
        <f>IF(M556="","",(IF(Q556='94KMInput'!K648,"","ERROR!")))</f>
        <v/>
      </c>
      <c r="O556" s="95"/>
      <c r="P556" s="96"/>
      <c r="Q556" s="69" t="str">
        <f t="shared" si="20"/>
        <v/>
      </c>
      <c r="R556" s="98"/>
      <c r="S556" s="98"/>
      <c r="T556" s="98"/>
      <c r="U556" s="99"/>
      <c r="V556" s="98"/>
      <c r="W556" s="98"/>
      <c r="X556" s="100" t="str">
        <f t="shared" si="21"/>
        <v/>
      </c>
      <c r="Y556" s="101"/>
      <c r="Z556" s="102"/>
      <c r="AA556" s="102"/>
      <c r="AB556" s="102"/>
      <c r="AC556" s="103" t="str">
        <f>'94KMInput'!T692</f>
        <v/>
      </c>
      <c r="AD556" s="104">
        <f>'94KMInput'!V692-'94KMInput'!U692</f>
        <v>0</v>
      </c>
      <c r="AE556" s="105" t="str">
        <f t="shared" si="4"/>
        <v/>
      </c>
      <c r="AF556" s="106"/>
      <c r="AG556" s="107"/>
      <c r="AH556" s="108" t="str">
        <f>HYPERLINK('94KMInput'!AE691)</f>
        <v/>
      </c>
      <c r="AI556" s="108" t="str">
        <f>HYPERLINK('94KMInput'!AF691)</f>
        <v/>
      </c>
      <c r="AJ556" s="108" t="str">
        <f>HYPERLINK('94KMInput'!AG691)</f>
        <v/>
      </c>
      <c r="AK556" s="108" t="str">
        <f>HYPERLINK('94KMInput'!AH691)</f>
        <v/>
      </c>
      <c r="AL556" s="108" t="str">
        <f>HYPERLINK('94KMInput'!AI691)</f>
        <v/>
      </c>
      <c r="AM556" s="108" t="str">
        <f>HYPERLINK('94KMInput'!AJ691)</f>
        <v/>
      </c>
      <c r="AN556" s="108" t="str">
        <f>HYPERLINK('94KMInput'!AK691)</f>
        <v/>
      </c>
      <c r="AO556" s="108" t="str">
        <f>HYPERLINK('94KMInput'!AL691)</f>
        <v/>
      </c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</row>
    <row r="557" ht="10.5" customHeight="1">
      <c r="A557" s="87" t="str">
        <f t="shared" si="1"/>
        <v/>
      </c>
      <c r="B557" s="88" t="str">
        <f t="shared" si="2"/>
        <v/>
      </c>
      <c r="C557" s="88" t="str">
        <f t="shared" si="3"/>
        <v/>
      </c>
      <c r="D557" s="89" t="str">
        <f>'94KMInput'!B649</f>
        <v/>
      </c>
      <c r="E557" s="90" t="str">
        <f t="shared" si="19"/>
        <v/>
      </c>
      <c r="F557" s="91" t="str">
        <f>'94KMInput'!H649</f>
        <v/>
      </c>
      <c r="G557" s="90" t="str">
        <f>'94KMInput'!O649</f>
        <v/>
      </c>
      <c r="H557" s="90" t="str">
        <f>'94KMInput'!P649</f>
        <v/>
      </c>
      <c r="I557" s="90" t="str">
        <f>'94KMInput'!R649</f>
        <v/>
      </c>
      <c r="J557" s="91" t="str">
        <f>'94KMInput'!S649</f>
        <v/>
      </c>
      <c r="K557" s="92" t="str">
        <f>'94KMInput'!AD649</f>
        <v/>
      </c>
      <c r="L557" s="93"/>
      <c r="M557" s="94" t="str">
        <f>'94KMInput'!L649</f>
        <v/>
      </c>
      <c r="N557" s="90" t="str">
        <f>IF(M557="","",(IF(Q557='94KMInput'!K649,"","ERROR!")))</f>
        <v/>
      </c>
      <c r="O557" s="95"/>
      <c r="P557" s="96"/>
      <c r="Q557" s="69" t="str">
        <f t="shared" si="20"/>
        <v/>
      </c>
      <c r="R557" s="98"/>
      <c r="S557" s="98"/>
      <c r="T557" s="98"/>
      <c r="U557" s="99"/>
      <c r="V557" s="98"/>
      <c r="W557" s="98"/>
      <c r="X557" s="100" t="str">
        <f t="shared" si="21"/>
        <v/>
      </c>
      <c r="Y557" s="101"/>
      <c r="Z557" s="102"/>
      <c r="AA557" s="102"/>
      <c r="AB557" s="102"/>
      <c r="AC557" s="103" t="str">
        <f>'94KMInput'!T693</f>
        <v/>
      </c>
      <c r="AD557" s="104">
        <f>'94KMInput'!V693-'94KMInput'!U693</f>
        <v>0</v>
      </c>
      <c r="AE557" s="105" t="str">
        <f t="shared" si="4"/>
        <v/>
      </c>
      <c r="AF557" s="106"/>
      <c r="AG557" s="107"/>
      <c r="AH557" s="108" t="str">
        <f>HYPERLINK('94KMInput'!AE692)</f>
        <v/>
      </c>
      <c r="AI557" s="108" t="str">
        <f>HYPERLINK('94KMInput'!AF692)</f>
        <v/>
      </c>
      <c r="AJ557" s="108" t="str">
        <f>HYPERLINK('94KMInput'!AG692)</f>
        <v/>
      </c>
      <c r="AK557" s="108" t="str">
        <f>HYPERLINK('94KMInput'!AH692)</f>
        <v/>
      </c>
      <c r="AL557" s="108" t="str">
        <f>HYPERLINK('94KMInput'!AI692)</f>
        <v/>
      </c>
      <c r="AM557" s="108" t="str">
        <f>HYPERLINK('94KMInput'!AJ692)</f>
        <v/>
      </c>
      <c r="AN557" s="108" t="str">
        <f>HYPERLINK('94KMInput'!AK692)</f>
        <v/>
      </c>
      <c r="AO557" s="108" t="str">
        <f>HYPERLINK('94KMInput'!AL692)</f>
        <v/>
      </c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</row>
    <row r="558" ht="10.5" customHeight="1">
      <c r="A558" s="87" t="str">
        <f t="shared" si="1"/>
        <v/>
      </c>
      <c r="B558" s="88" t="str">
        <f t="shared" si="2"/>
        <v/>
      </c>
      <c r="C558" s="88" t="str">
        <f t="shared" si="3"/>
        <v/>
      </c>
      <c r="D558" s="89" t="str">
        <f>'94KMInput'!B650</f>
        <v/>
      </c>
      <c r="E558" s="90" t="str">
        <f t="shared" si="19"/>
        <v/>
      </c>
      <c r="F558" s="91" t="str">
        <f>'94KMInput'!H650</f>
        <v/>
      </c>
      <c r="G558" s="90" t="str">
        <f>'94KMInput'!O650</f>
        <v/>
      </c>
      <c r="H558" s="90" t="str">
        <f>'94KMInput'!P650</f>
        <v/>
      </c>
      <c r="I558" s="90" t="str">
        <f>'94KMInput'!R650</f>
        <v/>
      </c>
      <c r="J558" s="91" t="str">
        <f>'94KMInput'!S650</f>
        <v/>
      </c>
      <c r="K558" s="92" t="str">
        <f>'94KMInput'!AD650</f>
        <v/>
      </c>
      <c r="L558" s="93"/>
      <c r="M558" s="94" t="str">
        <f>'94KMInput'!L650</f>
        <v/>
      </c>
      <c r="N558" s="90" t="str">
        <f>IF(M558="","",(IF(Q558='94KMInput'!K650,"","ERROR!")))</f>
        <v/>
      </c>
      <c r="O558" s="95"/>
      <c r="P558" s="96"/>
      <c r="Q558" s="69" t="str">
        <f t="shared" si="20"/>
        <v/>
      </c>
      <c r="R558" s="98"/>
      <c r="S558" s="98"/>
      <c r="T558" s="98"/>
      <c r="U558" s="99"/>
      <c r="V558" s="98"/>
      <c r="W558" s="98"/>
      <c r="X558" s="100" t="str">
        <f t="shared" si="21"/>
        <v/>
      </c>
      <c r="Y558" s="101"/>
      <c r="Z558" s="102"/>
      <c r="AA558" s="102"/>
      <c r="AB558" s="102"/>
      <c r="AC558" s="103" t="str">
        <f>'94KMInput'!T694</f>
        <v/>
      </c>
      <c r="AD558" s="104">
        <f>'94KMInput'!V694-'94KMInput'!U694</f>
        <v>0</v>
      </c>
      <c r="AE558" s="105" t="str">
        <f t="shared" si="4"/>
        <v/>
      </c>
      <c r="AF558" s="106"/>
      <c r="AG558" s="107"/>
      <c r="AH558" s="108" t="str">
        <f>HYPERLINK('94KMInput'!AE693)</f>
        <v/>
      </c>
      <c r="AI558" s="108" t="str">
        <f>HYPERLINK('94KMInput'!AF693)</f>
        <v/>
      </c>
      <c r="AJ558" s="108" t="str">
        <f>HYPERLINK('94KMInput'!AG693)</f>
        <v/>
      </c>
      <c r="AK558" s="108" t="str">
        <f>HYPERLINK('94KMInput'!AH693)</f>
        <v/>
      </c>
      <c r="AL558" s="108" t="str">
        <f>HYPERLINK('94KMInput'!AI693)</f>
        <v/>
      </c>
      <c r="AM558" s="108" t="str">
        <f>HYPERLINK('94KMInput'!AJ693)</f>
        <v/>
      </c>
      <c r="AN558" s="108" t="str">
        <f>HYPERLINK('94KMInput'!AK693)</f>
        <v/>
      </c>
      <c r="AO558" s="108" t="str">
        <f>HYPERLINK('94KMInput'!AL693)</f>
        <v/>
      </c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</row>
    <row r="559" ht="10.5" customHeight="1">
      <c r="A559" s="87" t="str">
        <f t="shared" si="1"/>
        <v/>
      </c>
      <c r="B559" s="88" t="str">
        <f t="shared" si="2"/>
        <v/>
      </c>
      <c r="C559" s="88" t="str">
        <f t="shared" si="3"/>
        <v/>
      </c>
      <c r="D559" s="89" t="str">
        <f>'94KMInput'!B651</f>
        <v/>
      </c>
      <c r="E559" s="90" t="str">
        <f t="shared" si="19"/>
        <v/>
      </c>
      <c r="F559" s="91" t="str">
        <f>'94KMInput'!H651</f>
        <v/>
      </c>
      <c r="G559" s="90" t="str">
        <f>'94KMInput'!O651</f>
        <v/>
      </c>
      <c r="H559" s="90" t="str">
        <f>'94KMInput'!P651</f>
        <v/>
      </c>
      <c r="I559" s="90" t="str">
        <f>'94KMInput'!R651</f>
        <v/>
      </c>
      <c r="J559" s="91" t="str">
        <f>'94KMInput'!S651</f>
        <v/>
      </c>
      <c r="K559" s="92" t="str">
        <f>'94KMInput'!AD651</f>
        <v/>
      </c>
      <c r="L559" s="93"/>
      <c r="M559" s="94" t="str">
        <f>'94KMInput'!L651</f>
        <v/>
      </c>
      <c r="N559" s="90" t="str">
        <f>IF(M559="","",(IF(Q559='94KMInput'!K651,"","ERROR!")))</f>
        <v/>
      </c>
      <c r="O559" s="95"/>
      <c r="P559" s="96"/>
      <c r="Q559" s="69" t="str">
        <f t="shared" si="20"/>
        <v/>
      </c>
      <c r="R559" s="98"/>
      <c r="S559" s="98"/>
      <c r="T559" s="98"/>
      <c r="U559" s="99"/>
      <c r="V559" s="98"/>
      <c r="W559" s="98"/>
      <c r="X559" s="100" t="str">
        <f t="shared" si="21"/>
        <v/>
      </c>
      <c r="Y559" s="101"/>
      <c r="Z559" s="102"/>
      <c r="AA559" s="102"/>
      <c r="AB559" s="102"/>
      <c r="AC559" s="103" t="str">
        <f>'94KMInput'!T695</f>
        <v/>
      </c>
      <c r="AD559" s="104">
        <f>'94KMInput'!V695-'94KMInput'!U695</f>
        <v>0</v>
      </c>
      <c r="AE559" s="105" t="str">
        <f t="shared" si="4"/>
        <v/>
      </c>
      <c r="AF559" s="106"/>
      <c r="AG559" s="107"/>
      <c r="AH559" s="108" t="str">
        <f>HYPERLINK('94KMInput'!AE694)</f>
        <v/>
      </c>
      <c r="AI559" s="108" t="str">
        <f>HYPERLINK('94KMInput'!AF694)</f>
        <v/>
      </c>
      <c r="AJ559" s="108" t="str">
        <f>HYPERLINK('94KMInput'!AG694)</f>
        <v/>
      </c>
      <c r="AK559" s="108" t="str">
        <f>HYPERLINK('94KMInput'!AH694)</f>
        <v/>
      </c>
      <c r="AL559" s="108" t="str">
        <f>HYPERLINK('94KMInput'!AI694)</f>
        <v/>
      </c>
      <c r="AM559" s="108" t="str">
        <f>HYPERLINK('94KMInput'!AJ694)</f>
        <v/>
      </c>
      <c r="AN559" s="108" t="str">
        <f>HYPERLINK('94KMInput'!AK694)</f>
        <v/>
      </c>
      <c r="AO559" s="108" t="str">
        <f>HYPERLINK('94KMInput'!AL694)</f>
        <v/>
      </c>
      <c r="AP559" s="88"/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</row>
    <row r="560" ht="10.5" customHeight="1">
      <c r="A560" s="87" t="str">
        <f t="shared" si="1"/>
        <v/>
      </c>
      <c r="B560" s="88" t="str">
        <f t="shared" si="2"/>
        <v/>
      </c>
      <c r="C560" s="88" t="str">
        <f t="shared" si="3"/>
        <v/>
      </c>
      <c r="D560" s="89" t="str">
        <f>'94KMInput'!B652</f>
        <v/>
      </c>
      <c r="E560" s="90" t="str">
        <f t="shared" si="19"/>
        <v/>
      </c>
      <c r="F560" s="91" t="str">
        <f>'94KMInput'!H652</f>
        <v/>
      </c>
      <c r="G560" s="90" t="str">
        <f>'94KMInput'!O652</f>
        <v/>
      </c>
      <c r="H560" s="90" t="str">
        <f>'94KMInput'!P652</f>
        <v/>
      </c>
      <c r="I560" s="90" t="str">
        <f>'94KMInput'!R652</f>
        <v/>
      </c>
      <c r="J560" s="91" t="str">
        <f>'94KMInput'!S652</f>
        <v/>
      </c>
      <c r="K560" s="92" t="str">
        <f>'94KMInput'!AD652</f>
        <v/>
      </c>
      <c r="L560" s="93"/>
      <c r="M560" s="94" t="str">
        <f>'94KMInput'!L652</f>
        <v/>
      </c>
      <c r="N560" s="90" t="str">
        <f>IF(M560="","",(IF(Q560='94KMInput'!K652,"","ERROR!")))</f>
        <v/>
      </c>
      <c r="O560" s="95"/>
      <c r="P560" s="96"/>
      <c r="Q560" s="69" t="str">
        <f t="shared" si="20"/>
        <v/>
      </c>
      <c r="R560" s="98"/>
      <c r="S560" s="98"/>
      <c r="T560" s="98"/>
      <c r="U560" s="99"/>
      <c r="V560" s="98"/>
      <c r="W560" s="98"/>
      <c r="X560" s="100" t="str">
        <f t="shared" si="21"/>
        <v/>
      </c>
      <c r="Y560" s="101"/>
      <c r="Z560" s="102"/>
      <c r="AA560" s="102"/>
      <c r="AB560" s="102"/>
      <c r="AC560" s="103" t="str">
        <f>'94KMInput'!T696</f>
        <v/>
      </c>
      <c r="AD560" s="104">
        <f>'94KMInput'!V696-'94KMInput'!U696</f>
        <v>0</v>
      </c>
      <c r="AE560" s="105" t="str">
        <f t="shared" si="4"/>
        <v/>
      </c>
      <c r="AF560" s="106"/>
      <c r="AG560" s="107"/>
      <c r="AH560" s="108" t="str">
        <f>HYPERLINK('94KMInput'!AE695)</f>
        <v/>
      </c>
      <c r="AI560" s="108" t="str">
        <f>HYPERLINK('94KMInput'!AF695)</f>
        <v/>
      </c>
      <c r="AJ560" s="108" t="str">
        <f>HYPERLINK('94KMInput'!AG695)</f>
        <v/>
      </c>
      <c r="AK560" s="108" t="str">
        <f>HYPERLINK('94KMInput'!AH695)</f>
        <v/>
      </c>
      <c r="AL560" s="108" t="str">
        <f>HYPERLINK('94KMInput'!AI695)</f>
        <v/>
      </c>
      <c r="AM560" s="108" t="str">
        <f>HYPERLINK('94KMInput'!AJ695)</f>
        <v/>
      </c>
      <c r="AN560" s="108" t="str">
        <f>HYPERLINK('94KMInput'!AK695)</f>
        <v/>
      </c>
      <c r="AO560" s="108" t="str">
        <f>HYPERLINK('94KMInput'!AL695)</f>
        <v/>
      </c>
      <c r="AP560" s="88"/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</row>
    <row r="561" ht="10.5" customHeight="1">
      <c r="A561" s="87" t="str">
        <f t="shared" si="1"/>
        <v/>
      </c>
      <c r="B561" s="88" t="str">
        <f t="shared" si="2"/>
        <v/>
      </c>
      <c r="C561" s="88" t="str">
        <f t="shared" si="3"/>
        <v/>
      </c>
      <c r="D561" s="89" t="str">
        <f>'94KMInput'!B653</f>
        <v/>
      </c>
      <c r="E561" s="90" t="str">
        <f t="shared" si="19"/>
        <v/>
      </c>
      <c r="F561" s="91" t="str">
        <f>'94KMInput'!H653</f>
        <v/>
      </c>
      <c r="G561" s="90" t="str">
        <f>'94KMInput'!O653</f>
        <v/>
      </c>
      <c r="H561" s="90" t="str">
        <f>'94KMInput'!P653</f>
        <v/>
      </c>
      <c r="I561" s="90" t="str">
        <f>'94KMInput'!R653</f>
        <v/>
      </c>
      <c r="J561" s="91" t="str">
        <f>'94KMInput'!S653</f>
        <v/>
      </c>
      <c r="K561" s="92" t="str">
        <f>'94KMInput'!AD653</f>
        <v/>
      </c>
      <c r="L561" s="93"/>
      <c r="M561" s="94" t="str">
        <f>'94KMInput'!L653</f>
        <v/>
      </c>
      <c r="N561" s="90" t="str">
        <f>IF(M561="","",(IF(Q561='94KMInput'!K653,"","ERROR!")))</f>
        <v/>
      </c>
      <c r="O561" s="95"/>
      <c r="P561" s="96"/>
      <c r="Q561" s="69" t="str">
        <f t="shared" si="20"/>
        <v/>
      </c>
      <c r="R561" s="98"/>
      <c r="S561" s="98"/>
      <c r="T561" s="98"/>
      <c r="U561" s="99"/>
      <c r="V561" s="98"/>
      <c r="W561" s="98"/>
      <c r="X561" s="100" t="str">
        <f t="shared" si="21"/>
        <v/>
      </c>
      <c r="Y561" s="101"/>
      <c r="Z561" s="102"/>
      <c r="AA561" s="102"/>
      <c r="AB561" s="102"/>
      <c r="AC561" s="103" t="str">
        <f>'94KMInput'!T697</f>
        <v/>
      </c>
      <c r="AD561" s="104">
        <f>'94KMInput'!V697-'94KMInput'!U697</f>
        <v>0</v>
      </c>
      <c r="AE561" s="105" t="str">
        <f t="shared" si="4"/>
        <v/>
      </c>
      <c r="AF561" s="106"/>
      <c r="AG561" s="107"/>
      <c r="AH561" s="108" t="str">
        <f>HYPERLINK('94KMInput'!AE696)</f>
        <v/>
      </c>
      <c r="AI561" s="108" t="str">
        <f>HYPERLINK('94KMInput'!AF696)</f>
        <v/>
      </c>
      <c r="AJ561" s="108" t="str">
        <f>HYPERLINK('94KMInput'!AG696)</f>
        <v/>
      </c>
      <c r="AK561" s="108" t="str">
        <f>HYPERLINK('94KMInput'!AH696)</f>
        <v/>
      </c>
      <c r="AL561" s="108" t="str">
        <f>HYPERLINK('94KMInput'!AI696)</f>
        <v/>
      </c>
      <c r="AM561" s="108" t="str">
        <f>HYPERLINK('94KMInput'!AJ696)</f>
        <v/>
      </c>
      <c r="AN561" s="108" t="str">
        <f>HYPERLINK('94KMInput'!AK696)</f>
        <v/>
      </c>
      <c r="AO561" s="108" t="str">
        <f>HYPERLINK('94KMInput'!AL696)</f>
        <v/>
      </c>
      <c r="AP561" s="88"/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</row>
    <row r="562" ht="10.5" customHeight="1">
      <c r="A562" s="87" t="str">
        <f t="shared" si="1"/>
        <v/>
      </c>
      <c r="B562" s="88" t="str">
        <f t="shared" si="2"/>
        <v/>
      </c>
      <c r="C562" s="88" t="str">
        <f t="shared" si="3"/>
        <v/>
      </c>
      <c r="D562" s="89" t="str">
        <f>'94KMInput'!B654</f>
        <v/>
      </c>
      <c r="E562" s="90" t="str">
        <f t="shared" si="19"/>
        <v/>
      </c>
      <c r="F562" s="91" t="str">
        <f>'94KMInput'!H654</f>
        <v/>
      </c>
      <c r="G562" s="90" t="str">
        <f>'94KMInput'!O654</f>
        <v/>
      </c>
      <c r="H562" s="90" t="str">
        <f>'94KMInput'!P654</f>
        <v/>
      </c>
      <c r="I562" s="90" t="str">
        <f>'94KMInput'!R654</f>
        <v/>
      </c>
      <c r="J562" s="91" t="str">
        <f>'94KMInput'!S654</f>
        <v/>
      </c>
      <c r="K562" s="92" t="str">
        <f>'94KMInput'!AD654</f>
        <v/>
      </c>
      <c r="L562" s="93"/>
      <c r="M562" s="94" t="str">
        <f>'94KMInput'!L654</f>
        <v/>
      </c>
      <c r="N562" s="90" t="str">
        <f>IF(M562="","",(IF(Q562='94KMInput'!K654,"","ERROR!")))</f>
        <v/>
      </c>
      <c r="O562" s="95"/>
      <c r="P562" s="96"/>
      <c r="Q562" s="69" t="str">
        <f t="shared" si="20"/>
        <v/>
      </c>
      <c r="R562" s="98"/>
      <c r="S562" s="98"/>
      <c r="T562" s="98"/>
      <c r="U562" s="99"/>
      <c r="V562" s="98"/>
      <c r="W562" s="98"/>
      <c r="X562" s="100" t="str">
        <f t="shared" si="21"/>
        <v/>
      </c>
      <c r="Y562" s="101"/>
      <c r="Z562" s="102"/>
      <c r="AA562" s="102"/>
      <c r="AB562" s="102"/>
      <c r="AC562" s="103" t="str">
        <f>'94KMInput'!T698</f>
        <v/>
      </c>
      <c r="AD562" s="104">
        <f>'94KMInput'!V698-'94KMInput'!U698</f>
        <v>0</v>
      </c>
      <c r="AE562" s="105" t="str">
        <f t="shared" si="4"/>
        <v/>
      </c>
      <c r="AF562" s="106"/>
      <c r="AG562" s="107"/>
      <c r="AH562" s="108" t="str">
        <f>HYPERLINK('94KMInput'!AE697)</f>
        <v/>
      </c>
      <c r="AI562" s="108" t="str">
        <f>HYPERLINK('94KMInput'!AF697)</f>
        <v/>
      </c>
      <c r="AJ562" s="108" t="str">
        <f>HYPERLINK('94KMInput'!AG697)</f>
        <v/>
      </c>
      <c r="AK562" s="108" t="str">
        <f>HYPERLINK('94KMInput'!AH697)</f>
        <v/>
      </c>
      <c r="AL562" s="108" t="str">
        <f>HYPERLINK('94KMInput'!AI697)</f>
        <v/>
      </c>
      <c r="AM562" s="108" t="str">
        <f>HYPERLINK('94KMInput'!AJ697)</f>
        <v/>
      </c>
      <c r="AN562" s="108" t="str">
        <f>HYPERLINK('94KMInput'!AK697)</f>
        <v/>
      </c>
      <c r="AO562" s="108" t="str">
        <f>HYPERLINK('94KMInput'!AL697)</f>
        <v/>
      </c>
      <c r="AP562" s="88"/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</row>
    <row r="563" ht="10.5" customHeight="1">
      <c r="A563" s="87" t="str">
        <f t="shared" si="1"/>
        <v/>
      </c>
      <c r="B563" s="88" t="str">
        <f t="shared" si="2"/>
        <v/>
      </c>
      <c r="C563" s="88" t="str">
        <f t="shared" si="3"/>
        <v/>
      </c>
      <c r="D563" s="89" t="str">
        <f>'94KMInput'!B655</f>
        <v/>
      </c>
      <c r="E563" s="90" t="str">
        <f t="shared" si="19"/>
        <v/>
      </c>
      <c r="F563" s="91" t="str">
        <f>'94KMInput'!H655</f>
        <v/>
      </c>
      <c r="G563" s="90" t="str">
        <f>'94KMInput'!O655</f>
        <v/>
      </c>
      <c r="H563" s="90" t="str">
        <f>'94KMInput'!P655</f>
        <v/>
      </c>
      <c r="I563" s="90" t="str">
        <f>'94KMInput'!R655</f>
        <v/>
      </c>
      <c r="J563" s="91" t="str">
        <f>'94KMInput'!S655</f>
        <v/>
      </c>
      <c r="K563" s="92" t="str">
        <f>'94KMInput'!AD655</f>
        <v/>
      </c>
      <c r="L563" s="93"/>
      <c r="M563" s="94" t="str">
        <f>'94KMInput'!L655</f>
        <v/>
      </c>
      <c r="N563" s="90" t="str">
        <f>IF(M563="","",(IF(Q563='94KMInput'!K655,"","ERROR!")))</f>
        <v/>
      </c>
      <c r="O563" s="95"/>
      <c r="P563" s="96"/>
      <c r="Q563" s="69" t="str">
        <f t="shared" si="20"/>
        <v/>
      </c>
      <c r="R563" s="98"/>
      <c r="S563" s="98"/>
      <c r="T563" s="98"/>
      <c r="U563" s="99"/>
      <c r="V563" s="98"/>
      <c r="W563" s="98"/>
      <c r="X563" s="100" t="str">
        <f t="shared" si="21"/>
        <v/>
      </c>
      <c r="Y563" s="101"/>
      <c r="Z563" s="102"/>
      <c r="AA563" s="102"/>
      <c r="AB563" s="102"/>
      <c r="AC563" s="103" t="str">
        <f>'94KMInput'!T699</f>
        <v/>
      </c>
      <c r="AD563" s="104">
        <f>'94KMInput'!V699-'94KMInput'!U699</f>
        <v>0</v>
      </c>
      <c r="AE563" s="105" t="str">
        <f t="shared" si="4"/>
        <v/>
      </c>
      <c r="AF563" s="106"/>
      <c r="AG563" s="107"/>
      <c r="AH563" s="108" t="str">
        <f>HYPERLINK('94KMInput'!AE698)</f>
        <v/>
      </c>
      <c r="AI563" s="108" t="str">
        <f>HYPERLINK('94KMInput'!AF698)</f>
        <v/>
      </c>
      <c r="AJ563" s="108" t="str">
        <f>HYPERLINK('94KMInput'!AG698)</f>
        <v/>
      </c>
      <c r="AK563" s="108" t="str">
        <f>HYPERLINK('94KMInput'!AH698)</f>
        <v/>
      </c>
      <c r="AL563" s="108" t="str">
        <f>HYPERLINK('94KMInput'!AI698)</f>
        <v/>
      </c>
      <c r="AM563" s="108" t="str">
        <f>HYPERLINK('94KMInput'!AJ698)</f>
        <v/>
      </c>
      <c r="AN563" s="108" t="str">
        <f>HYPERLINK('94KMInput'!AK698)</f>
        <v/>
      </c>
      <c r="AO563" s="108" t="str">
        <f>HYPERLINK('94KMInput'!AL698)</f>
        <v/>
      </c>
      <c r="AP563" s="88"/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</row>
    <row r="564" ht="10.5" customHeight="1">
      <c r="A564" s="87" t="str">
        <f t="shared" si="1"/>
        <v/>
      </c>
      <c r="B564" s="88" t="str">
        <f t="shared" si="2"/>
        <v/>
      </c>
      <c r="C564" s="88" t="str">
        <f t="shared" si="3"/>
        <v/>
      </c>
      <c r="D564" s="89" t="str">
        <f>'94KMInput'!B656</f>
        <v/>
      </c>
      <c r="E564" s="90" t="str">
        <f t="shared" si="19"/>
        <v/>
      </c>
      <c r="F564" s="91" t="str">
        <f>'94KMInput'!H656</f>
        <v/>
      </c>
      <c r="G564" s="90" t="str">
        <f>'94KMInput'!O656</f>
        <v/>
      </c>
      <c r="H564" s="90" t="str">
        <f>'94KMInput'!P656</f>
        <v/>
      </c>
      <c r="I564" s="90" t="str">
        <f>'94KMInput'!R656</f>
        <v/>
      </c>
      <c r="J564" s="91" t="str">
        <f>'94KMInput'!S656</f>
        <v/>
      </c>
      <c r="K564" s="92" t="str">
        <f>'94KMInput'!AD656</f>
        <v/>
      </c>
      <c r="L564" s="93"/>
      <c r="M564" s="94" t="str">
        <f>'94KMInput'!L656</f>
        <v/>
      </c>
      <c r="N564" s="90" t="str">
        <f>IF(M564="","",(IF(Q564='94KMInput'!K656,"","ERROR!")))</f>
        <v/>
      </c>
      <c r="O564" s="95"/>
      <c r="P564" s="96"/>
      <c r="Q564" s="69" t="str">
        <f t="shared" si="20"/>
        <v/>
      </c>
      <c r="R564" s="98"/>
      <c r="S564" s="98"/>
      <c r="T564" s="98"/>
      <c r="U564" s="99"/>
      <c r="V564" s="98"/>
      <c r="W564" s="98"/>
      <c r="X564" s="100" t="str">
        <f t="shared" si="21"/>
        <v/>
      </c>
      <c r="Y564" s="101"/>
      <c r="Z564" s="102"/>
      <c r="AA564" s="102"/>
      <c r="AB564" s="102"/>
      <c r="AC564" s="103" t="str">
        <f>'94KMInput'!T700</f>
        <v/>
      </c>
      <c r="AD564" s="104">
        <f>'94KMInput'!V700-'94KMInput'!U700</f>
        <v>0</v>
      </c>
      <c r="AE564" s="105" t="str">
        <f t="shared" si="4"/>
        <v/>
      </c>
      <c r="AF564" s="106"/>
      <c r="AG564" s="107"/>
      <c r="AH564" s="108" t="str">
        <f>HYPERLINK('94KMInput'!AE699)</f>
        <v/>
      </c>
      <c r="AI564" s="108" t="str">
        <f>HYPERLINK('94KMInput'!AF699)</f>
        <v/>
      </c>
      <c r="AJ564" s="108" t="str">
        <f>HYPERLINK('94KMInput'!AG699)</f>
        <v/>
      </c>
      <c r="AK564" s="108" t="str">
        <f>HYPERLINK('94KMInput'!AH699)</f>
        <v/>
      </c>
      <c r="AL564" s="108" t="str">
        <f>HYPERLINK('94KMInput'!AI699)</f>
        <v/>
      </c>
      <c r="AM564" s="108" t="str">
        <f>HYPERLINK('94KMInput'!AJ699)</f>
        <v/>
      </c>
      <c r="AN564" s="108" t="str">
        <f>HYPERLINK('94KMInput'!AK699)</f>
        <v/>
      </c>
      <c r="AO564" s="108" t="str">
        <f>HYPERLINK('94KMInput'!AL699)</f>
        <v/>
      </c>
      <c r="AP564" s="88"/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</row>
    <row r="565" ht="10.5" customHeight="1">
      <c r="A565" s="87" t="str">
        <f t="shared" si="1"/>
        <v/>
      </c>
      <c r="B565" s="88" t="str">
        <f t="shared" si="2"/>
        <v/>
      </c>
      <c r="C565" s="88" t="str">
        <f t="shared" si="3"/>
        <v/>
      </c>
      <c r="D565" s="89" t="str">
        <f>'94KMInput'!B657</f>
        <v/>
      </c>
      <c r="E565" s="90" t="str">
        <f t="shared" si="19"/>
        <v/>
      </c>
      <c r="F565" s="91" t="str">
        <f>'94KMInput'!H657</f>
        <v/>
      </c>
      <c r="G565" s="90" t="str">
        <f>'94KMInput'!O657</f>
        <v/>
      </c>
      <c r="H565" s="90" t="str">
        <f>'94KMInput'!P657</f>
        <v/>
      </c>
      <c r="I565" s="90" t="str">
        <f>'94KMInput'!R657</f>
        <v/>
      </c>
      <c r="J565" s="91" t="str">
        <f>'94KMInput'!S657</f>
        <v/>
      </c>
      <c r="K565" s="92" t="str">
        <f>'94KMInput'!AD657</f>
        <v/>
      </c>
      <c r="L565" s="93"/>
      <c r="M565" s="94" t="str">
        <f>'94KMInput'!L657</f>
        <v/>
      </c>
      <c r="N565" s="90" t="str">
        <f>IF(M565="","",(IF(Q565='94KMInput'!K657,"","ERROR!")))</f>
        <v/>
      </c>
      <c r="O565" s="95"/>
      <c r="P565" s="96"/>
      <c r="Q565" s="69" t="str">
        <f t="shared" si="20"/>
        <v/>
      </c>
      <c r="R565" s="98"/>
      <c r="S565" s="98"/>
      <c r="T565" s="98"/>
      <c r="U565" s="99"/>
      <c r="V565" s="98"/>
      <c r="W565" s="98"/>
      <c r="X565" s="100" t="str">
        <f t="shared" si="21"/>
        <v/>
      </c>
      <c r="Y565" s="101"/>
      <c r="Z565" s="102"/>
      <c r="AA565" s="102"/>
      <c r="AB565" s="102"/>
      <c r="AC565" s="103" t="str">
        <f>'94KMInput'!T701</f>
        <v/>
      </c>
      <c r="AD565" s="104">
        <f>'94KMInput'!V701-'94KMInput'!U701</f>
        <v>0</v>
      </c>
      <c r="AE565" s="105" t="str">
        <f t="shared" si="4"/>
        <v/>
      </c>
      <c r="AF565" s="106"/>
      <c r="AG565" s="107"/>
      <c r="AH565" s="108" t="str">
        <f>HYPERLINK('94KMInput'!AE700)</f>
        <v/>
      </c>
      <c r="AI565" s="108" t="str">
        <f>HYPERLINK('94KMInput'!AF700)</f>
        <v/>
      </c>
      <c r="AJ565" s="108" t="str">
        <f>HYPERLINK('94KMInput'!AG700)</f>
        <v/>
      </c>
      <c r="AK565" s="108" t="str">
        <f>HYPERLINK('94KMInput'!AH700)</f>
        <v/>
      </c>
      <c r="AL565" s="108" t="str">
        <f>HYPERLINK('94KMInput'!AI700)</f>
        <v/>
      </c>
      <c r="AM565" s="108" t="str">
        <f>HYPERLINK('94KMInput'!AJ700)</f>
        <v/>
      </c>
      <c r="AN565" s="108" t="str">
        <f>HYPERLINK('94KMInput'!AK700)</f>
        <v/>
      </c>
      <c r="AO565" s="108" t="str">
        <f>HYPERLINK('94KMInput'!AL700)</f>
        <v/>
      </c>
      <c r="AP565" s="88"/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</row>
    <row r="566" ht="10.5" customHeight="1">
      <c r="A566" s="87" t="str">
        <f t="shared" si="1"/>
        <v/>
      </c>
      <c r="B566" s="88" t="str">
        <f t="shared" si="2"/>
        <v/>
      </c>
      <c r="C566" s="88" t="str">
        <f t="shared" si="3"/>
        <v/>
      </c>
      <c r="D566" s="89" t="str">
        <f>'94KMInput'!B658</f>
        <v/>
      </c>
      <c r="E566" s="90" t="str">
        <f t="shared" si="19"/>
        <v/>
      </c>
      <c r="F566" s="91" t="str">
        <f>'94KMInput'!H658</f>
        <v/>
      </c>
      <c r="G566" s="90" t="str">
        <f>'94KMInput'!O658</f>
        <v/>
      </c>
      <c r="H566" s="90" t="str">
        <f>'94KMInput'!P658</f>
        <v/>
      </c>
      <c r="I566" s="90" t="str">
        <f>'94KMInput'!R658</f>
        <v/>
      </c>
      <c r="J566" s="91" t="str">
        <f>'94KMInput'!S658</f>
        <v/>
      </c>
      <c r="K566" s="92" t="str">
        <f>'94KMInput'!AD658</f>
        <v/>
      </c>
      <c r="L566" s="93"/>
      <c r="M566" s="94" t="str">
        <f>'94KMInput'!L658</f>
        <v/>
      </c>
      <c r="N566" s="90" t="str">
        <f>IF(M566="","",(IF(Q566='94KMInput'!K658,"","ERROR!")))</f>
        <v/>
      </c>
      <c r="O566" s="95"/>
      <c r="P566" s="96"/>
      <c r="Q566" s="69" t="str">
        <f t="shared" si="20"/>
        <v/>
      </c>
      <c r="R566" s="98"/>
      <c r="S566" s="98"/>
      <c r="T566" s="98"/>
      <c r="U566" s="99"/>
      <c r="V566" s="98"/>
      <c r="W566" s="98"/>
      <c r="X566" s="100" t="str">
        <f t="shared" si="21"/>
        <v/>
      </c>
      <c r="Y566" s="101"/>
      <c r="Z566" s="102"/>
      <c r="AA566" s="102"/>
      <c r="AB566" s="102"/>
      <c r="AC566" s="103" t="str">
        <f>'94KMInput'!T702</f>
        <v/>
      </c>
      <c r="AD566" s="104">
        <f>'94KMInput'!V702-'94KMInput'!U702</f>
        <v>0</v>
      </c>
      <c r="AE566" s="105" t="str">
        <f t="shared" si="4"/>
        <v/>
      </c>
      <c r="AF566" s="106"/>
      <c r="AG566" s="107"/>
      <c r="AH566" s="108" t="str">
        <f>HYPERLINK('94KMInput'!AE701)</f>
        <v/>
      </c>
      <c r="AI566" s="108" t="str">
        <f>HYPERLINK('94KMInput'!AF701)</f>
        <v/>
      </c>
      <c r="AJ566" s="108" t="str">
        <f>HYPERLINK('94KMInput'!AG701)</f>
        <v/>
      </c>
      <c r="AK566" s="108" t="str">
        <f>HYPERLINK('94KMInput'!AH701)</f>
        <v/>
      </c>
      <c r="AL566" s="108" t="str">
        <f>HYPERLINK('94KMInput'!AI701)</f>
        <v/>
      </c>
      <c r="AM566" s="108" t="str">
        <f>HYPERLINK('94KMInput'!AJ701)</f>
        <v/>
      </c>
      <c r="AN566" s="108" t="str">
        <f>HYPERLINK('94KMInput'!AK701)</f>
        <v/>
      </c>
      <c r="AO566" s="108" t="str">
        <f>HYPERLINK('94KMInput'!AL701)</f>
        <v/>
      </c>
      <c r="AP566" s="88"/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</row>
    <row r="567" ht="10.5" customHeight="1">
      <c r="A567" s="87" t="str">
        <f t="shared" si="1"/>
        <v/>
      </c>
      <c r="B567" s="88" t="str">
        <f t="shared" si="2"/>
        <v/>
      </c>
      <c r="C567" s="88" t="str">
        <f t="shared" si="3"/>
        <v/>
      </c>
      <c r="D567" s="89" t="str">
        <f>'94KMInput'!B659</f>
        <v/>
      </c>
      <c r="E567" s="90" t="str">
        <f t="shared" si="19"/>
        <v/>
      </c>
      <c r="F567" s="91" t="str">
        <f>'94KMInput'!H659</f>
        <v/>
      </c>
      <c r="G567" s="90" t="str">
        <f>'94KMInput'!O659</f>
        <v/>
      </c>
      <c r="H567" s="90" t="str">
        <f>'94KMInput'!P659</f>
        <v/>
      </c>
      <c r="I567" s="90" t="str">
        <f>'94KMInput'!R659</f>
        <v/>
      </c>
      <c r="J567" s="91" t="str">
        <f>'94KMInput'!S659</f>
        <v/>
      </c>
      <c r="K567" s="92" t="str">
        <f>'94KMInput'!AD659</f>
        <v/>
      </c>
      <c r="L567" s="93"/>
      <c r="M567" s="94" t="str">
        <f>'94KMInput'!L659</f>
        <v/>
      </c>
      <c r="N567" s="90" t="str">
        <f>IF(M567="","",(IF(Q567='94KMInput'!K659,"","ERROR!")))</f>
        <v/>
      </c>
      <c r="O567" s="95"/>
      <c r="P567" s="96"/>
      <c r="Q567" s="69" t="str">
        <f t="shared" si="20"/>
        <v/>
      </c>
      <c r="R567" s="98"/>
      <c r="S567" s="98"/>
      <c r="T567" s="98"/>
      <c r="U567" s="99"/>
      <c r="V567" s="98"/>
      <c r="W567" s="98"/>
      <c r="X567" s="100" t="str">
        <f t="shared" si="21"/>
        <v/>
      </c>
      <c r="Y567" s="101"/>
      <c r="Z567" s="102"/>
      <c r="AA567" s="102"/>
      <c r="AB567" s="102"/>
      <c r="AC567" s="103" t="str">
        <f>'94KMInput'!T703</f>
        <v/>
      </c>
      <c r="AD567" s="104">
        <f>'94KMInput'!V703-'94KMInput'!U703</f>
        <v>0</v>
      </c>
      <c r="AE567" s="105" t="str">
        <f t="shared" si="4"/>
        <v/>
      </c>
      <c r="AF567" s="106"/>
      <c r="AG567" s="107"/>
      <c r="AH567" s="108" t="str">
        <f>HYPERLINK('94KMInput'!AE702)</f>
        <v/>
      </c>
      <c r="AI567" s="108" t="str">
        <f>HYPERLINK('94KMInput'!AF702)</f>
        <v/>
      </c>
      <c r="AJ567" s="108" t="str">
        <f>HYPERLINK('94KMInput'!AG702)</f>
        <v/>
      </c>
      <c r="AK567" s="108" t="str">
        <f>HYPERLINK('94KMInput'!AH702)</f>
        <v/>
      </c>
      <c r="AL567" s="108" t="str">
        <f>HYPERLINK('94KMInput'!AI702)</f>
        <v/>
      </c>
      <c r="AM567" s="108" t="str">
        <f>HYPERLINK('94KMInput'!AJ702)</f>
        <v/>
      </c>
      <c r="AN567" s="108" t="str">
        <f>HYPERLINK('94KMInput'!AK702)</f>
        <v/>
      </c>
      <c r="AO567" s="108" t="str">
        <f>HYPERLINK('94KMInput'!AL702)</f>
        <v/>
      </c>
      <c r="AP567" s="88"/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</row>
    <row r="568" ht="10.5" customHeight="1">
      <c r="A568" s="87" t="str">
        <f t="shared" si="1"/>
        <v/>
      </c>
      <c r="B568" s="88" t="str">
        <f t="shared" si="2"/>
        <v/>
      </c>
      <c r="C568" s="88" t="str">
        <f t="shared" si="3"/>
        <v/>
      </c>
      <c r="D568" s="89" t="str">
        <f>'94KMInput'!B660</f>
        <v/>
      </c>
      <c r="E568" s="90" t="str">
        <f t="shared" si="19"/>
        <v/>
      </c>
      <c r="F568" s="91" t="str">
        <f>'94KMInput'!H660</f>
        <v/>
      </c>
      <c r="G568" s="90" t="str">
        <f>'94KMInput'!O660</f>
        <v/>
      </c>
      <c r="H568" s="90" t="str">
        <f>'94KMInput'!P660</f>
        <v/>
      </c>
      <c r="I568" s="90" t="str">
        <f>'94KMInput'!R660</f>
        <v/>
      </c>
      <c r="J568" s="91" t="str">
        <f>'94KMInput'!S660</f>
        <v/>
      </c>
      <c r="K568" s="92" t="str">
        <f>'94KMInput'!AD660</f>
        <v/>
      </c>
      <c r="L568" s="93"/>
      <c r="M568" s="94" t="str">
        <f>'94KMInput'!L660</f>
        <v/>
      </c>
      <c r="N568" s="90" t="str">
        <f>IF(M568="","",(IF(Q568='94KMInput'!K660,"","ERROR!")))</f>
        <v/>
      </c>
      <c r="O568" s="95"/>
      <c r="P568" s="96"/>
      <c r="Q568" s="69" t="str">
        <f t="shared" si="20"/>
        <v/>
      </c>
      <c r="R568" s="98"/>
      <c r="S568" s="98"/>
      <c r="T568" s="98"/>
      <c r="U568" s="99"/>
      <c r="V568" s="98"/>
      <c r="W568" s="98"/>
      <c r="X568" s="100" t="str">
        <f t="shared" si="21"/>
        <v/>
      </c>
      <c r="Y568" s="101"/>
      <c r="Z568" s="102"/>
      <c r="AA568" s="102"/>
      <c r="AB568" s="102"/>
      <c r="AC568" s="103" t="str">
        <f>'94KMInput'!T704</f>
        <v/>
      </c>
      <c r="AD568" s="104">
        <f>'94KMInput'!V704-'94KMInput'!U704</f>
        <v>0</v>
      </c>
      <c r="AE568" s="105" t="str">
        <f t="shared" si="4"/>
        <v/>
      </c>
      <c r="AF568" s="106"/>
      <c r="AG568" s="107"/>
      <c r="AH568" s="108" t="str">
        <f>HYPERLINK('94KMInput'!AE703)</f>
        <v/>
      </c>
      <c r="AI568" s="108" t="str">
        <f>HYPERLINK('94KMInput'!AF703)</f>
        <v/>
      </c>
      <c r="AJ568" s="108" t="str">
        <f>HYPERLINK('94KMInput'!AG703)</f>
        <v/>
      </c>
      <c r="AK568" s="108" t="str">
        <f>HYPERLINK('94KMInput'!AH703)</f>
        <v/>
      </c>
      <c r="AL568" s="108" t="str">
        <f>HYPERLINK('94KMInput'!AI703)</f>
        <v/>
      </c>
      <c r="AM568" s="108" t="str">
        <f>HYPERLINK('94KMInput'!AJ703)</f>
        <v/>
      </c>
      <c r="AN568" s="108" t="str">
        <f>HYPERLINK('94KMInput'!AK703)</f>
        <v/>
      </c>
      <c r="AO568" s="108" t="str">
        <f>HYPERLINK('94KMInput'!AL703)</f>
        <v/>
      </c>
      <c r="AP568" s="88"/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</row>
    <row r="569" ht="10.5" customHeight="1">
      <c r="A569" s="87" t="str">
        <f t="shared" si="1"/>
        <v/>
      </c>
      <c r="B569" s="88" t="str">
        <f t="shared" si="2"/>
        <v/>
      </c>
      <c r="C569" s="88" t="str">
        <f t="shared" si="3"/>
        <v/>
      </c>
      <c r="D569" s="89" t="str">
        <f>'94KMInput'!B661</f>
        <v/>
      </c>
      <c r="E569" s="90" t="str">
        <f t="shared" si="19"/>
        <v/>
      </c>
      <c r="F569" s="91" t="str">
        <f>'94KMInput'!H661</f>
        <v/>
      </c>
      <c r="G569" s="90" t="str">
        <f>'94KMInput'!O661</f>
        <v/>
      </c>
      <c r="H569" s="90" t="str">
        <f>'94KMInput'!P661</f>
        <v/>
      </c>
      <c r="I569" s="90" t="str">
        <f>'94KMInput'!R661</f>
        <v/>
      </c>
      <c r="J569" s="91" t="str">
        <f>'94KMInput'!S661</f>
        <v/>
      </c>
      <c r="K569" s="92" t="str">
        <f>'94KMInput'!AD661</f>
        <v/>
      </c>
      <c r="L569" s="93"/>
      <c r="M569" s="94" t="str">
        <f>'94KMInput'!L661</f>
        <v/>
      </c>
      <c r="N569" s="90" t="str">
        <f>IF(M569="","",(IF(Q569='94KMInput'!K661,"","ERROR!")))</f>
        <v/>
      </c>
      <c r="O569" s="95"/>
      <c r="P569" s="96"/>
      <c r="Q569" s="69" t="str">
        <f t="shared" si="20"/>
        <v/>
      </c>
      <c r="R569" s="98"/>
      <c r="S569" s="98"/>
      <c r="T569" s="98"/>
      <c r="U569" s="99"/>
      <c r="V569" s="98"/>
      <c r="W569" s="98"/>
      <c r="X569" s="100" t="str">
        <f t="shared" si="21"/>
        <v/>
      </c>
      <c r="Y569" s="101"/>
      <c r="Z569" s="102"/>
      <c r="AA569" s="102"/>
      <c r="AB569" s="102"/>
      <c r="AC569" s="103" t="str">
        <f>'94KMInput'!T705</f>
        <v/>
      </c>
      <c r="AD569" s="104">
        <f>'94KMInput'!V705-'94KMInput'!U705</f>
        <v>0</v>
      </c>
      <c r="AE569" s="105" t="str">
        <f t="shared" si="4"/>
        <v/>
      </c>
      <c r="AF569" s="106"/>
      <c r="AG569" s="107"/>
      <c r="AH569" s="108" t="str">
        <f>HYPERLINK('94KMInput'!AE704)</f>
        <v/>
      </c>
      <c r="AI569" s="108" t="str">
        <f>HYPERLINK('94KMInput'!AF704)</f>
        <v/>
      </c>
      <c r="AJ569" s="108" t="str">
        <f>HYPERLINK('94KMInput'!AG704)</f>
        <v/>
      </c>
      <c r="AK569" s="108" t="str">
        <f>HYPERLINK('94KMInput'!AH704)</f>
        <v/>
      </c>
      <c r="AL569" s="108" t="str">
        <f>HYPERLINK('94KMInput'!AI704)</f>
        <v/>
      </c>
      <c r="AM569" s="108" t="str">
        <f>HYPERLINK('94KMInput'!AJ704)</f>
        <v/>
      </c>
      <c r="AN569" s="108" t="str">
        <f>HYPERLINK('94KMInput'!AK704)</f>
        <v/>
      </c>
      <c r="AO569" s="108" t="str">
        <f>HYPERLINK('94KMInput'!AL704)</f>
        <v/>
      </c>
      <c r="AP569" s="88"/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</row>
    <row r="570" ht="10.5" customHeight="1">
      <c r="A570" s="87" t="str">
        <f t="shared" si="1"/>
        <v/>
      </c>
      <c r="B570" s="88" t="str">
        <f t="shared" si="2"/>
        <v/>
      </c>
      <c r="C570" s="88" t="str">
        <f t="shared" si="3"/>
        <v/>
      </c>
      <c r="D570" s="89" t="str">
        <f>'94KMInput'!B662</f>
        <v/>
      </c>
      <c r="E570" s="90" t="str">
        <f t="shared" si="19"/>
        <v/>
      </c>
      <c r="F570" s="91" t="str">
        <f>'94KMInput'!H662</f>
        <v/>
      </c>
      <c r="G570" s="90" t="str">
        <f>'94KMInput'!O662</f>
        <v/>
      </c>
      <c r="H570" s="90" t="str">
        <f>'94KMInput'!P662</f>
        <v/>
      </c>
      <c r="I570" s="90" t="str">
        <f>'94KMInput'!R662</f>
        <v/>
      </c>
      <c r="J570" s="91" t="str">
        <f>'94KMInput'!S662</f>
        <v/>
      </c>
      <c r="K570" s="92" t="str">
        <f>'94KMInput'!AD662</f>
        <v/>
      </c>
      <c r="L570" s="93"/>
      <c r="M570" s="94" t="str">
        <f>'94KMInput'!L662</f>
        <v/>
      </c>
      <c r="N570" s="90" t="str">
        <f>IF(M570="","",(IF(Q570='94KMInput'!K662,"","ERROR!")))</f>
        <v/>
      </c>
      <c r="O570" s="95"/>
      <c r="P570" s="96"/>
      <c r="Q570" s="69" t="str">
        <f t="shared" si="20"/>
        <v/>
      </c>
      <c r="R570" s="98"/>
      <c r="S570" s="98"/>
      <c r="T570" s="98"/>
      <c r="U570" s="99"/>
      <c r="V570" s="98"/>
      <c r="W570" s="98"/>
      <c r="X570" s="100" t="str">
        <f t="shared" si="21"/>
        <v/>
      </c>
      <c r="Y570" s="101"/>
      <c r="Z570" s="102"/>
      <c r="AA570" s="102"/>
      <c r="AB570" s="102"/>
      <c r="AC570" s="103" t="str">
        <f>'94KMInput'!T706</f>
        <v/>
      </c>
      <c r="AD570" s="104">
        <f>'94KMInput'!V706-'94KMInput'!U706</f>
        <v>0</v>
      </c>
      <c r="AE570" s="105" t="str">
        <f t="shared" si="4"/>
        <v/>
      </c>
      <c r="AF570" s="106"/>
      <c r="AG570" s="107"/>
      <c r="AH570" s="108" t="str">
        <f>HYPERLINK('94KMInput'!AE705)</f>
        <v/>
      </c>
      <c r="AI570" s="108" t="str">
        <f>HYPERLINK('94KMInput'!AF705)</f>
        <v/>
      </c>
      <c r="AJ570" s="108" t="str">
        <f>HYPERLINK('94KMInput'!AG705)</f>
        <v/>
      </c>
      <c r="AK570" s="108" t="str">
        <f>HYPERLINK('94KMInput'!AH705)</f>
        <v/>
      </c>
      <c r="AL570" s="108" t="str">
        <f>HYPERLINK('94KMInput'!AI705)</f>
        <v/>
      </c>
      <c r="AM570" s="108" t="str">
        <f>HYPERLINK('94KMInput'!AJ705)</f>
        <v/>
      </c>
      <c r="AN570" s="108" t="str">
        <f>HYPERLINK('94KMInput'!AK705)</f>
        <v/>
      </c>
      <c r="AO570" s="108" t="str">
        <f>HYPERLINK('94KMInput'!AL705)</f>
        <v/>
      </c>
      <c r="AP570" s="88"/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</row>
    <row r="571" ht="10.5" customHeight="1">
      <c r="A571" s="87" t="str">
        <f t="shared" si="1"/>
        <v/>
      </c>
      <c r="B571" s="88" t="str">
        <f t="shared" si="2"/>
        <v/>
      </c>
      <c r="C571" s="88" t="str">
        <f t="shared" si="3"/>
        <v/>
      </c>
      <c r="D571" s="89" t="str">
        <f>'94KMInput'!B663</f>
        <v/>
      </c>
      <c r="E571" s="90" t="str">
        <f t="shared" si="19"/>
        <v/>
      </c>
      <c r="F571" s="91" t="str">
        <f>'94KMInput'!H663</f>
        <v/>
      </c>
      <c r="G571" s="90" t="str">
        <f>'94KMInput'!O663</f>
        <v/>
      </c>
      <c r="H571" s="90" t="str">
        <f>'94KMInput'!P663</f>
        <v/>
      </c>
      <c r="I571" s="90" t="str">
        <f>'94KMInput'!R663</f>
        <v/>
      </c>
      <c r="J571" s="91" t="str">
        <f>'94KMInput'!S663</f>
        <v/>
      </c>
      <c r="K571" s="92" t="str">
        <f>'94KMInput'!AD663</f>
        <v/>
      </c>
      <c r="L571" s="93"/>
      <c r="M571" s="94" t="str">
        <f>'94KMInput'!L663</f>
        <v/>
      </c>
      <c r="N571" s="90" t="str">
        <f>IF(M571="","",(IF(Q571='94KMInput'!K663,"","ERROR!")))</f>
        <v/>
      </c>
      <c r="O571" s="95"/>
      <c r="P571" s="96"/>
      <c r="Q571" s="69" t="str">
        <f t="shared" si="20"/>
        <v/>
      </c>
      <c r="R571" s="98"/>
      <c r="S571" s="98"/>
      <c r="T571" s="98"/>
      <c r="U571" s="99"/>
      <c r="V571" s="98"/>
      <c r="W571" s="98"/>
      <c r="X571" s="100" t="str">
        <f t="shared" si="21"/>
        <v/>
      </c>
      <c r="Y571" s="101"/>
      <c r="Z571" s="102"/>
      <c r="AA571" s="102"/>
      <c r="AB571" s="102"/>
      <c r="AC571" s="103" t="str">
        <f>'94KMInput'!T707</f>
        <v/>
      </c>
      <c r="AD571" s="104">
        <f>'94KMInput'!V707-'94KMInput'!U707</f>
        <v>0</v>
      </c>
      <c r="AE571" s="105" t="str">
        <f t="shared" si="4"/>
        <v/>
      </c>
      <c r="AF571" s="106"/>
      <c r="AG571" s="107"/>
      <c r="AH571" s="108" t="str">
        <f>HYPERLINK('94KMInput'!AE706)</f>
        <v/>
      </c>
      <c r="AI571" s="108" t="str">
        <f>HYPERLINK('94KMInput'!AF706)</f>
        <v/>
      </c>
      <c r="AJ571" s="108" t="str">
        <f>HYPERLINK('94KMInput'!AG706)</f>
        <v/>
      </c>
      <c r="AK571" s="108" t="str">
        <f>HYPERLINK('94KMInput'!AH706)</f>
        <v/>
      </c>
      <c r="AL571" s="108" t="str">
        <f>HYPERLINK('94KMInput'!AI706)</f>
        <v/>
      </c>
      <c r="AM571" s="108" t="str">
        <f>HYPERLINK('94KMInput'!AJ706)</f>
        <v/>
      </c>
      <c r="AN571" s="108" t="str">
        <f>HYPERLINK('94KMInput'!AK706)</f>
        <v/>
      </c>
      <c r="AO571" s="108" t="str">
        <f>HYPERLINK('94KMInput'!AL706)</f>
        <v/>
      </c>
      <c r="AP571" s="88"/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</row>
    <row r="572" ht="10.5" customHeight="1">
      <c r="A572" s="87" t="str">
        <f t="shared" si="1"/>
        <v/>
      </c>
      <c r="B572" s="88" t="str">
        <f t="shared" si="2"/>
        <v/>
      </c>
      <c r="C572" s="88" t="str">
        <f t="shared" si="3"/>
        <v/>
      </c>
      <c r="D572" s="89" t="str">
        <f>'94KMInput'!B664</f>
        <v/>
      </c>
      <c r="E572" s="90" t="str">
        <f t="shared" si="19"/>
        <v/>
      </c>
      <c r="F572" s="91" t="str">
        <f>'94KMInput'!H664</f>
        <v/>
      </c>
      <c r="G572" s="90" t="str">
        <f>'94KMInput'!O664</f>
        <v/>
      </c>
      <c r="H572" s="90" t="str">
        <f>'94KMInput'!P664</f>
        <v/>
      </c>
      <c r="I572" s="90" t="str">
        <f>'94KMInput'!R664</f>
        <v/>
      </c>
      <c r="J572" s="91" t="str">
        <f>'94KMInput'!S664</f>
        <v/>
      </c>
      <c r="K572" s="92" t="str">
        <f>'94KMInput'!AD664</f>
        <v/>
      </c>
      <c r="L572" s="93"/>
      <c r="M572" s="94" t="str">
        <f>'94KMInput'!L664</f>
        <v/>
      </c>
      <c r="N572" s="90" t="str">
        <f>IF(M572="","",(IF(Q572='94KMInput'!K664,"","ERROR!")))</f>
        <v/>
      </c>
      <c r="O572" s="95"/>
      <c r="P572" s="96"/>
      <c r="Q572" s="69" t="str">
        <f t="shared" si="20"/>
        <v/>
      </c>
      <c r="R572" s="98"/>
      <c r="S572" s="98"/>
      <c r="T572" s="98"/>
      <c r="U572" s="99"/>
      <c r="V572" s="98"/>
      <c r="W572" s="98"/>
      <c r="X572" s="100" t="str">
        <f t="shared" si="21"/>
        <v/>
      </c>
      <c r="Y572" s="101"/>
      <c r="Z572" s="102"/>
      <c r="AA572" s="102"/>
      <c r="AB572" s="102"/>
      <c r="AC572" s="103" t="str">
        <f>'94KMInput'!T708</f>
        <v/>
      </c>
      <c r="AD572" s="104">
        <f>'94KMInput'!V708-'94KMInput'!U708</f>
        <v>0</v>
      </c>
      <c r="AE572" s="105" t="str">
        <f t="shared" si="4"/>
        <v/>
      </c>
      <c r="AF572" s="106"/>
      <c r="AG572" s="107"/>
      <c r="AH572" s="108" t="str">
        <f>HYPERLINK('94KMInput'!AE707)</f>
        <v/>
      </c>
      <c r="AI572" s="108" t="str">
        <f>HYPERLINK('94KMInput'!AF707)</f>
        <v/>
      </c>
      <c r="AJ572" s="108" t="str">
        <f>HYPERLINK('94KMInput'!AG707)</f>
        <v/>
      </c>
      <c r="AK572" s="108" t="str">
        <f>HYPERLINK('94KMInput'!AH707)</f>
        <v/>
      </c>
      <c r="AL572" s="108" t="str">
        <f>HYPERLINK('94KMInput'!AI707)</f>
        <v/>
      </c>
      <c r="AM572" s="108" t="str">
        <f>HYPERLINK('94KMInput'!AJ707)</f>
        <v/>
      </c>
      <c r="AN572" s="108" t="str">
        <f>HYPERLINK('94KMInput'!AK707)</f>
        <v/>
      </c>
      <c r="AO572" s="108" t="str">
        <f>HYPERLINK('94KMInput'!AL707)</f>
        <v/>
      </c>
      <c r="AP572" s="88"/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</row>
    <row r="573" ht="10.5" customHeight="1">
      <c r="A573" s="87" t="str">
        <f t="shared" si="1"/>
        <v/>
      </c>
      <c r="B573" s="88" t="str">
        <f t="shared" si="2"/>
        <v/>
      </c>
      <c r="C573" s="88" t="str">
        <f t="shared" si="3"/>
        <v/>
      </c>
      <c r="D573" s="89" t="str">
        <f>'94KMInput'!B665</f>
        <v/>
      </c>
      <c r="E573" s="90" t="str">
        <f t="shared" si="19"/>
        <v/>
      </c>
      <c r="F573" s="91" t="str">
        <f>'94KMInput'!H665</f>
        <v/>
      </c>
      <c r="G573" s="90" t="str">
        <f>'94KMInput'!O665</f>
        <v/>
      </c>
      <c r="H573" s="90" t="str">
        <f>'94KMInput'!P665</f>
        <v/>
      </c>
      <c r="I573" s="90" t="str">
        <f>'94KMInput'!R665</f>
        <v/>
      </c>
      <c r="J573" s="91" t="str">
        <f>'94KMInput'!S665</f>
        <v/>
      </c>
      <c r="K573" s="92" t="str">
        <f>'94KMInput'!AD665</f>
        <v/>
      </c>
      <c r="L573" s="93"/>
      <c r="M573" s="94" t="str">
        <f>'94KMInput'!L665</f>
        <v/>
      </c>
      <c r="N573" s="90" t="str">
        <f>IF(M573="","",(IF(Q573='94KMInput'!K665,"","ERROR!")))</f>
        <v/>
      </c>
      <c r="O573" s="95"/>
      <c r="P573" s="96"/>
      <c r="Q573" s="69" t="str">
        <f t="shared" si="20"/>
        <v/>
      </c>
      <c r="R573" s="98"/>
      <c r="S573" s="98"/>
      <c r="T573" s="98"/>
      <c r="U573" s="99"/>
      <c r="V573" s="98"/>
      <c r="W573" s="98"/>
      <c r="X573" s="100" t="str">
        <f t="shared" si="21"/>
        <v/>
      </c>
      <c r="Y573" s="101"/>
      <c r="Z573" s="102"/>
      <c r="AA573" s="102"/>
      <c r="AB573" s="102"/>
      <c r="AC573" s="103" t="str">
        <f>'94KMInput'!T709</f>
        <v/>
      </c>
      <c r="AD573" s="104">
        <f>'94KMInput'!V709-'94KMInput'!U709</f>
        <v>0</v>
      </c>
      <c r="AE573" s="105" t="str">
        <f t="shared" si="4"/>
        <v/>
      </c>
      <c r="AF573" s="106"/>
      <c r="AG573" s="107"/>
      <c r="AH573" s="108" t="str">
        <f>HYPERLINK('94KMInput'!AE708)</f>
        <v/>
      </c>
      <c r="AI573" s="108" t="str">
        <f>HYPERLINK('94KMInput'!AF708)</f>
        <v/>
      </c>
      <c r="AJ573" s="108" t="str">
        <f>HYPERLINK('94KMInput'!AG708)</f>
        <v/>
      </c>
      <c r="AK573" s="108" t="str">
        <f>HYPERLINK('94KMInput'!AH708)</f>
        <v/>
      </c>
      <c r="AL573" s="108" t="str">
        <f>HYPERLINK('94KMInput'!AI708)</f>
        <v/>
      </c>
      <c r="AM573" s="108" t="str">
        <f>HYPERLINK('94KMInput'!AJ708)</f>
        <v/>
      </c>
      <c r="AN573" s="108" t="str">
        <f>HYPERLINK('94KMInput'!AK708)</f>
        <v/>
      </c>
      <c r="AO573" s="108" t="str">
        <f>HYPERLINK('94KMInput'!AL708)</f>
        <v/>
      </c>
      <c r="AP573" s="88"/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</row>
    <row r="574" ht="10.5" customHeight="1">
      <c r="A574" s="87" t="str">
        <f t="shared" si="1"/>
        <v/>
      </c>
      <c r="B574" s="88" t="str">
        <f t="shared" si="2"/>
        <v/>
      </c>
      <c r="C574" s="88" t="str">
        <f t="shared" si="3"/>
        <v/>
      </c>
      <c r="D574" s="89" t="str">
        <f>'94KMInput'!B666</f>
        <v/>
      </c>
      <c r="E574" s="90" t="str">
        <f t="shared" si="19"/>
        <v/>
      </c>
      <c r="F574" s="91" t="str">
        <f>'94KMInput'!H666</f>
        <v/>
      </c>
      <c r="G574" s="90" t="str">
        <f>'94KMInput'!O666</f>
        <v/>
      </c>
      <c r="H574" s="90" t="str">
        <f>'94KMInput'!P666</f>
        <v/>
      </c>
      <c r="I574" s="90" t="str">
        <f>'94KMInput'!R666</f>
        <v/>
      </c>
      <c r="J574" s="91" t="str">
        <f>'94KMInput'!S666</f>
        <v/>
      </c>
      <c r="K574" s="92" t="str">
        <f>'94KMInput'!AD666</f>
        <v/>
      </c>
      <c r="L574" s="93"/>
      <c r="M574" s="94" t="str">
        <f>'94KMInput'!L666</f>
        <v/>
      </c>
      <c r="N574" s="90" t="str">
        <f>IF(M574="","",(IF(Q574='94KMInput'!K666,"","ERROR!")))</f>
        <v/>
      </c>
      <c r="O574" s="95"/>
      <c r="P574" s="96"/>
      <c r="Q574" s="69" t="str">
        <f t="shared" si="20"/>
        <v/>
      </c>
      <c r="R574" s="98"/>
      <c r="S574" s="98"/>
      <c r="T574" s="98"/>
      <c r="U574" s="99"/>
      <c r="V574" s="98"/>
      <c r="W574" s="98"/>
      <c r="X574" s="100" t="str">
        <f t="shared" si="21"/>
        <v/>
      </c>
      <c r="Y574" s="101"/>
      <c r="Z574" s="102"/>
      <c r="AA574" s="102"/>
      <c r="AB574" s="102"/>
      <c r="AC574" s="103" t="str">
        <f>'94KMInput'!T710</f>
        <v/>
      </c>
      <c r="AD574" s="104">
        <f>'94KMInput'!V710-'94KMInput'!U710</f>
        <v>0</v>
      </c>
      <c r="AE574" s="105" t="str">
        <f t="shared" si="4"/>
        <v/>
      </c>
      <c r="AF574" s="106"/>
      <c r="AG574" s="107"/>
      <c r="AH574" s="108" t="str">
        <f>HYPERLINK('94KMInput'!AE709)</f>
        <v/>
      </c>
      <c r="AI574" s="108" t="str">
        <f>HYPERLINK('94KMInput'!AF709)</f>
        <v/>
      </c>
      <c r="AJ574" s="108" t="str">
        <f>HYPERLINK('94KMInput'!AG709)</f>
        <v/>
      </c>
      <c r="AK574" s="108" t="str">
        <f>HYPERLINK('94KMInput'!AH709)</f>
        <v/>
      </c>
      <c r="AL574" s="108" t="str">
        <f>HYPERLINK('94KMInput'!AI709)</f>
        <v/>
      </c>
      <c r="AM574" s="108" t="str">
        <f>HYPERLINK('94KMInput'!AJ709)</f>
        <v/>
      </c>
      <c r="AN574" s="108" t="str">
        <f>HYPERLINK('94KMInput'!AK709)</f>
        <v/>
      </c>
      <c r="AO574" s="108" t="str">
        <f>HYPERLINK('94KMInput'!AL709)</f>
        <v/>
      </c>
      <c r="AP574" s="88"/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</row>
    <row r="575" ht="10.5" customHeight="1">
      <c r="A575" s="87" t="str">
        <f t="shared" si="1"/>
        <v/>
      </c>
      <c r="B575" s="88" t="str">
        <f t="shared" si="2"/>
        <v/>
      </c>
      <c r="C575" s="88" t="str">
        <f t="shared" si="3"/>
        <v/>
      </c>
      <c r="D575" s="89" t="str">
        <f>'94KMInput'!B667</f>
        <v/>
      </c>
      <c r="E575" s="90" t="str">
        <f t="shared" si="19"/>
        <v/>
      </c>
      <c r="F575" s="91" t="str">
        <f>'94KMInput'!H667</f>
        <v/>
      </c>
      <c r="G575" s="90" t="str">
        <f>'94KMInput'!O667</f>
        <v/>
      </c>
      <c r="H575" s="90" t="str">
        <f>'94KMInput'!P667</f>
        <v/>
      </c>
      <c r="I575" s="90" t="str">
        <f>'94KMInput'!R667</f>
        <v/>
      </c>
      <c r="J575" s="91" t="str">
        <f>'94KMInput'!S667</f>
        <v/>
      </c>
      <c r="K575" s="92" t="str">
        <f>'94KMInput'!AD667</f>
        <v/>
      </c>
      <c r="L575" s="93"/>
      <c r="M575" s="94" t="str">
        <f>'94KMInput'!L667</f>
        <v/>
      </c>
      <c r="N575" s="90" t="str">
        <f>IF(M575="","",(IF(Q575='94KMInput'!K667,"","ERROR!")))</f>
        <v/>
      </c>
      <c r="O575" s="95"/>
      <c r="P575" s="96"/>
      <c r="Q575" s="69" t="str">
        <f t="shared" si="20"/>
        <v/>
      </c>
      <c r="R575" s="98"/>
      <c r="S575" s="98"/>
      <c r="T575" s="98"/>
      <c r="U575" s="99"/>
      <c r="V575" s="98"/>
      <c r="W575" s="98"/>
      <c r="X575" s="100" t="str">
        <f t="shared" si="21"/>
        <v/>
      </c>
      <c r="Y575" s="101"/>
      <c r="Z575" s="102"/>
      <c r="AA575" s="102"/>
      <c r="AB575" s="102"/>
      <c r="AC575" s="103" t="str">
        <f>'94KMInput'!T711</f>
        <v/>
      </c>
      <c r="AD575" s="104">
        <f>'94KMInput'!V711-'94KMInput'!U711</f>
        <v>0</v>
      </c>
      <c r="AE575" s="105" t="str">
        <f t="shared" si="4"/>
        <v/>
      </c>
      <c r="AF575" s="106"/>
      <c r="AG575" s="107"/>
      <c r="AH575" s="108" t="str">
        <f>HYPERLINK('94KMInput'!AE710)</f>
        <v/>
      </c>
      <c r="AI575" s="108" t="str">
        <f>HYPERLINK('94KMInput'!AF710)</f>
        <v/>
      </c>
      <c r="AJ575" s="108" t="str">
        <f>HYPERLINK('94KMInput'!AG710)</f>
        <v/>
      </c>
      <c r="AK575" s="108" t="str">
        <f>HYPERLINK('94KMInput'!AH710)</f>
        <v/>
      </c>
      <c r="AL575" s="108" t="str">
        <f>HYPERLINK('94KMInput'!AI710)</f>
        <v/>
      </c>
      <c r="AM575" s="108" t="str">
        <f>HYPERLINK('94KMInput'!AJ710)</f>
        <v/>
      </c>
      <c r="AN575" s="108" t="str">
        <f>HYPERLINK('94KMInput'!AK710)</f>
        <v/>
      </c>
      <c r="AO575" s="108" t="str">
        <f>HYPERLINK('94KMInput'!AL710)</f>
        <v/>
      </c>
      <c r="AP575" s="88"/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</row>
    <row r="576" ht="10.5" customHeight="1">
      <c r="A576" s="87" t="str">
        <f t="shared" si="1"/>
        <v/>
      </c>
      <c r="B576" s="88" t="str">
        <f t="shared" si="2"/>
        <v/>
      </c>
      <c r="C576" s="88" t="str">
        <f t="shared" si="3"/>
        <v/>
      </c>
      <c r="D576" s="89" t="str">
        <f>'94KMInput'!B668</f>
        <v/>
      </c>
      <c r="E576" s="90" t="str">
        <f t="shared" si="19"/>
        <v/>
      </c>
      <c r="F576" s="91" t="str">
        <f>'94KMInput'!H668</f>
        <v/>
      </c>
      <c r="G576" s="90" t="str">
        <f>'94KMInput'!O668</f>
        <v/>
      </c>
      <c r="H576" s="90" t="str">
        <f>'94KMInput'!P668</f>
        <v/>
      </c>
      <c r="I576" s="90" t="str">
        <f>'94KMInput'!R668</f>
        <v/>
      </c>
      <c r="J576" s="91" t="str">
        <f>'94KMInput'!S668</f>
        <v/>
      </c>
      <c r="K576" s="92" t="str">
        <f>'94KMInput'!AD668</f>
        <v/>
      </c>
      <c r="L576" s="93"/>
      <c r="M576" s="94" t="str">
        <f>'94KMInput'!L668</f>
        <v/>
      </c>
      <c r="N576" s="90" t="str">
        <f>IF(M576="","",(IF(Q576='94KMInput'!K668,"","ERROR!")))</f>
        <v/>
      </c>
      <c r="O576" s="95"/>
      <c r="P576" s="96"/>
      <c r="Q576" s="69" t="str">
        <f t="shared" si="20"/>
        <v/>
      </c>
      <c r="R576" s="98"/>
      <c r="S576" s="98"/>
      <c r="T576" s="98"/>
      <c r="U576" s="99"/>
      <c r="V576" s="98"/>
      <c r="W576" s="98"/>
      <c r="X576" s="100" t="str">
        <f t="shared" si="21"/>
        <v/>
      </c>
      <c r="Y576" s="101"/>
      <c r="Z576" s="102"/>
      <c r="AA576" s="102"/>
      <c r="AB576" s="102"/>
      <c r="AC576" s="103" t="str">
        <f>'94KMInput'!T712</f>
        <v/>
      </c>
      <c r="AD576" s="104">
        <f>'94KMInput'!V712-'94KMInput'!U712</f>
        <v>0</v>
      </c>
      <c r="AE576" s="105" t="str">
        <f t="shared" si="4"/>
        <v/>
      </c>
      <c r="AF576" s="106"/>
      <c r="AG576" s="107"/>
      <c r="AH576" s="108" t="str">
        <f>HYPERLINK('94KMInput'!AE711)</f>
        <v/>
      </c>
      <c r="AI576" s="108" t="str">
        <f>HYPERLINK('94KMInput'!AF711)</f>
        <v/>
      </c>
      <c r="AJ576" s="108" t="str">
        <f>HYPERLINK('94KMInput'!AG711)</f>
        <v/>
      </c>
      <c r="AK576" s="108" t="str">
        <f>HYPERLINK('94KMInput'!AH711)</f>
        <v/>
      </c>
      <c r="AL576" s="108" t="str">
        <f>HYPERLINK('94KMInput'!AI711)</f>
        <v/>
      </c>
      <c r="AM576" s="108" t="str">
        <f>HYPERLINK('94KMInput'!AJ711)</f>
        <v/>
      </c>
      <c r="AN576" s="108" t="str">
        <f>HYPERLINK('94KMInput'!AK711)</f>
        <v/>
      </c>
      <c r="AO576" s="108" t="str">
        <f>HYPERLINK('94KMInput'!AL711)</f>
        <v/>
      </c>
      <c r="AP576" s="88"/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</row>
    <row r="577" ht="10.5" customHeight="1">
      <c r="A577" s="87" t="str">
        <f t="shared" si="1"/>
        <v/>
      </c>
      <c r="B577" s="88" t="str">
        <f t="shared" si="2"/>
        <v/>
      </c>
      <c r="C577" s="88" t="str">
        <f t="shared" si="3"/>
        <v/>
      </c>
      <c r="D577" s="89" t="str">
        <f>'94KMInput'!B669</f>
        <v/>
      </c>
      <c r="E577" s="90" t="str">
        <f t="shared" si="19"/>
        <v/>
      </c>
      <c r="F577" s="91" t="str">
        <f>'94KMInput'!H669</f>
        <v/>
      </c>
      <c r="G577" s="90" t="str">
        <f>'94KMInput'!O669</f>
        <v/>
      </c>
      <c r="H577" s="90" t="str">
        <f>'94KMInput'!P669</f>
        <v/>
      </c>
      <c r="I577" s="90" t="str">
        <f>'94KMInput'!R669</f>
        <v/>
      </c>
      <c r="J577" s="91" t="str">
        <f>'94KMInput'!S669</f>
        <v/>
      </c>
      <c r="K577" s="92" t="str">
        <f>'94KMInput'!AD669</f>
        <v/>
      </c>
      <c r="L577" s="93"/>
      <c r="M577" s="94" t="str">
        <f>'94KMInput'!L669</f>
        <v/>
      </c>
      <c r="N577" s="90" t="str">
        <f>IF(M577="","",(IF(Q577='94KMInput'!K669,"","ERROR!")))</f>
        <v/>
      </c>
      <c r="O577" s="95"/>
      <c r="P577" s="96"/>
      <c r="Q577" s="69" t="str">
        <f t="shared" si="20"/>
        <v/>
      </c>
      <c r="R577" s="98"/>
      <c r="S577" s="98"/>
      <c r="T577" s="98"/>
      <c r="U577" s="99"/>
      <c r="V577" s="98"/>
      <c r="W577" s="98"/>
      <c r="X577" s="100" t="str">
        <f t="shared" si="21"/>
        <v/>
      </c>
      <c r="Y577" s="101"/>
      <c r="Z577" s="102"/>
      <c r="AA577" s="102"/>
      <c r="AB577" s="102"/>
      <c r="AC577" s="103" t="str">
        <f>'94KMInput'!T713</f>
        <v/>
      </c>
      <c r="AD577" s="104">
        <f>'94KMInput'!V713-'94KMInput'!U713</f>
        <v>0</v>
      </c>
      <c r="AE577" s="105" t="str">
        <f t="shared" si="4"/>
        <v/>
      </c>
      <c r="AF577" s="106"/>
      <c r="AG577" s="107"/>
      <c r="AH577" s="108" t="str">
        <f>HYPERLINK('94KMInput'!AE712)</f>
        <v/>
      </c>
      <c r="AI577" s="108" t="str">
        <f>HYPERLINK('94KMInput'!AF712)</f>
        <v/>
      </c>
      <c r="AJ577" s="108" t="str">
        <f>HYPERLINK('94KMInput'!AG712)</f>
        <v/>
      </c>
      <c r="AK577" s="108" t="str">
        <f>HYPERLINK('94KMInput'!AH712)</f>
        <v/>
      </c>
      <c r="AL577" s="108" t="str">
        <f>HYPERLINK('94KMInput'!AI712)</f>
        <v/>
      </c>
      <c r="AM577" s="108" t="str">
        <f>HYPERLINK('94KMInput'!AJ712)</f>
        <v/>
      </c>
      <c r="AN577" s="108" t="str">
        <f>HYPERLINK('94KMInput'!AK712)</f>
        <v/>
      </c>
      <c r="AO577" s="108" t="str">
        <f>HYPERLINK('94KMInput'!AL712)</f>
        <v/>
      </c>
      <c r="AP577" s="88"/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</row>
    <row r="578" ht="10.5" customHeight="1">
      <c r="A578" s="87" t="str">
        <f t="shared" si="1"/>
        <v/>
      </c>
      <c r="B578" s="88" t="str">
        <f t="shared" si="2"/>
        <v/>
      </c>
      <c r="C578" s="88" t="str">
        <f t="shared" si="3"/>
        <v/>
      </c>
      <c r="D578" s="89" t="str">
        <f>'94KMInput'!B670</f>
        <v/>
      </c>
      <c r="E578" s="90" t="str">
        <f t="shared" si="19"/>
        <v/>
      </c>
      <c r="F578" s="91" t="str">
        <f>'94KMInput'!H670</f>
        <v/>
      </c>
      <c r="G578" s="90" t="str">
        <f>'94KMInput'!O670</f>
        <v/>
      </c>
      <c r="H578" s="90" t="str">
        <f>'94KMInput'!P670</f>
        <v/>
      </c>
      <c r="I578" s="90" t="str">
        <f>'94KMInput'!R670</f>
        <v/>
      </c>
      <c r="J578" s="91" t="str">
        <f>'94KMInput'!S670</f>
        <v/>
      </c>
      <c r="K578" s="92" t="str">
        <f>'94KMInput'!AD670</f>
        <v/>
      </c>
      <c r="L578" s="93"/>
      <c r="M578" s="94" t="str">
        <f>'94KMInput'!L670</f>
        <v/>
      </c>
      <c r="N578" s="90" t="str">
        <f>IF(M578="","",(IF(Q578='94KMInput'!K670,"","ERROR!")))</f>
        <v/>
      </c>
      <c r="O578" s="95"/>
      <c r="P578" s="96"/>
      <c r="Q578" s="69" t="str">
        <f t="shared" si="20"/>
        <v/>
      </c>
      <c r="R578" s="98"/>
      <c r="S578" s="98"/>
      <c r="T578" s="98"/>
      <c r="U578" s="99"/>
      <c r="V578" s="98"/>
      <c r="W578" s="98"/>
      <c r="X578" s="100" t="str">
        <f t="shared" si="21"/>
        <v/>
      </c>
      <c r="Y578" s="101"/>
      <c r="Z578" s="102"/>
      <c r="AA578" s="102"/>
      <c r="AB578" s="102"/>
      <c r="AC578" s="103" t="str">
        <f>'94KMInput'!T714</f>
        <v/>
      </c>
      <c r="AD578" s="104">
        <f>'94KMInput'!V714-'94KMInput'!U714</f>
        <v>0</v>
      </c>
      <c r="AE578" s="105" t="str">
        <f t="shared" si="4"/>
        <v/>
      </c>
      <c r="AF578" s="106"/>
      <c r="AG578" s="107"/>
      <c r="AH578" s="108" t="str">
        <f>HYPERLINK('94KMInput'!AE713)</f>
        <v/>
      </c>
      <c r="AI578" s="108" t="str">
        <f>HYPERLINK('94KMInput'!AF713)</f>
        <v/>
      </c>
      <c r="AJ578" s="108" t="str">
        <f>HYPERLINK('94KMInput'!AG713)</f>
        <v/>
      </c>
      <c r="AK578" s="108" t="str">
        <f>HYPERLINK('94KMInput'!AH713)</f>
        <v/>
      </c>
      <c r="AL578" s="108" t="str">
        <f>HYPERLINK('94KMInput'!AI713)</f>
        <v/>
      </c>
      <c r="AM578" s="108" t="str">
        <f>HYPERLINK('94KMInput'!AJ713)</f>
        <v/>
      </c>
      <c r="AN578" s="108" t="str">
        <f>HYPERLINK('94KMInput'!AK713)</f>
        <v/>
      </c>
      <c r="AO578" s="108" t="str">
        <f>HYPERLINK('94KMInput'!AL713)</f>
        <v/>
      </c>
      <c r="AP578" s="88"/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</row>
    <row r="579" ht="10.5" customHeight="1">
      <c r="A579" s="87" t="str">
        <f t="shared" si="1"/>
        <v/>
      </c>
      <c r="B579" s="88" t="str">
        <f t="shared" si="2"/>
        <v/>
      </c>
      <c r="C579" s="88" t="str">
        <f t="shared" si="3"/>
        <v/>
      </c>
      <c r="D579" s="89" t="str">
        <f>'94KMInput'!B671</f>
        <v/>
      </c>
      <c r="E579" s="90" t="str">
        <f t="shared" si="19"/>
        <v/>
      </c>
      <c r="F579" s="91" t="str">
        <f>'94KMInput'!H671</f>
        <v/>
      </c>
      <c r="G579" s="90" t="str">
        <f>'94KMInput'!O671</f>
        <v/>
      </c>
      <c r="H579" s="90" t="str">
        <f>'94KMInput'!P671</f>
        <v/>
      </c>
      <c r="I579" s="90" t="str">
        <f>'94KMInput'!R671</f>
        <v/>
      </c>
      <c r="J579" s="91" t="str">
        <f>'94KMInput'!S671</f>
        <v/>
      </c>
      <c r="K579" s="92" t="str">
        <f>'94KMInput'!AD671</f>
        <v/>
      </c>
      <c r="L579" s="93"/>
      <c r="M579" s="94" t="str">
        <f>'94KMInput'!L671</f>
        <v/>
      </c>
      <c r="N579" s="90" t="str">
        <f>IF(M579="","",(IF(Q579='94KMInput'!K671,"","ERROR!")))</f>
        <v/>
      </c>
      <c r="O579" s="95"/>
      <c r="P579" s="96"/>
      <c r="Q579" s="69" t="str">
        <f t="shared" si="20"/>
        <v/>
      </c>
      <c r="R579" s="98"/>
      <c r="S579" s="98"/>
      <c r="T579" s="98"/>
      <c r="U579" s="99"/>
      <c r="V579" s="98"/>
      <c r="W579" s="98"/>
      <c r="X579" s="100" t="str">
        <f t="shared" si="21"/>
        <v/>
      </c>
      <c r="Y579" s="101"/>
      <c r="Z579" s="102"/>
      <c r="AA579" s="102"/>
      <c r="AB579" s="102"/>
      <c r="AC579" s="103" t="str">
        <f>'94KMInput'!T715</f>
        <v/>
      </c>
      <c r="AD579" s="104">
        <f>'94KMInput'!V715-'94KMInput'!U715</f>
        <v>0</v>
      </c>
      <c r="AE579" s="105" t="str">
        <f t="shared" si="4"/>
        <v/>
      </c>
      <c r="AF579" s="106"/>
      <c r="AG579" s="107"/>
      <c r="AH579" s="108" t="str">
        <f>HYPERLINK('94KMInput'!AE714)</f>
        <v/>
      </c>
      <c r="AI579" s="108" t="str">
        <f>HYPERLINK('94KMInput'!AF714)</f>
        <v/>
      </c>
      <c r="AJ579" s="108" t="str">
        <f>HYPERLINK('94KMInput'!AG714)</f>
        <v/>
      </c>
      <c r="AK579" s="108" t="str">
        <f>HYPERLINK('94KMInput'!AH714)</f>
        <v/>
      </c>
      <c r="AL579" s="108" t="str">
        <f>HYPERLINK('94KMInput'!AI714)</f>
        <v/>
      </c>
      <c r="AM579" s="108" t="str">
        <f>HYPERLINK('94KMInput'!AJ714)</f>
        <v/>
      </c>
      <c r="AN579" s="108" t="str">
        <f>HYPERLINK('94KMInput'!AK714)</f>
        <v/>
      </c>
      <c r="AO579" s="108" t="str">
        <f>HYPERLINK('94KMInput'!AL714)</f>
        <v/>
      </c>
      <c r="AP579" s="88"/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</row>
    <row r="580" ht="10.5" customHeight="1">
      <c r="A580" s="87" t="str">
        <f t="shared" si="1"/>
        <v/>
      </c>
      <c r="B580" s="88" t="str">
        <f t="shared" si="2"/>
        <v/>
      </c>
      <c r="C580" s="88" t="str">
        <f t="shared" si="3"/>
        <v/>
      </c>
      <c r="D580" s="89" t="str">
        <f>'94KMInput'!B672</f>
        <v/>
      </c>
      <c r="E580" s="90" t="str">
        <f t="shared" si="19"/>
        <v/>
      </c>
      <c r="F580" s="91" t="str">
        <f>'94KMInput'!H672</f>
        <v/>
      </c>
      <c r="G580" s="90" t="str">
        <f>'94KMInput'!O672</f>
        <v/>
      </c>
      <c r="H580" s="90" t="str">
        <f>'94KMInput'!P672</f>
        <v/>
      </c>
      <c r="I580" s="90" t="str">
        <f>'94KMInput'!R672</f>
        <v/>
      </c>
      <c r="J580" s="91" t="str">
        <f>'94KMInput'!S672</f>
        <v/>
      </c>
      <c r="K580" s="92" t="str">
        <f>'94KMInput'!AD672</f>
        <v/>
      </c>
      <c r="L580" s="93"/>
      <c r="M580" s="94" t="str">
        <f>'94KMInput'!L672</f>
        <v/>
      </c>
      <c r="N580" s="90" t="str">
        <f>IF(M580="","",(IF(Q580='94KMInput'!K672,"","ERROR!")))</f>
        <v/>
      </c>
      <c r="O580" s="95"/>
      <c r="P580" s="96"/>
      <c r="Q580" s="69" t="str">
        <f t="shared" si="20"/>
        <v/>
      </c>
      <c r="R580" s="98"/>
      <c r="S580" s="98"/>
      <c r="T580" s="98"/>
      <c r="U580" s="99"/>
      <c r="V580" s="98"/>
      <c r="W580" s="98"/>
      <c r="X580" s="100" t="str">
        <f t="shared" si="21"/>
        <v/>
      </c>
      <c r="Y580" s="101"/>
      <c r="Z580" s="102"/>
      <c r="AA580" s="102"/>
      <c r="AB580" s="102"/>
      <c r="AC580" s="103" t="str">
        <f>'94KMInput'!T716</f>
        <v/>
      </c>
      <c r="AD580" s="104">
        <f>'94KMInput'!V716-'94KMInput'!U716</f>
        <v>0</v>
      </c>
      <c r="AE580" s="105" t="str">
        <f t="shared" si="4"/>
        <v/>
      </c>
      <c r="AF580" s="106"/>
      <c r="AG580" s="107"/>
      <c r="AH580" s="108" t="str">
        <f>HYPERLINK('94KMInput'!AE715)</f>
        <v/>
      </c>
      <c r="AI580" s="108" t="str">
        <f>HYPERLINK('94KMInput'!AF715)</f>
        <v/>
      </c>
      <c r="AJ580" s="108" t="str">
        <f>HYPERLINK('94KMInput'!AG715)</f>
        <v/>
      </c>
      <c r="AK580" s="108" t="str">
        <f>HYPERLINK('94KMInput'!AH715)</f>
        <v/>
      </c>
      <c r="AL580" s="108" t="str">
        <f>HYPERLINK('94KMInput'!AI715)</f>
        <v/>
      </c>
      <c r="AM580" s="108" t="str">
        <f>HYPERLINK('94KMInput'!AJ715)</f>
        <v/>
      </c>
      <c r="AN580" s="108" t="str">
        <f>HYPERLINK('94KMInput'!AK715)</f>
        <v/>
      </c>
      <c r="AO580" s="108" t="str">
        <f>HYPERLINK('94KMInput'!AL715)</f>
        <v/>
      </c>
      <c r="AP580" s="88"/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</row>
    <row r="581" ht="10.5" customHeight="1">
      <c r="A581" s="87" t="str">
        <f t="shared" si="1"/>
        <v/>
      </c>
      <c r="B581" s="88" t="str">
        <f t="shared" si="2"/>
        <v/>
      </c>
      <c r="C581" s="88" t="str">
        <f t="shared" si="3"/>
        <v/>
      </c>
      <c r="D581" s="89" t="str">
        <f>'94KMInput'!B673</f>
        <v/>
      </c>
      <c r="E581" s="90" t="str">
        <f t="shared" si="19"/>
        <v/>
      </c>
      <c r="F581" s="91" t="str">
        <f>'94KMInput'!H673</f>
        <v/>
      </c>
      <c r="G581" s="90" t="str">
        <f>'94KMInput'!O673</f>
        <v/>
      </c>
      <c r="H581" s="90" t="str">
        <f>'94KMInput'!P673</f>
        <v/>
      </c>
      <c r="I581" s="90" t="str">
        <f>'94KMInput'!R673</f>
        <v/>
      </c>
      <c r="J581" s="91" t="str">
        <f>'94KMInput'!S673</f>
        <v/>
      </c>
      <c r="K581" s="92" t="str">
        <f>'94KMInput'!AD673</f>
        <v/>
      </c>
      <c r="L581" s="93"/>
      <c r="M581" s="94" t="str">
        <f>'94KMInput'!L673</f>
        <v/>
      </c>
      <c r="N581" s="90" t="str">
        <f>IF(M581="","",(IF(Q581='94KMInput'!K673,"","ERROR!")))</f>
        <v/>
      </c>
      <c r="O581" s="95"/>
      <c r="P581" s="96"/>
      <c r="Q581" s="69" t="str">
        <f t="shared" si="20"/>
        <v/>
      </c>
      <c r="R581" s="98"/>
      <c r="S581" s="98"/>
      <c r="T581" s="98"/>
      <c r="U581" s="99"/>
      <c r="V581" s="98"/>
      <c r="W581" s="98"/>
      <c r="X581" s="100" t="str">
        <f t="shared" si="21"/>
        <v/>
      </c>
      <c r="Y581" s="101"/>
      <c r="Z581" s="102"/>
      <c r="AA581" s="102"/>
      <c r="AB581" s="102"/>
      <c r="AC581" s="103" t="str">
        <f>'94KMInput'!T717</f>
        <v/>
      </c>
      <c r="AD581" s="104">
        <f>'94KMInput'!V717-'94KMInput'!U717</f>
        <v>0</v>
      </c>
      <c r="AE581" s="105" t="str">
        <f t="shared" si="4"/>
        <v/>
      </c>
      <c r="AF581" s="106"/>
      <c r="AG581" s="107"/>
      <c r="AH581" s="108" t="str">
        <f>HYPERLINK('94KMInput'!AE716)</f>
        <v/>
      </c>
      <c r="AI581" s="108" t="str">
        <f>HYPERLINK('94KMInput'!AF716)</f>
        <v/>
      </c>
      <c r="AJ581" s="108" t="str">
        <f>HYPERLINK('94KMInput'!AG716)</f>
        <v/>
      </c>
      <c r="AK581" s="108" t="str">
        <f>HYPERLINK('94KMInput'!AH716)</f>
        <v/>
      </c>
      <c r="AL581" s="108" t="str">
        <f>HYPERLINK('94KMInput'!AI716)</f>
        <v/>
      </c>
      <c r="AM581" s="108" t="str">
        <f>HYPERLINK('94KMInput'!AJ716)</f>
        <v/>
      </c>
      <c r="AN581" s="108" t="str">
        <f>HYPERLINK('94KMInput'!AK716)</f>
        <v/>
      </c>
      <c r="AO581" s="108" t="str">
        <f>HYPERLINK('94KMInput'!AL716)</f>
        <v/>
      </c>
      <c r="AP581" s="88"/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</row>
    <row r="582" ht="10.5" customHeight="1">
      <c r="A582" s="87" t="str">
        <f t="shared" si="1"/>
        <v/>
      </c>
      <c r="B582" s="88" t="str">
        <f t="shared" si="2"/>
        <v/>
      </c>
      <c r="C582" s="88" t="str">
        <f t="shared" si="3"/>
        <v/>
      </c>
      <c r="D582" s="89" t="str">
        <f>'94KMInput'!B674</f>
        <v/>
      </c>
      <c r="E582" s="90" t="str">
        <f t="shared" si="19"/>
        <v/>
      </c>
      <c r="F582" s="91" t="str">
        <f>'94KMInput'!H674</f>
        <v/>
      </c>
      <c r="G582" s="90" t="str">
        <f>'94KMInput'!O674</f>
        <v/>
      </c>
      <c r="H582" s="90" t="str">
        <f>'94KMInput'!P674</f>
        <v/>
      </c>
      <c r="I582" s="90" t="str">
        <f>'94KMInput'!R674</f>
        <v/>
      </c>
      <c r="J582" s="91" t="str">
        <f>'94KMInput'!S674</f>
        <v/>
      </c>
      <c r="K582" s="92" t="str">
        <f>'94KMInput'!AD674</f>
        <v/>
      </c>
      <c r="L582" s="93"/>
      <c r="M582" s="94" t="str">
        <f>'94KMInput'!L674</f>
        <v/>
      </c>
      <c r="N582" s="90" t="str">
        <f>IF(M582="","",(IF(Q582='94KMInput'!K674,"","ERROR!")))</f>
        <v/>
      </c>
      <c r="O582" s="95"/>
      <c r="P582" s="96"/>
      <c r="Q582" s="69" t="str">
        <f t="shared" si="20"/>
        <v/>
      </c>
      <c r="R582" s="98"/>
      <c r="S582" s="98"/>
      <c r="T582" s="98"/>
      <c r="U582" s="99"/>
      <c r="V582" s="98"/>
      <c r="W582" s="98"/>
      <c r="X582" s="100" t="str">
        <f t="shared" si="21"/>
        <v/>
      </c>
      <c r="Y582" s="101"/>
      <c r="Z582" s="102"/>
      <c r="AA582" s="102"/>
      <c r="AB582" s="102"/>
      <c r="AC582" s="103" t="str">
        <f>'94KMInput'!T718</f>
        <v/>
      </c>
      <c r="AD582" s="104">
        <f>'94KMInput'!V718-'94KMInput'!U718</f>
        <v>0</v>
      </c>
      <c r="AE582" s="105" t="str">
        <f t="shared" si="4"/>
        <v/>
      </c>
      <c r="AF582" s="106"/>
      <c r="AG582" s="107"/>
      <c r="AH582" s="108" t="str">
        <f>HYPERLINK('94KMInput'!AE717)</f>
        <v/>
      </c>
      <c r="AI582" s="108" t="str">
        <f>HYPERLINK('94KMInput'!AF717)</f>
        <v/>
      </c>
      <c r="AJ582" s="108" t="str">
        <f>HYPERLINK('94KMInput'!AG717)</f>
        <v/>
      </c>
      <c r="AK582" s="108" t="str">
        <f>HYPERLINK('94KMInput'!AH717)</f>
        <v/>
      </c>
      <c r="AL582" s="108" t="str">
        <f>HYPERLINK('94KMInput'!AI717)</f>
        <v/>
      </c>
      <c r="AM582" s="108" t="str">
        <f>HYPERLINK('94KMInput'!AJ717)</f>
        <v/>
      </c>
      <c r="AN582" s="108" t="str">
        <f>HYPERLINK('94KMInput'!AK717)</f>
        <v/>
      </c>
      <c r="AO582" s="108" t="str">
        <f>HYPERLINK('94KMInput'!AL717)</f>
        <v/>
      </c>
      <c r="AP582" s="88"/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</row>
    <row r="583" ht="10.5" customHeight="1">
      <c r="A583" s="87" t="str">
        <f t="shared" si="1"/>
        <v/>
      </c>
      <c r="B583" s="88" t="str">
        <f t="shared" si="2"/>
        <v/>
      </c>
      <c r="C583" s="88" t="str">
        <f t="shared" si="3"/>
        <v/>
      </c>
      <c r="D583" s="89" t="str">
        <f>'94KMInput'!B675</f>
        <v/>
      </c>
      <c r="E583" s="90" t="str">
        <f t="shared" si="19"/>
        <v/>
      </c>
      <c r="F583" s="91" t="str">
        <f>'94KMInput'!H675</f>
        <v/>
      </c>
      <c r="G583" s="90" t="str">
        <f>'94KMInput'!O675</f>
        <v/>
      </c>
      <c r="H583" s="90" t="str">
        <f>'94KMInput'!P675</f>
        <v/>
      </c>
      <c r="I583" s="90" t="str">
        <f>'94KMInput'!R675</f>
        <v/>
      </c>
      <c r="J583" s="91" t="str">
        <f>'94KMInput'!S675</f>
        <v/>
      </c>
      <c r="K583" s="92" t="str">
        <f>'94KMInput'!AD675</f>
        <v/>
      </c>
      <c r="L583" s="93"/>
      <c r="M583" s="94" t="str">
        <f>'94KMInput'!L675</f>
        <v/>
      </c>
      <c r="N583" s="90" t="str">
        <f>IF(M583="","",(IF(Q583='94KMInput'!K675,"","ERROR!")))</f>
        <v/>
      </c>
      <c r="O583" s="95"/>
      <c r="P583" s="96"/>
      <c r="Q583" s="69" t="str">
        <f t="shared" si="20"/>
        <v/>
      </c>
      <c r="R583" s="98"/>
      <c r="S583" s="98"/>
      <c r="T583" s="98"/>
      <c r="U583" s="99"/>
      <c r="V583" s="98"/>
      <c r="W583" s="98"/>
      <c r="X583" s="100" t="str">
        <f t="shared" si="21"/>
        <v/>
      </c>
      <c r="Y583" s="101"/>
      <c r="Z583" s="102"/>
      <c r="AA583" s="102"/>
      <c r="AB583" s="102"/>
      <c r="AC583" s="103" t="str">
        <f>'94KMInput'!T719</f>
        <v/>
      </c>
      <c r="AD583" s="104">
        <f>'94KMInput'!V719-'94KMInput'!U719</f>
        <v>0</v>
      </c>
      <c r="AE583" s="105" t="str">
        <f t="shared" si="4"/>
        <v/>
      </c>
      <c r="AF583" s="106"/>
      <c r="AG583" s="107"/>
      <c r="AH583" s="108" t="str">
        <f>HYPERLINK('94KMInput'!AE718)</f>
        <v/>
      </c>
      <c r="AI583" s="108" t="str">
        <f>HYPERLINK('94KMInput'!AF718)</f>
        <v/>
      </c>
      <c r="AJ583" s="108" t="str">
        <f>HYPERLINK('94KMInput'!AG718)</f>
        <v/>
      </c>
      <c r="AK583" s="108" t="str">
        <f>HYPERLINK('94KMInput'!AH718)</f>
        <v/>
      </c>
      <c r="AL583" s="108" t="str">
        <f>HYPERLINK('94KMInput'!AI718)</f>
        <v/>
      </c>
      <c r="AM583" s="108" t="str">
        <f>HYPERLINK('94KMInput'!AJ718)</f>
        <v/>
      </c>
      <c r="AN583" s="108" t="str">
        <f>HYPERLINK('94KMInput'!AK718)</f>
        <v/>
      </c>
      <c r="AO583" s="108" t="str">
        <f>HYPERLINK('94KMInput'!AL718)</f>
        <v/>
      </c>
      <c r="AP583" s="88"/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</row>
    <row r="584" ht="10.5" customHeight="1">
      <c r="A584" s="87" t="str">
        <f t="shared" si="1"/>
        <v/>
      </c>
      <c r="B584" s="88" t="str">
        <f t="shared" si="2"/>
        <v/>
      </c>
      <c r="C584" s="88" t="str">
        <f t="shared" si="3"/>
        <v/>
      </c>
      <c r="D584" s="89" t="str">
        <f>'94KMInput'!B676</f>
        <v/>
      </c>
      <c r="E584" s="90" t="str">
        <f t="shared" si="19"/>
        <v/>
      </c>
      <c r="F584" s="91" t="str">
        <f>'94KMInput'!H676</f>
        <v/>
      </c>
      <c r="G584" s="90" t="str">
        <f>'94KMInput'!O676</f>
        <v/>
      </c>
      <c r="H584" s="90" t="str">
        <f>'94KMInput'!P676</f>
        <v/>
      </c>
      <c r="I584" s="90" t="str">
        <f>'94KMInput'!R676</f>
        <v/>
      </c>
      <c r="J584" s="91" t="str">
        <f>'94KMInput'!S676</f>
        <v/>
      </c>
      <c r="K584" s="92" t="str">
        <f>'94KMInput'!AD676</f>
        <v/>
      </c>
      <c r="L584" s="93"/>
      <c r="M584" s="94" t="str">
        <f>'94KMInput'!L676</f>
        <v/>
      </c>
      <c r="N584" s="90" t="str">
        <f>IF(M584="","",(IF(Q584='94KMInput'!K676,"","ERROR!")))</f>
        <v/>
      </c>
      <c r="O584" s="95"/>
      <c r="P584" s="96"/>
      <c r="Q584" s="69" t="str">
        <f t="shared" si="20"/>
        <v/>
      </c>
      <c r="R584" s="98"/>
      <c r="S584" s="98"/>
      <c r="T584" s="98"/>
      <c r="U584" s="99"/>
      <c r="V584" s="98"/>
      <c r="W584" s="98"/>
      <c r="X584" s="100" t="str">
        <f t="shared" si="21"/>
        <v/>
      </c>
      <c r="Y584" s="101"/>
      <c r="Z584" s="102"/>
      <c r="AA584" s="102"/>
      <c r="AB584" s="102"/>
      <c r="AC584" s="103" t="str">
        <f>'94KMInput'!T720</f>
        <v/>
      </c>
      <c r="AD584" s="104">
        <f>'94KMInput'!V720-'94KMInput'!U720</f>
        <v>0</v>
      </c>
      <c r="AE584" s="105" t="str">
        <f t="shared" si="4"/>
        <v/>
      </c>
      <c r="AF584" s="106"/>
      <c r="AG584" s="107"/>
      <c r="AH584" s="108" t="str">
        <f>HYPERLINK('94KMInput'!AE719)</f>
        <v/>
      </c>
      <c r="AI584" s="108" t="str">
        <f>HYPERLINK('94KMInput'!AF719)</f>
        <v/>
      </c>
      <c r="AJ584" s="108" t="str">
        <f>HYPERLINK('94KMInput'!AG719)</f>
        <v/>
      </c>
      <c r="AK584" s="108" t="str">
        <f>HYPERLINK('94KMInput'!AH719)</f>
        <v/>
      </c>
      <c r="AL584" s="108" t="str">
        <f>HYPERLINK('94KMInput'!AI719)</f>
        <v/>
      </c>
      <c r="AM584" s="108" t="str">
        <f>HYPERLINK('94KMInput'!AJ719)</f>
        <v/>
      </c>
      <c r="AN584" s="108" t="str">
        <f>HYPERLINK('94KMInput'!AK719)</f>
        <v/>
      </c>
      <c r="AO584" s="108" t="str">
        <f>HYPERLINK('94KMInput'!AL719)</f>
        <v/>
      </c>
      <c r="AP584" s="88"/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</row>
    <row r="585" ht="10.5" customHeight="1">
      <c r="A585" s="87" t="str">
        <f t="shared" si="1"/>
        <v/>
      </c>
      <c r="B585" s="88" t="str">
        <f t="shared" si="2"/>
        <v/>
      </c>
      <c r="C585" s="88" t="str">
        <f t="shared" si="3"/>
        <v/>
      </c>
      <c r="D585" s="89" t="str">
        <f>'94KMInput'!B677</f>
        <v/>
      </c>
      <c r="E585" s="90" t="str">
        <f t="shared" si="19"/>
        <v/>
      </c>
      <c r="F585" s="91" t="str">
        <f>'94KMInput'!H677</f>
        <v/>
      </c>
      <c r="G585" s="90" t="str">
        <f>'94KMInput'!O677</f>
        <v/>
      </c>
      <c r="H585" s="90" t="str">
        <f>'94KMInput'!P677</f>
        <v/>
      </c>
      <c r="I585" s="90" t="str">
        <f>'94KMInput'!R677</f>
        <v/>
      </c>
      <c r="J585" s="91" t="str">
        <f>'94KMInput'!S677</f>
        <v/>
      </c>
      <c r="K585" s="92" t="str">
        <f>'94KMInput'!AD677</f>
        <v/>
      </c>
      <c r="L585" s="93"/>
      <c r="M585" s="94" t="str">
        <f>'94KMInput'!L677</f>
        <v/>
      </c>
      <c r="N585" s="90" t="str">
        <f>IF(M585="","",(IF(Q585='94KMInput'!K677,"","ERROR!")))</f>
        <v/>
      </c>
      <c r="O585" s="95"/>
      <c r="P585" s="96"/>
      <c r="Q585" s="69" t="str">
        <f t="shared" si="20"/>
        <v/>
      </c>
      <c r="R585" s="98"/>
      <c r="S585" s="98"/>
      <c r="T585" s="98"/>
      <c r="U585" s="99"/>
      <c r="V585" s="98"/>
      <c r="W585" s="98"/>
      <c r="X585" s="100" t="str">
        <f t="shared" si="21"/>
        <v/>
      </c>
      <c r="Y585" s="101"/>
      <c r="Z585" s="102"/>
      <c r="AA585" s="102"/>
      <c r="AB585" s="102"/>
      <c r="AC585" s="103" t="str">
        <f>'94KMInput'!T721</f>
        <v/>
      </c>
      <c r="AD585" s="104">
        <f>'94KMInput'!V721-'94KMInput'!U721</f>
        <v>0</v>
      </c>
      <c r="AE585" s="105" t="str">
        <f t="shared" si="4"/>
        <v/>
      </c>
      <c r="AF585" s="106"/>
      <c r="AG585" s="107"/>
      <c r="AH585" s="108" t="str">
        <f>HYPERLINK('94KMInput'!AE720)</f>
        <v/>
      </c>
      <c r="AI585" s="108" t="str">
        <f>HYPERLINK('94KMInput'!AF720)</f>
        <v/>
      </c>
      <c r="AJ585" s="108" t="str">
        <f>HYPERLINK('94KMInput'!AG720)</f>
        <v/>
      </c>
      <c r="AK585" s="108" t="str">
        <f>HYPERLINK('94KMInput'!AH720)</f>
        <v/>
      </c>
      <c r="AL585" s="108" t="str">
        <f>HYPERLINK('94KMInput'!AI720)</f>
        <v/>
      </c>
      <c r="AM585" s="108" t="str">
        <f>HYPERLINK('94KMInput'!AJ720)</f>
        <v/>
      </c>
      <c r="AN585" s="108" t="str">
        <f>HYPERLINK('94KMInput'!AK720)</f>
        <v/>
      </c>
      <c r="AO585" s="108" t="str">
        <f>HYPERLINK('94KMInput'!AL720)</f>
        <v/>
      </c>
      <c r="AP585" s="88"/>
      <c r="AQ585" s="88"/>
      <c r="AR585" s="88"/>
      <c r="AS585" s="88"/>
      <c r="AT585" s="88"/>
      <c r="AU585" s="88"/>
      <c r="AV585" s="88"/>
      <c r="AW585" s="88"/>
      <c r="AX585" s="88"/>
      <c r="AY585" s="88"/>
      <c r="AZ585" s="88"/>
      <c r="BA585" s="88"/>
      <c r="BB585" s="88"/>
      <c r="BC585" s="88"/>
      <c r="BD585" s="88"/>
      <c r="BE585" s="88"/>
      <c r="BF585" s="88"/>
      <c r="BG585" s="88"/>
      <c r="BH585" s="88"/>
      <c r="BI585" s="88"/>
      <c r="BJ585" s="88"/>
      <c r="BK585" s="88"/>
      <c r="BL585" s="88"/>
      <c r="BM585" s="88"/>
      <c r="BN585" s="88"/>
      <c r="BO585" s="88"/>
      <c r="BP585" s="88"/>
      <c r="BQ585" s="88"/>
      <c r="BR585" s="88"/>
      <c r="BS585" s="88"/>
      <c r="BT585" s="88"/>
      <c r="BU585" s="88"/>
      <c r="BV585" s="88"/>
      <c r="BW585" s="88"/>
      <c r="BX585" s="88"/>
      <c r="BY585" s="88"/>
      <c r="BZ585" s="88"/>
      <c r="CA585" s="88"/>
      <c r="CB585" s="88"/>
      <c r="CC585" s="88"/>
      <c r="CD585" s="88"/>
      <c r="CE585" s="88"/>
      <c r="CF585" s="88"/>
      <c r="CG585" s="88"/>
      <c r="CH585" s="88"/>
      <c r="CI585" s="88"/>
      <c r="CJ585" s="88"/>
      <c r="CK585" s="88"/>
      <c r="CL585" s="88"/>
      <c r="CM585" s="88"/>
      <c r="CN585" s="88"/>
      <c r="CO585" s="88"/>
      <c r="CP585" s="88"/>
      <c r="CQ585" s="88"/>
      <c r="CR585" s="88"/>
      <c r="CS585" s="88"/>
      <c r="CT585" s="88"/>
      <c r="CU585" s="88"/>
      <c r="CV585" s="88"/>
      <c r="CW585" s="88"/>
      <c r="CX585" s="88"/>
      <c r="CY585" s="88"/>
      <c r="CZ585" s="88"/>
      <c r="DA585" s="88"/>
      <c r="DB585" s="88"/>
      <c r="DC585" s="88"/>
    </row>
    <row r="586" ht="10.5" customHeight="1">
      <c r="A586" s="87" t="str">
        <f t="shared" si="1"/>
        <v/>
      </c>
      <c r="B586" s="88" t="str">
        <f t="shared" si="2"/>
        <v/>
      </c>
      <c r="C586" s="88" t="str">
        <f t="shared" si="3"/>
        <v/>
      </c>
      <c r="D586" s="89" t="str">
        <f>'94KMInput'!B678</f>
        <v/>
      </c>
      <c r="E586" s="90" t="str">
        <f t="shared" si="19"/>
        <v/>
      </c>
      <c r="F586" s="91" t="str">
        <f>'94KMInput'!H678</f>
        <v/>
      </c>
      <c r="G586" s="90" t="str">
        <f>'94KMInput'!O678</f>
        <v/>
      </c>
      <c r="H586" s="90" t="str">
        <f>'94KMInput'!P678</f>
        <v/>
      </c>
      <c r="I586" s="90" t="str">
        <f>'94KMInput'!R678</f>
        <v/>
      </c>
      <c r="J586" s="91" t="str">
        <f>'94KMInput'!S678</f>
        <v/>
      </c>
      <c r="K586" s="92" t="str">
        <f>'94KMInput'!AD678</f>
        <v/>
      </c>
      <c r="L586" s="93"/>
      <c r="M586" s="94" t="str">
        <f>'94KMInput'!L678</f>
        <v/>
      </c>
      <c r="N586" s="90" t="str">
        <f>IF(M586="","",(IF(Q586='94KMInput'!K678,"","ERROR!")))</f>
        <v/>
      </c>
      <c r="O586" s="95"/>
      <c r="P586" s="96"/>
      <c r="Q586" s="69" t="str">
        <f t="shared" si="20"/>
        <v/>
      </c>
      <c r="R586" s="98"/>
      <c r="S586" s="98"/>
      <c r="T586" s="98"/>
      <c r="U586" s="99"/>
      <c r="V586" s="98"/>
      <c r="W586" s="98"/>
      <c r="X586" s="100" t="str">
        <f t="shared" si="21"/>
        <v/>
      </c>
      <c r="Y586" s="101"/>
      <c r="Z586" s="102"/>
      <c r="AA586" s="102"/>
      <c r="AB586" s="102"/>
      <c r="AC586" s="103" t="str">
        <f>'94KMInput'!T722</f>
        <v/>
      </c>
      <c r="AD586" s="104">
        <f>'94KMInput'!V722-'94KMInput'!U722</f>
        <v>0</v>
      </c>
      <c r="AE586" s="105" t="str">
        <f t="shared" si="4"/>
        <v/>
      </c>
      <c r="AF586" s="106"/>
      <c r="AG586" s="107"/>
      <c r="AH586" s="108" t="str">
        <f>HYPERLINK('94KMInput'!AE721)</f>
        <v/>
      </c>
      <c r="AI586" s="108" t="str">
        <f>HYPERLINK('94KMInput'!AF721)</f>
        <v/>
      </c>
      <c r="AJ586" s="108" t="str">
        <f>HYPERLINK('94KMInput'!AG721)</f>
        <v/>
      </c>
      <c r="AK586" s="108" t="str">
        <f>HYPERLINK('94KMInput'!AH721)</f>
        <v/>
      </c>
      <c r="AL586" s="108" t="str">
        <f>HYPERLINK('94KMInput'!AI721)</f>
        <v/>
      </c>
      <c r="AM586" s="108" t="str">
        <f>HYPERLINK('94KMInput'!AJ721)</f>
        <v/>
      </c>
      <c r="AN586" s="108" t="str">
        <f>HYPERLINK('94KMInput'!AK721)</f>
        <v/>
      </c>
      <c r="AO586" s="108" t="str">
        <f>HYPERLINK('94KMInput'!AL721)</f>
        <v/>
      </c>
      <c r="AP586" s="88"/>
      <c r="AQ586" s="88"/>
      <c r="AR586" s="88"/>
      <c r="AS586" s="88"/>
      <c r="AT586" s="88"/>
      <c r="AU586" s="88"/>
      <c r="AV586" s="88"/>
      <c r="AW586" s="88"/>
      <c r="AX586" s="88"/>
      <c r="AY586" s="88"/>
      <c r="AZ586" s="88"/>
      <c r="BA586" s="88"/>
      <c r="BB586" s="88"/>
      <c r="BC586" s="88"/>
      <c r="BD586" s="88"/>
      <c r="BE586" s="88"/>
      <c r="BF586" s="88"/>
      <c r="BG586" s="88"/>
      <c r="BH586" s="88"/>
      <c r="BI586" s="88"/>
      <c r="BJ586" s="88"/>
      <c r="BK586" s="88"/>
      <c r="BL586" s="88"/>
      <c r="BM586" s="88"/>
      <c r="BN586" s="88"/>
      <c r="BO586" s="88"/>
      <c r="BP586" s="88"/>
      <c r="BQ586" s="88"/>
      <c r="BR586" s="88"/>
      <c r="BS586" s="88"/>
      <c r="BT586" s="88"/>
      <c r="BU586" s="88"/>
      <c r="BV586" s="88"/>
      <c r="BW586" s="88"/>
      <c r="BX586" s="88"/>
      <c r="BY586" s="88"/>
      <c r="BZ586" s="88"/>
      <c r="CA586" s="88"/>
      <c r="CB586" s="88"/>
      <c r="CC586" s="88"/>
      <c r="CD586" s="88"/>
      <c r="CE586" s="88"/>
      <c r="CF586" s="88"/>
      <c r="CG586" s="88"/>
      <c r="CH586" s="88"/>
      <c r="CI586" s="88"/>
      <c r="CJ586" s="88"/>
      <c r="CK586" s="88"/>
      <c r="CL586" s="88"/>
      <c r="CM586" s="88"/>
      <c r="CN586" s="88"/>
      <c r="CO586" s="88"/>
      <c r="CP586" s="88"/>
      <c r="CQ586" s="88"/>
      <c r="CR586" s="88"/>
      <c r="CS586" s="88"/>
      <c r="CT586" s="88"/>
      <c r="CU586" s="88"/>
      <c r="CV586" s="88"/>
      <c r="CW586" s="88"/>
      <c r="CX586" s="88"/>
      <c r="CY586" s="88"/>
      <c r="CZ586" s="88"/>
      <c r="DA586" s="88"/>
      <c r="DB586" s="88"/>
      <c r="DC586" s="88"/>
    </row>
    <row r="587" ht="10.5" customHeight="1">
      <c r="A587" s="87" t="str">
        <f t="shared" si="1"/>
        <v/>
      </c>
      <c r="B587" s="88" t="str">
        <f t="shared" si="2"/>
        <v/>
      </c>
      <c r="C587" s="88" t="str">
        <f t="shared" si="3"/>
        <v/>
      </c>
      <c r="D587" s="89" t="str">
        <f>'94KMInput'!B679</f>
        <v/>
      </c>
      <c r="E587" s="90" t="str">
        <f t="shared" si="19"/>
        <v/>
      </c>
      <c r="F587" s="91" t="str">
        <f>'94KMInput'!H679</f>
        <v/>
      </c>
      <c r="G587" s="90" t="str">
        <f>'94KMInput'!O679</f>
        <v/>
      </c>
      <c r="H587" s="90" t="str">
        <f>'94KMInput'!P679</f>
        <v/>
      </c>
      <c r="I587" s="90" t="str">
        <f>'94KMInput'!R679</f>
        <v/>
      </c>
      <c r="J587" s="91" t="str">
        <f>'94KMInput'!S679</f>
        <v/>
      </c>
      <c r="K587" s="92" t="str">
        <f>'94KMInput'!AD679</f>
        <v/>
      </c>
      <c r="L587" s="93"/>
      <c r="M587" s="94" t="str">
        <f>'94KMInput'!L679</f>
        <v/>
      </c>
      <c r="N587" s="90" t="str">
        <f>IF(M587="","",(IF(Q587='94KMInput'!K679,"","ERROR!")))</f>
        <v/>
      </c>
      <c r="O587" s="95"/>
      <c r="P587" s="96"/>
      <c r="Q587" s="69" t="str">
        <f t="shared" si="20"/>
        <v/>
      </c>
      <c r="R587" s="98"/>
      <c r="S587" s="98"/>
      <c r="T587" s="98"/>
      <c r="U587" s="99"/>
      <c r="V587" s="98"/>
      <c r="W587" s="98"/>
      <c r="X587" s="100" t="str">
        <f t="shared" si="21"/>
        <v/>
      </c>
      <c r="Y587" s="101"/>
      <c r="Z587" s="102"/>
      <c r="AA587" s="102"/>
      <c r="AB587" s="102"/>
      <c r="AC587" s="103" t="str">
        <f>'94KMInput'!T723</f>
        <v/>
      </c>
      <c r="AD587" s="104">
        <f>'94KMInput'!V723-'94KMInput'!U723</f>
        <v>0</v>
      </c>
      <c r="AE587" s="105" t="str">
        <f t="shared" si="4"/>
        <v/>
      </c>
      <c r="AF587" s="106"/>
      <c r="AG587" s="107"/>
      <c r="AH587" s="108" t="str">
        <f>HYPERLINK('94KMInput'!AE722)</f>
        <v/>
      </c>
      <c r="AI587" s="108" t="str">
        <f>HYPERLINK('94KMInput'!AF722)</f>
        <v/>
      </c>
      <c r="AJ587" s="108" t="str">
        <f>HYPERLINK('94KMInput'!AG722)</f>
        <v/>
      </c>
      <c r="AK587" s="108" t="str">
        <f>HYPERLINK('94KMInput'!AH722)</f>
        <v/>
      </c>
      <c r="AL587" s="108" t="str">
        <f>HYPERLINK('94KMInput'!AI722)</f>
        <v/>
      </c>
      <c r="AM587" s="108" t="str">
        <f>HYPERLINK('94KMInput'!AJ722)</f>
        <v/>
      </c>
      <c r="AN587" s="108" t="str">
        <f>HYPERLINK('94KMInput'!AK722)</f>
        <v/>
      </c>
      <c r="AO587" s="108" t="str">
        <f>HYPERLINK('94KMInput'!AL722)</f>
        <v/>
      </c>
      <c r="AP587" s="88"/>
      <c r="AQ587" s="88"/>
      <c r="AR587" s="88"/>
      <c r="AS587" s="88"/>
      <c r="AT587" s="88"/>
      <c r="AU587" s="88"/>
      <c r="AV587" s="88"/>
      <c r="AW587" s="88"/>
      <c r="AX587" s="88"/>
      <c r="AY587" s="88"/>
      <c r="AZ587" s="88"/>
      <c r="BA587" s="88"/>
      <c r="BB587" s="88"/>
      <c r="BC587" s="88"/>
      <c r="BD587" s="88"/>
      <c r="BE587" s="88"/>
      <c r="BF587" s="88"/>
      <c r="BG587" s="88"/>
      <c r="BH587" s="88"/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88"/>
      <c r="BZ587" s="88"/>
      <c r="CA587" s="88"/>
      <c r="CB587" s="88"/>
      <c r="CC587" s="88"/>
      <c r="CD587" s="88"/>
      <c r="CE587" s="88"/>
      <c r="CF587" s="88"/>
      <c r="CG587" s="88"/>
      <c r="CH587" s="88"/>
      <c r="CI587" s="88"/>
      <c r="CJ587" s="88"/>
      <c r="CK587" s="88"/>
      <c r="CL587" s="88"/>
      <c r="CM587" s="88"/>
      <c r="CN587" s="88"/>
      <c r="CO587" s="88"/>
      <c r="CP587" s="88"/>
      <c r="CQ587" s="88"/>
      <c r="CR587" s="88"/>
      <c r="CS587" s="88"/>
      <c r="CT587" s="88"/>
      <c r="CU587" s="88"/>
      <c r="CV587" s="88"/>
      <c r="CW587" s="88"/>
      <c r="CX587" s="88"/>
      <c r="CY587" s="88"/>
      <c r="CZ587" s="88"/>
      <c r="DA587" s="88"/>
      <c r="DB587" s="88"/>
      <c r="DC587" s="88"/>
    </row>
    <row r="588" ht="10.5" customHeight="1">
      <c r="A588" s="87" t="str">
        <f t="shared" si="1"/>
        <v/>
      </c>
      <c r="B588" s="88" t="str">
        <f t="shared" si="2"/>
        <v/>
      </c>
      <c r="C588" s="88" t="str">
        <f t="shared" si="3"/>
        <v/>
      </c>
      <c r="D588" s="89" t="str">
        <f>'94KMInput'!B680</f>
        <v/>
      </c>
      <c r="E588" s="90" t="str">
        <f t="shared" si="19"/>
        <v/>
      </c>
      <c r="F588" s="91" t="str">
        <f>'94KMInput'!H680</f>
        <v/>
      </c>
      <c r="G588" s="90" t="str">
        <f>'94KMInput'!O680</f>
        <v/>
      </c>
      <c r="H588" s="90" t="str">
        <f>'94KMInput'!P680</f>
        <v/>
      </c>
      <c r="I588" s="90" t="str">
        <f>'94KMInput'!R680</f>
        <v/>
      </c>
      <c r="J588" s="91" t="str">
        <f>'94KMInput'!S680</f>
        <v/>
      </c>
      <c r="K588" s="92" t="str">
        <f>'94KMInput'!AD680</f>
        <v/>
      </c>
      <c r="L588" s="93"/>
      <c r="M588" s="94" t="str">
        <f>'94KMInput'!L680</f>
        <v/>
      </c>
      <c r="N588" s="90" t="str">
        <f>IF(M588="","",(IF(Q588='94KMInput'!K680,"","ERROR!")))</f>
        <v/>
      </c>
      <c r="O588" s="95"/>
      <c r="P588" s="96"/>
      <c r="Q588" s="69" t="str">
        <f t="shared" si="20"/>
        <v/>
      </c>
      <c r="R588" s="98"/>
      <c r="S588" s="98"/>
      <c r="T588" s="98"/>
      <c r="U588" s="99"/>
      <c r="V588" s="98"/>
      <c r="W588" s="98"/>
      <c r="X588" s="100" t="str">
        <f t="shared" si="21"/>
        <v/>
      </c>
      <c r="Y588" s="101"/>
      <c r="Z588" s="102"/>
      <c r="AA588" s="102"/>
      <c r="AB588" s="102"/>
      <c r="AC588" s="103" t="str">
        <f>'94KMInput'!T724</f>
        <v/>
      </c>
      <c r="AD588" s="104">
        <f>'94KMInput'!V724-'94KMInput'!U724</f>
        <v>0</v>
      </c>
      <c r="AE588" s="105" t="str">
        <f t="shared" si="4"/>
        <v/>
      </c>
      <c r="AF588" s="106"/>
      <c r="AG588" s="107"/>
      <c r="AH588" s="108" t="str">
        <f>HYPERLINK('94KMInput'!AE723)</f>
        <v/>
      </c>
      <c r="AI588" s="108" t="str">
        <f>HYPERLINK('94KMInput'!AF723)</f>
        <v/>
      </c>
      <c r="AJ588" s="108" t="str">
        <f>HYPERLINK('94KMInput'!AG723)</f>
        <v/>
      </c>
      <c r="AK588" s="108" t="str">
        <f>HYPERLINK('94KMInput'!AH723)</f>
        <v/>
      </c>
      <c r="AL588" s="108" t="str">
        <f>HYPERLINK('94KMInput'!AI723)</f>
        <v/>
      </c>
      <c r="AM588" s="108" t="str">
        <f>HYPERLINK('94KMInput'!AJ723)</f>
        <v/>
      </c>
      <c r="AN588" s="108" t="str">
        <f>HYPERLINK('94KMInput'!AK723)</f>
        <v/>
      </c>
      <c r="AO588" s="108" t="str">
        <f>HYPERLINK('94KMInput'!AL723)</f>
        <v/>
      </c>
      <c r="AP588" s="88"/>
      <c r="AQ588" s="88"/>
      <c r="AR588" s="88"/>
      <c r="AS588" s="88"/>
      <c r="AT588" s="88"/>
      <c r="AU588" s="88"/>
      <c r="AV588" s="88"/>
      <c r="AW588" s="88"/>
      <c r="AX588" s="88"/>
      <c r="AY588" s="88"/>
      <c r="AZ588" s="88"/>
      <c r="BA588" s="88"/>
      <c r="BB588" s="88"/>
      <c r="BC588" s="88"/>
      <c r="BD588" s="88"/>
      <c r="BE588" s="88"/>
      <c r="BF588" s="88"/>
      <c r="BG588" s="88"/>
      <c r="BH588" s="88"/>
      <c r="BI588" s="88"/>
      <c r="BJ588" s="88"/>
      <c r="BK588" s="88"/>
      <c r="BL588" s="88"/>
      <c r="BM588" s="88"/>
      <c r="BN588" s="88"/>
      <c r="BO588" s="88"/>
      <c r="BP588" s="88"/>
      <c r="BQ588" s="88"/>
      <c r="BR588" s="88"/>
      <c r="BS588" s="88"/>
      <c r="BT588" s="88"/>
      <c r="BU588" s="88"/>
      <c r="BV588" s="88"/>
      <c r="BW588" s="88"/>
      <c r="BX588" s="88"/>
      <c r="BY588" s="88"/>
      <c r="BZ588" s="88"/>
      <c r="CA588" s="88"/>
      <c r="CB588" s="88"/>
      <c r="CC588" s="88"/>
      <c r="CD588" s="88"/>
      <c r="CE588" s="88"/>
      <c r="CF588" s="88"/>
      <c r="CG588" s="88"/>
      <c r="CH588" s="88"/>
      <c r="CI588" s="88"/>
      <c r="CJ588" s="88"/>
      <c r="CK588" s="88"/>
      <c r="CL588" s="88"/>
      <c r="CM588" s="88"/>
      <c r="CN588" s="88"/>
      <c r="CO588" s="88"/>
      <c r="CP588" s="88"/>
      <c r="CQ588" s="88"/>
      <c r="CR588" s="88"/>
      <c r="CS588" s="88"/>
      <c r="CT588" s="88"/>
      <c r="CU588" s="88"/>
      <c r="CV588" s="88"/>
      <c r="CW588" s="88"/>
      <c r="CX588" s="88"/>
      <c r="CY588" s="88"/>
      <c r="CZ588" s="88"/>
      <c r="DA588" s="88"/>
      <c r="DB588" s="88"/>
      <c r="DC588" s="88"/>
    </row>
    <row r="589" ht="10.5" customHeight="1">
      <c r="A589" s="87" t="str">
        <f t="shared" si="1"/>
        <v/>
      </c>
      <c r="B589" s="88" t="str">
        <f t="shared" si="2"/>
        <v/>
      </c>
      <c r="C589" s="88" t="str">
        <f t="shared" si="3"/>
        <v/>
      </c>
      <c r="D589" s="89" t="str">
        <f>'94KMInput'!B681</f>
        <v/>
      </c>
      <c r="E589" s="90" t="str">
        <f t="shared" si="19"/>
        <v/>
      </c>
      <c r="F589" s="91" t="str">
        <f>'94KMInput'!H681</f>
        <v/>
      </c>
      <c r="G589" s="90" t="str">
        <f>'94KMInput'!O681</f>
        <v/>
      </c>
      <c r="H589" s="90" t="str">
        <f>'94KMInput'!P681</f>
        <v/>
      </c>
      <c r="I589" s="90" t="str">
        <f>'94KMInput'!R681</f>
        <v/>
      </c>
      <c r="J589" s="91" t="str">
        <f>'94KMInput'!S681</f>
        <v/>
      </c>
      <c r="K589" s="92" t="str">
        <f>'94KMInput'!AD681</f>
        <v/>
      </c>
      <c r="L589" s="93"/>
      <c r="M589" s="94" t="str">
        <f>'94KMInput'!L681</f>
        <v/>
      </c>
      <c r="N589" s="90" t="str">
        <f>IF(M589="","",(IF(Q589='94KMInput'!K681,"","ERROR!")))</f>
        <v/>
      </c>
      <c r="O589" s="95"/>
      <c r="P589" s="96"/>
      <c r="Q589" s="69" t="str">
        <f t="shared" si="20"/>
        <v/>
      </c>
      <c r="R589" s="98"/>
      <c r="S589" s="98"/>
      <c r="T589" s="98"/>
      <c r="U589" s="99"/>
      <c r="V589" s="98"/>
      <c r="W589" s="98"/>
      <c r="X589" s="100" t="str">
        <f t="shared" si="21"/>
        <v/>
      </c>
      <c r="Y589" s="101"/>
      <c r="Z589" s="102"/>
      <c r="AA589" s="102"/>
      <c r="AB589" s="102"/>
      <c r="AC589" s="103" t="str">
        <f>'94KMInput'!T725</f>
        <v/>
      </c>
      <c r="AD589" s="104">
        <f>'94KMInput'!V725-'94KMInput'!U725</f>
        <v>0</v>
      </c>
      <c r="AE589" s="105" t="str">
        <f t="shared" si="4"/>
        <v/>
      </c>
      <c r="AF589" s="106"/>
      <c r="AG589" s="107"/>
      <c r="AH589" s="108" t="str">
        <f>HYPERLINK('94KMInput'!AE724)</f>
        <v/>
      </c>
      <c r="AI589" s="108" t="str">
        <f>HYPERLINK('94KMInput'!AF724)</f>
        <v/>
      </c>
      <c r="AJ589" s="108" t="str">
        <f>HYPERLINK('94KMInput'!AG724)</f>
        <v/>
      </c>
      <c r="AK589" s="108" t="str">
        <f>HYPERLINK('94KMInput'!AH724)</f>
        <v/>
      </c>
      <c r="AL589" s="108" t="str">
        <f>HYPERLINK('94KMInput'!AI724)</f>
        <v/>
      </c>
      <c r="AM589" s="108" t="str">
        <f>HYPERLINK('94KMInput'!AJ724)</f>
        <v/>
      </c>
      <c r="AN589" s="108" t="str">
        <f>HYPERLINK('94KMInput'!AK724)</f>
        <v/>
      </c>
      <c r="AO589" s="108" t="str">
        <f>HYPERLINK('94KMInput'!AL724)</f>
        <v/>
      </c>
      <c r="AP589" s="88"/>
      <c r="AQ589" s="88"/>
      <c r="AR589" s="88"/>
      <c r="AS589" s="88"/>
      <c r="AT589" s="88"/>
      <c r="AU589" s="88"/>
      <c r="AV589" s="88"/>
      <c r="AW589" s="88"/>
      <c r="AX589" s="88"/>
      <c r="AY589" s="88"/>
      <c r="AZ589" s="88"/>
      <c r="BA589" s="88"/>
      <c r="BB589" s="88"/>
      <c r="BC589" s="88"/>
      <c r="BD589" s="88"/>
      <c r="BE589" s="88"/>
      <c r="BF589" s="88"/>
      <c r="BG589" s="88"/>
      <c r="BH589" s="88"/>
      <c r="BI589" s="88"/>
      <c r="BJ589" s="88"/>
      <c r="BK589" s="88"/>
      <c r="BL589" s="88"/>
      <c r="BM589" s="88"/>
      <c r="BN589" s="88"/>
      <c r="BO589" s="88"/>
      <c r="BP589" s="88"/>
      <c r="BQ589" s="88"/>
      <c r="BR589" s="88"/>
      <c r="BS589" s="88"/>
      <c r="BT589" s="88"/>
      <c r="BU589" s="88"/>
      <c r="BV589" s="88"/>
      <c r="BW589" s="88"/>
      <c r="BX589" s="88"/>
      <c r="BY589" s="88"/>
      <c r="BZ589" s="88"/>
      <c r="CA589" s="88"/>
      <c r="CB589" s="88"/>
      <c r="CC589" s="88"/>
      <c r="CD589" s="88"/>
      <c r="CE589" s="88"/>
      <c r="CF589" s="88"/>
      <c r="CG589" s="88"/>
      <c r="CH589" s="88"/>
      <c r="CI589" s="88"/>
      <c r="CJ589" s="88"/>
      <c r="CK589" s="88"/>
      <c r="CL589" s="88"/>
      <c r="CM589" s="88"/>
      <c r="CN589" s="88"/>
      <c r="CO589" s="88"/>
      <c r="CP589" s="88"/>
      <c r="CQ589" s="88"/>
      <c r="CR589" s="88"/>
      <c r="CS589" s="88"/>
      <c r="CT589" s="88"/>
      <c r="CU589" s="88"/>
      <c r="CV589" s="88"/>
      <c r="CW589" s="88"/>
      <c r="CX589" s="88"/>
      <c r="CY589" s="88"/>
      <c r="CZ589" s="88"/>
      <c r="DA589" s="88"/>
      <c r="DB589" s="88"/>
      <c r="DC589" s="88"/>
    </row>
    <row r="590" ht="10.5" customHeight="1">
      <c r="A590" s="87" t="str">
        <f t="shared" si="1"/>
        <v/>
      </c>
      <c r="B590" s="88" t="str">
        <f t="shared" si="2"/>
        <v/>
      </c>
      <c r="C590" s="88" t="str">
        <f t="shared" si="3"/>
        <v/>
      </c>
      <c r="D590" s="89" t="str">
        <f>'94KMInput'!B682</f>
        <v/>
      </c>
      <c r="E590" s="90" t="str">
        <f t="shared" si="19"/>
        <v/>
      </c>
      <c r="F590" s="91" t="str">
        <f>'94KMInput'!H682</f>
        <v/>
      </c>
      <c r="G590" s="90" t="str">
        <f>'94KMInput'!O682</f>
        <v/>
      </c>
      <c r="H590" s="90" t="str">
        <f>'94KMInput'!P682</f>
        <v/>
      </c>
      <c r="I590" s="90" t="str">
        <f>'94KMInput'!R682</f>
        <v/>
      </c>
      <c r="J590" s="91" t="str">
        <f>'94KMInput'!S682</f>
        <v/>
      </c>
      <c r="K590" s="92" t="str">
        <f>'94KMInput'!AD682</f>
        <v/>
      </c>
      <c r="L590" s="93"/>
      <c r="M590" s="94" t="str">
        <f>'94KMInput'!L682</f>
        <v/>
      </c>
      <c r="N590" s="90" t="str">
        <f>IF(M590="","",(IF(Q590='94KMInput'!K682,"","ERROR!")))</f>
        <v/>
      </c>
      <c r="O590" s="95"/>
      <c r="P590" s="96"/>
      <c r="Q590" s="69" t="str">
        <f t="shared" si="20"/>
        <v/>
      </c>
      <c r="R590" s="98"/>
      <c r="S590" s="98"/>
      <c r="T590" s="98"/>
      <c r="U590" s="99"/>
      <c r="V590" s="98"/>
      <c r="W590" s="98"/>
      <c r="X590" s="100" t="str">
        <f t="shared" si="21"/>
        <v/>
      </c>
      <c r="Y590" s="101"/>
      <c r="Z590" s="102"/>
      <c r="AA590" s="102"/>
      <c r="AB590" s="102"/>
      <c r="AC590" s="103" t="str">
        <f>'94KMInput'!T726</f>
        <v/>
      </c>
      <c r="AD590" s="104">
        <f>'94KMInput'!V726-'94KMInput'!U726</f>
        <v>0</v>
      </c>
      <c r="AE590" s="105" t="str">
        <f t="shared" si="4"/>
        <v/>
      </c>
      <c r="AF590" s="106"/>
      <c r="AG590" s="107"/>
      <c r="AH590" s="108" t="str">
        <f>HYPERLINK('94KMInput'!AE725)</f>
        <v/>
      </c>
      <c r="AI590" s="108" t="str">
        <f>HYPERLINK('94KMInput'!AF725)</f>
        <v/>
      </c>
      <c r="AJ590" s="108" t="str">
        <f>HYPERLINK('94KMInput'!AG725)</f>
        <v/>
      </c>
      <c r="AK590" s="108" t="str">
        <f>HYPERLINK('94KMInput'!AH725)</f>
        <v/>
      </c>
      <c r="AL590" s="108" t="str">
        <f>HYPERLINK('94KMInput'!AI725)</f>
        <v/>
      </c>
      <c r="AM590" s="108" t="str">
        <f>HYPERLINK('94KMInput'!AJ725)</f>
        <v/>
      </c>
      <c r="AN590" s="108" t="str">
        <f>HYPERLINK('94KMInput'!AK725)</f>
        <v/>
      </c>
      <c r="AO590" s="108" t="str">
        <f>HYPERLINK('94KMInput'!AL725)</f>
        <v/>
      </c>
      <c r="AP590" s="88"/>
      <c r="AQ590" s="88"/>
      <c r="AR590" s="88"/>
      <c r="AS590" s="88"/>
      <c r="AT590" s="88"/>
      <c r="AU590" s="88"/>
      <c r="AV590" s="88"/>
      <c r="AW590" s="88"/>
      <c r="AX590" s="88"/>
      <c r="AY590" s="88"/>
      <c r="AZ590" s="88"/>
      <c r="BA590" s="88"/>
      <c r="BB590" s="88"/>
      <c r="BC590" s="88"/>
      <c r="BD590" s="88"/>
      <c r="BE590" s="88"/>
      <c r="BF590" s="88"/>
      <c r="BG590" s="88"/>
      <c r="BH590" s="88"/>
      <c r="BI590" s="88"/>
      <c r="BJ590" s="88"/>
      <c r="BK590" s="88"/>
      <c r="BL590" s="88"/>
      <c r="BM590" s="88"/>
      <c r="BN590" s="88"/>
      <c r="BO590" s="88"/>
      <c r="BP590" s="88"/>
      <c r="BQ590" s="88"/>
      <c r="BR590" s="88"/>
      <c r="BS590" s="88"/>
      <c r="BT590" s="88"/>
      <c r="BU590" s="88"/>
      <c r="BV590" s="88"/>
      <c r="BW590" s="88"/>
      <c r="BX590" s="88"/>
      <c r="BY590" s="88"/>
      <c r="BZ590" s="88"/>
      <c r="CA590" s="88"/>
      <c r="CB590" s="88"/>
      <c r="CC590" s="88"/>
      <c r="CD590" s="88"/>
      <c r="CE590" s="88"/>
      <c r="CF590" s="88"/>
      <c r="CG590" s="88"/>
      <c r="CH590" s="88"/>
      <c r="CI590" s="88"/>
      <c r="CJ590" s="88"/>
      <c r="CK590" s="88"/>
      <c r="CL590" s="88"/>
      <c r="CM590" s="88"/>
      <c r="CN590" s="88"/>
      <c r="CO590" s="88"/>
      <c r="CP590" s="88"/>
      <c r="CQ590" s="88"/>
      <c r="CR590" s="88"/>
      <c r="CS590" s="88"/>
      <c r="CT590" s="88"/>
      <c r="CU590" s="88"/>
      <c r="CV590" s="88"/>
      <c r="CW590" s="88"/>
      <c r="CX590" s="88"/>
      <c r="CY590" s="88"/>
      <c r="CZ590" s="88"/>
      <c r="DA590" s="88"/>
      <c r="DB590" s="88"/>
      <c r="DC590" s="88"/>
    </row>
    <row r="591" ht="10.5" customHeight="1">
      <c r="A591" s="87" t="str">
        <f t="shared" si="1"/>
        <v/>
      </c>
      <c r="B591" s="88" t="str">
        <f t="shared" si="2"/>
        <v/>
      </c>
      <c r="C591" s="88" t="str">
        <f t="shared" si="3"/>
        <v/>
      </c>
      <c r="D591" s="89" t="str">
        <f>'94KMInput'!B683</f>
        <v/>
      </c>
      <c r="E591" s="90" t="str">
        <f t="shared" si="19"/>
        <v/>
      </c>
      <c r="F591" s="91" t="str">
        <f>'94KMInput'!H683</f>
        <v/>
      </c>
      <c r="G591" s="90" t="str">
        <f>'94KMInput'!O683</f>
        <v/>
      </c>
      <c r="H591" s="90" t="str">
        <f>'94KMInput'!P683</f>
        <v/>
      </c>
      <c r="I591" s="90" t="str">
        <f>'94KMInput'!R683</f>
        <v/>
      </c>
      <c r="J591" s="91" t="str">
        <f>'94KMInput'!S683</f>
        <v/>
      </c>
      <c r="K591" s="92" t="str">
        <f>'94KMInput'!AD683</f>
        <v/>
      </c>
      <c r="L591" s="93"/>
      <c r="M591" s="94" t="str">
        <f>'94KMInput'!L683</f>
        <v/>
      </c>
      <c r="N591" s="90" t="str">
        <f>IF(M591="","",(IF(Q591='94KMInput'!K683,"","ERROR!")))</f>
        <v/>
      </c>
      <c r="O591" s="95"/>
      <c r="P591" s="96"/>
      <c r="Q591" s="69" t="str">
        <f t="shared" si="20"/>
        <v/>
      </c>
      <c r="R591" s="98"/>
      <c r="S591" s="98"/>
      <c r="T591" s="98"/>
      <c r="U591" s="99"/>
      <c r="V591" s="98"/>
      <c r="W591" s="98"/>
      <c r="X591" s="100" t="str">
        <f t="shared" si="21"/>
        <v/>
      </c>
      <c r="Y591" s="101"/>
      <c r="Z591" s="102"/>
      <c r="AA591" s="102"/>
      <c r="AB591" s="102"/>
      <c r="AC591" s="103" t="str">
        <f>'94KMInput'!T727</f>
        <v/>
      </c>
      <c r="AD591" s="104">
        <f>'94KMInput'!V727-'94KMInput'!U727</f>
        <v>0</v>
      </c>
      <c r="AE591" s="105" t="str">
        <f t="shared" si="4"/>
        <v/>
      </c>
      <c r="AF591" s="106"/>
      <c r="AG591" s="107"/>
      <c r="AH591" s="108" t="str">
        <f>HYPERLINK('94KMInput'!AE726)</f>
        <v/>
      </c>
      <c r="AI591" s="108" t="str">
        <f>HYPERLINK('94KMInput'!AF726)</f>
        <v/>
      </c>
      <c r="AJ591" s="108" t="str">
        <f>HYPERLINK('94KMInput'!AG726)</f>
        <v/>
      </c>
      <c r="AK591" s="108" t="str">
        <f>HYPERLINK('94KMInput'!AH726)</f>
        <v/>
      </c>
      <c r="AL591" s="108" t="str">
        <f>HYPERLINK('94KMInput'!AI726)</f>
        <v/>
      </c>
      <c r="AM591" s="108" t="str">
        <f>HYPERLINK('94KMInput'!AJ726)</f>
        <v/>
      </c>
      <c r="AN591" s="108" t="str">
        <f>HYPERLINK('94KMInput'!AK726)</f>
        <v/>
      </c>
      <c r="AO591" s="108" t="str">
        <f>HYPERLINK('94KMInput'!AL726)</f>
        <v/>
      </c>
      <c r="AP591" s="88"/>
      <c r="AQ591" s="88"/>
      <c r="AR591" s="88"/>
      <c r="AS591" s="88"/>
      <c r="AT591" s="88"/>
      <c r="AU591" s="88"/>
      <c r="AV591" s="88"/>
      <c r="AW591" s="88"/>
      <c r="AX591" s="88"/>
      <c r="AY591" s="88"/>
      <c r="AZ591" s="88"/>
      <c r="BA591" s="88"/>
      <c r="BB591" s="88"/>
      <c r="BC591" s="88"/>
      <c r="BD591" s="88"/>
      <c r="BE591" s="88"/>
      <c r="BF591" s="88"/>
      <c r="BG591" s="88"/>
      <c r="BH591" s="88"/>
      <c r="BI591" s="88"/>
      <c r="BJ591" s="88"/>
      <c r="BK591" s="88"/>
      <c r="BL591" s="88"/>
      <c r="BM591" s="88"/>
      <c r="BN591" s="88"/>
      <c r="BO591" s="88"/>
      <c r="BP591" s="88"/>
      <c r="BQ591" s="88"/>
      <c r="BR591" s="88"/>
      <c r="BS591" s="88"/>
      <c r="BT591" s="88"/>
      <c r="BU591" s="88"/>
      <c r="BV591" s="88"/>
      <c r="BW591" s="88"/>
      <c r="BX591" s="88"/>
      <c r="BY591" s="88"/>
      <c r="BZ591" s="88"/>
      <c r="CA591" s="88"/>
      <c r="CB591" s="88"/>
      <c r="CC591" s="88"/>
      <c r="CD591" s="88"/>
      <c r="CE591" s="88"/>
      <c r="CF591" s="88"/>
      <c r="CG591" s="88"/>
      <c r="CH591" s="88"/>
      <c r="CI591" s="88"/>
      <c r="CJ591" s="88"/>
      <c r="CK591" s="88"/>
      <c r="CL591" s="88"/>
      <c r="CM591" s="88"/>
      <c r="CN591" s="88"/>
      <c r="CO591" s="88"/>
      <c r="CP591" s="88"/>
      <c r="CQ591" s="88"/>
      <c r="CR591" s="88"/>
      <c r="CS591" s="88"/>
      <c r="CT591" s="88"/>
      <c r="CU591" s="88"/>
      <c r="CV591" s="88"/>
      <c r="CW591" s="88"/>
      <c r="CX591" s="88"/>
      <c r="CY591" s="88"/>
      <c r="CZ591" s="88"/>
      <c r="DA591" s="88"/>
      <c r="DB591" s="88"/>
      <c r="DC591" s="88"/>
    </row>
    <row r="592" ht="10.5" customHeight="1">
      <c r="A592" s="87" t="str">
        <f t="shared" si="1"/>
        <v/>
      </c>
      <c r="B592" s="88" t="str">
        <f t="shared" si="2"/>
        <v/>
      </c>
      <c r="C592" s="88" t="str">
        <f t="shared" si="3"/>
        <v/>
      </c>
      <c r="D592" s="89" t="str">
        <f>'94KMInput'!B684</f>
        <v/>
      </c>
      <c r="E592" s="90" t="str">
        <f t="shared" si="19"/>
        <v/>
      </c>
      <c r="F592" s="91" t="str">
        <f>'94KMInput'!H684</f>
        <v/>
      </c>
      <c r="G592" s="90" t="str">
        <f>'94KMInput'!O684</f>
        <v/>
      </c>
      <c r="H592" s="90" t="str">
        <f>'94KMInput'!P684</f>
        <v/>
      </c>
      <c r="I592" s="90" t="str">
        <f>'94KMInput'!R684</f>
        <v/>
      </c>
      <c r="J592" s="91" t="str">
        <f>'94KMInput'!S684</f>
        <v/>
      </c>
      <c r="K592" s="92" t="str">
        <f>'94KMInput'!AD684</f>
        <v/>
      </c>
      <c r="L592" s="93"/>
      <c r="M592" s="94" t="str">
        <f>'94KMInput'!L684</f>
        <v/>
      </c>
      <c r="N592" s="90" t="str">
        <f>IF(M592="","",(IF(Q592='94KMInput'!K684,"","ERROR!")))</f>
        <v/>
      </c>
      <c r="O592" s="95"/>
      <c r="P592" s="96"/>
      <c r="Q592" s="69" t="str">
        <f t="shared" si="20"/>
        <v/>
      </c>
      <c r="R592" s="98"/>
      <c r="S592" s="98"/>
      <c r="T592" s="98"/>
      <c r="U592" s="99"/>
      <c r="V592" s="98"/>
      <c r="W592" s="98"/>
      <c r="X592" s="100" t="str">
        <f t="shared" si="21"/>
        <v/>
      </c>
      <c r="Y592" s="101"/>
      <c r="Z592" s="102"/>
      <c r="AA592" s="102"/>
      <c r="AB592" s="102"/>
      <c r="AC592" s="103" t="str">
        <f>'94KMInput'!T728</f>
        <v/>
      </c>
      <c r="AD592" s="104">
        <f>'94KMInput'!V728-'94KMInput'!U728</f>
        <v>0</v>
      </c>
      <c r="AE592" s="105" t="str">
        <f t="shared" si="4"/>
        <v/>
      </c>
      <c r="AF592" s="106"/>
      <c r="AG592" s="107"/>
      <c r="AH592" s="108" t="str">
        <f>HYPERLINK('94KMInput'!AE727)</f>
        <v/>
      </c>
      <c r="AI592" s="108" t="str">
        <f>HYPERLINK('94KMInput'!AF727)</f>
        <v/>
      </c>
      <c r="AJ592" s="108" t="str">
        <f>HYPERLINK('94KMInput'!AG727)</f>
        <v/>
      </c>
      <c r="AK592" s="108" t="str">
        <f>HYPERLINK('94KMInput'!AH727)</f>
        <v/>
      </c>
      <c r="AL592" s="108" t="str">
        <f>HYPERLINK('94KMInput'!AI727)</f>
        <v/>
      </c>
      <c r="AM592" s="108" t="str">
        <f>HYPERLINK('94KMInput'!AJ727)</f>
        <v/>
      </c>
      <c r="AN592" s="108" t="str">
        <f>HYPERLINK('94KMInput'!AK727)</f>
        <v/>
      </c>
      <c r="AO592" s="108" t="str">
        <f>HYPERLINK('94KMInput'!AL727)</f>
        <v/>
      </c>
      <c r="AP592" s="88"/>
      <c r="AQ592" s="88"/>
      <c r="AR592" s="88"/>
      <c r="AS592" s="88"/>
      <c r="AT592" s="88"/>
      <c r="AU592" s="88"/>
      <c r="AV592" s="88"/>
      <c r="AW592" s="88"/>
      <c r="AX592" s="88"/>
      <c r="AY592" s="88"/>
      <c r="AZ592" s="88"/>
      <c r="BA592" s="88"/>
      <c r="BB592" s="88"/>
      <c r="BC592" s="88"/>
      <c r="BD592" s="88"/>
      <c r="BE592" s="88"/>
      <c r="BF592" s="88"/>
      <c r="BG592" s="88"/>
      <c r="BH592" s="88"/>
      <c r="BI592" s="88"/>
      <c r="BJ592" s="88"/>
      <c r="BK592" s="88"/>
      <c r="BL592" s="88"/>
      <c r="BM592" s="88"/>
      <c r="BN592" s="88"/>
      <c r="BO592" s="88"/>
      <c r="BP592" s="88"/>
      <c r="BQ592" s="88"/>
      <c r="BR592" s="88"/>
      <c r="BS592" s="88"/>
      <c r="BT592" s="88"/>
      <c r="BU592" s="88"/>
      <c r="BV592" s="88"/>
      <c r="BW592" s="88"/>
      <c r="BX592" s="88"/>
      <c r="BY592" s="88"/>
      <c r="BZ592" s="88"/>
      <c r="CA592" s="88"/>
      <c r="CB592" s="88"/>
      <c r="CC592" s="88"/>
      <c r="CD592" s="88"/>
      <c r="CE592" s="88"/>
      <c r="CF592" s="88"/>
      <c r="CG592" s="88"/>
      <c r="CH592" s="88"/>
      <c r="CI592" s="88"/>
      <c r="CJ592" s="88"/>
      <c r="CK592" s="88"/>
      <c r="CL592" s="88"/>
      <c r="CM592" s="88"/>
      <c r="CN592" s="88"/>
      <c r="CO592" s="88"/>
      <c r="CP592" s="88"/>
      <c r="CQ592" s="88"/>
      <c r="CR592" s="88"/>
      <c r="CS592" s="88"/>
      <c r="CT592" s="88"/>
      <c r="CU592" s="88"/>
      <c r="CV592" s="88"/>
      <c r="CW592" s="88"/>
      <c r="CX592" s="88"/>
      <c r="CY592" s="88"/>
      <c r="CZ592" s="88"/>
      <c r="DA592" s="88"/>
      <c r="DB592" s="88"/>
      <c r="DC592" s="88"/>
    </row>
    <row r="593" ht="10.5" customHeight="1">
      <c r="A593" s="87" t="str">
        <f t="shared" si="1"/>
        <v/>
      </c>
      <c r="B593" s="88" t="str">
        <f t="shared" si="2"/>
        <v/>
      </c>
      <c r="C593" s="88" t="str">
        <f t="shared" si="3"/>
        <v/>
      </c>
      <c r="D593" s="89" t="str">
        <f>'94KMInput'!B685</f>
        <v/>
      </c>
      <c r="E593" s="90" t="str">
        <f t="shared" si="19"/>
        <v/>
      </c>
      <c r="F593" s="91" t="str">
        <f>'94KMInput'!H685</f>
        <v/>
      </c>
      <c r="G593" s="90" t="str">
        <f>'94KMInput'!O685</f>
        <v/>
      </c>
      <c r="H593" s="90" t="str">
        <f>'94KMInput'!P685</f>
        <v/>
      </c>
      <c r="I593" s="90" t="str">
        <f>'94KMInput'!R685</f>
        <v/>
      </c>
      <c r="J593" s="91" t="str">
        <f>'94KMInput'!S685</f>
        <v/>
      </c>
      <c r="K593" s="92" t="str">
        <f>'94KMInput'!AD685</f>
        <v/>
      </c>
      <c r="L593" s="93"/>
      <c r="M593" s="94" t="str">
        <f>'94KMInput'!L685</f>
        <v/>
      </c>
      <c r="N593" s="90" t="str">
        <f>IF(M593="","",(IF(Q593='94KMInput'!K685,"","ERROR!")))</f>
        <v/>
      </c>
      <c r="O593" s="95"/>
      <c r="P593" s="96"/>
      <c r="Q593" s="69" t="str">
        <f t="shared" si="20"/>
        <v/>
      </c>
      <c r="R593" s="98"/>
      <c r="S593" s="98"/>
      <c r="T593" s="98"/>
      <c r="U593" s="99"/>
      <c r="V593" s="98"/>
      <c r="W593" s="98"/>
      <c r="X593" s="100" t="str">
        <f t="shared" si="21"/>
        <v/>
      </c>
      <c r="Y593" s="101"/>
      <c r="Z593" s="102"/>
      <c r="AA593" s="102"/>
      <c r="AB593" s="102"/>
      <c r="AC593" s="103" t="str">
        <f>'94KMInput'!T729</f>
        <v/>
      </c>
      <c r="AD593" s="104">
        <f>'94KMInput'!V729-'94KMInput'!U729</f>
        <v>0</v>
      </c>
      <c r="AE593" s="105" t="str">
        <f t="shared" si="4"/>
        <v/>
      </c>
      <c r="AF593" s="106"/>
      <c r="AG593" s="107"/>
      <c r="AH593" s="108" t="str">
        <f>HYPERLINK('94KMInput'!AE728)</f>
        <v/>
      </c>
      <c r="AI593" s="108" t="str">
        <f>HYPERLINK('94KMInput'!AF728)</f>
        <v/>
      </c>
      <c r="AJ593" s="108" t="str">
        <f>HYPERLINK('94KMInput'!AG728)</f>
        <v/>
      </c>
      <c r="AK593" s="108" t="str">
        <f>HYPERLINK('94KMInput'!AH728)</f>
        <v/>
      </c>
      <c r="AL593" s="108" t="str">
        <f>HYPERLINK('94KMInput'!AI728)</f>
        <v/>
      </c>
      <c r="AM593" s="108" t="str">
        <f>HYPERLINK('94KMInput'!AJ728)</f>
        <v/>
      </c>
      <c r="AN593" s="108" t="str">
        <f>HYPERLINK('94KMInput'!AK728)</f>
        <v/>
      </c>
      <c r="AO593" s="108" t="str">
        <f>HYPERLINK('94KMInput'!AL728)</f>
        <v/>
      </c>
      <c r="AP593" s="88"/>
      <c r="AQ593" s="88"/>
      <c r="AR593" s="88"/>
      <c r="AS593" s="88"/>
      <c r="AT593" s="88"/>
      <c r="AU593" s="88"/>
      <c r="AV593" s="88"/>
      <c r="AW593" s="88"/>
      <c r="AX593" s="88"/>
      <c r="AY593" s="88"/>
      <c r="AZ593" s="88"/>
      <c r="BA593" s="88"/>
      <c r="BB593" s="88"/>
      <c r="BC593" s="88"/>
      <c r="BD593" s="88"/>
      <c r="BE593" s="88"/>
      <c r="BF593" s="88"/>
      <c r="BG593" s="88"/>
      <c r="BH593" s="88"/>
      <c r="BI593" s="88"/>
      <c r="BJ593" s="88"/>
      <c r="BK593" s="88"/>
      <c r="BL593" s="88"/>
      <c r="BM593" s="88"/>
      <c r="BN593" s="88"/>
      <c r="BO593" s="88"/>
      <c r="BP593" s="88"/>
      <c r="BQ593" s="88"/>
      <c r="BR593" s="88"/>
      <c r="BS593" s="88"/>
      <c r="BT593" s="88"/>
      <c r="BU593" s="88"/>
      <c r="BV593" s="88"/>
      <c r="BW593" s="88"/>
      <c r="BX593" s="88"/>
      <c r="BY593" s="88"/>
      <c r="BZ593" s="88"/>
      <c r="CA593" s="88"/>
      <c r="CB593" s="88"/>
      <c r="CC593" s="88"/>
      <c r="CD593" s="88"/>
      <c r="CE593" s="88"/>
      <c r="CF593" s="88"/>
      <c r="CG593" s="88"/>
      <c r="CH593" s="88"/>
      <c r="CI593" s="88"/>
      <c r="CJ593" s="88"/>
      <c r="CK593" s="88"/>
      <c r="CL593" s="88"/>
      <c r="CM593" s="88"/>
      <c r="CN593" s="88"/>
      <c r="CO593" s="88"/>
      <c r="CP593" s="88"/>
      <c r="CQ593" s="88"/>
      <c r="CR593" s="88"/>
      <c r="CS593" s="88"/>
      <c r="CT593" s="88"/>
      <c r="CU593" s="88"/>
      <c r="CV593" s="88"/>
      <c r="CW593" s="88"/>
      <c r="CX593" s="88"/>
      <c r="CY593" s="88"/>
      <c r="CZ593" s="88"/>
      <c r="DA593" s="88"/>
      <c r="DB593" s="88"/>
      <c r="DC593" s="88"/>
    </row>
    <row r="594" ht="10.5" customHeight="1">
      <c r="A594" s="87" t="str">
        <f t="shared" si="1"/>
        <v/>
      </c>
      <c r="B594" s="88" t="str">
        <f t="shared" si="2"/>
        <v/>
      </c>
      <c r="C594" s="88" t="str">
        <f t="shared" si="3"/>
        <v/>
      </c>
      <c r="D594" s="89" t="str">
        <f>'94KMInput'!B686</f>
        <v/>
      </c>
      <c r="E594" s="90" t="str">
        <f t="shared" si="19"/>
        <v/>
      </c>
      <c r="F594" s="91" t="str">
        <f>'94KMInput'!H686</f>
        <v/>
      </c>
      <c r="G594" s="90" t="str">
        <f>'94KMInput'!O686</f>
        <v/>
      </c>
      <c r="H594" s="90" t="str">
        <f>'94KMInput'!P686</f>
        <v/>
      </c>
      <c r="I594" s="90" t="str">
        <f>'94KMInput'!R686</f>
        <v/>
      </c>
      <c r="J594" s="91" t="str">
        <f>'94KMInput'!S686</f>
        <v/>
      </c>
      <c r="K594" s="92" t="str">
        <f>'94KMInput'!AD686</f>
        <v/>
      </c>
      <c r="L594" s="93"/>
      <c r="M594" s="94" t="str">
        <f>'94KMInput'!L686</f>
        <v/>
      </c>
      <c r="N594" s="90" t="str">
        <f>IF(M594="","",(IF(Q594='94KMInput'!K686,"","ERROR!")))</f>
        <v/>
      </c>
      <c r="O594" s="95"/>
      <c r="P594" s="96"/>
      <c r="Q594" s="69" t="str">
        <f t="shared" si="20"/>
        <v/>
      </c>
      <c r="R594" s="98"/>
      <c r="S594" s="98"/>
      <c r="T594" s="98"/>
      <c r="U594" s="99"/>
      <c r="V594" s="98"/>
      <c r="W594" s="98"/>
      <c r="X594" s="100" t="str">
        <f t="shared" si="21"/>
        <v/>
      </c>
      <c r="Y594" s="101"/>
      <c r="Z594" s="102"/>
      <c r="AA594" s="102"/>
      <c r="AB594" s="102"/>
      <c r="AC594" s="103" t="str">
        <f>'94KMInput'!T730</f>
        <v/>
      </c>
      <c r="AD594" s="104">
        <f>'94KMInput'!V730-'94KMInput'!U730</f>
        <v>0</v>
      </c>
      <c r="AE594" s="105" t="str">
        <f t="shared" si="4"/>
        <v/>
      </c>
      <c r="AF594" s="106"/>
      <c r="AG594" s="107"/>
      <c r="AH594" s="108" t="str">
        <f>HYPERLINK('94KMInput'!AE729)</f>
        <v/>
      </c>
      <c r="AI594" s="108" t="str">
        <f>HYPERLINK('94KMInput'!AF729)</f>
        <v/>
      </c>
      <c r="AJ594" s="108" t="str">
        <f>HYPERLINK('94KMInput'!AG729)</f>
        <v/>
      </c>
      <c r="AK594" s="108" t="str">
        <f>HYPERLINK('94KMInput'!AH729)</f>
        <v/>
      </c>
      <c r="AL594" s="108" t="str">
        <f>HYPERLINK('94KMInput'!AI729)</f>
        <v/>
      </c>
      <c r="AM594" s="108" t="str">
        <f>HYPERLINK('94KMInput'!AJ729)</f>
        <v/>
      </c>
      <c r="AN594" s="108" t="str">
        <f>HYPERLINK('94KMInput'!AK729)</f>
        <v/>
      </c>
      <c r="AO594" s="108" t="str">
        <f>HYPERLINK('94KMInput'!AL729)</f>
        <v/>
      </c>
      <c r="AP594" s="88"/>
      <c r="AQ594" s="88"/>
      <c r="AR594" s="88"/>
      <c r="AS594" s="88"/>
      <c r="AT594" s="88"/>
      <c r="AU594" s="88"/>
      <c r="AV594" s="88"/>
      <c r="AW594" s="88"/>
      <c r="AX594" s="88"/>
      <c r="AY594" s="88"/>
      <c r="AZ594" s="88"/>
      <c r="BA594" s="88"/>
      <c r="BB594" s="88"/>
      <c r="BC594" s="88"/>
      <c r="BD594" s="88"/>
      <c r="BE594" s="88"/>
      <c r="BF594" s="88"/>
      <c r="BG594" s="88"/>
      <c r="BH594" s="88"/>
      <c r="BI594" s="88"/>
      <c r="BJ594" s="88"/>
      <c r="BK594" s="88"/>
      <c r="BL594" s="88"/>
      <c r="BM594" s="88"/>
      <c r="BN594" s="88"/>
      <c r="BO594" s="88"/>
      <c r="BP594" s="88"/>
      <c r="BQ594" s="88"/>
      <c r="BR594" s="88"/>
      <c r="BS594" s="88"/>
      <c r="BT594" s="88"/>
      <c r="BU594" s="88"/>
      <c r="BV594" s="88"/>
      <c r="BW594" s="88"/>
      <c r="BX594" s="88"/>
      <c r="BY594" s="88"/>
      <c r="BZ594" s="88"/>
      <c r="CA594" s="88"/>
      <c r="CB594" s="88"/>
      <c r="CC594" s="88"/>
      <c r="CD594" s="88"/>
      <c r="CE594" s="88"/>
      <c r="CF594" s="88"/>
      <c r="CG594" s="88"/>
      <c r="CH594" s="88"/>
      <c r="CI594" s="88"/>
      <c r="CJ594" s="88"/>
      <c r="CK594" s="88"/>
      <c r="CL594" s="88"/>
      <c r="CM594" s="88"/>
      <c r="CN594" s="88"/>
      <c r="CO594" s="88"/>
      <c r="CP594" s="88"/>
      <c r="CQ594" s="88"/>
      <c r="CR594" s="88"/>
      <c r="CS594" s="88"/>
      <c r="CT594" s="88"/>
      <c r="CU594" s="88"/>
      <c r="CV594" s="88"/>
      <c r="CW594" s="88"/>
      <c r="CX594" s="88"/>
      <c r="CY594" s="88"/>
      <c r="CZ594" s="88"/>
      <c r="DA594" s="88"/>
      <c r="DB594" s="88"/>
      <c r="DC594" s="88"/>
    </row>
    <row r="595" ht="10.5" customHeight="1">
      <c r="A595" s="87" t="str">
        <f t="shared" si="1"/>
        <v/>
      </c>
      <c r="B595" s="88" t="str">
        <f t="shared" si="2"/>
        <v/>
      </c>
      <c r="C595" s="88" t="str">
        <f t="shared" si="3"/>
        <v/>
      </c>
      <c r="D595" s="89" t="str">
        <f>'94KMInput'!B687</f>
        <v/>
      </c>
      <c r="E595" s="90" t="str">
        <f t="shared" si="19"/>
        <v/>
      </c>
      <c r="F595" s="91" t="str">
        <f>'94KMInput'!H687</f>
        <v/>
      </c>
      <c r="G595" s="90" t="str">
        <f>'94KMInput'!O687</f>
        <v/>
      </c>
      <c r="H595" s="90" t="str">
        <f>'94KMInput'!P687</f>
        <v/>
      </c>
      <c r="I595" s="90" t="str">
        <f>'94KMInput'!R687</f>
        <v/>
      </c>
      <c r="J595" s="91" t="str">
        <f>'94KMInput'!S687</f>
        <v/>
      </c>
      <c r="K595" s="92" t="str">
        <f>'94KMInput'!AD687</f>
        <v/>
      </c>
      <c r="L595" s="93"/>
      <c r="M595" s="94" t="str">
        <f>'94KMInput'!L687</f>
        <v/>
      </c>
      <c r="N595" s="90" t="str">
        <f>IF(M595="","",(IF(Q595='94KMInput'!K687,"","ERROR!")))</f>
        <v/>
      </c>
      <c r="O595" s="95"/>
      <c r="P595" s="96"/>
      <c r="Q595" s="69" t="str">
        <f t="shared" si="20"/>
        <v/>
      </c>
      <c r="R595" s="98"/>
      <c r="S595" s="98"/>
      <c r="T595" s="98"/>
      <c r="U595" s="99"/>
      <c r="V595" s="98"/>
      <c r="W595" s="98"/>
      <c r="X595" s="100" t="str">
        <f t="shared" si="21"/>
        <v/>
      </c>
      <c r="Y595" s="101"/>
      <c r="Z595" s="102"/>
      <c r="AA595" s="102"/>
      <c r="AB595" s="102"/>
      <c r="AC595" s="103" t="str">
        <f>'94KMInput'!T731</f>
        <v/>
      </c>
      <c r="AD595" s="104">
        <f>'94KMInput'!V731-'94KMInput'!U731</f>
        <v>0</v>
      </c>
      <c r="AE595" s="105" t="str">
        <f t="shared" si="4"/>
        <v/>
      </c>
      <c r="AF595" s="106"/>
      <c r="AG595" s="107"/>
      <c r="AH595" s="108" t="str">
        <f>HYPERLINK('94KMInput'!AE730)</f>
        <v/>
      </c>
      <c r="AI595" s="108" t="str">
        <f>HYPERLINK('94KMInput'!AF730)</f>
        <v/>
      </c>
      <c r="AJ595" s="108" t="str">
        <f>HYPERLINK('94KMInput'!AG730)</f>
        <v/>
      </c>
      <c r="AK595" s="108" t="str">
        <f>HYPERLINK('94KMInput'!AH730)</f>
        <v/>
      </c>
      <c r="AL595" s="108" t="str">
        <f>HYPERLINK('94KMInput'!AI730)</f>
        <v/>
      </c>
      <c r="AM595" s="108" t="str">
        <f>HYPERLINK('94KMInput'!AJ730)</f>
        <v/>
      </c>
      <c r="AN595" s="108" t="str">
        <f>HYPERLINK('94KMInput'!AK730)</f>
        <v/>
      </c>
      <c r="AO595" s="108" t="str">
        <f>HYPERLINK('94KMInput'!AL730)</f>
        <v/>
      </c>
      <c r="AP595" s="88"/>
      <c r="AQ595" s="88"/>
      <c r="AR595" s="88"/>
      <c r="AS595" s="88"/>
      <c r="AT595" s="88"/>
      <c r="AU595" s="88"/>
      <c r="AV595" s="88"/>
      <c r="AW595" s="88"/>
      <c r="AX595" s="88"/>
      <c r="AY595" s="88"/>
      <c r="AZ595" s="88"/>
      <c r="BA595" s="88"/>
      <c r="BB595" s="88"/>
      <c r="BC595" s="88"/>
      <c r="BD595" s="88"/>
      <c r="BE595" s="88"/>
      <c r="BF595" s="88"/>
      <c r="BG595" s="88"/>
      <c r="BH595" s="88"/>
      <c r="BI595" s="88"/>
      <c r="BJ595" s="88"/>
      <c r="BK595" s="88"/>
      <c r="BL595" s="88"/>
      <c r="BM595" s="88"/>
      <c r="BN595" s="88"/>
      <c r="BO595" s="88"/>
      <c r="BP595" s="88"/>
      <c r="BQ595" s="88"/>
      <c r="BR595" s="88"/>
      <c r="BS595" s="88"/>
      <c r="BT595" s="88"/>
      <c r="BU595" s="88"/>
      <c r="BV595" s="88"/>
      <c r="BW595" s="88"/>
      <c r="BX595" s="88"/>
      <c r="BY595" s="88"/>
      <c r="BZ595" s="88"/>
      <c r="CA595" s="88"/>
      <c r="CB595" s="88"/>
      <c r="CC595" s="88"/>
      <c r="CD595" s="88"/>
      <c r="CE595" s="88"/>
      <c r="CF595" s="88"/>
      <c r="CG595" s="88"/>
      <c r="CH595" s="88"/>
      <c r="CI595" s="88"/>
      <c r="CJ595" s="88"/>
      <c r="CK595" s="88"/>
      <c r="CL595" s="88"/>
      <c r="CM595" s="88"/>
      <c r="CN595" s="88"/>
      <c r="CO595" s="88"/>
      <c r="CP595" s="88"/>
      <c r="CQ595" s="88"/>
      <c r="CR595" s="88"/>
      <c r="CS595" s="88"/>
      <c r="CT595" s="88"/>
      <c r="CU595" s="88"/>
      <c r="CV595" s="88"/>
      <c r="CW595" s="88"/>
      <c r="CX595" s="88"/>
      <c r="CY595" s="88"/>
      <c r="CZ595" s="88"/>
      <c r="DA595" s="88"/>
      <c r="DB595" s="88"/>
      <c r="DC595" s="88"/>
    </row>
    <row r="596" ht="10.5" customHeight="1">
      <c r="A596" s="87" t="str">
        <f t="shared" si="1"/>
        <v/>
      </c>
      <c r="B596" s="88" t="str">
        <f t="shared" si="2"/>
        <v/>
      </c>
      <c r="C596" s="88" t="str">
        <f t="shared" si="3"/>
        <v/>
      </c>
      <c r="D596" s="89" t="str">
        <f>'94KMInput'!B688</f>
        <v/>
      </c>
      <c r="E596" s="90" t="str">
        <f t="shared" si="19"/>
        <v/>
      </c>
      <c r="F596" s="91" t="str">
        <f>'94KMInput'!H688</f>
        <v/>
      </c>
      <c r="G596" s="90" t="str">
        <f>'94KMInput'!O688</f>
        <v/>
      </c>
      <c r="H596" s="90" t="str">
        <f>'94KMInput'!P688</f>
        <v/>
      </c>
      <c r="I596" s="90" t="str">
        <f>'94KMInput'!R688</f>
        <v/>
      </c>
      <c r="J596" s="91" t="str">
        <f>'94KMInput'!S688</f>
        <v/>
      </c>
      <c r="K596" s="92" t="str">
        <f>'94KMInput'!AD688</f>
        <v/>
      </c>
      <c r="L596" s="93"/>
      <c r="M596" s="94" t="str">
        <f>'94KMInput'!L688</f>
        <v/>
      </c>
      <c r="N596" s="90" t="str">
        <f>IF(M596="","",(IF(Q596='94KMInput'!K688,"","ERROR!")))</f>
        <v/>
      </c>
      <c r="O596" s="95"/>
      <c r="P596" s="96"/>
      <c r="Q596" s="69" t="str">
        <f t="shared" si="20"/>
        <v/>
      </c>
      <c r="R596" s="98"/>
      <c r="S596" s="98"/>
      <c r="T596" s="98"/>
      <c r="U596" s="99"/>
      <c r="V596" s="98"/>
      <c r="W596" s="98"/>
      <c r="X596" s="100" t="str">
        <f t="shared" si="21"/>
        <v/>
      </c>
      <c r="Y596" s="101"/>
      <c r="Z596" s="102"/>
      <c r="AA596" s="102"/>
      <c r="AB596" s="102"/>
      <c r="AC596" s="103" t="str">
        <f>'94KMInput'!T732</f>
        <v/>
      </c>
      <c r="AD596" s="104">
        <f>'94KMInput'!V732-'94KMInput'!U732</f>
        <v>0</v>
      </c>
      <c r="AE596" s="105" t="str">
        <f t="shared" si="4"/>
        <v/>
      </c>
      <c r="AF596" s="106"/>
      <c r="AG596" s="107"/>
      <c r="AH596" s="108" t="str">
        <f>HYPERLINK('94KMInput'!AE731)</f>
        <v/>
      </c>
      <c r="AI596" s="108" t="str">
        <f>HYPERLINK('94KMInput'!AF731)</f>
        <v/>
      </c>
      <c r="AJ596" s="108" t="str">
        <f>HYPERLINK('94KMInput'!AG731)</f>
        <v/>
      </c>
      <c r="AK596" s="108" t="str">
        <f>HYPERLINK('94KMInput'!AH731)</f>
        <v/>
      </c>
      <c r="AL596" s="108" t="str">
        <f>HYPERLINK('94KMInput'!AI731)</f>
        <v/>
      </c>
      <c r="AM596" s="108" t="str">
        <f>HYPERLINK('94KMInput'!AJ731)</f>
        <v/>
      </c>
      <c r="AN596" s="108" t="str">
        <f>HYPERLINK('94KMInput'!AK731)</f>
        <v/>
      </c>
      <c r="AO596" s="108" t="str">
        <f>HYPERLINK('94KMInput'!AL731)</f>
        <v/>
      </c>
      <c r="AP596" s="88"/>
      <c r="AQ596" s="88"/>
      <c r="AR596" s="88"/>
      <c r="AS596" s="88"/>
      <c r="AT596" s="88"/>
      <c r="AU596" s="88"/>
      <c r="AV596" s="88"/>
      <c r="AW596" s="88"/>
      <c r="AX596" s="88"/>
      <c r="AY596" s="88"/>
      <c r="AZ596" s="88"/>
      <c r="BA596" s="88"/>
      <c r="BB596" s="88"/>
      <c r="BC596" s="88"/>
      <c r="BD596" s="88"/>
      <c r="BE596" s="88"/>
      <c r="BF596" s="88"/>
      <c r="BG596" s="88"/>
      <c r="BH596" s="88"/>
      <c r="BI596" s="88"/>
      <c r="BJ596" s="88"/>
      <c r="BK596" s="88"/>
      <c r="BL596" s="88"/>
      <c r="BM596" s="88"/>
      <c r="BN596" s="88"/>
      <c r="BO596" s="88"/>
      <c r="BP596" s="88"/>
      <c r="BQ596" s="88"/>
      <c r="BR596" s="88"/>
      <c r="BS596" s="88"/>
      <c r="BT596" s="88"/>
      <c r="BU596" s="88"/>
      <c r="BV596" s="88"/>
      <c r="BW596" s="88"/>
      <c r="BX596" s="88"/>
      <c r="BY596" s="88"/>
      <c r="BZ596" s="88"/>
      <c r="CA596" s="88"/>
      <c r="CB596" s="88"/>
      <c r="CC596" s="88"/>
      <c r="CD596" s="88"/>
      <c r="CE596" s="88"/>
      <c r="CF596" s="88"/>
      <c r="CG596" s="88"/>
      <c r="CH596" s="88"/>
      <c r="CI596" s="88"/>
      <c r="CJ596" s="88"/>
      <c r="CK596" s="88"/>
      <c r="CL596" s="88"/>
      <c r="CM596" s="88"/>
      <c r="CN596" s="88"/>
      <c r="CO596" s="88"/>
      <c r="CP596" s="88"/>
      <c r="CQ596" s="88"/>
      <c r="CR596" s="88"/>
      <c r="CS596" s="88"/>
      <c r="CT596" s="88"/>
      <c r="CU596" s="88"/>
      <c r="CV596" s="88"/>
      <c r="CW596" s="88"/>
      <c r="CX596" s="88"/>
      <c r="CY596" s="88"/>
      <c r="CZ596" s="88"/>
      <c r="DA596" s="88"/>
      <c r="DB596" s="88"/>
      <c r="DC596" s="88"/>
    </row>
    <row r="597" ht="10.5" customHeight="1">
      <c r="A597" s="87" t="str">
        <f t="shared" si="1"/>
        <v/>
      </c>
      <c r="B597" s="88" t="str">
        <f t="shared" si="2"/>
        <v/>
      </c>
      <c r="C597" s="88" t="str">
        <f t="shared" si="3"/>
        <v/>
      </c>
      <c r="D597" s="89" t="str">
        <f>'94KMInput'!B689</f>
        <v/>
      </c>
      <c r="E597" s="90" t="str">
        <f t="shared" si="19"/>
        <v/>
      </c>
      <c r="F597" s="91" t="str">
        <f>'94KMInput'!H689</f>
        <v/>
      </c>
      <c r="G597" s="90" t="str">
        <f>'94KMInput'!O689</f>
        <v/>
      </c>
      <c r="H597" s="90" t="str">
        <f>'94KMInput'!P689</f>
        <v/>
      </c>
      <c r="I597" s="90" t="str">
        <f>'94KMInput'!R689</f>
        <v/>
      </c>
      <c r="J597" s="91" t="str">
        <f>'94KMInput'!S689</f>
        <v/>
      </c>
      <c r="K597" s="92" t="str">
        <f>'94KMInput'!AD689</f>
        <v/>
      </c>
      <c r="L597" s="93"/>
      <c r="M597" s="94" t="str">
        <f>'94KMInput'!L689</f>
        <v/>
      </c>
      <c r="N597" s="90" t="str">
        <f>IF(M597="","",(IF(Q597='94KMInput'!K689,"","ERROR!")))</f>
        <v/>
      </c>
      <c r="O597" s="95"/>
      <c r="P597" s="96"/>
      <c r="Q597" s="69" t="str">
        <f t="shared" si="20"/>
        <v/>
      </c>
      <c r="R597" s="98"/>
      <c r="S597" s="98"/>
      <c r="T597" s="98"/>
      <c r="U597" s="99"/>
      <c r="V597" s="98"/>
      <c r="W597" s="98"/>
      <c r="X597" s="100" t="str">
        <f t="shared" si="21"/>
        <v/>
      </c>
      <c r="Y597" s="101"/>
      <c r="Z597" s="102"/>
      <c r="AA597" s="102"/>
      <c r="AB597" s="102"/>
      <c r="AC597" s="103" t="str">
        <f>'94KMInput'!T733</f>
        <v/>
      </c>
      <c r="AD597" s="104">
        <f>'94KMInput'!V733-'94KMInput'!U733</f>
        <v>0</v>
      </c>
      <c r="AE597" s="105" t="str">
        <f t="shared" si="4"/>
        <v/>
      </c>
      <c r="AF597" s="106"/>
      <c r="AG597" s="107"/>
      <c r="AH597" s="108" t="str">
        <f>HYPERLINK('94KMInput'!AE732)</f>
        <v/>
      </c>
      <c r="AI597" s="108" t="str">
        <f>HYPERLINK('94KMInput'!AF732)</f>
        <v/>
      </c>
      <c r="AJ597" s="108" t="str">
        <f>HYPERLINK('94KMInput'!AG732)</f>
        <v/>
      </c>
      <c r="AK597" s="108" t="str">
        <f>HYPERLINK('94KMInput'!AH732)</f>
        <v/>
      </c>
      <c r="AL597" s="108" t="str">
        <f>HYPERLINK('94KMInput'!AI732)</f>
        <v/>
      </c>
      <c r="AM597" s="108" t="str">
        <f>HYPERLINK('94KMInput'!AJ732)</f>
        <v/>
      </c>
      <c r="AN597" s="108" t="str">
        <f>HYPERLINK('94KMInput'!AK732)</f>
        <v/>
      </c>
      <c r="AO597" s="108" t="str">
        <f>HYPERLINK('94KMInput'!AL732)</f>
        <v/>
      </c>
      <c r="AP597" s="88"/>
      <c r="AQ597" s="88"/>
      <c r="AR597" s="88"/>
      <c r="AS597" s="88"/>
      <c r="AT597" s="88"/>
      <c r="AU597" s="88"/>
      <c r="AV597" s="88"/>
      <c r="AW597" s="88"/>
      <c r="AX597" s="88"/>
      <c r="AY597" s="88"/>
      <c r="AZ597" s="88"/>
      <c r="BA597" s="88"/>
      <c r="BB597" s="88"/>
      <c r="BC597" s="88"/>
      <c r="BD597" s="88"/>
      <c r="BE597" s="88"/>
      <c r="BF597" s="88"/>
      <c r="BG597" s="88"/>
      <c r="BH597" s="88"/>
      <c r="BI597" s="88"/>
      <c r="BJ597" s="88"/>
      <c r="BK597" s="88"/>
      <c r="BL597" s="88"/>
      <c r="BM597" s="88"/>
      <c r="BN597" s="88"/>
      <c r="BO597" s="88"/>
      <c r="BP597" s="88"/>
      <c r="BQ597" s="88"/>
      <c r="BR597" s="88"/>
      <c r="BS597" s="88"/>
      <c r="BT597" s="88"/>
      <c r="BU597" s="88"/>
      <c r="BV597" s="88"/>
      <c r="BW597" s="88"/>
      <c r="BX597" s="88"/>
      <c r="BY597" s="88"/>
      <c r="BZ597" s="88"/>
      <c r="CA597" s="88"/>
      <c r="CB597" s="88"/>
      <c r="CC597" s="88"/>
      <c r="CD597" s="88"/>
      <c r="CE597" s="88"/>
      <c r="CF597" s="88"/>
      <c r="CG597" s="88"/>
      <c r="CH597" s="88"/>
      <c r="CI597" s="88"/>
      <c r="CJ597" s="88"/>
      <c r="CK597" s="88"/>
      <c r="CL597" s="88"/>
      <c r="CM597" s="88"/>
      <c r="CN597" s="88"/>
      <c r="CO597" s="88"/>
      <c r="CP597" s="88"/>
      <c r="CQ597" s="88"/>
      <c r="CR597" s="88"/>
      <c r="CS597" s="88"/>
      <c r="CT597" s="88"/>
      <c r="CU597" s="88"/>
      <c r="CV597" s="88"/>
      <c r="CW597" s="88"/>
      <c r="CX597" s="88"/>
      <c r="CY597" s="88"/>
      <c r="CZ597" s="88"/>
      <c r="DA597" s="88"/>
      <c r="DB597" s="88"/>
      <c r="DC597" s="88"/>
    </row>
    <row r="598" ht="10.5" customHeight="1">
      <c r="A598" s="87" t="str">
        <f t="shared" si="1"/>
        <v/>
      </c>
      <c r="B598" s="88" t="str">
        <f t="shared" si="2"/>
        <v/>
      </c>
      <c r="C598" s="88" t="str">
        <f t="shared" si="3"/>
        <v/>
      </c>
      <c r="D598" s="89" t="str">
        <f>'94KMInput'!B690</f>
        <v/>
      </c>
      <c r="E598" s="90" t="str">
        <f t="shared" si="19"/>
        <v/>
      </c>
      <c r="F598" s="91" t="str">
        <f>'94KMInput'!H690</f>
        <v/>
      </c>
      <c r="G598" s="90" t="str">
        <f>'94KMInput'!O690</f>
        <v/>
      </c>
      <c r="H598" s="90" t="str">
        <f>'94KMInput'!P690</f>
        <v/>
      </c>
      <c r="I598" s="90" t="str">
        <f>'94KMInput'!R690</f>
        <v/>
      </c>
      <c r="J598" s="91" t="str">
        <f>'94KMInput'!S690</f>
        <v/>
      </c>
      <c r="K598" s="92" t="str">
        <f>'94KMInput'!AD690</f>
        <v/>
      </c>
      <c r="L598" s="93"/>
      <c r="M598" s="94" t="str">
        <f>'94KMInput'!L690</f>
        <v/>
      </c>
      <c r="N598" s="90" t="str">
        <f>IF(M598="","",(IF(Q598='94KMInput'!K690,"","ERROR!")))</f>
        <v/>
      </c>
      <c r="O598" s="95"/>
      <c r="P598" s="96"/>
      <c r="Q598" s="69" t="str">
        <f t="shared" si="20"/>
        <v/>
      </c>
      <c r="R598" s="98"/>
      <c r="S598" s="98"/>
      <c r="T598" s="98"/>
      <c r="U598" s="99"/>
      <c r="V598" s="98"/>
      <c r="W598" s="98"/>
      <c r="X598" s="100" t="str">
        <f t="shared" si="21"/>
        <v/>
      </c>
      <c r="Y598" s="101"/>
      <c r="Z598" s="102"/>
      <c r="AA598" s="102"/>
      <c r="AB598" s="102"/>
      <c r="AC598" s="103" t="str">
        <f>'94KMInput'!T734</f>
        <v/>
      </c>
      <c r="AD598" s="104">
        <f>'94KMInput'!V734-'94KMInput'!U734</f>
        <v>0</v>
      </c>
      <c r="AE598" s="105" t="str">
        <f t="shared" si="4"/>
        <v/>
      </c>
      <c r="AF598" s="106"/>
      <c r="AG598" s="107"/>
      <c r="AH598" s="108" t="str">
        <f>HYPERLINK('94KMInput'!AE733)</f>
        <v/>
      </c>
      <c r="AI598" s="108" t="str">
        <f>HYPERLINK('94KMInput'!AF733)</f>
        <v/>
      </c>
      <c r="AJ598" s="108" t="str">
        <f>HYPERLINK('94KMInput'!AG733)</f>
        <v/>
      </c>
      <c r="AK598" s="108" t="str">
        <f>HYPERLINK('94KMInput'!AH733)</f>
        <v/>
      </c>
      <c r="AL598" s="108" t="str">
        <f>HYPERLINK('94KMInput'!AI733)</f>
        <v/>
      </c>
      <c r="AM598" s="108" t="str">
        <f>HYPERLINK('94KMInput'!AJ733)</f>
        <v/>
      </c>
      <c r="AN598" s="108" t="str">
        <f>HYPERLINK('94KMInput'!AK733)</f>
        <v/>
      </c>
      <c r="AO598" s="108" t="str">
        <f>HYPERLINK('94KMInput'!AL733)</f>
        <v/>
      </c>
      <c r="AP598" s="88"/>
      <c r="AQ598" s="88"/>
      <c r="AR598" s="88"/>
      <c r="AS598" s="88"/>
      <c r="AT598" s="88"/>
      <c r="AU598" s="88"/>
      <c r="AV598" s="88"/>
      <c r="AW598" s="88"/>
      <c r="AX598" s="88"/>
      <c r="AY598" s="88"/>
      <c r="AZ598" s="88"/>
      <c r="BA598" s="88"/>
      <c r="BB598" s="88"/>
      <c r="BC598" s="88"/>
      <c r="BD598" s="88"/>
      <c r="BE598" s="88"/>
      <c r="BF598" s="88"/>
      <c r="BG598" s="88"/>
      <c r="BH598" s="88"/>
      <c r="BI598" s="88"/>
      <c r="BJ598" s="88"/>
      <c r="BK598" s="88"/>
      <c r="BL598" s="88"/>
      <c r="BM598" s="88"/>
      <c r="BN598" s="88"/>
      <c r="BO598" s="88"/>
      <c r="BP598" s="88"/>
      <c r="BQ598" s="88"/>
      <c r="BR598" s="88"/>
      <c r="BS598" s="88"/>
      <c r="BT598" s="88"/>
      <c r="BU598" s="88"/>
      <c r="BV598" s="88"/>
      <c r="BW598" s="88"/>
      <c r="BX598" s="88"/>
      <c r="BY598" s="88"/>
      <c r="BZ598" s="88"/>
      <c r="CA598" s="88"/>
      <c r="CB598" s="88"/>
      <c r="CC598" s="88"/>
      <c r="CD598" s="88"/>
      <c r="CE598" s="88"/>
      <c r="CF598" s="88"/>
      <c r="CG598" s="88"/>
      <c r="CH598" s="88"/>
      <c r="CI598" s="88"/>
      <c r="CJ598" s="88"/>
      <c r="CK598" s="88"/>
      <c r="CL598" s="88"/>
      <c r="CM598" s="88"/>
      <c r="CN598" s="88"/>
      <c r="CO598" s="88"/>
      <c r="CP598" s="88"/>
      <c r="CQ598" s="88"/>
      <c r="CR598" s="88"/>
      <c r="CS598" s="88"/>
      <c r="CT598" s="88"/>
      <c r="CU598" s="88"/>
      <c r="CV598" s="88"/>
      <c r="CW598" s="88"/>
      <c r="CX598" s="88"/>
      <c r="CY598" s="88"/>
      <c r="CZ598" s="88"/>
      <c r="DA598" s="88"/>
      <c r="DB598" s="88"/>
      <c r="DC598" s="88"/>
    </row>
    <row r="599" ht="10.5" customHeight="1">
      <c r="A599" s="87" t="str">
        <f t="shared" si="1"/>
        <v/>
      </c>
      <c r="B599" s="88" t="str">
        <f t="shared" si="2"/>
        <v/>
      </c>
      <c r="C599" s="88" t="str">
        <f t="shared" si="3"/>
        <v/>
      </c>
      <c r="D599" s="89" t="str">
        <f>'94KMInput'!B691</f>
        <v/>
      </c>
      <c r="E599" s="90" t="str">
        <f t="shared" si="19"/>
        <v/>
      </c>
      <c r="F599" s="91" t="str">
        <f>'94KMInput'!H691</f>
        <v/>
      </c>
      <c r="G599" s="90" t="str">
        <f>'94KMInput'!O691</f>
        <v/>
      </c>
      <c r="H599" s="90" t="str">
        <f>'94KMInput'!P691</f>
        <v/>
      </c>
      <c r="I599" s="90" t="str">
        <f>'94KMInput'!R691</f>
        <v/>
      </c>
      <c r="J599" s="91" t="str">
        <f>'94KMInput'!S691</f>
        <v/>
      </c>
      <c r="K599" s="92" t="str">
        <f>'94KMInput'!AD691</f>
        <v/>
      </c>
      <c r="L599" s="93"/>
      <c r="M599" s="94" t="str">
        <f>'94KMInput'!L691</f>
        <v/>
      </c>
      <c r="N599" s="90" t="str">
        <f>IF(M599="","",(IF(Q599='94KMInput'!K691,"","ERROR!")))</f>
        <v/>
      </c>
      <c r="O599" s="95"/>
      <c r="P599" s="96"/>
      <c r="Q599" s="69" t="str">
        <f t="shared" si="20"/>
        <v/>
      </c>
      <c r="R599" s="98"/>
      <c r="S599" s="98"/>
      <c r="T599" s="98"/>
      <c r="U599" s="99"/>
      <c r="V599" s="98"/>
      <c r="W599" s="98"/>
      <c r="X599" s="100" t="str">
        <f t="shared" si="21"/>
        <v/>
      </c>
      <c r="Y599" s="101"/>
      <c r="Z599" s="102"/>
      <c r="AA599" s="102"/>
      <c r="AB599" s="102"/>
      <c r="AC599" s="103" t="str">
        <f>'94KMInput'!T735</f>
        <v/>
      </c>
      <c r="AD599" s="104">
        <f>'94KMInput'!V735-'94KMInput'!U735</f>
        <v>0</v>
      </c>
      <c r="AE599" s="105" t="str">
        <f t="shared" si="4"/>
        <v/>
      </c>
      <c r="AF599" s="106"/>
      <c r="AG599" s="107"/>
      <c r="AH599" s="108" t="str">
        <f>HYPERLINK('94KMInput'!AE734)</f>
        <v/>
      </c>
      <c r="AI599" s="108" t="str">
        <f>HYPERLINK('94KMInput'!AF734)</f>
        <v/>
      </c>
      <c r="AJ599" s="108" t="str">
        <f>HYPERLINK('94KMInput'!AG734)</f>
        <v/>
      </c>
      <c r="AK599" s="108" t="str">
        <f>HYPERLINK('94KMInput'!AH734)</f>
        <v/>
      </c>
      <c r="AL599" s="108" t="str">
        <f>HYPERLINK('94KMInput'!AI734)</f>
        <v/>
      </c>
      <c r="AM599" s="108" t="str">
        <f>HYPERLINK('94KMInput'!AJ734)</f>
        <v/>
      </c>
      <c r="AN599" s="108" t="str">
        <f>HYPERLINK('94KMInput'!AK734)</f>
        <v/>
      </c>
      <c r="AO599" s="108" t="str">
        <f>HYPERLINK('94KMInput'!AL734)</f>
        <v/>
      </c>
      <c r="AP599" s="88"/>
      <c r="AQ599" s="88"/>
      <c r="AR599" s="88"/>
      <c r="AS599" s="88"/>
      <c r="AT599" s="88"/>
      <c r="AU599" s="88"/>
      <c r="AV599" s="88"/>
      <c r="AW599" s="88"/>
      <c r="AX599" s="88"/>
      <c r="AY599" s="88"/>
      <c r="AZ599" s="88"/>
      <c r="BA599" s="88"/>
      <c r="BB599" s="88"/>
      <c r="BC599" s="88"/>
      <c r="BD599" s="88"/>
      <c r="BE599" s="88"/>
      <c r="BF599" s="88"/>
      <c r="BG599" s="88"/>
      <c r="BH599" s="88"/>
      <c r="BI599" s="88"/>
      <c r="BJ599" s="88"/>
      <c r="BK599" s="88"/>
      <c r="BL599" s="88"/>
      <c r="BM599" s="88"/>
      <c r="BN599" s="88"/>
      <c r="BO599" s="88"/>
      <c r="BP599" s="88"/>
      <c r="BQ599" s="88"/>
      <c r="BR599" s="88"/>
      <c r="BS599" s="88"/>
      <c r="BT599" s="88"/>
      <c r="BU599" s="88"/>
      <c r="BV599" s="88"/>
      <c r="BW599" s="88"/>
      <c r="BX599" s="88"/>
      <c r="BY599" s="88"/>
      <c r="BZ599" s="88"/>
      <c r="CA599" s="88"/>
      <c r="CB599" s="88"/>
      <c r="CC599" s="88"/>
      <c r="CD599" s="88"/>
      <c r="CE599" s="88"/>
      <c r="CF599" s="88"/>
      <c r="CG599" s="88"/>
      <c r="CH599" s="88"/>
      <c r="CI599" s="88"/>
      <c r="CJ599" s="88"/>
      <c r="CK599" s="88"/>
      <c r="CL599" s="88"/>
      <c r="CM599" s="88"/>
      <c r="CN599" s="88"/>
      <c r="CO599" s="88"/>
      <c r="CP599" s="88"/>
      <c r="CQ599" s="88"/>
      <c r="CR599" s="88"/>
      <c r="CS599" s="88"/>
      <c r="CT599" s="88"/>
      <c r="CU599" s="88"/>
      <c r="CV599" s="88"/>
      <c r="CW599" s="88"/>
      <c r="CX599" s="88"/>
      <c r="CY599" s="88"/>
      <c r="CZ599" s="88"/>
      <c r="DA599" s="88"/>
      <c r="DB599" s="88"/>
      <c r="DC599" s="88"/>
    </row>
    <row r="600" ht="10.5" customHeight="1">
      <c r="A600" s="87" t="str">
        <f t="shared" si="1"/>
        <v/>
      </c>
      <c r="B600" s="88" t="str">
        <f t="shared" si="2"/>
        <v/>
      </c>
      <c r="C600" s="88" t="str">
        <f t="shared" si="3"/>
        <v/>
      </c>
      <c r="D600" s="89" t="str">
        <f>'94KMInput'!B692</f>
        <v/>
      </c>
      <c r="E600" s="90" t="str">
        <f t="shared" si="19"/>
        <v/>
      </c>
      <c r="F600" s="91" t="str">
        <f>'94KMInput'!H692</f>
        <v/>
      </c>
      <c r="G600" s="90" t="str">
        <f>'94KMInput'!O692</f>
        <v/>
      </c>
      <c r="H600" s="90" t="str">
        <f>'94KMInput'!P692</f>
        <v/>
      </c>
      <c r="I600" s="90" t="str">
        <f>'94KMInput'!R692</f>
        <v/>
      </c>
      <c r="J600" s="91" t="str">
        <f>'94KMInput'!S692</f>
        <v/>
      </c>
      <c r="K600" s="92" t="str">
        <f>'94KMInput'!AD692</f>
        <v/>
      </c>
      <c r="L600" s="93"/>
      <c r="M600" s="94" t="str">
        <f>'94KMInput'!L692</f>
        <v/>
      </c>
      <c r="N600" s="90" t="str">
        <f>IF(M600="","",(IF(Q600='94KMInput'!K692,"","ERROR!")))</f>
        <v/>
      </c>
      <c r="O600" s="95"/>
      <c r="P600" s="96"/>
      <c r="Q600" s="69" t="str">
        <f t="shared" si="20"/>
        <v/>
      </c>
      <c r="R600" s="98"/>
      <c r="S600" s="98"/>
      <c r="T600" s="98"/>
      <c r="U600" s="99"/>
      <c r="V600" s="98"/>
      <c r="W600" s="98"/>
      <c r="X600" s="100" t="str">
        <f t="shared" si="21"/>
        <v/>
      </c>
      <c r="Y600" s="101"/>
      <c r="Z600" s="102"/>
      <c r="AA600" s="102"/>
      <c r="AB600" s="102"/>
      <c r="AC600" s="103" t="str">
        <f>'94KMInput'!T736</f>
        <v/>
      </c>
      <c r="AD600" s="104">
        <f>'94KMInput'!V736-'94KMInput'!U736</f>
        <v>0</v>
      </c>
      <c r="AE600" s="105" t="str">
        <f t="shared" si="4"/>
        <v/>
      </c>
      <c r="AF600" s="106"/>
      <c r="AG600" s="107"/>
      <c r="AH600" s="108" t="str">
        <f>HYPERLINK('94KMInput'!AE735)</f>
        <v/>
      </c>
      <c r="AI600" s="108" t="str">
        <f>HYPERLINK('94KMInput'!AF735)</f>
        <v/>
      </c>
      <c r="AJ600" s="108" t="str">
        <f>HYPERLINK('94KMInput'!AG735)</f>
        <v/>
      </c>
      <c r="AK600" s="108" t="str">
        <f>HYPERLINK('94KMInput'!AH735)</f>
        <v/>
      </c>
      <c r="AL600" s="108" t="str">
        <f>HYPERLINK('94KMInput'!AI735)</f>
        <v/>
      </c>
      <c r="AM600" s="108" t="str">
        <f>HYPERLINK('94KMInput'!AJ735)</f>
        <v/>
      </c>
      <c r="AN600" s="108" t="str">
        <f>HYPERLINK('94KMInput'!AK735)</f>
        <v/>
      </c>
      <c r="AO600" s="108" t="str">
        <f>HYPERLINK('94KMInput'!AL735)</f>
        <v/>
      </c>
      <c r="AP600" s="88"/>
      <c r="AQ600" s="88"/>
      <c r="AR600" s="88"/>
      <c r="AS600" s="88"/>
      <c r="AT600" s="88"/>
      <c r="AU600" s="88"/>
      <c r="AV600" s="88"/>
      <c r="AW600" s="88"/>
      <c r="AX600" s="88"/>
      <c r="AY600" s="88"/>
      <c r="AZ600" s="88"/>
      <c r="BA600" s="88"/>
      <c r="BB600" s="88"/>
      <c r="BC600" s="88"/>
      <c r="BD600" s="88"/>
      <c r="BE600" s="88"/>
      <c r="BF600" s="88"/>
      <c r="BG600" s="88"/>
      <c r="BH600" s="88"/>
      <c r="BI600" s="88"/>
      <c r="BJ600" s="88"/>
      <c r="BK600" s="88"/>
      <c r="BL600" s="88"/>
      <c r="BM600" s="88"/>
      <c r="BN600" s="88"/>
      <c r="BO600" s="88"/>
      <c r="BP600" s="88"/>
      <c r="BQ600" s="88"/>
      <c r="BR600" s="88"/>
      <c r="BS600" s="88"/>
      <c r="BT600" s="88"/>
      <c r="BU600" s="88"/>
      <c r="BV600" s="88"/>
      <c r="BW600" s="88"/>
      <c r="BX600" s="88"/>
      <c r="BY600" s="88"/>
      <c r="BZ600" s="88"/>
      <c r="CA600" s="88"/>
      <c r="CB600" s="88"/>
      <c r="CC600" s="88"/>
      <c r="CD600" s="88"/>
      <c r="CE600" s="88"/>
      <c r="CF600" s="88"/>
      <c r="CG600" s="88"/>
      <c r="CH600" s="88"/>
      <c r="CI600" s="88"/>
      <c r="CJ600" s="88"/>
      <c r="CK600" s="88"/>
      <c r="CL600" s="88"/>
      <c r="CM600" s="88"/>
      <c r="CN600" s="88"/>
      <c r="CO600" s="88"/>
      <c r="CP600" s="88"/>
      <c r="CQ600" s="88"/>
      <c r="CR600" s="88"/>
      <c r="CS600" s="88"/>
      <c r="CT600" s="88"/>
      <c r="CU600" s="88"/>
      <c r="CV600" s="88"/>
      <c r="CW600" s="88"/>
      <c r="CX600" s="88"/>
      <c r="CY600" s="88"/>
      <c r="CZ600" s="88"/>
      <c r="DA600" s="88"/>
      <c r="DB600" s="88"/>
      <c r="DC600" s="88"/>
    </row>
    <row r="601" ht="10.5" customHeight="1">
      <c r="A601" s="87" t="str">
        <f t="shared" si="1"/>
        <v/>
      </c>
      <c r="B601" s="88" t="str">
        <f t="shared" si="2"/>
        <v/>
      </c>
      <c r="C601" s="88" t="str">
        <f t="shared" si="3"/>
        <v/>
      </c>
      <c r="D601" s="89" t="str">
        <f>'94KMInput'!B693</f>
        <v/>
      </c>
      <c r="E601" s="90" t="str">
        <f t="shared" si="19"/>
        <v/>
      </c>
      <c r="F601" s="91" t="str">
        <f>'94KMInput'!H693</f>
        <v/>
      </c>
      <c r="G601" s="90" t="str">
        <f>'94KMInput'!O693</f>
        <v/>
      </c>
      <c r="H601" s="90" t="str">
        <f>'94KMInput'!P693</f>
        <v/>
      </c>
      <c r="I601" s="90" t="str">
        <f>'94KMInput'!R693</f>
        <v/>
      </c>
      <c r="J601" s="91" t="str">
        <f>'94KMInput'!S693</f>
        <v/>
      </c>
      <c r="K601" s="92" t="str">
        <f>'94KMInput'!AD693</f>
        <v/>
      </c>
      <c r="L601" s="93"/>
      <c r="M601" s="94" t="str">
        <f>'94KMInput'!L693</f>
        <v/>
      </c>
      <c r="N601" s="90" t="str">
        <f>IF(M601="","",(IF(Q601='94KMInput'!K693,"","ERROR!")))</f>
        <v/>
      </c>
      <c r="O601" s="95"/>
      <c r="P601" s="96"/>
      <c r="Q601" s="69" t="str">
        <f t="shared" si="20"/>
        <v/>
      </c>
      <c r="R601" s="98"/>
      <c r="S601" s="98"/>
      <c r="T601" s="98"/>
      <c r="U601" s="99"/>
      <c r="V601" s="98"/>
      <c r="W601" s="98"/>
      <c r="X601" s="100" t="str">
        <f t="shared" si="21"/>
        <v/>
      </c>
      <c r="Y601" s="101"/>
      <c r="Z601" s="102"/>
      <c r="AA601" s="102"/>
      <c r="AB601" s="102"/>
      <c r="AC601" s="103" t="str">
        <f>'94KMInput'!T737</f>
        <v/>
      </c>
      <c r="AD601" s="104">
        <f>'94KMInput'!V737-'94KMInput'!U737</f>
        <v>0</v>
      </c>
      <c r="AE601" s="105" t="str">
        <f t="shared" si="4"/>
        <v/>
      </c>
      <c r="AF601" s="106"/>
      <c r="AG601" s="107"/>
      <c r="AH601" s="108" t="str">
        <f>HYPERLINK('94KMInput'!AE736)</f>
        <v/>
      </c>
      <c r="AI601" s="108" t="str">
        <f>HYPERLINK('94KMInput'!AF736)</f>
        <v/>
      </c>
      <c r="AJ601" s="108" t="str">
        <f>HYPERLINK('94KMInput'!AG736)</f>
        <v/>
      </c>
      <c r="AK601" s="108" t="str">
        <f>HYPERLINK('94KMInput'!AH736)</f>
        <v/>
      </c>
      <c r="AL601" s="108" t="str">
        <f>HYPERLINK('94KMInput'!AI736)</f>
        <v/>
      </c>
      <c r="AM601" s="108" t="str">
        <f>HYPERLINK('94KMInput'!AJ736)</f>
        <v/>
      </c>
      <c r="AN601" s="108" t="str">
        <f>HYPERLINK('94KMInput'!AK736)</f>
        <v/>
      </c>
      <c r="AO601" s="108" t="str">
        <f>HYPERLINK('94KMInput'!AL736)</f>
        <v/>
      </c>
      <c r="AP601" s="88"/>
      <c r="AQ601" s="88"/>
      <c r="AR601" s="88"/>
      <c r="AS601" s="88"/>
      <c r="AT601" s="88"/>
      <c r="AU601" s="88"/>
      <c r="AV601" s="88"/>
      <c r="AW601" s="88"/>
      <c r="AX601" s="88"/>
      <c r="AY601" s="88"/>
      <c r="AZ601" s="88"/>
      <c r="BA601" s="88"/>
      <c r="BB601" s="88"/>
      <c r="BC601" s="88"/>
      <c r="BD601" s="88"/>
      <c r="BE601" s="88"/>
      <c r="BF601" s="88"/>
      <c r="BG601" s="88"/>
      <c r="BH601" s="88"/>
      <c r="BI601" s="88"/>
      <c r="BJ601" s="88"/>
      <c r="BK601" s="88"/>
      <c r="BL601" s="88"/>
      <c r="BM601" s="88"/>
      <c r="BN601" s="88"/>
      <c r="BO601" s="88"/>
      <c r="BP601" s="88"/>
      <c r="BQ601" s="88"/>
      <c r="BR601" s="88"/>
      <c r="BS601" s="88"/>
      <c r="BT601" s="88"/>
      <c r="BU601" s="88"/>
      <c r="BV601" s="88"/>
      <c r="BW601" s="88"/>
      <c r="BX601" s="88"/>
      <c r="BY601" s="88"/>
      <c r="BZ601" s="88"/>
      <c r="CA601" s="88"/>
      <c r="CB601" s="88"/>
      <c r="CC601" s="88"/>
      <c r="CD601" s="88"/>
      <c r="CE601" s="88"/>
      <c r="CF601" s="88"/>
      <c r="CG601" s="88"/>
      <c r="CH601" s="88"/>
      <c r="CI601" s="88"/>
      <c r="CJ601" s="88"/>
      <c r="CK601" s="88"/>
      <c r="CL601" s="88"/>
      <c r="CM601" s="88"/>
      <c r="CN601" s="88"/>
      <c r="CO601" s="88"/>
      <c r="CP601" s="88"/>
      <c r="CQ601" s="88"/>
      <c r="CR601" s="88"/>
      <c r="CS601" s="88"/>
      <c r="CT601" s="88"/>
      <c r="CU601" s="88"/>
      <c r="CV601" s="88"/>
      <c r="CW601" s="88"/>
      <c r="CX601" s="88"/>
      <c r="CY601" s="88"/>
      <c r="CZ601" s="88"/>
      <c r="DA601" s="88"/>
      <c r="DB601" s="88"/>
      <c r="DC601" s="88"/>
    </row>
    <row r="602" ht="10.5" customHeight="1">
      <c r="A602" s="87" t="str">
        <f t="shared" si="1"/>
        <v/>
      </c>
      <c r="B602" s="88" t="str">
        <f t="shared" si="2"/>
        <v/>
      </c>
      <c r="C602" s="88" t="str">
        <f t="shared" si="3"/>
        <v/>
      </c>
      <c r="D602" s="89" t="str">
        <f>'94KMInput'!B694</f>
        <v/>
      </c>
      <c r="E602" s="90" t="str">
        <f t="shared" si="19"/>
        <v/>
      </c>
      <c r="F602" s="91" t="str">
        <f>'94KMInput'!H694</f>
        <v/>
      </c>
      <c r="G602" s="90" t="str">
        <f>'94KMInput'!O694</f>
        <v/>
      </c>
      <c r="H602" s="90" t="str">
        <f>'94KMInput'!P694</f>
        <v/>
      </c>
      <c r="I602" s="90" t="str">
        <f>'94KMInput'!R694</f>
        <v/>
      </c>
      <c r="J602" s="91" t="str">
        <f>'94KMInput'!S694</f>
        <v/>
      </c>
      <c r="K602" s="92" t="str">
        <f>'94KMInput'!AD694</f>
        <v/>
      </c>
      <c r="L602" s="93"/>
      <c r="M602" s="94" t="str">
        <f>'94KMInput'!L694</f>
        <v/>
      </c>
      <c r="N602" s="90" t="str">
        <f>IF(M602="","",(IF(Q602='94KMInput'!K694,"","ERROR!")))</f>
        <v/>
      </c>
      <c r="O602" s="95"/>
      <c r="P602" s="96"/>
      <c r="Q602" s="69" t="str">
        <f t="shared" si="20"/>
        <v/>
      </c>
      <c r="R602" s="98"/>
      <c r="S602" s="98"/>
      <c r="T602" s="98"/>
      <c r="U602" s="99"/>
      <c r="V602" s="98"/>
      <c r="W602" s="98"/>
      <c r="X602" s="100" t="str">
        <f t="shared" si="21"/>
        <v/>
      </c>
      <c r="Y602" s="101"/>
      <c r="Z602" s="102"/>
      <c r="AA602" s="102"/>
      <c r="AB602" s="102"/>
      <c r="AC602" s="103" t="str">
        <f>'94KMInput'!T738</f>
        <v/>
      </c>
      <c r="AD602" s="104">
        <f>'94KMInput'!V738-'94KMInput'!U738</f>
        <v>0</v>
      </c>
      <c r="AE602" s="105" t="str">
        <f t="shared" si="4"/>
        <v/>
      </c>
      <c r="AF602" s="106"/>
      <c r="AG602" s="107"/>
      <c r="AH602" s="108" t="str">
        <f>HYPERLINK('94KMInput'!AE737)</f>
        <v/>
      </c>
      <c r="AI602" s="108" t="str">
        <f>HYPERLINK('94KMInput'!AF737)</f>
        <v/>
      </c>
      <c r="AJ602" s="108" t="str">
        <f>HYPERLINK('94KMInput'!AG737)</f>
        <v/>
      </c>
      <c r="AK602" s="108" t="str">
        <f>HYPERLINK('94KMInput'!AH737)</f>
        <v/>
      </c>
      <c r="AL602" s="108" t="str">
        <f>HYPERLINK('94KMInput'!AI737)</f>
        <v/>
      </c>
      <c r="AM602" s="108" t="str">
        <f>HYPERLINK('94KMInput'!AJ737)</f>
        <v/>
      </c>
      <c r="AN602" s="108" t="str">
        <f>HYPERLINK('94KMInput'!AK737)</f>
        <v/>
      </c>
      <c r="AO602" s="108" t="str">
        <f>HYPERLINK('94KMInput'!AL737)</f>
        <v/>
      </c>
      <c r="AP602" s="88"/>
      <c r="AQ602" s="88"/>
      <c r="AR602" s="88"/>
      <c r="AS602" s="88"/>
      <c r="AT602" s="88"/>
      <c r="AU602" s="88"/>
      <c r="AV602" s="88"/>
      <c r="AW602" s="88"/>
      <c r="AX602" s="88"/>
      <c r="AY602" s="88"/>
      <c r="AZ602" s="88"/>
      <c r="BA602" s="88"/>
      <c r="BB602" s="88"/>
      <c r="BC602" s="88"/>
      <c r="BD602" s="88"/>
      <c r="BE602" s="88"/>
      <c r="BF602" s="88"/>
      <c r="BG602" s="88"/>
      <c r="BH602" s="88"/>
      <c r="BI602" s="88"/>
      <c r="BJ602" s="88"/>
      <c r="BK602" s="88"/>
      <c r="BL602" s="88"/>
      <c r="BM602" s="88"/>
      <c r="BN602" s="88"/>
      <c r="BO602" s="88"/>
      <c r="BP602" s="88"/>
      <c r="BQ602" s="88"/>
      <c r="BR602" s="88"/>
      <c r="BS602" s="88"/>
      <c r="BT602" s="88"/>
      <c r="BU602" s="88"/>
      <c r="BV602" s="88"/>
      <c r="BW602" s="88"/>
      <c r="BX602" s="88"/>
      <c r="BY602" s="88"/>
      <c r="BZ602" s="88"/>
      <c r="CA602" s="88"/>
      <c r="CB602" s="88"/>
      <c r="CC602" s="88"/>
      <c r="CD602" s="88"/>
      <c r="CE602" s="88"/>
      <c r="CF602" s="88"/>
      <c r="CG602" s="88"/>
      <c r="CH602" s="88"/>
      <c r="CI602" s="88"/>
      <c r="CJ602" s="88"/>
      <c r="CK602" s="88"/>
      <c r="CL602" s="88"/>
      <c r="CM602" s="88"/>
      <c r="CN602" s="88"/>
      <c r="CO602" s="88"/>
      <c r="CP602" s="88"/>
      <c r="CQ602" s="88"/>
      <c r="CR602" s="88"/>
      <c r="CS602" s="88"/>
      <c r="CT602" s="88"/>
      <c r="CU602" s="88"/>
      <c r="CV602" s="88"/>
      <c r="CW602" s="88"/>
      <c r="CX602" s="88"/>
      <c r="CY602" s="88"/>
      <c r="CZ602" s="88"/>
      <c r="DA602" s="88"/>
      <c r="DB602" s="88"/>
      <c r="DC602" s="88"/>
    </row>
    <row r="603" ht="10.5" customHeight="1">
      <c r="A603" s="87" t="str">
        <f t="shared" si="1"/>
        <v/>
      </c>
      <c r="B603" s="88" t="str">
        <f t="shared" si="2"/>
        <v/>
      </c>
      <c r="C603" s="88" t="str">
        <f t="shared" si="3"/>
        <v/>
      </c>
      <c r="D603" s="89" t="str">
        <f>'94KMInput'!B695</f>
        <v/>
      </c>
      <c r="E603" s="90" t="str">
        <f t="shared" si="19"/>
        <v/>
      </c>
      <c r="F603" s="91" t="str">
        <f>'94KMInput'!H695</f>
        <v/>
      </c>
      <c r="G603" s="90" t="str">
        <f>'94KMInput'!O695</f>
        <v/>
      </c>
      <c r="H603" s="90" t="str">
        <f>'94KMInput'!P695</f>
        <v/>
      </c>
      <c r="I603" s="90" t="str">
        <f>'94KMInput'!R695</f>
        <v/>
      </c>
      <c r="J603" s="91" t="str">
        <f>'94KMInput'!S695</f>
        <v/>
      </c>
      <c r="K603" s="92" t="str">
        <f>'94KMInput'!AD695</f>
        <v/>
      </c>
      <c r="L603" s="93"/>
      <c r="M603" s="94" t="str">
        <f>'94KMInput'!L695</f>
        <v/>
      </c>
      <c r="N603" s="90" t="str">
        <f>IF(M603="","",(IF(Q603='94KMInput'!K695,"","ERROR!")))</f>
        <v/>
      </c>
      <c r="O603" s="95"/>
      <c r="P603" s="96"/>
      <c r="Q603" s="69" t="str">
        <f t="shared" si="20"/>
        <v/>
      </c>
      <c r="R603" s="98"/>
      <c r="S603" s="98"/>
      <c r="T603" s="98"/>
      <c r="U603" s="99"/>
      <c r="V603" s="98"/>
      <c r="W603" s="98"/>
      <c r="X603" s="100" t="str">
        <f t="shared" si="21"/>
        <v/>
      </c>
      <c r="Y603" s="101"/>
      <c r="Z603" s="102"/>
      <c r="AA603" s="102"/>
      <c r="AB603" s="102"/>
      <c r="AC603" s="103" t="str">
        <f>'94KMInput'!T739</f>
        <v/>
      </c>
      <c r="AD603" s="104">
        <f>'94KMInput'!V739-'94KMInput'!U739</f>
        <v>0</v>
      </c>
      <c r="AE603" s="105" t="str">
        <f t="shared" si="4"/>
        <v/>
      </c>
      <c r="AF603" s="106"/>
      <c r="AG603" s="107"/>
      <c r="AH603" s="108" t="str">
        <f>HYPERLINK('94KMInput'!AE738)</f>
        <v/>
      </c>
      <c r="AI603" s="108" t="str">
        <f>HYPERLINK('94KMInput'!AF738)</f>
        <v/>
      </c>
      <c r="AJ603" s="108" t="str">
        <f>HYPERLINK('94KMInput'!AG738)</f>
        <v/>
      </c>
      <c r="AK603" s="108" t="str">
        <f>HYPERLINK('94KMInput'!AH738)</f>
        <v/>
      </c>
      <c r="AL603" s="108" t="str">
        <f>HYPERLINK('94KMInput'!AI738)</f>
        <v/>
      </c>
      <c r="AM603" s="108" t="str">
        <f>HYPERLINK('94KMInput'!AJ738)</f>
        <v/>
      </c>
      <c r="AN603" s="108" t="str">
        <f>HYPERLINK('94KMInput'!AK738)</f>
        <v/>
      </c>
      <c r="AO603" s="108" t="str">
        <f>HYPERLINK('94KMInput'!AL738)</f>
        <v/>
      </c>
      <c r="AP603" s="88"/>
      <c r="AQ603" s="88"/>
      <c r="AR603" s="88"/>
      <c r="AS603" s="88"/>
      <c r="AT603" s="88"/>
      <c r="AU603" s="88"/>
      <c r="AV603" s="88"/>
      <c r="AW603" s="88"/>
      <c r="AX603" s="88"/>
      <c r="AY603" s="88"/>
      <c r="AZ603" s="88"/>
      <c r="BA603" s="88"/>
      <c r="BB603" s="88"/>
      <c r="BC603" s="88"/>
      <c r="BD603" s="88"/>
      <c r="BE603" s="88"/>
      <c r="BF603" s="88"/>
      <c r="BG603" s="88"/>
      <c r="BH603" s="88"/>
      <c r="BI603" s="88"/>
      <c r="BJ603" s="88"/>
      <c r="BK603" s="88"/>
      <c r="BL603" s="88"/>
      <c r="BM603" s="88"/>
      <c r="BN603" s="88"/>
      <c r="BO603" s="88"/>
      <c r="BP603" s="88"/>
      <c r="BQ603" s="88"/>
      <c r="BR603" s="88"/>
      <c r="BS603" s="88"/>
      <c r="BT603" s="88"/>
      <c r="BU603" s="88"/>
      <c r="BV603" s="88"/>
      <c r="BW603" s="88"/>
      <c r="BX603" s="88"/>
      <c r="BY603" s="88"/>
      <c r="BZ603" s="88"/>
      <c r="CA603" s="88"/>
      <c r="CB603" s="88"/>
      <c r="CC603" s="88"/>
      <c r="CD603" s="88"/>
      <c r="CE603" s="88"/>
      <c r="CF603" s="88"/>
      <c r="CG603" s="88"/>
      <c r="CH603" s="88"/>
      <c r="CI603" s="88"/>
      <c r="CJ603" s="88"/>
      <c r="CK603" s="88"/>
      <c r="CL603" s="88"/>
      <c r="CM603" s="88"/>
      <c r="CN603" s="88"/>
      <c r="CO603" s="88"/>
      <c r="CP603" s="88"/>
      <c r="CQ603" s="88"/>
      <c r="CR603" s="88"/>
      <c r="CS603" s="88"/>
      <c r="CT603" s="88"/>
      <c r="CU603" s="88"/>
      <c r="CV603" s="88"/>
      <c r="CW603" s="88"/>
      <c r="CX603" s="88"/>
      <c r="CY603" s="88"/>
      <c r="CZ603" s="88"/>
      <c r="DA603" s="88"/>
      <c r="DB603" s="88"/>
      <c r="DC603" s="88"/>
    </row>
    <row r="604" ht="10.5" customHeight="1">
      <c r="A604" s="87" t="str">
        <f t="shared" si="1"/>
        <v/>
      </c>
      <c r="B604" s="88" t="str">
        <f t="shared" si="2"/>
        <v/>
      </c>
      <c r="C604" s="88" t="str">
        <f t="shared" si="3"/>
        <v/>
      </c>
      <c r="D604" s="89" t="str">
        <f>'94KMInput'!B696</f>
        <v/>
      </c>
      <c r="E604" s="90" t="str">
        <f t="shared" si="19"/>
        <v/>
      </c>
      <c r="F604" s="91" t="str">
        <f>'94KMInput'!H696</f>
        <v/>
      </c>
      <c r="G604" s="90" t="str">
        <f>'94KMInput'!O696</f>
        <v/>
      </c>
      <c r="H604" s="90" t="str">
        <f>'94KMInput'!P696</f>
        <v/>
      </c>
      <c r="I604" s="90" t="str">
        <f>'94KMInput'!R696</f>
        <v/>
      </c>
      <c r="J604" s="91" t="str">
        <f>'94KMInput'!S696</f>
        <v/>
      </c>
      <c r="K604" s="92" t="str">
        <f>'94KMInput'!AD696</f>
        <v/>
      </c>
      <c r="L604" s="93"/>
      <c r="M604" s="94" t="str">
        <f>'94KMInput'!L696</f>
        <v/>
      </c>
      <c r="N604" s="90" t="str">
        <f>IF(M604="","",(IF(Q604='94KMInput'!K696,"","ERROR!")))</f>
        <v/>
      </c>
      <c r="O604" s="95"/>
      <c r="P604" s="96"/>
      <c r="Q604" s="69" t="str">
        <f t="shared" si="20"/>
        <v/>
      </c>
      <c r="R604" s="98"/>
      <c r="S604" s="98"/>
      <c r="T604" s="98"/>
      <c r="U604" s="99"/>
      <c r="V604" s="98"/>
      <c r="W604" s="98"/>
      <c r="X604" s="100" t="str">
        <f t="shared" si="21"/>
        <v/>
      </c>
      <c r="Y604" s="101"/>
      <c r="Z604" s="102"/>
      <c r="AA604" s="102"/>
      <c r="AB604" s="102"/>
      <c r="AC604" s="103" t="str">
        <f>'94KMInput'!T740</f>
        <v/>
      </c>
      <c r="AD604" s="104">
        <f>'94KMInput'!V740-'94KMInput'!U740</f>
        <v>0</v>
      </c>
      <c r="AE604" s="105" t="str">
        <f t="shared" si="4"/>
        <v/>
      </c>
      <c r="AF604" s="106"/>
      <c r="AG604" s="107"/>
      <c r="AH604" s="108" t="str">
        <f>HYPERLINK('94KMInput'!AE739)</f>
        <v/>
      </c>
      <c r="AI604" s="108" t="str">
        <f>HYPERLINK('94KMInput'!AF739)</f>
        <v/>
      </c>
      <c r="AJ604" s="108" t="str">
        <f>HYPERLINK('94KMInput'!AG739)</f>
        <v/>
      </c>
      <c r="AK604" s="108" t="str">
        <f>HYPERLINK('94KMInput'!AH739)</f>
        <v/>
      </c>
      <c r="AL604" s="108" t="str">
        <f>HYPERLINK('94KMInput'!AI739)</f>
        <v/>
      </c>
      <c r="AM604" s="108" t="str">
        <f>HYPERLINK('94KMInput'!AJ739)</f>
        <v/>
      </c>
      <c r="AN604" s="108" t="str">
        <f>HYPERLINK('94KMInput'!AK739)</f>
        <v/>
      </c>
      <c r="AO604" s="108" t="str">
        <f>HYPERLINK('94KMInput'!AL739)</f>
        <v/>
      </c>
      <c r="AP604" s="88"/>
      <c r="AQ604" s="88"/>
      <c r="AR604" s="88"/>
      <c r="AS604" s="88"/>
      <c r="AT604" s="88"/>
      <c r="AU604" s="88"/>
      <c r="AV604" s="88"/>
      <c r="AW604" s="88"/>
      <c r="AX604" s="88"/>
      <c r="AY604" s="88"/>
      <c r="AZ604" s="88"/>
      <c r="BA604" s="88"/>
      <c r="BB604" s="88"/>
      <c r="BC604" s="88"/>
      <c r="BD604" s="88"/>
      <c r="BE604" s="88"/>
      <c r="BF604" s="88"/>
      <c r="BG604" s="88"/>
      <c r="BH604" s="88"/>
      <c r="BI604" s="88"/>
      <c r="BJ604" s="88"/>
      <c r="BK604" s="88"/>
      <c r="BL604" s="88"/>
      <c r="BM604" s="88"/>
      <c r="BN604" s="88"/>
      <c r="BO604" s="88"/>
      <c r="BP604" s="88"/>
      <c r="BQ604" s="88"/>
      <c r="BR604" s="88"/>
      <c r="BS604" s="88"/>
      <c r="BT604" s="88"/>
      <c r="BU604" s="88"/>
      <c r="BV604" s="88"/>
      <c r="BW604" s="88"/>
      <c r="BX604" s="88"/>
      <c r="BY604" s="88"/>
      <c r="BZ604" s="88"/>
      <c r="CA604" s="88"/>
      <c r="CB604" s="88"/>
      <c r="CC604" s="88"/>
      <c r="CD604" s="88"/>
      <c r="CE604" s="88"/>
      <c r="CF604" s="88"/>
      <c r="CG604" s="88"/>
      <c r="CH604" s="88"/>
      <c r="CI604" s="88"/>
      <c r="CJ604" s="88"/>
      <c r="CK604" s="88"/>
      <c r="CL604" s="88"/>
      <c r="CM604" s="88"/>
      <c r="CN604" s="88"/>
      <c r="CO604" s="88"/>
      <c r="CP604" s="88"/>
      <c r="CQ604" s="88"/>
      <c r="CR604" s="88"/>
      <c r="CS604" s="88"/>
      <c r="CT604" s="88"/>
      <c r="CU604" s="88"/>
      <c r="CV604" s="88"/>
      <c r="CW604" s="88"/>
      <c r="CX604" s="88"/>
      <c r="CY604" s="88"/>
      <c r="CZ604" s="88"/>
      <c r="DA604" s="88"/>
      <c r="DB604" s="88"/>
      <c r="DC604" s="88"/>
    </row>
    <row r="605" ht="10.5" customHeight="1">
      <c r="A605" s="87" t="str">
        <f t="shared" si="1"/>
        <v/>
      </c>
      <c r="B605" s="88" t="str">
        <f t="shared" si="2"/>
        <v/>
      </c>
      <c r="C605" s="88" t="str">
        <f t="shared" si="3"/>
        <v/>
      </c>
      <c r="D605" s="89" t="str">
        <f>'94KMInput'!B697</f>
        <v/>
      </c>
      <c r="E605" s="90" t="str">
        <f t="shared" si="19"/>
        <v/>
      </c>
      <c r="F605" s="91" t="str">
        <f>'94KMInput'!H697</f>
        <v/>
      </c>
      <c r="G605" s="90" t="str">
        <f>'94KMInput'!O697</f>
        <v/>
      </c>
      <c r="H605" s="90" t="str">
        <f>'94KMInput'!P697</f>
        <v/>
      </c>
      <c r="I605" s="90" t="str">
        <f>'94KMInput'!R697</f>
        <v/>
      </c>
      <c r="J605" s="91" t="str">
        <f>'94KMInput'!S697</f>
        <v/>
      </c>
      <c r="K605" s="92" t="str">
        <f>'94KMInput'!AD697</f>
        <v/>
      </c>
      <c r="L605" s="93"/>
      <c r="M605" s="94" t="str">
        <f>'94KMInput'!L697</f>
        <v/>
      </c>
      <c r="N605" s="90" t="str">
        <f>IF(M605="","",(IF(Q605='94KMInput'!K697,"","ERROR!")))</f>
        <v/>
      </c>
      <c r="O605" s="95"/>
      <c r="P605" s="96"/>
      <c r="Q605" s="69" t="str">
        <f t="shared" si="20"/>
        <v/>
      </c>
      <c r="R605" s="98"/>
      <c r="S605" s="98"/>
      <c r="T605" s="98"/>
      <c r="U605" s="99"/>
      <c r="V605" s="98"/>
      <c r="W605" s="98"/>
      <c r="X605" s="100" t="str">
        <f t="shared" si="21"/>
        <v/>
      </c>
      <c r="Y605" s="101"/>
      <c r="Z605" s="102"/>
      <c r="AA605" s="102"/>
      <c r="AB605" s="102"/>
      <c r="AC605" s="103" t="str">
        <f>'94KMInput'!T741</f>
        <v/>
      </c>
      <c r="AD605" s="104">
        <f>'94KMInput'!V741-'94KMInput'!U741</f>
        <v>0</v>
      </c>
      <c r="AE605" s="105" t="str">
        <f t="shared" si="4"/>
        <v/>
      </c>
      <c r="AF605" s="106"/>
      <c r="AG605" s="107"/>
      <c r="AH605" s="108" t="str">
        <f>HYPERLINK('94KMInput'!AE740)</f>
        <v/>
      </c>
      <c r="AI605" s="108" t="str">
        <f>HYPERLINK('94KMInput'!AF740)</f>
        <v/>
      </c>
      <c r="AJ605" s="108" t="str">
        <f>HYPERLINK('94KMInput'!AG740)</f>
        <v/>
      </c>
      <c r="AK605" s="108" t="str">
        <f>HYPERLINK('94KMInput'!AH740)</f>
        <v/>
      </c>
      <c r="AL605" s="108" t="str">
        <f>HYPERLINK('94KMInput'!AI740)</f>
        <v/>
      </c>
      <c r="AM605" s="108" t="str">
        <f>HYPERLINK('94KMInput'!AJ740)</f>
        <v/>
      </c>
      <c r="AN605" s="108" t="str">
        <f>HYPERLINK('94KMInput'!AK740)</f>
        <v/>
      </c>
      <c r="AO605" s="108" t="str">
        <f>HYPERLINK('94KMInput'!AL740)</f>
        <v/>
      </c>
      <c r="AP605" s="88"/>
      <c r="AQ605" s="88"/>
      <c r="AR605" s="88"/>
      <c r="AS605" s="88"/>
      <c r="AT605" s="88"/>
      <c r="AU605" s="88"/>
      <c r="AV605" s="88"/>
      <c r="AW605" s="88"/>
      <c r="AX605" s="88"/>
      <c r="AY605" s="88"/>
      <c r="AZ605" s="88"/>
      <c r="BA605" s="88"/>
      <c r="BB605" s="88"/>
      <c r="BC605" s="88"/>
      <c r="BD605" s="88"/>
      <c r="BE605" s="88"/>
      <c r="BF605" s="88"/>
      <c r="BG605" s="88"/>
      <c r="BH605" s="88"/>
      <c r="BI605" s="88"/>
      <c r="BJ605" s="88"/>
      <c r="BK605" s="88"/>
      <c r="BL605" s="88"/>
      <c r="BM605" s="88"/>
      <c r="BN605" s="88"/>
      <c r="BO605" s="88"/>
      <c r="BP605" s="88"/>
      <c r="BQ605" s="88"/>
      <c r="BR605" s="88"/>
      <c r="BS605" s="88"/>
      <c r="BT605" s="88"/>
      <c r="BU605" s="88"/>
      <c r="BV605" s="88"/>
      <c r="BW605" s="88"/>
      <c r="BX605" s="88"/>
      <c r="BY605" s="88"/>
      <c r="BZ605" s="88"/>
      <c r="CA605" s="88"/>
      <c r="CB605" s="88"/>
      <c r="CC605" s="88"/>
      <c r="CD605" s="88"/>
      <c r="CE605" s="88"/>
      <c r="CF605" s="88"/>
      <c r="CG605" s="88"/>
      <c r="CH605" s="88"/>
      <c r="CI605" s="88"/>
      <c r="CJ605" s="88"/>
      <c r="CK605" s="88"/>
      <c r="CL605" s="88"/>
      <c r="CM605" s="88"/>
      <c r="CN605" s="88"/>
      <c r="CO605" s="88"/>
      <c r="CP605" s="88"/>
      <c r="CQ605" s="88"/>
      <c r="CR605" s="88"/>
      <c r="CS605" s="88"/>
      <c r="CT605" s="88"/>
      <c r="CU605" s="88"/>
      <c r="CV605" s="88"/>
      <c r="CW605" s="88"/>
      <c r="CX605" s="88"/>
      <c r="CY605" s="88"/>
      <c r="CZ605" s="88"/>
      <c r="DA605" s="88"/>
      <c r="DB605" s="88"/>
      <c r="DC605" s="88"/>
    </row>
    <row r="606" ht="10.5" customHeight="1">
      <c r="A606" s="87" t="str">
        <f t="shared" si="1"/>
        <v/>
      </c>
      <c r="B606" s="88" t="str">
        <f t="shared" si="2"/>
        <v/>
      </c>
      <c r="C606" s="88" t="str">
        <f t="shared" si="3"/>
        <v/>
      </c>
      <c r="D606" s="89" t="str">
        <f>'94KMInput'!B698</f>
        <v/>
      </c>
      <c r="E606" s="90" t="str">
        <f t="shared" si="19"/>
        <v/>
      </c>
      <c r="F606" s="91" t="str">
        <f>'94KMInput'!H698</f>
        <v/>
      </c>
      <c r="G606" s="90" t="str">
        <f>'94KMInput'!O698</f>
        <v/>
      </c>
      <c r="H606" s="90" t="str">
        <f>'94KMInput'!P698</f>
        <v/>
      </c>
      <c r="I606" s="90" t="str">
        <f>'94KMInput'!R698</f>
        <v/>
      </c>
      <c r="J606" s="91" t="str">
        <f>'94KMInput'!S698</f>
        <v/>
      </c>
      <c r="K606" s="92" t="str">
        <f>'94KMInput'!AD698</f>
        <v/>
      </c>
      <c r="L606" s="93"/>
      <c r="M606" s="94" t="str">
        <f>'94KMInput'!L698</f>
        <v/>
      </c>
      <c r="N606" s="90" t="str">
        <f>IF(M606="","",(IF(Q606='94KMInput'!K698,"","ERROR!")))</f>
        <v/>
      </c>
      <c r="O606" s="95"/>
      <c r="P606" s="96"/>
      <c r="Q606" s="69" t="str">
        <f t="shared" si="20"/>
        <v/>
      </c>
      <c r="R606" s="98"/>
      <c r="S606" s="98"/>
      <c r="T606" s="98"/>
      <c r="U606" s="99"/>
      <c r="V606" s="98"/>
      <c r="W606" s="98"/>
      <c r="X606" s="100" t="str">
        <f t="shared" si="21"/>
        <v/>
      </c>
      <c r="Y606" s="101"/>
      <c r="Z606" s="102"/>
      <c r="AA606" s="102"/>
      <c r="AB606" s="102"/>
      <c r="AC606" s="103" t="str">
        <f>'94KMInput'!T742</f>
        <v/>
      </c>
      <c r="AD606" s="104">
        <f>'94KMInput'!V742-'94KMInput'!U742</f>
        <v>0</v>
      </c>
      <c r="AE606" s="105" t="str">
        <f t="shared" si="4"/>
        <v/>
      </c>
      <c r="AF606" s="106"/>
      <c r="AG606" s="107"/>
      <c r="AH606" s="108" t="str">
        <f>HYPERLINK('94KMInput'!AE741)</f>
        <v/>
      </c>
      <c r="AI606" s="108" t="str">
        <f>HYPERLINK('94KMInput'!AF741)</f>
        <v/>
      </c>
      <c r="AJ606" s="108" t="str">
        <f>HYPERLINK('94KMInput'!AG741)</f>
        <v/>
      </c>
      <c r="AK606" s="108" t="str">
        <f>HYPERLINK('94KMInput'!AH741)</f>
        <v/>
      </c>
      <c r="AL606" s="108" t="str">
        <f>HYPERLINK('94KMInput'!AI741)</f>
        <v/>
      </c>
      <c r="AM606" s="108" t="str">
        <f>HYPERLINK('94KMInput'!AJ741)</f>
        <v/>
      </c>
      <c r="AN606" s="108" t="str">
        <f>HYPERLINK('94KMInput'!AK741)</f>
        <v/>
      </c>
      <c r="AO606" s="108" t="str">
        <f>HYPERLINK('94KMInput'!AL741)</f>
        <v/>
      </c>
      <c r="AP606" s="88"/>
      <c r="AQ606" s="88"/>
      <c r="AR606" s="88"/>
      <c r="AS606" s="88"/>
      <c r="AT606" s="88"/>
      <c r="AU606" s="88"/>
      <c r="AV606" s="88"/>
      <c r="AW606" s="88"/>
      <c r="AX606" s="88"/>
      <c r="AY606" s="88"/>
      <c r="AZ606" s="88"/>
      <c r="BA606" s="88"/>
      <c r="BB606" s="88"/>
      <c r="BC606" s="88"/>
      <c r="BD606" s="88"/>
      <c r="BE606" s="88"/>
      <c r="BF606" s="88"/>
      <c r="BG606" s="88"/>
      <c r="BH606" s="88"/>
      <c r="BI606" s="88"/>
      <c r="BJ606" s="88"/>
      <c r="BK606" s="88"/>
      <c r="BL606" s="88"/>
      <c r="BM606" s="88"/>
      <c r="BN606" s="88"/>
      <c r="BO606" s="88"/>
      <c r="BP606" s="88"/>
      <c r="BQ606" s="88"/>
      <c r="BR606" s="88"/>
      <c r="BS606" s="88"/>
      <c r="BT606" s="88"/>
      <c r="BU606" s="88"/>
      <c r="BV606" s="88"/>
      <c r="BW606" s="88"/>
      <c r="BX606" s="88"/>
      <c r="BY606" s="88"/>
      <c r="BZ606" s="88"/>
      <c r="CA606" s="88"/>
      <c r="CB606" s="88"/>
      <c r="CC606" s="88"/>
      <c r="CD606" s="88"/>
      <c r="CE606" s="88"/>
      <c r="CF606" s="88"/>
      <c r="CG606" s="88"/>
      <c r="CH606" s="88"/>
      <c r="CI606" s="88"/>
      <c r="CJ606" s="88"/>
      <c r="CK606" s="88"/>
      <c r="CL606" s="88"/>
      <c r="CM606" s="88"/>
      <c r="CN606" s="88"/>
      <c r="CO606" s="88"/>
      <c r="CP606" s="88"/>
      <c r="CQ606" s="88"/>
      <c r="CR606" s="88"/>
      <c r="CS606" s="88"/>
      <c r="CT606" s="88"/>
      <c r="CU606" s="88"/>
      <c r="CV606" s="88"/>
      <c r="CW606" s="88"/>
      <c r="CX606" s="88"/>
      <c r="CY606" s="88"/>
      <c r="CZ606" s="88"/>
      <c r="DA606" s="88"/>
      <c r="DB606" s="88"/>
      <c r="DC606" s="88"/>
    </row>
    <row r="607" ht="10.5" customHeight="1">
      <c r="A607" s="87" t="str">
        <f t="shared" si="1"/>
        <v/>
      </c>
      <c r="B607" s="88" t="str">
        <f t="shared" si="2"/>
        <v/>
      </c>
      <c r="C607" s="88" t="str">
        <f t="shared" si="3"/>
        <v/>
      </c>
      <c r="D607" s="89" t="str">
        <f>'94KMInput'!B699</f>
        <v/>
      </c>
      <c r="E607" s="90" t="str">
        <f t="shared" si="19"/>
        <v/>
      </c>
      <c r="F607" s="91" t="str">
        <f>'94KMInput'!H699</f>
        <v/>
      </c>
      <c r="G607" s="90" t="str">
        <f>'94KMInput'!O699</f>
        <v/>
      </c>
      <c r="H607" s="90" t="str">
        <f>'94KMInput'!P699</f>
        <v/>
      </c>
      <c r="I607" s="90" t="str">
        <f>'94KMInput'!R699</f>
        <v/>
      </c>
      <c r="J607" s="91" t="str">
        <f>'94KMInput'!S699</f>
        <v/>
      </c>
      <c r="K607" s="92" t="str">
        <f>'94KMInput'!AD699</f>
        <v/>
      </c>
      <c r="L607" s="93"/>
      <c r="M607" s="94" t="str">
        <f>'94KMInput'!L699</f>
        <v/>
      </c>
      <c r="N607" s="90" t="str">
        <f>IF(M607="","",(IF(Q607='94KMInput'!K699,"","ERROR!")))</f>
        <v/>
      </c>
      <c r="O607" s="95"/>
      <c r="P607" s="96"/>
      <c r="Q607" s="69" t="str">
        <f t="shared" si="20"/>
        <v/>
      </c>
      <c r="R607" s="98"/>
      <c r="S607" s="98"/>
      <c r="T607" s="98"/>
      <c r="U607" s="99"/>
      <c r="V607" s="98"/>
      <c r="W607" s="98"/>
      <c r="X607" s="100" t="str">
        <f t="shared" si="21"/>
        <v/>
      </c>
      <c r="Y607" s="101"/>
      <c r="Z607" s="102"/>
      <c r="AA607" s="102"/>
      <c r="AB607" s="102"/>
      <c r="AC607" s="103" t="str">
        <f>'94KMInput'!T743</f>
        <v/>
      </c>
      <c r="AD607" s="104">
        <f>'94KMInput'!V743-'94KMInput'!U743</f>
        <v>0</v>
      </c>
      <c r="AE607" s="105" t="str">
        <f t="shared" si="4"/>
        <v/>
      </c>
      <c r="AF607" s="106"/>
      <c r="AG607" s="107"/>
      <c r="AH607" s="108" t="str">
        <f>HYPERLINK('94KMInput'!AE742)</f>
        <v/>
      </c>
      <c r="AI607" s="108" t="str">
        <f>HYPERLINK('94KMInput'!AF742)</f>
        <v/>
      </c>
      <c r="AJ607" s="108" t="str">
        <f>HYPERLINK('94KMInput'!AG742)</f>
        <v/>
      </c>
      <c r="AK607" s="108" t="str">
        <f>HYPERLINK('94KMInput'!AH742)</f>
        <v/>
      </c>
      <c r="AL607" s="108" t="str">
        <f>HYPERLINK('94KMInput'!AI742)</f>
        <v/>
      </c>
      <c r="AM607" s="108" t="str">
        <f>HYPERLINK('94KMInput'!AJ742)</f>
        <v/>
      </c>
      <c r="AN607" s="108" t="str">
        <f>HYPERLINK('94KMInput'!AK742)</f>
        <v/>
      </c>
      <c r="AO607" s="108" t="str">
        <f>HYPERLINK('94KMInput'!AL742)</f>
        <v/>
      </c>
      <c r="AP607" s="88"/>
      <c r="AQ607" s="88"/>
      <c r="AR607" s="88"/>
      <c r="AS607" s="88"/>
      <c r="AT607" s="88"/>
      <c r="AU607" s="88"/>
      <c r="AV607" s="88"/>
      <c r="AW607" s="88"/>
      <c r="AX607" s="88"/>
      <c r="AY607" s="88"/>
      <c r="AZ607" s="88"/>
      <c r="BA607" s="88"/>
      <c r="BB607" s="88"/>
      <c r="BC607" s="88"/>
      <c r="BD607" s="88"/>
      <c r="BE607" s="88"/>
      <c r="BF607" s="88"/>
      <c r="BG607" s="88"/>
      <c r="BH607" s="88"/>
      <c r="BI607" s="88"/>
      <c r="BJ607" s="88"/>
      <c r="BK607" s="88"/>
      <c r="BL607" s="88"/>
      <c r="BM607" s="88"/>
      <c r="BN607" s="88"/>
      <c r="BO607" s="88"/>
      <c r="BP607" s="88"/>
      <c r="BQ607" s="88"/>
      <c r="BR607" s="88"/>
      <c r="BS607" s="88"/>
      <c r="BT607" s="88"/>
      <c r="BU607" s="88"/>
      <c r="BV607" s="88"/>
      <c r="BW607" s="88"/>
      <c r="BX607" s="88"/>
      <c r="BY607" s="88"/>
      <c r="BZ607" s="88"/>
      <c r="CA607" s="88"/>
      <c r="CB607" s="88"/>
      <c r="CC607" s="88"/>
      <c r="CD607" s="88"/>
      <c r="CE607" s="88"/>
      <c r="CF607" s="88"/>
      <c r="CG607" s="88"/>
      <c r="CH607" s="88"/>
      <c r="CI607" s="88"/>
      <c r="CJ607" s="88"/>
      <c r="CK607" s="88"/>
      <c r="CL607" s="88"/>
      <c r="CM607" s="88"/>
      <c r="CN607" s="88"/>
      <c r="CO607" s="88"/>
      <c r="CP607" s="88"/>
      <c r="CQ607" s="88"/>
      <c r="CR607" s="88"/>
      <c r="CS607" s="88"/>
      <c r="CT607" s="88"/>
      <c r="CU607" s="88"/>
      <c r="CV607" s="88"/>
      <c r="CW607" s="88"/>
      <c r="CX607" s="88"/>
      <c r="CY607" s="88"/>
      <c r="CZ607" s="88"/>
      <c r="DA607" s="88"/>
      <c r="DB607" s="88"/>
      <c r="DC607" s="88"/>
    </row>
    <row r="608" ht="10.5" customHeight="1">
      <c r="A608" s="87" t="str">
        <f t="shared" si="1"/>
        <v/>
      </c>
      <c r="B608" s="88" t="str">
        <f t="shared" si="2"/>
        <v/>
      </c>
      <c r="C608" s="88" t="str">
        <f t="shared" si="3"/>
        <v/>
      </c>
      <c r="D608" s="89" t="str">
        <f>'94KMInput'!B700</f>
        <v/>
      </c>
      <c r="E608" s="90" t="str">
        <f t="shared" si="19"/>
        <v/>
      </c>
      <c r="F608" s="91" t="str">
        <f>'94KMInput'!H700</f>
        <v/>
      </c>
      <c r="G608" s="90" t="str">
        <f>'94KMInput'!O700</f>
        <v/>
      </c>
      <c r="H608" s="90" t="str">
        <f>'94KMInput'!P700</f>
        <v/>
      </c>
      <c r="I608" s="90" t="str">
        <f>'94KMInput'!R700</f>
        <v/>
      </c>
      <c r="J608" s="91" t="str">
        <f>'94KMInput'!S700</f>
        <v/>
      </c>
      <c r="K608" s="92" t="str">
        <f>'94KMInput'!AD700</f>
        <v/>
      </c>
      <c r="L608" s="93"/>
      <c r="M608" s="94" t="str">
        <f>'94KMInput'!L700</f>
        <v/>
      </c>
      <c r="N608" s="90" t="str">
        <f>IF(M608="","",(IF(Q608='94KMInput'!K700,"","ERROR!")))</f>
        <v/>
      </c>
      <c r="O608" s="95"/>
      <c r="P608" s="96"/>
      <c r="Q608" s="69" t="str">
        <f t="shared" si="20"/>
        <v/>
      </c>
      <c r="R608" s="98"/>
      <c r="S608" s="98"/>
      <c r="T608" s="98"/>
      <c r="U608" s="99"/>
      <c r="V608" s="98"/>
      <c r="W608" s="98"/>
      <c r="X608" s="100" t="str">
        <f t="shared" si="21"/>
        <v/>
      </c>
      <c r="Y608" s="101"/>
      <c r="Z608" s="102"/>
      <c r="AA608" s="102"/>
      <c r="AB608" s="102"/>
      <c r="AC608" s="103" t="str">
        <f>'94KMInput'!T744</f>
        <v/>
      </c>
      <c r="AD608" s="104">
        <f>'94KMInput'!V744-'94KMInput'!U744</f>
        <v>0</v>
      </c>
      <c r="AE608" s="105" t="str">
        <f t="shared" si="4"/>
        <v/>
      </c>
      <c r="AF608" s="106"/>
      <c r="AG608" s="107"/>
      <c r="AH608" s="108" t="str">
        <f>HYPERLINK('94KMInput'!AE743)</f>
        <v/>
      </c>
      <c r="AI608" s="108" t="str">
        <f>HYPERLINK('94KMInput'!AF743)</f>
        <v/>
      </c>
      <c r="AJ608" s="108" t="str">
        <f>HYPERLINK('94KMInput'!AG743)</f>
        <v/>
      </c>
      <c r="AK608" s="108" t="str">
        <f>HYPERLINK('94KMInput'!AH743)</f>
        <v/>
      </c>
      <c r="AL608" s="108" t="str">
        <f>HYPERLINK('94KMInput'!AI743)</f>
        <v/>
      </c>
      <c r="AM608" s="108" t="str">
        <f>HYPERLINK('94KMInput'!AJ743)</f>
        <v/>
      </c>
      <c r="AN608" s="108" t="str">
        <f>HYPERLINK('94KMInput'!AK743)</f>
        <v/>
      </c>
      <c r="AO608" s="108" t="str">
        <f>HYPERLINK('94KMInput'!AL743)</f>
        <v/>
      </c>
      <c r="AP608" s="88"/>
      <c r="AQ608" s="88"/>
      <c r="AR608" s="88"/>
      <c r="AS608" s="88"/>
      <c r="AT608" s="88"/>
      <c r="AU608" s="88"/>
      <c r="AV608" s="88"/>
      <c r="AW608" s="88"/>
      <c r="AX608" s="88"/>
      <c r="AY608" s="88"/>
      <c r="AZ608" s="88"/>
      <c r="BA608" s="88"/>
      <c r="BB608" s="88"/>
      <c r="BC608" s="88"/>
      <c r="BD608" s="88"/>
      <c r="BE608" s="88"/>
      <c r="BF608" s="88"/>
      <c r="BG608" s="88"/>
      <c r="BH608" s="88"/>
      <c r="BI608" s="88"/>
      <c r="BJ608" s="88"/>
      <c r="BK608" s="88"/>
      <c r="BL608" s="88"/>
      <c r="BM608" s="88"/>
      <c r="BN608" s="88"/>
      <c r="BO608" s="88"/>
      <c r="BP608" s="88"/>
      <c r="BQ608" s="88"/>
      <c r="BR608" s="88"/>
      <c r="BS608" s="88"/>
      <c r="BT608" s="88"/>
      <c r="BU608" s="88"/>
      <c r="BV608" s="88"/>
      <c r="BW608" s="88"/>
      <c r="BX608" s="88"/>
      <c r="BY608" s="88"/>
      <c r="BZ608" s="88"/>
      <c r="CA608" s="88"/>
      <c r="CB608" s="88"/>
      <c r="CC608" s="88"/>
      <c r="CD608" s="88"/>
      <c r="CE608" s="88"/>
      <c r="CF608" s="88"/>
      <c r="CG608" s="88"/>
      <c r="CH608" s="88"/>
      <c r="CI608" s="88"/>
      <c r="CJ608" s="88"/>
      <c r="CK608" s="88"/>
      <c r="CL608" s="88"/>
      <c r="CM608" s="88"/>
      <c r="CN608" s="88"/>
      <c r="CO608" s="88"/>
      <c r="CP608" s="88"/>
      <c r="CQ608" s="88"/>
      <c r="CR608" s="88"/>
      <c r="CS608" s="88"/>
      <c r="CT608" s="88"/>
      <c r="CU608" s="88"/>
      <c r="CV608" s="88"/>
      <c r="CW608" s="88"/>
      <c r="CX608" s="88"/>
      <c r="CY608" s="88"/>
      <c r="CZ608" s="88"/>
      <c r="DA608" s="88"/>
      <c r="DB608" s="88"/>
      <c r="DC608" s="88"/>
    </row>
    <row r="609" ht="10.5" customHeight="1">
      <c r="A609" s="87" t="str">
        <f t="shared" si="1"/>
        <v/>
      </c>
      <c r="B609" s="88" t="str">
        <f t="shared" si="2"/>
        <v/>
      </c>
      <c r="C609" s="88" t="str">
        <f t="shared" si="3"/>
        <v/>
      </c>
      <c r="D609" s="89" t="str">
        <f>'94KMInput'!B701</f>
        <v/>
      </c>
      <c r="E609" s="90" t="str">
        <f t="shared" si="19"/>
        <v/>
      </c>
      <c r="F609" s="91" t="str">
        <f>'94KMInput'!H701</f>
        <v/>
      </c>
      <c r="G609" s="90" t="str">
        <f>'94KMInput'!O701</f>
        <v/>
      </c>
      <c r="H609" s="90" t="str">
        <f>'94KMInput'!P701</f>
        <v/>
      </c>
      <c r="I609" s="90" t="str">
        <f>'94KMInput'!R701</f>
        <v/>
      </c>
      <c r="J609" s="91" t="str">
        <f>'94KMInput'!S701</f>
        <v/>
      </c>
      <c r="K609" s="92" t="str">
        <f>'94KMInput'!AD701</f>
        <v/>
      </c>
      <c r="L609" s="93"/>
      <c r="M609" s="94" t="str">
        <f>'94KMInput'!L701</f>
        <v/>
      </c>
      <c r="N609" s="90" t="str">
        <f>IF(M609="","",(IF(Q609='94KMInput'!K701,"","ERROR!")))</f>
        <v/>
      </c>
      <c r="O609" s="95"/>
      <c r="P609" s="96"/>
      <c r="Q609" s="69" t="str">
        <f t="shared" si="20"/>
        <v/>
      </c>
      <c r="R609" s="98"/>
      <c r="S609" s="98"/>
      <c r="T609" s="98"/>
      <c r="U609" s="99"/>
      <c r="V609" s="98"/>
      <c r="W609" s="98"/>
      <c r="X609" s="100" t="str">
        <f t="shared" si="21"/>
        <v/>
      </c>
      <c r="Y609" s="101"/>
      <c r="Z609" s="102"/>
      <c r="AA609" s="102"/>
      <c r="AB609" s="102"/>
      <c r="AC609" s="103" t="str">
        <f>'94KMInput'!T745</f>
        <v/>
      </c>
      <c r="AD609" s="104">
        <f>'94KMInput'!V745-'94KMInput'!U745</f>
        <v>0</v>
      </c>
      <c r="AE609" s="105" t="str">
        <f t="shared" si="4"/>
        <v/>
      </c>
      <c r="AF609" s="106"/>
      <c r="AG609" s="107"/>
      <c r="AH609" s="108" t="str">
        <f>HYPERLINK('94KMInput'!AE744)</f>
        <v/>
      </c>
      <c r="AI609" s="108" t="str">
        <f>HYPERLINK('94KMInput'!AF744)</f>
        <v/>
      </c>
      <c r="AJ609" s="108" t="str">
        <f>HYPERLINK('94KMInput'!AG744)</f>
        <v/>
      </c>
      <c r="AK609" s="108" t="str">
        <f>HYPERLINK('94KMInput'!AH744)</f>
        <v/>
      </c>
      <c r="AL609" s="108" t="str">
        <f>HYPERLINK('94KMInput'!AI744)</f>
        <v/>
      </c>
      <c r="AM609" s="108" t="str">
        <f>HYPERLINK('94KMInput'!AJ744)</f>
        <v/>
      </c>
      <c r="AN609" s="108" t="str">
        <f>HYPERLINK('94KMInput'!AK744)</f>
        <v/>
      </c>
      <c r="AO609" s="108" t="str">
        <f>HYPERLINK('94KMInput'!AL744)</f>
        <v/>
      </c>
      <c r="AP609" s="88"/>
      <c r="AQ609" s="88"/>
      <c r="AR609" s="88"/>
      <c r="AS609" s="88"/>
      <c r="AT609" s="88"/>
      <c r="AU609" s="88"/>
      <c r="AV609" s="88"/>
      <c r="AW609" s="88"/>
      <c r="AX609" s="88"/>
      <c r="AY609" s="88"/>
      <c r="AZ609" s="88"/>
      <c r="BA609" s="88"/>
      <c r="BB609" s="88"/>
      <c r="BC609" s="88"/>
      <c r="BD609" s="88"/>
      <c r="BE609" s="88"/>
      <c r="BF609" s="88"/>
      <c r="BG609" s="88"/>
      <c r="BH609" s="88"/>
      <c r="BI609" s="88"/>
      <c r="BJ609" s="88"/>
      <c r="BK609" s="88"/>
      <c r="BL609" s="88"/>
      <c r="BM609" s="88"/>
      <c r="BN609" s="88"/>
      <c r="BO609" s="88"/>
      <c r="BP609" s="88"/>
      <c r="BQ609" s="88"/>
      <c r="BR609" s="88"/>
      <c r="BS609" s="88"/>
      <c r="BT609" s="88"/>
      <c r="BU609" s="88"/>
      <c r="BV609" s="88"/>
      <c r="BW609" s="88"/>
      <c r="BX609" s="88"/>
      <c r="BY609" s="88"/>
      <c r="BZ609" s="88"/>
      <c r="CA609" s="88"/>
      <c r="CB609" s="88"/>
      <c r="CC609" s="88"/>
      <c r="CD609" s="88"/>
      <c r="CE609" s="88"/>
      <c r="CF609" s="88"/>
      <c r="CG609" s="88"/>
      <c r="CH609" s="88"/>
      <c r="CI609" s="88"/>
      <c r="CJ609" s="88"/>
      <c r="CK609" s="88"/>
      <c r="CL609" s="88"/>
      <c r="CM609" s="88"/>
      <c r="CN609" s="88"/>
      <c r="CO609" s="88"/>
      <c r="CP609" s="88"/>
      <c r="CQ609" s="88"/>
      <c r="CR609" s="88"/>
      <c r="CS609" s="88"/>
      <c r="CT609" s="88"/>
      <c r="CU609" s="88"/>
      <c r="CV609" s="88"/>
      <c r="CW609" s="88"/>
      <c r="CX609" s="88"/>
      <c r="CY609" s="88"/>
      <c r="CZ609" s="88"/>
      <c r="DA609" s="88"/>
      <c r="DB609" s="88"/>
      <c r="DC609" s="88"/>
    </row>
    <row r="610" ht="10.5" customHeight="1">
      <c r="A610" s="87" t="str">
        <f t="shared" si="1"/>
        <v/>
      </c>
      <c r="B610" s="88" t="str">
        <f t="shared" si="2"/>
        <v/>
      </c>
      <c r="C610" s="88" t="str">
        <f t="shared" si="3"/>
        <v/>
      </c>
      <c r="D610" s="89" t="str">
        <f>'94KMInput'!B702</f>
        <v/>
      </c>
      <c r="E610" s="90" t="str">
        <f t="shared" si="19"/>
        <v/>
      </c>
      <c r="F610" s="91" t="str">
        <f>'94KMInput'!H702</f>
        <v/>
      </c>
      <c r="G610" s="90" t="str">
        <f>'94KMInput'!O702</f>
        <v/>
      </c>
      <c r="H610" s="90" t="str">
        <f>'94KMInput'!P702</f>
        <v/>
      </c>
      <c r="I610" s="90" t="str">
        <f>'94KMInput'!R702</f>
        <v/>
      </c>
      <c r="J610" s="91" t="str">
        <f>'94KMInput'!S702</f>
        <v/>
      </c>
      <c r="K610" s="92" t="str">
        <f>'94KMInput'!AD702</f>
        <v/>
      </c>
      <c r="L610" s="93"/>
      <c r="M610" s="94" t="str">
        <f>'94KMInput'!L702</f>
        <v/>
      </c>
      <c r="N610" s="90" t="str">
        <f>IF(M610="","",(IF(Q610='94KMInput'!K702,"","ERROR!")))</f>
        <v/>
      </c>
      <c r="O610" s="95"/>
      <c r="P610" s="96"/>
      <c r="Q610" s="69" t="str">
        <f t="shared" si="20"/>
        <v/>
      </c>
      <c r="R610" s="98"/>
      <c r="S610" s="98"/>
      <c r="T610" s="98"/>
      <c r="U610" s="99"/>
      <c r="V610" s="98"/>
      <c r="W610" s="98"/>
      <c r="X610" s="100" t="str">
        <f t="shared" si="21"/>
        <v/>
      </c>
      <c r="Y610" s="101"/>
      <c r="Z610" s="102"/>
      <c r="AA610" s="102"/>
      <c r="AB610" s="102"/>
      <c r="AC610" s="103" t="str">
        <f>'94KMInput'!T746</f>
        <v/>
      </c>
      <c r="AD610" s="104">
        <f>'94KMInput'!V746-'94KMInput'!U746</f>
        <v>0</v>
      </c>
      <c r="AE610" s="105" t="str">
        <f t="shared" si="4"/>
        <v/>
      </c>
      <c r="AF610" s="106"/>
      <c r="AG610" s="107"/>
      <c r="AH610" s="108" t="str">
        <f>HYPERLINK('94KMInput'!AE745)</f>
        <v/>
      </c>
      <c r="AI610" s="108" t="str">
        <f>HYPERLINK('94KMInput'!AF745)</f>
        <v/>
      </c>
      <c r="AJ610" s="108" t="str">
        <f>HYPERLINK('94KMInput'!AG745)</f>
        <v/>
      </c>
      <c r="AK610" s="108" t="str">
        <f>HYPERLINK('94KMInput'!AH745)</f>
        <v/>
      </c>
      <c r="AL610" s="108" t="str">
        <f>HYPERLINK('94KMInput'!AI745)</f>
        <v/>
      </c>
      <c r="AM610" s="108" t="str">
        <f>HYPERLINK('94KMInput'!AJ745)</f>
        <v/>
      </c>
      <c r="AN610" s="108" t="str">
        <f>HYPERLINK('94KMInput'!AK745)</f>
        <v/>
      </c>
      <c r="AO610" s="108" t="str">
        <f>HYPERLINK('94KMInput'!AL745)</f>
        <v/>
      </c>
      <c r="AP610" s="88"/>
      <c r="AQ610" s="88"/>
      <c r="AR610" s="88"/>
      <c r="AS610" s="88"/>
      <c r="AT610" s="88"/>
      <c r="AU610" s="88"/>
      <c r="AV610" s="88"/>
      <c r="AW610" s="88"/>
      <c r="AX610" s="88"/>
      <c r="AY610" s="88"/>
      <c r="AZ610" s="88"/>
      <c r="BA610" s="88"/>
      <c r="BB610" s="88"/>
      <c r="BC610" s="88"/>
      <c r="BD610" s="88"/>
      <c r="BE610" s="88"/>
      <c r="BF610" s="88"/>
      <c r="BG610" s="88"/>
      <c r="BH610" s="88"/>
      <c r="BI610" s="88"/>
      <c r="BJ610" s="88"/>
      <c r="BK610" s="88"/>
      <c r="BL610" s="88"/>
      <c r="BM610" s="88"/>
      <c r="BN610" s="88"/>
      <c r="BO610" s="88"/>
      <c r="BP610" s="88"/>
      <c r="BQ610" s="88"/>
      <c r="BR610" s="88"/>
      <c r="BS610" s="88"/>
      <c r="BT610" s="88"/>
      <c r="BU610" s="88"/>
      <c r="BV610" s="88"/>
      <c r="BW610" s="88"/>
      <c r="BX610" s="88"/>
      <c r="BY610" s="88"/>
      <c r="BZ610" s="88"/>
      <c r="CA610" s="88"/>
      <c r="CB610" s="88"/>
      <c r="CC610" s="88"/>
      <c r="CD610" s="88"/>
      <c r="CE610" s="88"/>
      <c r="CF610" s="88"/>
      <c r="CG610" s="88"/>
      <c r="CH610" s="88"/>
      <c r="CI610" s="88"/>
      <c r="CJ610" s="88"/>
      <c r="CK610" s="88"/>
      <c r="CL610" s="88"/>
      <c r="CM610" s="88"/>
      <c r="CN610" s="88"/>
      <c r="CO610" s="88"/>
      <c r="CP610" s="88"/>
      <c r="CQ610" s="88"/>
      <c r="CR610" s="88"/>
      <c r="CS610" s="88"/>
      <c r="CT610" s="88"/>
      <c r="CU610" s="88"/>
      <c r="CV610" s="88"/>
      <c r="CW610" s="88"/>
      <c r="CX610" s="88"/>
      <c r="CY610" s="88"/>
      <c r="CZ610" s="88"/>
      <c r="DA610" s="88"/>
      <c r="DB610" s="88"/>
      <c r="DC610" s="88"/>
    </row>
    <row r="611" ht="10.5" customHeight="1">
      <c r="A611" s="87" t="str">
        <f t="shared" si="1"/>
        <v/>
      </c>
      <c r="B611" s="88" t="str">
        <f t="shared" si="2"/>
        <v/>
      </c>
      <c r="C611" s="88" t="str">
        <f t="shared" si="3"/>
        <v/>
      </c>
      <c r="D611" s="89" t="str">
        <f>'94KMInput'!B703</f>
        <v/>
      </c>
      <c r="E611" s="90" t="str">
        <f t="shared" si="19"/>
        <v/>
      </c>
      <c r="F611" s="91" t="str">
        <f>'94KMInput'!H703</f>
        <v/>
      </c>
      <c r="G611" s="90" t="str">
        <f>'94KMInput'!O703</f>
        <v/>
      </c>
      <c r="H611" s="90" t="str">
        <f>'94KMInput'!P703</f>
        <v/>
      </c>
      <c r="I611" s="90" t="str">
        <f>'94KMInput'!R703</f>
        <v/>
      </c>
      <c r="J611" s="91" t="str">
        <f>'94KMInput'!S703</f>
        <v/>
      </c>
      <c r="K611" s="92" t="str">
        <f>'94KMInput'!AD703</f>
        <v/>
      </c>
      <c r="L611" s="93"/>
      <c r="M611" s="94" t="str">
        <f>'94KMInput'!L703</f>
        <v/>
      </c>
      <c r="N611" s="90" t="str">
        <f>IF(M611="","",(IF(Q611='94KMInput'!K703,"","ERROR!")))</f>
        <v/>
      </c>
      <c r="O611" s="95"/>
      <c r="P611" s="96"/>
      <c r="Q611" s="69" t="str">
        <f t="shared" si="20"/>
        <v/>
      </c>
      <c r="R611" s="98"/>
      <c r="S611" s="98"/>
      <c r="T611" s="98"/>
      <c r="U611" s="99"/>
      <c r="V611" s="98"/>
      <c r="W611" s="98"/>
      <c r="X611" s="100" t="str">
        <f t="shared" si="21"/>
        <v/>
      </c>
      <c r="Y611" s="101"/>
      <c r="Z611" s="102"/>
      <c r="AA611" s="102"/>
      <c r="AB611" s="102"/>
      <c r="AC611" s="103" t="str">
        <f>'94KMInput'!T747</f>
        <v/>
      </c>
      <c r="AD611" s="104">
        <f>'94KMInput'!V747-'94KMInput'!U747</f>
        <v>0</v>
      </c>
      <c r="AE611" s="105" t="str">
        <f t="shared" si="4"/>
        <v/>
      </c>
      <c r="AF611" s="106"/>
      <c r="AG611" s="107"/>
      <c r="AH611" s="108" t="str">
        <f>HYPERLINK('94KMInput'!AE746)</f>
        <v/>
      </c>
      <c r="AI611" s="108" t="str">
        <f>HYPERLINK('94KMInput'!AF746)</f>
        <v/>
      </c>
      <c r="AJ611" s="108" t="str">
        <f>HYPERLINK('94KMInput'!AG746)</f>
        <v/>
      </c>
      <c r="AK611" s="108" t="str">
        <f>HYPERLINK('94KMInput'!AH746)</f>
        <v/>
      </c>
      <c r="AL611" s="108" t="str">
        <f>HYPERLINK('94KMInput'!AI746)</f>
        <v/>
      </c>
      <c r="AM611" s="108" t="str">
        <f>HYPERLINK('94KMInput'!AJ746)</f>
        <v/>
      </c>
      <c r="AN611" s="108" t="str">
        <f>HYPERLINK('94KMInput'!AK746)</f>
        <v/>
      </c>
      <c r="AO611" s="108" t="str">
        <f>HYPERLINK('94KMInput'!AL746)</f>
        <v/>
      </c>
      <c r="AP611" s="88"/>
      <c r="AQ611" s="88"/>
      <c r="AR611" s="88"/>
      <c r="AS611" s="88"/>
      <c r="AT611" s="88"/>
      <c r="AU611" s="88"/>
      <c r="AV611" s="88"/>
      <c r="AW611" s="88"/>
      <c r="AX611" s="88"/>
      <c r="AY611" s="88"/>
      <c r="AZ611" s="88"/>
      <c r="BA611" s="88"/>
      <c r="BB611" s="88"/>
      <c r="BC611" s="88"/>
      <c r="BD611" s="88"/>
      <c r="BE611" s="88"/>
      <c r="BF611" s="88"/>
      <c r="BG611" s="88"/>
      <c r="BH611" s="88"/>
      <c r="BI611" s="88"/>
      <c r="BJ611" s="88"/>
      <c r="BK611" s="88"/>
      <c r="BL611" s="88"/>
      <c r="BM611" s="88"/>
      <c r="BN611" s="88"/>
      <c r="BO611" s="88"/>
      <c r="BP611" s="88"/>
      <c r="BQ611" s="88"/>
      <c r="BR611" s="88"/>
      <c r="BS611" s="88"/>
      <c r="BT611" s="88"/>
      <c r="BU611" s="88"/>
      <c r="BV611" s="88"/>
      <c r="BW611" s="88"/>
      <c r="BX611" s="88"/>
      <c r="BY611" s="88"/>
      <c r="BZ611" s="88"/>
      <c r="CA611" s="88"/>
      <c r="CB611" s="88"/>
      <c r="CC611" s="88"/>
      <c r="CD611" s="88"/>
      <c r="CE611" s="88"/>
      <c r="CF611" s="88"/>
      <c r="CG611" s="88"/>
      <c r="CH611" s="88"/>
      <c r="CI611" s="88"/>
      <c r="CJ611" s="88"/>
      <c r="CK611" s="88"/>
      <c r="CL611" s="88"/>
      <c r="CM611" s="88"/>
      <c r="CN611" s="88"/>
      <c r="CO611" s="88"/>
      <c r="CP611" s="88"/>
      <c r="CQ611" s="88"/>
      <c r="CR611" s="88"/>
      <c r="CS611" s="88"/>
      <c r="CT611" s="88"/>
      <c r="CU611" s="88"/>
      <c r="CV611" s="88"/>
      <c r="CW611" s="88"/>
      <c r="CX611" s="88"/>
      <c r="CY611" s="88"/>
      <c r="CZ611" s="88"/>
      <c r="DA611" s="88"/>
      <c r="DB611" s="88"/>
      <c r="DC611" s="88"/>
    </row>
    <row r="612" ht="10.5" customHeight="1">
      <c r="A612" s="87" t="str">
        <f t="shared" si="1"/>
        <v/>
      </c>
      <c r="B612" s="88" t="str">
        <f t="shared" si="2"/>
        <v/>
      </c>
      <c r="C612" s="88" t="str">
        <f t="shared" si="3"/>
        <v/>
      </c>
      <c r="D612" s="89" t="str">
        <f>'94KMInput'!B704</f>
        <v/>
      </c>
      <c r="E612" s="90" t="str">
        <f t="shared" si="19"/>
        <v/>
      </c>
      <c r="F612" s="91" t="str">
        <f>'94KMInput'!H704</f>
        <v/>
      </c>
      <c r="G612" s="90" t="str">
        <f>'94KMInput'!O704</f>
        <v/>
      </c>
      <c r="H612" s="90" t="str">
        <f>'94KMInput'!P704</f>
        <v/>
      </c>
      <c r="I612" s="90" t="str">
        <f>'94KMInput'!R704</f>
        <v/>
      </c>
      <c r="J612" s="91" t="str">
        <f>'94KMInput'!S704</f>
        <v/>
      </c>
      <c r="K612" s="92" t="str">
        <f>'94KMInput'!AD704</f>
        <v/>
      </c>
      <c r="L612" s="93"/>
      <c r="M612" s="94" t="str">
        <f>'94KMInput'!L704</f>
        <v/>
      </c>
      <c r="N612" s="90" t="str">
        <f>IF(M612="","",(IF(Q612='94KMInput'!K704,"","ERROR!")))</f>
        <v/>
      </c>
      <c r="O612" s="95"/>
      <c r="P612" s="96"/>
      <c r="Q612" s="69" t="str">
        <f t="shared" si="20"/>
        <v/>
      </c>
      <c r="R612" s="98"/>
      <c r="S612" s="98"/>
      <c r="T612" s="98"/>
      <c r="U612" s="99"/>
      <c r="V612" s="98"/>
      <c r="W612" s="98"/>
      <c r="X612" s="100" t="str">
        <f t="shared" si="21"/>
        <v/>
      </c>
      <c r="Y612" s="101"/>
      <c r="Z612" s="102"/>
      <c r="AA612" s="102"/>
      <c r="AB612" s="102"/>
      <c r="AC612" s="103" t="str">
        <f>'94KMInput'!T748</f>
        <v/>
      </c>
      <c r="AD612" s="104">
        <f>'94KMInput'!V748-'94KMInput'!U748</f>
        <v>0</v>
      </c>
      <c r="AE612" s="105" t="str">
        <f t="shared" si="4"/>
        <v/>
      </c>
      <c r="AF612" s="106"/>
      <c r="AG612" s="107"/>
      <c r="AH612" s="108" t="str">
        <f>HYPERLINK('94KMInput'!AE747)</f>
        <v/>
      </c>
      <c r="AI612" s="108" t="str">
        <f>HYPERLINK('94KMInput'!AF747)</f>
        <v/>
      </c>
      <c r="AJ612" s="108" t="str">
        <f>HYPERLINK('94KMInput'!AG747)</f>
        <v/>
      </c>
      <c r="AK612" s="108" t="str">
        <f>HYPERLINK('94KMInput'!AH747)</f>
        <v/>
      </c>
      <c r="AL612" s="108" t="str">
        <f>HYPERLINK('94KMInput'!AI747)</f>
        <v/>
      </c>
      <c r="AM612" s="108" t="str">
        <f>HYPERLINK('94KMInput'!AJ747)</f>
        <v/>
      </c>
      <c r="AN612" s="108" t="str">
        <f>HYPERLINK('94KMInput'!AK747)</f>
        <v/>
      </c>
      <c r="AO612" s="108" t="str">
        <f>HYPERLINK('94KMInput'!AL747)</f>
        <v/>
      </c>
      <c r="AP612" s="88"/>
      <c r="AQ612" s="88"/>
      <c r="AR612" s="88"/>
      <c r="AS612" s="88"/>
      <c r="AT612" s="88"/>
      <c r="AU612" s="88"/>
      <c r="AV612" s="88"/>
      <c r="AW612" s="88"/>
      <c r="AX612" s="88"/>
      <c r="AY612" s="88"/>
      <c r="AZ612" s="88"/>
      <c r="BA612" s="88"/>
      <c r="BB612" s="88"/>
      <c r="BC612" s="88"/>
      <c r="BD612" s="88"/>
      <c r="BE612" s="88"/>
      <c r="BF612" s="88"/>
      <c r="BG612" s="88"/>
      <c r="BH612" s="88"/>
      <c r="BI612" s="88"/>
      <c r="BJ612" s="88"/>
      <c r="BK612" s="88"/>
      <c r="BL612" s="88"/>
      <c r="BM612" s="88"/>
      <c r="BN612" s="88"/>
      <c r="BO612" s="88"/>
      <c r="BP612" s="88"/>
      <c r="BQ612" s="88"/>
      <c r="BR612" s="88"/>
      <c r="BS612" s="88"/>
      <c r="BT612" s="88"/>
      <c r="BU612" s="88"/>
      <c r="BV612" s="88"/>
      <c r="BW612" s="88"/>
      <c r="BX612" s="88"/>
      <c r="BY612" s="88"/>
      <c r="BZ612" s="88"/>
      <c r="CA612" s="88"/>
      <c r="CB612" s="88"/>
      <c r="CC612" s="88"/>
      <c r="CD612" s="88"/>
      <c r="CE612" s="88"/>
      <c r="CF612" s="88"/>
      <c r="CG612" s="88"/>
      <c r="CH612" s="88"/>
      <c r="CI612" s="88"/>
      <c r="CJ612" s="88"/>
      <c r="CK612" s="88"/>
      <c r="CL612" s="88"/>
      <c r="CM612" s="88"/>
      <c r="CN612" s="88"/>
      <c r="CO612" s="88"/>
      <c r="CP612" s="88"/>
      <c r="CQ612" s="88"/>
      <c r="CR612" s="88"/>
      <c r="CS612" s="88"/>
      <c r="CT612" s="88"/>
      <c r="CU612" s="88"/>
      <c r="CV612" s="88"/>
      <c r="CW612" s="88"/>
      <c r="CX612" s="88"/>
      <c r="CY612" s="88"/>
      <c r="CZ612" s="88"/>
      <c r="DA612" s="88"/>
      <c r="DB612" s="88"/>
      <c r="DC612" s="88"/>
    </row>
    <row r="613" ht="10.5" customHeight="1">
      <c r="A613" s="87" t="str">
        <f t="shared" si="1"/>
        <v/>
      </c>
      <c r="B613" s="88" t="str">
        <f t="shared" si="2"/>
        <v/>
      </c>
      <c r="C613" s="88" t="str">
        <f t="shared" si="3"/>
        <v/>
      </c>
      <c r="D613" s="89" t="str">
        <f>'94KMInput'!B705</f>
        <v/>
      </c>
      <c r="E613" s="90" t="str">
        <f t="shared" si="19"/>
        <v/>
      </c>
      <c r="F613" s="91" t="str">
        <f>'94KMInput'!H705</f>
        <v/>
      </c>
      <c r="G613" s="90" t="str">
        <f>'94KMInput'!O705</f>
        <v/>
      </c>
      <c r="H613" s="90" t="str">
        <f>'94KMInput'!P705</f>
        <v/>
      </c>
      <c r="I613" s="90" t="str">
        <f>'94KMInput'!R705</f>
        <v/>
      </c>
      <c r="J613" s="91" t="str">
        <f>'94KMInput'!S705</f>
        <v/>
      </c>
      <c r="K613" s="92" t="str">
        <f>'94KMInput'!AD705</f>
        <v/>
      </c>
      <c r="L613" s="93"/>
      <c r="M613" s="94" t="str">
        <f>'94KMInput'!L705</f>
        <v/>
      </c>
      <c r="N613" s="90" t="str">
        <f>IF(M613="","",(IF(Q613='94KMInput'!K705,"","ERROR!")))</f>
        <v/>
      </c>
      <c r="O613" s="95"/>
      <c r="P613" s="96"/>
      <c r="Q613" s="69" t="str">
        <f t="shared" si="20"/>
        <v/>
      </c>
      <c r="R613" s="98"/>
      <c r="S613" s="98"/>
      <c r="T613" s="98"/>
      <c r="U613" s="99"/>
      <c r="V613" s="98"/>
      <c r="W613" s="98"/>
      <c r="X613" s="100" t="str">
        <f t="shared" si="21"/>
        <v/>
      </c>
      <c r="Y613" s="101"/>
      <c r="Z613" s="102"/>
      <c r="AA613" s="102"/>
      <c r="AB613" s="102"/>
      <c r="AC613" s="103" t="str">
        <f>'94KMInput'!T749</f>
        <v/>
      </c>
      <c r="AD613" s="104">
        <f>'94KMInput'!V749-'94KMInput'!U749</f>
        <v>0</v>
      </c>
      <c r="AE613" s="105" t="str">
        <f t="shared" si="4"/>
        <v/>
      </c>
      <c r="AF613" s="106"/>
      <c r="AG613" s="107"/>
      <c r="AH613" s="108" t="str">
        <f>HYPERLINK('94KMInput'!AE748)</f>
        <v/>
      </c>
      <c r="AI613" s="108" t="str">
        <f>HYPERLINK('94KMInput'!AF748)</f>
        <v/>
      </c>
      <c r="AJ613" s="108" t="str">
        <f>HYPERLINK('94KMInput'!AG748)</f>
        <v/>
      </c>
      <c r="AK613" s="108" t="str">
        <f>HYPERLINK('94KMInput'!AH748)</f>
        <v/>
      </c>
      <c r="AL613" s="108" t="str">
        <f>HYPERLINK('94KMInput'!AI748)</f>
        <v/>
      </c>
      <c r="AM613" s="108" t="str">
        <f>HYPERLINK('94KMInput'!AJ748)</f>
        <v/>
      </c>
      <c r="AN613" s="108" t="str">
        <f>HYPERLINK('94KMInput'!AK748)</f>
        <v/>
      </c>
      <c r="AO613" s="108" t="str">
        <f>HYPERLINK('94KMInput'!AL748)</f>
        <v/>
      </c>
      <c r="AP613" s="88"/>
      <c r="AQ613" s="88"/>
      <c r="AR613" s="88"/>
      <c r="AS613" s="88"/>
      <c r="AT613" s="88"/>
      <c r="AU613" s="88"/>
      <c r="AV613" s="88"/>
      <c r="AW613" s="88"/>
      <c r="AX613" s="88"/>
      <c r="AY613" s="88"/>
      <c r="AZ613" s="88"/>
      <c r="BA613" s="88"/>
      <c r="BB613" s="88"/>
      <c r="BC613" s="88"/>
      <c r="BD613" s="88"/>
      <c r="BE613" s="88"/>
      <c r="BF613" s="88"/>
      <c r="BG613" s="88"/>
      <c r="BH613" s="88"/>
      <c r="BI613" s="88"/>
      <c r="BJ613" s="88"/>
      <c r="BK613" s="88"/>
      <c r="BL613" s="88"/>
      <c r="BM613" s="88"/>
      <c r="BN613" s="88"/>
      <c r="BO613" s="88"/>
      <c r="BP613" s="88"/>
      <c r="BQ613" s="88"/>
      <c r="BR613" s="88"/>
      <c r="BS613" s="88"/>
      <c r="BT613" s="88"/>
      <c r="BU613" s="88"/>
      <c r="BV613" s="88"/>
      <c r="BW613" s="88"/>
      <c r="BX613" s="88"/>
      <c r="BY613" s="88"/>
      <c r="BZ613" s="88"/>
      <c r="CA613" s="88"/>
      <c r="CB613" s="88"/>
      <c r="CC613" s="88"/>
      <c r="CD613" s="88"/>
      <c r="CE613" s="88"/>
      <c r="CF613" s="88"/>
      <c r="CG613" s="88"/>
      <c r="CH613" s="88"/>
      <c r="CI613" s="88"/>
      <c r="CJ613" s="88"/>
      <c r="CK613" s="88"/>
      <c r="CL613" s="88"/>
      <c r="CM613" s="88"/>
      <c r="CN613" s="88"/>
      <c r="CO613" s="88"/>
      <c r="CP613" s="88"/>
      <c r="CQ613" s="88"/>
      <c r="CR613" s="88"/>
      <c r="CS613" s="88"/>
      <c r="CT613" s="88"/>
      <c r="CU613" s="88"/>
      <c r="CV613" s="88"/>
      <c r="CW613" s="88"/>
      <c r="CX613" s="88"/>
      <c r="CY613" s="88"/>
      <c r="CZ613" s="88"/>
      <c r="DA613" s="88"/>
      <c r="DB613" s="88"/>
      <c r="DC613" s="88"/>
    </row>
    <row r="614" ht="10.5" customHeight="1">
      <c r="A614" s="87" t="str">
        <f t="shared" si="1"/>
        <v/>
      </c>
      <c r="B614" s="88" t="str">
        <f t="shared" si="2"/>
        <v/>
      </c>
      <c r="C614" s="88" t="str">
        <f t="shared" si="3"/>
        <v/>
      </c>
      <c r="D614" s="89" t="str">
        <f>'94KMInput'!B706</f>
        <v/>
      </c>
      <c r="E614" s="90" t="str">
        <f t="shared" si="19"/>
        <v/>
      </c>
      <c r="F614" s="91" t="str">
        <f>'94KMInput'!H706</f>
        <v/>
      </c>
      <c r="G614" s="90" t="str">
        <f>'94KMInput'!O706</f>
        <v/>
      </c>
      <c r="H614" s="90" t="str">
        <f>'94KMInput'!P706</f>
        <v/>
      </c>
      <c r="I614" s="90" t="str">
        <f>'94KMInput'!R706</f>
        <v/>
      </c>
      <c r="J614" s="91" t="str">
        <f>'94KMInput'!S706</f>
        <v/>
      </c>
      <c r="K614" s="92" t="str">
        <f>'94KMInput'!AD706</f>
        <v/>
      </c>
      <c r="L614" s="93"/>
      <c r="M614" s="94" t="str">
        <f>'94KMInput'!L706</f>
        <v/>
      </c>
      <c r="N614" s="90" t="str">
        <f>IF(M614="","",(IF(Q614='94KMInput'!K706,"","ERROR!")))</f>
        <v/>
      </c>
      <c r="O614" s="95"/>
      <c r="P614" s="96"/>
      <c r="Q614" s="69" t="str">
        <f t="shared" si="20"/>
        <v/>
      </c>
      <c r="R614" s="98"/>
      <c r="S614" s="98"/>
      <c r="T614" s="98"/>
      <c r="U614" s="99"/>
      <c r="V614" s="98"/>
      <c r="W614" s="98"/>
      <c r="X614" s="100" t="str">
        <f t="shared" si="21"/>
        <v/>
      </c>
      <c r="Y614" s="101"/>
      <c r="Z614" s="102"/>
      <c r="AA614" s="102"/>
      <c r="AB614" s="102"/>
      <c r="AC614" s="103" t="str">
        <f>'94KMInput'!T750</f>
        <v/>
      </c>
      <c r="AD614" s="104">
        <f>'94KMInput'!V750-'94KMInput'!U750</f>
        <v>0</v>
      </c>
      <c r="AE614" s="105" t="str">
        <f t="shared" si="4"/>
        <v/>
      </c>
      <c r="AF614" s="106"/>
      <c r="AG614" s="107"/>
      <c r="AH614" s="108" t="str">
        <f>HYPERLINK('94KMInput'!AE749)</f>
        <v/>
      </c>
      <c r="AI614" s="108" t="str">
        <f>HYPERLINK('94KMInput'!AF749)</f>
        <v/>
      </c>
      <c r="AJ614" s="108" t="str">
        <f>HYPERLINK('94KMInput'!AG749)</f>
        <v/>
      </c>
      <c r="AK614" s="108" t="str">
        <f>HYPERLINK('94KMInput'!AH749)</f>
        <v/>
      </c>
      <c r="AL614" s="108" t="str">
        <f>HYPERLINK('94KMInput'!AI749)</f>
        <v/>
      </c>
      <c r="AM614" s="108" t="str">
        <f>HYPERLINK('94KMInput'!AJ749)</f>
        <v/>
      </c>
      <c r="AN614" s="108" t="str">
        <f>HYPERLINK('94KMInput'!AK749)</f>
        <v/>
      </c>
      <c r="AO614" s="108" t="str">
        <f>HYPERLINK('94KMInput'!AL749)</f>
        <v/>
      </c>
      <c r="AP614" s="88"/>
      <c r="AQ614" s="88"/>
      <c r="AR614" s="88"/>
      <c r="AS614" s="88"/>
      <c r="AT614" s="88"/>
      <c r="AU614" s="88"/>
      <c r="AV614" s="88"/>
      <c r="AW614" s="88"/>
      <c r="AX614" s="88"/>
      <c r="AY614" s="88"/>
      <c r="AZ614" s="88"/>
      <c r="BA614" s="88"/>
      <c r="BB614" s="88"/>
      <c r="BC614" s="88"/>
      <c r="BD614" s="88"/>
      <c r="BE614" s="88"/>
      <c r="BF614" s="88"/>
      <c r="BG614" s="88"/>
      <c r="BH614" s="88"/>
      <c r="BI614" s="88"/>
      <c r="BJ614" s="88"/>
      <c r="BK614" s="88"/>
      <c r="BL614" s="88"/>
      <c r="BM614" s="88"/>
      <c r="BN614" s="88"/>
      <c r="BO614" s="88"/>
      <c r="BP614" s="88"/>
      <c r="BQ614" s="88"/>
      <c r="BR614" s="88"/>
      <c r="BS614" s="88"/>
      <c r="BT614" s="88"/>
      <c r="BU614" s="88"/>
      <c r="BV614" s="88"/>
      <c r="BW614" s="88"/>
      <c r="BX614" s="88"/>
      <c r="BY614" s="88"/>
      <c r="BZ614" s="88"/>
      <c r="CA614" s="88"/>
      <c r="CB614" s="88"/>
      <c r="CC614" s="88"/>
      <c r="CD614" s="88"/>
      <c r="CE614" s="88"/>
      <c r="CF614" s="88"/>
      <c r="CG614" s="88"/>
      <c r="CH614" s="88"/>
      <c r="CI614" s="88"/>
      <c r="CJ614" s="88"/>
      <c r="CK614" s="88"/>
      <c r="CL614" s="88"/>
      <c r="CM614" s="88"/>
      <c r="CN614" s="88"/>
      <c r="CO614" s="88"/>
      <c r="CP614" s="88"/>
      <c r="CQ614" s="88"/>
      <c r="CR614" s="88"/>
      <c r="CS614" s="88"/>
      <c r="CT614" s="88"/>
      <c r="CU614" s="88"/>
      <c r="CV614" s="88"/>
      <c r="CW614" s="88"/>
      <c r="CX614" s="88"/>
      <c r="CY614" s="88"/>
      <c r="CZ614" s="88"/>
      <c r="DA614" s="88"/>
      <c r="DB614" s="88"/>
      <c r="DC614" s="88"/>
    </row>
    <row r="615" ht="10.5" customHeight="1">
      <c r="A615" s="87" t="str">
        <f t="shared" si="1"/>
        <v/>
      </c>
      <c r="B615" s="88" t="str">
        <f t="shared" si="2"/>
        <v/>
      </c>
      <c r="C615" s="88" t="str">
        <f t="shared" si="3"/>
        <v/>
      </c>
      <c r="D615" s="89" t="str">
        <f>'94KMInput'!B707</f>
        <v/>
      </c>
      <c r="E615" s="90" t="str">
        <f t="shared" si="19"/>
        <v/>
      </c>
      <c r="F615" s="91" t="str">
        <f>'94KMInput'!H707</f>
        <v/>
      </c>
      <c r="G615" s="90" t="str">
        <f>'94KMInput'!O707</f>
        <v/>
      </c>
      <c r="H615" s="90" t="str">
        <f>'94KMInput'!P707</f>
        <v/>
      </c>
      <c r="I615" s="90" t="str">
        <f>'94KMInput'!R707</f>
        <v/>
      </c>
      <c r="J615" s="91" t="str">
        <f>'94KMInput'!S707</f>
        <v/>
      </c>
      <c r="K615" s="92" t="str">
        <f>'94KMInput'!AD707</f>
        <v/>
      </c>
      <c r="L615" s="93"/>
      <c r="M615" s="94" t="str">
        <f>'94KMInput'!L707</f>
        <v/>
      </c>
      <c r="N615" s="90" t="str">
        <f>IF(M615="","",(IF(Q615='94KMInput'!K707,"","ERROR!")))</f>
        <v/>
      </c>
      <c r="O615" s="95"/>
      <c r="P615" s="96"/>
      <c r="Q615" s="69" t="str">
        <f t="shared" si="20"/>
        <v/>
      </c>
      <c r="R615" s="98"/>
      <c r="S615" s="98"/>
      <c r="T615" s="98"/>
      <c r="U615" s="99"/>
      <c r="V615" s="98"/>
      <c r="W615" s="98"/>
      <c r="X615" s="100" t="str">
        <f t="shared" si="21"/>
        <v/>
      </c>
      <c r="Y615" s="101"/>
      <c r="Z615" s="102"/>
      <c r="AA615" s="102"/>
      <c r="AB615" s="102"/>
      <c r="AC615" s="103" t="str">
        <f>'94KMInput'!T751</f>
        <v/>
      </c>
      <c r="AD615" s="104">
        <f>'94KMInput'!V751-'94KMInput'!U751</f>
        <v>0</v>
      </c>
      <c r="AE615" s="105" t="str">
        <f t="shared" si="4"/>
        <v/>
      </c>
      <c r="AF615" s="106"/>
      <c r="AG615" s="107"/>
      <c r="AH615" s="108" t="str">
        <f>HYPERLINK('94KMInput'!AE750)</f>
        <v/>
      </c>
      <c r="AI615" s="108" t="str">
        <f>HYPERLINK('94KMInput'!AF750)</f>
        <v/>
      </c>
      <c r="AJ615" s="108" t="str">
        <f>HYPERLINK('94KMInput'!AG750)</f>
        <v/>
      </c>
      <c r="AK615" s="108" t="str">
        <f>HYPERLINK('94KMInput'!AH750)</f>
        <v/>
      </c>
      <c r="AL615" s="108" t="str">
        <f>HYPERLINK('94KMInput'!AI750)</f>
        <v/>
      </c>
      <c r="AM615" s="108" t="str">
        <f>HYPERLINK('94KMInput'!AJ750)</f>
        <v/>
      </c>
      <c r="AN615" s="108" t="str">
        <f>HYPERLINK('94KMInput'!AK750)</f>
        <v/>
      </c>
      <c r="AO615" s="108" t="str">
        <f>HYPERLINK('94KMInput'!AL750)</f>
        <v/>
      </c>
      <c r="AP615" s="88"/>
      <c r="AQ615" s="88"/>
      <c r="AR615" s="88"/>
      <c r="AS615" s="88"/>
      <c r="AT615" s="88"/>
      <c r="AU615" s="88"/>
      <c r="AV615" s="88"/>
      <c r="AW615" s="88"/>
      <c r="AX615" s="88"/>
      <c r="AY615" s="88"/>
      <c r="AZ615" s="88"/>
      <c r="BA615" s="88"/>
      <c r="BB615" s="88"/>
      <c r="BC615" s="88"/>
      <c r="BD615" s="88"/>
      <c r="BE615" s="88"/>
      <c r="BF615" s="88"/>
      <c r="BG615" s="88"/>
      <c r="BH615" s="88"/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88"/>
      <c r="BZ615" s="88"/>
      <c r="CA615" s="88"/>
      <c r="CB615" s="88"/>
      <c r="CC615" s="88"/>
      <c r="CD615" s="88"/>
      <c r="CE615" s="88"/>
      <c r="CF615" s="88"/>
      <c r="CG615" s="88"/>
      <c r="CH615" s="88"/>
      <c r="CI615" s="88"/>
      <c r="CJ615" s="88"/>
      <c r="CK615" s="88"/>
      <c r="CL615" s="88"/>
      <c r="CM615" s="88"/>
      <c r="CN615" s="88"/>
      <c r="CO615" s="88"/>
      <c r="CP615" s="88"/>
      <c r="CQ615" s="88"/>
      <c r="CR615" s="88"/>
      <c r="CS615" s="88"/>
      <c r="CT615" s="88"/>
      <c r="CU615" s="88"/>
      <c r="CV615" s="88"/>
      <c r="CW615" s="88"/>
      <c r="CX615" s="88"/>
      <c r="CY615" s="88"/>
      <c r="CZ615" s="88"/>
      <c r="DA615" s="88"/>
      <c r="DB615" s="88"/>
      <c r="DC615" s="88"/>
    </row>
    <row r="616" ht="10.5" customHeight="1">
      <c r="A616" s="87" t="str">
        <f t="shared" si="1"/>
        <v/>
      </c>
      <c r="B616" s="88" t="str">
        <f t="shared" si="2"/>
        <v/>
      </c>
      <c r="C616" s="88" t="str">
        <f t="shared" si="3"/>
        <v/>
      </c>
      <c r="D616" s="89" t="str">
        <f>'94KMInput'!B708</f>
        <v/>
      </c>
      <c r="E616" s="90" t="str">
        <f t="shared" si="19"/>
        <v/>
      </c>
      <c r="F616" s="91" t="str">
        <f>'94KMInput'!H708</f>
        <v/>
      </c>
      <c r="G616" s="90" t="str">
        <f>'94KMInput'!O708</f>
        <v/>
      </c>
      <c r="H616" s="90" t="str">
        <f>'94KMInput'!P708</f>
        <v/>
      </c>
      <c r="I616" s="90" t="str">
        <f>'94KMInput'!R708</f>
        <v/>
      </c>
      <c r="J616" s="91" t="str">
        <f>'94KMInput'!S708</f>
        <v/>
      </c>
      <c r="K616" s="92" t="str">
        <f>'94KMInput'!AD708</f>
        <v/>
      </c>
      <c r="L616" s="93"/>
      <c r="M616" s="94" t="str">
        <f>'94KMInput'!L708</f>
        <v/>
      </c>
      <c r="N616" s="90" t="str">
        <f>IF(M616="","",(IF(Q616='94KMInput'!K708,"","ERROR!")))</f>
        <v/>
      </c>
      <c r="O616" s="95"/>
      <c r="P616" s="96"/>
      <c r="Q616" s="69" t="str">
        <f t="shared" si="20"/>
        <v/>
      </c>
      <c r="R616" s="98"/>
      <c r="S616" s="98"/>
      <c r="T616" s="98"/>
      <c r="U616" s="99"/>
      <c r="V616" s="98"/>
      <c r="W616" s="98"/>
      <c r="X616" s="100" t="str">
        <f t="shared" si="21"/>
        <v/>
      </c>
      <c r="Y616" s="101"/>
      <c r="Z616" s="102"/>
      <c r="AA616" s="102"/>
      <c r="AB616" s="102"/>
      <c r="AC616" s="103" t="str">
        <f>'94KMInput'!T752</f>
        <v/>
      </c>
      <c r="AD616" s="104">
        <f>'94KMInput'!V752-'94KMInput'!U752</f>
        <v>0</v>
      </c>
      <c r="AE616" s="105" t="str">
        <f t="shared" si="4"/>
        <v/>
      </c>
      <c r="AF616" s="106"/>
      <c r="AG616" s="107"/>
      <c r="AH616" s="108" t="str">
        <f>HYPERLINK('94KMInput'!AE751)</f>
        <v/>
      </c>
      <c r="AI616" s="108" t="str">
        <f>HYPERLINK('94KMInput'!AF751)</f>
        <v/>
      </c>
      <c r="AJ616" s="108" t="str">
        <f>HYPERLINK('94KMInput'!AG751)</f>
        <v/>
      </c>
      <c r="AK616" s="108" t="str">
        <f>HYPERLINK('94KMInput'!AH751)</f>
        <v/>
      </c>
      <c r="AL616" s="108" t="str">
        <f>HYPERLINK('94KMInput'!AI751)</f>
        <v/>
      </c>
      <c r="AM616" s="108" t="str">
        <f>HYPERLINK('94KMInput'!AJ751)</f>
        <v/>
      </c>
      <c r="AN616" s="108" t="str">
        <f>HYPERLINK('94KMInput'!AK751)</f>
        <v/>
      </c>
      <c r="AO616" s="108" t="str">
        <f>HYPERLINK('94KMInput'!AL751)</f>
        <v/>
      </c>
      <c r="AP616" s="88"/>
      <c r="AQ616" s="88"/>
      <c r="AR616" s="88"/>
      <c r="AS616" s="88"/>
      <c r="AT616" s="88"/>
      <c r="AU616" s="88"/>
      <c r="AV616" s="88"/>
      <c r="AW616" s="88"/>
      <c r="AX616" s="88"/>
      <c r="AY616" s="88"/>
      <c r="AZ616" s="88"/>
      <c r="BA616" s="88"/>
      <c r="BB616" s="88"/>
      <c r="BC616" s="88"/>
      <c r="BD616" s="88"/>
      <c r="BE616" s="88"/>
      <c r="BF616" s="88"/>
      <c r="BG616" s="88"/>
      <c r="BH616" s="88"/>
      <c r="BI616" s="88"/>
      <c r="BJ616" s="88"/>
      <c r="BK616" s="88"/>
      <c r="BL616" s="88"/>
      <c r="BM616" s="88"/>
      <c r="BN616" s="88"/>
      <c r="BO616" s="88"/>
      <c r="BP616" s="88"/>
      <c r="BQ616" s="88"/>
      <c r="BR616" s="88"/>
      <c r="BS616" s="88"/>
      <c r="BT616" s="88"/>
      <c r="BU616" s="88"/>
      <c r="BV616" s="88"/>
      <c r="BW616" s="88"/>
      <c r="BX616" s="88"/>
      <c r="BY616" s="88"/>
      <c r="BZ616" s="88"/>
      <c r="CA616" s="88"/>
      <c r="CB616" s="88"/>
      <c r="CC616" s="88"/>
      <c r="CD616" s="88"/>
      <c r="CE616" s="88"/>
      <c r="CF616" s="88"/>
      <c r="CG616" s="88"/>
      <c r="CH616" s="88"/>
      <c r="CI616" s="88"/>
      <c r="CJ616" s="88"/>
      <c r="CK616" s="88"/>
      <c r="CL616" s="88"/>
      <c r="CM616" s="88"/>
      <c r="CN616" s="88"/>
      <c r="CO616" s="88"/>
      <c r="CP616" s="88"/>
      <c r="CQ616" s="88"/>
      <c r="CR616" s="88"/>
      <c r="CS616" s="88"/>
      <c r="CT616" s="88"/>
      <c r="CU616" s="88"/>
      <c r="CV616" s="88"/>
      <c r="CW616" s="88"/>
      <c r="CX616" s="88"/>
      <c r="CY616" s="88"/>
      <c r="CZ616" s="88"/>
      <c r="DA616" s="88"/>
      <c r="DB616" s="88"/>
      <c r="DC616" s="88"/>
    </row>
    <row r="617" ht="10.5" customHeight="1">
      <c r="A617" s="87" t="str">
        <f t="shared" si="1"/>
        <v/>
      </c>
      <c r="B617" s="88" t="str">
        <f t="shared" si="2"/>
        <v/>
      </c>
      <c r="C617" s="88" t="str">
        <f t="shared" si="3"/>
        <v/>
      </c>
      <c r="D617" s="89" t="str">
        <f>'94KMInput'!B709</f>
        <v/>
      </c>
      <c r="E617" s="90" t="str">
        <f t="shared" si="19"/>
        <v/>
      </c>
      <c r="F617" s="91" t="str">
        <f>'94KMInput'!H709</f>
        <v/>
      </c>
      <c r="G617" s="90" t="str">
        <f>'94KMInput'!O709</f>
        <v/>
      </c>
      <c r="H617" s="90" t="str">
        <f>'94KMInput'!P709</f>
        <v/>
      </c>
      <c r="I617" s="90" t="str">
        <f>'94KMInput'!R709</f>
        <v/>
      </c>
      <c r="J617" s="91" t="str">
        <f>'94KMInput'!S709</f>
        <v/>
      </c>
      <c r="K617" s="92" t="str">
        <f>'94KMInput'!AD709</f>
        <v/>
      </c>
      <c r="L617" s="93"/>
      <c r="M617" s="94" t="str">
        <f>'94KMInput'!L709</f>
        <v/>
      </c>
      <c r="N617" s="90" t="str">
        <f>IF(M617="","",(IF(Q617='94KMInput'!K709,"","ERROR!")))</f>
        <v/>
      </c>
      <c r="O617" s="95"/>
      <c r="P617" s="96"/>
      <c r="Q617" s="69" t="str">
        <f t="shared" si="20"/>
        <v/>
      </c>
      <c r="R617" s="98"/>
      <c r="S617" s="98"/>
      <c r="T617" s="98"/>
      <c r="U617" s="99"/>
      <c r="V617" s="98"/>
      <c r="W617" s="98"/>
      <c r="X617" s="100" t="str">
        <f t="shared" si="21"/>
        <v/>
      </c>
      <c r="Y617" s="101"/>
      <c r="Z617" s="102"/>
      <c r="AA617" s="102"/>
      <c r="AB617" s="102"/>
      <c r="AC617" s="103" t="str">
        <f>'94KMInput'!T753</f>
        <v/>
      </c>
      <c r="AD617" s="104">
        <f>'94KMInput'!V753-'94KMInput'!U753</f>
        <v>0</v>
      </c>
      <c r="AE617" s="105" t="str">
        <f t="shared" si="4"/>
        <v/>
      </c>
      <c r="AF617" s="106"/>
      <c r="AG617" s="107"/>
      <c r="AH617" s="108" t="str">
        <f>HYPERLINK('94KMInput'!AE752)</f>
        <v/>
      </c>
      <c r="AI617" s="108" t="str">
        <f>HYPERLINK('94KMInput'!AF752)</f>
        <v/>
      </c>
      <c r="AJ617" s="108" t="str">
        <f>HYPERLINK('94KMInput'!AG752)</f>
        <v/>
      </c>
      <c r="AK617" s="108" t="str">
        <f>HYPERLINK('94KMInput'!AH752)</f>
        <v/>
      </c>
      <c r="AL617" s="108" t="str">
        <f>HYPERLINK('94KMInput'!AI752)</f>
        <v/>
      </c>
      <c r="AM617" s="108" t="str">
        <f>HYPERLINK('94KMInput'!AJ752)</f>
        <v/>
      </c>
      <c r="AN617" s="108" t="str">
        <f>HYPERLINK('94KMInput'!AK752)</f>
        <v/>
      </c>
      <c r="AO617" s="108" t="str">
        <f>HYPERLINK('94KMInput'!AL752)</f>
        <v/>
      </c>
      <c r="AP617" s="88"/>
      <c r="AQ617" s="88"/>
      <c r="AR617" s="88"/>
      <c r="AS617" s="88"/>
      <c r="AT617" s="88"/>
      <c r="AU617" s="88"/>
      <c r="AV617" s="88"/>
      <c r="AW617" s="88"/>
      <c r="AX617" s="88"/>
      <c r="AY617" s="88"/>
      <c r="AZ617" s="88"/>
      <c r="BA617" s="88"/>
      <c r="BB617" s="88"/>
      <c r="BC617" s="88"/>
      <c r="BD617" s="88"/>
      <c r="BE617" s="88"/>
      <c r="BF617" s="88"/>
      <c r="BG617" s="88"/>
      <c r="BH617" s="88"/>
      <c r="BI617" s="88"/>
      <c r="BJ617" s="88"/>
      <c r="BK617" s="88"/>
      <c r="BL617" s="88"/>
      <c r="BM617" s="88"/>
      <c r="BN617" s="88"/>
      <c r="BO617" s="88"/>
      <c r="BP617" s="88"/>
      <c r="BQ617" s="88"/>
      <c r="BR617" s="88"/>
      <c r="BS617" s="88"/>
      <c r="BT617" s="88"/>
      <c r="BU617" s="88"/>
      <c r="BV617" s="88"/>
      <c r="BW617" s="88"/>
      <c r="BX617" s="88"/>
      <c r="BY617" s="88"/>
      <c r="BZ617" s="88"/>
      <c r="CA617" s="88"/>
      <c r="CB617" s="88"/>
      <c r="CC617" s="88"/>
      <c r="CD617" s="88"/>
      <c r="CE617" s="88"/>
      <c r="CF617" s="88"/>
      <c r="CG617" s="88"/>
      <c r="CH617" s="88"/>
      <c r="CI617" s="88"/>
      <c r="CJ617" s="88"/>
      <c r="CK617" s="88"/>
      <c r="CL617" s="88"/>
      <c r="CM617" s="88"/>
      <c r="CN617" s="88"/>
      <c r="CO617" s="88"/>
      <c r="CP617" s="88"/>
      <c r="CQ617" s="88"/>
      <c r="CR617" s="88"/>
      <c r="CS617" s="88"/>
      <c r="CT617" s="88"/>
      <c r="CU617" s="88"/>
      <c r="CV617" s="88"/>
      <c r="CW617" s="88"/>
      <c r="CX617" s="88"/>
      <c r="CY617" s="88"/>
      <c r="CZ617" s="88"/>
      <c r="DA617" s="88"/>
      <c r="DB617" s="88"/>
      <c r="DC617" s="88"/>
    </row>
    <row r="618" ht="10.5" customHeight="1">
      <c r="A618" s="87" t="str">
        <f t="shared" si="1"/>
        <v/>
      </c>
      <c r="B618" s="88" t="str">
        <f t="shared" si="2"/>
        <v/>
      </c>
      <c r="C618" s="88" t="str">
        <f t="shared" si="3"/>
        <v/>
      </c>
      <c r="D618" s="89" t="str">
        <f>'94KMInput'!B710</f>
        <v/>
      </c>
      <c r="E618" s="90" t="str">
        <f t="shared" si="19"/>
        <v/>
      </c>
      <c r="F618" s="91" t="str">
        <f>'94KMInput'!H710</f>
        <v/>
      </c>
      <c r="G618" s="90" t="str">
        <f>'94KMInput'!O710</f>
        <v/>
      </c>
      <c r="H618" s="90" t="str">
        <f>'94KMInput'!P710</f>
        <v/>
      </c>
      <c r="I618" s="90" t="str">
        <f>'94KMInput'!R710</f>
        <v/>
      </c>
      <c r="J618" s="91" t="str">
        <f>'94KMInput'!S710</f>
        <v/>
      </c>
      <c r="K618" s="92" t="str">
        <f>'94KMInput'!AD710</f>
        <v/>
      </c>
      <c r="L618" s="93"/>
      <c r="M618" s="94" t="str">
        <f>'94KMInput'!L710</f>
        <v/>
      </c>
      <c r="N618" s="90" t="str">
        <f>IF(M618="","",(IF(Q618='94KMInput'!K710,"","ERROR!")))</f>
        <v/>
      </c>
      <c r="O618" s="95"/>
      <c r="P618" s="96"/>
      <c r="Q618" s="69" t="str">
        <f t="shared" si="20"/>
        <v/>
      </c>
      <c r="R618" s="98"/>
      <c r="S618" s="98"/>
      <c r="T618" s="98"/>
      <c r="U618" s="99"/>
      <c r="V618" s="98"/>
      <c r="W618" s="98"/>
      <c r="X618" s="100" t="str">
        <f t="shared" si="21"/>
        <v/>
      </c>
      <c r="Y618" s="101"/>
      <c r="Z618" s="102"/>
      <c r="AA618" s="102"/>
      <c r="AB618" s="102"/>
      <c r="AC618" s="103" t="str">
        <f>'94KMInput'!T754</f>
        <v/>
      </c>
      <c r="AD618" s="104">
        <f>'94KMInput'!V754-'94KMInput'!U754</f>
        <v>0</v>
      </c>
      <c r="AE618" s="105" t="str">
        <f t="shared" si="4"/>
        <v/>
      </c>
      <c r="AF618" s="106"/>
      <c r="AG618" s="107"/>
      <c r="AH618" s="108" t="str">
        <f>HYPERLINK('94KMInput'!AE753)</f>
        <v/>
      </c>
      <c r="AI618" s="108" t="str">
        <f>HYPERLINK('94KMInput'!AF753)</f>
        <v/>
      </c>
      <c r="AJ618" s="108" t="str">
        <f>HYPERLINK('94KMInput'!AG753)</f>
        <v/>
      </c>
      <c r="AK618" s="108" t="str">
        <f>HYPERLINK('94KMInput'!AH753)</f>
        <v/>
      </c>
      <c r="AL618" s="108" t="str">
        <f>HYPERLINK('94KMInput'!AI753)</f>
        <v/>
      </c>
      <c r="AM618" s="108" t="str">
        <f>HYPERLINK('94KMInput'!AJ753)</f>
        <v/>
      </c>
      <c r="AN618" s="108" t="str">
        <f>HYPERLINK('94KMInput'!AK753)</f>
        <v/>
      </c>
      <c r="AO618" s="108" t="str">
        <f>HYPERLINK('94KMInput'!AL753)</f>
        <v/>
      </c>
      <c r="AP618" s="88"/>
      <c r="AQ618" s="88"/>
      <c r="AR618" s="88"/>
      <c r="AS618" s="88"/>
      <c r="AT618" s="88"/>
      <c r="AU618" s="88"/>
      <c r="AV618" s="88"/>
      <c r="AW618" s="88"/>
      <c r="AX618" s="88"/>
      <c r="AY618" s="88"/>
      <c r="AZ618" s="88"/>
      <c r="BA618" s="88"/>
      <c r="BB618" s="88"/>
      <c r="BC618" s="88"/>
      <c r="BD618" s="88"/>
      <c r="BE618" s="88"/>
      <c r="BF618" s="88"/>
      <c r="BG618" s="88"/>
      <c r="BH618" s="88"/>
      <c r="BI618" s="88"/>
      <c r="BJ618" s="88"/>
      <c r="BK618" s="88"/>
      <c r="BL618" s="88"/>
      <c r="BM618" s="88"/>
      <c r="BN618" s="88"/>
      <c r="BO618" s="88"/>
      <c r="BP618" s="88"/>
      <c r="BQ618" s="88"/>
      <c r="BR618" s="88"/>
      <c r="BS618" s="88"/>
      <c r="BT618" s="88"/>
      <c r="BU618" s="88"/>
      <c r="BV618" s="88"/>
      <c r="BW618" s="88"/>
      <c r="BX618" s="88"/>
      <c r="BY618" s="88"/>
      <c r="BZ618" s="88"/>
      <c r="CA618" s="88"/>
      <c r="CB618" s="88"/>
      <c r="CC618" s="88"/>
      <c r="CD618" s="88"/>
      <c r="CE618" s="88"/>
      <c r="CF618" s="88"/>
      <c r="CG618" s="88"/>
      <c r="CH618" s="88"/>
      <c r="CI618" s="88"/>
      <c r="CJ618" s="88"/>
      <c r="CK618" s="88"/>
      <c r="CL618" s="88"/>
      <c r="CM618" s="88"/>
      <c r="CN618" s="88"/>
      <c r="CO618" s="88"/>
      <c r="CP618" s="88"/>
      <c r="CQ618" s="88"/>
      <c r="CR618" s="88"/>
      <c r="CS618" s="88"/>
      <c r="CT618" s="88"/>
      <c r="CU618" s="88"/>
      <c r="CV618" s="88"/>
      <c r="CW618" s="88"/>
      <c r="CX618" s="88"/>
      <c r="CY618" s="88"/>
      <c r="CZ618" s="88"/>
      <c r="DA618" s="88"/>
      <c r="DB618" s="88"/>
      <c r="DC618" s="88"/>
    </row>
    <row r="619" ht="10.5" customHeight="1">
      <c r="A619" s="87" t="str">
        <f t="shared" si="1"/>
        <v/>
      </c>
      <c r="B619" s="88" t="str">
        <f t="shared" si="2"/>
        <v/>
      </c>
      <c r="C619" s="88" t="str">
        <f t="shared" si="3"/>
        <v/>
      </c>
      <c r="D619" s="89" t="str">
        <f>'94KMInput'!B711</f>
        <v/>
      </c>
      <c r="E619" s="90" t="str">
        <f t="shared" si="19"/>
        <v/>
      </c>
      <c r="F619" s="91" t="str">
        <f>'94KMInput'!H711</f>
        <v/>
      </c>
      <c r="G619" s="90" t="str">
        <f>'94KMInput'!O711</f>
        <v/>
      </c>
      <c r="H619" s="90" t="str">
        <f>'94KMInput'!P711</f>
        <v/>
      </c>
      <c r="I619" s="90" t="str">
        <f>'94KMInput'!R711</f>
        <v/>
      </c>
      <c r="J619" s="91" t="str">
        <f>'94KMInput'!S711</f>
        <v/>
      </c>
      <c r="K619" s="92" t="str">
        <f>'94KMInput'!AD711</f>
        <v/>
      </c>
      <c r="L619" s="93"/>
      <c r="M619" s="94" t="str">
        <f>'94KMInput'!L711</f>
        <v/>
      </c>
      <c r="N619" s="90" t="str">
        <f>IF(M619="","",(IF(Q619='94KMInput'!K711,"","ERROR!")))</f>
        <v/>
      </c>
      <c r="O619" s="95"/>
      <c r="P619" s="96"/>
      <c r="Q619" s="69" t="str">
        <f t="shared" si="20"/>
        <v/>
      </c>
      <c r="R619" s="98"/>
      <c r="S619" s="98"/>
      <c r="T619" s="98"/>
      <c r="U619" s="99"/>
      <c r="V619" s="98"/>
      <c r="W619" s="98"/>
      <c r="X619" s="100" t="str">
        <f t="shared" si="21"/>
        <v/>
      </c>
      <c r="Y619" s="101"/>
      <c r="Z619" s="102"/>
      <c r="AA619" s="102"/>
      <c r="AB619" s="102"/>
      <c r="AC619" s="103" t="str">
        <f>'94KMInput'!T755</f>
        <v/>
      </c>
      <c r="AD619" s="104">
        <f>'94KMInput'!V755-'94KMInput'!U755</f>
        <v>0</v>
      </c>
      <c r="AE619" s="105" t="str">
        <f t="shared" si="4"/>
        <v/>
      </c>
      <c r="AF619" s="106"/>
      <c r="AG619" s="107"/>
      <c r="AH619" s="108" t="str">
        <f>HYPERLINK('94KMInput'!AE754)</f>
        <v/>
      </c>
      <c r="AI619" s="108" t="str">
        <f>HYPERLINK('94KMInput'!AF754)</f>
        <v/>
      </c>
      <c r="AJ619" s="108" t="str">
        <f>HYPERLINK('94KMInput'!AG754)</f>
        <v/>
      </c>
      <c r="AK619" s="108" t="str">
        <f>HYPERLINK('94KMInput'!AH754)</f>
        <v/>
      </c>
      <c r="AL619" s="108" t="str">
        <f>HYPERLINK('94KMInput'!AI754)</f>
        <v/>
      </c>
      <c r="AM619" s="108" t="str">
        <f>HYPERLINK('94KMInput'!AJ754)</f>
        <v/>
      </c>
      <c r="AN619" s="108" t="str">
        <f>HYPERLINK('94KMInput'!AK754)</f>
        <v/>
      </c>
      <c r="AO619" s="108" t="str">
        <f>HYPERLINK('94KMInput'!AL754)</f>
        <v/>
      </c>
      <c r="AP619" s="88"/>
      <c r="AQ619" s="88"/>
      <c r="AR619" s="88"/>
      <c r="AS619" s="88"/>
      <c r="AT619" s="88"/>
      <c r="AU619" s="88"/>
      <c r="AV619" s="88"/>
      <c r="AW619" s="88"/>
      <c r="AX619" s="88"/>
      <c r="AY619" s="88"/>
      <c r="AZ619" s="88"/>
      <c r="BA619" s="88"/>
      <c r="BB619" s="88"/>
      <c r="BC619" s="88"/>
      <c r="BD619" s="88"/>
      <c r="BE619" s="88"/>
      <c r="BF619" s="88"/>
      <c r="BG619" s="88"/>
      <c r="BH619" s="88"/>
      <c r="BI619" s="88"/>
      <c r="BJ619" s="88"/>
      <c r="BK619" s="88"/>
      <c r="BL619" s="88"/>
      <c r="BM619" s="88"/>
      <c r="BN619" s="88"/>
      <c r="BO619" s="88"/>
      <c r="BP619" s="88"/>
      <c r="BQ619" s="88"/>
      <c r="BR619" s="88"/>
      <c r="BS619" s="88"/>
      <c r="BT619" s="88"/>
      <c r="BU619" s="88"/>
      <c r="BV619" s="88"/>
      <c r="BW619" s="88"/>
      <c r="BX619" s="88"/>
      <c r="BY619" s="88"/>
      <c r="BZ619" s="88"/>
      <c r="CA619" s="88"/>
      <c r="CB619" s="88"/>
      <c r="CC619" s="88"/>
      <c r="CD619" s="88"/>
      <c r="CE619" s="88"/>
      <c r="CF619" s="88"/>
      <c r="CG619" s="88"/>
      <c r="CH619" s="88"/>
      <c r="CI619" s="88"/>
      <c r="CJ619" s="88"/>
      <c r="CK619" s="88"/>
      <c r="CL619" s="88"/>
      <c r="CM619" s="88"/>
      <c r="CN619" s="88"/>
      <c r="CO619" s="88"/>
      <c r="CP619" s="88"/>
      <c r="CQ619" s="88"/>
      <c r="CR619" s="88"/>
      <c r="CS619" s="88"/>
      <c r="CT619" s="88"/>
      <c r="CU619" s="88"/>
      <c r="CV619" s="88"/>
      <c r="CW619" s="88"/>
      <c r="CX619" s="88"/>
      <c r="CY619" s="88"/>
      <c r="CZ619" s="88"/>
      <c r="DA619" s="88"/>
      <c r="DB619" s="88"/>
      <c r="DC619" s="88"/>
    </row>
    <row r="620" ht="10.5" customHeight="1">
      <c r="A620" s="87" t="str">
        <f t="shared" si="1"/>
        <v/>
      </c>
      <c r="B620" s="88" t="str">
        <f t="shared" si="2"/>
        <v/>
      </c>
      <c r="C620" s="88" t="str">
        <f t="shared" si="3"/>
        <v/>
      </c>
      <c r="D620" s="89" t="str">
        <f>'94KMInput'!B712</f>
        <v/>
      </c>
      <c r="E620" s="90" t="str">
        <f t="shared" si="19"/>
        <v/>
      </c>
      <c r="F620" s="91" t="str">
        <f>'94KMInput'!H712</f>
        <v/>
      </c>
      <c r="G620" s="90" t="str">
        <f>'94KMInput'!O712</f>
        <v/>
      </c>
      <c r="H620" s="90" t="str">
        <f>'94KMInput'!P712</f>
        <v/>
      </c>
      <c r="I620" s="90" t="str">
        <f>'94KMInput'!R712</f>
        <v/>
      </c>
      <c r="J620" s="91" t="str">
        <f>'94KMInput'!S712</f>
        <v/>
      </c>
      <c r="K620" s="92" t="str">
        <f>'94KMInput'!AD712</f>
        <v/>
      </c>
      <c r="L620" s="93"/>
      <c r="M620" s="94" t="str">
        <f>'94KMInput'!L712</f>
        <v/>
      </c>
      <c r="N620" s="90" t="str">
        <f>IF(M620="","",(IF(Q620='94KMInput'!K712,"","ERROR!")))</f>
        <v/>
      </c>
      <c r="O620" s="95"/>
      <c r="P620" s="96"/>
      <c r="Q620" s="69" t="str">
        <f t="shared" si="20"/>
        <v/>
      </c>
      <c r="R620" s="98"/>
      <c r="S620" s="98"/>
      <c r="T620" s="98"/>
      <c r="U620" s="99"/>
      <c r="V620" s="98"/>
      <c r="W620" s="98"/>
      <c r="X620" s="100" t="str">
        <f t="shared" si="21"/>
        <v/>
      </c>
      <c r="Y620" s="101"/>
      <c r="Z620" s="102"/>
      <c r="AA620" s="102"/>
      <c r="AB620" s="102"/>
      <c r="AC620" s="103" t="str">
        <f>'94KMInput'!T756</f>
        <v/>
      </c>
      <c r="AD620" s="104">
        <f>'94KMInput'!V756-'94KMInput'!U756</f>
        <v>0</v>
      </c>
      <c r="AE620" s="105" t="str">
        <f t="shared" si="4"/>
        <v/>
      </c>
      <c r="AF620" s="106"/>
      <c r="AG620" s="107"/>
      <c r="AH620" s="108" t="str">
        <f>HYPERLINK('94KMInput'!AE755)</f>
        <v/>
      </c>
      <c r="AI620" s="108" t="str">
        <f>HYPERLINK('94KMInput'!AF755)</f>
        <v/>
      </c>
      <c r="AJ620" s="108" t="str">
        <f>HYPERLINK('94KMInput'!AG755)</f>
        <v/>
      </c>
      <c r="AK620" s="108" t="str">
        <f>HYPERLINK('94KMInput'!AH755)</f>
        <v/>
      </c>
      <c r="AL620" s="108" t="str">
        <f>HYPERLINK('94KMInput'!AI755)</f>
        <v/>
      </c>
      <c r="AM620" s="108" t="str">
        <f>HYPERLINK('94KMInput'!AJ755)</f>
        <v/>
      </c>
      <c r="AN620" s="108" t="str">
        <f>HYPERLINK('94KMInput'!AK755)</f>
        <v/>
      </c>
      <c r="AO620" s="108" t="str">
        <f>HYPERLINK('94KMInput'!AL755)</f>
        <v/>
      </c>
      <c r="AP620" s="88"/>
      <c r="AQ620" s="88"/>
      <c r="AR620" s="88"/>
      <c r="AS620" s="88"/>
      <c r="AT620" s="88"/>
      <c r="AU620" s="88"/>
      <c r="AV620" s="88"/>
      <c r="AW620" s="88"/>
      <c r="AX620" s="88"/>
      <c r="AY620" s="88"/>
      <c r="AZ620" s="88"/>
      <c r="BA620" s="88"/>
      <c r="BB620" s="88"/>
      <c r="BC620" s="88"/>
      <c r="BD620" s="88"/>
      <c r="BE620" s="88"/>
      <c r="BF620" s="88"/>
      <c r="BG620" s="88"/>
      <c r="BH620" s="88"/>
      <c r="BI620" s="88"/>
      <c r="BJ620" s="88"/>
      <c r="BK620" s="88"/>
      <c r="BL620" s="88"/>
      <c r="BM620" s="88"/>
      <c r="BN620" s="88"/>
      <c r="BO620" s="88"/>
      <c r="BP620" s="88"/>
      <c r="BQ620" s="88"/>
      <c r="BR620" s="88"/>
      <c r="BS620" s="88"/>
      <c r="BT620" s="88"/>
      <c r="BU620" s="88"/>
      <c r="BV620" s="88"/>
      <c r="BW620" s="88"/>
      <c r="BX620" s="88"/>
      <c r="BY620" s="88"/>
      <c r="BZ620" s="88"/>
      <c r="CA620" s="88"/>
      <c r="CB620" s="88"/>
      <c r="CC620" s="88"/>
      <c r="CD620" s="88"/>
      <c r="CE620" s="88"/>
      <c r="CF620" s="88"/>
      <c r="CG620" s="88"/>
      <c r="CH620" s="88"/>
      <c r="CI620" s="88"/>
      <c r="CJ620" s="88"/>
      <c r="CK620" s="88"/>
      <c r="CL620" s="88"/>
      <c r="CM620" s="88"/>
      <c r="CN620" s="88"/>
      <c r="CO620" s="88"/>
      <c r="CP620" s="88"/>
      <c r="CQ620" s="88"/>
      <c r="CR620" s="88"/>
      <c r="CS620" s="88"/>
      <c r="CT620" s="88"/>
      <c r="CU620" s="88"/>
      <c r="CV620" s="88"/>
      <c r="CW620" s="88"/>
      <c r="CX620" s="88"/>
      <c r="CY620" s="88"/>
      <c r="CZ620" s="88"/>
      <c r="DA620" s="88"/>
      <c r="DB620" s="88"/>
      <c r="DC620" s="88"/>
    </row>
    <row r="621" ht="10.5" customHeight="1">
      <c r="A621" s="87" t="str">
        <f t="shared" si="1"/>
        <v/>
      </c>
      <c r="B621" s="88" t="str">
        <f t="shared" si="2"/>
        <v/>
      </c>
      <c r="C621" s="88" t="str">
        <f t="shared" si="3"/>
        <v/>
      </c>
      <c r="D621" s="89" t="str">
        <f>'94KMInput'!B713</f>
        <v/>
      </c>
      <c r="E621" s="90" t="str">
        <f t="shared" si="19"/>
        <v/>
      </c>
      <c r="F621" s="91" t="str">
        <f>'94KMInput'!H713</f>
        <v/>
      </c>
      <c r="G621" s="90" t="str">
        <f>'94KMInput'!O713</f>
        <v/>
      </c>
      <c r="H621" s="90" t="str">
        <f>'94KMInput'!P713</f>
        <v/>
      </c>
      <c r="I621" s="90" t="str">
        <f>'94KMInput'!R713</f>
        <v/>
      </c>
      <c r="J621" s="91" t="str">
        <f>'94KMInput'!S713</f>
        <v/>
      </c>
      <c r="K621" s="92" t="str">
        <f>'94KMInput'!AD713</f>
        <v/>
      </c>
      <c r="L621" s="93"/>
      <c r="M621" s="94" t="str">
        <f>'94KMInput'!L713</f>
        <v/>
      </c>
      <c r="N621" s="90" t="str">
        <f>IF(M621="","",(IF(Q621='94KMInput'!K713,"","ERROR!")))</f>
        <v/>
      </c>
      <c r="O621" s="95"/>
      <c r="P621" s="96"/>
      <c r="Q621" s="69" t="str">
        <f t="shared" si="20"/>
        <v/>
      </c>
      <c r="R621" s="98"/>
      <c r="S621" s="98"/>
      <c r="T621" s="98"/>
      <c r="U621" s="99"/>
      <c r="V621" s="98"/>
      <c r="W621" s="98"/>
      <c r="X621" s="100" t="str">
        <f t="shared" si="21"/>
        <v/>
      </c>
      <c r="Y621" s="101"/>
      <c r="Z621" s="102"/>
      <c r="AA621" s="102"/>
      <c r="AB621" s="102"/>
      <c r="AC621" s="103" t="str">
        <f>'94KMInput'!T757</f>
        <v/>
      </c>
      <c r="AD621" s="104">
        <f>'94KMInput'!V757-'94KMInput'!U757</f>
        <v>0</v>
      </c>
      <c r="AE621" s="105" t="str">
        <f t="shared" si="4"/>
        <v/>
      </c>
      <c r="AF621" s="106"/>
      <c r="AG621" s="107"/>
      <c r="AH621" s="108" t="str">
        <f>HYPERLINK('94KMInput'!AE756)</f>
        <v/>
      </c>
      <c r="AI621" s="108" t="str">
        <f>HYPERLINK('94KMInput'!AF756)</f>
        <v/>
      </c>
      <c r="AJ621" s="108" t="str">
        <f>HYPERLINK('94KMInput'!AG756)</f>
        <v/>
      </c>
      <c r="AK621" s="108" t="str">
        <f>HYPERLINK('94KMInput'!AH756)</f>
        <v/>
      </c>
      <c r="AL621" s="108" t="str">
        <f>HYPERLINK('94KMInput'!AI756)</f>
        <v/>
      </c>
      <c r="AM621" s="108" t="str">
        <f>HYPERLINK('94KMInput'!AJ756)</f>
        <v/>
      </c>
      <c r="AN621" s="108" t="str">
        <f>HYPERLINK('94KMInput'!AK756)</f>
        <v/>
      </c>
      <c r="AO621" s="108" t="str">
        <f>HYPERLINK('94KMInput'!AL756)</f>
        <v/>
      </c>
      <c r="AP621" s="88"/>
      <c r="AQ621" s="88"/>
      <c r="AR621" s="88"/>
      <c r="AS621" s="88"/>
      <c r="AT621" s="88"/>
      <c r="AU621" s="88"/>
      <c r="AV621" s="88"/>
      <c r="AW621" s="88"/>
      <c r="AX621" s="88"/>
      <c r="AY621" s="88"/>
      <c r="AZ621" s="88"/>
      <c r="BA621" s="88"/>
      <c r="BB621" s="88"/>
      <c r="BC621" s="88"/>
      <c r="BD621" s="88"/>
      <c r="BE621" s="88"/>
      <c r="BF621" s="88"/>
      <c r="BG621" s="88"/>
      <c r="BH621" s="88"/>
      <c r="BI621" s="88"/>
      <c r="BJ621" s="88"/>
      <c r="BK621" s="88"/>
      <c r="BL621" s="88"/>
      <c r="BM621" s="88"/>
      <c r="BN621" s="88"/>
      <c r="BO621" s="88"/>
      <c r="BP621" s="88"/>
      <c r="BQ621" s="88"/>
      <c r="BR621" s="88"/>
      <c r="BS621" s="88"/>
      <c r="BT621" s="88"/>
      <c r="BU621" s="88"/>
      <c r="BV621" s="88"/>
      <c r="BW621" s="88"/>
      <c r="BX621" s="88"/>
      <c r="BY621" s="88"/>
      <c r="BZ621" s="88"/>
      <c r="CA621" s="88"/>
      <c r="CB621" s="88"/>
      <c r="CC621" s="88"/>
      <c r="CD621" s="88"/>
      <c r="CE621" s="88"/>
      <c r="CF621" s="88"/>
      <c r="CG621" s="88"/>
      <c r="CH621" s="88"/>
      <c r="CI621" s="88"/>
      <c r="CJ621" s="88"/>
      <c r="CK621" s="88"/>
      <c r="CL621" s="88"/>
      <c r="CM621" s="88"/>
      <c r="CN621" s="88"/>
      <c r="CO621" s="88"/>
      <c r="CP621" s="88"/>
      <c r="CQ621" s="88"/>
      <c r="CR621" s="88"/>
      <c r="CS621" s="88"/>
      <c r="CT621" s="88"/>
      <c r="CU621" s="88"/>
      <c r="CV621" s="88"/>
      <c r="CW621" s="88"/>
      <c r="CX621" s="88"/>
      <c r="CY621" s="88"/>
      <c r="CZ621" s="88"/>
      <c r="DA621" s="88"/>
      <c r="DB621" s="88"/>
      <c r="DC621" s="88"/>
    </row>
    <row r="622" ht="10.5" customHeight="1">
      <c r="A622" s="87" t="str">
        <f t="shared" si="1"/>
        <v/>
      </c>
      <c r="B622" s="88" t="str">
        <f t="shared" si="2"/>
        <v/>
      </c>
      <c r="C622" s="88" t="str">
        <f t="shared" si="3"/>
        <v/>
      </c>
      <c r="D622" s="89" t="str">
        <f>'94KMInput'!B758</f>
        <v/>
      </c>
      <c r="E622" s="90" t="str">
        <f t="shared" si="19"/>
        <v/>
      </c>
      <c r="F622" s="91" t="str">
        <f>'94KMInput'!H758</f>
        <v/>
      </c>
      <c r="G622" s="90" t="str">
        <f>'94KMInput'!O758</f>
        <v/>
      </c>
      <c r="H622" s="90" t="str">
        <f>'94KMInput'!P758</f>
        <v/>
      </c>
      <c r="I622" s="90" t="str">
        <f>'94KMInput'!R758</f>
        <v/>
      </c>
      <c r="J622" s="91" t="str">
        <f>'94KMInput'!S758</f>
        <v/>
      </c>
      <c r="K622" s="92" t="str">
        <f>'94KMInput'!AD758</f>
        <v/>
      </c>
      <c r="L622" s="93"/>
      <c r="M622" s="94" t="str">
        <f>'94KMInput'!L758</f>
        <v/>
      </c>
      <c r="N622" s="90" t="str">
        <f>IF(M622="","",(IF(Q622='94KMInput'!K758,"","ERROR!")))</f>
        <v/>
      </c>
      <c r="O622" s="95"/>
      <c r="P622" s="96"/>
      <c r="Q622" s="69" t="str">
        <f t="shared" si="20"/>
        <v/>
      </c>
      <c r="R622" s="98"/>
      <c r="S622" s="98"/>
      <c r="T622" s="98"/>
      <c r="U622" s="99"/>
      <c r="V622" s="98"/>
      <c r="W622" s="98"/>
      <c r="X622" s="100" t="str">
        <f t="shared" si="21"/>
        <v/>
      </c>
      <c r="Y622" s="101"/>
      <c r="Z622" s="102"/>
      <c r="AA622" s="102"/>
      <c r="AB622" s="102"/>
      <c r="AC622" s="103" t="str">
        <f>'94KMInput'!T758</f>
        <v/>
      </c>
      <c r="AD622" s="104">
        <f>'94KMInput'!V758-'94KMInput'!U758</f>
        <v>0</v>
      </c>
      <c r="AE622" s="105" t="str">
        <f t="shared" si="4"/>
        <v/>
      </c>
      <c r="AF622" s="106"/>
      <c r="AG622" s="107"/>
      <c r="AH622" s="108" t="str">
        <f>HYPERLINK('94KMInput'!AE757)</f>
        <v/>
      </c>
      <c r="AI622" s="108" t="str">
        <f>HYPERLINK('94KMInput'!AF757)</f>
        <v/>
      </c>
      <c r="AJ622" s="108" t="str">
        <f>HYPERLINK('94KMInput'!AG757)</f>
        <v/>
      </c>
      <c r="AK622" s="108" t="str">
        <f>HYPERLINK('94KMInput'!AH757)</f>
        <v/>
      </c>
      <c r="AL622" s="108" t="str">
        <f>HYPERLINK('94KMInput'!AI757)</f>
        <v/>
      </c>
      <c r="AM622" s="108" t="str">
        <f>HYPERLINK('94KMInput'!AJ757)</f>
        <v/>
      </c>
      <c r="AN622" s="108" t="str">
        <f>HYPERLINK('94KMInput'!AK757)</f>
        <v/>
      </c>
      <c r="AO622" s="108" t="str">
        <f>HYPERLINK('94KMInput'!AL757)</f>
        <v/>
      </c>
      <c r="AP622" s="88"/>
      <c r="AQ622" s="88"/>
      <c r="AR622" s="88"/>
      <c r="AS622" s="88"/>
      <c r="AT622" s="88"/>
      <c r="AU622" s="88"/>
      <c r="AV622" s="88"/>
      <c r="AW622" s="88"/>
      <c r="AX622" s="88"/>
      <c r="AY622" s="88"/>
      <c r="AZ622" s="88"/>
      <c r="BA622" s="88"/>
      <c r="BB622" s="88"/>
      <c r="BC622" s="88"/>
      <c r="BD622" s="88"/>
      <c r="BE622" s="88"/>
      <c r="BF622" s="88"/>
      <c r="BG622" s="88"/>
      <c r="BH622" s="88"/>
      <c r="BI622" s="88"/>
      <c r="BJ622" s="88"/>
      <c r="BK622" s="88"/>
      <c r="BL622" s="88"/>
      <c r="BM622" s="88"/>
      <c r="BN622" s="88"/>
      <c r="BO622" s="88"/>
      <c r="BP622" s="88"/>
      <c r="BQ622" s="88"/>
      <c r="BR622" s="88"/>
      <c r="BS622" s="88"/>
      <c r="BT622" s="88"/>
      <c r="BU622" s="88"/>
      <c r="BV622" s="88"/>
      <c r="BW622" s="88"/>
      <c r="BX622" s="88"/>
      <c r="BY622" s="88"/>
      <c r="BZ622" s="88"/>
      <c r="CA622" s="88"/>
      <c r="CB622" s="88"/>
      <c r="CC622" s="88"/>
      <c r="CD622" s="88"/>
      <c r="CE622" s="88"/>
      <c r="CF622" s="88"/>
      <c r="CG622" s="88"/>
      <c r="CH622" s="88"/>
      <c r="CI622" s="88"/>
      <c r="CJ622" s="88"/>
      <c r="CK622" s="88"/>
      <c r="CL622" s="88"/>
      <c r="CM622" s="88"/>
      <c r="CN622" s="88"/>
      <c r="CO622" s="88"/>
      <c r="CP622" s="88"/>
      <c r="CQ622" s="88"/>
      <c r="CR622" s="88"/>
      <c r="CS622" s="88"/>
      <c r="CT622" s="88"/>
      <c r="CU622" s="88"/>
      <c r="CV622" s="88"/>
      <c r="CW622" s="88"/>
      <c r="CX622" s="88"/>
      <c r="CY622" s="88"/>
      <c r="CZ622" s="88"/>
      <c r="DA622" s="88"/>
      <c r="DB622" s="88"/>
      <c r="DC622" s="88"/>
    </row>
    <row r="623" ht="10.5" customHeight="1">
      <c r="A623" s="87" t="str">
        <f t="shared" si="1"/>
        <v/>
      </c>
      <c r="B623" s="88" t="str">
        <f t="shared" si="2"/>
        <v/>
      </c>
      <c r="C623" s="88" t="str">
        <f t="shared" si="3"/>
        <v/>
      </c>
      <c r="D623" s="89" t="str">
        <f>'94KMInput'!B759</f>
        <v/>
      </c>
      <c r="E623" s="90" t="str">
        <f t="shared" si="19"/>
        <v/>
      </c>
      <c r="F623" s="91" t="str">
        <f>'94KMInput'!H759</f>
        <v/>
      </c>
      <c r="G623" s="90" t="str">
        <f>'94KMInput'!O759</f>
        <v/>
      </c>
      <c r="H623" s="90" t="str">
        <f>'94KMInput'!P759</f>
        <v/>
      </c>
      <c r="I623" s="90" t="str">
        <f>'94KMInput'!R759</f>
        <v/>
      </c>
      <c r="J623" s="91" t="str">
        <f>'94KMInput'!S759</f>
        <v/>
      </c>
      <c r="K623" s="92" t="str">
        <f>'94KMInput'!AD759</f>
        <v/>
      </c>
      <c r="L623" s="93"/>
      <c r="M623" s="94" t="str">
        <f>'94KMInput'!L759</f>
        <v/>
      </c>
      <c r="N623" s="90" t="str">
        <f>IF(M623="","",(IF(Q623='94KMInput'!K759,"","ERROR!")))</f>
        <v/>
      </c>
      <c r="O623" s="95"/>
      <c r="P623" s="96"/>
      <c r="Q623" s="69" t="str">
        <f t="shared" si="20"/>
        <v/>
      </c>
      <c r="R623" s="98"/>
      <c r="S623" s="98"/>
      <c r="T623" s="98"/>
      <c r="U623" s="99"/>
      <c r="V623" s="98"/>
      <c r="W623" s="98"/>
      <c r="X623" s="100" t="str">
        <f t="shared" si="21"/>
        <v/>
      </c>
      <c r="Y623" s="101"/>
      <c r="Z623" s="102"/>
      <c r="AA623" s="102"/>
      <c r="AB623" s="102"/>
      <c r="AC623" s="103" t="str">
        <f>'94KMInput'!T759</f>
        <v/>
      </c>
      <c r="AD623" s="104">
        <f>'94KMInput'!V759-'94KMInput'!U759</f>
        <v>0</v>
      </c>
      <c r="AE623" s="105" t="str">
        <f t="shared" si="4"/>
        <v/>
      </c>
      <c r="AF623" s="106"/>
      <c r="AG623" s="107"/>
      <c r="AH623" s="108" t="str">
        <f>HYPERLINK('94KMInput'!AE758)</f>
        <v/>
      </c>
      <c r="AI623" s="108" t="str">
        <f>HYPERLINK('94KMInput'!AF758)</f>
        <v/>
      </c>
      <c r="AJ623" s="108" t="str">
        <f>HYPERLINK('94KMInput'!AG758)</f>
        <v/>
      </c>
      <c r="AK623" s="108" t="str">
        <f>HYPERLINK('94KMInput'!AH758)</f>
        <v/>
      </c>
      <c r="AL623" s="108" t="str">
        <f>HYPERLINK('94KMInput'!AI758)</f>
        <v/>
      </c>
      <c r="AM623" s="108" t="str">
        <f>HYPERLINK('94KMInput'!AJ758)</f>
        <v/>
      </c>
      <c r="AN623" s="108" t="str">
        <f>HYPERLINK('94KMInput'!AK758)</f>
        <v/>
      </c>
      <c r="AO623" s="108" t="str">
        <f>HYPERLINK('94KMInput'!AL758)</f>
        <v/>
      </c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8"/>
      <c r="BT623" s="88"/>
      <c r="BU623" s="88"/>
      <c r="BV623" s="88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8"/>
    </row>
    <row r="624" ht="10.5" customHeight="1">
      <c r="A624" s="87" t="str">
        <f t="shared" si="1"/>
        <v/>
      </c>
      <c r="B624" s="88" t="str">
        <f t="shared" si="2"/>
        <v/>
      </c>
      <c r="C624" s="88" t="str">
        <f t="shared" si="3"/>
        <v/>
      </c>
      <c r="D624" s="89" t="str">
        <f>'94KMInput'!B760</f>
        <v/>
      </c>
      <c r="E624" s="90" t="str">
        <f t="shared" si="19"/>
        <v/>
      </c>
      <c r="F624" s="91" t="str">
        <f>'94KMInput'!H760</f>
        <v/>
      </c>
      <c r="G624" s="90" t="str">
        <f>'94KMInput'!O760</f>
        <v/>
      </c>
      <c r="H624" s="90" t="str">
        <f>'94KMInput'!P760</f>
        <v/>
      </c>
      <c r="I624" s="90" t="str">
        <f>'94KMInput'!R760</f>
        <v/>
      </c>
      <c r="J624" s="91" t="str">
        <f>'94KMInput'!S760</f>
        <v/>
      </c>
      <c r="K624" s="92" t="str">
        <f>'94KMInput'!AD760</f>
        <v/>
      </c>
      <c r="L624" s="93"/>
      <c r="M624" s="94" t="str">
        <f>'94KMInput'!L760</f>
        <v/>
      </c>
      <c r="N624" s="90" t="str">
        <f>IF(M624="","",(IF(Q624='94KMInput'!K760,"","ERROR!")))</f>
        <v/>
      </c>
      <c r="O624" s="95"/>
      <c r="P624" s="96"/>
      <c r="Q624" s="69" t="str">
        <f t="shared" si="20"/>
        <v/>
      </c>
      <c r="R624" s="98"/>
      <c r="S624" s="98"/>
      <c r="T624" s="98"/>
      <c r="U624" s="99"/>
      <c r="V624" s="98"/>
      <c r="W624" s="98"/>
      <c r="X624" s="100" t="str">
        <f t="shared" si="21"/>
        <v/>
      </c>
      <c r="Y624" s="101"/>
      <c r="Z624" s="102"/>
      <c r="AA624" s="102"/>
      <c r="AB624" s="102"/>
      <c r="AC624" s="103" t="str">
        <f>'94KMInput'!T760</f>
        <v/>
      </c>
      <c r="AD624" s="104">
        <f>'94KMInput'!V760-'94KMInput'!U760</f>
        <v>0</v>
      </c>
      <c r="AE624" s="105" t="str">
        <f t="shared" si="4"/>
        <v/>
      </c>
      <c r="AF624" s="106"/>
      <c r="AG624" s="107"/>
      <c r="AH624" s="108" t="str">
        <f>HYPERLINK('94KMInput'!AE759)</f>
        <v/>
      </c>
      <c r="AI624" s="108" t="str">
        <f>HYPERLINK('94KMInput'!AF759)</f>
        <v/>
      </c>
      <c r="AJ624" s="108" t="str">
        <f>HYPERLINK('94KMInput'!AG759)</f>
        <v/>
      </c>
      <c r="AK624" s="108" t="str">
        <f>HYPERLINK('94KMInput'!AH759)</f>
        <v/>
      </c>
      <c r="AL624" s="108" t="str">
        <f>HYPERLINK('94KMInput'!AI759)</f>
        <v/>
      </c>
      <c r="AM624" s="108" t="str">
        <f>HYPERLINK('94KMInput'!AJ759)</f>
        <v/>
      </c>
      <c r="AN624" s="108" t="str">
        <f>HYPERLINK('94KMInput'!AK759)</f>
        <v/>
      </c>
      <c r="AO624" s="108" t="str">
        <f>HYPERLINK('94KMInput'!AL759)</f>
        <v/>
      </c>
      <c r="AP624" s="88"/>
      <c r="AQ624" s="88"/>
      <c r="AR624" s="88"/>
      <c r="AS624" s="88"/>
      <c r="AT624" s="88"/>
      <c r="AU624" s="88"/>
      <c r="AV624" s="88"/>
      <c r="AW624" s="88"/>
      <c r="AX624" s="88"/>
      <c r="AY624" s="88"/>
      <c r="AZ624" s="88"/>
      <c r="BA624" s="88"/>
      <c r="BB624" s="88"/>
      <c r="BC624" s="88"/>
      <c r="BD624" s="88"/>
      <c r="BE624" s="88"/>
      <c r="BF624" s="88"/>
      <c r="BG624" s="88"/>
      <c r="BH624" s="88"/>
      <c r="BI624" s="88"/>
      <c r="BJ624" s="88"/>
      <c r="BK624" s="88"/>
      <c r="BL624" s="88"/>
      <c r="BM624" s="88"/>
      <c r="BN624" s="88"/>
      <c r="BO624" s="88"/>
      <c r="BP624" s="88"/>
      <c r="BQ624" s="88"/>
      <c r="BR624" s="88"/>
      <c r="BS624" s="88"/>
      <c r="BT624" s="88"/>
      <c r="BU624" s="88"/>
      <c r="BV624" s="88"/>
      <c r="BW624" s="88"/>
      <c r="BX624" s="88"/>
      <c r="BY624" s="88"/>
      <c r="BZ624" s="88"/>
      <c r="CA624" s="88"/>
      <c r="CB624" s="88"/>
      <c r="CC624" s="88"/>
      <c r="CD624" s="88"/>
      <c r="CE624" s="88"/>
      <c r="CF624" s="88"/>
      <c r="CG624" s="88"/>
      <c r="CH624" s="88"/>
      <c r="CI624" s="88"/>
      <c r="CJ624" s="88"/>
      <c r="CK624" s="88"/>
      <c r="CL624" s="88"/>
      <c r="CM624" s="88"/>
      <c r="CN624" s="88"/>
      <c r="CO624" s="88"/>
      <c r="CP624" s="88"/>
      <c r="CQ624" s="88"/>
      <c r="CR624" s="88"/>
      <c r="CS624" s="88"/>
      <c r="CT624" s="88"/>
      <c r="CU624" s="88"/>
      <c r="CV624" s="88"/>
      <c r="CW624" s="88"/>
      <c r="CX624" s="88"/>
      <c r="CY624" s="88"/>
      <c r="CZ624" s="88"/>
      <c r="DA624" s="88"/>
      <c r="DB624" s="88"/>
      <c r="DC624" s="88"/>
    </row>
    <row r="625" ht="10.5" customHeight="1">
      <c r="A625" s="87" t="str">
        <f t="shared" si="1"/>
        <v/>
      </c>
      <c r="B625" s="88" t="str">
        <f t="shared" si="2"/>
        <v/>
      </c>
      <c r="C625" s="88" t="str">
        <f t="shared" si="3"/>
        <v/>
      </c>
      <c r="D625" s="89" t="str">
        <f>'94KMInput'!B761</f>
        <v/>
      </c>
      <c r="E625" s="90" t="str">
        <f t="shared" si="19"/>
        <v/>
      </c>
      <c r="F625" s="91" t="str">
        <f>'94KMInput'!H761</f>
        <v/>
      </c>
      <c r="G625" s="90" t="str">
        <f>'94KMInput'!O761</f>
        <v/>
      </c>
      <c r="H625" s="90" t="str">
        <f>'94KMInput'!P761</f>
        <v/>
      </c>
      <c r="I625" s="90" t="str">
        <f>'94KMInput'!R761</f>
        <v/>
      </c>
      <c r="J625" s="91" t="str">
        <f>'94KMInput'!S761</f>
        <v/>
      </c>
      <c r="K625" s="92" t="str">
        <f>'94KMInput'!AD761</f>
        <v/>
      </c>
      <c r="L625" s="93"/>
      <c r="M625" s="94" t="str">
        <f>'94KMInput'!L761</f>
        <v/>
      </c>
      <c r="N625" s="90" t="str">
        <f>IF(M625="","",(IF(Q625='94KMInput'!K761,"","ERROR!")))</f>
        <v/>
      </c>
      <c r="O625" s="95"/>
      <c r="P625" s="96"/>
      <c r="Q625" s="69" t="str">
        <f t="shared" si="20"/>
        <v/>
      </c>
      <c r="R625" s="98"/>
      <c r="S625" s="98"/>
      <c r="T625" s="98"/>
      <c r="U625" s="99"/>
      <c r="V625" s="98"/>
      <c r="W625" s="98"/>
      <c r="X625" s="100" t="str">
        <f t="shared" si="21"/>
        <v/>
      </c>
      <c r="Y625" s="101"/>
      <c r="Z625" s="102"/>
      <c r="AA625" s="102"/>
      <c r="AB625" s="102"/>
      <c r="AC625" s="103" t="str">
        <f>'94KMInput'!T761</f>
        <v/>
      </c>
      <c r="AD625" s="104">
        <f>'94KMInput'!V761-'94KMInput'!U761</f>
        <v>0</v>
      </c>
      <c r="AE625" s="105" t="str">
        <f t="shared" si="4"/>
        <v/>
      </c>
      <c r="AF625" s="106"/>
      <c r="AG625" s="107"/>
      <c r="AH625" s="108" t="str">
        <f>HYPERLINK('94KMInput'!AE760)</f>
        <v/>
      </c>
      <c r="AI625" s="108" t="str">
        <f>HYPERLINK('94KMInput'!AF760)</f>
        <v/>
      </c>
      <c r="AJ625" s="108" t="str">
        <f>HYPERLINK('94KMInput'!AG760)</f>
        <v/>
      </c>
      <c r="AK625" s="108" t="str">
        <f>HYPERLINK('94KMInput'!AH760)</f>
        <v/>
      </c>
      <c r="AL625" s="108" t="str">
        <f>HYPERLINK('94KMInput'!AI760)</f>
        <v/>
      </c>
      <c r="AM625" s="108" t="str">
        <f>HYPERLINK('94KMInput'!AJ760)</f>
        <v/>
      </c>
      <c r="AN625" s="108" t="str">
        <f>HYPERLINK('94KMInput'!AK760)</f>
        <v/>
      </c>
      <c r="AO625" s="108" t="str">
        <f>HYPERLINK('94KMInput'!AL760)</f>
        <v/>
      </c>
      <c r="AP625" s="88"/>
      <c r="AQ625" s="88"/>
      <c r="AR625" s="88"/>
      <c r="AS625" s="88"/>
      <c r="AT625" s="88"/>
      <c r="AU625" s="88"/>
      <c r="AV625" s="88"/>
      <c r="AW625" s="88"/>
      <c r="AX625" s="88"/>
      <c r="AY625" s="88"/>
      <c r="AZ625" s="88"/>
      <c r="BA625" s="88"/>
      <c r="BB625" s="88"/>
      <c r="BC625" s="88"/>
      <c r="BD625" s="88"/>
      <c r="BE625" s="88"/>
      <c r="BF625" s="88"/>
      <c r="BG625" s="88"/>
      <c r="BH625" s="88"/>
      <c r="BI625" s="88"/>
      <c r="BJ625" s="88"/>
      <c r="BK625" s="88"/>
      <c r="BL625" s="88"/>
      <c r="BM625" s="88"/>
      <c r="BN625" s="88"/>
      <c r="BO625" s="88"/>
      <c r="BP625" s="88"/>
      <c r="BQ625" s="88"/>
      <c r="BR625" s="88"/>
      <c r="BS625" s="88"/>
      <c r="BT625" s="88"/>
      <c r="BU625" s="88"/>
      <c r="BV625" s="88"/>
      <c r="BW625" s="88"/>
      <c r="BX625" s="88"/>
      <c r="BY625" s="88"/>
      <c r="BZ625" s="88"/>
      <c r="CA625" s="88"/>
      <c r="CB625" s="88"/>
      <c r="CC625" s="88"/>
      <c r="CD625" s="88"/>
      <c r="CE625" s="88"/>
      <c r="CF625" s="88"/>
      <c r="CG625" s="88"/>
      <c r="CH625" s="88"/>
      <c r="CI625" s="88"/>
      <c r="CJ625" s="88"/>
      <c r="CK625" s="88"/>
      <c r="CL625" s="88"/>
      <c r="CM625" s="88"/>
      <c r="CN625" s="88"/>
      <c r="CO625" s="88"/>
      <c r="CP625" s="88"/>
      <c r="CQ625" s="88"/>
      <c r="CR625" s="88"/>
      <c r="CS625" s="88"/>
      <c r="CT625" s="88"/>
      <c r="CU625" s="88"/>
      <c r="CV625" s="88"/>
      <c r="CW625" s="88"/>
      <c r="CX625" s="88"/>
      <c r="CY625" s="88"/>
      <c r="CZ625" s="88"/>
      <c r="DA625" s="88"/>
      <c r="DB625" s="88"/>
      <c r="DC625" s="88"/>
    </row>
    <row r="626" ht="10.5" customHeight="1">
      <c r="A626" s="87" t="str">
        <f t="shared" si="1"/>
        <v/>
      </c>
      <c r="B626" s="88" t="str">
        <f t="shared" si="2"/>
        <v/>
      </c>
      <c r="C626" s="88" t="str">
        <f t="shared" si="3"/>
        <v/>
      </c>
      <c r="D626" s="89" t="str">
        <f>'94KMInput'!B762</f>
        <v/>
      </c>
      <c r="E626" s="90" t="str">
        <f t="shared" si="19"/>
        <v/>
      </c>
      <c r="F626" s="91" t="str">
        <f>'94KMInput'!H762</f>
        <v/>
      </c>
      <c r="G626" s="90" t="str">
        <f>'94KMInput'!O762</f>
        <v/>
      </c>
      <c r="H626" s="90" t="str">
        <f>'94KMInput'!P762</f>
        <v/>
      </c>
      <c r="I626" s="90" t="str">
        <f>'94KMInput'!R762</f>
        <v/>
      </c>
      <c r="J626" s="91" t="str">
        <f>'94KMInput'!S762</f>
        <v/>
      </c>
      <c r="K626" s="92" t="str">
        <f>'94KMInput'!AD762</f>
        <v/>
      </c>
      <c r="L626" s="93"/>
      <c r="M626" s="94" t="str">
        <f>'94KMInput'!L762</f>
        <v/>
      </c>
      <c r="N626" s="90" t="str">
        <f>IF(M626="","",(IF(Q626='94KMInput'!K762,"","ERROR!")))</f>
        <v/>
      </c>
      <c r="O626" s="95"/>
      <c r="P626" s="96"/>
      <c r="Q626" s="69" t="str">
        <f t="shared" si="20"/>
        <v/>
      </c>
      <c r="R626" s="98"/>
      <c r="S626" s="98"/>
      <c r="T626" s="98"/>
      <c r="U626" s="99"/>
      <c r="V626" s="98"/>
      <c r="W626" s="98"/>
      <c r="X626" s="100" t="str">
        <f t="shared" si="21"/>
        <v/>
      </c>
      <c r="Y626" s="101"/>
      <c r="Z626" s="102"/>
      <c r="AA626" s="102"/>
      <c r="AB626" s="102"/>
      <c r="AC626" s="103" t="str">
        <f>'94KMInput'!T762</f>
        <v/>
      </c>
      <c r="AD626" s="104">
        <f>'94KMInput'!V762-'94KMInput'!U762</f>
        <v>0</v>
      </c>
      <c r="AE626" s="105" t="str">
        <f t="shared" si="4"/>
        <v/>
      </c>
      <c r="AF626" s="106"/>
      <c r="AG626" s="107"/>
      <c r="AH626" s="108" t="str">
        <f>HYPERLINK('94KMInput'!AE761)</f>
        <v/>
      </c>
      <c r="AI626" s="108" t="str">
        <f>HYPERLINK('94KMInput'!AF761)</f>
        <v/>
      </c>
      <c r="AJ626" s="108" t="str">
        <f>HYPERLINK('94KMInput'!AG761)</f>
        <v/>
      </c>
      <c r="AK626" s="108" t="str">
        <f>HYPERLINK('94KMInput'!AH761)</f>
        <v/>
      </c>
      <c r="AL626" s="108" t="str">
        <f>HYPERLINK('94KMInput'!AI761)</f>
        <v/>
      </c>
      <c r="AM626" s="108" t="str">
        <f>HYPERLINK('94KMInput'!AJ761)</f>
        <v/>
      </c>
      <c r="AN626" s="108" t="str">
        <f>HYPERLINK('94KMInput'!AK761)</f>
        <v/>
      </c>
      <c r="AO626" s="108" t="str">
        <f>HYPERLINK('94KMInput'!AL761)</f>
        <v/>
      </c>
      <c r="AP626" s="88"/>
      <c r="AQ626" s="88"/>
      <c r="AR626" s="88"/>
      <c r="AS626" s="88"/>
      <c r="AT626" s="88"/>
      <c r="AU626" s="88"/>
      <c r="AV626" s="88"/>
      <c r="AW626" s="88"/>
      <c r="AX626" s="88"/>
      <c r="AY626" s="88"/>
      <c r="AZ626" s="88"/>
      <c r="BA626" s="88"/>
      <c r="BB626" s="88"/>
      <c r="BC626" s="88"/>
      <c r="BD626" s="88"/>
      <c r="BE626" s="88"/>
      <c r="BF626" s="88"/>
      <c r="BG626" s="88"/>
      <c r="BH626" s="88"/>
      <c r="BI626" s="88"/>
      <c r="BJ626" s="88"/>
      <c r="BK626" s="88"/>
      <c r="BL626" s="88"/>
      <c r="BM626" s="88"/>
      <c r="BN626" s="88"/>
      <c r="BO626" s="88"/>
      <c r="BP626" s="88"/>
      <c r="BQ626" s="88"/>
      <c r="BR626" s="88"/>
      <c r="BS626" s="88"/>
      <c r="BT626" s="88"/>
      <c r="BU626" s="88"/>
      <c r="BV626" s="88"/>
      <c r="BW626" s="88"/>
      <c r="BX626" s="88"/>
      <c r="BY626" s="88"/>
      <c r="BZ626" s="88"/>
      <c r="CA626" s="88"/>
      <c r="CB626" s="88"/>
      <c r="CC626" s="88"/>
      <c r="CD626" s="88"/>
      <c r="CE626" s="88"/>
      <c r="CF626" s="88"/>
      <c r="CG626" s="88"/>
      <c r="CH626" s="88"/>
      <c r="CI626" s="88"/>
      <c r="CJ626" s="88"/>
      <c r="CK626" s="88"/>
      <c r="CL626" s="88"/>
      <c r="CM626" s="88"/>
      <c r="CN626" s="88"/>
      <c r="CO626" s="88"/>
      <c r="CP626" s="88"/>
      <c r="CQ626" s="88"/>
      <c r="CR626" s="88"/>
      <c r="CS626" s="88"/>
      <c r="CT626" s="88"/>
      <c r="CU626" s="88"/>
      <c r="CV626" s="88"/>
      <c r="CW626" s="88"/>
      <c r="CX626" s="88"/>
      <c r="CY626" s="88"/>
      <c r="CZ626" s="88"/>
      <c r="DA626" s="88"/>
      <c r="DB626" s="88"/>
      <c r="DC626" s="88"/>
    </row>
    <row r="627" ht="10.5" customHeight="1">
      <c r="A627" s="87" t="str">
        <f t="shared" si="1"/>
        <v/>
      </c>
      <c r="B627" s="88" t="str">
        <f t="shared" si="2"/>
        <v/>
      </c>
      <c r="C627" s="88" t="str">
        <f t="shared" si="3"/>
        <v/>
      </c>
      <c r="D627" s="89" t="str">
        <f>'94KMInput'!B763</f>
        <v/>
      </c>
      <c r="E627" s="90" t="str">
        <f t="shared" si="19"/>
        <v/>
      </c>
      <c r="F627" s="91" t="str">
        <f>'94KMInput'!H763</f>
        <v/>
      </c>
      <c r="G627" s="90" t="str">
        <f>'94KMInput'!O763</f>
        <v/>
      </c>
      <c r="H627" s="90" t="str">
        <f>'94KMInput'!P763</f>
        <v/>
      </c>
      <c r="I627" s="90" t="str">
        <f>'94KMInput'!R763</f>
        <v/>
      </c>
      <c r="J627" s="91" t="str">
        <f>'94KMInput'!S763</f>
        <v/>
      </c>
      <c r="K627" s="92" t="str">
        <f>'94KMInput'!AD763</f>
        <v/>
      </c>
      <c r="L627" s="93"/>
      <c r="M627" s="94" t="str">
        <f>'94KMInput'!L763</f>
        <v/>
      </c>
      <c r="N627" s="90" t="str">
        <f>IF(M627="","",(IF(Q627='94KMInput'!K763,"","ERROR!")))</f>
        <v/>
      </c>
      <c r="O627" s="95"/>
      <c r="P627" s="96"/>
      <c r="Q627" s="69" t="str">
        <f t="shared" si="20"/>
        <v/>
      </c>
      <c r="R627" s="98"/>
      <c r="S627" s="98"/>
      <c r="T627" s="98"/>
      <c r="U627" s="99"/>
      <c r="V627" s="98"/>
      <c r="W627" s="98"/>
      <c r="X627" s="100" t="str">
        <f t="shared" si="21"/>
        <v/>
      </c>
      <c r="Y627" s="101"/>
      <c r="Z627" s="102"/>
      <c r="AA627" s="102"/>
      <c r="AB627" s="102"/>
      <c r="AC627" s="103" t="str">
        <f>'94KMInput'!T763</f>
        <v/>
      </c>
      <c r="AD627" s="104">
        <f>'94KMInput'!V763-'94KMInput'!U763</f>
        <v>0</v>
      </c>
      <c r="AE627" s="105" t="str">
        <f t="shared" si="4"/>
        <v/>
      </c>
      <c r="AF627" s="106"/>
      <c r="AG627" s="107"/>
      <c r="AH627" s="108" t="str">
        <f>HYPERLINK('94KMInput'!AE762)</f>
        <v/>
      </c>
      <c r="AI627" s="108" t="str">
        <f>HYPERLINK('94KMInput'!AF762)</f>
        <v/>
      </c>
      <c r="AJ627" s="108" t="str">
        <f>HYPERLINK('94KMInput'!AG762)</f>
        <v/>
      </c>
      <c r="AK627" s="108" t="str">
        <f>HYPERLINK('94KMInput'!AH762)</f>
        <v/>
      </c>
      <c r="AL627" s="108" t="str">
        <f>HYPERLINK('94KMInput'!AI762)</f>
        <v/>
      </c>
      <c r="AM627" s="108" t="str">
        <f>HYPERLINK('94KMInput'!AJ762)</f>
        <v/>
      </c>
      <c r="AN627" s="108" t="str">
        <f>HYPERLINK('94KMInput'!AK762)</f>
        <v/>
      </c>
      <c r="AO627" s="108" t="str">
        <f>HYPERLINK('94KMInput'!AL762)</f>
        <v/>
      </c>
      <c r="AP627" s="88"/>
      <c r="AQ627" s="88"/>
      <c r="AR627" s="88"/>
      <c r="AS627" s="88"/>
      <c r="AT627" s="88"/>
      <c r="AU627" s="88"/>
      <c r="AV627" s="88"/>
      <c r="AW627" s="88"/>
      <c r="AX627" s="88"/>
      <c r="AY627" s="88"/>
      <c r="AZ627" s="88"/>
      <c r="BA627" s="88"/>
      <c r="BB627" s="88"/>
      <c r="BC627" s="88"/>
      <c r="BD627" s="88"/>
      <c r="BE627" s="88"/>
      <c r="BF627" s="88"/>
      <c r="BG627" s="88"/>
      <c r="BH627" s="88"/>
      <c r="BI627" s="88"/>
      <c r="BJ627" s="88"/>
      <c r="BK627" s="88"/>
      <c r="BL627" s="88"/>
      <c r="BM627" s="88"/>
      <c r="BN627" s="88"/>
      <c r="BO627" s="88"/>
      <c r="BP627" s="88"/>
      <c r="BQ627" s="88"/>
      <c r="BR627" s="88"/>
      <c r="BS627" s="88"/>
      <c r="BT627" s="88"/>
      <c r="BU627" s="88"/>
      <c r="BV627" s="88"/>
      <c r="BW627" s="88"/>
      <c r="BX627" s="88"/>
      <c r="BY627" s="88"/>
      <c r="BZ627" s="88"/>
      <c r="CA627" s="88"/>
      <c r="CB627" s="88"/>
      <c r="CC627" s="88"/>
      <c r="CD627" s="88"/>
      <c r="CE627" s="88"/>
      <c r="CF627" s="88"/>
      <c r="CG627" s="88"/>
      <c r="CH627" s="88"/>
      <c r="CI627" s="88"/>
      <c r="CJ627" s="88"/>
      <c r="CK627" s="88"/>
      <c r="CL627" s="88"/>
      <c r="CM627" s="88"/>
      <c r="CN627" s="88"/>
      <c r="CO627" s="88"/>
      <c r="CP627" s="88"/>
      <c r="CQ627" s="88"/>
      <c r="CR627" s="88"/>
      <c r="CS627" s="88"/>
      <c r="CT627" s="88"/>
      <c r="CU627" s="88"/>
      <c r="CV627" s="88"/>
      <c r="CW627" s="88"/>
      <c r="CX627" s="88"/>
      <c r="CY627" s="88"/>
      <c r="CZ627" s="88"/>
      <c r="DA627" s="88"/>
      <c r="DB627" s="88"/>
      <c r="DC627" s="88"/>
    </row>
    <row r="628" ht="10.5" customHeight="1">
      <c r="A628" s="87" t="str">
        <f t="shared" si="1"/>
        <v/>
      </c>
      <c r="B628" s="88" t="str">
        <f t="shared" si="2"/>
        <v/>
      </c>
      <c r="C628" s="88" t="str">
        <f t="shared" si="3"/>
        <v/>
      </c>
      <c r="D628" s="89" t="str">
        <f>'94KMInput'!B764</f>
        <v/>
      </c>
      <c r="E628" s="90" t="str">
        <f t="shared" si="19"/>
        <v/>
      </c>
      <c r="F628" s="91" t="str">
        <f>'94KMInput'!H764</f>
        <v/>
      </c>
      <c r="G628" s="90" t="str">
        <f>'94KMInput'!O764</f>
        <v/>
      </c>
      <c r="H628" s="90" t="str">
        <f>'94KMInput'!P764</f>
        <v/>
      </c>
      <c r="I628" s="90" t="str">
        <f>'94KMInput'!R764</f>
        <v/>
      </c>
      <c r="J628" s="91" t="str">
        <f>'94KMInput'!S764</f>
        <v/>
      </c>
      <c r="K628" s="92" t="str">
        <f>'94KMInput'!AD764</f>
        <v/>
      </c>
      <c r="L628" s="93"/>
      <c r="M628" s="94" t="str">
        <f>'94KMInput'!L764</f>
        <v/>
      </c>
      <c r="N628" s="90" t="str">
        <f>IF(M628="","",(IF(Q628='94KMInput'!K764,"","ERROR!")))</f>
        <v/>
      </c>
      <c r="O628" s="95"/>
      <c r="P628" s="96"/>
      <c r="Q628" s="69" t="str">
        <f t="shared" si="20"/>
        <v/>
      </c>
      <c r="R628" s="98"/>
      <c r="S628" s="98"/>
      <c r="T628" s="98"/>
      <c r="U628" s="99"/>
      <c r="V628" s="98"/>
      <c r="W628" s="98"/>
      <c r="X628" s="100" t="str">
        <f t="shared" si="21"/>
        <v/>
      </c>
      <c r="Y628" s="101"/>
      <c r="Z628" s="102"/>
      <c r="AA628" s="102"/>
      <c r="AB628" s="102"/>
      <c r="AC628" s="103" t="str">
        <f>'94KMInput'!T764</f>
        <v/>
      </c>
      <c r="AD628" s="104">
        <f>'94KMInput'!V764-'94KMInput'!U764</f>
        <v>0</v>
      </c>
      <c r="AE628" s="105" t="str">
        <f t="shared" si="4"/>
        <v/>
      </c>
      <c r="AF628" s="106"/>
      <c r="AG628" s="107"/>
      <c r="AH628" s="108" t="str">
        <f>HYPERLINK('94KMInput'!AE763)</f>
        <v/>
      </c>
      <c r="AI628" s="108" t="str">
        <f>HYPERLINK('94KMInput'!AF763)</f>
        <v/>
      </c>
      <c r="AJ628" s="108" t="str">
        <f>HYPERLINK('94KMInput'!AG763)</f>
        <v/>
      </c>
      <c r="AK628" s="108" t="str">
        <f>HYPERLINK('94KMInput'!AH763)</f>
        <v/>
      </c>
      <c r="AL628" s="108" t="str">
        <f>HYPERLINK('94KMInput'!AI763)</f>
        <v/>
      </c>
      <c r="AM628" s="108" t="str">
        <f>HYPERLINK('94KMInput'!AJ763)</f>
        <v/>
      </c>
      <c r="AN628" s="108" t="str">
        <f>HYPERLINK('94KMInput'!AK763)</f>
        <v/>
      </c>
      <c r="AO628" s="108" t="str">
        <f>HYPERLINK('94KMInput'!AL763)</f>
        <v/>
      </c>
      <c r="AP628" s="88"/>
      <c r="AQ628" s="88"/>
      <c r="AR628" s="88"/>
      <c r="AS628" s="88"/>
      <c r="AT628" s="88"/>
      <c r="AU628" s="88"/>
      <c r="AV628" s="88"/>
      <c r="AW628" s="88"/>
      <c r="AX628" s="88"/>
      <c r="AY628" s="88"/>
      <c r="AZ628" s="88"/>
      <c r="BA628" s="88"/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8"/>
      <c r="BR628" s="88"/>
      <c r="BS628" s="88"/>
      <c r="BT628" s="88"/>
      <c r="BU628" s="88"/>
      <c r="BV628" s="88"/>
      <c r="BW628" s="88"/>
      <c r="BX628" s="88"/>
      <c r="BY628" s="88"/>
      <c r="BZ628" s="88"/>
      <c r="CA628" s="88"/>
      <c r="CB628" s="88"/>
      <c r="CC628" s="88"/>
      <c r="CD628" s="88"/>
      <c r="CE628" s="88"/>
      <c r="CF628" s="88"/>
      <c r="CG628" s="88"/>
      <c r="CH628" s="88"/>
      <c r="CI628" s="88"/>
      <c r="CJ628" s="88"/>
      <c r="CK628" s="88"/>
      <c r="CL628" s="88"/>
      <c r="CM628" s="88"/>
      <c r="CN628" s="88"/>
      <c r="CO628" s="88"/>
      <c r="CP628" s="88"/>
      <c r="CQ628" s="88"/>
      <c r="CR628" s="88"/>
      <c r="CS628" s="88"/>
      <c r="CT628" s="88"/>
      <c r="CU628" s="88"/>
      <c r="CV628" s="88"/>
      <c r="CW628" s="88"/>
      <c r="CX628" s="88"/>
      <c r="CY628" s="88"/>
      <c r="CZ628" s="88"/>
      <c r="DA628" s="88"/>
      <c r="DB628" s="88"/>
      <c r="DC628" s="88"/>
    </row>
    <row r="629" ht="10.5" customHeight="1">
      <c r="A629" s="87" t="str">
        <f t="shared" si="1"/>
        <v/>
      </c>
      <c r="B629" s="88" t="str">
        <f t="shared" si="2"/>
        <v/>
      </c>
      <c r="C629" s="88" t="str">
        <f t="shared" si="3"/>
        <v/>
      </c>
      <c r="D629" s="89" t="str">
        <f>'94KMInput'!B765</f>
        <v/>
      </c>
      <c r="E629" s="90" t="str">
        <f t="shared" si="19"/>
        <v/>
      </c>
      <c r="F629" s="91" t="str">
        <f>'94KMInput'!H765</f>
        <v/>
      </c>
      <c r="G629" s="90" t="str">
        <f>'94KMInput'!O765</f>
        <v/>
      </c>
      <c r="H629" s="90" t="str">
        <f>'94KMInput'!P765</f>
        <v/>
      </c>
      <c r="I629" s="90" t="str">
        <f>'94KMInput'!R765</f>
        <v/>
      </c>
      <c r="J629" s="91" t="str">
        <f>'94KMInput'!S765</f>
        <v/>
      </c>
      <c r="K629" s="92" t="str">
        <f>'94KMInput'!AD765</f>
        <v/>
      </c>
      <c r="L629" s="93"/>
      <c r="M629" s="94" t="str">
        <f>'94KMInput'!L765</f>
        <v/>
      </c>
      <c r="N629" s="90" t="str">
        <f>IF(M629="","",(IF(Q629='94KMInput'!K765,"","ERROR!")))</f>
        <v/>
      </c>
      <c r="O629" s="95"/>
      <c r="P629" s="96"/>
      <c r="Q629" s="69" t="str">
        <f t="shared" si="20"/>
        <v/>
      </c>
      <c r="R629" s="98"/>
      <c r="S629" s="98"/>
      <c r="T629" s="98"/>
      <c r="U629" s="99"/>
      <c r="V629" s="98"/>
      <c r="W629" s="98"/>
      <c r="X629" s="100" t="str">
        <f t="shared" si="21"/>
        <v/>
      </c>
      <c r="Y629" s="101"/>
      <c r="Z629" s="102"/>
      <c r="AA629" s="102"/>
      <c r="AB629" s="102"/>
      <c r="AC629" s="103" t="str">
        <f>'94KMInput'!T765</f>
        <v/>
      </c>
      <c r="AD629" s="104">
        <f>'94KMInput'!V765-'94KMInput'!U765</f>
        <v>0</v>
      </c>
      <c r="AE629" s="105" t="str">
        <f t="shared" si="4"/>
        <v/>
      </c>
      <c r="AF629" s="106"/>
      <c r="AG629" s="107"/>
      <c r="AH629" s="108" t="str">
        <f>HYPERLINK('94KMInput'!AE764)</f>
        <v/>
      </c>
      <c r="AI629" s="108" t="str">
        <f>HYPERLINK('94KMInput'!AF764)</f>
        <v/>
      </c>
      <c r="AJ629" s="108" t="str">
        <f>HYPERLINK('94KMInput'!AG764)</f>
        <v/>
      </c>
      <c r="AK629" s="108" t="str">
        <f>HYPERLINK('94KMInput'!AH764)</f>
        <v/>
      </c>
      <c r="AL629" s="108" t="str">
        <f>HYPERLINK('94KMInput'!AI764)</f>
        <v/>
      </c>
      <c r="AM629" s="108" t="str">
        <f>HYPERLINK('94KMInput'!AJ764)</f>
        <v/>
      </c>
      <c r="AN629" s="108" t="str">
        <f>HYPERLINK('94KMInput'!AK764)</f>
        <v/>
      </c>
      <c r="AO629" s="108" t="str">
        <f>HYPERLINK('94KMInput'!AL764)</f>
        <v/>
      </c>
      <c r="AP629" s="88"/>
      <c r="AQ629" s="88"/>
      <c r="AR629" s="88"/>
      <c r="AS629" s="88"/>
      <c r="AT629" s="88"/>
      <c r="AU629" s="88"/>
      <c r="AV629" s="88"/>
      <c r="AW629" s="88"/>
      <c r="AX629" s="88"/>
      <c r="AY629" s="88"/>
      <c r="AZ629" s="88"/>
      <c r="BA629" s="88"/>
      <c r="BB629" s="88"/>
      <c r="BC629" s="88"/>
      <c r="BD629" s="88"/>
      <c r="BE629" s="88"/>
      <c r="BF629" s="88"/>
      <c r="BG629" s="88"/>
      <c r="BH629" s="88"/>
      <c r="BI629" s="88"/>
      <c r="BJ629" s="88"/>
      <c r="BK629" s="88"/>
      <c r="BL629" s="88"/>
      <c r="BM629" s="88"/>
      <c r="BN629" s="88"/>
      <c r="BO629" s="88"/>
      <c r="BP629" s="88"/>
      <c r="BQ629" s="88"/>
      <c r="BR629" s="88"/>
      <c r="BS629" s="88"/>
      <c r="BT629" s="88"/>
      <c r="BU629" s="88"/>
      <c r="BV629" s="88"/>
      <c r="BW629" s="88"/>
      <c r="BX629" s="88"/>
      <c r="BY629" s="88"/>
      <c r="BZ629" s="88"/>
      <c r="CA629" s="88"/>
      <c r="CB629" s="88"/>
      <c r="CC629" s="88"/>
      <c r="CD629" s="88"/>
      <c r="CE629" s="88"/>
      <c r="CF629" s="88"/>
      <c r="CG629" s="88"/>
      <c r="CH629" s="88"/>
      <c r="CI629" s="88"/>
      <c r="CJ629" s="88"/>
      <c r="CK629" s="88"/>
      <c r="CL629" s="88"/>
      <c r="CM629" s="88"/>
      <c r="CN629" s="88"/>
      <c r="CO629" s="88"/>
      <c r="CP629" s="88"/>
      <c r="CQ629" s="88"/>
      <c r="CR629" s="88"/>
      <c r="CS629" s="88"/>
      <c r="CT629" s="88"/>
      <c r="CU629" s="88"/>
      <c r="CV629" s="88"/>
      <c r="CW629" s="88"/>
      <c r="CX629" s="88"/>
      <c r="CY629" s="88"/>
      <c r="CZ629" s="88"/>
      <c r="DA629" s="88"/>
      <c r="DB629" s="88"/>
      <c r="DC629" s="88"/>
    </row>
    <row r="630" ht="10.5" customHeight="1">
      <c r="A630" s="87" t="str">
        <f t="shared" si="1"/>
        <v/>
      </c>
      <c r="B630" s="88" t="str">
        <f t="shared" si="2"/>
        <v/>
      </c>
      <c r="C630" s="88" t="str">
        <f t="shared" si="3"/>
        <v/>
      </c>
      <c r="D630" s="89" t="str">
        <f>'94KMInput'!B766</f>
        <v/>
      </c>
      <c r="E630" s="90" t="str">
        <f t="shared" si="19"/>
        <v/>
      </c>
      <c r="F630" s="91" t="str">
        <f>'94KMInput'!H766</f>
        <v/>
      </c>
      <c r="G630" s="90" t="str">
        <f>'94KMInput'!O766</f>
        <v/>
      </c>
      <c r="H630" s="90" t="str">
        <f>'94KMInput'!P766</f>
        <v/>
      </c>
      <c r="I630" s="90" t="str">
        <f>'94KMInput'!R766</f>
        <v/>
      </c>
      <c r="J630" s="91" t="str">
        <f>'94KMInput'!S766</f>
        <v/>
      </c>
      <c r="K630" s="92" t="str">
        <f>'94KMInput'!AD766</f>
        <v/>
      </c>
      <c r="L630" s="93"/>
      <c r="M630" s="94" t="str">
        <f>'94KMInput'!L766</f>
        <v/>
      </c>
      <c r="N630" s="90" t="str">
        <f>IF(M630="","",(IF(Q630='94KMInput'!K766,"","ERROR!")))</f>
        <v/>
      </c>
      <c r="O630" s="95"/>
      <c r="P630" s="96"/>
      <c r="Q630" s="69" t="str">
        <f t="shared" si="20"/>
        <v/>
      </c>
      <c r="R630" s="98"/>
      <c r="S630" s="98"/>
      <c r="T630" s="98"/>
      <c r="U630" s="99"/>
      <c r="V630" s="98"/>
      <c r="W630" s="98"/>
      <c r="X630" s="100" t="str">
        <f t="shared" si="21"/>
        <v/>
      </c>
      <c r="Y630" s="101"/>
      <c r="Z630" s="102"/>
      <c r="AA630" s="102"/>
      <c r="AB630" s="102"/>
      <c r="AC630" s="103" t="str">
        <f>'94KMInput'!T766</f>
        <v/>
      </c>
      <c r="AD630" s="104">
        <f>'94KMInput'!V766-'94KMInput'!U766</f>
        <v>0</v>
      </c>
      <c r="AE630" s="105" t="str">
        <f t="shared" si="4"/>
        <v/>
      </c>
      <c r="AF630" s="106"/>
      <c r="AG630" s="107"/>
      <c r="AH630" s="108" t="str">
        <f>HYPERLINK('94KMInput'!AE765)</f>
        <v/>
      </c>
      <c r="AI630" s="108" t="str">
        <f>HYPERLINK('94KMInput'!AF765)</f>
        <v/>
      </c>
      <c r="AJ630" s="108" t="str">
        <f>HYPERLINK('94KMInput'!AG765)</f>
        <v/>
      </c>
      <c r="AK630" s="108" t="str">
        <f>HYPERLINK('94KMInput'!AH765)</f>
        <v/>
      </c>
      <c r="AL630" s="108" t="str">
        <f>HYPERLINK('94KMInput'!AI765)</f>
        <v/>
      </c>
      <c r="AM630" s="108" t="str">
        <f>HYPERLINK('94KMInput'!AJ765)</f>
        <v/>
      </c>
      <c r="AN630" s="108" t="str">
        <f>HYPERLINK('94KMInput'!AK765)</f>
        <v/>
      </c>
      <c r="AO630" s="108" t="str">
        <f>HYPERLINK('94KMInput'!AL765)</f>
        <v/>
      </c>
      <c r="AP630" s="88"/>
      <c r="AQ630" s="88"/>
      <c r="AR630" s="88"/>
      <c r="AS630" s="88"/>
      <c r="AT630" s="88"/>
      <c r="AU630" s="88"/>
      <c r="AV630" s="88"/>
      <c r="AW630" s="88"/>
      <c r="AX630" s="88"/>
      <c r="AY630" s="88"/>
      <c r="AZ630" s="88"/>
      <c r="BA630" s="88"/>
      <c r="BB630" s="88"/>
      <c r="BC630" s="88"/>
      <c r="BD630" s="88"/>
      <c r="BE630" s="88"/>
      <c r="BF630" s="88"/>
      <c r="BG630" s="88"/>
      <c r="BH630" s="88"/>
      <c r="BI630" s="88"/>
      <c r="BJ630" s="88"/>
      <c r="BK630" s="88"/>
      <c r="BL630" s="88"/>
      <c r="BM630" s="88"/>
      <c r="BN630" s="88"/>
      <c r="BO630" s="88"/>
      <c r="BP630" s="88"/>
      <c r="BQ630" s="88"/>
      <c r="BR630" s="88"/>
      <c r="BS630" s="88"/>
      <c r="BT630" s="88"/>
      <c r="BU630" s="88"/>
      <c r="BV630" s="88"/>
      <c r="BW630" s="88"/>
      <c r="BX630" s="88"/>
      <c r="BY630" s="88"/>
      <c r="BZ630" s="88"/>
      <c r="CA630" s="88"/>
      <c r="CB630" s="88"/>
      <c r="CC630" s="88"/>
      <c r="CD630" s="88"/>
      <c r="CE630" s="88"/>
      <c r="CF630" s="88"/>
      <c r="CG630" s="88"/>
      <c r="CH630" s="88"/>
      <c r="CI630" s="88"/>
      <c r="CJ630" s="88"/>
      <c r="CK630" s="88"/>
      <c r="CL630" s="88"/>
      <c r="CM630" s="88"/>
      <c r="CN630" s="88"/>
      <c r="CO630" s="88"/>
      <c r="CP630" s="88"/>
      <c r="CQ630" s="88"/>
      <c r="CR630" s="88"/>
      <c r="CS630" s="88"/>
      <c r="CT630" s="88"/>
      <c r="CU630" s="88"/>
      <c r="CV630" s="88"/>
      <c r="CW630" s="88"/>
      <c r="CX630" s="88"/>
      <c r="CY630" s="88"/>
      <c r="CZ630" s="88"/>
      <c r="DA630" s="88"/>
      <c r="DB630" s="88"/>
      <c r="DC630" s="88"/>
    </row>
    <row r="631" ht="10.5" customHeight="1">
      <c r="A631" s="87" t="str">
        <f t="shared" si="1"/>
        <v/>
      </c>
      <c r="B631" s="88" t="str">
        <f t="shared" si="2"/>
        <v/>
      </c>
      <c r="C631" s="88" t="str">
        <f t="shared" si="3"/>
        <v/>
      </c>
      <c r="D631" s="89" t="str">
        <f>'94KMInput'!B767</f>
        <v/>
      </c>
      <c r="E631" s="90" t="str">
        <f t="shared" si="19"/>
        <v/>
      </c>
      <c r="F631" s="91" t="str">
        <f>'94KMInput'!H767</f>
        <v/>
      </c>
      <c r="G631" s="90" t="str">
        <f>'94KMInput'!O767</f>
        <v/>
      </c>
      <c r="H631" s="90" t="str">
        <f>'94KMInput'!P767</f>
        <v/>
      </c>
      <c r="I631" s="90" t="str">
        <f>'94KMInput'!R767</f>
        <v/>
      </c>
      <c r="J631" s="91" t="str">
        <f>'94KMInput'!S767</f>
        <v/>
      </c>
      <c r="K631" s="92" t="str">
        <f>'94KMInput'!AD767</f>
        <v/>
      </c>
      <c r="L631" s="93"/>
      <c r="M631" s="94" t="str">
        <f>'94KMInput'!L767</f>
        <v/>
      </c>
      <c r="N631" s="90" t="str">
        <f>IF(M631="","",(IF(Q631='94KMInput'!K767,"","ERROR!")))</f>
        <v/>
      </c>
      <c r="O631" s="95"/>
      <c r="P631" s="96"/>
      <c r="Q631" s="69" t="str">
        <f t="shared" si="20"/>
        <v/>
      </c>
      <c r="R631" s="98"/>
      <c r="S631" s="98"/>
      <c r="T631" s="98"/>
      <c r="U631" s="99"/>
      <c r="V631" s="98"/>
      <c r="W631" s="98"/>
      <c r="X631" s="100" t="str">
        <f t="shared" si="21"/>
        <v/>
      </c>
      <c r="Y631" s="101"/>
      <c r="Z631" s="102"/>
      <c r="AA631" s="102"/>
      <c r="AB631" s="102"/>
      <c r="AC631" s="103" t="str">
        <f>'94KMInput'!T767</f>
        <v/>
      </c>
      <c r="AD631" s="104">
        <f>'94KMInput'!V767-'94KMInput'!U767</f>
        <v>0</v>
      </c>
      <c r="AE631" s="105" t="str">
        <f t="shared" si="4"/>
        <v/>
      </c>
      <c r="AF631" s="106"/>
      <c r="AG631" s="107"/>
      <c r="AH631" s="108" t="str">
        <f>HYPERLINK('94KMInput'!AE766)</f>
        <v/>
      </c>
      <c r="AI631" s="108" t="str">
        <f>HYPERLINK('94KMInput'!AF766)</f>
        <v/>
      </c>
      <c r="AJ631" s="108" t="str">
        <f>HYPERLINK('94KMInput'!AG766)</f>
        <v/>
      </c>
      <c r="AK631" s="108" t="str">
        <f>HYPERLINK('94KMInput'!AH766)</f>
        <v/>
      </c>
      <c r="AL631" s="108" t="str">
        <f>HYPERLINK('94KMInput'!AI766)</f>
        <v/>
      </c>
      <c r="AM631" s="108" t="str">
        <f>HYPERLINK('94KMInput'!AJ766)</f>
        <v/>
      </c>
      <c r="AN631" s="108" t="str">
        <f>HYPERLINK('94KMInput'!AK766)</f>
        <v/>
      </c>
      <c r="AO631" s="108" t="str">
        <f>HYPERLINK('94KMInput'!AL766)</f>
        <v/>
      </c>
      <c r="AP631" s="88"/>
      <c r="AQ631" s="88"/>
      <c r="AR631" s="88"/>
      <c r="AS631" s="88"/>
      <c r="AT631" s="88"/>
      <c r="AU631" s="88"/>
      <c r="AV631" s="88"/>
      <c r="AW631" s="88"/>
      <c r="AX631" s="88"/>
      <c r="AY631" s="88"/>
      <c r="AZ631" s="88"/>
      <c r="BA631" s="88"/>
      <c r="BB631" s="88"/>
      <c r="BC631" s="88"/>
      <c r="BD631" s="88"/>
      <c r="BE631" s="88"/>
      <c r="BF631" s="88"/>
      <c r="BG631" s="88"/>
      <c r="BH631" s="88"/>
      <c r="BI631" s="88"/>
      <c r="BJ631" s="88"/>
      <c r="BK631" s="88"/>
      <c r="BL631" s="88"/>
      <c r="BM631" s="88"/>
      <c r="BN631" s="88"/>
      <c r="BO631" s="88"/>
      <c r="BP631" s="88"/>
      <c r="BQ631" s="88"/>
      <c r="BR631" s="88"/>
      <c r="BS631" s="88"/>
      <c r="BT631" s="88"/>
      <c r="BU631" s="88"/>
      <c r="BV631" s="88"/>
      <c r="BW631" s="88"/>
      <c r="BX631" s="88"/>
      <c r="BY631" s="88"/>
      <c r="BZ631" s="88"/>
      <c r="CA631" s="88"/>
      <c r="CB631" s="88"/>
      <c r="CC631" s="88"/>
      <c r="CD631" s="88"/>
      <c r="CE631" s="88"/>
      <c r="CF631" s="88"/>
      <c r="CG631" s="88"/>
      <c r="CH631" s="88"/>
      <c r="CI631" s="88"/>
      <c r="CJ631" s="88"/>
      <c r="CK631" s="88"/>
      <c r="CL631" s="88"/>
      <c r="CM631" s="88"/>
      <c r="CN631" s="88"/>
      <c r="CO631" s="88"/>
      <c r="CP631" s="88"/>
      <c r="CQ631" s="88"/>
      <c r="CR631" s="88"/>
      <c r="CS631" s="88"/>
      <c r="CT631" s="88"/>
      <c r="CU631" s="88"/>
      <c r="CV631" s="88"/>
      <c r="CW631" s="88"/>
      <c r="CX631" s="88"/>
      <c r="CY631" s="88"/>
      <c r="CZ631" s="88"/>
      <c r="DA631" s="88"/>
      <c r="DB631" s="88"/>
      <c r="DC631" s="88"/>
    </row>
    <row r="632" ht="10.5" customHeight="1">
      <c r="A632" s="87" t="str">
        <f t="shared" si="1"/>
        <v/>
      </c>
      <c r="B632" s="88" t="str">
        <f t="shared" si="2"/>
        <v/>
      </c>
      <c r="C632" s="88" t="str">
        <f t="shared" si="3"/>
        <v/>
      </c>
      <c r="D632" s="89" t="str">
        <f>'94KMInput'!B768</f>
        <v/>
      </c>
      <c r="E632" s="90" t="str">
        <f t="shared" si="19"/>
        <v/>
      </c>
      <c r="F632" s="91" t="str">
        <f>'94KMInput'!H768</f>
        <v/>
      </c>
      <c r="G632" s="90" t="str">
        <f>'94KMInput'!O768</f>
        <v/>
      </c>
      <c r="H632" s="90" t="str">
        <f>'94KMInput'!P768</f>
        <v/>
      </c>
      <c r="I632" s="90" t="str">
        <f>'94KMInput'!R768</f>
        <v/>
      </c>
      <c r="J632" s="91" t="str">
        <f>'94KMInput'!S768</f>
        <v/>
      </c>
      <c r="K632" s="92" t="str">
        <f>'94KMInput'!AD768</f>
        <v/>
      </c>
      <c r="L632" s="93"/>
      <c r="M632" s="94" t="str">
        <f>'94KMInput'!L768</f>
        <v/>
      </c>
      <c r="N632" s="90" t="str">
        <f>IF(M632="","",(IF(Q632='94KMInput'!K768,"","ERROR!")))</f>
        <v/>
      </c>
      <c r="O632" s="95"/>
      <c r="P632" s="96"/>
      <c r="Q632" s="69" t="str">
        <f t="shared" si="20"/>
        <v/>
      </c>
      <c r="R632" s="98"/>
      <c r="S632" s="98"/>
      <c r="T632" s="98"/>
      <c r="U632" s="99"/>
      <c r="V632" s="98"/>
      <c r="W632" s="98"/>
      <c r="X632" s="100" t="str">
        <f t="shared" si="21"/>
        <v/>
      </c>
      <c r="Y632" s="101"/>
      <c r="Z632" s="102"/>
      <c r="AA632" s="102"/>
      <c r="AB632" s="102"/>
      <c r="AC632" s="103" t="str">
        <f>'94KMInput'!T768</f>
        <v/>
      </c>
      <c r="AD632" s="104">
        <f>'94KMInput'!V768-'94KMInput'!U768</f>
        <v>0</v>
      </c>
      <c r="AE632" s="105" t="str">
        <f t="shared" si="4"/>
        <v/>
      </c>
      <c r="AF632" s="106"/>
      <c r="AG632" s="107"/>
      <c r="AH632" s="108" t="str">
        <f>HYPERLINK('94KMInput'!AE767)</f>
        <v/>
      </c>
      <c r="AI632" s="108" t="str">
        <f>HYPERLINK('94KMInput'!AF767)</f>
        <v/>
      </c>
      <c r="AJ632" s="108" t="str">
        <f>HYPERLINK('94KMInput'!AG767)</f>
        <v/>
      </c>
      <c r="AK632" s="108" t="str">
        <f>HYPERLINK('94KMInput'!AH767)</f>
        <v/>
      </c>
      <c r="AL632" s="108" t="str">
        <f>HYPERLINK('94KMInput'!AI767)</f>
        <v/>
      </c>
      <c r="AM632" s="108" t="str">
        <f>HYPERLINK('94KMInput'!AJ767)</f>
        <v/>
      </c>
      <c r="AN632" s="108" t="str">
        <f>HYPERLINK('94KMInput'!AK767)</f>
        <v/>
      </c>
      <c r="AO632" s="108" t="str">
        <f>HYPERLINK('94KMInput'!AL767)</f>
        <v/>
      </c>
      <c r="AP632" s="88"/>
      <c r="AQ632" s="88"/>
      <c r="AR632" s="88"/>
      <c r="AS632" s="88"/>
      <c r="AT632" s="88"/>
      <c r="AU632" s="88"/>
      <c r="AV632" s="88"/>
      <c r="AW632" s="88"/>
      <c r="AX632" s="88"/>
      <c r="AY632" s="88"/>
      <c r="AZ632" s="88"/>
      <c r="BA632" s="88"/>
      <c r="BB632" s="88"/>
      <c r="BC632" s="88"/>
      <c r="BD632" s="88"/>
      <c r="BE632" s="88"/>
      <c r="BF632" s="88"/>
      <c r="BG632" s="88"/>
      <c r="BH632" s="88"/>
      <c r="BI632" s="88"/>
      <c r="BJ632" s="88"/>
      <c r="BK632" s="88"/>
      <c r="BL632" s="88"/>
      <c r="BM632" s="88"/>
      <c r="BN632" s="88"/>
      <c r="BO632" s="88"/>
      <c r="BP632" s="88"/>
      <c r="BQ632" s="88"/>
      <c r="BR632" s="88"/>
      <c r="BS632" s="88"/>
      <c r="BT632" s="88"/>
      <c r="BU632" s="88"/>
      <c r="BV632" s="88"/>
      <c r="BW632" s="88"/>
      <c r="BX632" s="88"/>
      <c r="BY632" s="88"/>
      <c r="BZ632" s="88"/>
      <c r="CA632" s="88"/>
      <c r="CB632" s="88"/>
      <c r="CC632" s="88"/>
      <c r="CD632" s="88"/>
      <c r="CE632" s="88"/>
      <c r="CF632" s="88"/>
      <c r="CG632" s="88"/>
      <c r="CH632" s="88"/>
      <c r="CI632" s="88"/>
      <c r="CJ632" s="88"/>
      <c r="CK632" s="88"/>
      <c r="CL632" s="88"/>
      <c r="CM632" s="88"/>
      <c r="CN632" s="88"/>
      <c r="CO632" s="88"/>
      <c r="CP632" s="88"/>
      <c r="CQ632" s="88"/>
      <c r="CR632" s="88"/>
      <c r="CS632" s="88"/>
      <c r="CT632" s="88"/>
      <c r="CU632" s="88"/>
      <c r="CV632" s="88"/>
      <c r="CW632" s="88"/>
      <c r="CX632" s="88"/>
      <c r="CY632" s="88"/>
      <c r="CZ632" s="88"/>
      <c r="DA632" s="88"/>
      <c r="DB632" s="88"/>
      <c r="DC632" s="88"/>
    </row>
    <row r="633" ht="10.5" customHeight="1">
      <c r="A633" s="87" t="str">
        <f t="shared" si="1"/>
        <v/>
      </c>
      <c r="B633" s="88" t="str">
        <f t="shared" si="2"/>
        <v/>
      </c>
      <c r="C633" s="88" t="str">
        <f t="shared" si="3"/>
        <v/>
      </c>
      <c r="D633" s="89" t="str">
        <f>'94KMInput'!B769</f>
        <v/>
      </c>
      <c r="E633" s="90" t="str">
        <f t="shared" si="19"/>
        <v/>
      </c>
      <c r="F633" s="91" t="str">
        <f>'94KMInput'!H769</f>
        <v/>
      </c>
      <c r="G633" s="90" t="str">
        <f>'94KMInput'!O769</f>
        <v/>
      </c>
      <c r="H633" s="90" t="str">
        <f>'94KMInput'!P769</f>
        <v/>
      </c>
      <c r="I633" s="90" t="str">
        <f>'94KMInput'!R769</f>
        <v/>
      </c>
      <c r="J633" s="91" t="str">
        <f>'94KMInput'!S769</f>
        <v/>
      </c>
      <c r="K633" s="92" t="str">
        <f>'94KMInput'!AD769</f>
        <v/>
      </c>
      <c r="L633" s="93"/>
      <c r="M633" s="94" t="str">
        <f>'94KMInput'!L769</f>
        <v/>
      </c>
      <c r="N633" s="90" t="str">
        <f>IF(M633="","",(IF(Q633='94KMInput'!K769,"","ERROR!")))</f>
        <v/>
      </c>
      <c r="O633" s="95"/>
      <c r="P633" s="96"/>
      <c r="Q633" s="69" t="str">
        <f t="shared" si="20"/>
        <v/>
      </c>
      <c r="R633" s="98"/>
      <c r="S633" s="98"/>
      <c r="T633" s="98"/>
      <c r="U633" s="99"/>
      <c r="V633" s="98"/>
      <c r="W633" s="98"/>
      <c r="X633" s="100" t="str">
        <f t="shared" si="21"/>
        <v/>
      </c>
      <c r="Y633" s="101"/>
      <c r="Z633" s="102"/>
      <c r="AA633" s="102"/>
      <c r="AB633" s="102"/>
      <c r="AC633" s="103" t="str">
        <f>'94KMInput'!T769</f>
        <v/>
      </c>
      <c r="AD633" s="104">
        <f>'94KMInput'!V769-'94KMInput'!U769</f>
        <v>0</v>
      </c>
      <c r="AE633" s="105" t="str">
        <f t="shared" si="4"/>
        <v/>
      </c>
      <c r="AF633" s="106"/>
      <c r="AG633" s="107"/>
      <c r="AH633" s="108" t="str">
        <f>HYPERLINK('94KMInput'!AE768)</f>
        <v/>
      </c>
      <c r="AI633" s="108" t="str">
        <f>HYPERLINK('94KMInput'!AF768)</f>
        <v/>
      </c>
      <c r="AJ633" s="108" t="str">
        <f>HYPERLINK('94KMInput'!AG768)</f>
        <v/>
      </c>
      <c r="AK633" s="108" t="str">
        <f>HYPERLINK('94KMInput'!AH768)</f>
        <v/>
      </c>
      <c r="AL633" s="108" t="str">
        <f>HYPERLINK('94KMInput'!AI768)</f>
        <v/>
      </c>
      <c r="AM633" s="108" t="str">
        <f>HYPERLINK('94KMInput'!AJ768)</f>
        <v/>
      </c>
      <c r="AN633" s="108" t="str">
        <f>HYPERLINK('94KMInput'!AK768)</f>
        <v/>
      </c>
      <c r="AO633" s="108" t="str">
        <f>HYPERLINK('94KMInput'!AL768)</f>
        <v/>
      </c>
      <c r="AP633" s="88"/>
      <c r="AQ633" s="88"/>
      <c r="AR633" s="88"/>
      <c r="AS633" s="88"/>
      <c r="AT633" s="88"/>
      <c r="AU633" s="88"/>
      <c r="AV633" s="88"/>
      <c r="AW633" s="88"/>
      <c r="AX633" s="88"/>
      <c r="AY633" s="88"/>
      <c r="AZ633" s="88"/>
      <c r="BA633" s="88"/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8"/>
      <c r="BR633" s="88"/>
      <c r="BS633" s="88"/>
      <c r="BT633" s="88"/>
      <c r="BU633" s="88"/>
      <c r="BV633" s="88"/>
      <c r="BW633" s="88"/>
      <c r="BX633" s="88"/>
      <c r="BY633" s="88"/>
      <c r="BZ633" s="88"/>
      <c r="CA633" s="88"/>
      <c r="CB633" s="88"/>
      <c r="CC633" s="88"/>
      <c r="CD633" s="88"/>
      <c r="CE633" s="88"/>
      <c r="CF633" s="88"/>
      <c r="CG633" s="88"/>
      <c r="CH633" s="88"/>
      <c r="CI633" s="88"/>
      <c r="CJ633" s="88"/>
      <c r="CK633" s="88"/>
      <c r="CL633" s="88"/>
      <c r="CM633" s="88"/>
      <c r="CN633" s="88"/>
      <c r="CO633" s="88"/>
      <c r="CP633" s="88"/>
      <c r="CQ633" s="88"/>
      <c r="CR633" s="88"/>
      <c r="CS633" s="88"/>
      <c r="CT633" s="88"/>
      <c r="CU633" s="88"/>
      <c r="CV633" s="88"/>
      <c r="CW633" s="88"/>
      <c r="CX633" s="88"/>
      <c r="CY633" s="88"/>
      <c r="CZ633" s="88"/>
      <c r="DA633" s="88"/>
      <c r="DB633" s="88"/>
      <c r="DC633" s="88"/>
    </row>
    <row r="634" ht="10.5" customHeight="1">
      <c r="A634" s="87" t="str">
        <f t="shared" si="1"/>
        <v/>
      </c>
      <c r="B634" s="88" t="str">
        <f t="shared" si="2"/>
        <v/>
      </c>
      <c r="C634" s="88" t="str">
        <f t="shared" si="3"/>
        <v/>
      </c>
      <c r="D634" s="89" t="str">
        <f>'94KMInput'!B770</f>
        <v/>
      </c>
      <c r="E634" s="90" t="str">
        <f t="shared" si="19"/>
        <v/>
      </c>
      <c r="F634" s="91" t="str">
        <f>'94KMInput'!H770</f>
        <v/>
      </c>
      <c r="G634" s="90" t="str">
        <f>'94KMInput'!O770</f>
        <v/>
      </c>
      <c r="H634" s="90" t="str">
        <f>'94KMInput'!P770</f>
        <v/>
      </c>
      <c r="I634" s="90" t="str">
        <f>'94KMInput'!R770</f>
        <v/>
      </c>
      <c r="J634" s="91" t="str">
        <f>'94KMInput'!S770</f>
        <v/>
      </c>
      <c r="K634" s="92" t="str">
        <f>'94KMInput'!AD770</f>
        <v/>
      </c>
      <c r="L634" s="93"/>
      <c r="M634" s="94" t="str">
        <f>'94KMInput'!L770</f>
        <v/>
      </c>
      <c r="N634" s="90" t="str">
        <f>IF(M634="","",(IF(Q634='94KMInput'!K770,"","ERROR!")))</f>
        <v/>
      </c>
      <c r="O634" s="95"/>
      <c r="P634" s="96"/>
      <c r="Q634" s="69" t="str">
        <f t="shared" si="20"/>
        <v/>
      </c>
      <c r="R634" s="98"/>
      <c r="S634" s="98"/>
      <c r="T634" s="98"/>
      <c r="U634" s="99"/>
      <c r="V634" s="98"/>
      <c r="W634" s="98"/>
      <c r="X634" s="100" t="str">
        <f t="shared" si="21"/>
        <v/>
      </c>
      <c r="Y634" s="101"/>
      <c r="Z634" s="102"/>
      <c r="AA634" s="102"/>
      <c r="AB634" s="102"/>
      <c r="AC634" s="103" t="str">
        <f>'94KMInput'!T770</f>
        <v/>
      </c>
      <c r="AD634" s="104">
        <f>'94KMInput'!V770-'94KMInput'!U770</f>
        <v>0</v>
      </c>
      <c r="AE634" s="105" t="str">
        <f t="shared" si="4"/>
        <v/>
      </c>
      <c r="AF634" s="106"/>
      <c r="AG634" s="107"/>
      <c r="AH634" s="108" t="str">
        <f>HYPERLINK('94KMInput'!AE769)</f>
        <v/>
      </c>
      <c r="AI634" s="108" t="str">
        <f>HYPERLINK('94KMInput'!AF769)</f>
        <v/>
      </c>
      <c r="AJ634" s="108" t="str">
        <f>HYPERLINK('94KMInput'!AG769)</f>
        <v/>
      </c>
      <c r="AK634" s="108" t="str">
        <f>HYPERLINK('94KMInput'!AH769)</f>
        <v/>
      </c>
      <c r="AL634" s="108" t="str">
        <f>HYPERLINK('94KMInput'!AI769)</f>
        <v/>
      </c>
      <c r="AM634" s="108" t="str">
        <f>HYPERLINK('94KMInput'!AJ769)</f>
        <v/>
      </c>
      <c r="AN634" s="108" t="str">
        <f>HYPERLINK('94KMInput'!AK769)</f>
        <v/>
      </c>
      <c r="AO634" s="108" t="str">
        <f>HYPERLINK('94KMInput'!AL769)</f>
        <v/>
      </c>
      <c r="AP634" s="88"/>
      <c r="AQ634" s="88"/>
      <c r="AR634" s="88"/>
      <c r="AS634" s="88"/>
      <c r="AT634" s="88"/>
      <c r="AU634" s="88"/>
      <c r="AV634" s="88"/>
      <c r="AW634" s="88"/>
      <c r="AX634" s="88"/>
      <c r="AY634" s="88"/>
      <c r="AZ634" s="88"/>
      <c r="BA634" s="88"/>
      <c r="BB634" s="88"/>
      <c r="BC634" s="88"/>
      <c r="BD634" s="88"/>
      <c r="BE634" s="88"/>
      <c r="BF634" s="88"/>
      <c r="BG634" s="88"/>
      <c r="BH634" s="88"/>
      <c r="BI634" s="88"/>
      <c r="BJ634" s="88"/>
      <c r="BK634" s="88"/>
      <c r="BL634" s="88"/>
      <c r="BM634" s="88"/>
      <c r="BN634" s="88"/>
      <c r="BO634" s="88"/>
      <c r="BP634" s="88"/>
      <c r="BQ634" s="88"/>
      <c r="BR634" s="88"/>
      <c r="BS634" s="88"/>
      <c r="BT634" s="88"/>
      <c r="BU634" s="88"/>
      <c r="BV634" s="88"/>
      <c r="BW634" s="88"/>
      <c r="BX634" s="88"/>
      <c r="BY634" s="88"/>
      <c r="BZ634" s="88"/>
      <c r="CA634" s="88"/>
      <c r="CB634" s="88"/>
      <c r="CC634" s="88"/>
      <c r="CD634" s="88"/>
      <c r="CE634" s="88"/>
      <c r="CF634" s="88"/>
      <c r="CG634" s="88"/>
      <c r="CH634" s="88"/>
      <c r="CI634" s="88"/>
      <c r="CJ634" s="88"/>
      <c r="CK634" s="88"/>
      <c r="CL634" s="88"/>
      <c r="CM634" s="88"/>
      <c r="CN634" s="88"/>
      <c r="CO634" s="88"/>
      <c r="CP634" s="88"/>
      <c r="CQ634" s="88"/>
      <c r="CR634" s="88"/>
      <c r="CS634" s="88"/>
      <c r="CT634" s="88"/>
      <c r="CU634" s="88"/>
      <c r="CV634" s="88"/>
      <c r="CW634" s="88"/>
      <c r="CX634" s="88"/>
      <c r="CY634" s="88"/>
      <c r="CZ634" s="88"/>
      <c r="DA634" s="88"/>
      <c r="DB634" s="88"/>
      <c r="DC634" s="88"/>
    </row>
    <row r="635" ht="10.5" customHeight="1">
      <c r="A635" s="87" t="str">
        <f t="shared" si="1"/>
        <v/>
      </c>
      <c r="B635" s="88" t="str">
        <f t="shared" si="2"/>
        <v/>
      </c>
      <c r="C635" s="88" t="str">
        <f t="shared" si="3"/>
        <v/>
      </c>
      <c r="D635" s="89" t="str">
        <f>'94KMInput'!B771</f>
        <v/>
      </c>
      <c r="E635" s="90" t="str">
        <f t="shared" si="19"/>
        <v/>
      </c>
      <c r="F635" s="91" t="str">
        <f>'94KMInput'!H771</f>
        <v/>
      </c>
      <c r="G635" s="90" t="str">
        <f>'94KMInput'!O771</f>
        <v/>
      </c>
      <c r="H635" s="90" t="str">
        <f>'94KMInput'!P771</f>
        <v/>
      </c>
      <c r="I635" s="90" t="str">
        <f>'94KMInput'!R771</f>
        <v/>
      </c>
      <c r="J635" s="91" t="str">
        <f>'94KMInput'!S771</f>
        <v/>
      </c>
      <c r="K635" s="92" t="str">
        <f>'94KMInput'!AD771</f>
        <v/>
      </c>
      <c r="L635" s="93"/>
      <c r="M635" s="94" t="str">
        <f>'94KMInput'!L771</f>
        <v/>
      </c>
      <c r="N635" s="90" t="str">
        <f>IF(M635="","",(IF(Q635='94KMInput'!K771,"","ERROR!")))</f>
        <v/>
      </c>
      <c r="O635" s="95"/>
      <c r="P635" s="96"/>
      <c r="Q635" s="69" t="str">
        <f t="shared" si="20"/>
        <v/>
      </c>
      <c r="R635" s="98"/>
      <c r="S635" s="98"/>
      <c r="T635" s="98"/>
      <c r="U635" s="99"/>
      <c r="V635" s="98"/>
      <c r="W635" s="98"/>
      <c r="X635" s="100" t="str">
        <f t="shared" si="21"/>
        <v/>
      </c>
      <c r="Y635" s="101"/>
      <c r="Z635" s="102"/>
      <c r="AA635" s="102"/>
      <c r="AB635" s="102"/>
      <c r="AC635" s="103" t="str">
        <f>'94KMInput'!T771</f>
        <v/>
      </c>
      <c r="AD635" s="104">
        <f>'94KMInput'!V771-'94KMInput'!U771</f>
        <v>0</v>
      </c>
      <c r="AE635" s="105" t="str">
        <f t="shared" si="4"/>
        <v/>
      </c>
      <c r="AF635" s="106"/>
      <c r="AG635" s="107"/>
      <c r="AH635" s="108" t="str">
        <f>HYPERLINK('94KMInput'!AE770)</f>
        <v/>
      </c>
      <c r="AI635" s="108" t="str">
        <f>HYPERLINK('94KMInput'!AF770)</f>
        <v/>
      </c>
      <c r="AJ635" s="108" t="str">
        <f>HYPERLINK('94KMInput'!AG770)</f>
        <v/>
      </c>
      <c r="AK635" s="108" t="str">
        <f>HYPERLINK('94KMInput'!AH770)</f>
        <v/>
      </c>
      <c r="AL635" s="108" t="str">
        <f>HYPERLINK('94KMInput'!AI770)</f>
        <v/>
      </c>
      <c r="AM635" s="108" t="str">
        <f>HYPERLINK('94KMInput'!AJ770)</f>
        <v/>
      </c>
      <c r="AN635" s="108" t="str">
        <f>HYPERLINK('94KMInput'!AK770)</f>
        <v/>
      </c>
      <c r="AO635" s="108" t="str">
        <f>HYPERLINK('94KMInput'!AL770)</f>
        <v/>
      </c>
      <c r="AP635" s="88"/>
      <c r="AQ635" s="88"/>
      <c r="AR635" s="88"/>
      <c r="AS635" s="88"/>
      <c r="AT635" s="88"/>
      <c r="AU635" s="88"/>
      <c r="AV635" s="88"/>
      <c r="AW635" s="88"/>
      <c r="AX635" s="88"/>
      <c r="AY635" s="88"/>
      <c r="AZ635" s="88"/>
      <c r="BA635" s="88"/>
      <c r="BB635" s="88"/>
      <c r="BC635" s="88"/>
      <c r="BD635" s="88"/>
      <c r="BE635" s="88"/>
      <c r="BF635" s="88"/>
      <c r="BG635" s="88"/>
      <c r="BH635" s="88"/>
      <c r="BI635" s="88"/>
      <c r="BJ635" s="88"/>
      <c r="BK635" s="88"/>
      <c r="BL635" s="88"/>
      <c r="BM635" s="88"/>
      <c r="BN635" s="88"/>
      <c r="BO635" s="88"/>
      <c r="BP635" s="88"/>
      <c r="BQ635" s="88"/>
      <c r="BR635" s="88"/>
      <c r="BS635" s="88"/>
      <c r="BT635" s="88"/>
      <c r="BU635" s="88"/>
      <c r="BV635" s="88"/>
      <c r="BW635" s="88"/>
      <c r="BX635" s="88"/>
      <c r="BY635" s="88"/>
      <c r="BZ635" s="88"/>
      <c r="CA635" s="88"/>
      <c r="CB635" s="88"/>
      <c r="CC635" s="88"/>
      <c r="CD635" s="88"/>
      <c r="CE635" s="88"/>
      <c r="CF635" s="88"/>
      <c r="CG635" s="88"/>
      <c r="CH635" s="88"/>
      <c r="CI635" s="88"/>
      <c r="CJ635" s="88"/>
      <c r="CK635" s="88"/>
      <c r="CL635" s="88"/>
      <c r="CM635" s="88"/>
      <c r="CN635" s="88"/>
      <c r="CO635" s="88"/>
      <c r="CP635" s="88"/>
      <c r="CQ635" s="88"/>
      <c r="CR635" s="88"/>
      <c r="CS635" s="88"/>
      <c r="CT635" s="88"/>
      <c r="CU635" s="88"/>
      <c r="CV635" s="88"/>
      <c r="CW635" s="88"/>
      <c r="CX635" s="88"/>
      <c r="CY635" s="88"/>
      <c r="CZ635" s="88"/>
      <c r="DA635" s="88"/>
      <c r="DB635" s="88"/>
      <c r="DC635" s="88"/>
    </row>
    <row r="636" ht="10.5" customHeight="1">
      <c r="A636" s="87" t="str">
        <f t="shared" si="1"/>
        <v/>
      </c>
      <c r="B636" s="88" t="str">
        <f t="shared" si="2"/>
        <v/>
      </c>
      <c r="C636" s="88" t="str">
        <f t="shared" si="3"/>
        <v/>
      </c>
      <c r="D636" s="89" t="str">
        <f>'94KMInput'!B772</f>
        <v/>
      </c>
      <c r="E636" s="90" t="str">
        <f t="shared" si="19"/>
        <v/>
      </c>
      <c r="F636" s="91" t="str">
        <f>'94KMInput'!H772</f>
        <v/>
      </c>
      <c r="G636" s="90" t="str">
        <f>'94KMInput'!O772</f>
        <v/>
      </c>
      <c r="H636" s="90" t="str">
        <f>'94KMInput'!P772</f>
        <v/>
      </c>
      <c r="I636" s="90" t="str">
        <f>'94KMInput'!R772</f>
        <v/>
      </c>
      <c r="J636" s="91" t="str">
        <f>'94KMInput'!S772</f>
        <v/>
      </c>
      <c r="K636" s="92" t="str">
        <f>'94KMInput'!AD772</f>
        <v/>
      </c>
      <c r="L636" s="93"/>
      <c r="M636" s="94" t="str">
        <f>'94KMInput'!L772</f>
        <v/>
      </c>
      <c r="N636" s="90" t="str">
        <f>IF(M636="","",(IF(Q636='94KMInput'!K772,"","ERROR!")))</f>
        <v/>
      </c>
      <c r="O636" s="95"/>
      <c r="P636" s="96"/>
      <c r="Q636" s="69" t="str">
        <f t="shared" si="20"/>
        <v/>
      </c>
      <c r="R636" s="98"/>
      <c r="S636" s="98"/>
      <c r="T636" s="98"/>
      <c r="U636" s="99"/>
      <c r="V636" s="98"/>
      <c r="W636" s="98"/>
      <c r="X636" s="100" t="str">
        <f t="shared" si="21"/>
        <v/>
      </c>
      <c r="Y636" s="101"/>
      <c r="Z636" s="102"/>
      <c r="AA636" s="102"/>
      <c r="AB636" s="102"/>
      <c r="AC636" s="103" t="str">
        <f>'94KMInput'!T772</f>
        <v/>
      </c>
      <c r="AD636" s="104">
        <f>'94KMInput'!V772-'94KMInput'!U772</f>
        <v>0</v>
      </c>
      <c r="AE636" s="105" t="str">
        <f t="shared" si="4"/>
        <v/>
      </c>
      <c r="AF636" s="106"/>
      <c r="AG636" s="107"/>
      <c r="AH636" s="108" t="str">
        <f>HYPERLINK('94KMInput'!AE771)</f>
        <v/>
      </c>
      <c r="AI636" s="108" t="str">
        <f>HYPERLINK('94KMInput'!AF771)</f>
        <v/>
      </c>
      <c r="AJ636" s="108" t="str">
        <f>HYPERLINK('94KMInput'!AG771)</f>
        <v/>
      </c>
      <c r="AK636" s="108" t="str">
        <f>HYPERLINK('94KMInput'!AH771)</f>
        <v/>
      </c>
      <c r="AL636" s="108" t="str">
        <f>HYPERLINK('94KMInput'!AI771)</f>
        <v/>
      </c>
      <c r="AM636" s="108" t="str">
        <f>HYPERLINK('94KMInput'!AJ771)</f>
        <v/>
      </c>
      <c r="AN636" s="108" t="str">
        <f>HYPERLINK('94KMInput'!AK771)</f>
        <v/>
      </c>
      <c r="AO636" s="108" t="str">
        <f>HYPERLINK('94KMInput'!AL771)</f>
        <v/>
      </c>
      <c r="AP636" s="88"/>
      <c r="AQ636" s="88"/>
      <c r="AR636" s="88"/>
      <c r="AS636" s="88"/>
      <c r="AT636" s="88"/>
      <c r="AU636" s="88"/>
      <c r="AV636" s="88"/>
      <c r="AW636" s="88"/>
      <c r="AX636" s="88"/>
      <c r="AY636" s="88"/>
      <c r="AZ636" s="88"/>
      <c r="BA636" s="88"/>
      <c r="BB636" s="88"/>
      <c r="BC636" s="88"/>
      <c r="BD636" s="88"/>
      <c r="BE636" s="88"/>
      <c r="BF636" s="88"/>
      <c r="BG636" s="88"/>
      <c r="BH636" s="88"/>
      <c r="BI636" s="88"/>
      <c r="BJ636" s="88"/>
      <c r="BK636" s="88"/>
      <c r="BL636" s="88"/>
      <c r="BM636" s="88"/>
      <c r="BN636" s="88"/>
      <c r="BO636" s="88"/>
      <c r="BP636" s="88"/>
      <c r="BQ636" s="88"/>
      <c r="BR636" s="88"/>
      <c r="BS636" s="88"/>
      <c r="BT636" s="88"/>
      <c r="BU636" s="88"/>
      <c r="BV636" s="88"/>
      <c r="BW636" s="88"/>
      <c r="BX636" s="88"/>
      <c r="BY636" s="88"/>
      <c r="BZ636" s="88"/>
      <c r="CA636" s="88"/>
      <c r="CB636" s="88"/>
      <c r="CC636" s="88"/>
      <c r="CD636" s="88"/>
      <c r="CE636" s="88"/>
      <c r="CF636" s="88"/>
      <c r="CG636" s="88"/>
      <c r="CH636" s="88"/>
      <c r="CI636" s="88"/>
      <c r="CJ636" s="88"/>
      <c r="CK636" s="88"/>
      <c r="CL636" s="88"/>
      <c r="CM636" s="88"/>
      <c r="CN636" s="88"/>
      <c r="CO636" s="88"/>
      <c r="CP636" s="88"/>
      <c r="CQ636" s="88"/>
      <c r="CR636" s="88"/>
      <c r="CS636" s="88"/>
      <c r="CT636" s="88"/>
      <c r="CU636" s="88"/>
      <c r="CV636" s="88"/>
      <c r="CW636" s="88"/>
      <c r="CX636" s="88"/>
      <c r="CY636" s="88"/>
      <c r="CZ636" s="88"/>
      <c r="DA636" s="88"/>
      <c r="DB636" s="88"/>
      <c r="DC636" s="88"/>
    </row>
    <row r="637" ht="10.5" customHeight="1">
      <c r="A637" s="87" t="str">
        <f t="shared" si="1"/>
        <v/>
      </c>
      <c r="B637" s="88" t="str">
        <f t="shared" si="2"/>
        <v/>
      </c>
      <c r="C637" s="88" t="str">
        <f t="shared" si="3"/>
        <v/>
      </c>
      <c r="D637" s="89" t="str">
        <f>'94KMInput'!B773</f>
        <v/>
      </c>
      <c r="E637" s="90" t="str">
        <f t="shared" si="19"/>
        <v/>
      </c>
      <c r="F637" s="91" t="str">
        <f>'94KMInput'!H773</f>
        <v/>
      </c>
      <c r="G637" s="90" t="str">
        <f>'94KMInput'!O773</f>
        <v/>
      </c>
      <c r="H637" s="90" t="str">
        <f>'94KMInput'!P773</f>
        <v/>
      </c>
      <c r="I637" s="90" t="str">
        <f>'94KMInput'!R773</f>
        <v/>
      </c>
      <c r="J637" s="91" t="str">
        <f>'94KMInput'!S773</f>
        <v/>
      </c>
      <c r="K637" s="92" t="str">
        <f>'94KMInput'!AD773</f>
        <v/>
      </c>
      <c r="L637" s="93"/>
      <c r="M637" s="94" t="str">
        <f>'94KMInput'!L773</f>
        <v/>
      </c>
      <c r="N637" s="90" t="str">
        <f>IF(M637="","",(IF(Q637='94KMInput'!K773,"","ERROR!")))</f>
        <v/>
      </c>
      <c r="O637" s="95"/>
      <c r="P637" s="96"/>
      <c r="Q637" s="69" t="str">
        <f t="shared" si="20"/>
        <v/>
      </c>
      <c r="R637" s="98"/>
      <c r="S637" s="98"/>
      <c r="T637" s="98"/>
      <c r="U637" s="99"/>
      <c r="V637" s="98"/>
      <c r="W637" s="98"/>
      <c r="X637" s="100" t="str">
        <f t="shared" si="21"/>
        <v/>
      </c>
      <c r="Y637" s="101"/>
      <c r="Z637" s="102"/>
      <c r="AA637" s="102"/>
      <c r="AB637" s="102"/>
      <c r="AC637" s="103" t="str">
        <f>'94KMInput'!T773</f>
        <v/>
      </c>
      <c r="AD637" s="104">
        <f>'94KMInput'!V773-'94KMInput'!U773</f>
        <v>0</v>
      </c>
      <c r="AE637" s="105" t="str">
        <f t="shared" si="4"/>
        <v/>
      </c>
      <c r="AF637" s="106"/>
      <c r="AG637" s="107"/>
      <c r="AH637" s="108" t="str">
        <f>HYPERLINK('94KMInput'!AE772)</f>
        <v/>
      </c>
      <c r="AI637" s="108" t="str">
        <f>HYPERLINK('94KMInput'!AF772)</f>
        <v/>
      </c>
      <c r="AJ637" s="108" t="str">
        <f>HYPERLINK('94KMInput'!AG772)</f>
        <v/>
      </c>
      <c r="AK637" s="108" t="str">
        <f>HYPERLINK('94KMInput'!AH772)</f>
        <v/>
      </c>
      <c r="AL637" s="108" t="str">
        <f>HYPERLINK('94KMInput'!AI772)</f>
        <v/>
      </c>
      <c r="AM637" s="108" t="str">
        <f>HYPERLINK('94KMInput'!AJ772)</f>
        <v/>
      </c>
      <c r="AN637" s="108" t="str">
        <f>HYPERLINK('94KMInput'!AK772)</f>
        <v/>
      </c>
      <c r="AO637" s="108" t="str">
        <f>HYPERLINK('94KMInput'!AL772)</f>
        <v/>
      </c>
      <c r="AP637" s="88"/>
      <c r="AQ637" s="88"/>
      <c r="AR637" s="88"/>
      <c r="AS637" s="88"/>
      <c r="AT637" s="88"/>
      <c r="AU637" s="88"/>
      <c r="AV637" s="88"/>
      <c r="AW637" s="88"/>
      <c r="AX637" s="88"/>
      <c r="AY637" s="88"/>
      <c r="AZ637" s="88"/>
      <c r="BA637" s="88"/>
      <c r="BB637" s="88"/>
      <c r="BC637" s="88"/>
      <c r="BD637" s="88"/>
      <c r="BE637" s="88"/>
      <c r="BF637" s="88"/>
      <c r="BG637" s="88"/>
      <c r="BH637" s="88"/>
      <c r="BI637" s="88"/>
      <c r="BJ637" s="88"/>
      <c r="BK637" s="88"/>
      <c r="BL637" s="88"/>
      <c r="BM637" s="88"/>
      <c r="BN637" s="88"/>
      <c r="BO637" s="88"/>
      <c r="BP637" s="88"/>
      <c r="BQ637" s="88"/>
      <c r="BR637" s="88"/>
      <c r="BS637" s="88"/>
      <c r="BT637" s="88"/>
      <c r="BU637" s="88"/>
      <c r="BV637" s="88"/>
      <c r="BW637" s="88"/>
      <c r="BX637" s="88"/>
      <c r="BY637" s="88"/>
      <c r="BZ637" s="88"/>
      <c r="CA637" s="88"/>
      <c r="CB637" s="88"/>
      <c r="CC637" s="88"/>
      <c r="CD637" s="88"/>
      <c r="CE637" s="88"/>
      <c r="CF637" s="88"/>
      <c r="CG637" s="88"/>
      <c r="CH637" s="88"/>
      <c r="CI637" s="88"/>
      <c r="CJ637" s="88"/>
      <c r="CK637" s="88"/>
      <c r="CL637" s="88"/>
      <c r="CM637" s="88"/>
      <c r="CN637" s="88"/>
      <c r="CO637" s="88"/>
      <c r="CP637" s="88"/>
      <c r="CQ637" s="88"/>
      <c r="CR637" s="88"/>
      <c r="CS637" s="88"/>
      <c r="CT637" s="88"/>
      <c r="CU637" s="88"/>
      <c r="CV637" s="88"/>
      <c r="CW637" s="88"/>
      <c r="CX637" s="88"/>
      <c r="CY637" s="88"/>
      <c r="CZ637" s="88"/>
      <c r="DA637" s="88"/>
      <c r="DB637" s="88"/>
      <c r="DC637" s="88"/>
    </row>
    <row r="638" ht="10.5" customHeight="1">
      <c r="A638" s="87" t="str">
        <f t="shared" si="1"/>
        <v/>
      </c>
      <c r="B638" s="88" t="str">
        <f t="shared" si="2"/>
        <v/>
      </c>
      <c r="C638" s="88" t="str">
        <f t="shared" si="3"/>
        <v/>
      </c>
      <c r="D638" s="89" t="str">
        <f>'94KMInput'!B774</f>
        <v/>
      </c>
      <c r="E638" s="90" t="str">
        <f t="shared" si="19"/>
        <v/>
      </c>
      <c r="F638" s="91" t="str">
        <f>'94KMInput'!H774</f>
        <v/>
      </c>
      <c r="G638" s="90" t="str">
        <f>'94KMInput'!O774</f>
        <v/>
      </c>
      <c r="H638" s="90" t="str">
        <f>'94KMInput'!P774</f>
        <v/>
      </c>
      <c r="I638" s="90" t="str">
        <f>'94KMInput'!R774</f>
        <v/>
      </c>
      <c r="J638" s="91" t="str">
        <f>'94KMInput'!S774</f>
        <v/>
      </c>
      <c r="K638" s="92" t="str">
        <f>'94KMInput'!AD774</f>
        <v/>
      </c>
      <c r="L638" s="93"/>
      <c r="M638" s="94" t="str">
        <f>'94KMInput'!L774</f>
        <v/>
      </c>
      <c r="N638" s="90" t="str">
        <f>IF(M638="","",(IF(Q638='94KMInput'!K774,"","ERROR!")))</f>
        <v/>
      </c>
      <c r="O638" s="95"/>
      <c r="P638" s="96"/>
      <c r="Q638" s="69" t="str">
        <f t="shared" si="20"/>
        <v/>
      </c>
      <c r="R638" s="98"/>
      <c r="S638" s="98"/>
      <c r="T638" s="98"/>
      <c r="U638" s="99"/>
      <c r="V638" s="98"/>
      <c r="W638" s="98"/>
      <c r="X638" s="100" t="str">
        <f t="shared" si="21"/>
        <v/>
      </c>
      <c r="Y638" s="101"/>
      <c r="Z638" s="102"/>
      <c r="AA638" s="102"/>
      <c r="AB638" s="102"/>
      <c r="AC638" s="103" t="str">
        <f>'94KMInput'!T774</f>
        <v/>
      </c>
      <c r="AD638" s="104">
        <f>'94KMInput'!V774-'94KMInput'!U774</f>
        <v>0</v>
      </c>
      <c r="AE638" s="105" t="str">
        <f t="shared" si="4"/>
        <v/>
      </c>
      <c r="AF638" s="106"/>
      <c r="AG638" s="107"/>
      <c r="AH638" s="108" t="str">
        <f>HYPERLINK('94KMInput'!AE773)</f>
        <v/>
      </c>
      <c r="AI638" s="108" t="str">
        <f>HYPERLINK('94KMInput'!AF773)</f>
        <v/>
      </c>
      <c r="AJ638" s="108" t="str">
        <f>HYPERLINK('94KMInput'!AG773)</f>
        <v/>
      </c>
      <c r="AK638" s="108" t="str">
        <f>HYPERLINK('94KMInput'!AH773)</f>
        <v/>
      </c>
      <c r="AL638" s="108" t="str">
        <f>HYPERLINK('94KMInput'!AI773)</f>
        <v/>
      </c>
      <c r="AM638" s="108" t="str">
        <f>HYPERLINK('94KMInput'!AJ773)</f>
        <v/>
      </c>
      <c r="AN638" s="108" t="str">
        <f>HYPERLINK('94KMInput'!AK773)</f>
        <v/>
      </c>
      <c r="AO638" s="108" t="str">
        <f>HYPERLINK('94KMInput'!AL773)</f>
        <v/>
      </c>
      <c r="AP638" s="88"/>
      <c r="AQ638" s="88"/>
      <c r="AR638" s="88"/>
      <c r="AS638" s="88"/>
      <c r="AT638" s="88"/>
      <c r="AU638" s="88"/>
      <c r="AV638" s="88"/>
      <c r="AW638" s="88"/>
      <c r="AX638" s="88"/>
      <c r="AY638" s="88"/>
      <c r="AZ638" s="88"/>
      <c r="BA638" s="88"/>
      <c r="BB638" s="88"/>
      <c r="BC638" s="88"/>
      <c r="BD638" s="88"/>
      <c r="BE638" s="88"/>
      <c r="BF638" s="88"/>
      <c r="BG638" s="88"/>
      <c r="BH638" s="88"/>
      <c r="BI638" s="88"/>
      <c r="BJ638" s="88"/>
      <c r="BK638" s="88"/>
      <c r="BL638" s="88"/>
      <c r="BM638" s="88"/>
      <c r="BN638" s="88"/>
      <c r="BO638" s="88"/>
      <c r="BP638" s="88"/>
      <c r="BQ638" s="88"/>
      <c r="BR638" s="88"/>
      <c r="BS638" s="88"/>
      <c r="BT638" s="88"/>
      <c r="BU638" s="88"/>
      <c r="BV638" s="88"/>
      <c r="BW638" s="88"/>
      <c r="BX638" s="88"/>
      <c r="BY638" s="88"/>
      <c r="BZ638" s="88"/>
      <c r="CA638" s="88"/>
      <c r="CB638" s="88"/>
      <c r="CC638" s="88"/>
      <c r="CD638" s="88"/>
      <c r="CE638" s="88"/>
      <c r="CF638" s="88"/>
      <c r="CG638" s="88"/>
      <c r="CH638" s="88"/>
      <c r="CI638" s="88"/>
      <c r="CJ638" s="88"/>
      <c r="CK638" s="88"/>
      <c r="CL638" s="88"/>
      <c r="CM638" s="88"/>
      <c r="CN638" s="88"/>
      <c r="CO638" s="88"/>
      <c r="CP638" s="88"/>
      <c r="CQ638" s="88"/>
      <c r="CR638" s="88"/>
      <c r="CS638" s="88"/>
      <c r="CT638" s="88"/>
      <c r="CU638" s="88"/>
      <c r="CV638" s="88"/>
      <c r="CW638" s="88"/>
      <c r="CX638" s="88"/>
      <c r="CY638" s="88"/>
      <c r="CZ638" s="88"/>
      <c r="DA638" s="88"/>
      <c r="DB638" s="88"/>
      <c r="DC638" s="88"/>
    </row>
    <row r="639" ht="10.5" customHeight="1">
      <c r="A639" s="87" t="str">
        <f t="shared" si="1"/>
        <v/>
      </c>
      <c r="B639" s="88" t="str">
        <f t="shared" si="2"/>
        <v/>
      </c>
      <c r="C639" s="88" t="str">
        <f t="shared" si="3"/>
        <v/>
      </c>
      <c r="D639" s="89" t="str">
        <f>'94KMInput'!B775</f>
        <v/>
      </c>
      <c r="E639" s="90" t="str">
        <f t="shared" si="19"/>
        <v/>
      </c>
      <c r="F639" s="91" t="str">
        <f>'94KMInput'!H775</f>
        <v/>
      </c>
      <c r="G639" s="90" t="str">
        <f>'94KMInput'!O775</f>
        <v/>
      </c>
      <c r="H639" s="90" t="str">
        <f>'94KMInput'!P775</f>
        <v/>
      </c>
      <c r="I639" s="90" t="str">
        <f>'94KMInput'!R775</f>
        <v/>
      </c>
      <c r="J639" s="91" t="str">
        <f>'94KMInput'!S775</f>
        <v/>
      </c>
      <c r="K639" s="92" t="str">
        <f>'94KMInput'!AD775</f>
        <v/>
      </c>
      <c r="L639" s="93"/>
      <c r="M639" s="94" t="str">
        <f>'94KMInput'!L775</f>
        <v/>
      </c>
      <c r="N639" s="90" t="str">
        <f>IF(M639="","",(IF(Q639='94KMInput'!K775,"","ERROR!")))</f>
        <v/>
      </c>
      <c r="O639" s="95"/>
      <c r="P639" s="96"/>
      <c r="Q639" s="69" t="str">
        <f t="shared" si="20"/>
        <v/>
      </c>
      <c r="R639" s="98"/>
      <c r="S639" s="98"/>
      <c r="T639" s="98"/>
      <c r="U639" s="99"/>
      <c r="V639" s="98"/>
      <c r="W639" s="98"/>
      <c r="X639" s="100" t="str">
        <f t="shared" si="21"/>
        <v/>
      </c>
      <c r="Y639" s="101"/>
      <c r="Z639" s="102"/>
      <c r="AA639" s="102"/>
      <c r="AB639" s="102"/>
      <c r="AC639" s="103" t="str">
        <f>'94KMInput'!T775</f>
        <v/>
      </c>
      <c r="AD639" s="104">
        <f>'94KMInput'!V775-'94KMInput'!U775</f>
        <v>0</v>
      </c>
      <c r="AE639" s="105" t="str">
        <f t="shared" si="4"/>
        <v/>
      </c>
      <c r="AF639" s="106"/>
      <c r="AG639" s="107"/>
      <c r="AH639" s="108" t="str">
        <f>HYPERLINK('94KMInput'!AE774)</f>
        <v/>
      </c>
      <c r="AI639" s="108" t="str">
        <f>HYPERLINK('94KMInput'!AF774)</f>
        <v/>
      </c>
      <c r="AJ639" s="108" t="str">
        <f>HYPERLINK('94KMInput'!AG774)</f>
        <v/>
      </c>
      <c r="AK639" s="108" t="str">
        <f>HYPERLINK('94KMInput'!AH774)</f>
        <v/>
      </c>
      <c r="AL639" s="108" t="str">
        <f>HYPERLINK('94KMInput'!AI774)</f>
        <v/>
      </c>
      <c r="AM639" s="108" t="str">
        <f>HYPERLINK('94KMInput'!AJ774)</f>
        <v/>
      </c>
      <c r="AN639" s="108" t="str">
        <f>HYPERLINK('94KMInput'!AK774)</f>
        <v/>
      </c>
      <c r="AO639" s="108" t="str">
        <f>HYPERLINK('94KMInput'!AL774)</f>
        <v/>
      </c>
      <c r="AP639" s="88"/>
      <c r="AQ639" s="88"/>
      <c r="AR639" s="88"/>
      <c r="AS639" s="88"/>
      <c r="AT639" s="88"/>
      <c r="AU639" s="88"/>
      <c r="AV639" s="88"/>
      <c r="AW639" s="88"/>
      <c r="AX639" s="88"/>
      <c r="AY639" s="88"/>
      <c r="AZ639" s="88"/>
      <c r="BA639" s="88"/>
      <c r="BB639" s="88"/>
      <c r="BC639" s="88"/>
      <c r="BD639" s="88"/>
      <c r="BE639" s="88"/>
      <c r="BF639" s="88"/>
      <c r="BG639" s="88"/>
      <c r="BH639" s="88"/>
      <c r="BI639" s="88"/>
      <c r="BJ639" s="88"/>
      <c r="BK639" s="88"/>
      <c r="BL639" s="88"/>
      <c r="BM639" s="88"/>
      <c r="BN639" s="88"/>
      <c r="BO639" s="88"/>
      <c r="BP639" s="88"/>
      <c r="BQ639" s="88"/>
      <c r="BR639" s="88"/>
      <c r="BS639" s="88"/>
      <c r="BT639" s="88"/>
      <c r="BU639" s="88"/>
      <c r="BV639" s="88"/>
      <c r="BW639" s="88"/>
      <c r="BX639" s="88"/>
      <c r="BY639" s="88"/>
      <c r="BZ639" s="88"/>
      <c r="CA639" s="88"/>
      <c r="CB639" s="88"/>
      <c r="CC639" s="88"/>
      <c r="CD639" s="88"/>
      <c r="CE639" s="88"/>
      <c r="CF639" s="88"/>
      <c r="CG639" s="88"/>
      <c r="CH639" s="88"/>
      <c r="CI639" s="88"/>
      <c r="CJ639" s="88"/>
      <c r="CK639" s="88"/>
      <c r="CL639" s="88"/>
      <c r="CM639" s="88"/>
      <c r="CN639" s="88"/>
      <c r="CO639" s="88"/>
      <c r="CP639" s="88"/>
      <c r="CQ639" s="88"/>
      <c r="CR639" s="88"/>
      <c r="CS639" s="88"/>
      <c r="CT639" s="88"/>
      <c r="CU639" s="88"/>
      <c r="CV639" s="88"/>
      <c r="CW639" s="88"/>
      <c r="CX639" s="88"/>
      <c r="CY639" s="88"/>
      <c r="CZ639" s="88"/>
      <c r="DA639" s="88"/>
      <c r="DB639" s="88"/>
      <c r="DC639" s="88"/>
    </row>
    <row r="640" ht="10.5" customHeight="1">
      <c r="A640" s="87" t="str">
        <f t="shared" si="1"/>
        <v/>
      </c>
      <c r="B640" s="88" t="str">
        <f t="shared" si="2"/>
        <v/>
      </c>
      <c r="C640" s="88" t="str">
        <f t="shared" si="3"/>
        <v/>
      </c>
      <c r="D640" s="89" t="str">
        <f>'94KMInput'!B776</f>
        <v/>
      </c>
      <c r="E640" s="90" t="str">
        <f t="shared" si="19"/>
        <v/>
      </c>
      <c r="F640" s="91" t="str">
        <f>'94KMInput'!H776</f>
        <v/>
      </c>
      <c r="G640" s="90" t="str">
        <f>'94KMInput'!O776</f>
        <v/>
      </c>
      <c r="H640" s="90" t="str">
        <f>'94KMInput'!P776</f>
        <v/>
      </c>
      <c r="I640" s="90" t="str">
        <f>'94KMInput'!R776</f>
        <v/>
      </c>
      <c r="J640" s="91" t="str">
        <f>'94KMInput'!S776</f>
        <v/>
      </c>
      <c r="K640" s="92" t="str">
        <f>'94KMInput'!AD776</f>
        <v/>
      </c>
      <c r="L640" s="93"/>
      <c r="M640" s="94" t="str">
        <f>'94KMInput'!L776</f>
        <v/>
      </c>
      <c r="N640" s="90" t="str">
        <f>IF(M640="","",(IF(Q640='94KMInput'!K776,"","ERROR!")))</f>
        <v/>
      </c>
      <c r="O640" s="95"/>
      <c r="P640" s="96"/>
      <c r="Q640" s="69" t="str">
        <f t="shared" si="20"/>
        <v/>
      </c>
      <c r="R640" s="98"/>
      <c r="S640" s="98"/>
      <c r="T640" s="98"/>
      <c r="U640" s="99"/>
      <c r="V640" s="98"/>
      <c r="W640" s="98"/>
      <c r="X640" s="100" t="str">
        <f t="shared" si="21"/>
        <v/>
      </c>
      <c r="Y640" s="101"/>
      <c r="Z640" s="102"/>
      <c r="AA640" s="102"/>
      <c r="AB640" s="102"/>
      <c r="AC640" s="103" t="str">
        <f>'94KMInput'!T776</f>
        <v/>
      </c>
      <c r="AD640" s="104">
        <f>'94KMInput'!V776-'94KMInput'!U776</f>
        <v>0</v>
      </c>
      <c r="AE640" s="105" t="str">
        <f t="shared" si="4"/>
        <v/>
      </c>
      <c r="AF640" s="106"/>
      <c r="AG640" s="107"/>
      <c r="AH640" s="108" t="str">
        <f>HYPERLINK('94KMInput'!AE775)</f>
        <v/>
      </c>
      <c r="AI640" s="108" t="str">
        <f>HYPERLINK('94KMInput'!AF775)</f>
        <v/>
      </c>
      <c r="AJ640" s="108" t="str">
        <f>HYPERLINK('94KMInput'!AG775)</f>
        <v/>
      </c>
      <c r="AK640" s="108" t="str">
        <f>HYPERLINK('94KMInput'!AH775)</f>
        <v/>
      </c>
      <c r="AL640" s="108" t="str">
        <f>HYPERLINK('94KMInput'!AI775)</f>
        <v/>
      </c>
      <c r="AM640" s="108" t="str">
        <f>HYPERLINK('94KMInput'!AJ775)</f>
        <v/>
      </c>
      <c r="AN640" s="108" t="str">
        <f>HYPERLINK('94KMInput'!AK775)</f>
        <v/>
      </c>
      <c r="AO640" s="108" t="str">
        <f>HYPERLINK('94KMInput'!AL775)</f>
        <v/>
      </c>
      <c r="AP640" s="88"/>
      <c r="AQ640" s="88"/>
      <c r="AR640" s="88"/>
      <c r="AS640" s="88"/>
      <c r="AT640" s="88"/>
      <c r="AU640" s="88"/>
      <c r="AV640" s="88"/>
      <c r="AW640" s="88"/>
      <c r="AX640" s="88"/>
      <c r="AY640" s="88"/>
      <c r="AZ640" s="88"/>
      <c r="BA640" s="88"/>
      <c r="BB640" s="88"/>
      <c r="BC640" s="88"/>
      <c r="BD640" s="88"/>
      <c r="BE640" s="88"/>
      <c r="BF640" s="88"/>
      <c r="BG640" s="88"/>
      <c r="BH640" s="88"/>
      <c r="BI640" s="88"/>
      <c r="BJ640" s="88"/>
      <c r="BK640" s="88"/>
      <c r="BL640" s="88"/>
      <c r="BM640" s="88"/>
      <c r="BN640" s="88"/>
      <c r="BO640" s="88"/>
      <c r="BP640" s="88"/>
      <c r="BQ640" s="88"/>
      <c r="BR640" s="88"/>
      <c r="BS640" s="88"/>
      <c r="BT640" s="88"/>
      <c r="BU640" s="88"/>
      <c r="BV640" s="88"/>
      <c r="BW640" s="88"/>
      <c r="BX640" s="88"/>
      <c r="BY640" s="88"/>
      <c r="BZ640" s="88"/>
      <c r="CA640" s="88"/>
      <c r="CB640" s="88"/>
      <c r="CC640" s="88"/>
      <c r="CD640" s="88"/>
      <c r="CE640" s="88"/>
      <c r="CF640" s="88"/>
      <c r="CG640" s="88"/>
      <c r="CH640" s="88"/>
      <c r="CI640" s="88"/>
      <c r="CJ640" s="88"/>
      <c r="CK640" s="88"/>
      <c r="CL640" s="88"/>
      <c r="CM640" s="88"/>
      <c r="CN640" s="88"/>
      <c r="CO640" s="88"/>
      <c r="CP640" s="88"/>
      <c r="CQ640" s="88"/>
      <c r="CR640" s="88"/>
      <c r="CS640" s="88"/>
      <c r="CT640" s="88"/>
      <c r="CU640" s="88"/>
      <c r="CV640" s="88"/>
      <c r="CW640" s="88"/>
      <c r="CX640" s="88"/>
      <c r="CY640" s="88"/>
      <c r="CZ640" s="88"/>
      <c r="DA640" s="88"/>
      <c r="DB640" s="88"/>
      <c r="DC640" s="88"/>
    </row>
    <row r="641" ht="10.5" customHeight="1">
      <c r="A641" s="87" t="str">
        <f t="shared" si="1"/>
        <v/>
      </c>
      <c r="B641" s="88" t="str">
        <f t="shared" si="2"/>
        <v/>
      </c>
      <c r="C641" s="88" t="str">
        <f t="shared" si="3"/>
        <v/>
      </c>
      <c r="D641" s="89" t="str">
        <f>'94KMInput'!B777</f>
        <v/>
      </c>
      <c r="E641" s="90" t="str">
        <f t="shared" si="19"/>
        <v/>
      </c>
      <c r="F641" s="91" t="str">
        <f>'94KMInput'!H777</f>
        <v/>
      </c>
      <c r="G641" s="90" t="str">
        <f>'94KMInput'!O777</f>
        <v/>
      </c>
      <c r="H641" s="90" t="str">
        <f>'94KMInput'!P777</f>
        <v/>
      </c>
      <c r="I641" s="90" t="str">
        <f>'94KMInput'!R777</f>
        <v/>
      </c>
      <c r="J641" s="91" t="str">
        <f>'94KMInput'!S777</f>
        <v/>
      </c>
      <c r="K641" s="92" t="str">
        <f>'94KMInput'!AD777</f>
        <v/>
      </c>
      <c r="L641" s="93"/>
      <c r="M641" s="94" t="str">
        <f>'94KMInput'!L777</f>
        <v/>
      </c>
      <c r="N641" s="90" t="str">
        <f>IF(M641="","",(IF(Q641='94KMInput'!K777,"","ERROR!")))</f>
        <v/>
      </c>
      <c r="O641" s="95"/>
      <c r="P641" s="96"/>
      <c r="Q641" s="69" t="str">
        <f t="shared" si="20"/>
        <v/>
      </c>
      <c r="R641" s="98"/>
      <c r="S641" s="98"/>
      <c r="T641" s="98"/>
      <c r="U641" s="99"/>
      <c r="V641" s="98"/>
      <c r="W641" s="98"/>
      <c r="X641" s="100" t="str">
        <f t="shared" si="21"/>
        <v/>
      </c>
      <c r="Y641" s="101"/>
      <c r="Z641" s="102"/>
      <c r="AA641" s="102"/>
      <c r="AB641" s="102"/>
      <c r="AC641" s="103" t="str">
        <f>'94KMInput'!T777</f>
        <v/>
      </c>
      <c r="AD641" s="104">
        <f>'94KMInput'!V777-'94KMInput'!U777</f>
        <v>0</v>
      </c>
      <c r="AE641" s="105" t="str">
        <f t="shared" si="4"/>
        <v/>
      </c>
      <c r="AF641" s="106"/>
      <c r="AG641" s="107"/>
      <c r="AH641" s="108" t="str">
        <f>HYPERLINK('94KMInput'!AE776)</f>
        <v/>
      </c>
      <c r="AI641" s="108" t="str">
        <f>HYPERLINK('94KMInput'!AF776)</f>
        <v/>
      </c>
      <c r="AJ641" s="108" t="str">
        <f>HYPERLINK('94KMInput'!AG776)</f>
        <v/>
      </c>
      <c r="AK641" s="108" t="str">
        <f>HYPERLINK('94KMInput'!AH776)</f>
        <v/>
      </c>
      <c r="AL641" s="108" t="str">
        <f>HYPERLINK('94KMInput'!AI776)</f>
        <v/>
      </c>
      <c r="AM641" s="108" t="str">
        <f>HYPERLINK('94KMInput'!AJ776)</f>
        <v/>
      </c>
      <c r="AN641" s="108" t="str">
        <f>HYPERLINK('94KMInput'!AK776)</f>
        <v/>
      </c>
      <c r="AO641" s="108" t="str">
        <f>HYPERLINK('94KMInput'!AL776)</f>
        <v/>
      </c>
      <c r="AP641" s="88"/>
      <c r="AQ641" s="88"/>
      <c r="AR641" s="88"/>
      <c r="AS641" s="88"/>
      <c r="AT641" s="88"/>
      <c r="AU641" s="88"/>
      <c r="AV641" s="88"/>
      <c r="AW641" s="88"/>
      <c r="AX641" s="88"/>
      <c r="AY641" s="88"/>
      <c r="AZ641" s="88"/>
      <c r="BA641" s="88"/>
      <c r="BB641" s="88"/>
      <c r="BC641" s="88"/>
      <c r="BD641" s="88"/>
      <c r="BE641" s="88"/>
      <c r="BF641" s="88"/>
      <c r="BG641" s="88"/>
      <c r="BH641" s="88"/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88"/>
      <c r="BZ641" s="88"/>
      <c r="CA641" s="88"/>
      <c r="CB641" s="88"/>
      <c r="CC641" s="88"/>
      <c r="CD641" s="88"/>
      <c r="CE641" s="88"/>
      <c r="CF641" s="88"/>
      <c r="CG641" s="88"/>
      <c r="CH641" s="88"/>
      <c r="CI641" s="88"/>
      <c r="CJ641" s="88"/>
      <c r="CK641" s="88"/>
      <c r="CL641" s="88"/>
      <c r="CM641" s="88"/>
      <c r="CN641" s="88"/>
      <c r="CO641" s="88"/>
      <c r="CP641" s="88"/>
      <c r="CQ641" s="88"/>
      <c r="CR641" s="88"/>
      <c r="CS641" s="88"/>
      <c r="CT641" s="88"/>
      <c r="CU641" s="88"/>
      <c r="CV641" s="88"/>
      <c r="CW641" s="88"/>
      <c r="CX641" s="88"/>
      <c r="CY641" s="88"/>
      <c r="CZ641" s="88"/>
      <c r="DA641" s="88"/>
      <c r="DB641" s="88"/>
      <c r="DC641" s="88"/>
    </row>
    <row r="642" ht="10.5" customHeight="1">
      <c r="A642" s="87" t="str">
        <f t="shared" si="1"/>
        <v/>
      </c>
      <c r="B642" s="88" t="str">
        <f t="shared" si="2"/>
        <v/>
      </c>
      <c r="C642" s="88" t="str">
        <f t="shared" si="3"/>
        <v/>
      </c>
      <c r="D642" s="89" t="str">
        <f>'94KMInput'!B778</f>
        <v/>
      </c>
      <c r="E642" s="90" t="str">
        <f t="shared" si="19"/>
        <v/>
      </c>
      <c r="F642" s="91" t="str">
        <f>'94KMInput'!H778</f>
        <v/>
      </c>
      <c r="G642" s="90" t="str">
        <f>'94KMInput'!O778</f>
        <v/>
      </c>
      <c r="H642" s="90" t="str">
        <f>'94KMInput'!P778</f>
        <v/>
      </c>
      <c r="I642" s="90" t="str">
        <f>'94KMInput'!R778</f>
        <v/>
      </c>
      <c r="J642" s="91" t="str">
        <f>'94KMInput'!S778</f>
        <v/>
      </c>
      <c r="K642" s="92" t="str">
        <f>'94KMInput'!AD778</f>
        <v/>
      </c>
      <c r="L642" s="93"/>
      <c r="M642" s="94" t="str">
        <f>'94KMInput'!L778</f>
        <v/>
      </c>
      <c r="N642" s="90" t="str">
        <f>IF(M642="","",(IF(Q642='94KMInput'!K778,"","ERROR!")))</f>
        <v/>
      </c>
      <c r="O642" s="95"/>
      <c r="P642" s="96"/>
      <c r="Q642" s="69" t="str">
        <f t="shared" si="20"/>
        <v/>
      </c>
      <c r="R642" s="98"/>
      <c r="S642" s="98"/>
      <c r="T642" s="98"/>
      <c r="U642" s="99"/>
      <c r="V642" s="98"/>
      <c r="W642" s="98"/>
      <c r="X642" s="100" t="str">
        <f t="shared" si="21"/>
        <v/>
      </c>
      <c r="Y642" s="101"/>
      <c r="Z642" s="102"/>
      <c r="AA642" s="102"/>
      <c r="AB642" s="102"/>
      <c r="AC642" s="103" t="str">
        <f>'94KMInput'!T778</f>
        <v/>
      </c>
      <c r="AD642" s="104">
        <f>'94KMInput'!V778-'94KMInput'!U778</f>
        <v>0</v>
      </c>
      <c r="AE642" s="105" t="str">
        <f t="shared" si="4"/>
        <v/>
      </c>
      <c r="AF642" s="106"/>
      <c r="AG642" s="107"/>
      <c r="AH642" s="108" t="str">
        <f>HYPERLINK('94KMInput'!AE777)</f>
        <v/>
      </c>
      <c r="AI642" s="108" t="str">
        <f>HYPERLINK('94KMInput'!AF777)</f>
        <v/>
      </c>
      <c r="AJ642" s="108" t="str">
        <f>HYPERLINK('94KMInput'!AG777)</f>
        <v/>
      </c>
      <c r="AK642" s="108" t="str">
        <f>HYPERLINK('94KMInput'!AH777)</f>
        <v/>
      </c>
      <c r="AL642" s="108" t="str">
        <f>HYPERLINK('94KMInput'!AI777)</f>
        <v/>
      </c>
      <c r="AM642" s="108" t="str">
        <f>HYPERLINK('94KMInput'!AJ777)</f>
        <v/>
      </c>
      <c r="AN642" s="108" t="str">
        <f>HYPERLINK('94KMInput'!AK777)</f>
        <v/>
      </c>
      <c r="AO642" s="108" t="str">
        <f>HYPERLINK('94KMInput'!AL777)</f>
        <v/>
      </c>
      <c r="AP642" s="88"/>
      <c r="AQ642" s="88"/>
      <c r="AR642" s="88"/>
      <c r="AS642" s="88"/>
      <c r="AT642" s="88"/>
      <c r="AU642" s="88"/>
      <c r="AV642" s="88"/>
      <c r="AW642" s="88"/>
      <c r="AX642" s="88"/>
      <c r="AY642" s="88"/>
      <c r="AZ642" s="88"/>
      <c r="BA642" s="88"/>
      <c r="BB642" s="88"/>
      <c r="BC642" s="88"/>
      <c r="BD642" s="88"/>
      <c r="BE642" s="88"/>
      <c r="BF642" s="88"/>
      <c r="BG642" s="88"/>
      <c r="BH642" s="88"/>
      <c r="BI642" s="88"/>
      <c r="BJ642" s="88"/>
      <c r="BK642" s="88"/>
      <c r="BL642" s="88"/>
      <c r="BM642" s="88"/>
      <c r="BN642" s="88"/>
      <c r="BO642" s="88"/>
      <c r="BP642" s="88"/>
      <c r="BQ642" s="88"/>
      <c r="BR642" s="88"/>
      <c r="BS642" s="88"/>
      <c r="BT642" s="88"/>
      <c r="BU642" s="88"/>
      <c r="BV642" s="88"/>
      <c r="BW642" s="88"/>
      <c r="BX642" s="88"/>
      <c r="BY642" s="88"/>
      <c r="BZ642" s="88"/>
      <c r="CA642" s="88"/>
      <c r="CB642" s="88"/>
      <c r="CC642" s="88"/>
      <c r="CD642" s="88"/>
      <c r="CE642" s="88"/>
      <c r="CF642" s="88"/>
      <c r="CG642" s="88"/>
      <c r="CH642" s="88"/>
      <c r="CI642" s="88"/>
      <c r="CJ642" s="88"/>
      <c r="CK642" s="88"/>
      <c r="CL642" s="88"/>
      <c r="CM642" s="88"/>
      <c r="CN642" s="88"/>
      <c r="CO642" s="88"/>
      <c r="CP642" s="88"/>
      <c r="CQ642" s="88"/>
      <c r="CR642" s="88"/>
      <c r="CS642" s="88"/>
      <c r="CT642" s="88"/>
      <c r="CU642" s="88"/>
      <c r="CV642" s="88"/>
      <c r="CW642" s="88"/>
      <c r="CX642" s="88"/>
      <c r="CY642" s="88"/>
      <c r="CZ642" s="88"/>
      <c r="DA642" s="88"/>
      <c r="DB642" s="88"/>
      <c r="DC642" s="88"/>
    </row>
    <row r="643" ht="10.5" customHeight="1">
      <c r="A643" s="87" t="str">
        <f t="shared" si="1"/>
        <v/>
      </c>
      <c r="B643" s="88" t="str">
        <f t="shared" si="2"/>
        <v/>
      </c>
      <c r="C643" s="88" t="str">
        <f t="shared" si="3"/>
        <v/>
      </c>
      <c r="D643" s="89" t="str">
        <f>'94KMInput'!B779</f>
        <v/>
      </c>
      <c r="E643" s="90" t="str">
        <f t="shared" si="19"/>
        <v/>
      </c>
      <c r="F643" s="91" t="str">
        <f>'94KMInput'!H779</f>
        <v/>
      </c>
      <c r="G643" s="90" t="str">
        <f>'94KMInput'!O779</f>
        <v/>
      </c>
      <c r="H643" s="90" t="str">
        <f>'94KMInput'!P779</f>
        <v/>
      </c>
      <c r="I643" s="90" t="str">
        <f>'94KMInput'!R779</f>
        <v/>
      </c>
      <c r="J643" s="91" t="str">
        <f>'94KMInput'!S779</f>
        <v/>
      </c>
      <c r="K643" s="92" t="str">
        <f>'94KMInput'!AD779</f>
        <v/>
      </c>
      <c r="L643" s="93"/>
      <c r="M643" s="94" t="str">
        <f>'94KMInput'!L779</f>
        <v/>
      </c>
      <c r="N643" s="90" t="str">
        <f>IF(M643="","",(IF(Q643='94KMInput'!K779,"","ERROR!")))</f>
        <v/>
      </c>
      <c r="O643" s="95"/>
      <c r="P643" s="96"/>
      <c r="Q643" s="69" t="str">
        <f t="shared" si="20"/>
        <v/>
      </c>
      <c r="R643" s="98"/>
      <c r="S643" s="98"/>
      <c r="T643" s="98"/>
      <c r="U643" s="99"/>
      <c r="V643" s="98"/>
      <c r="W643" s="98"/>
      <c r="X643" s="100" t="str">
        <f t="shared" si="21"/>
        <v/>
      </c>
      <c r="Y643" s="101"/>
      <c r="Z643" s="102"/>
      <c r="AA643" s="102"/>
      <c r="AB643" s="102"/>
      <c r="AC643" s="103" t="str">
        <f>'94KMInput'!T779</f>
        <v/>
      </c>
      <c r="AD643" s="104">
        <f>'94KMInput'!V779-'94KMInput'!U779</f>
        <v>0</v>
      </c>
      <c r="AE643" s="105" t="str">
        <f t="shared" si="4"/>
        <v/>
      </c>
      <c r="AF643" s="106"/>
      <c r="AG643" s="107"/>
      <c r="AH643" s="108" t="str">
        <f>HYPERLINK('94KMInput'!AE778)</f>
        <v/>
      </c>
      <c r="AI643" s="108" t="str">
        <f>HYPERLINK('94KMInput'!AF778)</f>
        <v/>
      </c>
      <c r="AJ643" s="108" t="str">
        <f>HYPERLINK('94KMInput'!AG778)</f>
        <v/>
      </c>
      <c r="AK643" s="108" t="str">
        <f>HYPERLINK('94KMInput'!AH778)</f>
        <v/>
      </c>
      <c r="AL643" s="108" t="str">
        <f>HYPERLINK('94KMInput'!AI778)</f>
        <v/>
      </c>
      <c r="AM643" s="108" t="str">
        <f>HYPERLINK('94KMInput'!AJ778)</f>
        <v/>
      </c>
      <c r="AN643" s="108" t="str">
        <f>HYPERLINK('94KMInput'!AK778)</f>
        <v/>
      </c>
      <c r="AO643" s="108" t="str">
        <f>HYPERLINK('94KMInput'!AL778)</f>
        <v/>
      </c>
      <c r="AP643" s="88"/>
      <c r="AQ643" s="88"/>
      <c r="AR643" s="88"/>
      <c r="AS643" s="88"/>
      <c r="AT643" s="88"/>
      <c r="AU643" s="88"/>
      <c r="AV643" s="88"/>
      <c r="AW643" s="88"/>
      <c r="AX643" s="88"/>
      <c r="AY643" s="88"/>
      <c r="AZ643" s="88"/>
      <c r="BA643" s="88"/>
      <c r="BB643" s="88"/>
      <c r="BC643" s="88"/>
      <c r="BD643" s="88"/>
      <c r="BE643" s="88"/>
      <c r="BF643" s="88"/>
      <c r="BG643" s="88"/>
      <c r="BH643" s="88"/>
      <c r="BI643" s="88"/>
      <c r="BJ643" s="88"/>
      <c r="BK643" s="88"/>
      <c r="BL643" s="88"/>
      <c r="BM643" s="88"/>
      <c r="BN643" s="88"/>
      <c r="BO643" s="88"/>
      <c r="BP643" s="88"/>
      <c r="BQ643" s="88"/>
      <c r="BR643" s="88"/>
      <c r="BS643" s="88"/>
      <c r="BT643" s="88"/>
      <c r="BU643" s="88"/>
      <c r="BV643" s="88"/>
      <c r="BW643" s="88"/>
      <c r="BX643" s="88"/>
      <c r="BY643" s="88"/>
      <c r="BZ643" s="88"/>
      <c r="CA643" s="88"/>
      <c r="CB643" s="88"/>
      <c r="CC643" s="88"/>
      <c r="CD643" s="88"/>
      <c r="CE643" s="88"/>
      <c r="CF643" s="88"/>
      <c r="CG643" s="88"/>
      <c r="CH643" s="88"/>
      <c r="CI643" s="88"/>
      <c r="CJ643" s="88"/>
      <c r="CK643" s="88"/>
      <c r="CL643" s="88"/>
      <c r="CM643" s="88"/>
      <c r="CN643" s="88"/>
      <c r="CO643" s="88"/>
      <c r="CP643" s="88"/>
      <c r="CQ643" s="88"/>
      <c r="CR643" s="88"/>
      <c r="CS643" s="88"/>
      <c r="CT643" s="88"/>
      <c r="CU643" s="88"/>
      <c r="CV643" s="88"/>
      <c r="CW643" s="88"/>
      <c r="CX643" s="88"/>
      <c r="CY643" s="88"/>
      <c r="CZ643" s="88"/>
      <c r="DA643" s="88"/>
      <c r="DB643" s="88"/>
      <c r="DC643" s="88"/>
    </row>
    <row r="644" ht="10.5" customHeight="1">
      <c r="A644" s="87" t="str">
        <f t="shared" si="1"/>
        <v/>
      </c>
      <c r="B644" s="88" t="str">
        <f t="shared" si="2"/>
        <v/>
      </c>
      <c r="C644" s="88" t="str">
        <f t="shared" si="3"/>
        <v/>
      </c>
      <c r="D644" s="89" t="str">
        <f>'94KMInput'!B780</f>
        <v/>
      </c>
      <c r="E644" s="90" t="str">
        <f t="shared" si="19"/>
        <v/>
      </c>
      <c r="F644" s="91" t="str">
        <f>'94KMInput'!H780</f>
        <v/>
      </c>
      <c r="G644" s="90" t="str">
        <f>'94KMInput'!O780</f>
        <v/>
      </c>
      <c r="H644" s="90" t="str">
        <f>'94KMInput'!P780</f>
        <v/>
      </c>
      <c r="I644" s="90" t="str">
        <f>'94KMInput'!R780</f>
        <v/>
      </c>
      <c r="J644" s="91" t="str">
        <f>'94KMInput'!S780</f>
        <v/>
      </c>
      <c r="K644" s="92" t="str">
        <f>'94KMInput'!AD780</f>
        <v/>
      </c>
      <c r="L644" s="93"/>
      <c r="M644" s="94" t="str">
        <f>'94KMInput'!L780</f>
        <v/>
      </c>
      <c r="N644" s="90" t="str">
        <f>IF(M644="","",(IF(Q644='94KMInput'!K780,"","ERROR!")))</f>
        <v/>
      </c>
      <c r="O644" s="95"/>
      <c r="P644" s="96"/>
      <c r="Q644" s="69" t="str">
        <f t="shared" si="20"/>
        <v/>
      </c>
      <c r="R644" s="98"/>
      <c r="S644" s="98"/>
      <c r="T644" s="98"/>
      <c r="U644" s="99"/>
      <c r="V644" s="98"/>
      <c r="W644" s="98"/>
      <c r="X644" s="100" t="str">
        <f t="shared" si="21"/>
        <v/>
      </c>
      <c r="Y644" s="101"/>
      <c r="Z644" s="102"/>
      <c r="AA644" s="102"/>
      <c r="AB644" s="102"/>
      <c r="AC644" s="103" t="str">
        <f>'94KMInput'!T780</f>
        <v/>
      </c>
      <c r="AD644" s="104">
        <f>'94KMInput'!V780-'94KMInput'!U780</f>
        <v>0</v>
      </c>
      <c r="AE644" s="105" t="str">
        <f t="shared" si="4"/>
        <v/>
      </c>
      <c r="AF644" s="106"/>
      <c r="AG644" s="107"/>
      <c r="AH644" s="108" t="str">
        <f>HYPERLINK('94KMInput'!AE779)</f>
        <v/>
      </c>
      <c r="AI644" s="108" t="str">
        <f>HYPERLINK('94KMInput'!AF779)</f>
        <v/>
      </c>
      <c r="AJ644" s="108" t="str">
        <f>HYPERLINK('94KMInput'!AG779)</f>
        <v/>
      </c>
      <c r="AK644" s="108" t="str">
        <f>HYPERLINK('94KMInput'!AH779)</f>
        <v/>
      </c>
      <c r="AL644" s="108" t="str">
        <f>HYPERLINK('94KMInput'!AI779)</f>
        <v/>
      </c>
      <c r="AM644" s="108" t="str">
        <f>HYPERLINK('94KMInput'!AJ779)</f>
        <v/>
      </c>
      <c r="AN644" s="108" t="str">
        <f>HYPERLINK('94KMInput'!AK779)</f>
        <v/>
      </c>
      <c r="AO644" s="108" t="str">
        <f>HYPERLINK('94KMInput'!AL779)</f>
        <v/>
      </c>
      <c r="AP644" s="88"/>
      <c r="AQ644" s="88"/>
      <c r="AR644" s="88"/>
      <c r="AS644" s="88"/>
      <c r="AT644" s="88"/>
      <c r="AU644" s="88"/>
      <c r="AV644" s="88"/>
      <c r="AW644" s="88"/>
      <c r="AX644" s="88"/>
      <c r="AY644" s="88"/>
      <c r="AZ644" s="88"/>
      <c r="BA644" s="88"/>
      <c r="BB644" s="88"/>
      <c r="BC644" s="88"/>
      <c r="BD644" s="88"/>
      <c r="BE644" s="88"/>
      <c r="BF644" s="88"/>
      <c r="BG644" s="88"/>
      <c r="BH644" s="88"/>
      <c r="BI644" s="88"/>
      <c r="BJ644" s="88"/>
      <c r="BK644" s="88"/>
      <c r="BL644" s="88"/>
      <c r="BM644" s="88"/>
      <c r="BN644" s="88"/>
      <c r="BO644" s="88"/>
      <c r="BP644" s="88"/>
      <c r="BQ644" s="88"/>
      <c r="BR644" s="88"/>
      <c r="BS644" s="88"/>
      <c r="BT644" s="88"/>
      <c r="BU644" s="88"/>
      <c r="BV644" s="88"/>
      <c r="BW644" s="88"/>
      <c r="BX644" s="88"/>
      <c r="BY644" s="88"/>
      <c r="BZ644" s="88"/>
      <c r="CA644" s="88"/>
      <c r="CB644" s="88"/>
      <c r="CC644" s="88"/>
      <c r="CD644" s="88"/>
      <c r="CE644" s="88"/>
      <c r="CF644" s="88"/>
      <c r="CG644" s="88"/>
      <c r="CH644" s="88"/>
      <c r="CI644" s="88"/>
      <c r="CJ644" s="88"/>
      <c r="CK644" s="88"/>
      <c r="CL644" s="88"/>
      <c r="CM644" s="88"/>
      <c r="CN644" s="88"/>
      <c r="CO644" s="88"/>
      <c r="CP644" s="88"/>
      <c r="CQ644" s="88"/>
      <c r="CR644" s="88"/>
      <c r="CS644" s="88"/>
      <c r="CT644" s="88"/>
      <c r="CU644" s="88"/>
      <c r="CV644" s="88"/>
      <c r="CW644" s="88"/>
      <c r="CX644" s="88"/>
      <c r="CY644" s="88"/>
      <c r="CZ644" s="88"/>
      <c r="DA644" s="88"/>
      <c r="DB644" s="88"/>
      <c r="DC644" s="88"/>
    </row>
    <row r="645" ht="10.5" customHeight="1">
      <c r="A645" s="87" t="str">
        <f t="shared" si="1"/>
        <v/>
      </c>
      <c r="B645" s="88" t="str">
        <f t="shared" si="2"/>
        <v/>
      </c>
      <c r="C645" s="88" t="str">
        <f t="shared" si="3"/>
        <v/>
      </c>
      <c r="D645" s="89" t="str">
        <f>'94KMInput'!B781</f>
        <v/>
      </c>
      <c r="E645" s="90" t="str">
        <f t="shared" si="19"/>
        <v/>
      </c>
      <c r="F645" s="91" t="str">
        <f>'94KMInput'!H781</f>
        <v/>
      </c>
      <c r="G645" s="90" t="str">
        <f>'94KMInput'!O781</f>
        <v/>
      </c>
      <c r="H645" s="90" t="str">
        <f>'94KMInput'!P781</f>
        <v/>
      </c>
      <c r="I645" s="90" t="str">
        <f>'94KMInput'!R781</f>
        <v/>
      </c>
      <c r="J645" s="91" t="str">
        <f>'94KMInput'!S781</f>
        <v/>
      </c>
      <c r="K645" s="92" t="str">
        <f>'94KMInput'!AD781</f>
        <v/>
      </c>
      <c r="L645" s="93"/>
      <c r="M645" s="94" t="str">
        <f>'94KMInput'!L781</f>
        <v/>
      </c>
      <c r="N645" s="90" t="str">
        <f>IF(M645="","",(IF(Q645='94KMInput'!K781,"","ERROR!")))</f>
        <v/>
      </c>
      <c r="O645" s="95"/>
      <c r="P645" s="96"/>
      <c r="Q645" s="69" t="str">
        <f t="shared" si="20"/>
        <v/>
      </c>
      <c r="R645" s="98"/>
      <c r="S645" s="98"/>
      <c r="T645" s="98"/>
      <c r="U645" s="99"/>
      <c r="V645" s="98"/>
      <c r="W645" s="98"/>
      <c r="X645" s="100" t="str">
        <f t="shared" si="21"/>
        <v/>
      </c>
      <c r="Y645" s="101"/>
      <c r="Z645" s="102"/>
      <c r="AA645" s="102"/>
      <c r="AB645" s="102"/>
      <c r="AC645" s="103" t="str">
        <f>'94KMInput'!T781</f>
        <v/>
      </c>
      <c r="AD645" s="104">
        <f>'94KMInput'!V781-'94KMInput'!U781</f>
        <v>0</v>
      </c>
      <c r="AE645" s="105" t="str">
        <f t="shared" si="4"/>
        <v/>
      </c>
      <c r="AF645" s="106"/>
      <c r="AG645" s="107"/>
      <c r="AH645" s="108" t="str">
        <f>HYPERLINK('94KMInput'!AE780)</f>
        <v/>
      </c>
      <c r="AI645" s="108" t="str">
        <f>HYPERLINK('94KMInput'!AF780)</f>
        <v/>
      </c>
      <c r="AJ645" s="108" t="str">
        <f>HYPERLINK('94KMInput'!AG780)</f>
        <v/>
      </c>
      <c r="AK645" s="108" t="str">
        <f>HYPERLINK('94KMInput'!AH780)</f>
        <v/>
      </c>
      <c r="AL645" s="108" t="str">
        <f>HYPERLINK('94KMInput'!AI780)</f>
        <v/>
      </c>
      <c r="AM645" s="108" t="str">
        <f>HYPERLINK('94KMInput'!AJ780)</f>
        <v/>
      </c>
      <c r="AN645" s="108" t="str">
        <f>HYPERLINK('94KMInput'!AK780)</f>
        <v/>
      </c>
      <c r="AO645" s="108" t="str">
        <f>HYPERLINK('94KMInput'!AL780)</f>
        <v/>
      </c>
      <c r="AP645" s="88"/>
      <c r="AQ645" s="88"/>
      <c r="AR645" s="88"/>
      <c r="AS645" s="88"/>
      <c r="AT645" s="88"/>
      <c r="AU645" s="88"/>
      <c r="AV645" s="88"/>
      <c r="AW645" s="88"/>
      <c r="AX645" s="88"/>
      <c r="AY645" s="88"/>
      <c r="AZ645" s="88"/>
      <c r="BA645" s="88"/>
      <c r="BB645" s="88"/>
      <c r="BC645" s="88"/>
      <c r="BD645" s="88"/>
      <c r="BE645" s="88"/>
      <c r="BF645" s="88"/>
      <c r="BG645" s="88"/>
      <c r="BH645" s="88"/>
      <c r="BI645" s="88"/>
      <c r="BJ645" s="88"/>
      <c r="BK645" s="88"/>
      <c r="BL645" s="88"/>
      <c r="BM645" s="88"/>
      <c r="BN645" s="88"/>
      <c r="BO645" s="88"/>
      <c r="BP645" s="88"/>
      <c r="BQ645" s="88"/>
      <c r="BR645" s="88"/>
      <c r="BS645" s="88"/>
      <c r="BT645" s="88"/>
      <c r="BU645" s="88"/>
      <c r="BV645" s="88"/>
      <c r="BW645" s="88"/>
      <c r="BX645" s="88"/>
      <c r="BY645" s="88"/>
      <c r="BZ645" s="88"/>
      <c r="CA645" s="88"/>
      <c r="CB645" s="88"/>
      <c r="CC645" s="88"/>
      <c r="CD645" s="88"/>
      <c r="CE645" s="88"/>
      <c r="CF645" s="88"/>
      <c r="CG645" s="88"/>
      <c r="CH645" s="88"/>
      <c r="CI645" s="88"/>
      <c r="CJ645" s="88"/>
      <c r="CK645" s="88"/>
      <c r="CL645" s="88"/>
      <c r="CM645" s="88"/>
      <c r="CN645" s="88"/>
      <c r="CO645" s="88"/>
      <c r="CP645" s="88"/>
      <c r="CQ645" s="88"/>
      <c r="CR645" s="88"/>
      <c r="CS645" s="88"/>
      <c r="CT645" s="88"/>
      <c r="CU645" s="88"/>
      <c r="CV645" s="88"/>
      <c r="CW645" s="88"/>
      <c r="CX645" s="88"/>
      <c r="CY645" s="88"/>
      <c r="CZ645" s="88"/>
      <c r="DA645" s="88"/>
      <c r="DB645" s="88"/>
      <c r="DC645" s="88"/>
    </row>
    <row r="646" ht="10.5" customHeight="1">
      <c r="A646" s="87" t="str">
        <f t="shared" si="1"/>
        <v/>
      </c>
      <c r="B646" s="88" t="str">
        <f t="shared" si="2"/>
        <v/>
      </c>
      <c r="C646" s="88" t="str">
        <f t="shared" si="3"/>
        <v/>
      </c>
      <c r="D646" s="89" t="str">
        <f>'94KMInput'!B782</f>
        <v/>
      </c>
      <c r="E646" s="90" t="str">
        <f t="shared" si="19"/>
        <v/>
      </c>
      <c r="F646" s="91" t="str">
        <f>'94KMInput'!H782</f>
        <v/>
      </c>
      <c r="G646" s="90" t="str">
        <f>'94KMInput'!O782</f>
        <v/>
      </c>
      <c r="H646" s="90" t="str">
        <f>'94KMInput'!P782</f>
        <v/>
      </c>
      <c r="I646" s="90" t="str">
        <f>'94KMInput'!R782</f>
        <v/>
      </c>
      <c r="J646" s="91" t="str">
        <f>'94KMInput'!S782</f>
        <v/>
      </c>
      <c r="K646" s="92" t="str">
        <f>'94KMInput'!AD782</f>
        <v/>
      </c>
      <c r="L646" s="93"/>
      <c r="M646" s="94" t="str">
        <f>'94KMInput'!L782</f>
        <v/>
      </c>
      <c r="N646" s="90" t="str">
        <f>IF(M646="","",(IF(Q646='94KMInput'!K782,"","ERROR!")))</f>
        <v/>
      </c>
      <c r="O646" s="95"/>
      <c r="P646" s="96"/>
      <c r="Q646" s="69" t="str">
        <f t="shared" si="20"/>
        <v/>
      </c>
      <c r="R646" s="98"/>
      <c r="S646" s="98"/>
      <c r="T646" s="98"/>
      <c r="U646" s="99"/>
      <c r="V646" s="98"/>
      <c r="W646" s="98"/>
      <c r="X646" s="100" t="str">
        <f t="shared" si="21"/>
        <v/>
      </c>
      <c r="Y646" s="101"/>
      <c r="Z646" s="102"/>
      <c r="AA646" s="102"/>
      <c r="AB646" s="102"/>
      <c r="AC646" s="103" t="str">
        <f>'94KMInput'!T782</f>
        <v/>
      </c>
      <c r="AD646" s="104">
        <f>'94KMInput'!V782-'94KMInput'!U782</f>
        <v>0</v>
      </c>
      <c r="AE646" s="105" t="str">
        <f t="shared" si="4"/>
        <v/>
      </c>
      <c r="AF646" s="106"/>
      <c r="AG646" s="107"/>
      <c r="AH646" s="108" t="str">
        <f>HYPERLINK('94KMInput'!AE781)</f>
        <v/>
      </c>
      <c r="AI646" s="108" t="str">
        <f>HYPERLINK('94KMInput'!AF781)</f>
        <v/>
      </c>
      <c r="AJ646" s="108" t="str">
        <f>HYPERLINK('94KMInput'!AG781)</f>
        <v/>
      </c>
      <c r="AK646" s="108" t="str">
        <f>HYPERLINK('94KMInput'!AH781)</f>
        <v/>
      </c>
      <c r="AL646" s="108" t="str">
        <f>HYPERLINK('94KMInput'!AI781)</f>
        <v/>
      </c>
      <c r="AM646" s="108" t="str">
        <f>HYPERLINK('94KMInput'!AJ781)</f>
        <v/>
      </c>
      <c r="AN646" s="108" t="str">
        <f>HYPERLINK('94KMInput'!AK781)</f>
        <v/>
      </c>
      <c r="AO646" s="108" t="str">
        <f>HYPERLINK('94KMInput'!AL781)</f>
        <v/>
      </c>
      <c r="AP646" s="88"/>
      <c r="AQ646" s="88"/>
      <c r="AR646" s="88"/>
      <c r="AS646" s="88"/>
      <c r="AT646" s="88"/>
      <c r="AU646" s="88"/>
      <c r="AV646" s="88"/>
      <c r="AW646" s="88"/>
      <c r="AX646" s="88"/>
      <c r="AY646" s="88"/>
      <c r="AZ646" s="88"/>
      <c r="BA646" s="88"/>
      <c r="BB646" s="88"/>
      <c r="BC646" s="88"/>
      <c r="BD646" s="88"/>
      <c r="BE646" s="88"/>
      <c r="BF646" s="88"/>
      <c r="BG646" s="88"/>
      <c r="BH646" s="88"/>
      <c r="BI646" s="88"/>
      <c r="BJ646" s="88"/>
      <c r="BK646" s="88"/>
      <c r="BL646" s="88"/>
      <c r="BM646" s="88"/>
      <c r="BN646" s="88"/>
      <c r="BO646" s="88"/>
      <c r="BP646" s="88"/>
      <c r="BQ646" s="88"/>
      <c r="BR646" s="88"/>
      <c r="BS646" s="88"/>
      <c r="BT646" s="88"/>
      <c r="BU646" s="88"/>
      <c r="BV646" s="88"/>
      <c r="BW646" s="88"/>
      <c r="BX646" s="88"/>
      <c r="BY646" s="88"/>
      <c r="BZ646" s="88"/>
      <c r="CA646" s="88"/>
      <c r="CB646" s="88"/>
      <c r="CC646" s="88"/>
      <c r="CD646" s="88"/>
      <c r="CE646" s="88"/>
      <c r="CF646" s="88"/>
      <c r="CG646" s="88"/>
      <c r="CH646" s="88"/>
      <c r="CI646" s="88"/>
      <c r="CJ646" s="88"/>
      <c r="CK646" s="88"/>
      <c r="CL646" s="88"/>
      <c r="CM646" s="88"/>
      <c r="CN646" s="88"/>
      <c r="CO646" s="88"/>
      <c r="CP646" s="88"/>
      <c r="CQ646" s="88"/>
      <c r="CR646" s="88"/>
      <c r="CS646" s="88"/>
      <c r="CT646" s="88"/>
      <c r="CU646" s="88"/>
      <c r="CV646" s="88"/>
      <c r="CW646" s="88"/>
      <c r="CX646" s="88"/>
      <c r="CY646" s="88"/>
      <c r="CZ646" s="88"/>
      <c r="DA646" s="88"/>
      <c r="DB646" s="88"/>
      <c r="DC646" s="88"/>
    </row>
    <row r="647" ht="10.5" customHeight="1">
      <c r="A647" s="87" t="str">
        <f t="shared" si="1"/>
        <v/>
      </c>
      <c r="B647" s="88" t="str">
        <f t="shared" si="2"/>
        <v/>
      </c>
      <c r="C647" s="88" t="str">
        <f t="shared" si="3"/>
        <v/>
      </c>
      <c r="D647" s="89" t="str">
        <f>'94KMInput'!B783</f>
        <v/>
      </c>
      <c r="E647" s="90" t="str">
        <f t="shared" si="19"/>
        <v/>
      </c>
      <c r="F647" s="91" t="str">
        <f>'94KMInput'!H783</f>
        <v/>
      </c>
      <c r="G647" s="90" t="str">
        <f>'94KMInput'!O783</f>
        <v/>
      </c>
      <c r="H647" s="90" t="str">
        <f>'94KMInput'!P783</f>
        <v/>
      </c>
      <c r="I647" s="90" t="str">
        <f>'94KMInput'!R783</f>
        <v/>
      </c>
      <c r="J647" s="91" t="str">
        <f>'94KMInput'!S783</f>
        <v/>
      </c>
      <c r="K647" s="92" t="str">
        <f>'94KMInput'!AD783</f>
        <v/>
      </c>
      <c r="L647" s="93"/>
      <c r="M647" s="94" t="str">
        <f>'94KMInput'!L783</f>
        <v/>
      </c>
      <c r="N647" s="90" t="str">
        <f>IF(M647="","",(IF(Q647='94KMInput'!K783,"","ERROR!")))</f>
        <v/>
      </c>
      <c r="O647" s="95"/>
      <c r="P647" s="96"/>
      <c r="Q647" s="69" t="str">
        <f t="shared" si="20"/>
        <v/>
      </c>
      <c r="R647" s="98"/>
      <c r="S647" s="98"/>
      <c r="T647" s="98"/>
      <c r="U647" s="99"/>
      <c r="V647" s="98"/>
      <c r="W647" s="98"/>
      <c r="X647" s="100" t="str">
        <f t="shared" si="21"/>
        <v/>
      </c>
      <c r="Y647" s="101"/>
      <c r="Z647" s="102"/>
      <c r="AA647" s="102"/>
      <c r="AB647" s="102"/>
      <c r="AC647" s="103" t="str">
        <f>'94KMInput'!T783</f>
        <v/>
      </c>
      <c r="AD647" s="104">
        <f>'94KMInput'!V783-'94KMInput'!U783</f>
        <v>0</v>
      </c>
      <c r="AE647" s="105" t="str">
        <f t="shared" si="4"/>
        <v/>
      </c>
      <c r="AF647" s="106"/>
      <c r="AG647" s="107"/>
      <c r="AH647" s="108" t="str">
        <f>HYPERLINK('94KMInput'!AE782)</f>
        <v/>
      </c>
      <c r="AI647" s="108" t="str">
        <f>HYPERLINK('94KMInput'!AF782)</f>
        <v/>
      </c>
      <c r="AJ647" s="108" t="str">
        <f>HYPERLINK('94KMInput'!AG782)</f>
        <v/>
      </c>
      <c r="AK647" s="108" t="str">
        <f>HYPERLINK('94KMInput'!AH782)</f>
        <v/>
      </c>
      <c r="AL647" s="108" t="str">
        <f>HYPERLINK('94KMInput'!AI782)</f>
        <v/>
      </c>
      <c r="AM647" s="108" t="str">
        <f>HYPERLINK('94KMInput'!AJ782)</f>
        <v/>
      </c>
      <c r="AN647" s="108" t="str">
        <f>HYPERLINK('94KMInput'!AK782)</f>
        <v/>
      </c>
      <c r="AO647" s="108" t="str">
        <f>HYPERLINK('94KMInput'!AL782)</f>
        <v/>
      </c>
      <c r="AP647" s="88"/>
      <c r="AQ647" s="88"/>
      <c r="AR647" s="88"/>
      <c r="AS647" s="88"/>
      <c r="AT647" s="88"/>
      <c r="AU647" s="88"/>
      <c r="AV647" s="88"/>
      <c r="AW647" s="88"/>
      <c r="AX647" s="88"/>
      <c r="AY647" s="88"/>
      <c r="AZ647" s="88"/>
      <c r="BA647" s="88"/>
      <c r="BB647" s="88"/>
      <c r="BC647" s="88"/>
      <c r="BD647" s="88"/>
      <c r="BE647" s="88"/>
      <c r="BF647" s="88"/>
      <c r="BG647" s="88"/>
      <c r="BH647" s="88"/>
      <c r="BI647" s="88"/>
      <c r="BJ647" s="88"/>
      <c r="BK647" s="88"/>
      <c r="BL647" s="88"/>
      <c r="BM647" s="88"/>
      <c r="BN647" s="88"/>
      <c r="BO647" s="88"/>
      <c r="BP647" s="88"/>
      <c r="BQ647" s="88"/>
      <c r="BR647" s="88"/>
      <c r="BS647" s="88"/>
      <c r="BT647" s="88"/>
      <c r="BU647" s="88"/>
      <c r="BV647" s="88"/>
      <c r="BW647" s="88"/>
      <c r="BX647" s="88"/>
      <c r="BY647" s="88"/>
      <c r="BZ647" s="88"/>
      <c r="CA647" s="88"/>
      <c r="CB647" s="88"/>
      <c r="CC647" s="88"/>
      <c r="CD647" s="88"/>
      <c r="CE647" s="88"/>
      <c r="CF647" s="88"/>
      <c r="CG647" s="88"/>
      <c r="CH647" s="88"/>
      <c r="CI647" s="88"/>
      <c r="CJ647" s="88"/>
      <c r="CK647" s="88"/>
      <c r="CL647" s="88"/>
      <c r="CM647" s="88"/>
      <c r="CN647" s="88"/>
      <c r="CO647" s="88"/>
      <c r="CP647" s="88"/>
      <c r="CQ647" s="88"/>
      <c r="CR647" s="88"/>
      <c r="CS647" s="88"/>
      <c r="CT647" s="88"/>
      <c r="CU647" s="88"/>
      <c r="CV647" s="88"/>
      <c r="CW647" s="88"/>
      <c r="CX647" s="88"/>
      <c r="CY647" s="88"/>
      <c r="CZ647" s="88"/>
      <c r="DA647" s="88"/>
      <c r="DB647" s="88"/>
      <c r="DC647" s="88"/>
    </row>
    <row r="648" ht="10.5" customHeight="1">
      <c r="A648" s="87" t="str">
        <f t="shared" si="1"/>
        <v/>
      </c>
      <c r="B648" s="88" t="str">
        <f t="shared" si="2"/>
        <v/>
      </c>
      <c r="C648" s="88" t="str">
        <f t="shared" si="3"/>
        <v/>
      </c>
      <c r="D648" s="89" t="str">
        <f>'94KMInput'!B784</f>
        <v/>
      </c>
      <c r="E648" s="90" t="str">
        <f t="shared" si="19"/>
        <v/>
      </c>
      <c r="F648" s="91" t="str">
        <f>'94KMInput'!H784</f>
        <v/>
      </c>
      <c r="G648" s="90" t="str">
        <f>'94KMInput'!O784</f>
        <v/>
      </c>
      <c r="H648" s="90" t="str">
        <f>'94KMInput'!P784</f>
        <v/>
      </c>
      <c r="I648" s="90" t="str">
        <f>'94KMInput'!R784</f>
        <v/>
      </c>
      <c r="J648" s="91" t="str">
        <f>'94KMInput'!S784</f>
        <v/>
      </c>
      <c r="K648" s="92" t="str">
        <f>'94KMInput'!AD784</f>
        <v/>
      </c>
      <c r="L648" s="93"/>
      <c r="M648" s="94" t="str">
        <f>'94KMInput'!L784</f>
        <v/>
      </c>
      <c r="N648" s="90" t="str">
        <f>IF(M648="","",(IF(Q648='94KMInput'!K784,"","ERROR!")))</f>
        <v/>
      </c>
      <c r="O648" s="95"/>
      <c r="P648" s="96"/>
      <c r="Q648" s="69" t="str">
        <f t="shared" si="20"/>
        <v/>
      </c>
      <c r="R648" s="98"/>
      <c r="S648" s="98"/>
      <c r="T648" s="98"/>
      <c r="U648" s="99"/>
      <c r="V648" s="98"/>
      <c r="W648" s="98"/>
      <c r="X648" s="100" t="str">
        <f t="shared" si="21"/>
        <v/>
      </c>
      <c r="Y648" s="101"/>
      <c r="Z648" s="102"/>
      <c r="AA648" s="102"/>
      <c r="AB648" s="102"/>
      <c r="AC648" s="103" t="str">
        <f>'94KMInput'!T784</f>
        <v/>
      </c>
      <c r="AD648" s="104">
        <f>'94KMInput'!V784-'94KMInput'!U784</f>
        <v>0</v>
      </c>
      <c r="AE648" s="105" t="str">
        <f t="shared" si="4"/>
        <v/>
      </c>
      <c r="AF648" s="106"/>
      <c r="AG648" s="107"/>
      <c r="AH648" s="108" t="str">
        <f>HYPERLINK('94KMInput'!AE783)</f>
        <v/>
      </c>
      <c r="AI648" s="108" t="str">
        <f>HYPERLINK('94KMInput'!AF783)</f>
        <v/>
      </c>
      <c r="AJ648" s="108" t="str">
        <f>HYPERLINK('94KMInput'!AG783)</f>
        <v/>
      </c>
      <c r="AK648" s="108" t="str">
        <f>HYPERLINK('94KMInput'!AH783)</f>
        <v/>
      </c>
      <c r="AL648" s="108" t="str">
        <f>HYPERLINK('94KMInput'!AI783)</f>
        <v/>
      </c>
      <c r="AM648" s="108" t="str">
        <f>HYPERLINK('94KMInput'!AJ783)</f>
        <v/>
      </c>
      <c r="AN648" s="108" t="str">
        <f>HYPERLINK('94KMInput'!AK783)</f>
        <v/>
      </c>
      <c r="AO648" s="108" t="str">
        <f>HYPERLINK('94KMInput'!AL783)</f>
        <v/>
      </c>
      <c r="AP648" s="88"/>
      <c r="AQ648" s="88"/>
      <c r="AR648" s="88"/>
      <c r="AS648" s="88"/>
      <c r="AT648" s="88"/>
      <c r="AU648" s="88"/>
      <c r="AV648" s="88"/>
      <c r="AW648" s="88"/>
      <c r="AX648" s="88"/>
      <c r="AY648" s="88"/>
      <c r="AZ648" s="88"/>
      <c r="BA648" s="88"/>
      <c r="BB648" s="88"/>
      <c r="BC648" s="88"/>
      <c r="BD648" s="88"/>
      <c r="BE648" s="88"/>
      <c r="BF648" s="88"/>
      <c r="BG648" s="88"/>
      <c r="BH648" s="88"/>
      <c r="BI648" s="88"/>
      <c r="BJ648" s="88"/>
      <c r="BK648" s="88"/>
      <c r="BL648" s="88"/>
      <c r="BM648" s="88"/>
      <c r="BN648" s="88"/>
      <c r="BO648" s="88"/>
      <c r="BP648" s="88"/>
      <c r="BQ648" s="88"/>
      <c r="BR648" s="88"/>
      <c r="BS648" s="88"/>
      <c r="BT648" s="88"/>
      <c r="BU648" s="88"/>
      <c r="BV648" s="88"/>
      <c r="BW648" s="88"/>
      <c r="BX648" s="88"/>
      <c r="BY648" s="88"/>
      <c r="BZ648" s="88"/>
      <c r="CA648" s="88"/>
      <c r="CB648" s="88"/>
      <c r="CC648" s="88"/>
      <c r="CD648" s="88"/>
      <c r="CE648" s="88"/>
      <c r="CF648" s="88"/>
      <c r="CG648" s="88"/>
      <c r="CH648" s="88"/>
      <c r="CI648" s="88"/>
      <c r="CJ648" s="88"/>
      <c r="CK648" s="88"/>
      <c r="CL648" s="88"/>
      <c r="CM648" s="88"/>
      <c r="CN648" s="88"/>
      <c r="CO648" s="88"/>
      <c r="CP648" s="88"/>
      <c r="CQ648" s="88"/>
      <c r="CR648" s="88"/>
      <c r="CS648" s="88"/>
      <c r="CT648" s="88"/>
      <c r="CU648" s="88"/>
      <c r="CV648" s="88"/>
      <c r="CW648" s="88"/>
      <c r="CX648" s="88"/>
      <c r="CY648" s="88"/>
      <c r="CZ648" s="88"/>
      <c r="DA648" s="88"/>
      <c r="DB648" s="88"/>
      <c r="DC648" s="88"/>
    </row>
    <row r="649" ht="10.5" customHeight="1">
      <c r="A649" s="87" t="str">
        <f t="shared" si="1"/>
        <v/>
      </c>
      <c r="B649" s="88" t="str">
        <f t="shared" si="2"/>
        <v/>
      </c>
      <c r="C649" s="88" t="str">
        <f t="shared" si="3"/>
        <v/>
      </c>
      <c r="D649" s="89" t="str">
        <f>'94KMInput'!B785</f>
        <v/>
      </c>
      <c r="E649" s="90" t="str">
        <f t="shared" si="19"/>
        <v/>
      </c>
      <c r="F649" s="91" t="str">
        <f>'94KMInput'!H785</f>
        <v/>
      </c>
      <c r="G649" s="90" t="str">
        <f>'94KMInput'!O785</f>
        <v/>
      </c>
      <c r="H649" s="90" t="str">
        <f>'94KMInput'!P785</f>
        <v/>
      </c>
      <c r="I649" s="90" t="str">
        <f>'94KMInput'!R785</f>
        <v/>
      </c>
      <c r="J649" s="91" t="str">
        <f>'94KMInput'!S785</f>
        <v/>
      </c>
      <c r="K649" s="92" t="str">
        <f>'94KMInput'!AD785</f>
        <v/>
      </c>
      <c r="L649" s="93"/>
      <c r="M649" s="94" t="str">
        <f>'94KMInput'!L785</f>
        <v/>
      </c>
      <c r="N649" s="90" t="str">
        <f>IF(M649="","",(IF(Q649='94KMInput'!K785,"","ERROR!")))</f>
        <v/>
      </c>
      <c r="O649" s="95"/>
      <c r="P649" s="96"/>
      <c r="Q649" s="69" t="str">
        <f t="shared" si="20"/>
        <v/>
      </c>
      <c r="R649" s="98"/>
      <c r="S649" s="98"/>
      <c r="T649" s="98"/>
      <c r="U649" s="99"/>
      <c r="V649" s="98"/>
      <c r="W649" s="98"/>
      <c r="X649" s="100" t="str">
        <f t="shared" si="21"/>
        <v/>
      </c>
      <c r="Y649" s="101"/>
      <c r="Z649" s="102"/>
      <c r="AA649" s="102"/>
      <c r="AB649" s="102"/>
      <c r="AC649" s="103" t="str">
        <f>'94KMInput'!T785</f>
        <v/>
      </c>
      <c r="AD649" s="104">
        <f>'94KMInput'!V785-'94KMInput'!U785</f>
        <v>0</v>
      </c>
      <c r="AE649" s="105" t="str">
        <f t="shared" si="4"/>
        <v/>
      </c>
      <c r="AF649" s="106"/>
      <c r="AG649" s="107"/>
      <c r="AH649" s="108" t="str">
        <f>HYPERLINK('94KMInput'!AE784)</f>
        <v/>
      </c>
      <c r="AI649" s="108" t="str">
        <f>HYPERLINK('94KMInput'!AF784)</f>
        <v/>
      </c>
      <c r="AJ649" s="108" t="str">
        <f>HYPERLINK('94KMInput'!AG784)</f>
        <v/>
      </c>
      <c r="AK649" s="108" t="str">
        <f>HYPERLINK('94KMInput'!AH784)</f>
        <v/>
      </c>
      <c r="AL649" s="108" t="str">
        <f>HYPERLINK('94KMInput'!AI784)</f>
        <v/>
      </c>
      <c r="AM649" s="108" t="str">
        <f>HYPERLINK('94KMInput'!AJ784)</f>
        <v/>
      </c>
      <c r="AN649" s="108" t="str">
        <f>HYPERLINK('94KMInput'!AK784)</f>
        <v/>
      </c>
      <c r="AO649" s="108" t="str">
        <f>HYPERLINK('94KMInput'!AL784)</f>
        <v/>
      </c>
      <c r="AP649" s="88"/>
      <c r="AQ649" s="88"/>
      <c r="AR649" s="88"/>
      <c r="AS649" s="88"/>
      <c r="AT649" s="88"/>
      <c r="AU649" s="88"/>
      <c r="AV649" s="88"/>
      <c r="AW649" s="88"/>
      <c r="AX649" s="88"/>
      <c r="AY649" s="88"/>
      <c r="AZ649" s="88"/>
      <c r="BA649" s="88"/>
      <c r="BB649" s="88"/>
      <c r="BC649" s="88"/>
      <c r="BD649" s="88"/>
      <c r="BE649" s="88"/>
      <c r="BF649" s="88"/>
      <c r="BG649" s="88"/>
      <c r="BH649" s="88"/>
      <c r="BI649" s="88"/>
      <c r="BJ649" s="88"/>
      <c r="BK649" s="88"/>
      <c r="BL649" s="88"/>
      <c r="BM649" s="88"/>
      <c r="BN649" s="88"/>
      <c r="BO649" s="88"/>
      <c r="BP649" s="88"/>
      <c r="BQ649" s="88"/>
      <c r="BR649" s="88"/>
      <c r="BS649" s="88"/>
      <c r="BT649" s="88"/>
      <c r="BU649" s="88"/>
      <c r="BV649" s="88"/>
      <c r="BW649" s="88"/>
      <c r="BX649" s="88"/>
      <c r="BY649" s="88"/>
      <c r="BZ649" s="88"/>
      <c r="CA649" s="88"/>
      <c r="CB649" s="88"/>
      <c r="CC649" s="88"/>
      <c r="CD649" s="88"/>
      <c r="CE649" s="88"/>
      <c r="CF649" s="88"/>
      <c r="CG649" s="88"/>
      <c r="CH649" s="88"/>
      <c r="CI649" s="88"/>
      <c r="CJ649" s="88"/>
      <c r="CK649" s="88"/>
      <c r="CL649" s="88"/>
      <c r="CM649" s="88"/>
      <c r="CN649" s="88"/>
      <c r="CO649" s="88"/>
      <c r="CP649" s="88"/>
      <c r="CQ649" s="88"/>
      <c r="CR649" s="88"/>
      <c r="CS649" s="88"/>
      <c r="CT649" s="88"/>
      <c r="CU649" s="88"/>
      <c r="CV649" s="88"/>
      <c r="CW649" s="88"/>
      <c r="CX649" s="88"/>
      <c r="CY649" s="88"/>
      <c r="CZ649" s="88"/>
      <c r="DA649" s="88"/>
      <c r="DB649" s="88"/>
      <c r="DC649" s="88"/>
    </row>
    <row r="650" ht="10.5" customHeight="1">
      <c r="A650" s="87" t="str">
        <f t="shared" si="1"/>
        <v/>
      </c>
      <c r="B650" s="88" t="str">
        <f t="shared" si="2"/>
        <v/>
      </c>
      <c r="C650" s="88" t="str">
        <f t="shared" si="3"/>
        <v/>
      </c>
      <c r="D650" s="89" t="str">
        <f>'94KMInput'!B786</f>
        <v/>
      </c>
      <c r="E650" s="90" t="str">
        <f t="shared" si="19"/>
        <v/>
      </c>
      <c r="F650" s="91" t="str">
        <f>'94KMInput'!H786</f>
        <v/>
      </c>
      <c r="G650" s="90" t="str">
        <f>'94KMInput'!O786</f>
        <v/>
      </c>
      <c r="H650" s="90" t="str">
        <f>'94KMInput'!P786</f>
        <v/>
      </c>
      <c r="I650" s="90" t="str">
        <f>'94KMInput'!R786</f>
        <v/>
      </c>
      <c r="J650" s="91" t="str">
        <f>'94KMInput'!S786</f>
        <v/>
      </c>
      <c r="K650" s="92" t="str">
        <f>'94KMInput'!AD786</f>
        <v/>
      </c>
      <c r="L650" s="93"/>
      <c r="M650" s="94" t="str">
        <f>'94KMInput'!L786</f>
        <v/>
      </c>
      <c r="N650" s="90" t="str">
        <f>IF(M650="","",(IF(Q650='94KMInput'!K786,"","ERROR!")))</f>
        <v/>
      </c>
      <c r="O650" s="95"/>
      <c r="P650" s="96"/>
      <c r="Q650" s="69" t="str">
        <f t="shared" si="20"/>
        <v/>
      </c>
      <c r="R650" s="98"/>
      <c r="S650" s="98"/>
      <c r="T650" s="98"/>
      <c r="U650" s="99"/>
      <c r="V650" s="98"/>
      <c r="W650" s="98"/>
      <c r="X650" s="100" t="str">
        <f t="shared" si="21"/>
        <v/>
      </c>
      <c r="Y650" s="101"/>
      <c r="Z650" s="102"/>
      <c r="AA650" s="102"/>
      <c r="AB650" s="102"/>
      <c r="AC650" s="103" t="str">
        <f>'94KMInput'!T786</f>
        <v/>
      </c>
      <c r="AD650" s="104">
        <f>'94KMInput'!V786-'94KMInput'!U786</f>
        <v>0</v>
      </c>
      <c r="AE650" s="105" t="str">
        <f t="shared" si="4"/>
        <v/>
      </c>
      <c r="AF650" s="106"/>
      <c r="AG650" s="107"/>
      <c r="AH650" s="108" t="str">
        <f>HYPERLINK('94KMInput'!AE785)</f>
        <v/>
      </c>
      <c r="AI650" s="108" t="str">
        <f>HYPERLINK('94KMInput'!AF785)</f>
        <v/>
      </c>
      <c r="AJ650" s="108" t="str">
        <f>HYPERLINK('94KMInput'!AG785)</f>
        <v/>
      </c>
      <c r="AK650" s="108" t="str">
        <f>HYPERLINK('94KMInput'!AH785)</f>
        <v/>
      </c>
      <c r="AL650" s="108" t="str">
        <f>HYPERLINK('94KMInput'!AI785)</f>
        <v/>
      </c>
      <c r="AM650" s="108" t="str">
        <f>HYPERLINK('94KMInput'!AJ785)</f>
        <v/>
      </c>
      <c r="AN650" s="108" t="str">
        <f>HYPERLINK('94KMInput'!AK785)</f>
        <v/>
      </c>
      <c r="AO650" s="108" t="str">
        <f>HYPERLINK('94KMInput'!AL785)</f>
        <v/>
      </c>
      <c r="AP650" s="88"/>
      <c r="AQ650" s="88"/>
      <c r="AR650" s="88"/>
      <c r="AS650" s="88"/>
      <c r="AT650" s="88"/>
      <c r="AU650" s="88"/>
      <c r="AV650" s="88"/>
      <c r="AW650" s="88"/>
      <c r="AX650" s="88"/>
      <c r="AY650" s="88"/>
      <c r="AZ650" s="88"/>
      <c r="BA650" s="88"/>
      <c r="BB650" s="88"/>
      <c r="BC650" s="88"/>
      <c r="BD650" s="88"/>
      <c r="BE650" s="88"/>
      <c r="BF650" s="88"/>
      <c r="BG650" s="88"/>
      <c r="BH650" s="88"/>
      <c r="BI650" s="88"/>
      <c r="BJ650" s="88"/>
      <c r="BK650" s="88"/>
      <c r="BL650" s="88"/>
      <c r="BM650" s="88"/>
      <c r="BN650" s="88"/>
      <c r="BO650" s="88"/>
      <c r="BP650" s="88"/>
      <c r="BQ650" s="88"/>
      <c r="BR650" s="88"/>
      <c r="BS650" s="88"/>
      <c r="BT650" s="88"/>
      <c r="BU650" s="88"/>
      <c r="BV650" s="88"/>
      <c r="BW650" s="88"/>
      <c r="BX650" s="88"/>
      <c r="BY650" s="88"/>
      <c r="BZ650" s="88"/>
      <c r="CA650" s="88"/>
      <c r="CB650" s="88"/>
      <c r="CC650" s="88"/>
      <c r="CD650" s="88"/>
      <c r="CE650" s="88"/>
      <c r="CF650" s="88"/>
      <c r="CG650" s="88"/>
      <c r="CH650" s="88"/>
      <c r="CI650" s="88"/>
      <c r="CJ650" s="88"/>
      <c r="CK650" s="88"/>
      <c r="CL650" s="88"/>
      <c r="CM650" s="88"/>
      <c r="CN650" s="88"/>
      <c r="CO650" s="88"/>
      <c r="CP650" s="88"/>
      <c r="CQ650" s="88"/>
      <c r="CR650" s="88"/>
      <c r="CS650" s="88"/>
      <c r="CT650" s="88"/>
      <c r="CU650" s="88"/>
      <c r="CV650" s="88"/>
      <c r="CW650" s="88"/>
      <c r="CX650" s="88"/>
      <c r="CY650" s="88"/>
      <c r="CZ650" s="88"/>
      <c r="DA650" s="88"/>
      <c r="DB650" s="88"/>
      <c r="DC650" s="88"/>
    </row>
    <row r="651" ht="10.5" customHeight="1">
      <c r="A651" s="87" t="str">
        <f t="shared" si="1"/>
        <v/>
      </c>
      <c r="B651" s="88" t="str">
        <f t="shared" si="2"/>
        <v/>
      </c>
      <c r="C651" s="88" t="str">
        <f t="shared" si="3"/>
        <v/>
      </c>
      <c r="D651" s="89" t="str">
        <f>'94KMInput'!B787</f>
        <v/>
      </c>
      <c r="E651" s="90" t="str">
        <f t="shared" si="19"/>
        <v/>
      </c>
      <c r="F651" s="91" t="str">
        <f>'94KMInput'!H787</f>
        <v/>
      </c>
      <c r="G651" s="90" t="str">
        <f>'94KMInput'!O787</f>
        <v/>
      </c>
      <c r="H651" s="90" t="str">
        <f>'94KMInput'!P787</f>
        <v/>
      </c>
      <c r="I651" s="90" t="str">
        <f>'94KMInput'!R787</f>
        <v/>
      </c>
      <c r="J651" s="91" t="str">
        <f>'94KMInput'!S787</f>
        <v/>
      </c>
      <c r="K651" s="92" t="str">
        <f>'94KMInput'!AD787</f>
        <v/>
      </c>
      <c r="L651" s="93"/>
      <c r="M651" s="94" t="str">
        <f>'94KMInput'!L787</f>
        <v/>
      </c>
      <c r="N651" s="90" t="str">
        <f>IF(M651="","",(IF(Q651='94KMInput'!K787,"","ERROR!")))</f>
        <v/>
      </c>
      <c r="O651" s="95"/>
      <c r="P651" s="96"/>
      <c r="Q651" s="69" t="str">
        <f t="shared" si="20"/>
        <v/>
      </c>
      <c r="R651" s="98"/>
      <c r="S651" s="98"/>
      <c r="T651" s="98"/>
      <c r="U651" s="99"/>
      <c r="V651" s="98"/>
      <c r="W651" s="98"/>
      <c r="X651" s="100" t="str">
        <f t="shared" si="21"/>
        <v/>
      </c>
      <c r="Y651" s="101"/>
      <c r="Z651" s="102"/>
      <c r="AA651" s="102"/>
      <c r="AB651" s="102"/>
      <c r="AC651" s="103" t="str">
        <f>'94KMInput'!T787</f>
        <v/>
      </c>
      <c r="AD651" s="104">
        <f>'94KMInput'!V787-'94KMInput'!U787</f>
        <v>0</v>
      </c>
      <c r="AE651" s="105" t="str">
        <f t="shared" si="4"/>
        <v/>
      </c>
      <c r="AF651" s="106"/>
      <c r="AG651" s="107"/>
      <c r="AH651" s="108" t="str">
        <f>HYPERLINK('94KMInput'!AE786)</f>
        <v/>
      </c>
      <c r="AI651" s="108" t="str">
        <f>HYPERLINK('94KMInput'!AF786)</f>
        <v/>
      </c>
      <c r="AJ651" s="108" t="str">
        <f>HYPERLINK('94KMInput'!AG786)</f>
        <v/>
      </c>
      <c r="AK651" s="108" t="str">
        <f>HYPERLINK('94KMInput'!AH786)</f>
        <v/>
      </c>
      <c r="AL651" s="108" t="str">
        <f>HYPERLINK('94KMInput'!AI786)</f>
        <v/>
      </c>
      <c r="AM651" s="108" t="str">
        <f>HYPERLINK('94KMInput'!AJ786)</f>
        <v/>
      </c>
      <c r="AN651" s="108" t="str">
        <f>HYPERLINK('94KMInput'!AK786)</f>
        <v/>
      </c>
      <c r="AO651" s="108" t="str">
        <f>HYPERLINK('94KMInput'!AL786)</f>
        <v/>
      </c>
      <c r="AP651" s="88"/>
      <c r="AQ651" s="88"/>
      <c r="AR651" s="88"/>
      <c r="AS651" s="88"/>
      <c r="AT651" s="88"/>
      <c r="AU651" s="88"/>
      <c r="AV651" s="88"/>
      <c r="AW651" s="88"/>
      <c r="AX651" s="88"/>
      <c r="AY651" s="88"/>
      <c r="AZ651" s="88"/>
      <c r="BA651" s="88"/>
      <c r="BB651" s="88"/>
      <c r="BC651" s="88"/>
      <c r="BD651" s="88"/>
      <c r="BE651" s="88"/>
      <c r="BF651" s="88"/>
      <c r="BG651" s="88"/>
      <c r="BH651" s="88"/>
      <c r="BI651" s="88"/>
      <c r="BJ651" s="88"/>
      <c r="BK651" s="88"/>
      <c r="BL651" s="88"/>
      <c r="BM651" s="88"/>
      <c r="BN651" s="88"/>
      <c r="BO651" s="88"/>
      <c r="BP651" s="88"/>
      <c r="BQ651" s="88"/>
      <c r="BR651" s="88"/>
      <c r="BS651" s="88"/>
      <c r="BT651" s="88"/>
      <c r="BU651" s="88"/>
      <c r="BV651" s="88"/>
      <c r="BW651" s="88"/>
      <c r="BX651" s="88"/>
      <c r="BY651" s="88"/>
      <c r="BZ651" s="88"/>
      <c r="CA651" s="88"/>
      <c r="CB651" s="88"/>
      <c r="CC651" s="88"/>
      <c r="CD651" s="88"/>
      <c r="CE651" s="88"/>
      <c r="CF651" s="88"/>
      <c r="CG651" s="88"/>
      <c r="CH651" s="88"/>
      <c r="CI651" s="88"/>
      <c r="CJ651" s="88"/>
      <c r="CK651" s="88"/>
      <c r="CL651" s="88"/>
      <c r="CM651" s="88"/>
      <c r="CN651" s="88"/>
      <c r="CO651" s="88"/>
      <c r="CP651" s="88"/>
      <c r="CQ651" s="88"/>
      <c r="CR651" s="88"/>
      <c r="CS651" s="88"/>
      <c r="CT651" s="88"/>
      <c r="CU651" s="88"/>
      <c r="CV651" s="88"/>
      <c r="CW651" s="88"/>
      <c r="CX651" s="88"/>
      <c r="CY651" s="88"/>
      <c r="CZ651" s="88"/>
      <c r="DA651" s="88"/>
      <c r="DB651" s="88"/>
      <c r="DC651" s="88"/>
    </row>
    <row r="652" ht="10.5" customHeight="1">
      <c r="A652" s="87" t="str">
        <f t="shared" si="1"/>
        <v/>
      </c>
      <c r="B652" s="88" t="str">
        <f t="shared" si="2"/>
        <v/>
      </c>
      <c r="C652" s="88" t="str">
        <f t="shared" si="3"/>
        <v/>
      </c>
      <c r="D652" s="89" t="str">
        <f>'94KMInput'!B788</f>
        <v/>
      </c>
      <c r="E652" s="90" t="str">
        <f t="shared" si="19"/>
        <v/>
      </c>
      <c r="F652" s="91" t="str">
        <f>'94KMInput'!H788</f>
        <v/>
      </c>
      <c r="G652" s="90" t="str">
        <f>'94KMInput'!O788</f>
        <v/>
      </c>
      <c r="H652" s="90" t="str">
        <f>'94KMInput'!P788</f>
        <v/>
      </c>
      <c r="I652" s="90" t="str">
        <f>'94KMInput'!R788</f>
        <v/>
      </c>
      <c r="J652" s="91" t="str">
        <f>'94KMInput'!S788</f>
        <v/>
      </c>
      <c r="K652" s="92" t="str">
        <f>'94KMInput'!AD788</f>
        <v/>
      </c>
      <c r="L652" s="93"/>
      <c r="M652" s="94" t="str">
        <f>'94KMInput'!L788</f>
        <v/>
      </c>
      <c r="N652" s="90" t="str">
        <f>IF(M652="","",(IF(Q652='94KMInput'!K788,"","ERROR!")))</f>
        <v/>
      </c>
      <c r="O652" s="95"/>
      <c r="P652" s="96"/>
      <c r="Q652" s="69" t="str">
        <f t="shared" si="20"/>
        <v/>
      </c>
      <c r="R652" s="98"/>
      <c r="S652" s="98"/>
      <c r="T652" s="98"/>
      <c r="U652" s="99"/>
      <c r="V652" s="98"/>
      <c r="W652" s="98"/>
      <c r="X652" s="100" t="str">
        <f t="shared" si="21"/>
        <v/>
      </c>
      <c r="Y652" s="101"/>
      <c r="Z652" s="102"/>
      <c r="AA652" s="102"/>
      <c r="AB652" s="102"/>
      <c r="AC652" s="103" t="str">
        <f>'94KMInput'!T788</f>
        <v/>
      </c>
      <c r="AD652" s="104">
        <f>'94KMInput'!V788-'94KMInput'!U788</f>
        <v>0</v>
      </c>
      <c r="AE652" s="105" t="str">
        <f t="shared" si="4"/>
        <v/>
      </c>
      <c r="AF652" s="106"/>
      <c r="AG652" s="107"/>
      <c r="AH652" s="108" t="str">
        <f>HYPERLINK('94KMInput'!AE787)</f>
        <v/>
      </c>
      <c r="AI652" s="108" t="str">
        <f>HYPERLINK('94KMInput'!AF787)</f>
        <v/>
      </c>
      <c r="AJ652" s="108" t="str">
        <f>HYPERLINK('94KMInput'!AG787)</f>
        <v/>
      </c>
      <c r="AK652" s="108" t="str">
        <f>HYPERLINK('94KMInput'!AH787)</f>
        <v/>
      </c>
      <c r="AL652" s="108" t="str">
        <f>HYPERLINK('94KMInput'!AI787)</f>
        <v/>
      </c>
      <c r="AM652" s="108" t="str">
        <f>HYPERLINK('94KMInput'!AJ787)</f>
        <v/>
      </c>
      <c r="AN652" s="108" t="str">
        <f>HYPERLINK('94KMInput'!AK787)</f>
        <v/>
      </c>
      <c r="AO652" s="108" t="str">
        <f>HYPERLINK('94KMInput'!AL787)</f>
        <v/>
      </c>
      <c r="AP652" s="88"/>
      <c r="AQ652" s="88"/>
      <c r="AR652" s="88"/>
      <c r="AS652" s="88"/>
      <c r="AT652" s="88"/>
      <c r="AU652" s="88"/>
      <c r="AV652" s="88"/>
      <c r="AW652" s="88"/>
      <c r="AX652" s="88"/>
      <c r="AY652" s="88"/>
      <c r="AZ652" s="88"/>
      <c r="BA652" s="88"/>
      <c r="BB652" s="88"/>
      <c r="BC652" s="88"/>
      <c r="BD652" s="88"/>
      <c r="BE652" s="88"/>
      <c r="BF652" s="88"/>
      <c r="BG652" s="88"/>
      <c r="BH652" s="88"/>
      <c r="BI652" s="88"/>
      <c r="BJ652" s="88"/>
      <c r="BK652" s="88"/>
      <c r="BL652" s="88"/>
      <c r="BM652" s="88"/>
      <c r="BN652" s="88"/>
      <c r="BO652" s="88"/>
      <c r="BP652" s="88"/>
      <c r="BQ652" s="88"/>
      <c r="BR652" s="88"/>
      <c r="BS652" s="88"/>
      <c r="BT652" s="88"/>
      <c r="BU652" s="88"/>
      <c r="BV652" s="88"/>
      <c r="BW652" s="88"/>
      <c r="BX652" s="88"/>
      <c r="BY652" s="88"/>
      <c r="BZ652" s="88"/>
      <c r="CA652" s="88"/>
      <c r="CB652" s="88"/>
      <c r="CC652" s="88"/>
      <c r="CD652" s="88"/>
      <c r="CE652" s="88"/>
      <c r="CF652" s="88"/>
      <c r="CG652" s="88"/>
      <c r="CH652" s="88"/>
      <c r="CI652" s="88"/>
      <c r="CJ652" s="88"/>
      <c r="CK652" s="88"/>
      <c r="CL652" s="88"/>
      <c r="CM652" s="88"/>
      <c r="CN652" s="88"/>
      <c r="CO652" s="88"/>
      <c r="CP652" s="88"/>
      <c r="CQ652" s="88"/>
      <c r="CR652" s="88"/>
      <c r="CS652" s="88"/>
      <c r="CT652" s="88"/>
      <c r="CU652" s="88"/>
      <c r="CV652" s="88"/>
      <c r="CW652" s="88"/>
      <c r="CX652" s="88"/>
      <c r="CY652" s="88"/>
      <c r="CZ652" s="88"/>
      <c r="DA652" s="88"/>
      <c r="DB652" s="88"/>
      <c r="DC652" s="88"/>
    </row>
    <row r="653" ht="10.5" customHeight="1">
      <c r="A653" s="87" t="str">
        <f t="shared" si="1"/>
        <v/>
      </c>
      <c r="B653" s="88" t="str">
        <f t="shared" si="2"/>
        <v/>
      </c>
      <c r="C653" s="88" t="str">
        <f t="shared" si="3"/>
        <v/>
      </c>
      <c r="D653" s="89" t="str">
        <f>'94KMInput'!B789</f>
        <v/>
      </c>
      <c r="E653" s="90" t="str">
        <f t="shared" si="19"/>
        <v/>
      </c>
      <c r="F653" s="91" t="str">
        <f>'94KMInput'!H789</f>
        <v/>
      </c>
      <c r="G653" s="90" t="str">
        <f>'94KMInput'!O789</f>
        <v/>
      </c>
      <c r="H653" s="90" t="str">
        <f>'94KMInput'!P789</f>
        <v/>
      </c>
      <c r="I653" s="90" t="str">
        <f>'94KMInput'!R789</f>
        <v/>
      </c>
      <c r="J653" s="91" t="str">
        <f>'94KMInput'!S789</f>
        <v/>
      </c>
      <c r="K653" s="92" t="str">
        <f>'94KMInput'!AD789</f>
        <v/>
      </c>
      <c r="L653" s="93"/>
      <c r="M653" s="94" t="str">
        <f>'94KMInput'!L789</f>
        <v/>
      </c>
      <c r="N653" s="90" t="str">
        <f>IF(M653="","",(IF(Q653='94KMInput'!K789,"","ERROR!")))</f>
        <v/>
      </c>
      <c r="O653" s="95"/>
      <c r="P653" s="96"/>
      <c r="Q653" s="69" t="str">
        <f t="shared" si="20"/>
        <v/>
      </c>
      <c r="R653" s="98"/>
      <c r="S653" s="98"/>
      <c r="T653" s="98"/>
      <c r="U653" s="99"/>
      <c r="V653" s="98"/>
      <c r="W653" s="98"/>
      <c r="X653" s="100" t="str">
        <f t="shared" si="21"/>
        <v/>
      </c>
      <c r="Y653" s="101"/>
      <c r="Z653" s="102"/>
      <c r="AA653" s="102"/>
      <c r="AB653" s="102"/>
      <c r="AC653" s="103" t="str">
        <f>'94KMInput'!T789</f>
        <v/>
      </c>
      <c r="AD653" s="104">
        <f>'94KMInput'!V789-'94KMInput'!U789</f>
        <v>0</v>
      </c>
      <c r="AE653" s="105" t="str">
        <f t="shared" si="4"/>
        <v/>
      </c>
      <c r="AF653" s="106"/>
      <c r="AG653" s="107"/>
      <c r="AH653" s="108" t="str">
        <f>HYPERLINK('94KMInput'!AE788)</f>
        <v/>
      </c>
      <c r="AI653" s="108" t="str">
        <f>HYPERLINK('94KMInput'!AF788)</f>
        <v/>
      </c>
      <c r="AJ653" s="108" t="str">
        <f>HYPERLINK('94KMInput'!AG788)</f>
        <v/>
      </c>
      <c r="AK653" s="108" t="str">
        <f>HYPERLINK('94KMInput'!AH788)</f>
        <v/>
      </c>
      <c r="AL653" s="108" t="str">
        <f>HYPERLINK('94KMInput'!AI788)</f>
        <v/>
      </c>
      <c r="AM653" s="108" t="str">
        <f>HYPERLINK('94KMInput'!AJ788)</f>
        <v/>
      </c>
      <c r="AN653" s="108" t="str">
        <f>HYPERLINK('94KMInput'!AK788)</f>
        <v/>
      </c>
      <c r="AO653" s="108" t="str">
        <f>HYPERLINK('94KMInput'!AL788)</f>
        <v/>
      </c>
      <c r="AP653" s="88"/>
      <c r="AQ653" s="88"/>
      <c r="AR653" s="88"/>
      <c r="AS653" s="88"/>
      <c r="AT653" s="88"/>
      <c r="AU653" s="88"/>
      <c r="AV653" s="88"/>
      <c r="AW653" s="88"/>
      <c r="AX653" s="88"/>
      <c r="AY653" s="88"/>
      <c r="AZ653" s="88"/>
      <c r="BA653" s="88"/>
      <c r="BB653" s="88"/>
      <c r="BC653" s="88"/>
      <c r="BD653" s="88"/>
      <c r="BE653" s="88"/>
      <c r="BF653" s="88"/>
      <c r="BG653" s="88"/>
      <c r="BH653" s="88"/>
      <c r="BI653" s="88"/>
      <c r="BJ653" s="88"/>
      <c r="BK653" s="88"/>
      <c r="BL653" s="88"/>
      <c r="BM653" s="88"/>
      <c r="BN653" s="88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88"/>
      <c r="BZ653" s="88"/>
      <c r="CA653" s="88"/>
      <c r="CB653" s="88"/>
      <c r="CC653" s="88"/>
      <c r="CD653" s="88"/>
      <c r="CE653" s="88"/>
      <c r="CF653" s="88"/>
      <c r="CG653" s="88"/>
      <c r="CH653" s="88"/>
      <c r="CI653" s="88"/>
      <c r="CJ653" s="88"/>
      <c r="CK653" s="88"/>
      <c r="CL653" s="88"/>
      <c r="CM653" s="88"/>
      <c r="CN653" s="88"/>
      <c r="CO653" s="88"/>
      <c r="CP653" s="88"/>
      <c r="CQ653" s="88"/>
      <c r="CR653" s="88"/>
      <c r="CS653" s="88"/>
      <c r="CT653" s="88"/>
      <c r="CU653" s="88"/>
      <c r="CV653" s="88"/>
      <c r="CW653" s="88"/>
      <c r="CX653" s="88"/>
      <c r="CY653" s="88"/>
      <c r="CZ653" s="88"/>
      <c r="DA653" s="88"/>
      <c r="DB653" s="88"/>
      <c r="DC653" s="88"/>
    </row>
    <row r="654" ht="10.5" customHeight="1">
      <c r="A654" s="87" t="str">
        <f t="shared" si="1"/>
        <v/>
      </c>
      <c r="B654" s="88" t="str">
        <f t="shared" si="2"/>
        <v/>
      </c>
      <c r="C654" s="88" t="str">
        <f t="shared" si="3"/>
        <v/>
      </c>
      <c r="D654" s="89" t="str">
        <f>'94KMInput'!B790</f>
        <v/>
      </c>
      <c r="E654" s="90" t="str">
        <f t="shared" si="19"/>
        <v/>
      </c>
      <c r="F654" s="91" t="str">
        <f>'94KMInput'!H790</f>
        <v/>
      </c>
      <c r="G654" s="90" t="str">
        <f>'94KMInput'!O790</f>
        <v/>
      </c>
      <c r="H654" s="90" t="str">
        <f>'94KMInput'!P790</f>
        <v/>
      </c>
      <c r="I654" s="90" t="str">
        <f>'94KMInput'!R790</f>
        <v/>
      </c>
      <c r="J654" s="91" t="str">
        <f>'94KMInput'!S790</f>
        <v/>
      </c>
      <c r="K654" s="92" t="str">
        <f>'94KMInput'!AD790</f>
        <v/>
      </c>
      <c r="L654" s="93"/>
      <c r="M654" s="94" t="str">
        <f>'94KMInput'!L790</f>
        <v/>
      </c>
      <c r="N654" s="90" t="str">
        <f>IF(M654="","",(IF(Q654='94KMInput'!K790,"","ERROR!")))</f>
        <v/>
      </c>
      <c r="O654" s="95"/>
      <c r="P654" s="96"/>
      <c r="Q654" s="69" t="str">
        <f t="shared" si="20"/>
        <v/>
      </c>
      <c r="R654" s="98"/>
      <c r="S654" s="98"/>
      <c r="T654" s="98"/>
      <c r="U654" s="99"/>
      <c r="V654" s="98"/>
      <c r="W654" s="98"/>
      <c r="X654" s="100" t="str">
        <f t="shared" si="21"/>
        <v/>
      </c>
      <c r="Y654" s="101"/>
      <c r="Z654" s="102"/>
      <c r="AA654" s="102"/>
      <c r="AB654" s="102"/>
      <c r="AC654" s="103" t="str">
        <f>'94KMInput'!T790</f>
        <v/>
      </c>
      <c r="AD654" s="104">
        <f>'94KMInput'!V790-'94KMInput'!U790</f>
        <v>0</v>
      </c>
      <c r="AE654" s="105" t="str">
        <f t="shared" si="4"/>
        <v/>
      </c>
      <c r="AF654" s="106"/>
      <c r="AG654" s="107"/>
      <c r="AH654" s="108" t="str">
        <f>HYPERLINK('94KMInput'!AE789)</f>
        <v/>
      </c>
      <c r="AI654" s="108" t="str">
        <f>HYPERLINK('94KMInput'!AF789)</f>
        <v/>
      </c>
      <c r="AJ654" s="108" t="str">
        <f>HYPERLINK('94KMInput'!AG789)</f>
        <v/>
      </c>
      <c r="AK654" s="108" t="str">
        <f>HYPERLINK('94KMInput'!AH789)</f>
        <v/>
      </c>
      <c r="AL654" s="108" t="str">
        <f>HYPERLINK('94KMInput'!AI789)</f>
        <v/>
      </c>
      <c r="AM654" s="108" t="str">
        <f>HYPERLINK('94KMInput'!AJ789)</f>
        <v/>
      </c>
      <c r="AN654" s="108" t="str">
        <f>HYPERLINK('94KMInput'!AK789)</f>
        <v/>
      </c>
      <c r="AO654" s="108" t="str">
        <f>HYPERLINK('94KMInput'!AL789)</f>
        <v/>
      </c>
      <c r="AP654" s="88"/>
      <c r="AQ654" s="88"/>
      <c r="AR654" s="88"/>
      <c r="AS654" s="88"/>
      <c r="AT654" s="88"/>
      <c r="AU654" s="88"/>
      <c r="AV654" s="88"/>
      <c r="AW654" s="88"/>
      <c r="AX654" s="88"/>
      <c r="AY654" s="88"/>
      <c r="AZ654" s="88"/>
      <c r="BA654" s="88"/>
      <c r="BB654" s="88"/>
      <c r="BC654" s="88"/>
      <c r="BD654" s="88"/>
      <c r="BE654" s="88"/>
      <c r="BF654" s="88"/>
      <c r="BG654" s="88"/>
      <c r="BH654" s="88"/>
      <c r="BI654" s="88"/>
      <c r="BJ654" s="88"/>
      <c r="BK654" s="88"/>
      <c r="BL654" s="88"/>
      <c r="BM654" s="88"/>
      <c r="BN654" s="88"/>
      <c r="BO654" s="88"/>
      <c r="BP654" s="88"/>
      <c r="BQ654" s="88"/>
      <c r="BR654" s="88"/>
      <c r="BS654" s="88"/>
      <c r="BT654" s="88"/>
      <c r="BU654" s="88"/>
      <c r="BV654" s="88"/>
      <c r="BW654" s="88"/>
      <c r="BX654" s="88"/>
      <c r="BY654" s="88"/>
      <c r="BZ654" s="88"/>
      <c r="CA654" s="88"/>
      <c r="CB654" s="88"/>
      <c r="CC654" s="88"/>
      <c r="CD654" s="88"/>
      <c r="CE654" s="88"/>
      <c r="CF654" s="88"/>
      <c r="CG654" s="88"/>
      <c r="CH654" s="88"/>
      <c r="CI654" s="88"/>
      <c r="CJ654" s="88"/>
      <c r="CK654" s="88"/>
      <c r="CL654" s="88"/>
      <c r="CM654" s="88"/>
      <c r="CN654" s="88"/>
      <c r="CO654" s="88"/>
      <c r="CP654" s="88"/>
      <c r="CQ654" s="88"/>
      <c r="CR654" s="88"/>
      <c r="CS654" s="88"/>
      <c r="CT654" s="88"/>
      <c r="CU654" s="88"/>
      <c r="CV654" s="88"/>
      <c r="CW654" s="88"/>
      <c r="CX654" s="88"/>
      <c r="CY654" s="88"/>
      <c r="CZ654" s="88"/>
      <c r="DA654" s="88"/>
      <c r="DB654" s="88"/>
      <c r="DC654" s="88"/>
    </row>
    <row r="655" ht="10.5" customHeight="1">
      <c r="A655" s="87" t="str">
        <f t="shared" si="1"/>
        <v/>
      </c>
      <c r="B655" s="88" t="str">
        <f t="shared" si="2"/>
        <v/>
      </c>
      <c r="C655" s="88" t="str">
        <f t="shared" si="3"/>
        <v/>
      </c>
      <c r="D655" s="89" t="str">
        <f>'94KMInput'!B791</f>
        <v/>
      </c>
      <c r="E655" s="90" t="str">
        <f t="shared" si="19"/>
        <v/>
      </c>
      <c r="F655" s="91" t="str">
        <f>'94KMInput'!H791</f>
        <v/>
      </c>
      <c r="G655" s="90" t="str">
        <f>'94KMInput'!O791</f>
        <v/>
      </c>
      <c r="H655" s="90" t="str">
        <f>'94KMInput'!P791</f>
        <v/>
      </c>
      <c r="I655" s="90" t="str">
        <f>'94KMInput'!R791</f>
        <v/>
      </c>
      <c r="J655" s="91" t="str">
        <f>'94KMInput'!S791</f>
        <v/>
      </c>
      <c r="K655" s="92" t="str">
        <f>'94KMInput'!AD791</f>
        <v/>
      </c>
      <c r="L655" s="93"/>
      <c r="M655" s="94" t="str">
        <f>'94KMInput'!L791</f>
        <v/>
      </c>
      <c r="N655" s="90" t="str">
        <f>IF(M655="","",(IF(Q655='94KMInput'!K791,"","ERROR!")))</f>
        <v/>
      </c>
      <c r="O655" s="95"/>
      <c r="P655" s="96"/>
      <c r="Q655" s="69" t="str">
        <f t="shared" si="20"/>
        <v/>
      </c>
      <c r="R655" s="98"/>
      <c r="S655" s="98"/>
      <c r="T655" s="98"/>
      <c r="U655" s="99"/>
      <c r="V655" s="98"/>
      <c r="W655" s="98"/>
      <c r="X655" s="100" t="str">
        <f t="shared" si="21"/>
        <v/>
      </c>
      <c r="Y655" s="101"/>
      <c r="Z655" s="102"/>
      <c r="AA655" s="102"/>
      <c r="AB655" s="102"/>
      <c r="AC655" s="103" t="str">
        <f>'94KMInput'!T791</f>
        <v/>
      </c>
      <c r="AD655" s="104">
        <f>'94KMInput'!V791-'94KMInput'!U791</f>
        <v>0</v>
      </c>
      <c r="AE655" s="105" t="str">
        <f t="shared" si="4"/>
        <v/>
      </c>
      <c r="AF655" s="106"/>
      <c r="AG655" s="107"/>
      <c r="AH655" s="108" t="str">
        <f>HYPERLINK('94KMInput'!AE790)</f>
        <v/>
      </c>
      <c r="AI655" s="108" t="str">
        <f>HYPERLINK('94KMInput'!AF790)</f>
        <v/>
      </c>
      <c r="AJ655" s="108" t="str">
        <f>HYPERLINK('94KMInput'!AG790)</f>
        <v/>
      </c>
      <c r="AK655" s="108" t="str">
        <f>HYPERLINK('94KMInput'!AH790)</f>
        <v/>
      </c>
      <c r="AL655" s="108" t="str">
        <f>HYPERLINK('94KMInput'!AI790)</f>
        <v/>
      </c>
      <c r="AM655" s="108" t="str">
        <f>HYPERLINK('94KMInput'!AJ790)</f>
        <v/>
      </c>
      <c r="AN655" s="108" t="str">
        <f>HYPERLINK('94KMInput'!AK790)</f>
        <v/>
      </c>
      <c r="AO655" s="108" t="str">
        <f>HYPERLINK('94KMInput'!AL790)</f>
        <v/>
      </c>
      <c r="AP655" s="88"/>
      <c r="AQ655" s="88"/>
      <c r="AR655" s="88"/>
      <c r="AS655" s="88"/>
      <c r="AT655" s="88"/>
      <c r="AU655" s="88"/>
      <c r="AV655" s="88"/>
      <c r="AW655" s="88"/>
      <c r="AX655" s="88"/>
      <c r="AY655" s="88"/>
      <c r="AZ655" s="88"/>
      <c r="BA655" s="88"/>
      <c r="BB655" s="88"/>
      <c r="BC655" s="88"/>
      <c r="BD655" s="88"/>
      <c r="BE655" s="88"/>
      <c r="BF655" s="88"/>
      <c r="BG655" s="88"/>
      <c r="BH655" s="88"/>
      <c r="BI655" s="88"/>
      <c r="BJ655" s="88"/>
      <c r="BK655" s="88"/>
      <c r="BL655" s="88"/>
      <c r="BM655" s="88"/>
      <c r="BN655" s="88"/>
      <c r="BO655" s="88"/>
      <c r="BP655" s="88"/>
      <c r="BQ655" s="88"/>
      <c r="BR655" s="88"/>
      <c r="BS655" s="88"/>
      <c r="BT655" s="88"/>
      <c r="BU655" s="88"/>
      <c r="BV655" s="88"/>
      <c r="BW655" s="88"/>
      <c r="BX655" s="88"/>
      <c r="BY655" s="88"/>
      <c r="BZ655" s="88"/>
      <c r="CA655" s="88"/>
      <c r="CB655" s="88"/>
      <c r="CC655" s="88"/>
      <c r="CD655" s="88"/>
      <c r="CE655" s="88"/>
      <c r="CF655" s="88"/>
      <c r="CG655" s="88"/>
      <c r="CH655" s="88"/>
      <c r="CI655" s="88"/>
      <c r="CJ655" s="88"/>
      <c r="CK655" s="88"/>
      <c r="CL655" s="88"/>
      <c r="CM655" s="88"/>
      <c r="CN655" s="88"/>
      <c r="CO655" s="88"/>
      <c r="CP655" s="88"/>
      <c r="CQ655" s="88"/>
      <c r="CR655" s="88"/>
      <c r="CS655" s="88"/>
      <c r="CT655" s="88"/>
      <c r="CU655" s="88"/>
      <c r="CV655" s="88"/>
      <c r="CW655" s="88"/>
      <c r="CX655" s="88"/>
      <c r="CY655" s="88"/>
      <c r="CZ655" s="88"/>
      <c r="DA655" s="88"/>
      <c r="DB655" s="88"/>
      <c r="DC655" s="88"/>
    </row>
    <row r="656" ht="10.5" customHeight="1">
      <c r="A656" s="87" t="str">
        <f t="shared" si="1"/>
        <v/>
      </c>
      <c r="B656" s="88" t="str">
        <f t="shared" si="2"/>
        <v/>
      </c>
      <c r="C656" s="88" t="str">
        <f t="shared" si="3"/>
        <v/>
      </c>
      <c r="D656" s="89" t="str">
        <f>'94KMInput'!B792</f>
        <v/>
      </c>
      <c r="E656" s="90" t="str">
        <f t="shared" si="19"/>
        <v/>
      </c>
      <c r="F656" s="91" t="str">
        <f>'94KMInput'!H792</f>
        <v/>
      </c>
      <c r="G656" s="90" t="str">
        <f>'94KMInput'!O792</f>
        <v/>
      </c>
      <c r="H656" s="90" t="str">
        <f>'94KMInput'!P792</f>
        <v/>
      </c>
      <c r="I656" s="90" t="str">
        <f>'94KMInput'!R792</f>
        <v/>
      </c>
      <c r="J656" s="91" t="str">
        <f>'94KMInput'!S792</f>
        <v/>
      </c>
      <c r="K656" s="92" t="str">
        <f>'94KMInput'!AD792</f>
        <v/>
      </c>
      <c r="L656" s="93"/>
      <c r="M656" s="94" t="str">
        <f>'94KMInput'!L792</f>
        <v/>
      </c>
      <c r="N656" s="90" t="str">
        <f>IF(M656="","",(IF(Q656='94KMInput'!K792,"","ERROR!")))</f>
        <v/>
      </c>
      <c r="O656" s="95"/>
      <c r="P656" s="96"/>
      <c r="Q656" s="69" t="str">
        <f t="shared" si="20"/>
        <v/>
      </c>
      <c r="R656" s="98"/>
      <c r="S656" s="98"/>
      <c r="T656" s="98"/>
      <c r="U656" s="99"/>
      <c r="V656" s="98"/>
      <c r="W656" s="98"/>
      <c r="X656" s="100" t="str">
        <f t="shared" si="21"/>
        <v/>
      </c>
      <c r="Y656" s="101"/>
      <c r="Z656" s="102"/>
      <c r="AA656" s="102"/>
      <c r="AB656" s="102"/>
      <c r="AC656" s="103" t="str">
        <f>'94KMInput'!T792</f>
        <v/>
      </c>
      <c r="AD656" s="104">
        <f>'94KMInput'!V792-'94KMInput'!U792</f>
        <v>0</v>
      </c>
      <c r="AE656" s="105" t="str">
        <f t="shared" si="4"/>
        <v/>
      </c>
      <c r="AF656" s="106"/>
      <c r="AG656" s="107"/>
      <c r="AH656" s="108" t="str">
        <f>HYPERLINK('94KMInput'!AE791)</f>
        <v/>
      </c>
      <c r="AI656" s="108" t="str">
        <f>HYPERLINK('94KMInput'!AF791)</f>
        <v/>
      </c>
      <c r="AJ656" s="108" t="str">
        <f>HYPERLINK('94KMInput'!AG791)</f>
        <v/>
      </c>
      <c r="AK656" s="108" t="str">
        <f>HYPERLINK('94KMInput'!AH791)</f>
        <v/>
      </c>
      <c r="AL656" s="108" t="str">
        <f>HYPERLINK('94KMInput'!AI791)</f>
        <v/>
      </c>
      <c r="AM656" s="108" t="str">
        <f>HYPERLINK('94KMInput'!AJ791)</f>
        <v/>
      </c>
      <c r="AN656" s="108" t="str">
        <f>HYPERLINK('94KMInput'!AK791)</f>
        <v/>
      </c>
      <c r="AO656" s="108" t="str">
        <f>HYPERLINK('94KMInput'!AL791)</f>
        <v/>
      </c>
      <c r="AP656" s="88"/>
      <c r="AQ656" s="88"/>
      <c r="AR656" s="88"/>
      <c r="AS656" s="88"/>
      <c r="AT656" s="88"/>
      <c r="AU656" s="88"/>
      <c r="AV656" s="88"/>
      <c r="AW656" s="88"/>
      <c r="AX656" s="88"/>
      <c r="AY656" s="88"/>
      <c r="AZ656" s="88"/>
      <c r="BA656" s="88"/>
      <c r="BB656" s="88"/>
      <c r="BC656" s="88"/>
      <c r="BD656" s="88"/>
      <c r="BE656" s="88"/>
      <c r="BF656" s="88"/>
      <c r="BG656" s="88"/>
      <c r="BH656" s="88"/>
      <c r="BI656" s="88"/>
      <c r="BJ656" s="88"/>
      <c r="BK656" s="88"/>
      <c r="BL656" s="88"/>
      <c r="BM656" s="88"/>
      <c r="BN656" s="88"/>
      <c r="BO656" s="88"/>
      <c r="BP656" s="88"/>
      <c r="BQ656" s="88"/>
      <c r="BR656" s="88"/>
      <c r="BS656" s="88"/>
      <c r="BT656" s="88"/>
      <c r="BU656" s="88"/>
      <c r="BV656" s="88"/>
      <c r="BW656" s="88"/>
      <c r="BX656" s="88"/>
      <c r="BY656" s="88"/>
      <c r="BZ656" s="88"/>
      <c r="CA656" s="88"/>
      <c r="CB656" s="88"/>
      <c r="CC656" s="88"/>
      <c r="CD656" s="88"/>
      <c r="CE656" s="88"/>
      <c r="CF656" s="88"/>
      <c r="CG656" s="88"/>
      <c r="CH656" s="88"/>
      <c r="CI656" s="88"/>
      <c r="CJ656" s="88"/>
      <c r="CK656" s="88"/>
      <c r="CL656" s="88"/>
      <c r="CM656" s="88"/>
      <c r="CN656" s="88"/>
      <c r="CO656" s="88"/>
      <c r="CP656" s="88"/>
      <c r="CQ656" s="88"/>
      <c r="CR656" s="88"/>
      <c r="CS656" s="88"/>
      <c r="CT656" s="88"/>
      <c r="CU656" s="88"/>
      <c r="CV656" s="88"/>
      <c r="CW656" s="88"/>
      <c r="CX656" s="88"/>
      <c r="CY656" s="88"/>
      <c r="CZ656" s="88"/>
      <c r="DA656" s="88"/>
      <c r="DB656" s="88"/>
      <c r="DC656" s="88"/>
    </row>
    <row r="657" ht="10.5" customHeight="1">
      <c r="A657" s="87" t="str">
        <f t="shared" si="1"/>
        <v/>
      </c>
      <c r="B657" s="88" t="str">
        <f t="shared" si="2"/>
        <v/>
      </c>
      <c r="C657" s="88" t="str">
        <f t="shared" si="3"/>
        <v/>
      </c>
      <c r="D657" s="89" t="str">
        <f>'94KMInput'!B793</f>
        <v/>
      </c>
      <c r="E657" s="90" t="str">
        <f t="shared" si="19"/>
        <v/>
      </c>
      <c r="F657" s="91" t="str">
        <f>'94KMInput'!H793</f>
        <v/>
      </c>
      <c r="G657" s="90" t="str">
        <f>'94KMInput'!O793</f>
        <v/>
      </c>
      <c r="H657" s="90" t="str">
        <f>'94KMInput'!P793</f>
        <v/>
      </c>
      <c r="I657" s="90" t="str">
        <f>'94KMInput'!R793</f>
        <v/>
      </c>
      <c r="J657" s="91" t="str">
        <f>'94KMInput'!S793</f>
        <v/>
      </c>
      <c r="K657" s="92" t="str">
        <f>'94KMInput'!AD793</f>
        <v/>
      </c>
      <c r="L657" s="93"/>
      <c r="M657" s="94" t="str">
        <f>'94KMInput'!L793</f>
        <v/>
      </c>
      <c r="N657" s="90" t="str">
        <f>IF(M657="","",(IF(Q657='94KMInput'!K793,"","ERROR!")))</f>
        <v/>
      </c>
      <c r="O657" s="95"/>
      <c r="P657" s="96"/>
      <c r="Q657" s="69" t="str">
        <f t="shared" si="20"/>
        <v/>
      </c>
      <c r="R657" s="98"/>
      <c r="S657" s="98"/>
      <c r="T657" s="98"/>
      <c r="U657" s="99"/>
      <c r="V657" s="98"/>
      <c r="W657" s="98"/>
      <c r="X657" s="100" t="str">
        <f t="shared" si="21"/>
        <v/>
      </c>
      <c r="Y657" s="101"/>
      <c r="Z657" s="102"/>
      <c r="AA657" s="102"/>
      <c r="AB657" s="102"/>
      <c r="AC657" s="103" t="str">
        <f>'94KMInput'!T793</f>
        <v/>
      </c>
      <c r="AD657" s="104">
        <f>'94KMInput'!V793-'94KMInput'!U793</f>
        <v>0</v>
      </c>
      <c r="AE657" s="105" t="str">
        <f t="shared" si="4"/>
        <v/>
      </c>
      <c r="AF657" s="106"/>
      <c r="AG657" s="107"/>
      <c r="AH657" s="108" t="str">
        <f>HYPERLINK('94KMInput'!AE792)</f>
        <v/>
      </c>
      <c r="AI657" s="108" t="str">
        <f>HYPERLINK('94KMInput'!AF792)</f>
        <v/>
      </c>
      <c r="AJ657" s="108" t="str">
        <f>HYPERLINK('94KMInput'!AG792)</f>
        <v/>
      </c>
      <c r="AK657" s="108" t="str">
        <f>HYPERLINK('94KMInput'!AH792)</f>
        <v/>
      </c>
      <c r="AL657" s="108" t="str">
        <f>HYPERLINK('94KMInput'!AI792)</f>
        <v/>
      </c>
      <c r="AM657" s="108" t="str">
        <f>HYPERLINK('94KMInput'!AJ792)</f>
        <v/>
      </c>
      <c r="AN657" s="108" t="str">
        <f>HYPERLINK('94KMInput'!AK792)</f>
        <v/>
      </c>
      <c r="AO657" s="108" t="str">
        <f>HYPERLINK('94KMInput'!AL792)</f>
        <v/>
      </c>
      <c r="AP657" s="88"/>
      <c r="AQ657" s="88"/>
      <c r="AR657" s="88"/>
      <c r="AS657" s="88"/>
      <c r="AT657" s="88"/>
      <c r="AU657" s="88"/>
      <c r="AV657" s="88"/>
      <c r="AW657" s="88"/>
      <c r="AX657" s="88"/>
      <c r="AY657" s="88"/>
      <c r="AZ657" s="88"/>
      <c r="BA657" s="88"/>
      <c r="BB657" s="88"/>
      <c r="BC657" s="88"/>
      <c r="BD657" s="88"/>
      <c r="BE657" s="88"/>
      <c r="BF657" s="88"/>
      <c r="BG657" s="88"/>
      <c r="BH657" s="88"/>
      <c r="BI657" s="88"/>
      <c r="BJ657" s="88"/>
      <c r="BK657" s="88"/>
      <c r="BL657" s="88"/>
      <c r="BM657" s="88"/>
      <c r="BN657" s="88"/>
      <c r="BO657" s="88"/>
      <c r="BP657" s="88"/>
      <c r="BQ657" s="88"/>
      <c r="BR657" s="88"/>
      <c r="BS657" s="88"/>
      <c r="BT657" s="88"/>
      <c r="BU657" s="88"/>
      <c r="BV657" s="88"/>
      <c r="BW657" s="88"/>
      <c r="BX657" s="88"/>
      <c r="BY657" s="88"/>
      <c r="BZ657" s="88"/>
      <c r="CA657" s="88"/>
      <c r="CB657" s="88"/>
      <c r="CC657" s="88"/>
      <c r="CD657" s="88"/>
      <c r="CE657" s="88"/>
      <c r="CF657" s="88"/>
      <c r="CG657" s="88"/>
      <c r="CH657" s="88"/>
      <c r="CI657" s="88"/>
      <c r="CJ657" s="88"/>
      <c r="CK657" s="88"/>
      <c r="CL657" s="88"/>
      <c r="CM657" s="88"/>
      <c r="CN657" s="88"/>
      <c r="CO657" s="88"/>
      <c r="CP657" s="88"/>
      <c r="CQ657" s="88"/>
      <c r="CR657" s="88"/>
      <c r="CS657" s="88"/>
      <c r="CT657" s="88"/>
      <c r="CU657" s="88"/>
      <c r="CV657" s="88"/>
      <c r="CW657" s="88"/>
      <c r="CX657" s="88"/>
      <c r="CY657" s="88"/>
      <c r="CZ657" s="88"/>
      <c r="DA657" s="88"/>
      <c r="DB657" s="88"/>
      <c r="DC657" s="88"/>
    </row>
    <row r="658" ht="10.5" customHeight="1">
      <c r="A658" s="87" t="str">
        <f t="shared" si="1"/>
        <v/>
      </c>
      <c r="B658" s="88" t="str">
        <f t="shared" si="2"/>
        <v/>
      </c>
      <c r="C658" s="88" t="str">
        <f t="shared" si="3"/>
        <v/>
      </c>
      <c r="D658" s="89" t="str">
        <f>'94KMInput'!B794</f>
        <v/>
      </c>
      <c r="E658" s="90" t="str">
        <f t="shared" si="19"/>
        <v/>
      </c>
      <c r="F658" s="91" t="str">
        <f>'94KMInput'!H794</f>
        <v/>
      </c>
      <c r="G658" s="90" t="str">
        <f>'94KMInput'!O794</f>
        <v/>
      </c>
      <c r="H658" s="90" t="str">
        <f>'94KMInput'!P794</f>
        <v/>
      </c>
      <c r="I658" s="90" t="str">
        <f>'94KMInput'!R794</f>
        <v/>
      </c>
      <c r="J658" s="91" t="str">
        <f>'94KMInput'!S794</f>
        <v/>
      </c>
      <c r="K658" s="92" t="str">
        <f>'94KMInput'!AD794</f>
        <v/>
      </c>
      <c r="L658" s="93"/>
      <c r="M658" s="94" t="str">
        <f>'94KMInput'!L794</f>
        <v/>
      </c>
      <c r="N658" s="90" t="str">
        <f>IF(M658="","",(IF(Q658='94KMInput'!K794,"","ERROR!")))</f>
        <v/>
      </c>
      <c r="O658" s="95"/>
      <c r="P658" s="96"/>
      <c r="Q658" s="69" t="str">
        <f t="shared" si="20"/>
        <v/>
      </c>
      <c r="R658" s="98"/>
      <c r="S658" s="98"/>
      <c r="T658" s="98"/>
      <c r="U658" s="99"/>
      <c r="V658" s="98"/>
      <c r="W658" s="98"/>
      <c r="X658" s="100" t="str">
        <f t="shared" si="21"/>
        <v/>
      </c>
      <c r="Y658" s="101"/>
      <c r="Z658" s="102"/>
      <c r="AA658" s="102"/>
      <c r="AB658" s="102"/>
      <c r="AC658" s="103" t="str">
        <f>'94KMInput'!T794</f>
        <v/>
      </c>
      <c r="AD658" s="104">
        <f>'94KMInput'!V794-'94KMInput'!U794</f>
        <v>0</v>
      </c>
      <c r="AE658" s="105" t="str">
        <f t="shared" si="4"/>
        <v/>
      </c>
      <c r="AF658" s="106"/>
      <c r="AG658" s="107"/>
      <c r="AH658" s="108" t="str">
        <f>HYPERLINK('94KMInput'!AE793)</f>
        <v/>
      </c>
      <c r="AI658" s="108" t="str">
        <f>HYPERLINK('94KMInput'!AF793)</f>
        <v/>
      </c>
      <c r="AJ658" s="108" t="str">
        <f>HYPERLINK('94KMInput'!AG793)</f>
        <v/>
      </c>
      <c r="AK658" s="108" t="str">
        <f>HYPERLINK('94KMInput'!AH793)</f>
        <v/>
      </c>
      <c r="AL658" s="108" t="str">
        <f>HYPERLINK('94KMInput'!AI793)</f>
        <v/>
      </c>
      <c r="AM658" s="108" t="str">
        <f>HYPERLINK('94KMInput'!AJ793)</f>
        <v/>
      </c>
      <c r="AN658" s="108" t="str">
        <f>HYPERLINK('94KMInput'!AK793)</f>
        <v/>
      </c>
      <c r="AO658" s="108" t="str">
        <f>HYPERLINK('94KMInput'!AL793)</f>
        <v/>
      </c>
      <c r="AP658" s="88"/>
      <c r="AQ658" s="88"/>
      <c r="AR658" s="88"/>
      <c r="AS658" s="88"/>
      <c r="AT658" s="88"/>
      <c r="AU658" s="88"/>
      <c r="AV658" s="88"/>
      <c r="AW658" s="88"/>
      <c r="AX658" s="88"/>
      <c r="AY658" s="88"/>
      <c r="AZ658" s="88"/>
      <c r="BA658" s="88"/>
      <c r="BB658" s="88"/>
      <c r="BC658" s="88"/>
      <c r="BD658" s="88"/>
      <c r="BE658" s="88"/>
      <c r="BF658" s="88"/>
      <c r="BG658" s="88"/>
      <c r="BH658" s="88"/>
      <c r="BI658" s="88"/>
      <c r="BJ658" s="88"/>
      <c r="BK658" s="88"/>
      <c r="BL658" s="88"/>
      <c r="BM658" s="88"/>
      <c r="BN658" s="88"/>
      <c r="BO658" s="88"/>
      <c r="BP658" s="88"/>
      <c r="BQ658" s="88"/>
      <c r="BR658" s="88"/>
      <c r="BS658" s="88"/>
      <c r="BT658" s="88"/>
      <c r="BU658" s="88"/>
      <c r="BV658" s="88"/>
      <c r="BW658" s="88"/>
      <c r="BX658" s="88"/>
      <c r="BY658" s="88"/>
      <c r="BZ658" s="88"/>
      <c r="CA658" s="88"/>
      <c r="CB658" s="88"/>
      <c r="CC658" s="88"/>
      <c r="CD658" s="88"/>
      <c r="CE658" s="88"/>
      <c r="CF658" s="88"/>
      <c r="CG658" s="88"/>
      <c r="CH658" s="88"/>
      <c r="CI658" s="88"/>
      <c r="CJ658" s="88"/>
      <c r="CK658" s="88"/>
      <c r="CL658" s="88"/>
      <c r="CM658" s="88"/>
      <c r="CN658" s="88"/>
      <c r="CO658" s="88"/>
      <c r="CP658" s="88"/>
      <c r="CQ658" s="88"/>
      <c r="CR658" s="88"/>
      <c r="CS658" s="88"/>
      <c r="CT658" s="88"/>
      <c r="CU658" s="88"/>
      <c r="CV658" s="88"/>
      <c r="CW658" s="88"/>
      <c r="CX658" s="88"/>
      <c r="CY658" s="88"/>
      <c r="CZ658" s="88"/>
      <c r="DA658" s="88"/>
      <c r="DB658" s="88"/>
      <c r="DC658" s="88"/>
    </row>
    <row r="659" ht="10.5" customHeight="1">
      <c r="A659" s="87" t="str">
        <f t="shared" si="1"/>
        <v/>
      </c>
      <c r="B659" s="88" t="str">
        <f t="shared" si="2"/>
        <v/>
      </c>
      <c r="C659" s="88" t="str">
        <f t="shared" si="3"/>
        <v/>
      </c>
      <c r="D659" s="89" t="str">
        <f>'94KMInput'!B795</f>
        <v/>
      </c>
      <c r="E659" s="90" t="str">
        <f t="shared" si="19"/>
        <v/>
      </c>
      <c r="F659" s="91" t="str">
        <f>'94KMInput'!H795</f>
        <v/>
      </c>
      <c r="G659" s="90" t="str">
        <f>'94KMInput'!O795</f>
        <v/>
      </c>
      <c r="H659" s="90" t="str">
        <f>'94KMInput'!P795</f>
        <v/>
      </c>
      <c r="I659" s="90" t="str">
        <f>'94KMInput'!R795</f>
        <v/>
      </c>
      <c r="J659" s="91" t="str">
        <f>'94KMInput'!S795</f>
        <v/>
      </c>
      <c r="K659" s="92" t="str">
        <f>'94KMInput'!AD795</f>
        <v/>
      </c>
      <c r="L659" s="93"/>
      <c r="M659" s="94" t="str">
        <f>'94KMInput'!L795</f>
        <v/>
      </c>
      <c r="N659" s="90" t="str">
        <f>IF(M659="","",(IF(Q659='94KMInput'!K795,"","ERROR!")))</f>
        <v/>
      </c>
      <c r="O659" s="95"/>
      <c r="P659" s="96"/>
      <c r="Q659" s="69" t="str">
        <f t="shared" si="20"/>
        <v/>
      </c>
      <c r="R659" s="98"/>
      <c r="S659" s="98"/>
      <c r="T659" s="98"/>
      <c r="U659" s="99"/>
      <c r="V659" s="98"/>
      <c r="W659" s="98"/>
      <c r="X659" s="100" t="str">
        <f t="shared" si="21"/>
        <v/>
      </c>
      <c r="Y659" s="101"/>
      <c r="Z659" s="102"/>
      <c r="AA659" s="102"/>
      <c r="AB659" s="102"/>
      <c r="AC659" s="103" t="str">
        <f>'94KMInput'!T795</f>
        <v/>
      </c>
      <c r="AD659" s="104">
        <f>'94KMInput'!V795-'94KMInput'!U795</f>
        <v>0</v>
      </c>
      <c r="AE659" s="105" t="str">
        <f t="shared" si="4"/>
        <v/>
      </c>
      <c r="AF659" s="106"/>
      <c r="AG659" s="107"/>
      <c r="AH659" s="108" t="str">
        <f>HYPERLINK('94KMInput'!AE794)</f>
        <v/>
      </c>
      <c r="AI659" s="108" t="str">
        <f>HYPERLINK('94KMInput'!AF794)</f>
        <v/>
      </c>
      <c r="AJ659" s="108" t="str">
        <f>HYPERLINK('94KMInput'!AG794)</f>
        <v/>
      </c>
      <c r="AK659" s="108" t="str">
        <f>HYPERLINK('94KMInput'!AH794)</f>
        <v/>
      </c>
      <c r="AL659" s="108" t="str">
        <f>HYPERLINK('94KMInput'!AI794)</f>
        <v/>
      </c>
      <c r="AM659" s="108" t="str">
        <f>HYPERLINK('94KMInput'!AJ794)</f>
        <v/>
      </c>
      <c r="AN659" s="108" t="str">
        <f>HYPERLINK('94KMInput'!AK794)</f>
        <v/>
      </c>
      <c r="AO659" s="108" t="str">
        <f>HYPERLINK('94KMInput'!AL794)</f>
        <v/>
      </c>
      <c r="AP659" s="88"/>
      <c r="AQ659" s="88"/>
      <c r="AR659" s="88"/>
      <c r="AS659" s="88"/>
      <c r="AT659" s="88"/>
      <c r="AU659" s="88"/>
      <c r="AV659" s="88"/>
      <c r="AW659" s="88"/>
      <c r="AX659" s="88"/>
      <c r="AY659" s="88"/>
      <c r="AZ659" s="88"/>
      <c r="BA659" s="88"/>
      <c r="BB659" s="88"/>
      <c r="BC659" s="88"/>
      <c r="BD659" s="88"/>
      <c r="BE659" s="88"/>
      <c r="BF659" s="88"/>
      <c r="BG659" s="88"/>
      <c r="BH659" s="88"/>
      <c r="BI659" s="88"/>
      <c r="BJ659" s="88"/>
      <c r="BK659" s="88"/>
      <c r="BL659" s="88"/>
      <c r="BM659" s="88"/>
      <c r="BN659" s="88"/>
      <c r="BO659" s="88"/>
      <c r="BP659" s="88"/>
      <c r="BQ659" s="88"/>
      <c r="BR659" s="88"/>
      <c r="BS659" s="88"/>
      <c r="BT659" s="88"/>
      <c r="BU659" s="88"/>
      <c r="BV659" s="88"/>
      <c r="BW659" s="88"/>
      <c r="BX659" s="88"/>
      <c r="BY659" s="88"/>
      <c r="BZ659" s="88"/>
      <c r="CA659" s="88"/>
      <c r="CB659" s="88"/>
      <c r="CC659" s="88"/>
      <c r="CD659" s="88"/>
      <c r="CE659" s="88"/>
      <c r="CF659" s="88"/>
      <c r="CG659" s="88"/>
      <c r="CH659" s="88"/>
      <c r="CI659" s="88"/>
      <c r="CJ659" s="88"/>
      <c r="CK659" s="88"/>
      <c r="CL659" s="88"/>
      <c r="CM659" s="88"/>
      <c r="CN659" s="88"/>
      <c r="CO659" s="88"/>
      <c r="CP659" s="88"/>
      <c r="CQ659" s="88"/>
      <c r="CR659" s="88"/>
      <c r="CS659" s="88"/>
      <c r="CT659" s="88"/>
      <c r="CU659" s="88"/>
      <c r="CV659" s="88"/>
      <c r="CW659" s="88"/>
      <c r="CX659" s="88"/>
      <c r="CY659" s="88"/>
      <c r="CZ659" s="88"/>
      <c r="DA659" s="88"/>
      <c r="DB659" s="88"/>
      <c r="DC659" s="88"/>
    </row>
    <row r="660" ht="10.5" customHeight="1">
      <c r="A660" s="87" t="str">
        <f t="shared" si="1"/>
        <v/>
      </c>
      <c r="B660" s="88" t="str">
        <f t="shared" si="2"/>
        <v/>
      </c>
      <c r="C660" s="88" t="str">
        <f t="shared" si="3"/>
        <v/>
      </c>
      <c r="D660" s="89" t="str">
        <f>'94KMInput'!B796</f>
        <v/>
      </c>
      <c r="E660" s="90" t="str">
        <f t="shared" si="19"/>
        <v/>
      </c>
      <c r="F660" s="91" t="str">
        <f>'94KMInput'!H796</f>
        <v/>
      </c>
      <c r="G660" s="90" t="str">
        <f>'94KMInput'!O796</f>
        <v/>
      </c>
      <c r="H660" s="90" t="str">
        <f>'94KMInput'!P796</f>
        <v/>
      </c>
      <c r="I660" s="90" t="str">
        <f>'94KMInput'!R796</f>
        <v/>
      </c>
      <c r="J660" s="91" t="str">
        <f>'94KMInput'!S796</f>
        <v/>
      </c>
      <c r="K660" s="92" t="str">
        <f>'94KMInput'!AD796</f>
        <v/>
      </c>
      <c r="L660" s="93"/>
      <c r="M660" s="94" t="str">
        <f>'94KMInput'!L796</f>
        <v/>
      </c>
      <c r="N660" s="90" t="str">
        <f>IF(M660="","",(IF(Q660='94KMInput'!K796,"","ERROR!")))</f>
        <v/>
      </c>
      <c r="O660" s="95"/>
      <c r="P660" s="96"/>
      <c r="Q660" s="69" t="str">
        <f t="shared" si="20"/>
        <v/>
      </c>
      <c r="R660" s="98"/>
      <c r="S660" s="98"/>
      <c r="T660" s="98"/>
      <c r="U660" s="99"/>
      <c r="V660" s="98"/>
      <c r="W660" s="98"/>
      <c r="X660" s="100" t="str">
        <f t="shared" si="21"/>
        <v/>
      </c>
      <c r="Y660" s="101"/>
      <c r="Z660" s="102"/>
      <c r="AA660" s="102"/>
      <c r="AB660" s="102"/>
      <c r="AC660" s="103" t="str">
        <f>'94KMInput'!T796</f>
        <v/>
      </c>
      <c r="AD660" s="104">
        <f>'94KMInput'!V796-'94KMInput'!U796</f>
        <v>0</v>
      </c>
      <c r="AE660" s="105" t="str">
        <f t="shared" si="4"/>
        <v/>
      </c>
      <c r="AF660" s="106"/>
      <c r="AG660" s="107"/>
      <c r="AH660" s="108" t="str">
        <f>HYPERLINK('94KMInput'!AE795)</f>
        <v/>
      </c>
      <c r="AI660" s="108" t="str">
        <f>HYPERLINK('94KMInput'!AF795)</f>
        <v/>
      </c>
      <c r="AJ660" s="108" t="str">
        <f>HYPERLINK('94KMInput'!AG795)</f>
        <v/>
      </c>
      <c r="AK660" s="108" t="str">
        <f>HYPERLINK('94KMInput'!AH795)</f>
        <v/>
      </c>
      <c r="AL660" s="108" t="str">
        <f>HYPERLINK('94KMInput'!AI795)</f>
        <v/>
      </c>
      <c r="AM660" s="108" t="str">
        <f>HYPERLINK('94KMInput'!AJ795)</f>
        <v/>
      </c>
      <c r="AN660" s="108" t="str">
        <f>HYPERLINK('94KMInput'!AK795)</f>
        <v/>
      </c>
      <c r="AO660" s="108" t="str">
        <f>HYPERLINK('94KMInput'!AL795)</f>
        <v/>
      </c>
      <c r="AP660" s="88"/>
      <c r="AQ660" s="88"/>
      <c r="AR660" s="88"/>
      <c r="AS660" s="88"/>
      <c r="AT660" s="88"/>
      <c r="AU660" s="88"/>
      <c r="AV660" s="88"/>
      <c r="AW660" s="88"/>
      <c r="AX660" s="88"/>
      <c r="AY660" s="88"/>
      <c r="AZ660" s="88"/>
      <c r="BA660" s="88"/>
      <c r="BB660" s="88"/>
      <c r="BC660" s="88"/>
      <c r="BD660" s="88"/>
      <c r="BE660" s="88"/>
      <c r="BF660" s="88"/>
      <c r="BG660" s="88"/>
      <c r="BH660" s="88"/>
      <c r="BI660" s="88"/>
      <c r="BJ660" s="88"/>
      <c r="BK660" s="88"/>
      <c r="BL660" s="88"/>
      <c r="BM660" s="88"/>
      <c r="BN660" s="88"/>
      <c r="BO660" s="88"/>
      <c r="BP660" s="88"/>
      <c r="BQ660" s="88"/>
      <c r="BR660" s="88"/>
      <c r="BS660" s="88"/>
      <c r="BT660" s="88"/>
      <c r="BU660" s="88"/>
      <c r="BV660" s="88"/>
      <c r="BW660" s="88"/>
      <c r="BX660" s="88"/>
      <c r="BY660" s="88"/>
      <c r="BZ660" s="88"/>
      <c r="CA660" s="88"/>
      <c r="CB660" s="88"/>
      <c r="CC660" s="88"/>
      <c r="CD660" s="88"/>
      <c r="CE660" s="88"/>
      <c r="CF660" s="88"/>
      <c r="CG660" s="88"/>
      <c r="CH660" s="88"/>
      <c r="CI660" s="88"/>
      <c r="CJ660" s="88"/>
      <c r="CK660" s="88"/>
      <c r="CL660" s="88"/>
      <c r="CM660" s="88"/>
      <c r="CN660" s="88"/>
      <c r="CO660" s="88"/>
      <c r="CP660" s="88"/>
      <c r="CQ660" s="88"/>
      <c r="CR660" s="88"/>
      <c r="CS660" s="88"/>
      <c r="CT660" s="88"/>
      <c r="CU660" s="88"/>
      <c r="CV660" s="88"/>
      <c r="CW660" s="88"/>
      <c r="CX660" s="88"/>
      <c r="CY660" s="88"/>
      <c r="CZ660" s="88"/>
      <c r="DA660" s="88"/>
      <c r="DB660" s="88"/>
      <c r="DC660" s="88"/>
    </row>
    <row r="661" ht="10.5" customHeight="1">
      <c r="A661" s="87" t="str">
        <f t="shared" si="1"/>
        <v/>
      </c>
      <c r="B661" s="88" t="str">
        <f t="shared" si="2"/>
        <v/>
      </c>
      <c r="C661" s="88" t="str">
        <f t="shared" si="3"/>
        <v/>
      </c>
      <c r="D661" s="89" t="str">
        <f>'94KMInput'!B797</f>
        <v/>
      </c>
      <c r="E661" s="90" t="str">
        <f t="shared" si="19"/>
        <v/>
      </c>
      <c r="F661" s="91" t="str">
        <f>'94KMInput'!H797</f>
        <v/>
      </c>
      <c r="G661" s="90" t="str">
        <f>'94KMInput'!O797</f>
        <v/>
      </c>
      <c r="H661" s="90" t="str">
        <f>'94KMInput'!P797</f>
        <v/>
      </c>
      <c r="I661" s="90" t="str">
        <f>'94KMInput'!R797</f>
        <v/>
      </c>
      <c r="J661" s="91" t="str">
        <f>'94KMInput'!S797</f>
        <v/>
      </c>
      <c r="K661" s="92" t="str">
        <f>'94KMInput'!AD797</f>
        <v/>
      </c>
      <c r="L661" s="93"/>
      <c r="M661" s="94" t="str">
        <f>'94KMInput'!L797</f>
        <v/>
      </c>
      <c r="N661" s="90" t="str">
        <f>IF(M661="","",(IF(Q661='94KMInput'!K797,"","ERROR!")))</f>
        <v/>
      </c>
      <c r="O661" s="95"/>
      <c r="P661" s="96"/>
      <c r="Q661" s="69" t="str">
        <f t="shared" si="20"/>
        <v/>
      </c>
      <c r="R661" s="98"/>
      <c r="S661" s="98"/>
      <c r="T661" s="98"/>
      <c r="U661" s="99"/>
      <c r="V661" s="98"/>
      <c r="W661" s="98"/>
      <c r="X661" s="100" t="str">
        <f t="shared" si="21"/>
        <v/>
      </c>
      <c r="Y661" s="101"/>
      <c r="Z661" s="102"/>
      <c r="AA661" s="102"/>
      <c r="AB661" s="102"/>
      <c r="AC661" s="103" t="str">
        <f>'94KMInput'!T797</f>
        <v/>
      </c>
      <c r="AD661" s="104">
        <f>'94KMInput'!V797-'94KMInput'!U797</f>
        <v>0</v>
      </c>
      <c r="AE661" s="105" t="str">
        <f t="shared" si="4"/>
        <v/>
      </c>
      <c r="AF661" s="106"/>
      <c r="AG661" s="107"/>
      <c r="AH661" s="108" t="str">
        <f>HYPERLINK('94KMInput'!AE796)</f>
        <v/>
      </c>
      <c r="AI661" s="108" t="str">
        <f>HYPERLINK('94KMInput'!AF796)</f>
        <v/>
      </c>
      <c r="AJ661" s="108" t="str">
        <f>HYPERLINK('94KMInput'!AG796)</f>
        <v/>
      </c>
      <c r="AK661" s="108" t="str">
        <f>HYPERLINK('94KMInput'!AH796)</f>
        <v/>
      </c>
      <c r="AL661" s="108" t="str">
        <f>HYPERLINK('94KMInput'!AI796)</f>
        <v/>
      </c>
      <c r="AM661" s="108" t="str">
        <f>HYPERLINK('94KMInput'!AJ796)</f>
        <v/>
      </c>
      <c r="AN661" s="108" t="str">
        <f>HYPERLINK('94KMInput'!AK796)</f>
        <v/>
      </c>
      <c r="AO661" s="108" t="str">
        <f>HYPERLINK('94KMInput'!AL796)</f>
        <v/>
      </c>
      <c r="AP661" s="88"/>
      <c r="AQ661" s="88"/>
      <c r="AR661" s="88"/>
      <c r="AS661" s="88"/>
      <c r="AT661" s="88"/>
      <c r="AU661" s="88"/>
      <c r="AV661" s="88"/>
      <c r="AW661" s="88"/>
      <c r="AX661" s="88"/>
      <c r="AY661" s="88"/>
      <c r="AZ661" s="88"/>
      <c r="BA661" s="88"/>
      <c r="BB661" s="88"/>
      <c r="BC661" s="88"/>
      <c r="BD661" s="88"/>
      <c r="BE661" s="88"/>
      <c r="BF661" s="88"/>
      <c r="BG661" s="88"/>
      <c r="BH661" s="88"/>
      <c r="BI661" s="88"/>
      <c r="BJ661" s="88"/>
      <c r="BK661" s="88"/>
      <c r="BL661" s="88"/>
      <c r="BM661" s="88"/>
      <c r="BN661" s="88"/>
      <c r="BO661" s="88"/>
      <c r="BP661" s="88"/>
      <c r="BQ661" s="88"/>
      <c r="BR661" s="88"/>
      <c r="BS661" s="88"/>
      <c r="BT661" s="88"/>
      <c r="BU661" s="88"/>
      <c r="BV661" s="88"/>
      <c r="BW661" s="88"/>
      <c r="BX661" s="88"/>
      <c r="BY661" s="88"/>
      <c r="BZ661" s="88"/>
      <c r="CA661" s="88"/>
      <c r="CB661" s="88"/>
      <c r="CC661" s="88"/>
      <c r="CD661" s="88"/>
      <c r="CE661" s="88"/>
      <c r="CF661" s="88"/>
      <c r="CG661" s="88"/>
      <c r="CH661" s="88"/>
      <c r="CI661" s="88"/>
      <c r="CJ661" s="88"/>
      <c r="CK661" s="88"/>
      <c r="CL661" s="88"/>
      <c r="CM661" s="88"/>
      <c r="CN661" s="88"/>
      <c r="CO661" s="88"/>
      <c r="CP661" s="88"/>
      <c r="CQ661" s="88"/>
      <c r="CR661" s="88"/>
      <c r="CS661" s="88"/>
      <c r="CT661" s="88"/>
      <c r="CU661" s="88"/>
      <c r="CV661" s="88"/>
      <c r="CW661" s="88"/>
      <c r="CX661" s="88"/>
      <c r="CY661" s="88"/>
      <c r="CZ661" s="88"/>
      <c r="DA661" s="88"/>
      <c r="DB661" s="88"/>
      <c r="DC661" s="88"/>
    </row>
    <row r="662" ht="10.5" customHeight="1">
      <c r="A662" s="87" t="str">
        <f t="shared" si="1"/>
        <v/>
      </c>
      <c r="B662" s="88" t="str">
        <f t="shared" si="2"/>
        <v/>
      </c>
      <c r="C662" s="88" t="str">
        <f t="shared" si="3"/>
        <v/>
      </c>
      <c r="D662" s="89" t="str">
        <f>'94KMInput'!B798</f>
        <v/>
      </c>
      <c r="E662" s="90" t="str">
        <f t="shared" si="19"/>
        <v/>
      </c>
      <c r="F662" s="91" t="str">
        <f>'94KMInput'!H798</f>
        <v/>
      </c>
      <c r="G662" s="90" t="str">
        <f>'94KMInput'!O798</f>
        <v/>
      </c>
      <c r="H662" s="90" t="str">
        <f>'94KMInput'!P798</f>
        <v/>
      </c>
      <c r="I662" s="90" t="str">
        <f>'94KMInput'!R798</f>
        <v/>
      </c>
      <c r="J662" s="91" t="str">
        <f>'94KMInput'!S798</f>
        <v/>
      </c>
      <c r="K662" s="92" t="str">
        <f>'94KMInput'!AD798</f>
        <v/>
      </c>
      <c r="L662" s="93"/>
      <c r="M662" s="94" t="str">
        <f>'94KMInput'!L798</f>
        <v/>
      </c>
      <c r="N662" s="90" t="str">
        <f>IF(M662="","",(IF(Q662='94KMInput'!K798,"","ERROR!")))</f>
        <v/>
      </c>
      <c r="O662" s="95"/>
      <c r="P662" s="96"/>
      <c r="Q662" s="69" t="str">
        <f t="shared" si="20"/>
        <v/>
      </c>
      <c r="R662" s="98"/>
      <c r="S662" s="98"/>
      <c r="T662" s="98"/>
      <c r="U662" s="99"/>
      <c r="V662" s="98"/>
      <c r="W662" s="98"/>
      <c r="X662" s="100" t="str">
        <f t="shared" si="21"/>
        <v/>
      </c>
      <c r="Y662" s="101"/>
      <c r="Z662" s="102"/>
      <c r="AA662" s="102"/>
      <c r="AB662" s="102"/>
      <c r="AC662" s="103" t="str">
        <f>'94KMInput'!T798</f>
        <v/>
      </c>
      <c r="AD662" s="104">
        <f>'94KMInput'!V798-'94KMInput'!U798</f>
        <v>0</v>
      </c>
      <c r="AE662" s="105" t="str">
        <f t="shared" si="4"/>
        <v/>
      </c>
      <c r="AF662" s="106"/>
      <c r="AG662" s="107"/>
      <c r="AH662" s="108" t="str">
        <f>HYPERLINK('94KMInput'!AE797)</f>
        <v/>
      </c>
      <c r="AI662" s="108" t="str">
        <f>HYPERLINK('94KMInput'!AF797)</f>
        <v/>
      </c>
      <c r="AJ662" s="108" t="str">
        <f>HYPERLINK('94KMInput'!AG797)</f>
        <v/>
      </c>
      <c r="AK662" s="108" t="str">
        <f>HYPERLINK('94KMInput'!AH797)</f>
        <v/>
      </c>
      <c r="AL662" s="108" t="str">
        <f>HYPERLINK('94KMInput'!AI797)</f>
        <v/>
      </c>
      <c r="AM662" s="108" t="str">
        <f>HYPERLINK('94KMInput'!AJ797)</f>
        <v/>
      </c>
      <c r="AN662" s="108" t="str">
        <f>HYPERLINK('94KMInput'!AK797)</f>
        <v/>
      </c>
      <c r="AO662" s="108" t="str">
        <f>HYPERLINK('94KMInput'!AL797)</f>
        <v/>
      </c>
      <c r="AP662" s="88"/>
      <c r="AQ662" s="88"/>
      <c r="AR662" s="88"/>
      <c r="AS662" s="88"/>
      <c r="AT662" s="88"/>
      <c r="AU662" s="88"/>
      <c r="AV662" s="88"/>
      <c r="AW662" s="88"/>
      <c r="AX662" s="88"/>
      <c r="AY662" s="88"/>
      <c r="AZ662" s="88"/>
      <c r="BA662" s="88"/>
      <c r="BB662" s="88"/>
      <c r="BC662" s="88"/>
      <c r="BD662" s="88"/>
      <c r="BE662" s="88"/>
      <c r="BF662" s="88"/>
      <c r="BG662" s="88"/>
      <c r="BH662" s="88"/>
      <c r="BI662" s="88"/>
      <c r="BJ662" s="88"/>
      <c r="BK662" s="88"/>
      <c r="BL662" s="88"/>
      <c r="BM662" s="88"/>
      <c r="BN662" s="88"/>
      <c r="BO662" s="88"/>
      <c r="BP662" s="88"/>
      <c r="BQ662" s="88"/>
      <c r="BR662" s="88"/>
      <c r="BS662" s="88"/>
      <c r="BT662" s="88"/>
      <c r="BU662" s="88"/>
      <c r="BV662" s="88"/>
      <c r="BW662" s="88"/>
      <c r="BX662" s="88"/>
      <c r="BY662" s="88"/>
      <c r="BZ662" s="88"/>
      <c r="CA662" s="88"/>
      <c r="CB662" s="88"/>
      <c r="CC662" s="88"/>
      <c r="CD662" s="88"/>
      <c r="CE662" s="88"/>
      <c r="CF662" s="88"/>
      <c r="CG662" s="88"/>
      <c r="CH662" s="88"/>
      <c r="CI662" s="88"/>
      <c r="CJ662" s="88"/>
      <c r="CK662" s="88"/>
      <c r="CL662" s="88"/>
      <c r="CM662" s="88"/>
      <c r="CN662" s="88"/>
      <c r="CO662" s="88"/>
      <c r="CP662" s="88"/>
      <c r="CQ662" s="88"/>
      <c r="CR662" s="88"/>
      <c r="CS662" s="88"/>
      <c r="CT662" s="88"/>
      <c r="CU662" s="88"/>
      <c r="CV662" s="88"/>
      <c r="CW662" s="88"/>
      <c r="CX662" s="88"/>
      <c r="CY662" s="88"/>
      <c r="CZ662" s="88"/>
      <c r="DA662" s="88"/>
      <c r="DB662" s="88"/>
      <c r="DC662" s="88"/>
    </row>
    <row r="663" ht="10.5" customHeight="1">
      <c r="A663" s="87" t="str">
        <f t="shared" si="1"/>
        <v/>
      </c>
      <c r="B663" s="88" t="str">
        <f t="shared" si="2"/>
        <v/>
      </c>
      <c r="C663" s="88" t="str">
        <f t="shared" si="3"/>
        <v/>
      </c>
      <c r="D663" s="89" t="str">
        <f>'94KMInput'!B799</f>
        <v/>
      </c>
      <c r="E663" s="90" t="str">
        <f t="shared" si="19"/>
        <v/>
      </c>
      <c r="F663" s="91" t="str">
        <f>'94KMInput'!H799</f>
        <v/>
      </c>
      <c r="G663" s="90" t="str">
        <f>'94KMInput'!O799</f>
        <v/>
      </c>
      <c r="H663" s="90" t="str">
        <f>'94KMInput'!P799</f>
        <v/>
      </c>
      <c r="I663" s="90" t="str">
        <f>'94KMInput'!R799</f>
        <v/>
      </c>
      <c r="J663" s="91" t="str">
        <f>'94KMInput'!S799</f>
        <v/>
      </c>
      <c r="K663" s="92" t="str">
        <f>'94KMInput'!AD799</f>
        <v/>
      </c>
      <c r="L663" s="93"/>
      <c r="M663" s="94" t="str">
        <f>'94KMInput'!L799</f>
        <v/>
      </c>
      <c r="N663" s="90" t="str">
        <f>IF(M663="","",(IF(Q663='94KMInput'!K799,"","ERROR!")))</f>
        <v/>
      </c>
      <c r="O663" s="95"/>
      <c r="P663" s="96"/>
      <c r="Q663" s="69" t="str">
        <f t="shared" si="20"/>
        <v/>
      </c>
      <c r="R663" s="98"/>
      <c r="S663" s="98"/>
      <c r="T663" s="98"/>
      <c r="U663" s="99"/>
      <c r="V663" s="98"/>
      <c r="W663" s="98"/>
      <c r="X663" s="100" t="str">
        <f t="shared" si="21"/>
        <v/>
      </c>
      <c r="Y663" s="101"/>
      <c r="Z663" s="102"/>
      <c r="AA663" s="102"/>
      <c r="AB663" s="102"/>
      <c r="AC663" s="103" t="str">
        <f>'94KMInput'!T799</f>
        <v/>
      </c>
      <c r="AD663" s="104">
        <f>'94KMInput'!V799-'94KMInput'!U799</f>
        <v>0</v>
      </c>
      <c r="AE663" s="105" t="str">
        <f t="shared" si="4"/>
        <v/>
      </c>
      <c r="AF663" s="106"/>
      <c r="AG663" s="107"/>
      <c r="AH663" s="108" t="str">
        <f>HYPERLINK('94KMInput'!AE798)</f>
        <v/>
      </c>
      <c r="AI663" s="108" t="str">
        <f>HYPERLINK('94KMInput'!AF798)</f>
        <v/>
      </c>
      <c r="AJ663" s="108" t="str">
        <f>HYPERLINK('94KMInput'!AG798)</f>
        <v/>
      </c>
      <c r="AK663" s="108" t="str">
        <f>HYPERLINK('94KMInput'!AH798)</f>
        <v/>
      </c>
      <c r="AL663" s="108" t="str">
        <f>HYPERLINK('94KMInput'!AI798)</f>
        <v/>
      </c>
      <c r="AM663" s="108" t="str">
        <f>HYPERLINK('94KMInput'!AJ798)</f>
        <v/>
      </c>
      <c r="AN663" s="108" t="str">
        <f>HYPERLINK('94KMInput'!AK798)</f>
        <v/>
      </c>
      <c r="AO663" s="108" t="str">
        <f>HYPERLINK('94KMInput'!AL798)</f>
        <v/>
      </c>
      <c r="AP663" s="88"/>
      <c r="AQ663" s="88"/>
      <c r="AR663" s="88"/>
      <c r="AS663" s="88"/>
      <c r="AT663" s="88"/>
      <c r="AU663" s="88"/>
      <c r="AV663" s="88"/>
      <c r="AW663" s="88"/>
      <c r="AX663" s="88"/>
      <c r="AY663" s="88"/>
      <c r="AZ663" s="88"/>
      <c r="BA663" s="88"/>
      <c r="BB663" s="88"/>
      <c r="BC663" s="88"/>
      <c r="BD663" s="88"/>
      <c r="BE663" s="88"/>
      <c r="BF663" s="88"/>
      <c r="BG663" s="88"/>
      <c r="BH663" s="88"/>
      <c r="BI663" s="88"/>
      <c r="BJ663" s="88"/>
      <c r="BK663" s="88"/>
      <c r="BL663" s="88"/>
      <c r="BM663" s="88"/>
      <c r="BN663" s="88"/>
      <c r="BO663" s="88"/>
      <c r="BP663" s="88"/>
      <c r="BQ663" s="88"/>
      <c r="BR663" s="88"/>
      <c r="BS663" s="88"/>
      <c r="BT663" s="88"/>
      <c r="BU663" s="88"/>
      <c r="BV663" s="88"/>
      <c r="BW663" s="88"/>
      <c r="BX663" s="88"/>
      <c r="BY663" s="88"/>
      <c r="BZ663" s="88"/>
      <c r="CA663" s="88"/>
      <c r="CB663" s="88"/>
      <c r="CC663" s="88"/>
      <c r="CD663" s="88"/>
      <c r="CE663" s="88"/>
      <c r="CF663" s="88"/>
      <c r="CG663" s="88"/>
      <c r="CH663" s="88"/>
      <c r="CI663" s="88"/>
      <c r="CJ663" s="88"/>
      <c r="CK663" s="88"/>
      <c r="CL663" s="88"/>
      <c r="CM663" s="88"/>
      <c r="CN663" s="88"/>
      <c r="CO663" s="88"/>
      <c r="CP663" s="88"/>
      <c r="CQ663" s="88"/>
      <c r="CR663" s="88"/>
      <c r="CS663" s="88"/>
      <c r="CT663" s="88"/>
      <c r="CU663" s="88"/>
      <c r="CV663" s="88"/>
      <c r="CW663" s="88"/>
      <c r="CX663" s="88"/>
      <c r="CY663" s="88"/>
      <c r="CZ663" s="88"/>
      <c r="DA663" s="88"/>
      <c r="DB663" s="88"/>
      <c r="DC663" s="88"/>
    </row>
    <row r="664" ht="10.5" customHeight="1">
      <c r="A664" s="87" t="str">
        <f t="shared" si="1"/>
        <v/>
      </c>
      <c r="B664" s="88" t="str">
        <f t="shared" si="2"/>
        <v/>
      </c>
      <c r="C664" s="88" t="str">
        <f t="shared" si="3"/>
        <v/>
      </c>
      <c r="D664" s="89" t="str">
        <f>'94KMInput'!B800</f>
        <v/>
      </c>
      <c r="E664" s="90" t="str">
        <f t="shared" si="19"/>
        <v/>
      </c>
      <c r="F664" s="91" t="str">
        <f>'94KMInput'!H800</f>
        <v/>
      </c>
      <c r="G664" s="90" t="str">
        <f>'94KMInput'!O800</f>
        <v/>
      </c>
      <c r="H664" s="90" t="str">
        <f>'94KMInput'!P800</f>
        <v/>
      </c>
      <c r="I664" s="90" t="str">
        <f>'94KMInput'!R800</f>
        <v/>
      </c>
      <c r="J664" s="91" t="str">
        <f>'94KMInput'!S800</f>
        <v/>
      </c>
      <c r="K664" s="92" t="str">
        <f>'94KMInput'!AD800</f>
        <v/>
      </c>
      <c r="L664" s="93"/>
      <c r="M664" s="94" t="str">
        <f>'94KMInput'!L800</f>
        <v/>
      </c>
      <c r="N664" s="90" t="str">
        <f>IF(M664="","",(IF(Q664='94KMInput'!K800,"","ERROR!")))</f>
        <v/>
      </c>
      <c r="O664" s="95"/>
      <c r="P664" s="96"/>
      <c r="Q664" s="69" t="str">
        <f t="shared" si="20"/>
        <v/>
      </c>
      <c r="R664" s="98"/>
      <c r="S664" s="98"/>
      <c r="T664" s="98"/>
      <c r="U664" s="99"/>
      <c r="V664" s="98"/>
      <c r="W664" s="98"/>
      <c r="X664" s="100" t="str">
        <f t="shared" si="21"/>
        <v/>
      </c>
      <c r="Y664" s="101"/>
      <c r="Z664" s="102"/>
      <c r="AA664" s="102"/>
      <c r="AB664" s="102"/>
      <c r="AC664" s="103" t="str">
        <f>'94KMInput'!T800</f>
        <v/>
      </c>
      <c r="AD664" s="104">
        <f>'94KMInput'!V800-'94KMInput'!U800</f>
        <v>0</v>
      </c>
      <c r="AE664" s="105" t="str">
        <f t="shared" si="4"/>
        <v/>
      </c>
      <c r="AF664" s="106"/>
      <c r="AG664" s="107"/>
      <c r="AH664" s="108" t="str">
        <f>HYPERLINK('94KMInput'!AE799)</f>
        <v/>
      </c>
      <c r="AI664" s="108" t="str">
        <f>HYPERLINK('94KMInput'!AF799)</f>
        <v/>
      </c>
      <c r="AJ664" s="108" t="str">
        <f>HYPERLINK('94KMInput'!AG799)</f>
        <v/>
      </c>
      <c r="AK664" s="108" t="str">
        <f>HYPERLINK('94KMInput'!AH799)</f>
        <v/>
      </c>
      <c r="AL664" s="108" t="str">
        <f>HYPERLINK('94KMInput'!AI799)</f>
        <v/>
      </c>
      <c r="AM664" s="108" t="str">
        <f>HYPERLINK('94KMInput'!AJ799)</f>
        <v/>
      </c>
      <c r="AN664" s="108" t="str">
        <f>HYPERLINK('94KMInput'!AK799)</f>
        <v/>
      </c>
      <c r="AO664" s="108" t="str">
        <f>HYPERLINK('94KMInput'!AL799)</f>
        <v/>
      </c>
      <c r="AP664" s="88"/>
      <c r="AQ664" s="88"/>
      <c r="AR664" s="88"/>
      <c r="AS664" s="88"/>
      <c r="AT664" s="88"/>
      <c r="AU664" s="88"/>
      <c r="AV664" s="88"/>
      <c r="AW664" s="88"/>
      <c r="AX664" s="88"/>
      <c r="AY664" s="88"/>
      <c r="AZ664" s="88"/>
      <c r="BA664" s="88"/>
      <c r="BB664" s="88"/>
      <c r="BC664" s="88"/>
      <c r="BD664" s="88"/>
      <c r="BE664" s="88"/>
      <c r="BF664" s="88"/>
      <c r="BG664" s="88"/>
      <c r="BH664" s="88"/>
      <c r="BI664" s="88"/>
      <c r="BJ664" s="88"/>
      <c r="BK664" s="88"/>
      <c r="BL664" s="88"/>
      <c r="BM664" s="88"/>
      <c r="BN664" s="88"/>
      <c r="BO664" s="88"/>
      <c r="BP664" s="88"/>
      <c r="BQ664" s="88"/>
      <c r="BR664" s="88"/>
      <c r="BS664" s="88"/>
      <c r="BT664" s="88"/>
      <c r="BU664" s="88"/>
      <c r="BV664" s="88"/>
      <c r="BW664" s="88"/>
      <c r="BX664" s="88"/>
      <c r="BY664" s="88"/>
      <c r="BZ664" s="88"/>
      <c r="CA664" s="88"/>
      <c r="CB664" s="88"/>
      <c r="CC664" s="88"/>
      <c r="CD664" s="88"/>
      <c r="CE664" s="88"/>
      <c r="CF664" s="88"/>
      <c r="CG664" s="88"/>
      <c r="CH664" s="88"/>
      <c r="CI664" s="88"/>
      <c r="CJ664" s="88"/>
      <c r="CK664" s="88"/>
      <c r="CL664" s="88"/>
      <c r="CM664" s="88"/>
      <c r="CN664" s="88"/>
      <c r="CO664" s="88"/>
      <c r="CP664" s="88"/>
      <c r="CQ664" s="88"/>
      <c r="CR664" s="88"/>
      <c r="CS664" s="88"/>
      <c r="CT664" s="88"/>
      <c r="CU664" s="88"/>
      <c r="CV664" s="88"/>
      <c r="CW664" s="88"/>
      <c r="CX664" s="88"/>
      <c r="CY664" s="88"/>
      <c r="CZ664" s="88"/>
      <c r="DA664" s="88"/>
      <c r="DB664" s="88"/>
      <c r="DC664" s="88"/>
    </row>
    <row r="665" ht="10.5" customHeight="1">
      <c r="A665" s="87" t="str">
        <f t="shared" si="1"/>
        <v/>
      </c>
      <c r="B665" s="88" t="str">
        <f t="shared" si="2"/>
        <v/>
      </c>
      <c r="C665" s="88" t="str">
        <f t="shared" si="3"/>
        <v/>
      </c>
      <c r="D665" s="89" t="str">
        <f>'94KMInput'!B801</f>
        <v/>
      </c>
      <c r="E665" s="90" t="str">
        <f t="shared" si="19"/>
        <v/>
      </c>
      <c r="F665" s="91" t="str">
        <f>'94KMInput'!H801</f>
        <v/>
      </c>
      <c r="G665" s="90" t="str">
        <f>'94KMInput'!O801</f>
        <v/>
      </c>
      <c r="H665" s="90" t="str">
        <f>'94KMInput'!P801</f>
        <v/>
      </c>
      <c r="I665" s="90" t="str">
        <f>'94KMInput'!R801</f>
        <v/>
      </c>
      <c r="J665" s="91" t="str">
        <f>'94KMInput'!S801</f>
        <v/>
      </c>
      <c r="K665" s="92" t="str">
        <f>'94KMInput'!AD801</f>
        <v/>
      </c>
      <c r="L665" s="93"/>
      <c r="M665" s="94" t="str">
        <f>'94KMInput'!L801</f>
        <v/>
      </c>
      <c r="N665" s="90" t="str">
        <f>IF(M665="","",(IF(Q665='94KMInput'!K801,"","ERROR!")))</f>
        <v/>
      </c>
      <c r="O665" s="95"/>
      <c r="P665" s="96"/>
      <c r="Q665" s="69" t="str">
        <f t="shared" si="20"/>
        <v/>
      </c>
      <c r="R665" s="98"/>
      <c r="S665" s="98"/>
      <c r="T665" s="98"/>
      <c r="U665" s="99"/>
      <c r="V665" s="98"/>
      <c r="W665" s="98"/>
      <c r="X665" s="100" t="str">
        <f t="shared" si="21"/>
        <v/>
      </c>
      <c r="Y665" s="101"/>
      <c r="Z665" s="102"/>
      <c r="AA665" s="102"/>
      <c r="AB665" s="102"/>
      <c r="AC665" s="103" t="str">
        <f>'94KMInput'!T801</f>
        <v/>
      </c>
      <c r="AD665" s="104">
        <f>'94KMInput'!V801-'94KMInput'!U801</f>
        <v>0</v>
      </c>
      <c r="AE665" s="105" t="str">
        <f t="shared" si="4"/>
        <v/>
      </c>
      <c r="AF665" s="106"/>
      <c r="AG665" s="107"/>
      <c r="AH665" s="108" t="str">
        <f>HYPERLINK('94KMInput'!AE800)</f>
        <v/>
      </c>
      <c r="AI665" s="108" t="str">
        <f>HYPERLINK('94KMInput'!AF800)</f>
        <v/>
      </c>
      <c r="AJ665" s="108" t="str">
        <f>HYPERLINK('94KMInput'!AG800)</f>
        <v/>
      </c>
      <c r="AK665" s="108" t="str">
        <f>HYPERLINK('94KMInput'!AH800)</f>
        <v/>
      </c>
      <c r="AL665" s="108" t="str">
        <f>HYPERLINK('94KMInput'!AI800)</f>
        <v/>
      </c>
      <c r="AM665" s="108" t="str">
        <f>HYPERLINK('94KMInput'!AJ800)</f>
        <v/>
      </c>
      <c r="AN665" s="108" t="str">
        <f>HYPERLINK('94KMInput'!AK800)</f>
        <v/>
      </c>
      <c r="AO665" s="108" t="str">
        <f>HYPERLINK('94KMInput'!AL800)</f>
        <v/>
      </c>
      <c r="AP665" s="88"/>
      <c r="AQ665" s="88"/>
      <c r="AR665" s="88"/>
      <c r="AS665" s="88"/>
      <c r="AT665" s="88"/>
      <c r="AU665" s="88"/>
      <c r="AV665" s="88"/>
      <c r="AW665" s="88"/>
      <c r="AX665" s="88"/>
      <c r="AY665" s="88"/>
      <c r="AZ665" s="88"/>
      <c r="BA665" s="88"/>
      <c r="BB665" s="88"/>
      <c r="BC665" s="88"/>
      <c r="BD665" s="88"/>
      <c r="BE665" s="88"/>
      <c r="BF665" s="88"/>
      <c r="BG665" s="88"/>
      <c r="BH665" s="88"/>
      <c r="BI665" s="88"/>
      <c r="BJ665" s="88"/>
      <c r="BK665" s="88"/>
      <c r="BL665" s="88"/>
      <c r="BM665" s="88"/>
      <c r="BN665" s="88"/>
      <c r="BO665" s="88"/>
      <c r="BP665" s="88"/>
      <c r="BQ665" s="88"/>
      <c r="BR665" s="88"/>
      <c r="BS665" s="88"/>
      <c r="BT665" s="88"/>
      <c r="BU665" s="88"/>
      <c r="BV665" s="88"/>
      <c r="BW665" s="88"/>
      <c r="BX665" s="88"/>
      <c r="BY665" s="88"/>
      <c r="BZ665" s="88"/>
      <c r="CA665" s="88"/>
      <c r="CB665" s="88"/>
      <c r="CC665" s="88"/>
      <c r="CD665" s="88"/>
      <c r="CE665" s="88"/>
      <c r="CF665" s="88"/>
      <c r="CG665" s="88"/>
      <c r="CH665" s="88"/>
      <c r="CI665" s="88"/>
      <c r="CJ665" s="88"/>
      <c r="CK665" s="88"/>
      <c r="CL665" s="88"/>
      <c r="CM665" s="88"/>
      <c r="CN665" s="88"/>
      <c r="CO665" s="88"/>
      <c r="CP665" s="88"/>
      <c r="CQ665" s="88"/>
      <c r="CR665" s="88"/>
      <c r="CS665" s="88"/>
      <c r="CT665" s="88"/>
      <c r="CU665" s="88"/>
      <c r="CV665" s="88"/>
      <c r="CW665" s="88"/>
      <c r="CX665" s="88"/>
      <c r="CY665" s="88"/>
      <c r="CZ665" s="88"/>
      <c r="DA665" s="88"/>
      <c r="DB665" s="88"/>
      <c r="DC665" s="88"/>
    </row>
    <row r="666" ht="10.5" customHeight="1">
      <c r="A666" s="87" t="str">
        <f t="shared" si="1"/>
        <v/>
      </c>
      <c r="B666" s="88" t="str">
        <f t="shared" si="2"/>
        <v/>
      </c>
      <c r="C666" s="88" t="str">
        <f t="shared" si="3"/>
        <v/>
      </c>
      <c r="D666" s="89" t="str">
        <f>'94KMInput'!B802</f>
        <v/>
      </c>
      <c r="E666" s="90" t="str">
        <f t="shared" si="19"/>
        <v/>
      </c>
      <c r="F666" s="91" t="str">
        <f>'94KMInput'!H802</f>
        <v/>
      </c>
      <c r="G666" s="90" t="str">
        <f>'94KMInput'!O802</f>
        <v/>
      </c>
      <c r="H666" s="90" t="str">
        <f>'94KMInput'!P802</f>
        <v/>
      </c>
      <c r="I666" s="90" t="str">
        <f>'94KMInput'!R802</f>
        <v/>
      </c>
      <c r="J666" s="91" t="str">
        <f>'94KMInput'!S802</f>
        <v/>
      </c>
      <c r="K666" s="92" t="str">
        <f>'94KMInput'!AD802</f>
        <v/>
      </c>
      <c r="L666" s="93"/>
      <c r="M666" s="94" t="str">
        <f>'94KMInput'!L802</f>
        <v/>
      </c>
      <c r="N666" s="90" t="str">
        <f>IF(M666="","",(IF(Q666='94KMInput'!K802,"","ERROR!")))</f>
        <v/>
      </c>
      <c r="O666" s="95"/>
      <c r="P666" s="96"/>
      <c r="Q666" s="69" t="str">
        <f t="shared" si="20"/>
        <v/>
      </c>
      <c r="R666" s="98"/>
      <c r="S666" s="98"/>
      <c r="T666" s="98"/>
      <c r="U666" s="99"/>
      <c r="V666" s="98"/>
      <c r="W666" s="98"/>
      <c r="X666" s="100" t="str">
        <f t="shared" si="21"/>
        <v/>
      </c>
      <c r="Y666" s="101"/>
      <c r="Z666" s="102"/>
      <c r="AA666" s="102"/>
      <c r="AB666" s="102"/>
      <c r="AC666" s="103" t="str">
        <f>'94KMInput'!T802</f>
        <v/>
      </c>
      <c r="AD666" s="104">
        <f>'94KMInput'!V802-'94KMInput'!U802</f>
        <v>0</v>
      </c>
      <c r="AE666" s="105" t="str">
        <f t="shared" si="4"/>
        <v/>
      </c>
      <c r="AF666" s="106"/>
      <c r="AG666" s="107"/>
      <c r="AH666" s="108" t="str">
        <f>HYPERLINK('94KMInput'!AE801)</f>
        <v/>
      </c>
      <c r="AI666" s="108" t="str">
        <f>HYPERLINK('94KMInput'!AF801)</f>
        <v/>
      </c>
      <c r="AJ666" s="108" t="str">
        <f>HYPERLINK('94KMInput'!AG801)</f>
        <v/>
      </c>
      <c r="AK666" s="108" t="str">
        <f>HYPERLINK('94KMInput'!AH801)</f>
        <v/>
      </c>
      <c r="AL666" s="108" t="str">
        <f>HYPERLINK('94KMInput'!AI801)</f>
        <v/>
      </c>
      <c r="AM666" s="108" t="str">
        <f>HYPERLINK('94KMInput'!AJ801)</f>
        <v/>
      </c>
      <c r="AN666" s="108" t="str">
        <f>HYPERLINK('94KMInput'!AK801)</f>
        <v/>
      </c>
      <c r="AO666" s="108" t="str">
        <f>HYPERLINK('94KMInput'!AL801)</f>
        <v/>
      </c>
      <c r="AP666" s="88"/>
      <c r="AQ666" s="88"/>
      <c r="AR666" s="88"/>
      <c r="AS666" s="88"/>
      <c r="AT666" s="88"/>
      <c r="AU666" s="88"/>
      <c r="AV666" s="88"/>
      <c r="AW666" s="88"/>
      <c r="AX666" s="88"/>
      <c r="AY666" s="88"/>
      <c r="AZ666" s="88"/>
      <c r="BA666" s="88"/>
      <c r="BB666" s="88"/>
      <c r="BC666" s="88"/>
      <c r="BD666" s="88"/>
      <c r="BE666" s="88"/>
      <c r="BF666" s="88"/>
      <c r="BG666" s="88"/>
      <c r="BH666" s="88"/>
      <c r="BI666" s="88"/>
      <c r="BJ666" s="88"/>
      <c r="BK666" s="88"/>
      <c r="BL666" s="88"/>
      <c r="BM666" s="88"/>
      <c r="BN666" s="88"/>
      <c r="BO666" s="88"/>
      <c r="BP666" s="88"/>
      <c r="BQ666" s="88"/>
      <c r="BR666" s="88"/>
      <c r="BS666" s="88"/>
      <c r="BT666" s="88"/>
      <c r="BU666" s="88"/>
      <c r="BV666" s="88"/>
      <c r="BW666" s="88"/>
      <c r="BX666" s="88"/>
      <c r="BY666" s="88"/>
      <c r="BZ666" s="88"/>
      <c r="CA666" s="88"/>
      <c r="CB666" s="88"/>
      <c r="CC666" s="88"/>
      <c r="CD666" s="88"/>
      <c r="CE666" s="88"/>
      <c r="CF666" s="88"/>
      <c r="CG666" s="88"/>
      <c r="CH666" s="88"/>
      <c r="CI666" s="88"/>
      <c r="CJ666" s="88"/>
      <c r="CK666" s="88"/>
      <c r="CL666" s="88"/>
      <c r="CM666" s="88"/>
      <c r="CN666" s="88"/>
      <c r="CO666" s="88"/>
      <c r="CP666" s="88"/>
      <c r="CQ666" s="88"/>
      <c r="CR666" s="88"/>
      <c r="CS666" s="88"/>
      <c r="CT666" s="88"/>
      <c r="CU666" s="88"/>
      <c r="CV666" s="88"/>
      <c r="CW666" s="88"/>
      <c r="CX666" s="88"/>
      <c r="CY666" s="88"/>
      <c r="CZ666" s="88"/>
      <c r="DA666" s="88"/>
      <c r="DB666" s="88"/>
      <c r="DC666" s="88"/>
    </row>
    <row r="667" ht="10.5" customHeight="1">
      <c r="A667" s="87" t="str">
        <f t="shared" si="1"/>
        <v/>
      </c>
      <c r="B667" s="88" t="str">
        <f t="shared" si="2"/>
        <v/>
      </c>
      <c r="C667" s="88" t="str">
        <f t="shared" si="3"/>
        <v/>
      </c>
      <c r="D667" s="89" t="str">
        <f>'94KMInput'!B803</f>
        <v/>
      </c>
      <c r="E667" s="90" t="str">
        <f t="shared" si="19"/>
        <v/>
      </c>
      <c r="F667" s="91" t="str">
        <f>'94KMInput'!H803</f>
        <v/>
      </c>
      <c r="G667" s="90" t="str">
        <f>'94KMInput'!O803</f>
        <v/>
      </c>
      <c r="H667" s="90" t="str">
        <f>'94KMInput'!P803</f>
        <v/>
      </c>
      <c r="I667" s="90" t="str">
        <f>'94KMInput'!R803</f>
        <v/>
      </c>
      <c r="J667" s="91" t="str">
        <f>'94KMInput'!S803</f>
        <v/>
      </c>
      <c r="K667" s="92" t="str">
        <f>'94KMInput'!AD803</f>
        <v/>
      </c>
      <c r="L667" s="93"/>
      <c r="M667" s="94" t="str">
        <f>'94KMInput'!L803</f>
        <v/>
      </c>
      <c r="N667" s="90" t="str">
        <f>IF(M667="","",(IF(Q667='94KMInput'!K803,"","ERROR!")))</f>
        <v/>
      </c>
      <c r="O667" s="95"/>
      <c r="P667" s="96"/>
      <c r="Q667" s="69" t="str">
        <f t="shared" si="20"/>
        <v/>
      </c>
      <c r="R667" s="98"/>
      <c r="S667" s="98"/>
      <c r="T667" s="98"/>
      <c r="U667" s="99"/>
      <c r="V667" s="98"/>
      <c r="W667" s="98"/>
      <c r="X667" s="100" t="str">
        <f t="shared" si="21"/>
        <v/>
      </c>
      <c r="Y667" s="101"/>
      <c r="Z667" s="102"/>
      <c r="AA667" s="102"/>
      <c r="AB667" s="102"/>
      <c r="AC667" s="103" t="str">
        <f>'94KMInput'!T803</f>
        <v/>
      </c>
      <c r="AD667" s="104">
        <f>'94KMInput'!V803-'94KMInput'!U803</f>
        <v>0</v>
      </c>
      <c r="AE667" s="105" t="str">
        <f t="shared" si="4"/>
        <v/>
      </c>
      <c r="AF667" s="106"/>
      <c r="AG667" s="107"/>
      <c r="AH667" s="108" t="str">
        <f>HYPERLINK('94KMInput'!AE802)</f>
        <v/>
      </c>
      <c r="AI667" s="108" t="str">
        <f>HYPERLINK('94KMInput'!AF802)</f>
        <v/>
      </c>
      <c r="AJ667" s="108" t="str">
        <f>HYPERLINK('94KMInput'!AG802)</f>
        <v/>
      </c>
      <c r="AK667" s="108" t="str">
        <f>HYPERLINK('94KMInput'!AH802)</f>
        <v/>
      </c>
      <c r="AL667" s="108" t="str">
        <f>HYPERLINK('94KMInput'!AI802)</f>
        <v/>
      </c>
      <c r="AM667" s="108" t="str">
        <f>HYPERLINK('94KMInput'!AJ802)</f>
        <v/>
      </c>
      <c r="AN667" s="108" t="str">
        <f>HYPERLINK('94KMInput'!AK802)</f>
        <v/>
      </c>
      <c r="AO667" s="108" t="str">
        <f>HYPERLINK('94KMInput'!AL802)</f>
        <v/>
      </c>
      <c r="AP667" s="88"/>
      <c r="AQ667" s="88"/>
      <c r="AR667" s="88"/>
      <c r="AS667" s="88"/>
      <c r="AT667" s="88"/>
      <c r="AU667" s="88"/>
      <c r="AV667" s="88"/>
      <c r="AW667" s="88"/>
      <c r="AX667" s="88"/>
      <c r="AY667" s="88"/>
      <c r="AZ667" s="88"/>
      <c r="BA667" s="88"/>
      <c r="BB667" s="88"/>
      <c r="BC667" s="88"/>
      <c r="BD667" s="88"/>
      <c r="BE667" s="88"/>
      <c r="BF667" s="88"/>
      <c r="BG667" s="88"/>
      <c r="BH667" s="88"/>
      <c r="BI667" s="88"/>
      <c r="BJ667" s="88"/>
      <c r="BK667" s="88"/>
      <c r="BL667" s="88"/>
      <c r="BM667" s="88"/>
      <c r="BN667" s="88"/>
      <c r="BO667" s="88"/>
      <c r="BP667" s="88"/>
      <c r="BQ667" s="88"/>
      <c r="BR667" s="88"/>
      <c r="BS667" s="88"/>
      <c r="BT667" s="88"/>
      <c r="BU667" s="88"/>
      <c r="BV667" s="88"/>
      <c r="BW667" s="88"/>
      <c r="BX667" s="88"/>
      <c r="BY667" s="88"/>
      <c r="BZ667" s="88"/>
      <c r="CA667" s="88"/>
      <c r="CB667" s="88"/>
      <c r="CC667" s="88"/>
      <c r="CD667" s="88"/>
      <c r="CE667" s="88"/>
      <c r="CF667" s="88"/>
      <c r="CG667" s="88"/>
      <c r="CH667" s="88"/>
      <c r="CI667" s="88"/>
      <c r="CJ667" s="88"/>
      <c r="CK667" s="88"/>
      <c r="CL667" s="88"/>
      <c r="CM667" s="88"/>
      <c r="CN667" s="88"/>
      <c r="CO667" s="88"/>
      <c r="CP667" s="88"/>
      <c r="CQ667" s="88"/>
      <c r="CR667" s="88"/>
      <c r="CS667" s="88"/>
      <c r="CT667" s="88"/>
      <c r="CU667" s="88"/>
      <c r="CV667" s="88"/>
      <c r="CW667" s="88"/>
      <c r="CX667" s="88"/>
      <c r="CY667" s="88"/>
      <c r="CZ667" s="88"/>
      <c r="DA667" s="88"/>
      <c r="DB667" s="88"/>
      <c r="DC667" s="88"/>
    </row>
    <row r="668" ht="10.5" customHeight="1">
      <c r="A668" s="87" t="str">
        <f t="shared" si="1"/>
        <v/>
      </c>
      <c r="B668" s="88" t="str">
        <f t="shared" si="2"/>
        <v/>
      </c>
      <c r="C668" s="88" t="str">
        <f t="shared" si="3"/>
        <v/>
      </c>
      <c r="D668" s="89" t="str">
        <f>'94KMInput'!B804</f>
        <v/>
      </c>
      <c r="E668" s="90" t="str">
        <f t="shared" si="19"/>
        <v/>
      </c>
      <c r="F668" s="91" t="str">
        <f>'94KMInput'!H804</f>
        <v/>
      </c>
      <c r="G668" s="90" t="str">
        <f>'94KMInput'!O804</f>
        <v/>
      </c>
      <c r="H668" s="90" t="str">
        <f>'94KMInput'!P804</f>
        <v/>
      </c>
      <c r="I668" s="90" t="str">
        <f>'94KMInput'!R804</f>
        <v/>
      </c>
      <c r="J668" s="91" t="str">
        <f>'94KMInput'!S804</f>
        <v/>
      </c>
      <c r="K668" s="92" t="str">
        <f>'94KMInput'!AD804</f>
        <v/>
      </c>
      <c r="L668" s="93"/>
      <c r="M668" s="94" t="str">
        <f>'94KMInput'!L804</f>
        <v/>
      </c>
      <c r="N668" s="90" t="str">
        <f>IF(M668="","",(IF(Q668='94KMInput'!K804,"","ERROR!")))</f>
        <v/>
      </c>
      <c r="O668" s="95"/>
      <c r="P668" s="96"/>
      <c r="Q668" s="69" t="str">
        <f t="shared" si="20"/>
        <v/>
      </c>
      <c r="R668" s="98"/>
      <c r="S668" s="98"/>
      <c r="T668" s="98"/>
      <c r="U668" s="99"/>
      <c r="V668" s="98"/>
      <c r="W668" s="98"/>
      <c r="X668" s="100" t="str">
        <f t="shared" si="21"/>
        <v/>
      </c>
      <c r="Y668" s="101"/>
      <c r="Z668" s="102"/>
      <c r="AA668" s="102"/>
      <c r="AB668" s="102"/>
      <c r="AC668" s="103" t="str">
        <f>'94KMInput'!T804</f>
        <v/>
      </c>
      <c r="AD668" s="104">
        <f>'94KMInput'!V804-'94KMInput'!U804</f>
        <v>0</v>
      </c>
      <c r="AE668" s="105" t="str">
        <f t="shared" si="4"/>
        <v/>
      </c>
      <c r="AF668" s="106"/>
      <c r="AG668" s="107"/>
      <c r="AH668" s="108" t="str">
        <f>HYPERLINK('94KMInput'!AE803)</f>
        <v/>
      </c>
      <c r="AI668" s="108" t="str">
        <f>HYPERLINK('94KMInput'!AF803)</f>
        <v/>
      </c>
      <c r="AJ668" s="108" t="str">
        <f>HYPERLINK('94KMInput'!AG803)</f>
        <v/>
      </c>
      <c r="AK668" s="108" t="str">
        <f>HYPERLINK('94KMInput'!AH803)</f>
        <v/>
      </c>
      <c r="AL668" s="108" t="str">
        <f>HYPERLINK('94KMInput'!AI803)</f>
        <v/>
      </c>
      <c r="AM668" s="108" t="str">
        <f>HYPERLINK('94KMInput'!AJ803)</f>
        <v/>
      </c>
      <c r="AN668" s="108" t="str">
        <f>HYPERLINK('94KMInput'!AK803)</f>
        <v/>
      </c>
      <c r="AO668" s="108" t="str">
        <f>HYPERLINK('94KMInput'!AL803)</f>
        <v/>
      </c>
      <c r="AP668" s="88"/>
      <c r="AQ668" s="88"/>
      <c r="AR668" s="88"/>
      <c r="AS668" s="88"/>
      <c r="AT668" s="88"/>
      <c r="AU668" s="88"/>
      <c r="AV668" s="88"/>
      <c r="AW668" s="88"/>
      <c r="AX668" s="88"/>
      <c r="AY668" s="88"/>
      <c r="AZ668" s="88"/>
      <c r="BA668" s="88"/>
      <c r="BB668" s="88"/>
      <c r="BC668" s="88"/>
      <c r="BD668" s="88"/>
      <c r="BE668" s="88"/>
      <c r="BF668" s="88"/>
      <c r="BG668" s="88"/>
      <c r="BH668" s="88"/>
      <c r="BI668" s="88"/>
      <c r="BJ668" s="88"/>
      <c r="BK668" s="88"/>
      <c r="BL668" s="88"/>
      <c r="BM668" s="88"/>
      <c r="BN668" s="88"/>
      <c r="BO668" s="88"/>
      <c r="BP668" s="88"/>
      <c r="BQ668" s="88"/>
      <c r="BR668" s="88"/>
      <c r="BS668" s="88"/>
      <c r="BT668" s="88"/>
      <c r="BU668" s="88"/>
      <c r="BV668" s="88"/>
      <c r="BW668" s="88"/>
      <c r="BX668" s="88"/>
      <c r="BY668" s="88"/>
      <c r="BZ668" s="88"/>
      <c r="CA668" s="88"/>
      <c r="CB668" s="88"/>
      <c r="CC668" s="88"/>
      <c r="CD668" s="88"/>
      <c r="CE668" s="88"/>
      <c r="CF668" s="88"/>
      <c r="CG668" s="88"/>
      <c r="CH668" s="88"/>
      <c r="CI668" s="88"/>
      <c r="CJ668" s="88"/>
      <c r="CK668" s="88"/>
      <c r="CL668" s="88"/>
      <c r="CM668" s="88"/>
      <c r="CN668" s="88"/>
      <c r="CO668" s="88"/>
      <c r="CP668" s="88"/>
      <c r="CQ668" s="88"/>
      <c r="CR668" s="88"/>
      <c r="CS668" s="88"/>
      <c r="CT668" s="88"/>
      <c r="CU668" s="88"/>
      <c r="CV668" s="88"/>
      <c r="CW668" s="88"/>
      <c r="CX668" s="88"/>
      <c r="CY668" s="88"/>
      <c r="CZ668" s="88"/>
      <c r="DA668" s="88"/>
      <c r="DB668" s="88"/>
      <c r="DC668" s="88"/>
    </row>
    <row r="669" ht="10.5" customHeight="1">
      <c r="A669" s="87" t="str">
        <f t="shared" si="1"/>
        <v/>
      </c>
      <c r="B669" s="88" t="str">
        <f t="shared" si="2"/>
        <v/>
      </c>
      <c r="C669" s="88" t="str">
        <f t="shared" si="3"/>
        <v/>
      </c>
      <c r="D669" s="89" t="str">
        <f>'94KMInput'!B805</f>
        <v/>
      </c>
      <c r="E669" s="90" t="str">
        <f t="shared" si="19"/>
        <v/>
      </c>
      <c r="F669" s="91" t="str">
        <f>'94KMInput'!H805</f>
        <v/>
      </c>
      <c r="G669" s="90" t="str">
        <f>'94KMInput'!O805</f>
        <v/>
      </c>
      <c r="H669" s="90" t="str">
        <f>'94KMInput'!P805</f>
        <v/>
      </c>
      <c r="I669" s="90" t="str">
        <f>'94KMInput'!R805</f>
        <v/>
      </c>
      <c r="J669" s="91" t="str">
        <f>'94KMInput'!S805</f>
        <v/>
      </c>
      <c r="K669" s="92" t="str">
        <f>'94KMInput'!AD805</f>
        <v/>
      </c>
      <c r="L669" s="93"/>
      <c r="M669" s="94" t="str">
        <f>'94KMInput'!L805</f>
        <v/>
      </c>
      <c r="N669" s="90" t="str">
        <f>IF(M669="","",(IF(Q669='94KMInput'!K805,"","ERROR!")))</f>
        <v/>
      </c>
      <c r="O669" s="95"/>
      <c r="P669" s="96"/>
      <c r="Q669" s="69" t="str">
        <f t="shared" si="20"/>
        <v/>
      </c>
      <c r="R669" s="98"/>
      <c r="S669" s="98"/>
      <c r="T669" s="98"/>
      <c r="U669" s="99"/>
      <c r="V669" s="98"/>
      <c r="W669" s="98"/>
      <c r="X669" s="100" t="str">
        <f t="shared" si="21"/>
        <v/>
      </c>
      <c r="Y669" s="101"/>
      <c r="Z669" s="102"/>
      <c r="AA669" s="102"/>
      <c r="AB669" s="102"/>
      <c r="AC669" s="103" t="str">
        <f>'94KMInput'!T805</f>
        <v/>
      </c>
      <c r="AD669" s="104">
        <f>'94KMInput'!V805-'94KMInput'!U805</f>
        <v>0</v>
      </c>
      <c r="AE669" s="105" t="str">
        <f t="shared" si="4"/>
        <v/>
      </c>
      <c r="AF669" s="106"/>
      <c r="AG669" s="107"/>
      <c r="AH669" s="108" t="str">
        <f>HYPERLINK('94KMInput'!AE804)</f>
        <v/>
      </c>
      <c r="AI669" s="108" t="str">
        <f>HYPERLINK('94KMInput'!AF804)</f>
        <v/>
      </c>
      <c r="AJ669" s="108" t="str">
        <f>HYPERLINK('94KMInput'!AG804)</f>
        <v/>
      </c>
      <c r="AK669" s="108" t="str">
        <f>HYPERLINK('94KMInput'!AH804)</f>
        <v/>
      </c>
      <c r="AL669" s="108" t="str">
        <f>HYPERLINK('94KMInput'!AI804)</f>
        <v/>
      </c>
      <c r="AM669" s="108" t="str">
        <f>HYPERLINK('94KMInput'!AJ804)</f>
        <v/>
      </c>
      <c r="AN669" s="108" t="str">
        <f>HYPERLINK('94KMInput'!AK804)</f>
        <v/>
      </c>
      <c r="AO669" s="108" t="str">
        <f>HYPERLINK('94KMInput'!AL804)</f>
        <v/>
      </c>
      <c r="AP669" s="88"/>
      <c r="AQ669" s="88"/>
      <c r="AR669" s="88"/>
      <c r="AS669" s="88"/>
      <c r="AT669" s="88"/>
      <c r="AU669" s="88"/>
      <c r="AV669" s="88"/>
      <c r="AW669" s="88"/>
      <c r="AX669" s="88"/>
      <c r="AY669" s="88"/>
      <c r="AZ669" s="88"/>
      <c r="BA669" s="88"/>
      <c r="BB669" s="88"/>
      <c r="BC669" s="88"/>
      <c r="BD669" s="88"/>
      <c r="BE669" s="88"/>
      <c r="BF669" s="88"/>
      <c r="BG669" s="88"/>
      <c r="BH669" s="88"/>
      <c r="BI669" s="88"/>
      <c r="BJ669" s="88"/>
      <c r="BK669" s="88"/>
      <c r="BL669" s="88"/>
      <c r="BM669" s="88"/>
      <c r="BN669" s="88"/>
      <c r="BO669" s="88"/>
      <c r="BP669" s="88"/>
      <c r="BQ669" s="88"/>
      <c r="BR669" s="88"/>
      <c r="BS669" s="88"/>
      <c r="BT669" s="88"/>
      <c r="BU669" s="88"/>
      <c r="BV669" s="88"/>
      <c r="BW669" s="88"/>
      <c r="BX669" s="88"/>
      <c r="BY669" s="88"/>
      <c r="BZ669" s="88"/>
      <c r="CA669" s="88"/>
      <c r="CB669" s="88"/>
      <c r="CC669" s="88"/>
      <c r="CD669" s="88"/>
      <c r="CE669" s="88"/>
      <c r="CF669" s="88"/>
      <c r="CG669" s="88"/>
      <c r="CH669" s="88"/>
      <c r="CI669" s="88"/>
      <c r="CJ669" s="88"/>
      <c r="CK669" s="88"/>
      <c r="CL669" s="88"/>
      <c r="CM669" s="88"/>
      <c r="CN669" s="88"/>
      <c r="CO669" s="88"/>
      <c r="CP669" s="88"/>
      <c r="CQ669" s="88"/>
      <c r="CR669" s="88"/>
      <c r="CS669" s="88"/>
      <c r="CT669" s="88"/>
      <c r="CU669" s="88"/>
      <c r="CV669" s="88"/>
      <c r="CW669" s="88"/>
      <c r="CX669" s="88"/>
      <c r="CY669" s="88"/>
      <c r="CZ669" s="88"/>
      <c r="DA669" s="88"/>
      <c r="DB669" s="88"/>
      <c r="DC669" s="88"/>
    </row>
    <row r="670" ht="10.5" customHeight="1">
      <c r="A670" s="87" t="str">
        <f t="shared" si="1"/>
        <v/>
      </c>
      <c r="B670" s="88" t="str">
        <f t="shared" si="2"/>
        <v/>
      </c>
      <c r="C670" s="88" t="str">
        <f t="shared" si="3"/>
        <v/>
      </c>
      <c r="D670" s="89" t="str">
        <f>'94KMInput'!B806</f>
        <v/>
      </c>
      <c r="E670" s="90" t="str">
        <f t="shared" si="19"/>
        <v/>
      </c>
      <c r="F670" s="91" t="str">
        <f>'94KMInput'!H806</f>
        <v/>
      </c>
      <c r="G670" s="90" t="str">
        <f>'94KMInput'!O806</f>
        <v/>
      </c>
      <c r="H670" s="90" t="str">
        <f>'94KMInput'!P806</f>
        <v/>
      </c>
      <c r="I670" s="90" t="str">
        <f>'94KMInput'!R806</f>
        <v/>
      </c>
      <c r="J670" s="91" t="str">
        <f>'94KMInput'!S806</f>
        <v/>
      </c>
      <c r="K670" s="92" t="str">
        <f>'94KMInput'!AD806</f>
        <v/>
      </c>
      <c r="L670" s="93"/>
      <c r="M670" s="94" t="str">
        <f>'94KMInput'!L806</f>
        <v/>
      </c>
      <c r="N670" s="90" t="str">
        <f>IF(M670="","",(IF(Q670='94KMInput'!K806,"","ERROR!")))</f>
        <v/>
      </c>
      <c r="O670" s="95"/>
      <c r="P670" s="96"/>
      <c r="Q670" s="69" t="str">
        <f t="shared" si="20"/>
        <v/>
      </c>
      <c r="R670" s="98"/>
      <c r="S670" s="98"/>
      <c r="T670" s="98"/>
      <c r="U670" s="99"/>
      <c r="V670" s="98"/>
      <c r="W670" s="98"/>
      <c r="X670" s="100" t="str">
        <f t="shared" si="21"/>
        <v/>
      </c>
      <c r="Y670" s="101"/>
      <c r="Z670" s="102"/>
      <c r="AA670" s="102"/>
      <c r="AB670" s="102"/>
      <c r="AC670" s="103" t="str">
        <f>'94KMInput'!T806</f>
        <v/>
      </c>
      <c r="AD670" s="104">
        <f>'94KMInput'!V806-'94KMInput'!U806</f>
        <v>0</v>
      </c>
      <c r="AE670" s="105" t="str">
        <f t="shared" si="4"/>
        <v/>
      </c>
      <c r="AF670" s="106"/>
      <c r="AG670" s="107"/>
      <c r="AH670" s="108" t="str">
        <f>HYPERLINK('94KMInput'!AE805)</f>
        <v/>
      </c>
      <c r="AI670" s="108" t="str">
        <f>HYPERLINK('94KMInput'!AF805)</f>
        <v/>
      </c>
      <c r="AJ670" s="108" t="str">
        <f>HYPERLINK('94KMInput'!AG805)</f>
        <v/>
      </c>
      <c r="AK670" s="108" t="str">
        <f>HYPERLINK('94KMInput'!AH805)</f>
        <v/>
      </c>
      <c r="AL670" s="108" t="str">
        <f>HYPERLINK('94KMInput'!AI805)</f>
        <v/>
      </c>
      <c r="AM670" s="108" t="str">
        <f>HYPERLINK('94KMInput'!AJ805)</f>
        <v/>
      </c>
      <c r="AN670" s="108" t="str">
        <f>HYPERLINK('94KMInput'!AK805)</f>
        <v/>
      </c>
      <c r="AO670" s="108" t="str">
        <f>HYPERLINK('94KMInput'!AL805)</f>
        <v/>
      </c>
      <c r="AP670" s="88"/>
      <c r="AQ670" s="88"/>
      <c r="AR670" s="88"/>
      <c r="AS670" s="88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88"/>
      <c r="BG670" s="88"/>
      <c r="BH670" s="88"/>
      <c r="BI670" s="88"/>
      <c r="BJ670" s="88"/>
      <c r="BK670" s="88"/>
      <c r="BL670" s="8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88"/>
      <c r="BZ670" s="88"/>
      <c r="CA670" s="88"/>
      <c r="CB670" s="88"/>
      <c r="CC670" s="88"/>
      <c r="CD670" s="88"/>
      <c r="CE670" s="88"/>
      <c r="CF670" s="88"/>
      <c r="CG670" s="88"/>
      <c r="CH670" s="88"/>
      <c r="CI670" s="88"/>
      <c r="CJ670" s="88"/>
      <c r="CK670" s="88"/>
      <c r="CL670" s="88"/>
      <c r="CM670" s="88"/>
      <c r="CN670" s="88"/>
      <c r="CO670" s="88"/>
      <c r="CP670" s="88"/>
      <c r="CQ670" s="88"/>
      <c r="CR670" s="88"/>
      <c r="CS670" s="88"/>
      <c r="CT670" s="88"/>
      <c r="CU670" s="88"/>
      <c r="CV670" s="88"/>
      <c r="CW670" s="88"/>
      <c r="CX670" s="88"/>
      <c r="CY670" s="88"/>
      <c r="CZ670" s="88"/>
      <c r="DA670" s="88"/>
      <c r="DB670" s="88"/>
      <c r="DC670" s="88"/>
    </row>
    <row r="671" ht="10.5" customHeight="1">
      <c r="A671" s="87" t="str">
        <f t="shared" si="1"/>
        <v/>
      </c>
      <c r="B671" s="88" t="str">
        <f t="shared" si="2"/>
        <v/>
      </c>
      <c r="C671" s="88" t="str">
        <f t="shared" si="3"/>
        <v/>
      </c>
      <c r="D671" s="89" t="str">
        <f>'94KMInput'!B807</f>
        <v/>
      </c>
      <c r="E671" s="90" t="str">
        <f t="shared" si="19"/>
        <v/>
      </c>
      <c r="F671" s="91" t="str">
        <f>'94KMInput'!H807</f>
        <v/>
      </c>
      <c r="G671" s="90" t="str">
        <f>'94KMInput'!O807</f>
        <v/>
      </c>
      <c r="H671" s="90" t="str">
        <f>'94KMInput'!P807</f>
        <v/>
      </c>
      <c r="I671" s="90" t="str">
        <f>'94KMInput'!R807</f>
        <v/>
      </c>
      <c r="J671" s="91" t="str">
        <f>'94KMInput'!S807</f>
        <v/>
      </c>
      <c r="K671" s="92" t="str">
        <f>'94KMInput'!AD807</f>
        <v/>
      </c>
      <c r="L671" s="93"/>
      <c r="M671" s="94" t="str">
        <f>'94KMInput'!L807</f>
        <v/>
      </c>
      <c r="N671" s="90" t="str">
        <f>IF(M671="","",(IF(Q671='94KMInput'!K807,"","ERROR!")))</f>
        <v/>
      </c>
      <c r="O671" s="95"/>
      <c r="P671" s="96"/>
      <c r="Q671" s="69" t="str">
        <f t="shared" si="20"/>
        <v/>
      </c>
      <c r="R671" s="98"/>
      <c r="S671" s="98"/>
      <c r="T671" s="98"/>
      <c r="U671" s="99"/>
      <c r="V671" s="98"/>
      <c r="W671" s="98"/>
      <c r="X671" s="100" t="str">
        <f t="shared" si="21"/>
        <v/>
      </c>
      <c r="Y671" s="101"/>
      <c r="Z671" s="102"/>
      <c r="AA671" s="102"/>
      <c r="AB671" s="102"/>
      <c r="AC671" s="103" t="str">
        <f>'94KMInput'!T807</f>
        <v/>
      </c>
      <c r="AD671" s="104">
        <f>'94KMInput'!V807-'94KMInput'!U807</f>
        <v>0</v>
      </c>
      <c r="AE671" s="105" t="str">
        <f t="shared" si="4"/>
        <v/>
      </c>
      <c r="AF671" s="106"/>
      <c r="AG671" s="107"/>
      <c r="AH671" s="108" t="str">
        <f>HYPERLINK('94KMInput'!AE806)</f>
        <v/>
      </c>
      <c r="AI671" s="108" t="str">
        <f>HYPERLINK('94KMInput'!AF806)</f>
        <v/>
      </c>
      <c r="AJ671" s="108" t="str">
        <f>HYPERLINK('94KMInput'!AG806)</f>
        <v/>
      </c>
      <c r="AK671" s="108" t="str">
        <f>HYPERLINK('94KMInput'!AH806)</f>
        <v/>
      </c>
      <c r="AL671" s="108" t="str">
        <f>HYPERLINK('94KMInput'!AI806)</f>
        <v/>
      </c>
      <c r="AM671" s="108" t="str">
        <f>HYPERLINK('94KMInput'!AJ806)</f>
        <v/>
      </c>
      <c r="AN671" s="108" t="str">
        <f>HYPERLINK('94KMInput'!AK806)</f>
        <v/>
      </c>
      <c r="AO671" s="108" t="str">
        <f>HYPERLINK('94KMInput'!AL806)</f>
        <v/>
      </c>
      <c r="AP671" s="88"/>
      <c r="AQ671" s="88"/>
      <c r="AR671" s="88"/>
      <c r="AS671" s="88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88"/>
      <c r="BG671" s="88"/>
      <c r="BH671" s="88"/>
      <c r="BI671" s="88"/>
      <c r="BJ671" s="88"/>
      <c r="BK671" s="88"/>
      <c r="BL671" s="88"/>
      <c r="BM671" s="88"/>
      <c r="BN671" s="88"/>
      <c r="BO671" s="88"/>
      <c r="BP671" s="88"/>
      <c r="BQ671" s="88"/>
      <c r="BR671" s="88"/>
      <c r="BS671" s="88"/>
      <c r="BT671" s="88"/>
      <c r="BU671" s="88"/>
      <c r="BV671" s="88"/>
      <c r="BW671" s="88"/>
      <c r="BX671" s="88"/>
      <c r="BY671" s="88"/>
      <c r="BZ671" s="88"/>
      <c r="CA671" s="88"/>
      <c r="CB671" s="88"/>
      <c r="CC671" s="88"/>
      <c r="CD671" s="88"/>
      <c r="CE671" s="88"/>
      <c r="CF671" s="88"/>
      <c r="CG671" s="88"/>
      <c r="CH671" s="88"/>
      <c r="CI671" s="88"/>
      <c r="CJ671" s="88"/>
      <c r="CK671" s="88"/>
      <c r="CL671" s="88"/>
      <c r="CM671" s="88"/>
      <c r="CN671" s="88"/>
      <c r="CO671" s="88"/>
      <c r="CP671" s="88"/>
      <c r="CQ671" s="88"/>
      <c r="CR671" s="88"/>
      <c r="CS671" s="88"/>
      <c r="CT671" s="88"/>
      <c r="CU671" s="88"/>
      <c r="CV671" s="88"/>
      <c r="CW671" s="88"/>
      <c r="CX671" s="88"/>
      <c r="CY671" s="88"/>
      <c r="CZ671" s="88"/>
      <c r="DA671" s="88"/>
      <c r="DB671" s="88"/>
      <c r="DC671" s="88"/>
    </row>
    <row r="672" ht="10.5" customHeight="1">
      <c r="A672" s="87" t="str">
        <f t="shared" si="1"/>
        <v/>
      </c>
      <c r="B672" s="88" t="str">
        <f t="shared" si="2"/>
        <v/>
      </c>
      <c r="C672" s="88" t="str">
        <f t="shared" si="3"/>
        <v/>
      </c>
      <c r="D672" s="89" t="str">
        <f>'94KMInput'!B808</f>
        <v/>
      </c>
      <c r="E672" s="90" t="str">
        <f t="shared" si="19"/>
        <v/>
      </c>
      <c r="F672" s="91" t="str">
        <f>'94KMInput'!H808</f>
        <v/>
      </c>
      <c r="G672" s="90" t="str">
        <f>'94KMInput'!O808</f>
        <v/>
      </c>
      <c r="H672" s="90" t="str">
        <f>'94KMInput'!P808</f>
        <v/>
      </c>
      <c r="I672" s="90" t="str">
        <f>'94KMInput'!R808</f>
        <v/>
      </c>
      <c r="J672" s="91" t="str">
        <f>'94KMInput'!S808</f>
        <v/>
      </c>
      <c r="K672" s="92" t="str">
        <f>'94KMInput'!AD808</f>
        <v/>
      </c>
      <c r="L672" s="93"/>
      <c r="M672" s="94" t="str">
        <f>'94KMInput'!L808</f>
        <v/>
      </c>
      <c r="N672" s="90" t="str">
        <f>IF(M672="","",(IF(Q672='94KMInput'!K808,"","ERROR!")))</f>
        <v/>
      </c>
      <c r="O672" s="95"/>
      <c r="P672" s="96"/>
      <c r="Q672" s="69" t="str">
        <f t="shared" si="20"/>
        <v/>
      </c>
      <c r="R672" s="98"/>
      <c r="S672" s="98"/>
      <c r="T672" s="98"/>
      <c r="U672" s="99"/>
      <c r="V672" s="98"/>
      <c r="W672" s="98"/>
      <c r="X672" s="100" t="str">
        <f t="shared" si="21"/>
        <v/>
      </c>
      <c r="Y672" s="101"/>
      <c r="Z672" s="102"/>
      <c r="AA672" s="102"/>
      <c r="AB672" s="102"/>
      <c r="AC672" s="103" t="str">
        <f>'94KMInput'!T808</f>
        <v/>
      </c>
      <c r="AD672" s="104">
        <f>'94KMInput'!V808-'94KMInput'!U808</f>
        <v>0</v>
      </c>
      <c r="AE672" s="105" t="str">
        <f t="shared" si="4"/>
        <v/>
      </c>
      <c r="AF672" s="106"/>
      <c r="AG672" s="107"/>
      <c r="AH672" s="108" t="str">
        <f>HYPERLINK('94KMInput'!AE807)</f>
        <v/>
      </c>
      <c r="AI672" s="108" t="str">
        <f>HYPERLINK('94KMInput'!AF807)</f>
        <v/>
      </c>
      <c r="AJ672" s="108" t="str">
        <f>HYPERLINK('94KMInput'!AG807)</f>
        <v/>
      </c>
      <c r="AK672" s="108" t="str">
        <f>HYPERLINK('94KMInput'!AH807)</f>
        <v/>
      </c>
      <c r="AL672" s="108" t="str">
        <f>HYPERLINK('94KMInput'!AI807)</f>
        <v/>
      </c>
      <c r="AM672" s="108" t="str">
        <f>HYPERLINK('94KMInput'!AJ807)</f>
        <v/>
      </c>
      <c r="AN672" s="108" t="str">
        <f>HYPERLINK('94KMInput'!AK807)</f>
        <v/>
      </c>
      <c r="AO672" s="108" t="str">
        <f>HYPERLINK('94KMInput'!AL807)</f>
        <v/>
      </c>
      <c r="AP672" s="88"/>
      <c r="AQ672" s="88"/>
      <c r="AR672" s="88"/>
      <c r="AS672" s="88"/>
      <c r="AT672" s="88"/>
      <c r="AU672" s="88"/>
      <c r="AV672" s="88"/>
      <c r="AW672" s="88"/>
      <c r="AX672" s="88"/>
      <c r="AY672" s="88"/>
      <c r="AZ672" s="88"/>
      <c r="BA672" s="88"/>
      <c r="BB672" s="88"/>
      <c r="BC672" s="88"/>
      <c r="BD672" s="88"/>
      <c r="BE672" s="88"/>
      <c r="BF672" s="88"/>
      <c r="BG672" s="88"/>
      <c r="BH672" s="88"/>
      <c r="BI672" s="88"/>
      <c r="BJ672" s="88"/>
      <c r="BK672" s="88"/>
      <c r="BL672" s="88"/>
      <c r="BM672" s="88"/>
      <c r="BN672" s="88"/>
      <c r="BO672" s="88"/>
      <c r="BP672" s="88"/>
      <c r="BQ672" s="88"/>
      <c r="BR672" s="88"/>
      <c r="BS672" s="88"/>
      <c r="BT672" s="88"/>
      <c r="BU672" s="88"/>
      <c r="BV672" s="88"/>
      <c r="BW672" s="88"/>
      <c r="BX672" s="88"/>
      <c r="BY672" s="88"/>
      <c r="BZ672" s="88"/>
      <c r="CA672" s="88"/>
      <c r="CB672" s="88"/>
      <c r="CC672" s="88"/>
      <c r="CD672" s="88"/>
      <c r="CE672" s="88"/>
      <c r="CF672" s="88"/>
      <c r="CG672" s="88"/>
      <c r="CH672" s="88"/>
      <c r="CI672" s="88"/>
      <c r="CJ672" s="88"/>
      <c r="CK672" s="88"/>
      <c r="CL672" s="88"/>
      <c r="CM672" s="88"/>
      <c r="CN672" s="88"/>
      <c r="CO672" s="88"/>
      <c r="CP672" s="88"/>
      <c r="CQ672" s="88"/>
      <c r="CR672" s="88"/>
      <c r="CS672" s="88"/>
      <c r="CT672" s="88"/>
      <c r="CU672" s="88"/>
      <c r="CV672" s="88"/>
      <c r="CW672" s="88"/>
      <c r="CX672" s="88"/>
      <c r="CY672" s="88"/>
      <c r="CZ672" s="88"/>
      <c r="DA672" s="88"/>
      <c r="DB672" s="88"/>
      <c r="DC672" s="88"/>
    </row>
    <row r="673" ht="10.5" customHeight="1">
      <c r="A673" s="87" t="str">
        <f t="shared" si="1"/>
        <v/>
      </c>
      <c r="B673" s="88" t="str">
        <f t="shared" si="2"/>
        <v/>
      </c>
      <c r="C673" s="88" t="str">
        <f t="shared" si="3"/>
        <v/>
      </c>
      <c r="D673" s="89" t="str">
        <f>'94KMInput'!B809</f>
        <v/>
      </c>
      <c r="E673" s="90" t="str">
        <f t="shared" si="19"/>
        <v/>
      </c>
      <c r="F673" s="91" t="str">
        <f>'94KMInput'!H809</f>
        <v/>
      </c>
      <c r="G673" s="90" t="str">
        <f>'94KMInput'!O809</f>
        <v/>
      </c>
      <c r="H673" s="90" t="str">
        <f>'94KMInput'!P809</f>
        <v/>
      </c>
      <c r="I673" s="90" t="str">
        <f>'94KMInput'!R809</f>
        <v/>
      </c>
      <c r="J673" s="91" t="str">
        <f>'94KMInput'!S809</f>
        <v/>
      </c>
      <c r="K673" s="92" t="str">
        <f>'94KMInput'!AD809</f>
        <v/>
      </c>
      <c r="L673" s="93"/>
      <c r="M673" s="94" t="str">
        <f>'94KMInput'!L809</f>
        <v/>
      </c>
      <c r="N673" s="90" t="str">
        <f>IF(M673="","",(IF(Q673='94KMInput'!K809,"","ERROR!")))</f>
        <v/>
      </c>
      <c r="O673" s="95"/>
      <c r="P673" s="96"/>
      <c r="Q673" s="69" t="str">
        <f t="shared" si="20"/>
        <v/>
      </c>
      <c r="R673" s="98"/>
      <c r="S673" s="98"/>
      <c r="T673" s="98"/>
      <c r="U673" s="99"/>
      <c r="V673" s="98"/>
      <c r="W673" s="98"/>
      <c r="X673" s="100" t="str">
        <f t="shared" si="21"/>
        <v/>
      </c>
      <c r="Y673" s="101"/>
      <c r="Z673" s="102"/>
      <c r="AA673" s="102"/>
      <c r="AB673" s="102"/>
      <c r="AC673" s="103" t="str">
        <f>'94KMInput'!T809</f>
        <v/>
      </c>
      <c r="AD673" s="104">
        <f>'94KMInput'!V809-'94KMInput'!U809</f>
        <v>0</v>
      </c>
      <c r="AE673" s="105" t="str">
        <f t="shared" si="4"/>
        <v/>
      </c>
      <c r="AF673" s="106"/>
      <c r="AG673" s="107"/>
      <c r="AH673" s="108" t="str">
        <f>HYPERLINK('94KMInput'!AE808)</f>
        <v/>
      </c>
      <c r="AI673" s="108" t="str">
        <f>HYPERLINK('94KMInput'!AF808)</f>
        <v/>
      </c>
      <c r="AJ673" s="108" t="str">
        <f>HYPERLINK('94KMInput'!AG808)</f>
        <v/>
      </c>
      <c r="AK673" s="108" t="str">
        <f>HYPERLINK('94KMInput'!AH808)</f>
        <v/>
      </c>
      <c r="AL673" s="108" t="str">
        <f>HYPERLINK('94KMInput'!AI808)</f>
        <v/>
      </c>
      <c r="AM673" s="108" t="str">
        <f>HYPERLINK('94KMInput'!AJ808)</f>
        <v/>
      </c>
      <c r="AN673" s="108" t="str">
        <f>HYPERLINK('94KMInput'!AK808)</f>
        <v/>
      </c>
      <c r="AO673" s="108" t="str">
        <f>HYPERLINK('94KMInput'!AL808)</f>
        <v/>
      </c>
      <c r="AP673" s="88"/>
      <c r="AQ673" s="88"/>
      <c r="AR673" s="88"/>
      <c r="AS673" s="88"/>
      <c r="AT673" s="88"/>
      <c r="AU673" s="88"/>
      <c r="AV673" s="88"/>
      <c r="AW673" s="88"/>
      <c r="AX673" s="88"/>
      <c r="AY673" s="88"/>
      <c r="AZ673" s="88"/>
      <c r="BA673" s="88"/>
      <c r="BB673" s="88"/>
      <c r="BC673" s="88"/>
      <c r="BD673" s="88"/>
      <c r="BE673" s="88"/>
      <c r="BF673" s="88"/>
      <c r="BG673" s="88"/>
      <c r="BH673" s="88"/>
      <c r="BI673" s="88"/>
      <c r="BJ673" s="88"/>
      <c r="BK673" s="88"/>
      <c r="BL673" s="88"/>
      <c r="BM673" s="88"/>
      <c r="BN673" s="88"/>
      <c r="BO673" s="88"/>
      <c r="BP673" s="88"/>
      <c r="BQ673" s="88"/>
      <c r="BR673" s="88"/>
      <c r="BS673" s="88"/>
      <c r="BT673" s="88"/>
      <c r="BU673" s="88"/>
      <c r="BV673" s="88"/>
      <c r="BW673" s="88"/>
      <c r="BX673" s="88"/>
      <c r="BY673" s="88"/>
      <c r="BZ673" s="88"/>
      <c r="CA673" s="88"/>
      <c r="CB673" s="88"/>
      <c r="CC673" s="88"/>
      <c r="CD673" s="88"/>
      <c r="CE673" s="88"/>
      <c r="CF673" s="88"/>
      <c r="CG673" s="88"/>
      <c r="CH673" s="88"/>
      <c r="CI673" s="88"/>
      <c r="CJ673" s="88"/>
      <c r="CK673" s="88"/>
      <c r="CL673" s="88"/>
      <c r="CM673" s="88"/>
      <c r="CN673" s="88"/>
      <c r="CO673" s="88"/>
      <c r="CP673" s="88"/>
      <c r="CQ673" s="88"/>
      <c r="CR673" s="88"/>
      <c r="CS673" s="88"/>
      <c r="CT673" s="88"/>
      <c r="CU673" s="88"/>
      <c r="CV673" s="88"/>
      <c r="CW673" s="88"/>
      <c r="CX673" s="88"/>
      <c r="CY673" s="88"/>
      <c r="CZ673" s="88"/>
      <c r="DA673" s="88"/>
      <c r="DB673" s="88"/>
      <c r="DC673" s="88"/>
    </row>
    <row r="674" ht="10.5" customHeight="1">
      <c r="A674" s="87" t="str">
        <f t="shared" si="1"/>
        <v/>
      </c>
      <c r="B674" s="88" t="str">
        <f t="shared" si="2"/>
        <v/>
      </c>
      <c r="C674" s="88" t="str">
        <f t="shared" si="3"/>
        <v/>
      </c>
      <c r="D674" s="89" t="str">
        <f>'94KMInput'!B810</f>
        <v/>
      </c>
      <c r="E674" s="90" t="str">
        <f t="shared" si="19"/>
        <v/>
      </c>
      <c r="F674" s="91" t="str">
        <f>'94KMInput'!H810</f>
        <v/>
      </c>
      <c r="G674" s="90" t="str">
        <f>'94KMInput'!O810</f>
        <v/>
      </c>
      <c r="H674" s="90" t="str">
        <f>'94KMInput'!P810</f>
        <v/>
      </c>
      <c r="I674" s="90" t="str">
        <f>'94KMInput'!R810</f>
        <v/>
      </c>
      <c r="J674" s="91" t="str">
        <f>'94KMInput'!S810</f>
        <v/>
      </c>
      <c r="K674" s="92" t="str">
        <f>'94KMInput'!AD810</f>
        <v/>
      </c>
      <c r="L674" s="93"/>
      <c r="M674" s="94" t="str">
        <f>'94KMInput'!L810</f>
        <v/>
      </c>
      <c r="N674" s="90" t="str">
        <f>IF(M674="","",(IF(Q674='94KMInput'!K810,"","ERROR!")))</f>
        <v/>
      </c>
      <c r="O674" s="95"/>
      <c r="P674" s="96"/>
      <c r="Q674" s="69" t="str">
        <f t="shared" si="20"/>
        <v/>
      </c>
      <c r="R674" s="98"/>
      <c r="S674" s="98"/>
      <c r="T674" s="98"/>
      <c r="U674" s="99"/>
      <c r="V674" s="98"/>
      <c r="W674" s="98"/>
      <c r="X674" s="100" t="str">
        <f t="shared" si="21"/>
        <v/>
      </c>
      <c r="Y674" s="101"/>
      <c r="Z674" s="102"/>
      <c r="AA674" s="102"/>
      <c r="AB674" s="102"/>
      <c r="AC674" s="103" t="str">
        <f>'94KMInput'!T810</f>
        <v/>
      </c>
      <c r="AD674" s="104">
        <f>'94KMInput'!V810-'94KMInput'!U810</f>
        <v>0</v>
      </c>
      <c r="AE674" s="105" t="str">
        <f t="shared" si="4"/>
        <v/>
      </c>
      <c r="AF674" s="106"/>
      <c r="AG674" s="107"/>
      <c r="AH674" s="108" t="str">
        <f>HYPERLINK('94KMInput'!AE809)</f>
        <v/>
      </c>
      <c r="AI674" s="108" t="str">
        <f>HYPERLINK('94KMInput'!AF809)</f>
        <v/>
      </c>
      <c r="AJ674" s="108" t="str">
        <f>HYPERLINK('94KMInput'!AG809)</f>
        <v/>
      </c>
      <c r="AK674" s="108" t="str">
        <f>HYPERLINK('94KMInput'!AH809)</f>
        <v/>
      </c>
      <c r="AL674" s="108" t="str">
        <f>HYPERLINK('94KMInput'!AI809)</f>
        <v/>
      </c>
      <c r="AM674" s="108" t="str">
        <f>HYPERLINK('94KMInput'!AJ809)</f>
        <v/>
      </c>
      <c r="AN674" s="108" t="str">
        <f>HYPERLINK('94KMInput'!AK809)</f>
        <v/>
      </c>
      <c r="AO674" s="108" t="str">
        <f>HYPERLINK('94KMInput'!AL809)</f>
        <v/>
      </c>
      <c r="AP674" s="88"/>
      <c r="AQ674" s="88"/>
      <c r="AR674" s="88"/>
      <c r="AS674" s="88"/>
      <c r="AT674" s="88"/>
      <c r="AU674" s="88"/>
      <c r="AV674" s="88"/>
      <c r="AW674" s="88"/>
      <c r="AX674" s="88"/>
      <c r="AY674" s="88"/>
      <c r="AZ674" s="88"/>
      <c r="BA674" s="88"/>
      <c r="BB674" s="88"/>
      <c r="BC674" s="88"/>
      <c r="BD674" s="88"/>
      <c r="BE674" s="88"/>
      <c r="BF674" s="88"/>
      <c r="BG674" s="88"/>
      <c r="BH674" s="88"/>
      <c r="BI674" s="88"/>
      <c r="BJ674" s="88"/>
      <c r="BK674" s="88"/>
      <c r="BL674" s="88"/>
      <c r="BM674" s="88"/>
      <c r="BN674" s="88"/>
      <c r="BO674" s="88"/>
      <c r="BP674" s="88"/>
      <c r="BQ674" s="88"/>
      <c r="BR674" s="88"/>
      <c r="BS674" s="88"/>
      <c r="BT674" s="88"/>
      <c r="BU674" s="88"/>
      <c r="BV674" s="88"/>
      <c r="BW674" s="88"/>
      <c r="BX674" s="88"/>
      <c r="BY674" s="88"/>
      <c r="BZ674" s="88"/>
      <c r="CA674" s="88"/>
      <c r="CB674" s="88"/>
      <c r="CC674" s="88"/>
      <c r="CD674" s="88"/>
      <c r="CE674" s="88"/>
      <c r="CF674" s="88"/>
      <c r="CG674" s="88"/>
      <c r="CH674" s="88"/>
      <c r="CI674" s="88"/>
      <c r="CJ674" s="88"/>
      <c r="CK674" s="88"/>
      <c r="CL674" s="88"/>
      <c r="CM674" s="88"/>
      <c r="CN674" s="88"/>
      <c r="CO674" s="88"/>
      <c r="CP674" s="88"/>
      <c r="CQ674" s="88"/>
      <c r="CR674" s="88"/>
      <c r="CS674" s="88"/>
      <c r="CT674" s="88"/>
      <c r="CU674" s="88"/>
      <c r="CV674" s="88"/>
      <c r="CW674" s="88"/>
      <c r="CX674" s="88"/>
      <c r="CY674" s="88"/>
      <c r="CZ674" s="88"/>
      <c r="DA674" s="88"/>
      <c r="DB674" s="88"/>
      <c r="DC674" s="88"/>
    </row>
    <row r="675" ht="10.5" customHeight="1">
      <c r="A675" s="87" t="s">
        <v>196</v>
      </c>
      <c r="B675" s="88" t="str">
        <f t="shared" si="2"/>
        <v/>
      </c>
      <c r="C675" s="88" t="str">
        <f t="shared" si="3"/>
        <v/>
      </c>
      <c r="D675" s="89" t="str">
        <f>'94KMInput'!B811</f>
        <v/>
      </c>
      <c r="E675" s="90" t="str">
        <f t="shared" si="19"/>
        <v/>
      </c>
      <c r="F675" s="91" t="str">
        <f>'94KMInput'!H811</f>
        <v/>
      </c>
      <c r="G675" s="90" t="str">
        <f>'94KMInput'!O811</f>
        <v/>
      </c>
      <c r="H675" s="90" t="str">
        <f>'94KMInput'!P811</f>
        <v/>
      </c>
      <c r="I675" s="90" t="str">
        <f>'94KMInput'!R811</f>
        <v/>
      </c>
      <c r="J675" s="91" t="str">
        <f>'94KMInput'!S811</f>
        <v/>
      </c>
      <c r="K675" s="92" t="str">
        <f>'94KMInput'!AD811</f>
        <v/>
      </c>
      <c r="L675" s="93"/>
      <c r="M675" s="94" t="str">
        <f>'94KMInput'!L811</f>
        <v/>
      </c>
      <c r="N675" s="90" t="str">
        <f>IF(M675="","",(IF(Q675='94KMInput'!K811,"","ERROR!")))</f>
        <v/>
      </c>
      <c r="O675" s="95"/>
      <c r="P675" s="96"/>
      <c r="Q675" s="69" t="str">
        <f t="shared" si="20"/>
        <v/>
      </c>
      <c r="R675" s="98"/>
      <c r="S675" s="98"/>
      <c r="T675" s="98"/>
      <c r="U675" s="99"/>
      <c r="V675" s="98"/>
      <c r="W675" s="98"/>
      <c r="X675" s="100" t="str">
        <f t="shared" si="21"/>
        <v/>
      </c>
      <c r="Y675" s="101"/>
      <c r="Z675" s="102"/>
      <c r="AA675" s="102"/>
      <c r="AB675" s="102"/>
      <c r="AC675" s="103" t="str">
        <f>'94KMInput'!T811</f>
        <v/>
      </c>
      <c r="AD675" s="104">
        <f>'94KMInput'!V811-'94KMInput'!U811</f>
        <v>0</v>
      </c>
      <c r="AE675" s="105" t="str">
        <f t="shared" si="4"/>
        <v/>
      </c>
      <c r="AF675" s="106"/>
      <c r="AG675" s="107"/>
      <c r="AH675" s="108" t="str">
        <f>HYPERLINK('94KMInput'!AE810)</f>
        <v/>
      </c>
      <c r="AI675" s="108" t="str">
        <f>HYPERLINK('94KMInput'!AF810)</f>
        <v/>
      </c>
      <c r="AJ675" s="108" t="str">
        <f>HYPERLINK('94KMInput'!AG810)</f>
        <v/>
      </c>
      <c r="AK675" s="108" t="str">
        <f>HYPERLINK('94KMInput'!AH810)</f>
        <v/>
      </c>
      <c r="AL675" s="108" t="str">
        <f>HYPERLINK('94KMInput'!AI810)</f>
        <v/>
      </c>
      <c r="AM675" s="108" t="str">
        <f>HYPERLINK('94KMInput'!AJ810)</f>
        <v/>
      </c>
      <c r="AN675" s="108" t="str">
        <f>HYPERLINK('94KMInput'!AK810)</f>
        <v/>
      </c>
      <c r="AO675" s="108" t="str">
        <f>HYPERLINK('94KMInput'!AL810)</f>
        <v/>
      </c>
      <c r="AP675" s="88"/>
      <c r="AQ675" s="88"/>
      <c r="AR675" s="88"/>
      <c r="AS675" s="88"/>
      <c r="AT675" s="88"/>
      <c r="AU675" s="88"/>
      <c r="AV675" s="88"/>
      <c r="AW675" s="88"/>
      <c r="AX675" s="88"/>
      <c r="AY675" s="88"/>
      <c r="AZ675" s="88"/>
      <c r="BA675" s="88"/>
      <c r="BB675" s="88"/>
      <c r="BC675" s="88"/>
      <c r="BD675" s="88"/>
      <c r="BE675" s="88"/>
      <c r="BF675" s="88"/>
      <c r="BG675" s="88"/>
      <c r="BH675" s="88"/>
      <c r="BI675" s="88"/>
      <c r="BJ675" s="88"/>
      <c r="BK675" s="88"/>
      <c r="BL675" s="88"/>
      <c r="BM675" s="88"/>
      <c r="BN675" s="88"/>
      <c r="BO675" s="88"/>
      <c r="BP675" s="88"/>
      <c r="BQ675" s="88"/>
      <c r="BR675" s="88"/>
      <c r="BS675" s="88"/>
      <c r="BT675" s="88"/>
      <c r="BU675" s="88"/>
      <c r="BV675" s="88"/>
      <c r="BW675" s="88"/>
      <c r="BX675" s="88"/>
      <c r="BY675" s="88"/>
      <c r="BZ675" s="88"/>
      <c r="CA675" s="88"/>
      <c r="CB675" s="88"/>
      <c r="CC675" s="88"/>
      <c r="CD675" s="88"/>
      <c r="CE675" s="88"/>
      <c r="CF675" s="88"/>
      <c r="CG675" s="88"/>
      <c r="CH675" s="88"/>
      <c r="CI675" s="88"/>
      <c r="CJ675" s="88"/>
      <c r="CK675" s="88"/>
      <c r="CL675" s="88"/>
      <c r="CM675" s="88"/>
      <c r="CN675" s="88"/>
      <c r="CO675" s="88"/>
      <c r="CP675" s="88"/>
      <c r="CQ675" s="88"/>
      <c r="CR675" s="88"/>
      <c r="CS675" s="88"/>
      <c r="CT675" s="88"/>
      <c r="CU675" s="88"/>
      <c r="CV675" s="88"/>
      <c r="CW675" s="88"/>
      <c r="CX675" s="88"/>
      <c r="CY675" s="88"/>
      <c r="CZ675" s="88"/>
      <c r="DA675" s="88"/>
      <c r="DB675" s="88"/>
      <c r="DC675" s="88"/>
    </row>
  </sheetData>
  <conditionalFormatting sqref="AH1:AH675 AL1:AL675">
    <cfRule type="notContainsBlanks" dxfId="0" priority="1">
      <formula>LEN(TRIM(AH1))&gt;0</formula>
    </cfRule>
  </conditionalFormatting>
  <conditionalFormatting sqref="AI1:AI675 AM1:AO675">
    <cfRule type="notContainsBlanks" dxfId="1" priority="2">
      <formula>LEN(TRIM(AI1))&gt;0</formula>
    </cfRule>
  </conditionalFormatting>
  <conditionalFormatting sqref="AJ1:AJ675 AN1:AN675">
    <cfRule type="notContainsBlanks" dxfId="2" priority="3">
      <formula>LEN(TRIM(AJ1))&gt;0</formula>
    </cfRule>
  </conditionalFormatting>
  <conditionalFormatting sqref="AK1:AO675">
    <cfRule type="notContainsBlanks" dxfId="3" priority="4">
      <formula>LEN(TRIM(AK1))&gt;0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2.75"/>
  <cols>
    <col customWidth="1" min="1" max="1" width="15.0"/>
    <col customWidth="1" min="2" max="2" width="5.5"/>
    <col customWidth="1" min="3" max="3" width="5.88"/>
    <col customWidth="1" min="4" max="4" width="30.25"/>
    <col customWidth="1" hidden="1" min="5" max="5" width="8.75"/>
    <col customWidth="1" min="6" max="6" width="7.63"/>
    <col customWidth="1" min="7" max="8" width="9.5"/>
    <col customWidth="1" min="9" max="9" width="8.63"/>
    <col customWidth="1" min="10" max="10" width="7.75"/>
    <col customWidth="1" min="11" max="11" width="8.88"/>
    <col customWidth="1" min="12" max="12" width="9.88"/>
    <col customWidth="1" min="13" max="13" width="11.0"/>
    <col customWidth="1" min="14" max="14" width="9.0"/>
    <col customWidth="1" min="15" max="15" width="8.75"/>
    <col customWidth="1" min="16" max="16" width="9.75"/>
    <col customWidth="1" min="17" max="17" width="7.5"/>
    <col customWidth="1" min="18" max="19" width="7.75"/>
    <col customWidth="1" min="20" max="20" width="9.13"/>
    <col customWidth="1" min="21" max="94" width="7.75"/>
  </cols>
  <sheetData>
    <row r="1">
      <c r="A1" s="553" t="s">
        <v>1205</v>
      </c>
      <c r="C1" s="554" t="s">
        <v>19</v>
      </c>
      <c r="E1" s="555"/>
      <c r="F1" s="556">
        <f>MIN(Currency!F10:F11)</f>
        <v>2159.3</v>
      </c>
      <c r="G1" s="557" t="s">
        <v>20</v>
      </c>
      <c r="H1" s="558" t="s">
        <v>21</v>
      </c>
      <c r="L1" s="559"/>
      <c r="M1" s="560"/>
      <c r="N1" s="561" t="s">
        <v>22</v>
      </c>
      <c r="O1" s="562"/>
      <c r="P1" s="563"/>
      <c r="Q1" s="564"/>
      <c r="R1" s="565"/>
      <c r="S1" s="566"/>
      <c r="T1" s="567" t="s">
        <v>23</v>
      </c>
      <c r="U1" s="566"/>
      <c r="V1" s="568"/>
      <c r="CP1" s="569"/>
    </row>
    <row r="2">
      <c r="C2" s="407" t="s">
        <v>24</v>
      </c>
      <c r="E2" s="555"/>
      <c r="F2" s="570">
        <f>MIN(Currency!F13:F14)</f>
        <v>-2117</v>
      </c>
      <c r="G2" s="557" t="s">
        <v>25</v>
      </c>
      <c r="H2" s="571" t="s">
        <v>26</v>
      </c>
      <c r="I2" s="572" t="s">
        <v>23</v>
      </c>
      <c r="J2" s="573"/>
      <c r="K2" s="574" t="s">
        <v>27</v>
      </c>
      <c r="L2" s="573"/>
      <c r="M2" s="575"/>
      <c r="N2" s="576" t="s">
        <v>29</v>
      </c>
      <c r="O2" s="577" t="s">
        <v>30</v>
      </c>
      <c r="P2" s="578" t="s">
        <v>31</v>
      </c>
      <c r="Q2" s="579"/>
      <c r="R2" s="580"/>
      <c r="S2" s="581" t="s">
        <v>32</v>
      </c>
      <c r="T2" s="582"/>
      <c r="U2" s="583" t="s">
        <v>33</v>
      </c>
      <c r="V2" s="584" t="s">
        <v>23</v>
      </c>
      <c r="CP2" s="569"/>
    </row>
    <row r="3">
      <c r="A3" s="585"/>
      <c r="B3" s="322"/>
      <c r="C3" s="321"/>
      <c r="D3" s="354" t="s">
        <v>37</v>
      </c>
      <c r="E3" s="586" t="s">
        <v>29</v>
      </c>
      <c r="F3" s="587" t="s">
        <v>38</v>
      </c>
      <c r="H3" s="588" t="s">
        <v>42</v>
      </c>
      <c r="I3" s="572" t="s">
        <v>43</v>
      </c>
      <c r="J3" s="574" t="s">
        <v>44</v>
      </c>
      <c r="K3" s="574" t="s">
        <v>45</v>
      </c>
      <c r="L3" s="574" t="s">
        <v>47</v>
      </c>
      <c r="M3" s="589" t="s">
        <v>1206</v>
      </c>
      <c r="N3" s="590" t="s">
        <v>15</v>
      </c>
      <c r="O3" s="577" t="s">
        <v>16</v>
      </c>
      <c r="P3" s="591" t="s">
        <v>17</v>
      </c>
      <c r="Q3" s="592" t="s">
        <v>41</v>
      </c>
      <c r="R3" s="593" t="s">
        <v>50</v>
      </c>
      <c r="S3" s="581" t="s">
        <v>51</v>
      </c>
      <c r="T3" s="581" t="s">
        <v>52</v>
      </c>
      <c r="U3" s="583" t="s">
        <v>52</v>
      </c>
      <c r="V3" s="581" t="s">
        <v>53</v>
      </c>
      <c r="CP3" s="569"/>
    </row>
    <row r="4" ht="13.5" customHeight="1">
      <c r="A4" s="594" t="s">
        <v>3</v>
      </c>
      <c r="B4" s="368" t="s">
        <v>4</v>
      </c>
      <c r="C4" s="354" t="s">
        <v>5</v>
      </c>
      <c r="D4" s="354" t="s">
        <v>1207</v>
      </c>
      <c r="E4" s="595" t="s">
        <v>540</v>
      </c>
      <c r="F4" s="596" t="s">
        <v>10</v>
      </c>
      <c r="G4" s="597" t="s">
        <v>11</v>
      </c>
      <c r="H4" s="588" t="s">
        <v>59</v>
      </c>
      <c r="I4" s="572" t="s">
        <v>59</v>
      </c>
      <c r="J4" s="574" t="s">
        <v>59</v>
      </c>
      <c r="K4" s="574" t="s">
        <v>59</v>
      </c>
      <c r="L4" s="574" t="s">
        <v>61</v>
      </c>
      <c r="M4" s="589" t="s">
        <v>1208</v>
      </c>
      <c r="N4" s="598"/>
      <c r="O4" s="599"/>
      <c r="P4" s="600"/>
      <c r="Q4" s="592" t="s">
        <v>58</v>
      </c>
      <c r="R4" s="601"/>
      <c r="S4" s="581" t="s">
        <v>64</v>
      </c>
      <c r="T4" s="582"/>
      <c r="U4" s="602"/>
      <c r="V4" s="582"/>
      <c r="CP4" s="569"/>
    </row>
    <row r="5">
      <c r="A5" s="603" t="s">
        <v>1209</v>
      </c>
      <c r="B5" s="604"/>
      <c r="C5" s="604"/>
      <c r="D5" s="605"/>
      <c r="E5" s="604"/>
      <c r="F5" s="606"/>
      <c r="G5" s="606"/>
      <c r="H5" s="607"/>
      <c r="I5" s="607"/>
      <c r="J5" s="607"/>
      <c r="K5" s="607"/>
      <c r="L5" s="607"/>
      <c r="M5" s="607"/>
      <c r="N5" s="423"/>
      <c r="O5" s="423"/>
      <c r="P5" s="608"/>
      <c r="Q5" s="609">
        <v>3496.1</v>
      </c>
      <c r="R5" s="337"/>
      <c r="S5" s="321"/>
      <c r="T5" s="321"/>
      <c r="U5" s="321"/>
      <c r="V5" s="321"/>
    </row>
    <row r="6">
      <c r="A6" s="610">
        <v>41641.0</v>
      </c>
      <c r="B6" s="321"/>
      <c r="C6" s="321"/>
      <c r="D6" s="354" t="s">
        <v>1210</v>
      </c>
      <c r="E6" s="321"/>
      <c r="F6" s="611"/>
      <c r="G6" s="596">
        <v>4.2</v>
      </c>
      <c r="H6" s="365"/>
      <c r="I6" s="365"/>
      <c r="J6" s="365"/>
      <c r="K6" s="365"/>
      <c r="L6" s="365"/>
      <c r="M6" s="365"/>
      <c r="N6" s="423"/>
      <c r="O6" s="423"/>
      <c r="P6" s="608"/>
      <c r="Q6" s="612">
        <f t="shared" ref="Q6:Q25" si="1">Q5+F6+G6</f>
        <v>3500.3</v>
      </c>
      <c r="R6" s="337"/>
      <c r="S6" s="321"/>
      <c r="T6" s="321"/>
      <c r="U6" s="321"/>
      <c r="V6" s="321"/>
    </row>
    <row r="7">
      <c r="A7" s="613">
        <v>41642.0</v>
      </c>
      <c r="D7" s="373" t="s">
        <v>1211</v>
      </c>
      <c r="G7" s="614">
        <v>3.9</v>
      </c>
      <c r="I7" s="365"/>
      <c r="J7" s="365"/>
      <c r="K7" s="365"/>
      <c r="L7" s="365"/>
      <c r="M7" s="365"/>
      <c r="N7" s="423"/>
      <c r="O7" s="423"/>
      <c r="P7" s="608"/>
      <c r="Q7" s="612">
        <f t="shared" si="1"/>
        <v>3504.2</v>
      </c>
      <c r="R7" s="337"/>
      <c r="S7" s="321"/>
      <c r="T7" s="321"/>
      <c r="U7" s="321"/>
      <c r="V7" s="321"/>
    </row>
    <row r="8">
      <c r="A8" s="610">
        <v>41645.0</v>
      </c>
      <c r="B8" s="321"/>
      <c r="C8" s="321"/>
      <c r="D8" s="354" t="s">
        <v>1212</v>
      </c>
      <c r="E8" s="321"/>
      <c r="F8" s="611"/>
      <c r="G8" s="596">
        <v>3.9</v>
      </c>
      <c r="H8" s="365"/>
      <c r="I8" s="369" t="s">
        <v>1213</v>
      </c>
      <c r="J8" s="365"/>
      <c r="K8" s="365"/>
      <c r="L8" s="365"/>
      <c r="M8" s="615" t="s">
        <v>1214</v>
      </c>
      <c r="N8" s="423"/>
      <c r="O8" s="423"/>
      <c r="P8" s="608"/>
      <c r="Q8" s="612">
        <f t="shared" si="1"/>
        <v>3508.1</v>
      </c>
      <c r="R8" s="337"/>
      <c r="S8" s="321"/>
      <c r="T8" s="321"/>
      <c r="U8" s="321"/>
      <c r="V8" s="321"/>
    </row>
    <row r="9">
      <c r="A9" s="610">
        <v>41647.0</v>
      </c>
      <c r="B9" s="354" t="s">
        <v>197</v>
      </c>
      <c r="C9" s="354" t="s">
        <v>565</v>
      </c>
      <c r="D9" s="354" t="s">
        <v>1215</v>
      </c>
      <c r="E9" s="321"/>
      <c r="F9" s="596">
        <v>0.1</v>
      </c>
      <c r="G9" s="611"/>
      <c r="H9" s="365"/>
      <c r="I9" s="365"/>
      <c r="J9" s="365"/>
      <c r="K9" s="365"/>
      <c r="L9" s="365"/>
      <c r="M9" s="616">
        <v>6679.65</v>
      </c>
      <c r="N9" s="423"/>
      <c r="O9" s="423"/>
      <c r="P9" s="608"/>
      <c r="Q9" s="612">
        <f t="shared" si="1"/>
        <v>3508.2</v>
      </c>
      <c r="R9" s="337"/>
      <c r="S9" s="321"/>
      <c r="T9" s="321"/>
      <c r="U9" s="321"/>
      <c r="V9" s="321"/>
      <c r="X9" s="373">
        <v>2600.0</v>
      </c>
    </row>
    <row r="10">
      <c r="A10" s="610">
        <v>41653.0</v>
      </c>
      <c r="B10" s="354" t="s">
        <v>565</v>
      </c>
      <c r="C10" s="354" t="s">
        <v>73</v>
      </c>
      <c r="D10" s="354" t="s">
        <v>1216</v>
      </c>
      <c r="E10" s="321"/>
      <c r="F10" s="596">
        <v>0.2</v>
      </c>
      <c r="G10" s="611"/>
      <c r="H10" s="365"/>
      <c r="I10" s="365"/>
      <c r="J10" s="365"/>
      <c r="K10" s="365"/>
      <c r="L10" s="365"/>
      <c r="M10" s="365"/>
      <c r="N10" s="423"/>
      <c r="O10" s="423"/>
      <c r="P10" s="608"/>
      <c r="Q10" s="612">
        <f t="shared" si="1"/>
        <v>3508.4</v>
      </c>
      <c r="R10" s="337"/>
      <c r="S10" s="321"/>
      <c r="T10" s="321"/>
      <c r="U10" s="321"/>
      <c r="V10" s="321"/>
      <c r="X10" s="373">
        <v>3900.0</v>
      </c>
    </row>
    <row r="11">
      <c r="A11" s="610">
        <v>41654.0</v>
      </c>
      <c r="B11" s="617" t="s">
        <v>73</v>
      </c>
      <c r="C11" s="617" t="s">
        <v>568</v>
      </c>
      <c r="D11" s="617" t="s">
        <v>1217</v>
      </c>
      <c r="E11" s="618"/>
      <c r="F11" s="619"/>
      <c r="G11" s="620">
        <v>1.1</v>
      </c>
      <c r="H11" s="621"/>
      <c r="I11" s="621"/>
      <c r="J11" s="621"/>
      <c r="K11" s="621"/>
      <c r="L11" s="621"/>
      <c r="M11" s="622" t="s">
        <v>1218</v>
      </c>
      <c r="N11" s="623" t="s">
        <v>1219</v>
      </c>
      <c r="O11" s="623">
        <v>325.0</v>
      </c>
      <c r="P11" s="624" t="s">
        <v>1220</v>
      </c>
      <c r="Q11" s="612">
        <f t="shared" si="1"/>
        <v>3509.5</v>
      </c>
      <c r="R11" s="625">
        <v>30.0</v>
      </c>
      <c r="S11" s="354">
        <v>301.55</v>
      </c>
      <c r="T11" s="365">
        <f>S11/R11</f>
        <v>10.05166667</v>
      </c>
      <c r="U11" s="354">
        <v>5.37</v>
      </c>
      <c r="V11" s="626">
        <f>(T11-U11)*R11</f>
        <v>140.45</v>
      </c>
    </row>
    <row r="12">
      <c r="A12" s="585"/>
      <c r="B12" s="617" t="s">
        <v>568</v>
      </c>
      <c r="C12" s="617" t="s">
        <v>73</v>
      </c>
      <c r="D12" s="618"/>
      <c r="E12" s="618"/>
      <c r="F12" s="619"/>
      <c r="G12" s="620">
        <v>1.1</v>
      </c>
      <c r="H12" s="621"/>
      <c r="I12" s="621"/>
      <c r="J12" s="621"/>
      <c r="K12" s="621"/>
      <c r="L12" s="621"/>
      <c r="M12" s="622">
        <v>1850.0</v>
      </c>
      <c r="N12" s="423"/>
      <c r="O12" s="423"/>
      <c r="P12" s="608"/>
      <c r="Q12" s="612">
        <f t="shared" si="1"/>
        <v>3510.6</v>
      </c>
      <c r="R12" s="337"/>
      <c r="S12" s="321"/>
      <c r="T12" s="321"/>
      <c r="U12" s="321"/>
      <c r="V12" s="321"/>
    </row>
    <row r="13">
      <c r="A13" s="613">
        <v>41660.0</v>
      </c>
      <c r="B13" s="373" t="s">
        <v>73</v>
      </c>
      <c r="C13" s="373" t="s">
        <v>1221</v>
      </c>
      <c r="D13" s="373" t="s">
        <v>1222</v>
      </c>
      <c r="F13" s="627"/>
      <c r="G13" s="614">
        <v>1.9</v>
      </c>
      <c r="N13" s="628" t="s">
        <v>1222</v>
      </c>
      <c r="O13" s="628">
        <v>325.0</v>
      </c>
      <c r="P13" s="608"/>
      <c r="Q13" s="612">
        <f t="shared" si="1"/>
        <v>3512.5</v>
      </c>
      <c r="R13" s="337"/>
      <c r="S13" s="321"/>
      <c r="T13" s="321"/>
      <c r="U13" s="321"/>
      <c r="V13" s="321"/>
    </row>
    <row r="14">
      <c r="A14" s="629"/>
      <c r="B14" s="373" t="s">
        <v>1221</v>
      </c>
      <c r="C14" s="373" t="s">
        <v>524</v>
      </c>
      <c r="D14" s="373" t="s">
        <v>1223</v>
      </c>
      <c r="F14" s="627"/>
      <c r="G14" s="614">
        <v>1.7</v>
      </c>
      <c r="M14" s="373" t="s">
        <v>1224</v>
      </c>
      <c r="N14" s="423"/>
      <c r="O14" s="423"/>
      <c r="P14" s="608"/>
      <c r="Q14" s="612">
        <f t="shared" si="1"/>
        <v>3514.2</v>
      </c>
      <c r="R14" s="337"/>
      <c r="S14" s="321"/>
      <c r="T14" s="321"/>
      <c r="U14" s="321"/>
      <c r="V14" s="321"/>
    </row>
    <row r="15">
      <c r="A15" s="629"/>
      <c r="B15" s="373" t="s">
        <v>524</v>
      </c>
      <c r="C15" s="373" t="s">
        <v>73</v>
      </c>
      <c r="F15" s="627"/>
      <c r="G15" s="614">
        <v>0.2</v>
      </c>
      <c r="M15" s="373">
        <v>2600.0</v>
      </c>
      <c r="N15" s="423"/>
      <c r="O15" s="423"/>
      <c r="P15" s="608"/>
      <c r="Q15" s="612">
        <f t="shared" si="1"/>
        <v>3514.4</v>
      </c>
      <c r="R15" s="337"/>
      <c r="S15" s="321"/>
      <c r="T15" s="321"/>
      <c r="U15" s="321"/>
      <c r="V15" s="321"/>
    </row>
    <row r="16">
      <c r="A16" s="613">
        <v>41660.0</v>
      </c>
      <c r="B16" s="630" t="s">
        <v>73</v>
      </c>
      <c r="C16" s="630" t="s">
        <v>517</v>
      </c>
      <c r="D16" s="630" t="s">
        <v>1222</v>
      </c>
      <c r="E16" s="631"/>
      <c r="F16" s="632">
        <v>0.3</v>
      </c>
      <c r="G16" s="633"/>
      <c r="H16" s="631"/>
      <c r="I16" s="631"/>
      <c r="J16" s="631"/>
      <c r="K16" s="631"/>
      <c r="L16" s="631"/>
      <c r="M16" s="631"/>
      <c r="N16" s="423"/>
      <c r="O16" s="423"/>
      <c r="P16" s="608"/>
      <c r="Q16" s="612">
        <f t="shared" si="1"/>
        <v>3514.7</v>
      </c>
      <c r="R16" s="337"/>
      <c r="S16" s="321"/>
      <c r="T16" s="321"/>
      <c r="U16" s="321"/>
      <c r="V16" s="321"/>
    </row>
    <row r="17">
      <c r="A17" s="610">
        <v>41662.0</v>
      </c>
      <c r="B17" s="617" t="s">
        <v>517</v>
      </c>
      <c r="C17" s="617" t="s">
        <v>73</v>
      </c>
      <c r="D17" s="617" t="s">
        <v>1225</v>
      </c>
      <c r="E17" s="618"/>
      <c r="F17" s="620">
        <v>0.4</v>
      </c>
      <c r="G17" s="619"/>
      <c r="H17" s="621"/>
      <c r="I17" s="621"/>
      <c r="J17" s="621"/>
      <c r="K17" s="621"/>
      <c r="L17" s="621"/>
      <c r="M17" s="621"/>
      <c r="N17" s="423"/>
      <c r="O17" s="423"/>
      <c r="P17" s="608"/>
      <c r="Q17" s="612">
        <f t="shared" si="1"/>
        <v>3515.1</v>
      </c>
      <c r="R17" s="337"/>
      <c r="S17" s="321"/>
      <c r="T17" s="321"/>
      <c r="U17" s="321"/>
      <c r="V17" s="321"/>
    </row>
    <row r="18">
      <c r="A18" s="610">
        <v>41663.0</v>
      </c>
      <c r="B18" s="617" t="s">
        <v>73</v>
      </c>
      <c r="C18" s="617" t="s">
        <v>517</v>
      </c>
      <c r="D18" s="617" t="s">
        <v>1226</v>
      </c>
      <c r="E18" s="618"/>
      <c r="F18" s="620">
        <v>0.7</v>
      </c>
      <c r="G18" s="619"/>
      <c r="H18" s="621"/>
      <c r="I18" s="621"/>
      <c r="J18" s="621"/>
      <c r="K18" s="621"/>
      <c r="L18" s="621"/>
      <c r="M18" s="621"/>
      <c r="N18" s="423"/>
      <c r="O18" s="423"/>
      <c r="P18" s="608"/>
      <c r="Q18" s="612">
        <f t="shared" si="1"/>
        <v>3515.8</v>
      </c>
      <c r="R18" s="337"/>
      <c r="S18" s="321"/>
      <c r="T18" s="321"/>
      <c r="U18" s="321"/>
      <c r="V18" s="321"/>
    </row>
    <row r="19">
      <c r="A19" s="610">
        <v>41663.0</v>
      </c>
      <c r="B19" s="617" t="s">
        <v>517</v>
      </c>
      <c r="C19" s="617" t="s">
        <v>73</v>
      </c>
      <c r="D19" s="631"/>
      <c r="E19" s="618"/>
      <c r="F19" s="620">
        <v>0.3</v>
      </c>
      <c r="G19" s="619"/>
      <c r="H19" s="621"/>
      <c r="I19" s="621"/>
      <c r="J19" s="621"/>
      <c r="K19" s="621"/>
      <c r="L19" s="621"/>
      <c r="M19" s="622" t="s">
        <v>1227</v>
      </c>
      <c r="N19" s="423"/>
      <c r="O19" s="423"/>
      <c r="P19" s="608"/>
      <c r="Q19" s="612">
        <f t="shared" si="1"/>
        <v>3516.1</v>
      </c>
      <c r="R19" s="337"/>
      <c r="S19" s="321"/>
      <c r="T19" s="321"/>
      <c r="U19" s="321"/>
      <c r="V19" s="321"/>
    </row>
    <row r="20">
      <c r="A20" s="610">
        <v>41665.0</v>
      </c>
      <c r="B20" s="634" t="s">
        <v>73</v>
      </c>
      <c r="C20" s="634" t="s">
        <v>1228</v>
      </c>
      <c r="D20" s="634" t="s">
        <v>1225</v>
      </c>
      <c r="E20" s="509"/>
      <c r="G20" s="635">
        <v>1.1</v>
      </c>
      <c r="H20" s="636"/>
      <c r="I20" s="636"/>
      <c r="J20" s="636"/>
      <c r="K20" s="636"/>
      <c r="L20" s="636"/>
      <c r="M20" s="636"/>
      <c r="N20" s="623" t="s">
        <v>1219</v>
      </c>
      <c r="O20" s="623">
        <v>325.0</v>
      </c>
      <c r="P20" s="624" t="s">
        <v>1229</v>
      </c>
      <c r="Q20" s="612">
        <f t="shared" si="1"/>
        <v>3517.2</v>
      </c>
      <c r="R20" s="337"/>
      <c r="S20" s="321"/>
      <c r="T20" s="321"/>
      <c r="U20" s="321"/>
      <c r="V20" s="321"/>
    </row>
    <row r="21">
      <c r="A21" s="585"/>
      <c r="B21" s="634" t="s">
        <v>578</v>
      </c>
      <c r="C21" s="634" t="s">
        <v>1230</v>
      </c>
      <c r="D21" s="634" t="s">
        <v>1231</v>
      </c>
      <c r="E21" s="509"/>
      <c r="G21" s="635">
        <v>1.8</v>
      </c>
      <c r="H21" s="636"/>
      <c r="I21" s="636"/>
      <c r="J21" s="636"/>
      <c r="K21" s="636"/>
      <c r="L21" s="636"/>
      <c r="M21" s="637" t="s">
        <v>1232</v>
      </c>
      <c r="N21" s="423"/>
      <c r="O21" s="423"/>
      <c r="P21" s="608"/>
      <c r="Q21" s="612">
        <f t="shared" si="1"/>
        <v>3519</v>
      </c>
      <c r="R21" s="337"/>
      <c r="S21" s="321"/>
      <c r="T21" s="321"/>
      <c r="U21" s="321"/>
      <c r="V21" s="321"/>
    </row>
    <row r="22">
      <c r="A22" s="585"/>
      <c r="B22" s="634" t="s">
        <v>1230</v>
      </c>
      <c r="C22" s="634" t="s">
        <v>73</v>
      </c>
      <c r="D22" s="509"/>
      <c r="E22" s="509"/>
      <c r="G22" s="635">
        <v>0.9</v>
      </c>
      <c r="H22" s="637">
        <v>2625.0</v>
      </c>
      <c r="I22" s="636"/>
      <c r="J22" s="636"/>
      <c r="K22" s="637">
        <v>30.0</v>
      </c>
      <c r="L22" s="636"/>
      <c r="M22" s="637">
        <v>2655.0</v>
      </c>
      <c r="N22" s="638"/>
      <c r="O22" s="638"/>
      <c r="P22" s="608"/>
      <c r="Q22" s="612">
        <f t="shared" si="1"/>
        <v>3519.9</v>
      </c>
      <c r="R22" s="337"/>
      <c r="S22" s="321"/>
      <c r="T22" s="321"/>
      <c r="U22" s="321"/>
      <c r="V22" s="321"/>
    </row>
    <row r="23">
      <c r="A23" s="610">
        <v>41670.0</v>
      </c>
      <c r="B23" s="354" t="s">
        <v>73</v>
      </c>
      <c r="C23" s="354" t="s">
        <v>1230</v>
      </c>
      <c r="D23" s="354" t="s">
        <v>1233</v>
      </c>
      <c r="E23" s="321"/>
      <c r="F23" s="611"/>
      <c r="G23" s="596">
        <v>0.8</v>
      </c>
      <c r="H23" s="365"/>
      <c r="I23" s="365"/>
      <c r="J23" s="365"/>
      <c r="K23" s="365"/>
      <c r="L23" s="365"/>
      <c r="M23" s="365"/>
      <c r="N23" s="639" t="s">
        <v>1233</v>
      </c>
      <c r="O23" s="639">
        <v>325.0</v>
      </c>
      <c r="P23" s="624" t="s">
        <v>1234</v>
      </c>
      <c r="Q23" s="612">
        <f t="shared" si="1"/>
        <v>3520.7</v>
      </c>
      <c r="R23" s="625">
        <v>16.0</v>
      </c>
      <c r="S23" s="354">
        <v>101.6</v>
      </c>
      <c r="T23" s="365">
        <f t="shared" ref="T23:T25" si="2">S23/R23</f>
        <v>6.35</v>
      </c>
      <c r="U23" s="354">
        <v>5.37</v>
      </c>
      <c r="V23" s="626">
        <f t="shared" ref="V23:V25" si="3">(T23-U23)*R23</f>
        <v>15.68</v>
      </c>
    </row>
    <row r="24">
      <c r="A24" s="585"/>
      <c r="B24" s="354" t="s">
        <v>1230</v>
      </c>
      <c r="C24" s="354" t="s">
        <v>578</v>
      </c>
      <c r="D24" s="354" t="s">
        <v>1231</v>
      </c>
      <c r="E24" s="321"/>
      <c r="F24" s="611"/>
      <c r="G24" s="596">
        <v>2.2</v>
      </c>
      <c r="H24" s="365"/>
      <c r="I24" s="365"/>
      <c r="J24" s="365"/>
      <c r="K24" s="365"/>
      <c r="L24" s="365"/>
      <c r="M24" s="369" t="s">
        <v>1235</v>
      </c>
      <c r="N24" s="423"/>
      <c r="O24" s="423"/>
      <c r="P24" s="608"/>
      <c r="Q24" s="612">
        <f t="shared" si="1"/>
        <v>3522.9</v>
      </c>
      <c r="R24" s="625">
        <v>80.0</v>
      </c>
      <c r="S24" s="354">
        <v>502.57</v>
      </c>
      <c r="T24" s="365">
        <f t="shared" si="2"/>
        <v>6.282125</v>
      </c>
      <c r="U24" s="354">
        <v>5.37</v>
      </c>
      <c r="V24" s="626">
        <f t="shared" si="3"/>
        <v>72.97</v>
      </c>
    </row>
    <row r="25">
      <c r="A25" s="585"/>
      <c r="B25" s="354" t="s">
        <v>578</v>
      </c>
      <c r="C25" s="354" t="s">
        <v>524</v>
      </c>
      <c r="E25" s="321"/>
      <c r="F25" s="611"/>
      <c r="G25" s="596">
        <v>0.9</v>
      </c>
      <c r="H25" s="365"/>
      <c r="I25" s="365"/>
      <c r="J25" s="365"/>
      <c r="K25" s="365"/>
      <c r="L25" s="365"/>
      <c r="M25" s="369">
        <v>2655.0</v>
      </c>
      <c r="N25" s="423"/>
      <c r="O25" s="423"/>
      <c r="P25" s="608"/>
      <c r="Q25" s="612">
        <f t="shared" si="1"/>
        <v>3523.8</v>
      </c>
      <c r="R25" s="625">
        <v>56.0</v>
      </c>
      <c r="S25" s="373">
        <v>422.75</v>
      </c>
      <c r="T25" s="365">
        <f t="shared" si="2"/>
        <v>7.549107143</v>
      </c>
      <c r="U25" s="354">
        <v>5.37</v>
      </c>
      <c r="V25" s="626">
        <f t="shared" si="3"/>
        <v>122.03</v>
      </c>
    </row>
    <row r="26">
      <c r="A26" s="603" t="s">
        <v>1236</v>
      </c>
      <c r="B26" s="604"/>
      <c r="C26" s="604"/>
      <c r="D26" s="605"/>
      <c r="E26" s="604"/>
      <c r="F26" s="606"/>
      <c r="G26" s="606"/>
      <c r="H26" s="607"/>
      <c r="I26" s="607"/>
      <c r="J26" s="607"/>
      <c r="K26" s="607"/>
      <c r="L26" s="607"/>
      <c r="M26" s="607"/>
      <c r="N26" s="423"/>
      <c r="O26" s="423"/>
      <c r="P26" s="608"/>
      <c r="Q26" s="612"/>
      <c r="R26" s="640"/>
      <c r="T26" s="365"/>
      <c r="U26" s="321"/>
      <c r="V26" s="626"/>
    </row>
    <row r="27">
      <c r="A27" s="610">
        <v>41670.0</v>
      </c>
      <c r="B27" s="617" t="s">
        <v>524</v>
      </c>
      <c r="C27" s="617" t="s">
        <v>1221</v>
      </c>
      <c r="D27" s="617" t="s">
        <v>1237</v>
      </c>
      <c r="E27" s="618"/>
      <c r="F27" s="619"/>
      <c r="G27" s="620">
        <v>1.9</v>
      </c>
      <c r="H27" s="621"/>
      <c r="I27" s="621"/>
      <c r="J27" s="621"/>
      <c r="K27" s="621"/>
      <c r="L27" s="621"/>
      <c r="M27" s="621"/>
      <c r="N27" s="639" t="s">
        <v>1233</v>
      </c>
      <c r="O27" s="639">
        <v>1300.0</v>
      </c>
      <c r="P27" s="608"/>
      <c r="Q27" s="612">
        <f>Q25+F27+G27</f>
        <v>3525.7</v>
      </c>
      <c r="R27" s="641">
        <v>76.9</v>
      </c>
      <c r="S27" s="354">
        <v>459.86</v>
      </c>
      <c r="T27" s="365">
        <f>S27/R27</f>
        <v>5.979973992</v>
      </c>
      <c r="U27" s="354">
        <v>5.37</v>
      </c>
      <c r="V27" s="626">
        <f>(T27-U27)*R27</f>
        <v>46.907</v>
      </c>
    </row>
    <row r="28">
      <c r="A28" s="610">
        <v>41673.0</v>
      </c>
      <c r="B28" s="617" t="s">
        <v>1221</v>
      </c>
      <c r="C28" s="617" t="s">
        <v>524</v>
      </c>
      <c r="D28" s="618"/>
      <c r="E28" s="618"/>
      <c r="F28" s="619"/>
      <c r="G28" s="620">
        <v>1.7</v>
      </c>
      <c r="H28" s="621"/>
      <c r="I28" s="621"/>
      <c r="J28" s="622">
        <v>720.0</v>
      </c>
      <c r="K28" s="621"/>
      <c r="L28" s="621"/>
      <c r="M28" s="622" t="s">
        <v>1238</v>
      </c>
      <c r="N28" s="423"/>
      <c r="O28" s="423"/>
      <c r="P28" s="608"/>
      <c r="Q28" s="612">
        <f t="shared" ref="Q28:Q37" si="4">Q27+F28+G28</f>
        <v>3527.4</v>
      </c>
      <c r="R28" s="337"/>
      <c r="S28" s="321"/>
      <c r="T28" s="321"/>
      <c r="U28" s="321"/>
      <c r="V28" s="321"/>
    </row>
    <row r="29">
      <c r="A29" s="585"/>
      <c r="B29" s="617" t="s">
        <v>524</v>
      </c>
      <c r="C29" s="617" t="s">
        <v>73</v>
      </c>
      <c r="D29" s="618"/>
      <c r="E29" s="618"/>
      <c r="F29" s="619"/>
      <c r="G29" s="620">
        <v>0.3</v>
      </c>
      <c r="H29" s="622">
        <v>2880.0</v>
      </c>
      <c r="I29" s="621"/>
      <c r="J29" s="622">
        <v>750.0</v>
      </c>
      <c r="K29" s="621"/>
      <c r="L29" s="621"/>
      <c r="M29" s="622">
        <v>4350.0</v>
      </c>
      <c r="N29" s="423"/>
      <c r="O29" s="423"/>
      <c r="P29" s="608"/>
      <c r="Q29" s="612">
        <f t="shared" si="4"/>
        <v>3527.7</v>
      </c>
      <c r="R29" s="337"/>
      <c r="S29" s="321"/>
      <c r="T29" s="321"/>
      <c r="U29" s="321"/>
      <c r="V29" s="321"/>
    </row>
    <row r="30">
      <c r="A30" s="610">
        <v>41673.0</v>
      </c>
      <c r="B30" s="354" t="s">
        <v>73</v>
      </c>
      <c r="C30" s="354" t="s">
        <v>552</v>
      </c>
      <c r="D30" s="354" t="s">
        <v>1225</v>
      </c>
      <c r="E30" s="321"/>
      <c r="F30" s="611"/>
      <c r="G30" s="596">
        <v>0.7</v>
      </c>
      <c r="H30" s="365"/>
      <c r="I30" s="365"/>
      <c r="J30" s="365"/>
      <c r="K30" s="365"/>
      <c r="L30" s="365"/>
      <c r="M30" s="365"/>
      <c r="N30" s="623" t="s">
        <v>1219</v>
      </c>
      <c r="O30" s="642"/>
      <c r="P30" s="624">
        <v>1.0</v>
      </c>
      <c r="Q30" s="612">
        <f t="shared" si="4"/>
        <v>3528.4</v>
      </c>
      <c r="R30" s="337"/>
      <c r="S30" s="321"/>
      <c r="T30" s="321"/>
      <c r="U30" s="321"/>
      <c r="V30" s="321"/>
    </row>
    <row r="31">
      <c r="A31" s="585"/>
      <c r="B31" s="354" t="s">
        <v>552</v>
      </c>
      <c r="C31" s="354" t="s">
        <v>727</v>
      </c>
      <c r="D31" s="354" t="s">
        <v>1239</v>
      </c>
      <c r="E31" s="321"/>
      <c r="F31" s="611"/>
      <c r="G31" s="596">
        <v>1.6</v>
      </c>
      <c r="H31" s="365"/>
      <c r="I31" s="365"/>
      <c r="J31" s="365"/>
      <c r="K31" s="365"/>
      <c r="L31" s="365"/>
      <c r="M31" s="369" t="s">
        <v>1240</v>
      </c>
      <c r="N31" s="423"/>
      <c r="O31" s="423"/>
      <c r="P31" s="608"/>
      <c r="Q31" s="612">
        <f t="shared" si="4"/>
        <v>3530</v>
      </c>
      <c r="R31" s="337"/>
      <c r="S31" s="321"/>
      <c r="T31" s="321"/>
      <c r="U31" s="321"/>
      <c r="V31" s="321"/>
    </row>
    <row r="32">
      <c r="A32" s="585"/>
      <c r="B32" s="354" t="s">
        <v>727</v>
      </c>
      <c r="C32" s="354" t="s">
        <v>73</v>
      </c>
      <c r="D32" s="321"/>
      <c r="E32" s="321"/>
      <c r="F32" s="611"/>
      <c r="G32" s="596">
        <v>1.7</v>
      </c>
      <c r="H32" s="369">
        <v>2625.0</v>
      </c>
      <c r="I32" s="365"/>
      <c r="J32" s="365"/>
      <c r="K32" s="369">
        <v>7.0</v>
      </c>
      <c r="L32" s="365"/>
      <c r="M32" s="615">
        <v>2632.0</v>
      </c>
      <c r="N32" s="423"/>
      <c r="O32" s="423"/>
      <c r="P32" s="608"/>
      <c r="Q32" s="612">
        <f t="shared" si="4"/>
        <v>3531.7</v>
      </c>
      <c r="R32" s="337"/>
      <c r="S32" s="321"/>
      <c r="T32" s="321"/>
      <c r="U32" s="321"/>
      <c r="V32" s="321"/>
    </row>
    <row r="33">
      <c r="A33" s="610">
        <v>41675.0</v>
      </c>
      <c r="B33" s="643" t="s">
        <v>73</v>
      </c>
      <c r="C33" s="643" t="s">
        <v>197</v>
      </c>
      <c r="D33" s="643" t="s">
        <v>1225</v>
      </c>
      <c r="E33" s="644"/>
      <c r="F33" s="645"/>
      <c r="G33" s="646">
        <v>0.3</v>
      </c>
      <c r="H33" s="647"/>
      <c r="I33" s="647"/>
      <c r="J33" s="647"/>
      <c r="K33" s="647"/>
      <c r="L33" s="647"/>
      <c r="M33" s="647"/>
      <c r="N33" s="623" t="s">
        <v>1219</v>
      </c>
      <c r="O33" s="642"/>
      <c r="P33" s="624">
        <v>2.0</v>
      </c>
      <c r="Q33" s="612">
        <f t="shared" si="4"/>
        <v>3532</v>
      </c>
      <c r="R33" s="337"/>
      <c r="S33" s="321"/>
      <c r="T33" s="321"/>
      <c r="U33" s="321"/>
      <c r="V33" s="321"/>
    </row>
    <row r="34">
      <c r="A34" s="585"/>
      <c r="B34" s="643" t="s">
        <v>197</v>
      </c>
      <c r="C34" s="643" t="s">
        <v>603</v>
      </c>
      <c r="D34" s="643" t="s">
        <v>1241</v>
      </c>
      <c r="E34" s="644"/>
      <c r="F34" s="645"/>
      <c r="G34" s="646">
        <v>0.8</v>
      </c>
      <c r="H34" s="647"/>
      <c r="I34" s="647"/>
      <c r="J34" s="647"/>
      <c r="K34" s="647"/>
      <c r="L34" s="647"/>
      <c r="M34" s="647"/>
      <c r="N34" s="423"/>
      <c r="O34" s="423"/>
      <c r="P34" s="608"/>
      <c r="Q34" s="612">
        <f t="shared" si="4"/>
        <v>3532.8</v>
      </c>
      <c r="R34" s="337"/>
      <c r="S34" s="321"/>
      <c r="T34" s="321"/>
      <c r="U34" s="321"/>
      <c r="V34" s="321"/>
    </row>
    <row r="35">
      <c r="A35" s="585"/>
      <c r="B35" s="643" t="s">
        <v>603</v>
      </c>
      <c r="C35" s="643" t="s">
        <v>197</v>
      </c>
      <c r="D35" s="644"/>
      <c r="E35" s="644"/>
      <c r="F35" s="645"/>
      <c r="G35" s="646">
        <v>0.6</v>
      </c>
      <c r="H35" s="647"/>
      <c r="I35" s="648" t="s">
        <v>1242</v>
      </c>
      <c r="J35" s="647"/>
      <c r="K35" s="647"/>
      <c r="L35" s="647"/>
      <c r="M35" s="648" t="s">
        <v>1243</v>
      </c>
      <c r="N35" s="423"/>
      <c r="O35" s="423"/>
      <c r="P35" s="608"/>
      <c r="Q35" s="612">
        <f t="shared" si="4"/>
        <v>3533.4</v>
      </c>
      <c r="R35" s="337"/>
      <c r="S35" s="321"/>
      <c r="T35" s="321"/>
      <c r="U35" s="321"/>
      <c r="V35" s="321"/>
    </row>
    <row r="36">
      <c r="A36" s="585"/>
      <c r="B36" s="643" t="s">
        <v>197</v>
      </c>
      <c r="C36" s="643" t="s">
        <v>73</v>
      </c>
      <c r="D36" s="644"/>
      <c r="E36" s="644"/>
      <c r="F36" s="645"/>
      <c r="G36" s="646">
        <v>0.2</v>
      </c>
      <c r="H36" s="648">
        <v>1437.5</v>
      </c>
      <c r="I36" s="647"/>
      <c r="J36" s="647"/>
      <c r="K36" s="647"/>
      <c r="L36" s="647"/>
      <c r="M36" s="648">
        <v>1437.5</v>
      </c>
      <c r="N36" s="423"/>
      <c r="O36" s="423"/>
      <c r="P36" s="608"/>
      <c r="Q36" s="612">
        <f t="shared" si="4"/>
        <v>3533.6</v>
      </c>
      <c r="R36" s="337"/>
      <c r="S36" s="321"/>
      <c r="T36" s="321"/>
      <c r="U36" s="321"/>
      <c r="V36" s="321"/>
    </row>
    <row r="37">
      <c r="A37" s="610">
        <v>41676.0</v>
      </c>
      <c r="B37" s="354" t="s">
        <v>73</v>
      </c>
      <c r="C37" s="354" t="s">
        <v>517</v>
      </c>
      <c r="D37" s="354" t="s">
        <v>1225</v>
      </c>
      <c r="E37" s="321"/>
      <c r="F37" s="596">
        <v>0.2</v>
      </c>
      <c r="G37" s="611"/>
      <c r="H37" s="365"/>
      <c r="I37" s="365"/>
      <c r="J37" s="365"/>
      <c r="K37" s="365"/>
      <c r="L37" s="365"/>
      <c r="M37" s="365"/>
      <c r="N37" s="623" t="s">
        <v>1219</v>
      </c>
      <c r="O37" s="642"/>
      <c r="P37" s="624">
        <v>3.0</v>
      </c>
      <c r="Q37" s="612">
        <f t="shared" si="4"/>
        <v>3533.8</v>
      </c>
      <c r="R37" s="337"/>
      <c r="S37" s="321"/>
      <c r="T37" s="321"/>
      <c r="U37" s="321"/>
      <c r="V37" s="321"/>
    </row>
    <row r="38">
      <c r="A38" s="603" t="s">
        <v>1244</v>
      </c>
      <c r="B38" s="649"/>
      <c r="C38" s="649"/>
      <c r="D38" s="650"/>
      <c r="E38" s="649"/>
      <c r="F38" s="651"/>
      <c r="G38" s="651"/>
      <c r="H38" s="365"/>
      <c r="I38" s="365"/>
      <c r="J38" s="365"/>
      <c r="K38" s="365"/>
      <c r="L38" s="365"/>
      <c r="M38" s="365"/>
      <c r="N38" s="423"/>
      <c r="O38" s="423"/>
      <c r="P38" s="608"/>
      <c r="Q38" s="612"/>
      <c r="R38" s="337"/>
      <c r="S38" s="321"/>
      <c r="T38" s="321"/>
      <c r="U38" s="321"/>
      <c r="V38" s="321"/>
    </row>
    <row r="39">
      <c r="A39" s="610">
        <v>41684.0</v>
      </c>
      <c r="B39" s="354" t="s">
        <v>517</v>
      </c>
      <c r="C39" s="354" t="s">
        <v>73</v>
      </c>
      <c r="D39" s="354" t="s">
        <v>1225</v>
      </c>
      <c r="E39" s="321"/>
      <c r="F39" s="596">
        <v>0.2</v>
      </c>
      <c r="G39" s="611"/>
      <c r="H39" s="365"/>
      <c r="I39" s="365"/>
      <c r="J39" s="365"/>
      <c r="K39" s="365"/>
      <c r="L39" s="365"/>
      <c r="M39" s="365"/>
      <c r="N39" s="423"/>
      <c r="O39" s="423"/>
      <c r="P39" s="608"/>
      <c r="Q39" s="612">
        <f>Q37+F39+G39</f>
        <v>3534</v>
      </c>
      <c r="R39" s="337"/>
      <c r="S39" s="321"/>
      <c r="T39" s="321"/>
      <c r="U39" s="321"/>
      <c r="V39" s="321"/>
    </row>
    <row r="40">
      <c r="A40" s="610">
        <v>41685.0</v>
      </c>
      <c r="B40" s="617" t="s">
        <v>73</v>
      </c>
      <c r="C40" s="617" t="s">
        <v>805</v>
      </c>
      <c r="D40" s="617" t="s">
        <v>1225</v>
      </c>
      <c r="E40" s="618"/>
      <c r="F40" s="619"/>
      <c r="G40" s="620">
        <v>0.2</v>
      </c>
      <c r="H40" s="621"/>
      <c r="I40" s="621"/>
      <c r="J40" s="621"/>
      <c r="K40" s="621"/>
      <c r="L40" s="621"/>
      <c r="M40" s="621"/>
      <c r="N40" s="623" t="s">
        <v>1219</v>
      </c>
      <c r="O40" s="642"/>
      <c r="P40" s="624">
        <v>4.0</v>
      </c>
      <c r="Q40" s="612">
        <f t="shared" ref="Q40:Q75" si="5">Q39+F40+G40</f>
        <v>3534.2</v>
      </c>
      <c r="R40" s="625">
        <v>11.0</v>
      </c>
      <c r="S40" s="354">
        <v>70.4</v>
      </c>
      <c r="T40" s="365">
        <f>S40/R40</f>
        <v>6.4</v>
      </c>
      <c r="U40" s="354">
        <v>5.37</v>
      </c>
      <c r="V40" s="626">
        <f>(T40-U40)*R40</f>
        <v>11.33</v>
      </c>
    </row>
    <row r="41">
      <c r="A41" s="585"/>
      <c r="B41" s="617" t="s">
        <v>805</v>
      </c>
      <c r="C41" s="617" t="s">
        <v>1245</v>
      </c>
      <c r="D41" s="617" t="s">
        <v>1246</v>
      </c>
      <c r="E41" s="618"/>
      <c r="F41" s="619"/>
      <c r="G41" s="620">
        <v>3.6</v>
      </c>
      <c r="H41" s="621"/>
      <c r="I41" s="621"/>
      <c r="J41" s="621"/>
      <c r="K41" s="622">
        <v>171.0</v>
      </c>
      <c r="L41" s="621"/>
      <c r="M41" s="621"/>
      <c r="N41" s="423"/>
      <c r="O41" s="423"/>
      <c r="P41" s="608"/>
      <c r="Q41" s="612">
        <f t="shared" si="5"/>
        <v>3537.8</v>
      </c>
      <c r="R41" s="337"/>
      <c r="S41" s="321"/>
      <c r="T41" s="321"/>
      <c r="U41" s="321"/>
      <c r="V41" s="321"/>
    </row>
    <row r="42">
      <c r="A42" s="585"/>
      <c r="B42" s="617" t="s">
        <v>1245</v>
      </c>
      <c r="C42" s="617" t="s">
        <v>1247</v>
      </c>
      <c r="D42" s="618"/>
      <c r="E42" s="618"/>
      <c r="F42" s="619"/>
      <c r="G42" s="620">
        <v>0.2</v>
      </c>
      <c r="H42" s="621"/>
      <c r="I42" s="621"/>
      <c r="J42" s="621"/>
      <c r="K42" s="621"/>
      <c r="L42" s="621"/>
      <c r="M42" s="622" t="s">
        <v>1248</v>
      </c>
      <c r="N42" s="423"/>
      <c r="O42" s="423"/>
      <c r="P42" s="608"/>
      <c r="Q42" s="612">
        <f t="shared" si="5"/>
        <v>3538</v>
      </c>
      <c r="R42" s="625">
        <v>26.48</v>
      </c>
      <c r="S42" s="354">
        <v>145.64</v>
      </c>
      <c r="T42" s="365">
        <f t="shared" ref="T42:T43" si="6">S42/R42</f>
        <v>5.5</v>
      </c>
      <c r="U42" s="354">
        <v>5.37</v>
      </c>
      <c r="V42" s="626">
        <f t="shared" ref="V42:V43" si="7">(T42-U42)*R42</f>
        <v>3.4424</v>
      </c>
    </row>
    <row r="43">
      <c r="A43" s="585"/>
      <c r="B43" s="617" t="s">
        <v>1247</v>
      </c>
      <c r="C43" s="617" t="s">
        <v>73</v>
      </c>
      <c r="D43" s="618"/>
      <c r="E43" s="618"/>
      <c r="F43" s="619"/>
      <c r="G43" s="620">
        <v>3.9</v>
      </c>
      <c r="H43" s="622">
        <v>5229.0</v>
      </c>
      <c r="I43" s="622">
        <v>25.0</v>
      </c>
      <c r="J43" s="621"/>
      <c r="K43" s="621"/>
      <c r="L43" s="621"/>
      <c r="M43" s="622">
        <v>5425.0</v>
      </c>
      <c r="N43" s="423"/>
      <c r="O43" s="423"/>
      <c r="P43" s="608"/>
      <c r="Q43" s="612">
        <f t="shared" si="5"/>
        <v>3541.9</v>
      </c>
      <c r="R43" s="625">
        <v>91.9</v>
      </c>
      <c r="S43" s="354">
        <v>499.95</v>
      </c>
      <c r="T43" s="365">
        <f t="shared" si="6"/>
        <v>5.440152339</v>
      </c>
      <c r="U43" s="354">
        <v>5.37</v>
      </c>
      <c r="V43" s="626">
        <f t="shared" si="7"/>
        <v>6.447</v>
      </c>
    </row>
    <row r="44">
      <c r="A44" s="610">
        <v>41686.0</v>
      </c>
      <c r="B44" s="354" t="s">
        <v>73</v>
      </c>
      <c r="C44" s="354" t="s">
        <v>552</v>
      </c>
      <c r="D44" s="354" t="s">
        <v>1222</v>
      </c>
      <c r="E44" s="321"/>
      <c r="F44" s="611"/>
      <c r="G44" s="596">
        <v>0.6</v>
      </c>
      <c r="H44" s="365"/>
      <c r="I44" s="365"/>
      <c r="J44" s="365"/>
      <c r="K44" s="365"/>
      <c r="L44" s="365"/>
      <c r="M44" s="365"/>
      <c r="N44" s="652" t="s">
        <v>1222</v>
      </c>
      <c r="O44" s="652">
        <v>325.0</v>
      </c>
      <c r="P44" s="608"/>
      <c r="Q44" s="612">
        <f t="shared" si="5"/>
        <v>3542.5</v>
      </c>
      <c r="R44" s="337"/>
      <c r="S44" s="321"/>
      <c r="T44" s="321"/>
      <c r="U44" s="321"/>
      <c r="V44" s="321"/>
    </row>
    <row r="45">
      <c r="A45" s="585"/>
      <c r="B45" s="354" t="s">
        <v>552</v>
      </c>
      <c r="C45" s="354" t="s">
        <v>727</v>
      </c>
      <c r="D45" s="354" t="s">
        <v>547</v>
      </c>
      <c r="E45" s="321"/>
      <c r="F45" s="611"/>
      <c r="G45" s="596">
        <v>1.9</v>
      </c>
      <c r="H45" s="365"/>
      <c r="I45" s="365"/>
      <c r="J45" s="365"/>
      <c r="K45" s="365"/>
      <c r="L45" s="365"/>
      <c r="M45" s="369" t="s">
        <v>1249</v>
      </c>
      <c r="N45" s="423"/>
      <c r="O45" s="423"/>
      <c r="P45" s="608"/>
      <c r="Q45" s="612">
        <f t="shared" si="5"/>
        <v>3544.4</v>
      </c>
      <c r="R45" s="625">
        <v>30.0</v>
      </c>
      <c r="S45" s="354">
        <v>169.2</v>
      </c>
      <c r="T45" s="365">
        <f>S45/R45</f>
        <v>5.64</v>
      </c>
      <c r="U45" s="354">
        <v>5.37</v>
      </c>
      <c r="V45" s="626">
        <f>(T45-U45)*R45</f>
        <v>8.1</v>
      </c>
    </row>
    <row r="46">
      <c r="A46" s="585"/>
      <c r="B46" s="354" t="s">
        <v>727</v>
      </c>
      <c r="C46" s="354" t="s">
        <v>73</v>
      </c>
      <c r="D46" s="321"/>
      <c r="E46" s="321"/>
      <c r="F46" s="611"/>
      <c r="G46" s="596">
        <v>1.4</v>
      </c>
      <c r="H46" s="369">
        <v>2625.0</v>
      </c>
      <c r="I46" s="365"/>
      <c r="J46" s="365"/>
      <c r="K46" s="369">
        <v>8.0</v>
      </c>
      <c r="L46" s="365"/>
      <c r="M46" s="369">
        <v>2633.0</v>
      </c>
      <c r="N46" s="423"/>
      <c r="O46" s="423"/>
      <c r="P46" s="608"/>
      <c r="Q46" s="612">
        <f t="shared" si="5"/>
        <v>3545.8</v>
      </c>
      <c r="R46" s="337"/>
      <c r="S46" s="321"/>
      <c r="T46" s="321"/>
      <c r="U46" s="321"/>
      <c r="V46" s="321"/>
    </row>
    <row r="47">
      <c r="A47" s="610">
        <v>41687.0</v>
      </c>
      <c r="B47" s="617" t="s">
        <v>73</v>
      </c>
      <c r="C47" s="617" t="s">
        <v>197</v>
      </c>
      <c r="D47" s="617" t="s">
        <v>1250</v>
      </c>
      <c r="E47" s="618"/>
      <c r="F47" s="619"/>
      <c r="G47" s="620">
        <v>0.2</v>
      </c>
      <c r="H47" s="621"/>
      <c r="I47" s="621"/>
      <c r="J47" s="621"/>
      <c r="K47" s="621"/>
      <c r="L47" s="621"/>
      <c r="M47" s="621"/>
      <c r="N47" s="423"/>
      <c r="O47" s="423"/>
      <c r="P47" s="608"/>
      <c r="Q47" s="612">
        <f t="shared" si="5"/>
        <v>3546</v>
      </c>
      <c r="R47" s="337"/>
      <c r="S47" s="321"/>
      <c r="T47" s="321"/>
      <c r="U47" s="321"/>
      <c r="V47" s="321"/>
    </row>
    <row r="48">
      <c r="A48" s="585"/>
      <c r="B48" s="617" t="s">
        <v>197</v>
      </c>
      <c r="C48" s="617" t="s">
        <v>1251</v>
      </c>
      <c r="D48" s="617" t="s">
        <v>1250</v>
      </c>
      <c r="E48" s="618"/>
      <c r="F48" s="619"/>
      <c r="G48" s="620">
        <v>2.3</v>
      </c>
      <c r="H48" s="621"/>
      <c r="I48" s="621"/>
      <c r="J48" s="621"/>
      <c r="K48" s="621"/>
      <c r="L48" s="621"/>
      <c r="M48" s="621"/>
      <c r="N48" s="652" t="s">
        <v>1252</v>
      </c>
      <c r="O48" s="653"/>
      <c r="P48" s="608"/>
      <c r="Q48" s="612">
        <f t="shared" si="5"/>
        <v>3548.3</v>
      </c>
      <c r="R48" s="337"/>
      <c r="S48" s="321"/>
      <c r="T48" s="321"/>
      <c r="U48" s="321"/>
      <c r="V48" s="321"/>
    </row>
    <row r="49">
      <c r="A49" s="585"/>
      <c r="B49" s="617" t="s">
        <v>1251</v>
      </c>
      <c r="C49" s="617" t="s">
        <v>197</v>
      </c>
      <c r="D49" s="618"/>
      <c r="E49" s="618"/>
      <c r="F49" s="619"/>
      <c r="G49" s="620">
        <v>1.9</v>
      </c>
      <c r="H49" s="621"/>
      <c r="I49" s="621"/>
      <c r="J49" s="621"/>
      <c r="K49" s="621"/>
      <c r="L49" s="621"/>
      <c r="M49" s="621"/>
      <c r="N49" s="423"/>
      <c r="O49" s="423"/>
      <c r="P49" s="608"/>
      <c r="Q49" s="612">
        <f t="shared" si="5"/>
        <v>3550.2</v>
      </c>
      <c r="R49" s="337"/>
      <c r="S49" s="321"/>
      <c r="T49" s="321"/>
      <c r="U49" s="321"/>
      <c r="V49" s="321"/>
    </row>
    <row r="50">
      <c r="A50" s="610">
        <v>41689.0</v>
      </c>
      <c r="B50" s="617" t="s">
        <v>197</v>
      </c>
      <c r="C50" s="617" t="s">
        <v>1251</v>
      </c>
      <c r="D50" s="617" t="s">
        <v>1250</v>
      </c>
      <c r="E50" s="618"/>
      <c r="F50" s="619"/>
      <c r="G50" s="619"/>
      <c r="H50" s="621"/>
      <c r="I50" s="621"/>
      <c r="J50" s="621"/>
      <c r="K50" s="621"/>
      <c r="L50" s="621"/>
      <c r="M50" s="621"/>
      <c r="N50" s="522"/>
      <c r="O50" s="654"/>
      <c r="P50" s="608"/>
      <c r="Q50" s="612">
        <f t="shared" si="5"/>
        <v>3550.2</v>
      </c>
      <c r="R50" s="337"/>
      <c r="S50" s="321"/>
      <c r="T50" s="321"/>
      <c r="U50" s="321"/>
      <c r="V50" s="321"/>
    </row>
    <row r="51">
      <c r="A51" s="585"/>
      <c r="B51" s="617" t="s">
        <v>1251</v>
      </c>
      <c r="C51" s="617" t="s">
        <v>197</v>
      </c>
      <c r="D51" s="618"/>
      <c r="E51" s="618"/>
      <c r="F51" s="619"/>
      <c r="G51" s="620">
        <v>4.0</v>
      </c>
      <c r="H51" s="621"/>
      <c r="I51" s="621"/>
      <c r="J51" s="621"/>
      <c r="K51" s="621"/>
      <c r="L51" s="621"/>
      <c r="M51" s="621"/>
      <c r="N51" s="423"/>
      <c r="O51" s="423"/>
      <c r="P51" s="608"/>
      <c r="Q51" s="612">
        <f t="shared" si="5"/>
        <v>3554.2</v>
      </c>
      <c r="R51" s="337"/>
      <c r="S51" s="321"/>
      <c r="T51" s="321"/>
      <c r="U51" s="321"/>
      <c r="V51" s="321"/>
    </row>
    <row r="52">
      <c r="A52" s="610">
        <v>41690.0</v>
      </c>
      <c r="B52" s="617" t="s">
        <v>197</v>
      </c>
      <c r="C52" s="617" t="s">
        <v>1251</v>
      </c>
      <c r="D52" s="630" t="s">
        <v>1253</v>
      </c>
      <c r="E52" s="618"/>
      <c r="F52" s="619"/>
      <c r="G52" s="619"/>
      <c r="H52" s="621"/>
      <c r="I52" s="621"/>
      <c r="J52" s="621"/>
      <c r="K52" s="621"/>
      <c r="L52" s="621"/>
      <c r="M52" s="621"/>
      <c r="N52" s="423"/>
      <c r="O52" s="423"/>
      <c r="P52" s="608"/>
      <c r="Q52" s="612">
        <f t="shared" si="5"/>
        <v>3554.2</v>
      </c>
      <c r="R52" s="337"/>
      <c r="S52" s="321"/>
      <c r="T52" s="321"/>
      <c r="U52" s="321"/>
      <c r="V52" s="321"/>
    </row>
    <row r="53">
      <c r="A53" s="585"/>
      <c r="B53" s="617" t="s">
        <v>1251</v>
      </c>
      <c r="C53" s="617" t="s">
        <v>197</v>
      </c>
      <c r="D53" s="618"/>
      <c r="E53" s="618"/>
      <c r="F53" s="619"/>
      <c r="G53" s="620">
        <v>3.9</v>
      </c>
      <c r="H53" s="621"/>
      <c r="I53" s="621"/>
      <c r="J53" s="621"/>
      <c r="K53" s="621"/>
      <c r="L53" s="621"/>
      <c r="M53" s="621"/>
      <c r="N53" s="423"/>
      <c r="O53" s="423"/>
      <c r="P53" s="608"/>
      <c r="Q53" s="612">
        <f t="shared" si="5"/>
        <v>3558.1</v>
      </c>
      <c r="R53" s="337"/>
      <c r="S53" s="321"/>
      <c r="T53" s="321"/>
      <c r="U53" s="321"/>
      <c r="V53" s="321"/>
    </row>
    <row r="54">
      <c r="A54" s="610">
        <v>41691.0</v>
      </c>
      <c r="B54" s="617" t="s">
        <v>197</v>
      </c>
      <c r="C54" s="617" t="s">
        <v>1251</v>
      </c>
      <c r="D54" s="617" t="s">
        <v>1254</v>
      </c>
      <c r="E54" s="618"/>
      <c r="F54" s="619"/>
      <c r="G54" s="619"/>
      <c r="H54" s="621"/>
      <c r="I54" s="621"/>
      <c r="J54" s="621"/>
      <c r="K54" s="621"/>
      <c r="L54" s="621"/>
      <c r="M54" s="622" t="s">
        <v>1255</v>
      </c>
      <c r="N54" s="423"/>
      <c r="O54" s="423"/>
      <c r="P54" s="608"/>
      <c r="Q54" s="612">
        <f t="shared" si="5"/>
        <v>3558.1</v>
      </c>
      <c r="R54" s="337"/>
      <c r="S54" s="321"/>
      <c r="T54" s="321"/>
      <c r="U54" s="321"/>
      <c r="V54" s="321"/>
    </row>
    <row r="55">
      <c r="A55" s="655"/>
      <c r="B55" s="656" t="s">
        <v>1251</v>
      </c>
      <c r="C55" s="656" t="s">
        <v>197</v>
      </c>
      <c r="D55" s="657"/>
      <c r="E55" s="657"/>
      <c r="F55" s="658"/>
      <c r="G55" s="620">
        <v>3.9</v>
      </c>
      <c r="H55" s="622">
        <v>5103.0</v>
      </c>
      <c r="I55" s="621"/>
      <c r="J55" s="621"/>
      <c r="K55" s="621"/>
      <c r="L55" s="621"/>
      <c r="M55" s="622">
        <v>5103.0</v>
      </c>
      <c r="N55" s="423"/>
      <c r="O55" s="423"/>
      <c r="P55" s="608"/>
      <c r="Q55" s="612">
        <f t="shared" si="5"/>
        <v>3562</v>
      </c>
      <c r="R55" s="337"/>
      <c r="S55" s="321"/>
      <c r="T55" s="321"/>
      <c r="U55" s="321"/>
      <c r="V55" s="321"/>
    </row>
    <row r="56">
      <c r="A56" s="610">
        <v>41694.0</v>
      </c>
      <c r="B56" s="354" t="s">
        <v>197</v>
      </c>
      <c r="C56" s="354" t="s">
        <v>559</v>
      </c>
      <c r="D56" s="354" t="s">
        <v>1256</v>
      </c>
      <c r="E56" s="321"/>
      <c r="F56" s="611"/>
      <c r="G56" s="635">
        <v>1.7</v>
      </c>
      <c r="H56" s="365"/>
      <c r="I56" s="365"/>
      <c r="J56" s="365"/>
      <c r="K56" s="365"/>
      <c r="L56" s="365"/>
      <c r="M56" s="369" t="s">
        <v>1257</v>
      </c>
      <c r="N56" s="639" t="s">
        <v>1233</v>
      </c>
      <c r="O56" s="639">
        <v>325.0</v>
      </c>
      <c r="P56" s="608"/>
      <c r="Q56" s="612">
        <f t="shared" si="5"/>
        <v>3563.7</v>
      </c>
      <c r="R56" s="625">
        <v>60.0</v>
      </c>
      <c r="S56" s="354">
        <v>386.86</v>
      </c>
      <c r="T56" s="365">
        <f>S56/R56</f>
        <v>6.447666667</v>
      </c>
      <c r="U56" s="354">
        <v>5.37</v>
      </c>
      <c r="V56" s="626">
        <f>(T56-U56)*R56</f>
        <v>64.66</v>
      </c>
    </row>
    <row r="57">
      <c r="A57" s="610">
        <v>41694.0</v>
      </c>
      <c r="B57" s="354" t="s">
        <v>559</v>
      </c>
      <c r="C57" s="354" t="s">
        <v>197</v>
      </c>
      <c r="E57" s="321"/>
      <c r="F57" s="611"/>
      <c r="G57" s="596">
        <v>1.4</v>
      </c>
      <c r="H57" s="369">
        <v>2062.5</v>
      </c>
      <c r="I57" s="369">
        <v>50.0</v>
      </c>
      <c r="J57" s="369">
        <v>120.0</v>
      </c>
      <c r="K57" s="365"/>
      <c r="L57" s="365"/>
      <c r="M57" s="369">
        <v>2232.5</v>
      </c>
      <c r="N57" s="423"/>
      <c r="O57" s="423"/>
      <c r="P57" s="608"/>
      <c r="Q57" s="612">
        <f t="shared" si="5"/>
        <v>3565.1</v>
      </c>
      <c r="R57" s="625">
        <v>111.6</v>
      </c>
      <c r="S57" s="354">
        <v>736.33</v>
      </c>
      <c r="T57" s="321"/>
      <c r="U57" s="321"/>
      <c r="V57" s="321"/>
    </row>
    <row r="58">
      <c r="A58" s="610">
        <v>41694.0</v>
      </c>
      <c r="B58" s="659" t="s">
        <v>197</v>
      </c>
      <c r="C58" s="659" t="s">
        <v>1251</v>
      </c>
      <c r="D58" s="660" t="s">
        <v>1258</v>
      </c>
      <c r="E58" s="661"/>
      <c r="F58" s="662"/>
      <c r="G58" s="663">
        <v>4.0</v>
      </c>
      <c r="H58" s="664"/>
      <c r="I58" s="664"/>
      <c r="J58" s="664"/>
      <c r="K58" s="664"/>
      <c r="L58" s="664"/>
      <c r="M58" s="664"/>
      <c r="N58" s="652" t="s">
        <v>1252</v>
      </c>
      <c r="O58" s="653"/>
      <c r="P58" s="608"/>
      <c r="Q58" s="612">
        <f t="shared" si="5"/>
        <v>3569.1</v>
      </c>
      <c r="R58" s="337"/>
      <c r="S58" s="321"/>
      <c r="T58" s="321"/>
      <c r="U58" s="321"/>
      <c r="V58" s="321"/>
    </row>
    <row r="59">
      <c r="A59" s="610">
        <v>41695.0</v>
      </c>
      <c r="B59" s="354" t="s">
        <v>197</v>
      </c>
      <c r="C59" s="354" t="s">
        <v>524</v>
      </c>
      <c r="D59" s="354" t="s">
        <v>1259</v>
      </c>
      <c r="E59" s="321"/>
      <c r="F59" s="611"/>
      <c r="G59" s="596">
        <v>0.3</v>
      </c>
      <c r="H59" s="365"/>
      <c r="I59" s="365"/>
      <c r="J59" s="365"/>
      <c r="K59" s="365"/>
      <c r="L59" s="365"/>
      <c r="M59" s="365"/>
      <c r="N59" s="623" t="s">
        <v>1219</v>
      </c>
      <c r="O59" s="642"/>
      <c r="P59" s="624">
        <v>5.0</v>
      </c>
      <c r="Q59" s="612">
        <f t="shared" si="5"/>
        <v>3569.4</v>
      </c>
      <c r="R59" s="337"/>
      <c r="S59" s="321"/>
      <c r="T59" s="321"/>
      <c r="U59" s="321"/>
      <c r="V59" s="321"/>
    </row>
    <row r="60">
      <c r="A60" s="610">
        <v>41695.0</v>
      </c>
      <c r="B60" s="354" t="s">
        <v>524</v>
      </c>
      <c r="C60" s="354" t="s">
        <v>527</v>
      </c>
      <c r="D60" s="321"/>
      <c r="E60" s="321"/>
      <c r="F60" s="611"/>
      <c r="G60" s="596">
        <v>0.5</v>
      </c>
      <c r="H60" s="365"/>
      <c r="I60" s="365"/>
      <c r="J60" s="365"/>
      <c r="K60" s="365"/>
      <c r="L60" s="365"/>
      <c r="M60" s="365"/>
      <c r="N60" s="423"/>
      <c r="O60" s="423"/>
      <c r="P60" s="608"/>
      <c r="Q60" s="612">
        <f t="shared" si="5"/>
        <v>3569.9</v>
      </c>
      <c r="R60" s="625">
        <v>10.0</v>
      </c>
      <c r="S60" s="354">
        <v>71.5</v>
      </c>
      <c r="T60" s="365">
        <f t="shared" ref="T60:T61" si="8">S60/R60</f>
        <v>7.15</v>
      </c>
      <c r="U60" s="354">
        <v>5.37</v>
      </c>
      <c r="V60" s="626">
        <f t="shared" ref="V60:V61" si="9">(T60-U60)*R60</f>
        <v>17.8</v>
      </c>
    </row>
    <row r="61">
      <c r="A61" s="610">
        <v>41695.0</v>
      </c>
      <c r="B61" s="354" t="s">
        <v>527</v>
      </c>
      <c r="C61" s="354" t="s">
        <v>524</v>
      </c>
      <c r="D61" s="321"/>
      <c r="E61" s="321"/>
      <c r="F61" s="611"/>
      <c r="G61" s="596">
        <v>0.7</v>
      </c>
      <c r="H61" s="365"/>
      <c r="I61" s="365"/>
      <c r="J61" s="365"/>
      <c r="K61" s="365"/>
      <c r="L61" s="365"/>
      <c r="M61" s="369" t="s">
        <v>1260</v>
      </c>
      <c r="N61" s="423"/>
      <c r="O61" s="423"/>
      <c r="P61" s="608"/>
      <c r="Q61" s="612">
        <f t="shared" si="5"/>
        <v>3570.6</v>
      </c>
      <c r="R61" s="625">
        <v>75.2</v>
      </c>
      <c r="S61" s="354">
        <v>512.86</v>
      </c>
      <c r="T61" s="365">
        <f t="shared" si="8"/>
        <v>6.819946809</v>
      </c>
      <c r="U61" s="354">
        <v>5.37</v>
      </c>
      <c r="V61" s="626">
        <f t="shared" si="9"/>
        <v>109.036</v>
      </c>
    </row>
    <row r="62">
      <c r="A62" s="585"/>
      <c r="B62" s="354" t="s">
        <v>524</v>
      </c>
      <c r="C62" s="354" t="s">
        <v>197</v>
      </c>
      <c r="D62" s="321"/>
      <c r="E62" s="321"/>
      <c r="F62" s="611"/>
      <c r="G62" s="596">
        <v>0.4</v>
      </c>
      <c r="H62" s="369">
        <v>1957.5</v>
      </c>
      <c r="I62" s="369">
        <v>125.0</v>
      </c>
      <c r="J62" s="369">
        <v>180.0</v>
      </c>
      <c r="K62" s="365"/>
      <c r="L62" s="365"/>
      <c r="M62" s="369">
        <v>2262.5</v>
      </c>
      <c r="N62" s="423"/>
      <c r="O62" s="423"/>
      <c r="P62" s="608"/>
      <c r="Q62" s="612">
        <f t="shared" si="5"/>
        <v>3571</v>
      </c>
      <c r="R62" s="337"/>
      <c r="S62" s="321"/>
      <c r="T62" s="321"/>
      <c r="U62" s="321"/>
      <c r="V62" s="321"/>
    </row>
    <row r="63">
      <c r="A63" s="610">
        <v>41695.0</v>
      </c>
      <c r="B63" s="617" t="s">
        <v>197</v>
      </c>
      <c r="C63" s="617" t="s">
        <v>603</v>
      </c>
      <c r="D63" s="617" t="s">
        <v>1261</v>
      </c>
      <c r="E63" s="618"/>
      <c r="F63" s="619"/>
      <c r="G63" s="620">
        <v>0.9</v>
      </c>
      <c r="H63" s="621"/>
      <c r="I63" s="621"/>
      <c r="J63" s="621"/>
      <c r="K63" s="621"/>
      <c r="L63" s="621"/>
      <c r="M63" s="621"/>
      <c r="N63" s="652" t="s">
        <v>1252</v>
      </c>
      <c r="O63" s="653"/>
      <c r="P63" s="608"/>
      <c r="Q63" s="612">
        <f t="shared" si="5"/>
        <v>3571.9</v>
      </c>
      <c r="R63" s="337"/>
      <c r="S63" s="321"/>
      <c r="T63" s="321"/>
      <c r="U63" s="321"/>
      <c r="V63" s="321"/>
    </row>
    <row r="64">
      <c r="A64" s="585"/>
      <c r="B64" s="617" t="s">
        <v>603</v>
      </c>
      <c r="C64" s="617" t="s">
        <v>197</v>
      </c>
      <c r="D64" s="618"/>
      <c r="E64" s="618"/>
      <c r="F64" s="619"/>
      <c r="G64" s="620">
        <v>0.7</v>
      </c>
      <c r="H64" s="621"/>
      <c r="I64" s="621"/>
      <c r="J64" s="621"/>
      <c r="K64" s="621"/>
      <c r="L64" s="621"/>
      <c r="M64" s="621"/>
      <c r="N64" s="423"/>
      <c r="O64" s="423"/>
      <c r="P64" s="608"/>
      <c r="Q64" s="612">
        <f t="shared" si="5"/>
        <v>3572.6</v>
      </c>
      <c r="R64" s="337"/>
      <c r="S64" s="321"/>
      <c r="T64" s="321"/>
      <c r="U64" s="321"/>
      <c r="V64" s="321"/>
    </row>
    <row r="65">
      <c r="A65" s="585"/>
      <c r="B65" s="617" t="s">
        <v>197</v>
      </c>
      <c r="C65" s="617" t="s">
        <v>598</v>
      </c>
      <c r="D65" s="618"/>
      <c r="E65" s="618"/>
      <c r="F65" s="619"/>
      <c r="G65" s="620">
        <v>1.0</v>
      </c>
      <c r="H65" s="621"/>
      <c r="I65" s="621"/>
      <c r="J65" s="621"/>
      <c r="K65" s="621"/>
      <c r="L65" s="621"/>
      <c r="M65" s="621"/>
      <c r="N65" s="423"/>
      <c r="O65" s="423"/>
      <c r="P65" s="608"/>
      <c r="Q65" s="612">
        <f t="shared" si="5"/>
        <v>3573.6</v>
      </c>
      <c r="R65" s="337"/>
      <c r="S65" s="321"/>
      <c r="T65" s="321"/>
      <c r="U65" s="321"/>
      <c r="V65" s="321"/>
    </row>
    <row r="66">
      <c r="A66" s="585"/>
      <c r="B66" s="617" t="s">
        <v>598</v>
      </c>
      <c r="C66" s="617" t="s">
        <v>197</v>
      </c>
      <c r="D66" s="618"/>
      <c r="E66" s="618"/>
      <c r="F66" s="619"/>
      <c r="G66" s="620">
        <v>1.4</v>
      </c>
      <c r="H66" s="621"/>
      <c r="I66" s="621"/>
      <c r="J66" s="621"/>
      <c r="K66" s="621"/>
      <c r="L66" s="621"/>
      <c r="M66" s="621"/>
      <c r="N66" s="423"/>
      <c r="O66" s="423"/>
      <c r="P66" s="608"/>
      <c r="Q66" s="612">
        <f t="shared" si="5"/>
        <v>3575</v>
      </c>
      <c r="R66" s="337"/>
      <c r="S66" s="321"/>
      <c r="T66" s="321"/>
      <c r="U66" s="321"/>
      <c r="V66" s="321"/>
    </row>
    <row r="67">
      <c r="A67" s="665">
        <v>41696.0</v>
      </c>
      <c r="B67" s="617" t="s">
        <v>197</v>
      </c>
      <c r="C67" s="617" t="s">
        <v>603</v>
      </c>
      <c r="D67" s="617" t="s">
        <v>1262</v>
      </c>
      <c r="E67" s="657"/>
      <c r="F67" s="658"/>
      <c r="G67" s="620">
        <v>0.8</v>
      </c>
      <c r="H67" s="621"/>
      <c r="I67" s="621"/>
      <c r="J67" s="621"/>
      <c r="K67" s="621"/>
      <c r="L67" s="621"/>
      <c r="M67" s="621"/>
      <c r="N67" s="423"/>
      <c r="O67" s="423"/>
      <c r="P67" s="608"/>
      <c r="Q67" s="612">
        <f t="shared" si="5"/>
        <v>3575.8</v>
      </c>
      <c r="R67" s="337"/>
      <c r="S67" s="321"/>
      <c r="T67" s="321"/>
      <c r="U67" s="321"/>
      <c r="V67" s="321"/>
    </row>
    <row r="68">
      <c r="A68" s="655"/>
      <c r="B68" s="617" t="s">
        <v>603</v>
      </c>
      <c r="C68" s="617" t="s">
        <v>197</v>
      </c>
      <c r="D68" s="657"/>
      <c r="E68" s="657"/>
      <c r="F68" s="658"/>
      <c r="G68" s="620">
        <v>0.6</v>
      </c>
      <c r="H68" s="621"/>
      <c r="I68" s="621"/>
      <c r="J68" s="621"/>
      <c r="K68" s="621"/>
      <c r="L68" s="621"/>
      <c r="M68" s="621"/>
      <c r="N68" s="423"/>
      <c r="O68" s="423"/>
      <c r="P68" s="608"/>
      <c r="Q68" s="612">
        <f t="shared" si="5"/>
        <v>3576.4</v>
      </c>
      <c r="R68" s="337"/>
      <c r="S68" s="321"/>
      <c r="T68" s="321"/>
      <c r="U68" s="321"/>
      <c r="V68" s="321"/>
    </row>
    <row r="69">
      <c r="A69" s="655"/>
      <c r="B69" s="617" t="s">
        <v>197</v>
      </c>
      <c r="C69" s="617" t="s">
        <v>598</v>
      </c>
      <c r="D69" s="657"/>
      <c r="E69" s="657"/>
      <c r="F69" s="658"/>
      <c r="G69" s="620">
        <v>1.1</v>
      </c>
      <c r="H69" s="621"/>
      <c r="I69" s="621"/>
      <c r="J69" s="621"/>
      <c r="K69" s="621"/>
      <c r="L69" s="621"/>
      <c r="M69" s="621"/>
      <c r="N69" s="423"/>
      <c r="O69" s="423"/>
      <c r="P69" s="608"/>
      <c r="Q69" s="612">
        <f t="shared" si="5"/>
        <v>3577.5</v>
      </c>
      <c r="R69" s="337"/>
      <c r="S69" s="321"/>
      <c r="T69" s="321"/>
      <c r="U69" s="321"/>
      <c r="V69" s="321"/>
    </row>
    <row r="70">
      <c r="A70" s="655"/>
      <c r="B70" s="617" t="s">
        <v>598</v>
      </c>
      <c r="C70" s="617" t="s">
        <v>197</v>
      </c>
      <c r="D70" s="657"/>
      <c r="E70" s="657"/>
      <c r="F70" s="658"/>
      <c r="G70" s="620">
        <v>1.2</v>
      </c>
      <c r="H70" s="621"/>
      <c r="I70" s="621"/>
      <c r="J70" s="621"/>
      <c r="K70" s="621"/>
      <c r="L70" s="621"/>
      <c r="M70" s="621"/>
      <c r="N70" s="423"/>
      <c r="O70" s="423"/>
      <c r="P70" s="608"/>
      <c r="Q70" s="612">
        <f t="shared" si="5"/>
        <v>3578.7</v>
      </c>
      <c r="R70" s="337"/>
      <c r="S70" s="321"/>
      <c r="T70" s="321"/>
      <c r="U70" s="321"/>
      <c r="V70" s="321"/>
    </row>
    <row r="71">
      <c r="A71" s="665">
        <v>41697.0</v>
      </c>
      <c r="B71" s="617" t="s">
        <v>197</v>
      </c>
      <c r="C71" s="617" t="s">
        <v>603</v>
      </c>
      <c r="D71" s="617" t="s">
        <v>1262</v>
      </c>
      <c r="E71" s="657"/>
      <c r="F71" s="658"/>
      <c r="G71" s="620">
        <v>0.9</v>
      </c>
      <c r="H71" s="621"/>
      <c r="I71" s="621"/>
      <c r="J71" s="621"/>
      <c r="K71" s="621"/>
      <c r="L71" s="621"/>
      <c r="M71" s="621"/>
      <c r="N71" s="423"/>
      <c r="O71" s="423"/>
      <c r="P71" s="608"/>
      <c r="Q71" s="612">
        <f t="shared" si="5"/>
        <v>3579.6</v>
      </c>
      <c r="R71" s="337"/>
      <c r="S71" s="321"/>
      <c r="T71" s="321"/>
      <c r="U71" s="321"/>
      <c r="V71" s="321"/>
    </row>
    <row r="72">
      <c r="A72" s="655"/>
      <c r="B72" s="617" t="s">
        <v>603</v>
      </c>
      <c r="C72" s="617" t="s">
        <v>197</v>
      </c>
      <c r="D72" s="657"/>
      <c r="E72" s="657"/>
      <c r="F72" s="658"/>
      <c r="G72" s="620">
        <v>0.6</v>
      </c>
      <c r="H72" s="621"/>
      <c r="I72" s="621"/>
      <c r="J72" s="621"/>
      <c r="K72" s="621"/>
      <c r="L72" s="621"/>
      <c r="M72" s="621"/>
      <c r="N72" s="423"/>
      <c r="O72" s="423"/>
      <c r="P72" s="608"/>
      <c r="Q72" s="612">
        <f t="shared" si="5"/>
        <v>3580.2</v>
      </c>
      <c r="R72" s="337"/>
      <c r="S72" s="321"/>
      <c r="T72" s="321"/>
      <c r="U72" s="321"/>
      <c r="V72" s="321"/>
    </row>
    <row r="73">
      <c r="A73" s="655"/>
      <c r="B73" s="617" t="s">
        <v>197</v>
      </c>
      <c r="C73" s="617" t="s">
        <v>598</v>
      </c>
      <c r="D73" s="657"/>
      <c r="E73" s="657"/>
      <c r="F73" s="658"/>
      <c r="G73" s="620">
        <v>1.2</v>
      </c>
      <c r="H73" s="621"/>
      <c r="I73" s="621"/>
      <c r="J73" s="621"/>
      <c r="K73" s="621"/>
      <c r="L73" s="621"/>
      <c r="M73" s="622" t="s">
        <v>1263</v>
      </c>
      <c r="N73" s="423"/>
      <c r="O73" s="423"/>
      <c r="P73" s="608"/>
      <c r="Q73" s="612">
        <f t="shared" si="5"/>
        <v>3581.4</v>
      </c>
      <c r="R73" s="337"/>
      <c r="S73" s="321"/>
      <c r="T73" s="321"/>
      <c r="U73" s="321"/>
      <c r="V73" s="321"/>
    </row>
    <row r="74">
      <c r="A74" s="655"/>
      <c r="B74" s="617" t="s">
        <v>598</v>
      </c>
      <c r="C74" s="617" t="s">
        <v>197</v>
      </c>
      <c r="D74" s="657"/>
      <c r="E74" s="657"/>
      <c r="F74" s="658"/>
      <c r="G74" s="620">
        <v>1.1</v>
      </c>
      <c r="H74" s="622">
        <v>3685.0</v>
      </c>
      <c r="I74" s="621"/>
      <c r="J74" s="621"/>
      <c r="K74" s="621"/>
      <c r="L74" s="621"/>
      <c r="M74" s="622">
        <v>3685.0</v>
      </c>
      <c r="N74" s="423"/>
      <c r="O74" s="423"/>
      <c r="P74" s="608"/>
      <c r="Q74" s="612">
        <f t="shared" si="5"/>
        <v>3582.5</v>
      </c>
      <c r="R74" s="337"/>
      <c r="S74" s="321"/>
      <c r="T74" s="321"/>
      <c r="U74" s="321"/>
      <c r="V74" s="321"/>
    </row>
    <row r="75">
      <c r="A75" s="610">
        <v>41698.0</v>
      </c>
      <c r="B75" s="354" t="s">
        <v>197</v>
      </c>
      <c r="C75" s="354" t="s">
        <v>517</v>
      </c>
      <c r="D75" s="354" t="s">
        <v>1264</v>
      </c>
      <c r="E75" s="666"/>
      <c r="F75" s="596">
        <v>0.4</v>
      </c>
      <c r="G75" s="611"/>
      <c r="H75" s="365"/>
      <c r="I75" s="365"/>
      <c r="J75" s="365"/>
      <c r="K75" s="365"/>
      <c r="L75" s="365"/>
      <c r="M75" s="365"/>
      <c r="N75" s="423"/>
      <c r="O75" s="423"/>
      <c r="P75" s="608"/>
      <c r="Q75" s="612">
        <f t="shared" si="5"/>
        <v>3582.9</v>
      </c>
      <c r="R75" s="337"/>
      <c r="S75" s="321"/>
      <c r="T75" s="321"/>
      <c r="U75" s="321"/>
      <c r="V75" s="321"/>
    </row>
    <row r="76">
      <c r="A76" s="603" t="s">
        <v>1265</v>
      </c>
      <c r="B76" s="604"/>
      <c r="C76" s="604"/>
      <c r="D76" s="605"/>
      <c r="E76" s="604"/>
      <c r="F76" s="606"/>
      <c r="G76" s="606"/>
      <c r="H76" s="607"/>
      <c r="I76" s="607"/>
      <c r="J76" s="607"/>
      <c r="K76" s="607"/>
      <c r="L76" s="607"/>
      <c r="M76" s="607"/>
      <c r="N76" s="423"/>
      <c r="O76" s="423"/>
      <c r="P76" s="608"/>
      <c r="Q76" s="612"/>
      <c r="R76" s="337"/>
      <c r="S76" s="321"/>
      <c r="T76" s="321"/>
      <c r="U76" s="321"/>
      <c r="V76" s="321"/>
    </row>
    <row r="77">
      <c r="A77" s="603" t="s">
        <v>1244</v>
      </c>
      <c r="B77" s="649"/>
      <c r="C77" s="649"/>
      <c r="D77" s="650"/>
      <c r="E77" s="649"/>
      <c r="F77" s="651"/>
      <c r="G77" s="651"/>
      <c r="H77" s="365"/>
      <c r="I77" s="365"/>
      <c r="J77" s="365"/>
      <c r="K77" s="365"/>
      <c r="L77" s="365"/>
      <c r="M77" s="365"/>
      <c r="N77" s="423"/>
      <c r="O77" s="423"/>
      <c r="P77" s="608"/>
      <c r="Q77" s="612">
        <f>Q75+F77+G77</f>
        <v>3582.9</v>
      </c>
      <c r="R77" s="337"/>
      <c r="S77" s="321"/>
      <c r="T77" s="321"/>
      <c r="U77" s="321"/>
      <c r="V77" s="321"/>
    </row>
    <row r="78">
      <c r="A78" s="610">
        <v>41701.0</v>
      </c>
      <c r="B78" s="354" t="s">
        <v>517</v>
      </c>
      <c r="C78" s="354" t="s">
        <v>197</v>
      </c>
      <c r="D78" s="354" t="s">
        <v>1266</v>
      </c>
      <c r="E78" s="321"/>
      <c r="F78" s="596">
        <v>0.5</v>
      </c>
      <c r="G78" s="611"/>
      <c r="H78" s="365"/>
      <c r="I78" s="365"/>
      <c r="J78" s="365"/>
      <c r="K78" s="365"/>
      <c r="L78" s="365"/>
      <c r="M78" s="365"/>
      <c r="N78" s="423"/>
      <c r="O78" s="423"/>
      <c r="P78" s="608"/>
      <c r="Q78" s="612">
        <f t="shared" ref="Q78:Q171" si="10">Q77+F78+G78</f>
        <v>3583.4</v>
      </c>
      <c r="R78" s="337"/>
      <c r="S78" s="321"/>
      <c r="T78" s="321"/>
      <c r="U78" s="321"/>
      <c r="V78" s="321"/>
    </row>
    <row r="79">
      <c r="A79" s="610">
        <v>41701.0</v>
      </c>
      <c r="B79" s="354" t="s">
        <v>197</v>
      </c>
      <c r="C79" s="354" t="s">
        <v>598</v>
      </c>
      <c r="D79" s="354" t="s">
        <v>1267</v>
      </c>
      <c r="E79" s="321"/>
      <c r="F79" s="611"/>
      <c r="G79" s="596">
        <v>1.2</v>
      </c>
      <c r="H79" s="365"/>
      <c r="I79" s="365"/>
      <c r="J79" s="365"/>
      <c r="K79" s="365"/>
      <c r="L79" s="365"/>
      <c r="M79" s="365"/>
      <c r="N79" s="423"/>
      <c r="O79" s="423"/>
      <c r="P79" s="608"/>
      <c r="Q79" s="612">
        <f t="shared" si="10"/>
        <v>3584.6</v>
      </c>
      <c r="R79" s="337"/>
      <c r="S79" s="321"/>
      <c r="T79" s="321"/>
      <c r="U79" s="321"/>
      <c r="V79" s="321"/>
    </row>
    <row r="80">
      <c r="A80" s="585"/>
      <c r="B80" s="354" t="s">
        <v>598</v>
      </c>
      <c r="C80" s="354" t="s">
        <v>197</v>
      </c>
      <c r="D80" s="321"/>
      <c r="E80" s="321"/>
      <c r="F80" s="611"/>
      <c r="G80" s="596">
        <v>1.1</v>
      </c>
      <c r="H80" s="365"/>
      <c r="I80" s="365"/>
      <c r="J80" s="365"/>
      <c r="K80" s="365"/>
      <c r="L80" s="365"/>
      <c r="M80" s="365"/>
      <c r="N80" s="423"/>
      <c r="O80" s="423"/>
      <c r="P80" s="608"/>
      <c r="Q80" s="612">
        <f t="shared" si="10"/>
        <v>3585.7</v>
      </c>
      <c r="R80" s="337"/>
      <c r="S80" s="321"/>
      <c r="T80" s="321"/>
      <c r="U80" s="321"/>
      <c r="V80" s="321"/>
    </row>
    <row r="81">
      <c r="A81" s="610">
        <v>41702.0</v>
      </c>
      <c r="B81" s="354" t="s">
        <v>197</v>
      </c>
      <c r="C81" s="354" t="s">
        <v>603</v>
      </c>
      <c r="D81" s="354" t="s">
        <v>1267</v>
      </c>
      <c r="E81" s="321"/>
      <c r="F81" s="611"/>
      <c r="G81" s="596">
        <v>0.7</v>
      </c>
      <c r="H81" s="365"/>
      <c r="I81" s="365"/>
      <c r="J81" s="365"/>
      <c r="K81" s="365"/>
      <c r="L81" s="365"/>
      <c r="M81" s="365"/>
      <c r="N81" s="423"/>
      <c r="O81" s="423"/>
      <c r="P81" s="608"/>
      <c r="Q81" s="612">
        <f t="shared" si="10"/>
        <v>3586.4</v>
      </c>
      <c r="R81" s="337"/>
      <c r="S81" s="321"/>
      <c r="T81" s="321"/>
      <c r="U81" s="321"/>
      <c r="V81" s="321"/>
    </row>
    <row r="82">
      <c r="A82" s="585"/>
      <c r="B82" s="354" t="s">
        <v>603</v>
      </c>
      <c r="C82" s="354" t="s">
        <v>197</v>
      </c>
      <c r="D82" s="321"/>
      <c r="E82" s="321"/>
      <c r="F82" s="611"/>
      <c r="G82" s="596">
        <v>0.7</v>
      </c>
      <c r="H82" s="365"/>
      <c r="I82" s="365"/>
      <c r="J82" s="365"/>
      <c r="K82" s="365"/>
      <c r="L82" s="365"/>
      <c r="M82" s="365"/>
      <c r="N82" s="423"/>
      <c r="O82" s="423"/>
      <c r="P82" s="608"/>
      <c r="Q82" s="612">
        <f t="shared" si="10"/>
        <v>3587.1</v>
      </c>
      <c r="R82" s="337"/>
      <c r="S82" s="321"/>
      <c r="T82" s="321"/>
      <c r="U82" s="321"/>
      <c r="V82" s="321"/>
    </row>
    <row r="83">
      <c r="A83" s="585"/>
      <c r="B83" s="354" t="s">
        <v>197</v>
      </c>
      <c r="C83" s="354" t="s">
        <v>598</v>
      </c>
      <c r="D83" s="321"/>
      <c r="E83" s="321"/>
      <c r="F83" s="611"/>
      <c r="G83" s="596">
        <v>1.0</v>
      </c>
      <c r="H83" s="365"/>
      <c r="I83" s="365"/>
      <c r="J83" s="365"/>
      <c r="K83" s="365"/>
      <c r="L83" s="365"/>
      <c r="M83" s="369" t="s">
        <v>1268</v>
      </c>
      <c r="N83" s="423"/>
      <c r="O83" s="423"/>
      <c r="P83" s="608"/>
      <c r="Q83" s="612">
        <f t="shared" si="10"/>
        <v>3588.1</v>
      </c>
      <c r="R83" s="337"/>
      <c r="S83" s="321"/>
      <c r="T83" s="321"/>
      <c r="U83" s="321"/>
      <c r="V83" s="321"/>
    </row>
    <row r="84">
      <c r="A84" s="585"/>
      <c r="B84" s="354" t="s">
        <v>598</v>
      </c>
      <c r="C84" s="354" t="s">
        <v>197</v>
      </c>
      <c r="D84" s="321"/>
      <c r="E84" s="321"/>
      <c r="F84" s="611"/>
      <c r="G84" s="596">
        <v>1.1</v>
      </c>
      <c r="H84" s="365"/>
      <c r="I84" s="365"/>
      <c r="J84" s="365"/>
      <c r="K84" s="365"/>
      <c r="L84" s="365"/>
      <c r="M84" s="365"/>
      <c r="N84" s="423"/>
      <c r="O84" s="423"/>
      <c r="P84" s="608"/>
      <c r="Q84" s="612">
        <f t="shared" si="10"/>
        <v>3589.2</v>
      </c>
      <c r="R84" s="337"/>
      <c r="S84" s="321"/>
      <c r="T84" s="321"/>
      <c r="U84" s="321"/>
      <c r="V84" s="321"/>
    </row>
    <row r="85">
      <c r="A85" s="610">
        <v>41703.0</v>
      </c>
      <c r="B85" s="617" t="s">
        <v>197</v>
      </c>
      <c r="C85" s="617" t="s">
        <v>550</v>
      </c>
      <c r="D85" s="617" t="s">
        <v>1269</v>
      </c>
      <c r="E85" s="618"/>
      <c r="F85" s="619"/>
      <c r="G85" s="620">
        <v>1.0</v>
      </c>
      <c r="H85" s="621"/>
      <c r="I85" s="621"/>
      <c r="J85" s="621"/>
      <c r="K85" s="621"/>
      <c r="L85" s="621"/>
      <c r="M85" s="622" t="s">
        <v>1270</v>
      </c>
      <c r="N85" s="623" t="s">
        <v>1219</v>
      </c>
      <c r="O85" s="642"/>
      <c r="P85" s="624">
        <v>1.0</v>
      </c>
      <c r="Q85" s="612">
        <f t="shared" si="10"/>
        <v>3590.2</v>
      </c>
      <c r="R85" s="625">
        <v>20.0</v>
      </c>
      <c r="S85" s="354">
        <v>130.63</v>
      </c>
      <c r="T85" s="365">
        <f>S85/R85</f>
        <v>6.5315</v>
      </c>
      <c r="U85" s="354">
        <v>5.37</v>
      </c>
      <c r="V85" s="626">
        <f>(T85-U85)*R85</f>
        <v>23.23</v>
      </c>
    </row>
    <row r="86">
      <c r="A86" s="585"/>
      <c r="B86" s="617" t="s">
        <v>550</v>
      </c>
      <c r="C86" s="617" t="s">
        <v>197</v>
      </c>
      <c r="D86" s="618"/>
      <c r="E86" s="618"/>
      <c r="F86" s="619"/>
      <c r="G86" s="620">
        <v>0.9</v>
      </c>
      <c r="H86" s="622">
        <v>1250.0</v>
      </c>
      <c r="I86" s="622">
        <v>50.0</v>
      </c>
      <c r="J86" s="622">
        <v>120.0</v>
      </c>
      <c r="K86" s="621"/>
      <c r="L86" s="621"/>
      <c r="M86" s="622">
        <v>1420.0</v>
      </c>
      <c r="N86" s="423"/>
      <c r="O86" s="423"/>
      <c r="P86" s="608"/>
      <c r="Q86" s="612">
        <f t="shared" si="10"/>
        <v>3591.1</v>
      </c>
      <c r="R86" s="337"/>
      <c r="S86" s="321"/>
      <c r="T86" s="321"/>
      <c r="U86" s="321"/>
      <c r="V86" s="321"/>
    </row>
    <row r="87">
      <c r="A87" s="610">
        <v>41703.0</v>
      </c>
      <c r="B87" s="354" t="s">
        <v>197</v>
      </c>
      <c r="C87" s="354" t="s">
        <v>603</v>
      </c>
      <c r="D87" s="354" t="s">
        <v>1267</v>
      </c>
      <c r="E87" s="321"/>
      <c r="F87" s="611"/>
      <c r="G87" s="596">
        <v>0.8</v>
      </c>
      <c r="H87" s="365"/>
      <c r="I87" s="365"/>
      <c r="J87" s="365"/>
      <c r="K87" s="365"/>
      <c r="L87" s="365"/>
      <c r="M87" s="365"/>
      <c r="N87" s="423"/>
      <c r="O87" s="423"/>
      <c r="P87" s="608"/>
      <c r="Q87" s="612">
        <f t="shared" si="10"/>
        <v>3591.9</v>
      </c>
      <c r="R87" s="337"/>
      <c r="S87" s="321"/>
      <c r="T87" s="321"/>
      <c r="U87" s="321"/>
      <c r="V87" s="321"/>
    </row>
    <row r="88">
      <c r="A88" s="585"/>
      <c r="B88" s="354" t="s">
        <v>603</v>
      </c>
      <c r="C88" s="354" t="s">
        <v>197</v>
      </c>
      <c r="D88" s="321"/>
      <c r="E88" s="321"/>
      <c r="F88" s="611"/>
      <c r="G88" s="596">
        <v>0.6</v>
      </c>
      <c r="H88" s="365"/>
      <c r="I88" s="365"/>
      <c r="J88" s="365"/>
      <c r="K88" s="365"/>
      <c r="L88" s="365"/>
      <c r="M88" s="365"/>
      <c r="N88" s="423"/>
      <c r="O88" s="423"/>
      <c r="P88" s="608"/>
      <c r="Q88" s="612">
        <f t="shared" si="10"/>
        <v>3592.5</v>
      </c>
      <c r="R88" s="337"/>
      <c r="S88" s="321"/>
      <c r="T88" s="321"/>
      <c r="U88" s="321"/>
      <c r="V88" s="321"/>
    </row>
    <row r="89">
      <c r="A89" s="585"/>
      <c r="B89" s="354" t="s">
        <v>197</v>
      </c>
      <c r="C89" s="354" t="s">
        <v>598</v>
      </c>
      <c r="D89" s="321"/>
      <c r="E89" s="321"/>
      <c r="F89" s="611"/>
      <c r="G89" s="596">
        <v>1.2</v>
      </c>
      <c r="H89" s="365"/>
      <c r="I89" s="365"/>
      <c r="J89" s="365"/>
      <c r="K89" s="365"/>
      <c r="L89" s="365"/>
      <c r="M89" s="369" t="s">
        <v>1268</v>
      </c>
      <c r="N89" s="423"/>
      <c r="O89" s="423"/>
      <c r="P89" s="608"/>
      <c r="Q89" s="612">
        <f t="shared" si="10"/>
        <v>3593.7</v>
      </c>
      <c r="R89" s="337"/>
      <c r="S89" s="321"/>
      <c r="T89" s="321"/>
      <c r="U89" s="321"/>
      <c r="V89" s="321"/>
    </row>
    <row r="90">
      <c r="A90" s="585"/>
      <c r="B90" s="354" t="s">
        <v>598</v>
      </c>
      <c r="C90" s="354" t="s">
        <v>197</v>
      </c>
      <c r="D90" s="321"/>
      <c r="E90" s="321"/>
      <c r="F90" s="611"/>
      <c r="G90" s="596">
        <v>1.3</v>
      </c>
      <c r="H90" s="365"/>
      <c r="I90" s="365"/>
      <c r="J90" s="365"/>
      <c r="K90" s="365"/>
      <c r="L90" s="365"/>
      <c r="M90" s="365"/>
      <c r="N90" s="423"/>
      <c r="O90" s="423"/>
      <c r="P90" s="608"/>
      <c r="Q90" s="612">
        <f t="shared" si="10"/>
        <v>3595</v>
      </c>
      <c r="R90" s="667">
        <v>42.8</v>
      </c>
      <c r="S90" s="354">
        <v>264.48</v>
      </c>
      <c r="T90" s="365">
        <f t="shared" ref="T90:T91" si="11">S90/R90</f>
        <v>6.179439252</v>
      </c>
      <c r="U90" s="354">
        <v>5.37</v>
      </c>
      <c r="V90" s="626">
        <f t="shared" ref="V90:V91" si="12">(T90-U90)*R90</f>
        <v>34.644</v>
      </c>
    </row>
    <row r="91">
      <c r="A91" s="610">
        <v>41704.0</v>
      </c>
      <c r="B91" s="617" t="s">
        <v>197</v>
      </c>
      <c r="C91" s="617" t="s">
        <v>1271</v>
      </c>
      <c r="D91" s="617" t="s">
        <v>1269</v>
      </c>
      <c r="E91" s="618"/>
      <c r="F91" s="619"/>
      <c r="G91" s="620">
        <v>0.8</v>
      </c>
      <c r="H91" s="621"/>
      <c r="I91" s="621"/>
      <c r="J91" s="621"/>
      <c r="K91" s="621"/>
      <c r="L91" s="621"/>
      <c r="M91" s="622" t="s">
        <v>1272</v>
      </c>
      <c r="N91" s="623" t="s">
        <v>1219</v>
      </c>
      <c r="O91" s="642"/>
      <c r="P91" s="624">
        <v>2.0</v>
      </c>
      <c r="Q91" s="612">
        <f t="shared" si="10"/>
        <v>3595.8</v>
      </c>
      <c r="R91" s="625">
        <v>20.0</v>
      </c>
      <c r="S91" s="354">
        <v>124.44</v>
      </c>
      <c r="T91" s="365">
        <f t="shared" si="11"/>
        <v>6.222</v>
      </c>
      <c r="U91" s="354">
        <v>5.37</v>
      </c>
      <c r="V91" s="626">
        <f t="shared" si="12"/>
        <v>17.04</v>
      </c>
    </row>
    <row r="92">
      <c r="A92" s="585"/>
      <c r="B92" s="617" t="s">
        <v>1271</v>
      </c>
      <c r="C92" s="617" t="s">
        <v>197</v>
      </c>
      <c r="D92" s="618"/>
      <c r="E92" s="618"/>
      <c r="F92" s="619"/>
      <c r="G92" s="620">
        <v>0.9</v>
      </c>
      <c r="H92" s="622">
        <v>1250.0</v>
      </c>
      <c r="I92" s="622">
        <v>50.0</v>
      </c>
      <c r="J92" s="622">
        <v>120.0</v>
      </c>
      <c r="K92" s="621"/>
      <c r="L92" s="621"/>
      <c r="M92" s="622">
        <v>1420.0</v>
      </c>
      <c r="N92" s="423"/>
      <c r="O92" s="423"/>
      <c r="P92" s="608"/>
      <c r="Q92" s="612">
        <f t="shared" si="10"/>
        <v>3596.7</v>
      </c>
      <c r="R92" s="337"/>
      <c r="S92" s="321"/>
      <c r="T92" s="321"/>
      <c r="U92" s="321"/>
      <c r="V92" s="321"/>
    </row>
    <row r="93">
      <c r="A93" s="610">
        <v>41704.0</v>
      </c>
      <c r="B93" s="354" t="s">
        <v>197</v>
      </c>
      <c r="C93" s="354" t="s">
        <v>603</v>
      </c>
      <c r="D93" s="354" t="s">
        <v>1267</v>
      </c>
      <c r="E93" s="321"/>
      <c r="F93" s="611"/>
      <c r="G93" s="596">
        <v>0.7</v>
      </c>
      <c r="H93" s="365"/>
      <c r="I93" s="365"/>
      <c r="J93" s="365"/>
      <c r="K93" s="365"/>
      <c r="L93" s="365"/>
      <c r="M93" s="369" t="s">
        <v>1268</v>
      </c>
      <c r="N93" s="423"/>
      <c r="O93" s="423"/>
      <c r="P93" s="608"/>
      <c r="Q93" s="612">
        <f t="shared" si="10"/>
        <v>3597.4</v>
      </c>
      <c r="R93" s="337"/>
      <c r="S93" s="321"/>
      <c r="T93" s="321"/>
      <c r="U93" s="321"/>
      <c r="V93" s="321"/>
    </row>
    <row r="94">
      <c r="A94" s="585"/>
      <c r="B94" s="354" t="s">
        <v>603</v>
      </c>
      <c r="C94" s="354" t="s">
        <v>197</v>
      </c>
      <c r="D94" s="321"/>
      <c r="E94" s="321"/>
      <c r="F94" s="611"/>
      <c r="G94" s="596">
        <v>1.1</v>
      </c>
      <c r="H94" s="365"/>
      <c r="I94" s="365"/>
      <c r="J94" s="365"/>
      <c r="K94" s="365"/>
      <c r="L94" s="365"/>
      <c r="M94" s="369">
        <v>3685.5</v>
      </c>
      <c r="N94" s="423"/>
      <c r="O94" s="423"/>
      <c r="P94" s="608"/>
      <c r="Q94" s="612">
        <f t="shared" si="10"/>
        <v>3598.5</v>
      </c>
      <c r="R94" s="667">
        <v>44.0</v>
      </c>
      <c r="S94" s="354">
        <v>300.07</v>
      </c>
      <c r="T94" s="365">
        <f t="shared" ref="T94:T95" si="13">S94/R94</f>
        <v>6.819772727</v>
      </c>
      <c r="U94" s="354">
        <v>5.37</v>
      </c>
      <c r="V94" s="626">
        <f t="shared" ref="V94:V95" si="14">(T94-U94)*R94</f>
        <v>63.79</v>
      </c>
    </row>
    <row r="95">
      <c r="A95" s="610">
        <v>41707.0</v>
      </c>
      <c r="B95" s="617" t="s">
        <v>197</v>
      </c>
      <c r="C95" s="617" t="s">
        <v>1273</v>
      </c>
      <c r="D95" s="617" t="s">
        <v>1219</v>
      </c>
      <c r="E95" s="618"/>
      <c r="F95" s="619"/>
      <c r="G95" s="620">
        <v>1.0</v>
      </c>
      <c r="H95" s="621"/>
      <c r="I95" s="621"/>
      <c r="J95" s="621"/>
      <c r="K95" s="621"/>
      <c r="L95" s="621"/>
      <c r="M95" s="622" t="s">
        <v>1274</v>
      </c>
      <c r="N95" s="623" t="s">
        <v>1219</v>
      </c>
      <c r="O95" s="642"/>
      <c r="P95" s="624">
        <v>3.0</v>
      </c>
      <c r="Q95" s="612">
        <f t="shared" si="10"/>
        <v>3599.5</v>
      </c>
      <c r="R95" s="625">
        <v>57.7</v>
      </c>
      <c r="S95" s="354">
        <v>356.56</v>
      </c>
      <c r="T95" s="365">
        <f t="shared" si="13"/>
        <v>6.179549393</v>
      </c>
      <c r="U95" s="354">
        <v>5.37</v>
      </c>
      <c r="V95" s="626">
        <f t="shared" si="14"/>
        <v>46.711</v>
      </c>
    </row>
    <row r="96">
      <c r="A96" s="585"/>
      <c r="B96" s="617" t="s">
        <v>1273</v>
      </c>
      <c r="C96" s="617" t="s">
        <v>73</v>
      </c>
      <c r="D96" s="617" t="s">
        <v>1275</v>
      </c>
      <c r="E96" s="618"/>
      <c r="F96" s="619"/>
      <c r="G96" s="620">
        <v>1.0</v>
      </c>
      <c r="H96" s="617">
        <v>1547.62</v>
      </c>
      <c r="I96" s="621"/>
      <c r="J96" s="621"/>
      <c r="K96" s="621"/>
      <c r="L96" s="621"/>
      <c r="M96" s="622">
        <v>1547.62</v>
      </c>
      <c r="N96" s="423"/>
      <c r="O96" s="423"/>
      <c r="P96" s="608"/>
      <c r="Q96" s="612">
        <f t="shared" si="10"/>
        <v>3600.5</v>
      </c>
      <c r="R96" s="337"/>
      <c r="S96" s="321"/>
      <c r="T96" s="321"/>
      <c r="U96" s="321"/>
      <c r="V96" s="321"/>
    </row>
    <row r="97">
      <c r="A97" s="610">
        <v>41708.0</v>
      </c>
      <c r="B97" s="354" t="s">
        <v>73</v>
      </c>
      <c r="C97" s="354" t="s">
        <v>197</v>
      </c>
      <c r="D97" s="354" t="s">
        <v>1276</v>
      </c>
      <c r="E97" s="321"/>
      <c r="F97" s="611"/>
      <c r="G97" s="596">
        <v>0.2</v>
      </c>
      <c r="H97" s="365"/>
      <c r="I97" s="365"/>
      <c r="J97" s="365"/>
      <c r="K97" s="365"/>
      <c r="L97" s="365"/>
      <c r="M97" s="369" t="s">
        <v>1277</v>
      </c>
      <c r="N97" s="423"/>
      <c r="O97" s="423"/>
      <c r="P97" s="608"/>
      <c r="Q97" s="612">
        <f t="shared" si="10"/>
        <v>3600.7</v>
      </c>
      <c r="R97" s="337"/>
      <c r="S97" s="321"/>
      <c r="T97" s="321"/>
      <c r="U97" s="321"/>
      <c r="V97" s="321"/>
    </row>
    <row r="98">
      <c r="A98" s="610">
        <v>41708.0</v>
      </c>
      <c r="B98" s="617" t="s">
        <v>197</v>
      </c>
      <c r="C98" s="617" t="s">
        <v>524</v>
      </c>
      <c r="D98" s="617" t="s">
        <v>1278</v>
      </c>
      <c r="E98" s="618"/>
      <c r="F98" s="619"/>
      <c r="G98" s="620">
        <v>0.3</v>
      </c>
      <c r="H98" s="621"/>
      <c r="I98" s="621"/>
      <c r="J98" s="621"/>
      <c r="K98" s="621"/>
      <c r="L98" s="621"/>
      <c r="M98" s="621"/>
      <c r="N98" s="623" t="s">
        <v>1219</v>
      </c>
      <c r="O98" s="642"/>
      <c r="P98" s="624">
        <v>4.0</v>
      </c>
      <c r="Q98" s="612">
        <f t="shared" si="10"/>
        <v>3601</v>
      </c>
      <c r="R98" s="640"/>
    </row>
    <row r="99">
      <c r="A99" s="585"/>
      <c r="B99" s="617" t="s">
        <v>524</v>
      </c>
      <c r="C99" s="617" t="s">
        <v>727</v>
      </c>
      <c r="D99" s="618"/>
      <c r="E99" s="618"/>
      <c r="F99" s="619"/>
      <c r="G99" s="620">
        <v>1.8</v>
      </c>
      <c r="H99" s="621"/>
      <c r="I99" s="621"/>
      <c r="J99" s="621"/>
      <c r="K99" s="621"/>
      <c r="L99" s="621"/>
      <c r="M99" s="622" t="s">
        <v>1279</v>
      </c>
      <c r="N99" s="423"/>
      <c r="O99" s="423"/>
      <c r="P99" s="608"/>
      <c r="Q99" s="612">
        <f t="shared" si="10"/>
        <v>3602.8</v>
      </c>
      <c r="R99" s="625">
        <v>81.0</v>
      </c>
      <c r="S99" s="354">
        <v>464.12</v>
      </c>
      <c r="T99" s="365">
        <f t="shared" ref="T99:T100" si="15">S99/R99</f>
        <v>5.729876543</v>
      </c>
      <c r="U99" s="354">
        <v>5.37</v>
      </c>
      <c r="V99" s="626">
        <f t="shared" ref="V99:V100" si="16">(T99-U99)*R99</f>
        <v>29.15</v>
      </c>
    </row>
    <row r="100">
      <c r="A100" s="585"/>
      <c r="B100" s="617" t="s">
        <v>727</v>
      </c>
      <c r="C100" s="617" t="s">
        <v>197</v>
      </c>
      <c r="D100" s="618"/>
      <c r="E100" s="618"/>
      <c r="F100" s="619"/>
      <c r="G100" s="620">
        <v>1.4</v>
      </c>
      <c r="H100" s="622">
        <v>2338.0</v>
      </c>
      <c r="I100" s="622">
        <v>30.0</v>
      </c>
      <c r="J100" s="621"/>
      <c r="K100" s="622">
        <v>7.0</v>
      </c>
      <c r="L100" s="621"/>
      <c r="M100" s="622">
        <v>2375.0</v>
      </c>
      <c r="N100" s="423"/>
      <c r="O100" s="423"/>
      <c r="P100" s="608"/>
      <c r="Q100" s="612">
        <f t="shared" si="10"/>
        <v>3604.2</v>
      </c>
      <c r="R100" s="625">
        <v>45.3</v>
      </c>
      <c r="S100" s="354">
        <v>284.93</v>
      </c>
      <c r="T100" s="365">
        <f t="shared" si="15"/>
        <v>6.289845475</v>
      </c>
      <c r="U100" s="354">
        <v>5.37</v>
      </c>
      <c r="V100" s="626">
        <f t="shared" si="16"/>
        <v>41.669</v>
      </c>
    </row>
    <row r="101">
      <c r="A101" s="610">
        <v>41708.0</v>
      </c>
      <c r="B101" s="354" t="s">
        <v>197</v>
      </c>
      <c r="C101" s="354" t="s">
        <v>603</v>
      </c>
      <c r="D101" s="354" t="s">
        <v>1267</v>
      </c>
      <c r="E101" s="321"/>
      <c r="F101" s="611"/>
      <c r="G101" s="611"/>
      <c r="H101" s="365"/>
      <c r="I101" s="365"/>
      <c r="J101" s="365"/>
      <c r="K101" s="365"/>
      <c r="L101" s="365"/>
      <c r="M101" s="365"/>
      <c r="N101" s="423"/>
      <c r="O101" s="423"/>
      <c r="P101" s="608"/>
      <c r="Q101" s="612">
        <f t="shared" si="10"/>
        <v>3604.2</v>
      </c>
      <c r="R101" s="337"/>
      <c r="S101" s="321"/>
      <c r="T101" s="321"/>
      <c r="U101" s="321"/>
      <c r="V101" s="321"/>
    </row>
    <row r="102">
      <c r="A102" s="585"/>
      <c r="B102" s="354" t="s">
        <v>603</v>
      </c>
      <c r="C102" s="354" t="s">
        <v>197</v>
      </c>
      <c r="D102" s="321"/>
      <c r="E102" s="321"/>
      <c r="F102" s="611"/>
      <c r="G102" s="611"/>
      <c r="H102" s="365"/>
      <c r="I102" s="365"/>
      <c r="J102" s="365"/>
      <c r="K102" s="365"/>
      <c r="L102" s="365"/>
      <c r="M102" s="365"/>
      <c r="N102" s="423"/>
      <c r="O102" s="423"/>
      <c r="P102" s="608"/>
      <c r="Q102" s="612">
        <f t="shared" si="10"/>
        <v>3604.2</v>
      </c>
      <c r="R102" s="337"/>
      <c r="S102" s="321"/>
      <c r="T102" s="321"/>
      <c r="U102" s="321"/>
      <c r="V102" s="321"/>
    </row>
    <row r="103">
      <c r="A103" s="585"/>
      <c r="B103" s="354" t="s">
        <v>197</v>
      </c>
      <c r="C103" s="354" t="s">
        <v>598</v>
      </c>
      <c r="D103" s="321"/>
      <c r="E103" s="321"/>
      <c r="F103" s="611"/>
      <c r="G103" s="611"/>
      <c r="H103" s="365"/>
      <c r="I103" s="365"/>
      <c r="J103" s="365"/>
      <c r="K103" s="365"/>
      <c r="L103" s="365"/>
      <c r="M103" s="365"/>
      <c r="N103" s="423"/>
      <c r="O103" s="423"/>
      <c r="P103" s="608"/>
      <c r="Q103" s="612">
        <f t="shared" si="10"/>
        <v>3604.2</v>
      </c>
      <c r="R103" s="337"/>
      <c r="S103" s="321"/>
      <c r="T103" s="321"/>
      <c r="U103" s="321"/>
      <c r="V103" s="321"/>
    </row>
    <row r="104">
      <c r="A104" s="585"/>
      <c r="B104" s="354" t="s">
        <v>598</v>
      </c>
      <c r="C104" s="354" t="s">
        <v>197</v>
      </c>
      <c r="D104" s="321"/>
      <c r="E104" s="321"/>
      <c r="F104" s="611"/>
      <c r="G104" s="596">
        <v>3.7</v>
      </c>
      <c r="H104" s="365"/>
      <c r="I104" s="365"/>
      <c r="J104" s="365"/>
      <c r="K104" s="365"/>
      <c r="L104" s="365"/>
      <c r="M104" s="365"/>
      <c r="N104" s="423"/>
      <c r="O104" s="423"/>
      <c r="P104" s="608"/>
      <c r="Q104" s="612">
        <f t="shared" si="10"/>
        <v>3607.9</v>
      </c>
      <c r="R104" s="337"/>
      <c r="S104" s="321"/>
      <c r="T104" s="321"/>
      <c r="U104" s="321"/>
      <c r="V104" s="321"/>
    </row>
    <row r="105">
      <c r="A105" s="610">
        <v>41709.0</v>
      </c>
      <c r="B105" s="354" t="s">
        <v>1280</v>
      </c>
      <c r="C105" s="354" t="s">
        <v>1251</v>
      </c>
      <c r="D105" s="354" t="s">
        <v>1281</v>
      </c>
      <c r="E105" s="321"/>
      <c r="F105" s="611"/>
      <c r="G105" s="611"/>
      <c r="H105" s="365"/>
      <c r="I105" s="365"/>
      <c r="J105" s="365"/>
      <c r="K105" s="365"/>
      <c r="L105" s="365"/>
      <c r="M105" s="365"/>
      <c r="N105" s="423"/>
      <c r="O105" s="423"/>
      <c r="P105" s="608"/>
      <c r="Q105" s="612">
        <f t="shared" si="10"/>
        <v>3607.9</v>
      </c>
      <c r="R105" s="337"/>
      <c r="S105" s="321"/>
      <c r="T105" s="321"/>
      <c r="U105" s="321"/>
      <c r="V105" s="321"/>
    </row>
    <row r="106">
      <c r="A106" s="585"/>
      <c r="B106" s="354" t="s">
        <v>1251</v>
      </c>
      <c r="C106" s="354" t="s">
        <v>197</v>
      </c>
      <c r="D106" s="321"/>
      <c r="E106" s="321"/>
      <c r="F106" s="611"/>
      <c r="G106" s="596">
        <v>4.1</v>
      </c>
      <c r="H106" s="365"/>
      <c r="I106" s="365"/>
      <c r="J106" s="365"/>
      <c r="K106" s="365"/>
      <c r="L106" s="365"/>
      <c r="M106" s="365"/>
      <c r="N106" s="423"/>
      <c r="O106" s="423"/>
      <c r="P106" s="608"/>
      <c r="Q106" s="612">
        <f t="shared" si="10"/>
        <v>3612</v>
      </c>
      <c r="R106" s="337"/>
      <c r="S106" s="321"/>
      <c r="T106" s="321"/>
      <c r="U106" s="321"/>
      <c r="V106" s="321"/>
    </row>
    <row r="107">
      <c r="A107" s="610">
        <v>41710.0</v>
      </c>
      <c r="B107" s="354" t="s">
        <v>197</v>
      </c>
      <c r="C107" s="354" t="s">
        <v>603</v>
      </c>
      <c r="D107" s="321"/>
      <c r="E107" s="321"/>
      <c r="F107" s="611"/>
      <c r="G107" s="596">
        <v>0.9</v>
      </c>
      <c r="H107" s="365"/>
      <c r="I107" s="365"/>
      <c r="J107" s="365"/>
      <c r="K107" s="365"/>
      <c r="L107" s="365"/>
      <c r="M107" s="365"/>
      <c r="N107" s="423"/>
      <c r="O107" s="423"/>
      <c r="P107" s="608"/>
      <c r="Q107" s="612">
        <f t="shared" si="10"/>
        <v>3612.9</v>
      </c>
      <c r="R107" s="337"/>
      <c r="S107" s="321"/>
      <c r="T107" s="321"/>
      <c r="U107" s="321"/>
      <c r="V107" s="321"/>
    </row>
    <row r="108">
      <c r="A108" s="585"/>
      <c r="B108" s="354" t="s">
        <v>603</v>
      </c>
      <c r="C108" s="354" t="s">
        <v>197</v>
      </c>
      <c r="D108" s="321"/>
      <c r="E108" s="321"/>
      <c r="F108" s="611"/>
      <c r="G108" s="596">
        <v>0.8</v>
      </c>
      <c r="H108" s="365"/>
      <c r="I108" s="365"/>
      <c r="J108" s="365"/>
      <c r="K108" s="365"/>
      <c r="L108" s="365"/>
      <c r="M108" s="365"/>
      <c r="N108" s="423"/>
      <c r="O108" s="423"/>
      <c r="P108" s="608"/>
      <c r="Q108" s="612">
        <f t="shared" si="10"/>
        <v>3613.7</v>
      </c>
      <c r="R108" s="337"/>
      <c r="S108" s="321"/>
      <c r="T108" s="321"/>
      <c r="U108" s="321"/>
      <c r="V108" s="321"/>
    </row>
    <row r="109">
      <c r="A109" s="585"/>
      <c r="B109" s="354" t="s">
        <v>197</v>
      </c>
      <c r="C109" s="354" t="s">
        <v>598</v>
      </c>
      <c r="D109" s="321"/>
      <c r="E109" s="321"/>
      <c r="F109" s="611"/>
      <c r="G109" s="596">
        <v>1.1</v>
      </c>
      <c r="H109" s="365"/>
      <c r="I109" s="365"/>
      <c r="J109" s="365"/>
      <c r="K109" s="365"/>
      <c r="L109" s="365"/>
      <c r="M109" s="365"/>
      <c r="N109" s="423"/>
      <c r="O109" s="423"/>
      <c r="P109" s="608"/>
      <c r="Q109" s="612">
        <f t="shared" si="10"/>
        <v>3614.8</v>
      </c>
      <c r="R109" s="337"/>
      <c r="S109" s="321"/>
      <c r="T109" s="321"/>
      <c r="U109" s="321"/>
      <c r="V109" s="321"/>
    </row>
    <row r="110">
      <c r="A110" s="585"/>
      <c r="B110" s="354" t="s">
        <v>598</v>
      </c>
      <c r="C110" s="354" t="s">
        <v>197</v>
      </c>
      <c r="D110" s="321"/>
      <c r="E110" s="321"/>
      <c r="F110" s="611"/>
      <c r="G110" s="596">
        <v>1.2</v>
      </c>
      <c r="H110" s="365"/>
      <c r="I110" s="365"/>
      <c r="J110" s="365"/>
      <c r="K110" s="365"/>
      <c r="L110" s="365"/>
      <c r="M110" s="365"/>
      <c r="N110" s="423"/>
      <c r="O110" s="423"/>
      <c r="P110" s="608"/>
      <c r="Q110" s="612">
        <f t="shared" si="10"/>
        <v>3616</v>
      </c>
      <c r="R110" s="337"/>
      <c r="S110" s="321"/>
      <c r="T110" s="321"/>
      <c r="U110" s="321"/>
      <c r="V110" s="321"/>
    </row>
    <row r="111">
      <c r="A111" s="610">
        <v>41711.0</v>
      </c>
      <c r="B111" s="354" t="s">
        <v>197</v>
      </c>
      <c r="C111" s="354" t="s">
        <v>603</v>
      </c>
      <c r="D111" s="354" t="s">
        <v>1282</v>
      </c>
      <c r="E111" s="321"/>
      <c r="F111" s="611"/>
      <c r="G111" s="596">
        <v>0.9</v>
      </c>
      <c r="H111" s="365"/>
      <c r="I111" s="365"/>
      <c r="J111" s="365"/>
      <c r="K111" s="365"/>
      <c r="L111" s="365"/>
      <c r="M111" s="365"/>
      <c r="N111" s="423"/>
      <c r="O111" s="423"/>
      <c r="P111" s="608"/>
      <c r="Q111" s="612">
        <f t="shared" si="10"/>
        <v>3616.9</v>
      </c>
      <c r="R111" s="337"/>
      <c r="S111" s="321"/>
      <c r="T111" s="321"/>
      <c r="U111" s="321"/>
      <c r="V111" s="321"/>
    </row>
    <row r="112">
      <c r="A112" s="585"/>
      <c r="B112" s="354" t="s">
        <v>603</v>
      </c>
      <c r="C112" s="354" t="s">
        <v>197</v>
      </c>
      <c r="D112" s="321"/>
      <c r="E112" s="321"/>
      <c r="F112" s="611"/>
      <c r="G112" s="596">
        <v>0.7</v>
      </c>
      <c r="H112" s="365"/>
      <c r="I112" s="365"/>
      <c r="J112" s="365"/>
      <c r="K112" s="365"/>
      <c r="L112" s="365"/>
      <c r="M112" s="365"/>
      <c r="N112" s="423"/>
      <c r="O112" s="423"/>
      <c r="P112" s="608"/>
      <c r="Q112" s="612">
        <f t="shared" si="10"/>
        <v>3617.6</v>
      </c>
      <c r="R112" s="337"/>
      <c r="S112" s="321"/>
      <c r="T112" s="321"/>
      <c r="U112" s="321"/>
      <c r="V112" s="321"/>
    </row>
    <row r="113">
      <c r="A113" s="585"/>
      <c r="B113" s="354" t="s">
        <v>197</v>
      </c>
      <c r="C113" s="354" t="s">
        <v>598</v>
      </c>
      <c r="D113" s="321"/>
      <c r="E113" s="321"/>
      <c r="F113" s="611"/>
      <c r="G113" s="596">
        <v>1.1</v>
      </c>
      <c r="H113" s="365"/>
      <c r="I113" s="365"/>
      <c r="J113" s="365"/>
      <c r="K113" s="365"/>
      <c r="L113" s="365"/>
      <c r="N113" s="423"/>
      <c r="O113" s="423"/>
      <c r="P113" s="608"/>
      <c r="Q113" s="612">
        <f t="shared" si="10"/>
        <v>3618.7</v>
      </c>
      <c r="R113" s="337"/>
      <c r="S113" s="321"/>
      <c r="T113" s="321"/>
      <c r="U113" s="321"/>
      <c r="V113" s="321"/>
    </row>
    <row r="114">
      <c r="A114" s="585"/>
      <c r="B114" s="354" t="s">
        <v>598</v>
      </c>
      <c r="C114" s="354" t="s">
        <v>197</v>
      </c>
      <c r="D114" s="321"/>
      <c r="E114" s="321"/>
      <c r="F114" s="611"/>
      <c r="G114" s="596">
        <v>1.1</v>
      </c>
      <c r="H114" s="365"/>
      <c r="I114" s="365"/>
      <c r="J114" s="365"/>
      <c r="K114" s="365"/>
      <c r="L114" s="365"/>
      <c r="N114" s="423"/>
      <c r="O114" s="423"/>
      <c r="P114" s="608"/>
      <c r="Q114" s="612">
        <f t="shared" si="10"/>
        <v>3619.8</v>
      </c>
      <c r="R114" s="337"/>
      <c r="S114" s="321"/>
      <c r="T114" s="321"/>
      <c r="U114" s="321"/>
      <c r="V114" s="321"/>
    </row>
    <row r="115">
      <c r="A115" s="610">
        <v>41712.0</v>
      </c>
      <c r="B115" s="354" t="s">
        <v>197</v>
      </c>
      <c r="C115" s="354" t="s">
        <v>603</v>
      </c>
      <c r="D115" s="354" t="s">
        <v>1283</v>
      </c>
      <c r="E115" s="321"/>
      <c r="F115" s="611"/>
      <c r="G115" s="596">
        <v>0.8</v>
      </c>
      <c r="H115" s="365"/>
      <c r="I115" s="365"/>
      <c r="J115" s="365"/>
      <c r="K115" s="365"/>
      <c r="L115" s="365"/>
      <c r="M115" s="365"/>
      <c r="N115" s="423"/>
      <c r="O115" s="423"/>
      <c r="P115" s="608"/>
      <c r="Q115" s="612">
        <f t="shared" si="10"/>
        <v>3620.6</v>
      </c>
      <c r="R115" s="337"/>
      <c r="S115" s="321"/>
      <c r="T115" s="321"/>
      <c r="U115" s="321"/>
      <c r="V115" s="321"/>
    </row>
    <row r="116">
      <c r="A116" s="585"/>
      <c r="B116" s="354" t="s">
        <v>603</v>
      </c>
      <c r="C116" s="354" t="s">
        <v>197</v>
      </c>
      <c r="D116" s="321"/>
      <c r="E116" s="321"/>
      <c r="F116" s="611"/>
      <c r="G116" s="596">
        <v>0.7</v>
      </c>
      <c r="H116" s="365"/>
      <c r="I116" s="365"/>
      <c r="J116" s="365"/>
      <c r="K116" s="365"/>
      <c r="L116" s="365"/>
      <c r="M116" s="423"/>
      <c r="N116" s="423"/>
      <c r="O116" s="423"/>
      <c r="P116" s="608"/>
      <c r="Q116" s="612">
        <f t="shared" si="10"/>
        <v>3621.3</v>
      </c>
      <c r="R116" s="337"/>
      <c r="S116" s="321"/>
      <c r="T116" s="321"/>
      <c r="U116" s="321"/>
      <c r="V116" s="321"/>
    </row>
    <row r="117">
      <c r="A117" s="585"/>
      <c r="B117" s="354" t="s">
        <v>197</v>
      </c>
      <c r="C117" s="354" t="s">
        <v>598</v>
      </c>
      <c r="D117" s="321"/>
      <c r="E117" s="321"/>
      <c r="F117" s="611"/>
      <c r="G117" s="596">
        <v>0.9</v>
      </c>
      <c r="H117" s="365"/>
      <c r="I117" s="365"/>
      <c r="J117" s="365"/>
      <c r="K117" s="365"/>
      <c r="L117" s="365"/>
      <c r="M117" s="668" t="s">
        <v>1284</v>
      </c>
      <c r="O117" s="423"/>
      <c r="P117" s="608"/>
      <c r="Q117" s="612">
        <f t="shared" si="10"/>
        <v>3622.2</v>
      </c>
      <c r="R117" s="337"/>
      <c r="S117" s="321"/>
      <c r="T117" s="321"/>
      <c r="U117" s="321"/>
      <c r="V117" s="321"/>
    </row>
    <row r="118">
      <c r="A118" s="585"/>
      <c r="B118" s="354" t="s">
        <v>598</v>
      </c>
      <c r="C118" s="354" t="s">
        <v>197</v>
      </c>
      <c r="D118" s="321"/>
      <c r="E118" s="321"/>
      <c r="F118" s="611"/>
      <c r="G118" s="596">
        <v>1.3</v>
      </c>
      <c r="H118" s="365"/>
      <c r="I118" s="365"/>
      <c r="J118" s="365"/>
      <c r="K118" s="365"/>
      <c r="L118" s="365"/>
      <c r="M118" s="668">
        <v>6205.5</v>
      </c>
      <c r="N118" s="423"/>
      <c r="O118" s="423"/>
      <c r="P118" s="608"/>
      <c r="Q118" s="612">
        <f t="shared" si="10"/>
        <v>3623.5</v>
      </c>
      <c r="R118" s="337"/>
      <c r="S118" s="321"/>
      <c r="T118" s="321"/>
      <c r="U118" s="321"/>
      <c r="V118" s="321"/>
    </row>
    <row r="119">
      <c r="A119" s="610">
        <v>41714.0</v>
      </c>
      <c r="B119" s="617" t="s">
        <v>197</v>
      </c>
      <c r="C119" s="617" t="s">
        <v>524</v>
      </c>
      <c r="D119" s="617" t="s">
        <v>1285</v>
      </c>
      <c r="E119" s="618"/>
      <c r="F119" s="619"/>
      <c r="G119" s="620">
        <v>0.3</v>
      </c>
      <c r="H119" s="621"/>
      <c r="I119" s="621"/>
      <c r="J119" s="621"/>
      <c r="K119" s="621"/>
      <c r="L119" s="621"/>
      <c r="M119" s="622" t="s">
        <v>1286</v>
      </c>
      <c r="N119" s="639" t="s">
        <v>1233</v>
      </c>
      <c r="O119" s="639">
        <v>325.0</v>
      </c>
      <c r="P119" s="608"/>
      <c r="Q119" s="612">
        <f t="shared" si="10"/>
        <v>3623.8</v>
      </c>
      <c r="R119" s="625">
        <v>79.0</v>
      </c>
      <c r="S119" s="354">
        <v>417.01</v>
      </c>
      <c r="T119" s="365">
        <f t="shared" ref="T119:T120" si="17">S119/R119</f>
        <v>5.278607595</v>
      </c>
      <c r="U119" s="354">
        <v>5.37</v>
      </c>
      <c r="V119" s="626">
        <f t="shared" ref="V119:V120" si="18">(T119-U119)*R119</f>
        <v>-7.22</v>
      </c>
    </row>
    <row r="120">
      <c r="A120" s="585"/>
      <c r="B120" s="617" t="s">
        <v>524</v>
      </c>
      <c r="C120" s="617" t="s">
        <v>727</v>
      </c>
      <c r="D120" s="618"/>
      <c r="E120" s="618"/>
      <c r="F120" s="619"/>
      <c r="G120" s="620">
        <v>1.7</v>
      </c>
      <c r="H120" s="622" t="s">
        <v>1287</v>
      </c>
      <c r="I120" s="621"/>
      <c r="J120" s="621"/>
      <c r="K120" s="621"/>
      <c r="L120" s="621"/>
      <c r="M120" s="622" t="s">
        <v>1288</v>
      </c>
      <c r="N120" s="423"/>
      <c r="O120" s="423"/>
      <c r="P120" s="608"/>
      <c r="Q120" s="612">
        <f t="shared" si="10"/>
        <v>3625.5</v>
      </c>
      <c r="R120" s="625">
        <v>53.3</v>
      </c>
      <c r="S120" s="354">
        <v>329.37</v>
      </c>
      <c r="T120" s="365">
        <f t="shared" si="17"/>
        <v>6.179549719</v>
      </c>
      <c r="U120" s="354">
        <v>5.37</v>
      </c>
      <c r="V120" s="626">
        <f t="shared" si="18"/>
        <v>43.149</v>
      </c>
    </row>
    <row r="121">
      <c r="A121" s="585"/>
      <c r="B121" s="617" t="s">
        <v>727</v>
      </c>
      <c r="C121" s="617" t="s">
        <v>197</v>
      </c>
      <c r="D121" s="618"/>
      <c r="E121" s="618"/>
      <c r="F121" s="619"/>
      <c r="G121" s="620">
        <v>1.5</v>
      </c>
      <c r="H121" s="622">
        <v>2312.5</v>
      </c>
      <c r="I121" s="622">
        <v>45.0</v>
      </c>
      <c r="J121" s="621"/>
      <c r="K121" s="622">
        <v>7.0</v>
      </c>
      <c r="L121" s="621"/>
      <c r="M121" s="622">
        <v>2364.5</v>
      </c>
      <c r="N121" s="423"/>
      <c r="O121" s="423"/>
      <c r="P121" s="608"/>
      <c r="Q121" s="612">
        <f t="shared" si="10"/>
        <v>3627</v>
      </c>
      <c r="R121" s="337"/>
      <c r="S121" s="321"/>
      <c r="T121" s="321"/>
      <c r="U121" s="321"/>
      <c r="V121" s="321"/>
    </row>
    <row r="122">
      <c r="A122" s="610">
        <v>41718.0</v>
      </c>
      <c r="B122" s="354" t="s">
        <v>197</v>
      </c>
      <c r="C122" s="354" t="s">
        <v>550</v>
      </c>
      <c r="D122" s="354" t="s">
        <v>1289</v>
      </c>
      <c r="E122" s="321"/>
      <c r="F122" s="611"/>
      <c r="G122" s="596">
        <v>0.6</v>
      </c>
      <c r="H122" s="365"/>
      <c r="I122" s="365"/>
      <c r="J122" s="365"/>
      <c r="K122" s="365"/>
      <c r="L122" s="365"/>
      <c r="M122" s="365"/>
      <c r="N122" s="669" t="s">
        <v>1222</v>
      </c>
      <c r="O122" s="652">
        <v>325.0</v>
      </c>
      <c r="P122" s="608"/>
      <c r="Q122" s="612">
        <f t="shared" si="10"/>
        <v>3627.6</v>
      </c>
      <c r="R122" s="625" t="s">
        <v>550</v>
      </c>
      <c r="S122" s="321"/>
      <c r="T122" s="321"/>
      <c r="U122" s="321"/>
      <c r="V122" s="321"/>
    </row>
    <row r="123">
      <c r="A123" s="585"/>
      <c r="B123" s="354" t="s">
        <v>550</v>
      </c>
      <c r="C123" s="354" t="s">
        <v>727</v>
      </c>
      <c r="D123" s="321"/>
      <c r="E123" s="321"/>
      <c r="F123" s="611"/>
      <c r="G123" s="596">
        <v>2.0</v>
      </c>
      <c r="H123" s="365"/>
      <c r="I123" s="365"/>
      <c r="J123" s="365"/>
      <c r="K123" s="369">
        <v>37.0</v>
      </c>
      <c r="L123" s="365"/>
      <c r="M123" s="369" t="s">
        <v>1290</v>
      </c>
      <c r="N123" s="423"/>
      <c r="O123" s="423"/>
      <c r="P123" s="608"/>
      <c r="Q123" s="612">
        <f t="shared" si="10"/>
        <v>3629.6</v>
      </c>
      <c r="R123" s="337"/>
      <c r="S123" s="321"/>
      <c r="T123" s="321"/>
      <c r="U123" s="321"/>
      <c r="V123" s="321"/>
    </row>
    <row r="124">
      <c r="A124" s="585"/>
      <c r="B124" s="354" t="s">
        <v>727</v>
      </c>
      <c r="C124" s="354" t="s">
        <v>73</v>
      </c>
      <c r="D124" s="321"/>
      <c r="E124" s="321"/>
      <c r="F124" s="611"/>
      <c r="G124" s="596">
        <v>1.2</v>
      </c>
      <c r="H124" s="369">
        <v>2750.0</v>
      </c>
      <c r="I124" s="365"/>
      <c r="J124" s="365"/>
      <c r="K124" s="369">
        <v>25.0</v>
      </c>
      <c r="L124" s="365"/>
      <c r="M124" s="369">
        <v>2812.0</v>
      </c>
      <c r="N124" s="423"/>
      <c r="O124" s="423"/>
      <c r="P124" s="608"/>
      <c r="Q124" s="612">
        <f t="shared" si="10"/>
        <v>3630.8</v>
      </c>
      <c r="R124" s="337"/>
      <c r="S124" s="321"/>
      <c r="T124" s="321"/>
      <c r="U124" s="321"/>
      <c r="V124" s="321"/>
    </row>
    <row r="125">
      <c r="A125" s="610">
        <v>41719.0</v>
      </c>
      <c r="B125" s="354" t="s">
        <v>73</v>
      </c>
      <c r="C125" s="354" t="s">
        <v>1291</v>
      </c>
      <c r="D125" s="354" t="s">
        <v>1292</v>
      </c>
      <c r="E125" s="321"/>
      <c r="F125" s="611"/>
      <c r="G125" s="596">
        <v>0.8</v>
      </c>
      <c r="H125" s="365"/>
      <c r="I125" s="365"/>
      <c r="J125" s="365"/>
      <c r="K125" s="365"/>
      <c r="L125" s="365"/>
      <c r="M125" s="365"/>
      <c r="N125" s="423"/>
      <c r="O125" s="423"/>
      <c r="P125" s="608"/>
      <c r="Q125" s="612">
        <f t="shared" si="10"/>
        <v>3631.6</v>
      </c>
      <c r="R125" s="337"/>
      <c r="S125" s="321"/>
      <c r="T125" s="321"/>
      <c r="U125" s="321"/>
      <c r="V125" s="321"/>
    </row>
    <row r="126">
      <c r="A126" s="610">
        <v>41721.0</v>
      </c>
      <c r="B126" s="354" t="s">
        <v>1291</v>
      </c>
      <c r="C126" s="354" t="s">
        <v>517</v>
      </c>
      <c r="D126" s="354" t="s">
        <v>1293</v>
      </c>
      <c r="E126" s="321"/>
      <c r="F126" s="611"/>
      <c r="G126" s="596">
        <v>0.9</v>
      </c>
      <c r="H126" s="365"/>
      <c r="I126" s="365"/>
      <c r="J126" s="365"/>
      <c r="K126" s="365"/>
      <c r="L126" s="365"/>
      <c r="M126" s="365"/>
      <c r="N126" s="423"/>
      <c r="O126" s="423"/>
      <c r="P126" s="608"/>
      <c r="Q126" s="612">
        <f t="shared" si="10"/>
        <v>3632.5</v>
      </c>
      <c r="R126" s="337"/>
      <c r="S126" s="321"/>
      <c r="T126" s="321"/>
      <c r="U126" s="321"/>
      <c r="V126" s="321"/>
    </row>
    <row r="127">
      <c r="A127" s="603" t="s">
        <v>1244</v>
      </c>
      <c r="B127" s="649"/>
      <c r="C127" s="649"/>
      <c r="D127" s="650"/>
      <c r="E127" s="649"/>
      <c r="F127" s="651"/>
      <c r="G127" s="651"/>
      <c r="H127" s="365"/>
      <c r="I127" s="365"/>
      <c r="J127" s="365"/>
      <c r="K127" s="365"/>
      <c r="L127" s="365"/>
      <c r="M127" s="365"/>
      <c r="N127" s="423"/>
      <c r="O127" s="423"/>
      <c r="P127" s="608"/>
      <c r="Q127" s="612">
        <f t="shared" si="10"/>
        <v>3632.5</v>
      </c>
      <c r="R127" s="337"/>
      <c r="S127" s="321"/>
      <c r="T127" s="321"/>
      <c r="U127" s="321"/>
      <c r="V127" s="321"/>
    </row>
    <row r="128">
      <c r="A128" s="610">
        <v>41726.0</v>
      </c>
      <c r="B128" s="354" t="s">
        <v>517</v>
      </c>
      <c r="C128" s="354" t="s">
        <v>197</v>
      </c>
      <c r="D128" s="354" t="s">
        <v>1294</v>
      </c>
      <c r="E128" s="321"/>
      <c r="F128" s="611"/>
      <c r="G128" s="596">
        <v>0.4</v>
      </c>
      <c r="H128" s="365"/>
      <c r="I128" s="365"/>
      <c r="J128" s="365"/>
      <c r="K128" s="365"/>
      <c r="L128" s="365"/>
      <c r="M128" s="365"/>
      <c r="N128" s="423"/>
      <c r="O128" s="423"/>
      <c r="P128" s="608"/>
      <c r="Q128" s="612">
        <f t="shared" si="10"/>
        <v>3632.9</v>
      </c>
      <c r="R128" s="337"/>
      <c r="S128" s="321"/>
      <c r="T128" s="321"/>
      <c r="U128" s="321"/>
      <c r="V128" s="321"/>
    </row>
    <row r="129">
      <c r="A129" s="610">
        <v>41726.0</v>
      </c>
      <c r="B129" s="617" t="s">
        <v>197</v>
      </c>
      <c r="C129" s="617" t="s">
        <v>611</v>
      </c>
      <c r="D129" s="617" t="s">
        <v>1282</v>
      </c>
      <c r="E129" s="618"/>
      <c r="F129" s="619"/>
      <c r="G129" s="620">
        <v>0.5</v>
      </c>
      <c r="H129" s="621"/>
      <c r="I129" s="621"/>
      <c r="J129" s="621"/>
      <c r="K129" s="621"/>
      <c r="L129" s="621"/>
      <c r="M129" s="621"/>
      <c r="N129" s="423"/>
      <c r="O129" s="423"/>
      <c r="P129" s="608"/>
      <c r="Q129" s="612">
        <f t="shared" si="10"/>
        <v>3633.4</v>
      </c>
      <c r="R129" s="337"/>
      <c r="S129" s="321"/>
      <c r="T129" s="321"/>
      <c r="U129" s="321"/>
      <c r="V129" s="321"/>
    </row>
    <row r="130">
      <c r="A130" s="585"/>
      <c r="B130" s="617" t="s">
        <v>611</v>
      </c>
      <c r="C130" s="617" t="s">
        <v>603</v>
      </c>
      <c r="D130" s="618"/>
      <c r="E130" s="618"/>
      <c r="F130" s="619"/>
      <c r="G130" s="620">
        <v>0.5</v>
      </c>
      <c r="H130" s="621"/>
      <c r="I130" s="621"/>
      <c r="J130" s="621"/>
      <c r="K130" s="621"/>
      <c r="L130" s="621"/>
      <c r="M130" s="621"/>
      <c r="N130" s="423"/>
      <c r="O130" s="423"/>
      <c r="P130" s="608"/>
      <c r="Q130" s="612">
        <f t="shared" si="10"/>
        <v>3633.9</v>
      </c>
      <c r="R130" s="337"/>
      <c r="S130" s="321"/>
      <c r="T130" s="321"/>
      <c r="U130" s="321"/>
      <c r="V130" s="321"/>
    </row>
    <row r="131">
      <c r="A131" s="585"/>
      <c r="B131" s="617" t="s">
        <v>603</v>
      </c>
      <c r="C131" s="617" t="s">
        <v>197</v>
      </c>
      <c r="D131" s="618"/>
      <c r="E131" s="618"/>
      <c r="F131" s="619"/>
      <c r="G131" s="620">
        <v>0.7</v>
      </c>
      <c r="H131" s="621"/>
      <c r="I131" s="621"/>
      <c r="J131" s="621"/>
      <c r="K131" s="621"/>
      <c r="L131" s="621"/>
      <c r="M131" s="621"/>
      <c r="N131" s="423"/>
      <c r="O131" s="423"/>
      <c r="P131" s="608"/>
      <c r="Q131" s="612">
        <f t="shared" si="10"/>
        <v>3634.6</v>
      </c>
      <c r="R131" s="337"/>
      <c r="S131" s="321"/>
      <c r="T131" s="321"/>
      <c r="U131" s="321"/>
      <c r="V131" s="321"/>
    </row>
    <row r="132">
      <c r="A132" s="585"/>
      <c r="B132" s="617" t="s">
        <v>197</v>
      </c>
      <c r="C132" s="617" t="s">
        <v>598</v>
      </c>
      <c r="D132" s="618"/>
      <c r="E132" s="618"/>
      <c r="F132" s="619"/>
      <c r="G132" s="620">
        <v>1.0</v>
      </c>
      <c r="H132" s="621"/>
      <c r="I132" s="621"/>
      <c r="J132" s="621"/>
      <c r="K132" s="621"/>
      <c r="L132" s="621"/>
      <c r="M132" s="622" t="s">
        <v>1295</v>
      </c>
      <c r="N132" s="423"/>
      <c r="O132" s="423"/>
      <c r="P132" s="608"/>
      <c r="Q132" s="612">
        <f t="shared" si="10"/>
        <v>3635.6</v>
      </c>
      <c r="R132" s="337"/>
      <c r="S132" s="321"/>
      <c r="T132" s="321"/>
      <c r="U132" s="321"/>
      <c r="V132" s="321"/>
    </row>
    <row r="133">
      <c r="A133" s="585"/>
      <c r="B133" s="617" t="s">
        <v>1296</v>
      </c>
      <c r="C133" s="617" t="s">
        <v>197</v>
      </c>
      <c r="D133" s="618"/>
      <c r="E133" s="618"/>
      <c r="F133" s="619"/>
      <c r="G133" s="620">
        <v>1.2</v>
      </c>
      <c r="H133" s="621"/>
      <c r="I133" s="621"/>
      <c r="J133" s="621"/>
      <c r="K133" s="621"/>
      <c r="L133" s="621"/>
      <c r="M133" s="622">
        <v>1228.5</v>
      </c>
      <c r="N133" s="423"/>
      <c r="O133" s="423"/>
      <c r="P133" s="608"/>
      <c r="Q133" s="612">
        <f t="shared" si="10"/>
        <v>3636.8</v>
      </c>
      <c r="R133" s="337"/>
      <c r="S133" s="321"/>
      <c r="T133" s="321"/>
      <c r="U133" s="321"/>
      <c r="V133" s="321"/>
    </row>
    <row r="134">
      <c r="A134" s="603" t="s">
        <v>1297</v>
      </c>
      <c r="B134" s="604"/>
      <c r="C134" s="604"/>
      <c r="D134" s="605"/>
      <c r="E134" s="604"/>
      <c r="F134" s="606"/>
      <c r="G134" s="606"/>
      <c r="H134" s="607"/>
      <c r="I134" s="607"/>
      <c r="J134" s="607"/>
      <c r="K134" s="607"/>
      <c r="L134" s="607"/>
      <c r="M134" s="607"/>
      <c r="N134" s="423"/>
      <c r="O134" s="423"/>
      <c r="P134" s="608"/>
      <c r="Q134" s="612">
        <f t="shared" si="10"/>
        <v>3636.8</v>
      </c>
      <c r="R134" s="337"/>
      <c r="S134" s="321"/>
      <c r="T134" s="321"/>
      <c r="U134" s="321"/>
      <c r="V134" s="321"/>
    </row>
    <row r="135">
      <c r="A135" s="610">
        <v>41729.0</v>
      </c>
      <c r="B135" s="354" t="s">
        <v>197</v>
      </c>
      <c r="C135" s="354" t="s">
        <v>603</v>
      </c>
      <c r="D135" s="354" t="s">
        <v>1283</v>
      </c>
      <c r="E135" s="321"/>
      <c r="F135" s="611"/>
      <c r="G135" s="596">
        <v>0.7</v>
      </c>
      <c r="H135" s="365"/>
      <c r="I135" s="365"/>
      <c r="J135" s="365"/>
      <c r="K135" s="365"/>
      <c r="L135" s="365"/>
      <c r="M135" s="365"/>
      <c r="N135" s="595" t="s">
        <v>1252</v>
      </c>
      <c r="O135" s="423"/>
      <c r="P135" s="608"/>
      <c r="Q135" s="612">
        <f t="shared" si="10"/>
        <v>3637.5</v>
      </c>
      <c r="R135" s="337"/>
      <c r="S135" s="321"/>
      <c r="T135" s="321"/>
      <c r="U135" s="321"/>
      <c r="V135" s="321"/>
    </row>
    <row r="136">
      <c r="A136" s="585"/>
      <c r="B136" s="354" t="s">
        <v>603</v>
      </c>
      <c r="C136" s="354" t="s">
        <v>197</v>
      </c>
      <c r="D136" s="321"/>
      <c r="E136" s="321"/>
      <c r="F136" s="611"/>
      <c r="G136" s="596">
        <v>0.8</v>
      </c>
      <c r="H136" s="365"/>
      <c r="I136" s="365"/>
      <c r="J136" s="365"/>
      <c r="K136" s="365"/>
      <c r="L136" s="365"/>
      <c r="M136" s="365"/>
      <c r="N136" s="423"/>
      <c r="O136" s="423"/>
      <c r="P136" s="608"/>
      <c r="Q136" s="612">
        <f t="shared" si="10"/>
        <v>3638.3</v>
      </c>
      <c r="R136" s="337"/>
      <c r="S136" s="321"/>
      <c r="T136" s="321"/>
      <c r="U136" s="321"/>
      <c r="V136" s="321"/>
    </row>
    <row r="137">
      <c r="A137" s="585"/>
      <c r="B137" s="354" t="s">
        <v>197</v>
      </c>
      <c r="C137" s="354" t="s">
        <v>598</v>
      </c>
      <c r="D137" s="321"/>
      <c r="E137" s="321"/>
      <c r="F137" s="611"/>
      <c r="G137" s="596">
        <v>1.1</v>
      </c>
      <c r="H137" s="365"/>
      <c r="I137" s="365"/>
      <c r="J137" s="365"/>
      <c r="K137" s="365"/>
      <c r="L137" s="365"/>
      <c r="M137" s="365"/>
      <c r="N137" s="423"/>
      <c r="O137" s="423"/>
      <c r="P137" s="608"/>
      <c r="Q137" s="612">
        <f t="shared" si="10"/>
        <v>3639.4</v>
      </c>
      <c r="R137" s="337"/>
      <c r="S137" s="321"/>
      <c r="T137" s="321"/>
      <c r="U137" s="321"/>
      <c r="V137" s="321"/>
    </row>
    <row r="138">
      <c r="A138" s="585"/>
      <c r="B138" s="354" t="s">
        <v>598</v>
      </c>
      <c r="C138" s="354" t="s">
        <v>197</v>
      </c>
      <c r="D138" s="321"/>
      <c r="E138" s="321"/>
      <c r="F138" s="611"/>
      <c r="G138" s="596">
        <v>1.1</v>
      </c>
      <c r="H138" s="369">
        <v>1165.5</v>
      </c>
      <c r="I138" s="365"/>
      <c r="J138" s="365"/>
      <c r="K138" s="365"/>
      <c r="L138" s="365"/>
      <c r="M138" s="365"/>
      <c r="N138" s="423"/>
      <c r="O138" s="423"/>
      <c r="P138" s="608"/>
      <c r="Q138" s="612">
        <f t="shared" si="10"/>
        <v>3640.5</v>
      </c>
      <c r="R138" s="337"/>
      <c r="S138" s="321"/>
      <c r="T138" s="321"/>
      <c r="U138" s="321"/>
      <c r="V138" s="321"/>
    </row>
    <row r="139">
      <c r="A139" s="610">
        <v>41730.0</v>
      </c>
      <c r="B139" s="354" t="s">
        <v>197</v>
      </c>
      <c r="C139" s="354" t="s">
        <v>603</v>
      </c>
      <c r="D139" s="354" t="s">
        <v>1298</v>
      </c>
      <c r="E139" s="321"/>
      <c r="F139" s="611"/>
      <c r="G139" s="596">
        <v>0.8</v>
      </c>
      <c r="H139" s="365"/>
      <c r="I139" s="365"/>
      <c r="J139" s="365"/>
      <c r="K139" s="365"/>
      <c r="L139" s="365"/>
      <c r="M139" s="365"/>
      <c r="N139" s="423"/>
      <c r="O139" s="423"/>
      <c r="P139" s="608"/>
      <c r="Q139" s="612">
        <f t="shared" si="10"/>
        <v>3641.3</v>
      </c>
      <c r="R139" s="337"/>
      <c r="S139" s="321"/>
      <c r="T139" s="321"/>
      <c r="U139" s="321"/>
      <c r="V139" s="321"/>
    </row>
    <row r="140">
      <c r="A140" s="585"/>
      <c r="B140" s="354" t="s">
        <v>603</v>
      </c>
      <c r="C140" s="354" t="s">
        <v>197</v>
      </c>
      <c r="D140" s="321"/>
      <c r="E140" s="321"/>
      <c r="F140" s="611"/>
      <c r="G140" s="596">
        <v>0.9</v>
      </c>
      <c r="H140" s="365"/>
      <c r="I140" s="365"/>
      <c r="J140" s="365"/>
      <c r="K140" s="365"/>
      <c r="L140" s="365"/>
      <c r="M140" s="365"/>
      <c r="N140" s="423"/>
      <c r="O140" s="423"/>
      <c r="P140" s="608"/>
      <c r="Q140" s="612">
        <f t="shared" si="10"/>
        <v>3642.2</v>
      </c>
      <c r="R140" s="337"/>
      <c r="S140" s="321"/>
      <c r="T140" s="321"/>
      <c r="U140" s="321"/>
      <c r="V140" s="321"/>
    </row>
    <row r="141">
      <c r="A141" s="585"/>
      <c r="B141" s="354" t="s">
        <v>197</v>
      </c>
      <c r="C141" s="354" t="s">
        <v>598</v>
      </c>
      <c r="D141" s="321"/>
      <c r="E141" s="321"/>
      <c r="F141" s="611"/>
      <c r="G141" s="596">
        <v>1.1</v>
      </c>
      <c r="H141" s="365"/>
      <c r="I141" s="365"/>
      <c r="J141" s="365"/>
      <c r="K141" s="365"/>
      <c r="L141" s="365"/>
      <c r="M141" s="365"/>
      <c r="N141" s="423"/>
      <c r="O141" s="423"/>
      <c r="P141" s="608"/>
      <c r="Q141" s="612">
        <f t="shared" si="10"/>
        <v>3643.3</v>
      </c>
      <c r="R141" s="337"/>
      <c r="S141" s="321"/>
      <c r="T141" s="321"/>
      <c r="U141" s="321"/>
      <c r="V141" s="321"/>
    </row>
    <row r="142">
      <c r="A142" s="585"/>
      <c r="B142" s="354" t="s">
        <v>598</v>
      </c>
      <c r="C142" s="354" t="s">
        <v>197</v>
      </c>
      <c r="D142" s="321"/>
      <c r="E142" s="321"/>
      <c r="F142" s="611"/>
      <c r="G142" s="596">
        <v>0.9</v>
      </c>
      <c r="H142" s="369">
        <v>1165.5</v>
      </c>
      <c r="I142" s="365"/>
      <c r="J142" s="365"/>
      <c r="K142" s="365"/>
      <c r="L142" s="365"/>
      <c r="M142" s="365"/>
      <c r="N142" s="423"/>
      <c r="O142" s="423"/>
      <c r="P142" s="608"/>
      <c r="Q142" s="612">
        <f t="shared" si="10"/>
        <v>3644.2</v>
      </c>
      <c r="R142" s="337"/>
      <c r="S142" s="321"/>
      <c r="T142" s="321"/>
      <c r="U142" s="321"/>
      <c r="V142" s="321"/>
    </row>
    <row r="143">
      <c r="A143" s="610">
        <v>41731.0</v>
      </c>
      <c r="B143" s="354" t="s">
        <v>197</v>
      </c>
      <c r="C143" s="354" t="s">
        <v>1251</v>
      </c>
      <c r="D143" s="354" t="s">
        <v>1298</v>
      </c>
      <c r="E143" s="321"/>
      <c r="F143" s="611"/>
      <c r="G143" s="596">
        <v>2.1</v>
      </c>
      <c r="H143" s="365"/>
      <c r="I143" s="365"/>
      <c r="J143" s="365"/>
      <c r="K143" s="365"/>
      <c r="L143" s="365"/>
      <c r="M143" s="365"/>
      <c r="N143" s="423"/>
      <c r="O143" s="423"/>
      <c r="P143" s="608"/>
      <c r="Q143" s="612">
        <f t="shared" si="10"/>
        <v>3646.3</v>
      </c>
      <c r="R143" s="337"/>
      <c r="S143" s="321"/>
      <c r="T143" s="321"/>
      <c r="U143" s="321"/>
      <c r="V143" s="321"/>
    </row>
    <row r="144">
      <c r="A144" s="585"/>
      <c r="B144" s="354" t="s">
        <v>1251</v>
      </c>
      <c r="C144" s="354" t="s">
        <v>197</v>
      </c>
      <c r="D144" s="321"/>
      <c r="E144" s="321"/>
      <c r="F144" s="611"/>
      <c r="G144" s="596">
        <v>1.9</v>
      </c>
      <c r="H144" s="369">
        <v>1071.0</v>
      </c>
      <c r="I144" s="365"/>
      <c r="J144" s="365"/>
      <c r="K144" s="365"/>
      <c r="L144" s="365"/>
      <c r="M144" s="369" t="s">
        <v>1299</v>
      </c>
      <c r="N144" s="423"/>
      <c r="O144" s="423"/>
      <c r="P144" s="608"/>
      <c r="Q144" s="612">
        <f t="shared" si="10"/>
        <v>3648.2</v>
      </c>
      <c r="R144" s="337"/>
      <c r="S144" s="321"/>
      <c r="T144" s="321"/>
      <c r="U144" s="670">
        <v>4.99</v>
      </c>
      <c r="V144" s="321"/>
    </row>
    <row r="145">
      <c r="A145" s="610">
        <v>41732.0</v>
      </c>
      <c r="B145" s="617" t="s">
        <v>197</v>
      </c>
      <c r="C145" s="617" t="s">
        <v>524</v>
      </c>
      <c r="D145" s="617" t="s">
        <v>1300</v>
      </c>
      <c r="E145" s="618"/>
      <c r="F145" s="619"/>
      <c r="G145" s="620">
        <v>0.3</v>
      </c>
      <c r="H145" s="621"/>
      <c r="I145" s="621"/>
      <c r="J145" s="621"/>
      <c r="K145" s="621"/>
      <c r="L145" s="621"/>
      <c r="M145" s="621"/>
      <c r="N145" s="639" t="s">
        <v>1233</v>
      </c>
      <c r="O145" s="639">
        <v>325.0</v>
      </c>
      <c r="P145" s="624" t="s">
        <v>1301</v>
      </c>
      <c r="Q145" s="612">
        <f t="shared" si="10"/>
        <v>3648.5</v>
      </c>
      <c r="R145" s="337"/>
      <c r="S145" s="321"/>
      <c r="T145" s="321"/>
      <c r="U145" s="321"/>
      <c r="V145" s="321"/>
    </row>
    <row r="146">
      <c r="A146" s="585"/>
      <c r="B146" s="617" t="s">
        <v>524</v>
      </c>
      <c r="C146" s="617" t="s">
        <v>727</v>
      </c>
      <c r="D146" s="618"/>
      <c r="E146" s="618"/>
      <c r="F146" s="619"/>
      <c r="G146" s="620">
        <v>1.5</v>
      </c>
      <c r="H146" s="621"/>
      <c r="I146" s="621"/>
      <c r="J146" s="621"/>
      <c r="K146" s="621"/>
      <c r="L146" s="621"/>
      <c r="M146" s="622" t="s">
        <v>1302</v>
      </c>
      <c r="N146" s="423"/>
      <c r="O146" s="423"/>
      <c r="P146" s="608"/>
      <c r="Q146" s="612">
        <f t="shared" si="10"/>
        <v>3650</v>
      </c>
      <c r="R146" s="625">
        <v>30.0</v>
      </c>
      <c r="S146" s="354">
        <v>176.8</v>
      </c>
      <c r="T146" s="365">
        <f>S146/R146</f>
        <v>5.893333333</v>
      </c>
      <c r="U146" s="354">
        <v>4.99</v>
      </c>
      <c r="V146" s="626">
        <f>(T146-U146)*R146</f>
        <v>27.1</v>
      </c>
    </row>
    <row r="147">
      <c r="A147" s="585"/>
      <c r="B147" s="617" t="s">
        <v>727</v>
      </c>
      <c r="C147" s="617" t="s">
        <v>197</v>
      </c>
      <c r="D147" s="618"/>
      <c r="E147" s="618"/>
      <c r="F147" s="619"/>
      <c r="G147" s="620">
        <v>1.6</v>
      </c>
      <c r="H147" s="622">
        <v>2312.5</v>
      </c>
      <c r="I147" s="622">
        <v>30.0</v>
      </c>
      <c r="J147" s="621"/>
      <c r="K147" s="622">
        <v>7.0</v>
      </c>
      <c r="L147" s="621"/>
      <c r="M147" s="622">
        <v>2349.5</v>
      </c>
      <c r="N147" s="423"/>
      <c r="O147" s="423"/>
      <c r="P147" s="608"/>
      <c r="Q147" s="612">
        <f t="shared" si="10"/>
        <v>3651.6</v>
      </c>
      <c r="R147" s="337"/>
      <c r="S147" s="321"/>
      <c r="T147" s="321"/>
      <c r="U147" s="321"/>
      <c r="V147" s="321"/>
    </row>
    <row r="148">
      <c r="A148" s="610">
        <v>41732.0</v>
      </c>
      <c r="B148" s="354" t="s">
        <v>197</v>
      </c>
      <c r="C148" s="354" t="s">
        <v>603</v>
      </c>
      <c r="D148" s="354" t="s">
        <v>1267</v>
      </c>
      <c r="E148" s="321"/>
      <c r="F148" s="611"/>
      <c r="G148" s="596">
        <v>0.8</v>
      </c>
      <c r="H148" s="365"/>
      <c r="I148" s="365"/>
      <c r="J148" s="365"/>
      <c r="K148" s="365"/>
      <c r="L148" s="365"/>
      <c r="M148" s="365"/>
      <c r="N148" s="595" t="s">
        <v>1252</v>
      </c>
      <c r="O148" s="423"/>
      <c r="P148" s="608"/>
      <c r="Q148" s="612">
        <f t="shared" si="10"/>
        <v>3652.4</v>
      </c>
      <c r="R148" s="337"/>
      <c r="S148" s="321"/>
      <c r="T148" s="321"/>
      <c r="U148" s="321"/>
      <c r="V148" s="321"/>
    </row>
    <row r="149">
      <c r="A149" s="585"/>
      <c r="B149" s="354" t="s">
        <v>603</v>
      </c>
      <c r="C149" s="354" t="s">
        <v>197</v>
      </c>
      <c r="D149" s="321"/>
      <c r="E149" s="321"/>
      <c r="F149" s="611"/>
      <c r="G149" s="596">
        <v>0.8</v>
      </c>
      <c r="H149" s="365"/>
      <c r="I149" s="365"/>
      <c r="J149" s="365"/>
      <c r="K149" s="365"/>
      <c r="L149" s="365"/>
      <c r="M149" s="365"/>
      <c r="N149" s="423"/>
      <c r="O149" s="423"/>
      <c r="P149" s="608"/>
      <c r="Q149" s="612">
        <f t="shared" si="10"/>
        <v>3653.2</v>
      </c>
      <c r="R149" s="337"/>
      <c r="S149" s="321"/>
      <c r="T149" s="321"/>
      <c r="U149" s="321"/>
      <c r="V149" s="321"/>
    </row>
    <row r="150">
      <c r="A150" s="585"/>
      <c r="B150" s="354" t="s">
        <v>197</v>
      </c>
      <c r="C150" s="354" t="s">
        <v>598</v>
      </c>
      <c r="D150" s="321"/>
      <c r="E150" s="321"/>
      <c r="F150" s="611"/>
      <c r="G150" s="596">
        <v>0.9</v>
      </c>
      <c r="H150" s="365"/>
      <c r="I150" s="365"/>
      <c r="J150" s="365"/>
      <c r="K150" s="365"/>
      <c r="L150" s="365"/>
      <c r="M150" s="365"/>
      <c r="N150" s="423"/>
      <c r="O150" s="423"/>
      <c r="P150" s="608"/>
      <c r="Q150" s="612">
        <f t="shared" si="10"/>
        <v>3654.1</v>
      </c>
      <c r="R150" s="337"/>
      <c r="S150" s="321"/>
      <c r="T150" s="321"/>
      <c r="U150" s="321"/>
      <c r="V150" s="321"/>
    </row>
    <row r="151">
      <c r="A151" s="585"/>
      <c r="B151" s="354" t="s">
        <v>598</v>
      </c>
      <c r="C151" s="354" t="s">
        <v>197</v>
      </c>
      <c r="D151" s="321"/>
      <c r="E151" s="321"/>
      <c r="F151" s="611"/>
      <c r="G151" s="596">
        <v>1.3</v>
      </c>
      <c r="H151" s="369">
        <v>1197.0</v>
      </c>
      <c r="I151" s="365"/>
      <c r="J151" s="365"/>
      <c r="K151" s="365"/>
      <c r="L151" s="365"/>
      <c r="M151" s="369" t="s">
        <v>1299</v>
      </c>
      <c r="N151" s="423"/>
      <c r="O151" s="423"/>
      <c r="P151" s="608"/>
      <c r="Q151" s="612">
        <f t="shared" si="10"/>
        <v>3655.4</v>
      </c>
      <c r="R151" s="337"/>
      <c r="S151" s="321"/>
      <c r="T151" s="321"/>
      <c r="U151" s="321"/>
      <c r="V151" s="321"/>
    </row>
    <row r="152">
      <c r="A152" s="610">
        <v>41733.0</v>
      </c>
      <c r="B152" s="643" t="s">
        <v>197</v>
      </c>
      <c r="C152" s="643" t="s">
        <v>1303</v>
      </c>
      <c r="D152" s="643" t="s">
        <v>1225</v>
      </c>
      <c r="E152" s="644"/>
      <c r="F152" s="645"/>
      <c r="G152" s="646">
        <v>0.4</v>
      </c>
      <c r="H152" s="647"/>
      <c r="I152" s="647"/>
      <c r="J152" s="647"/>
      <c r="K152" s="647"/>
      <c r="L152" s="647"/>
      <c r="M152" s="647"/>
      <c r="N152" s="623" t="s">
        <v>1219</v>
      </c>
      <c r="O152" s="642"/>
      <c r="P152" s="624">
        <v>1.0</v>
      </c>
      <c r="Q152" s="612">
        <f t="shared" si="10"/>
        <v>3655.8</v>
      </c>
      <c r="R152" s="337"/>
      <c r="S152" s="321"/>
      <c r="T152" s="321"/>
      <c r="U152" s="321"/>
      <c r="V152" s="321"/>
    </row>
    <row r="153">
      <c r="A153" s="585"/>
      <c r="B153" s="643" t="s">
        <v>1303</v>
      </c>
      <c r="C153" s="643" t="s">
        <v>1304</v>
      </c>
      <c r="D153" s="643" t="s">
        <v>1305</v>
      </c>
      <c r="E153" s="644"/>
      <c r="F153" s="645"/>
      <c r="G153" s="646">
        <v>1.7</v>
      </c>
      <c r="H153" s="647"/>
      <c r="I153" s="647"/>
      <c r="J153" s="647"/>
      <c r="K153" s="647"/>
      <c r="L153" s="647"/>
      <c r="M153" s="647"/>
      <c r="N153" s="423"/>
      <c r="O153" s="423"/>
      <c r="P153" s="608"/>
      <c r="Q153" s="612">
        <f t="shared" si="10"/>
        <v>3657.5</v>
      </c>
      <c r="R153" s="625">
        <v>30.0</v>
      </c>
      <c r="S153" s="354">
        <v>167.7</v>
      </c>
      <c r="T153" s="365">
        <f t="shared" ref="T153:T155" si="19">S153/R153</f>
        <v>5.59</v>
      </c>
      <c r="U153" s="354">
        <v>4.99</v>
      </c>
      <c r="V153" s="626">
        <f t="shared" ref="V153:V155" si="20">(T153-U153)*R153</f>
        <v>18</v>
      </c>
    </row>
    <row r="154">
      <c r="A154" s="585"/>
      <c r="B154" s="643" t="s">
        <v>1304</v>
      </c>
      <c r="C154" s="643" t="s">
        <v>1303</v>
      </c>
      <c r="D154" s="644"/>
      <c r="E154" s="644"/>
      <c r="F154" s="645"/>
      <c r="G154" s="646">
        <v>2.1</v>
      </c>
      <c r="H154" s="647"/>
      <c r="I154" s="647"/>
      <c r="J154" s="647"/>
      <c r="K154" s="647"/>
      <c r="L154" s="647"/>
      <c r="M154" s="648" t="s">
        <v>1306</v>
      </c>
      <c r="N154" s="423"/>
      <c r="O154" s="423"/>
      <c r="P154" s="608"/>
      <c r="Q154" s="612">
        <f t="shared" si="10"/>
        <v>3659.6</v>
      </c>
      <c r="R154" s="625">
        <v>103.4</v>
      </c>
      <c r="S154" s="354">
        <v>597.14</v>
      </c>
      <c r="T154" s="365">
        <f t="shared" si="19"/>
        <v>5.775048356</v>
      </c>
      <c r="U154" s="354">
        <v>4.99</v>
      </c>
      <c r="V154" s="626">
        <f t="shared" si="20"/>
        <v>81.174</v>
      </c>
    </row>
    <row r="155">
      <c r="A155" s="585"/>
      <c r="B155" s="643" t="s">
        <v>1303</v>
      </c>
      <c r="C155" s="643" t="s">
        <v>197</v>
      </c>
      <c r="D155" s="644"/>
      <c r="E155" s="644"/>
      <c r="F155" s="645"/>
      <c r="G155" s="646">
        <v>0.4</v>
      </c>
      <c r="H155" s="648">
        <v>3000.0</v>
      </c>
      <c r="I155" s="648">
        <v>120.0</v>
      </c>
      <c r="J155" s="648">
        <v>60.0</v>
      </c>
      <c r="K155" s="647"/>
      <c r="L155" s="647"/>
      <c r="M155" s="648">
        <v>3180.0</v>
      </c>
      <c r="N155" s="423"/>
      <c r="O155" s="423"/>
      <c r="P155" s="608"/>
      <c r="Q155" s="612">
        <f t="shared" si="10"/>
        <v>3660</v>
      </c>
      <c r="R155" s="625">
        <v>14.8</v>
      </c>
      <c r="S155" s="354">
        <v>92.57</v>
      </c>
      <c r="T155" s="365">
        <f t="shared" si="19"/>
        <v>6.25472973</v>
      </c>
      <c r="U155" s="354">
        <v>4.99</v>
      </c>
      <c r="V155" s="626">
        <f t="shared" si="20"/>
        <v>18.718</v>
      </c>
    </row>
    <row r="156">
      <c r="A156" s="610">
        <v>41733.0</v>
      </c>
      <c r="B156" s="354" t="s">
        <v>197</v>
      </c>
      <c r="C156" s="354" t="s">
        <v>1251</v>
      </c>
      <c r="D156" s="354" t="s">
        <v>1267</v>
      </c>
      <c r="E156" s="321"/>
      <c r="F156" s="611"/>
      <c r="G156" s="596">
        <v>2.2</v>
      </c>
      <c r="H156" s="365"/>
      <c r="I156" s="365"/>
      <c r="J156" s="365"/>
      <c r="K156" s="365"/>
      <c r="L156" s="365"/>
      <c r="M156" s="369" t="s">
        <v>1307</v>
      </c>
      <c r="N156" s="595" t="s">
        <v>1252</v>
      </c>
      <c r="O156" s="423"/>
      <c r="P156" s="608"/>
      <c r="Q156" s="612">
        <f t="shared" si="10"/>
        <v>3662.2</v>
      </c>
      <c r="R156" s="337"/>
      <c r="S156" s="321"/>
      <c r="T156" s="321"/>
      <c r="U156" s="321"/>
      <c r="V156" s="321"/>
    </row>
    <row r="157">
      <c r="A157" s="585"/>
      <c r="B157" s="354" t="s">
        <v>1251</v>
      </c>
      <c r="C157" s="354" t="s">
        <v>197</v>
      </c>
      <c r="D157" s="321"/>
      <c r="E157" s="321"/>
      <c r="F157" s="611"/>
      <c r="G157" s="596">
        <v>1.9</v>
      </c>
      <c r="H157" s="369">
        <v>1291.5</v>
      </c>
      <c r="I157" s="365"/>
      <c r="J157" s="365"/>
      <c r="K157" s="365"/>
      <c r="L157" s="365"/>
      <c r="M157" s="369">
        <v>5890.5</v>
      </c>
      <c r="N157" s="423"/>
      <c r="O157" s="423"/>
      <c r="P157" s="608"/>
      <c r="Q157" s="612">
        <f t="shared" si="10"/>
        <v>3664.1</v>
      </c>
      <c r="R157" s="337"/>
      <c r="S157" s="321"/>
      <c r="T157" s="321"/>
      <c r="U157" s="321"/>
      <c r="V157" s="321"/>
    </row>
    <row r="158">
      <c r="A158" s="610">
        <v>41734.0</v>
      </c>
      <c r="B158" s="617" t="s">
        <v>197</v>
      </c>
      <c r="C158" s="617" t="s">
        <v>727</v>
      </c>
      <c r="D158" s="617" t="s">
        <v>1308</v>
      </c>
      <c r="E158" s="618"/>
      <c r="F158" s="619"/>
      <c r="G158" s="620">
        <v>1.5</v>
      </c>
      <c r="H158" s="621"/>
      <c r="I158" s="621"/>
      <c r="J158" s="621"/>
      <c r="K158" s="621"/>
      <c r="L158" s="621"/>
      <c r="M158" s="622" t="s">
        <v>1309</v>
      </c>
      <c r="N158" s="671" t="s">
        <v>1222</v>
      </c>
      <c r="O158" s="628">
        <v>325.0</v>
      </c>
      <c r="P158" s="624" t="s">
        <v>1310</v>
      </c>
      <c r="Q158" s="612">
        <f t="shared" si="10"/>
        <v>3665.6</v>
      </c>
      <c r="R158" s="337"/>
      <c r="S158" s="321"/>
      <c r="T158" s="321"/>
      <c r="U158" s="321"/>
      <c r="V158" s="321"/>
    </row>
    <row r="159">
      <c r="A159" s="585"/>
      <c r="B159" s="617" t="s">
        <v>727</v>
      </c>
      <c r="C159" s="617" t="s">
        <v>197</v>
      </c>
      <c r="D159" s="618"/>
      <c r="E159" s="618"/>
      <c r="F159" s="619"/>
      <c r="G159" s="620">
        <v>1.4</v>
      </c>
      <c r="H159" s="622">
        <v>2062.0</v>
      </c>
      <c r="I159" s="621"/>
      <c r="J159" s="621"/>
      <c r="K159" s="622">
        <v>47.0</v>
      </c>
      <c r="L159" s="621"/>
      <c r="M159" s="622">
        <v>2109.0</v>
      </c>
      <c r="N159" s="423"/>
      <c r="O159" s="423"/>
      <c r="P159" s="608"/>
      <c r="Q159" s="612">
        <f t="shared" si="10"/>
        <v>3667</v>
      </c>
      <c r="R159" s="337"/>
      <c r="S159" s="321"/>
      <c r="T159" s="321"/>
      <c r="U159" s="321"/>
      <c r="V159" s="321"/>
    </row>
    <row r="160">
      <c r="A160" s="610">
        <v>41736.0</v>
      </c>
      <c r="B160" s="354" t="s">
        <v>197</v>
      </c>
      <c r="C160" s="354" t="s">
        <v>1251</v>
      </c>
      <c r="D160" s="354" t="s">
        <v>1267</v>
      </c>
      <c r="E160" s="321"/>
      <c r="F160" s="611"/>
      <c r="G160" s="596">
        <v>2.5</v>
      </c>
      <c r="H160" s="365"/>
      <c r="I160" s="365"/>
      <c r="J160" s="365"/>
      <c r="K160" s="365"/>
      <c r="L160" s="365"/>
      <c r="M160" s="365"/>
      <c r="N160" s="423"/>
      <c r="O160" s="423"/>
      <c r="P160" s="608"/>
      <c r="Q160" s="612">
        <f t="shared" si="10"/>
        <v>3669.5</v>
      </c>
      <c r="R160" s="337"/>
      <c r="S160" s="321"/>
      <c r="T160" s="321"/>
      <c r="U160" s="321"/>
      <c r="V160" s="321"/>
    </row>
    <row r="161">
      <c r="A161" s="585"/>
      <c r="B161" s="354" t="s">
        <v>1251</v>
      </c>
      <c r="C161" s="354" t="s">
        <v>197</v>
      </c>
      <c r="D161" s="321"/>
      <c r="E161" s="321"/>
      <c r="F161" s="611"/>
      <c r="G161" s="596">
        <v>1.9</v>
      </c>
      <c r="H161" s="369">
        <v>1386.0</v>
      </c>
      <c r="I161" s="365"/>
      <c r="J161" s="365"/>
      <c r="K161" s="365"/>
      <c r="L161" s="365"/>
      <c r="M161" s="369" t="s">
        <v>1311</v>
      </c>
      <c r="N161" s="423"/>
      <c r="O161" s="423"/>
      <c r="P161" s="608"/>
      <c r="Q161" s="612">
        <f t="shared" si="10"/>
        <v>3671.4</v>
      </c>
      <c r="R161" s="337"/>
      <c r="S161" s="321"/>
      <c r="T161" s="321"/>
      <c r="U161" s="321"/>
      <c r="V161" s="321"/>
    </row>
    <row r="162">
      <c r="A162" s="610">
        <v>41737.0</v>
      </c>
      <c r="B162" s="617" t="s">
        <v>197</v>
      </c>
      <c r="C162" s="617" t="s">
        <v>808</v>
      </c>
      <c r="D162" s="617" t="s">
        <v>1312</v>
      </c>
      <c r="E162" s="618"/>
      <c r="F162" s="619"/>
      <c r="G162" s="620">
        <v>1.0</v>
      </c>
      <c r="H162" s="621"/>
      <c r="I162" s="621"/>
      <c r="J162" s="621"/>
      <c r="K162" s="621"/>
      <c r="L162" s="621"/>
      <c r="M162" s="621"/>
      <c r="N162" s="623" t="s">
        <v>1219</v>
      </c>
      <c r="O162" s="642"/>
      <c r="P162" s="624">
        <v>2.0</v>
      </c>
      <c r="Q162" s="612">
        <f t="shared" si="10"/>
        <v>3672.4</v>
      </c>
      <c r="R162" s="625">
        <v>96.6</v>
      </c>
      <c r="S162" s="354">
        <v>608.84</v>
      </c>
      <c r="T162" s="365">
        <f t="shared" ref="T162:T164" si="21">S162/R162</f>
        <v>6.302691511</v>
      </c>
      <c r="U162" s="354">
        <v>4.99</v>
      </c>
      <c r="V162" s="626">
        <f t="shared" ref="V162:V164" si="22">(T162-U162)*R162</f>
        <v>126.806</v>
      </c>
    </row>
    <row r="163">
      <c r="A163" s="585"/>
      <c r="B163" s="617" t="s">
        <v>808</v>
      </c>
      <c r="C163" s="617" t="s">
        <v>630</v>
      </c>
      <c r="D163" s="618"/>
      <c r="E163" s="618"/>
      <c r="F163" s="619"/>
      <c r="G163" s="620">
        <v>1.4</v>
      </c>
      <c r="H163" s="621"/>
      <c r="I163" s="621"/>
      <c r="J163" s="621"/>
      <c r="K163" s="621"/>
      <c r="L163" s="621"/>
      <c r="M163" s="621"/>
      <c r="N163" s="423"/>
      <c r="O163" s="423"/>
      <c r="P163" s="608"/>
      <c r="Q163" s="612">
        <f t="shared" si="10"/>
        <v>3673.8</v>
      </c>
      <c r="R163" s="625">
        <v>20.0</v>
      </c>
      <c r="S163" s="354">
        <v>148.6</v>
      </c>
      <c r="T163" s="365">
        <f t="shared" si="21"/>
        <v>7.43</v>
      </c>
      <c r="U163" s="354">
        <v>4.99</v>
      </c>
      <c r="V163" s="626">
        <f t="shared" si="22"/>
        <v>48.8</v>
      </c>
    </row>
    <row r="164">
      <c r="A164" s="629"/>
      <c r="B164" s="630" t="s">
        <v>630</v>
      </c>
      <c r="C164" s="630" t="s">
        <v>808</v>
      </c>
      <c r="D164" s="631"/>
      <c r="E164" s="631"/>
      <c r="F164" s="631"/>
      <c r="G164" s="620">
        <v>1.0</v>
      </c>
      <c r="H164" s="621"/>
      <c r="I164" s="621"/>
      <c r="J164" s="621"/>
      <c r="K164" s="621"/>
      <c r="L164" s="621"/>
      <c r="M164" s="622" t="s">
        <v>1313</v>
      </c>
      <c r="N164" s="423"/>
      <c r="O164" s="423"/>
      <c r="P164" s="608"/>
      <c r="Q164" s="612">
        <f t="shared" si="10"/>
        <v>3674.8</v>
      </c>
      <c r="R164" s="625">
        <v>28.3</v>
      </c>
      <c r="S164" s="354">
        <v>174.88</v>
      </c>
      <c r="T164" s="365">
        <f t="shared" si="21"/>
        <v>6.1795053</v>
      </c>
      <c r="U164" s="354">
        <v>4.99</v>
      </c>
      <c r="V164" s="626">
        <f t="shared" si="22"/>
        <v>33.663</v>
      </c>
    </row>
    <row r="165">
      <c r="A165" s="629"/>
      <c r="B165" s="630" t="s">
        <v>808</v>
      </c>
      <c r="C165" s="630" t="s">
        <v>197</v>
      </c>
      <c r="D165" s="631"/>
      <c r="E165" s="631"/>
      <c r="F165" s="631"/>
      <c r="G165" s="620">
        <v>0.7</v>
      </c>
      <c r="H165" s="622">
        <v>2687.5</v>
      </c>
      <c r="I165" s="622">
        <v>67.5</v>
      </c>
      <c r="J165" s="622">
        <v>120.0</v>
      </c>
      <c r="K165" s="621"/>
      <c r="L165" s="621"/>
      <c r="M165" s="622">
        <v>2875.0</v>
      </c>
      <c r="N165" s="423"/>
      <c r="O165" s="423"/>
      <c r="P165" s="608"/>
      <c r="Q165" s="612">
        <f t="shared" si="10"/>
        <v>3675.5</v>
      </c>
      <c r="R165" s="625" t="s">
        <v>1314</v>
      </c>
      <c r="T165" s="354">
        <v>1388.4</v>
      </c>
      <c r="U165" s="321"/>
      <c r="V165" s="321"/>
    </row>
    <row r="166">
      <c r="A166" s="610">
        <v>41737.0</v>
      </c>
      <c r="B166" s="354" t="s">
        <v>197</v>
      </c>
      <c r="C166" s="354" t="s">
        <v>630</v>
      </c>
      <c r="D166" s="354" t="s">
        <v>1267</v>
      </c>
      <c r="E166" s="321"/>
      <c r="F166" s="611"/>
      <c r="G166" s="596">
        <v>4.1</v>
      </c>
      <c r="H166" s="365"/>
      <c r="I166" s="365"/>
      <c r="J166" s="365"/>
      <c r="K166" s="365"/>
      <c r="L166" s="365"/>
      <c r="M166" s="365"/>
      <c r="N166" s="595" t="s">
        <v>1252</v>
      </c>
      <c r="O166" s="423"/>
      <c r="P166" s="608"/>
      <c r="Q166" s="612">
        <f t="shared" si="10"/>
        <v>3679.6</v>
      </c>
      <c r="R166" s="337"/>
      <c r="S166" s="321"/>
      <c r="T166" s="321"/>
      <c r="U166" s="321"/>
      <c r="V166" s="321"/>
    </row>
    <row r="167">
      <c r="A167" s="585"/>
      <c r="B167" s="354" t="s">
        <v>630</v>
      </c>
      <c r="C167" s="354" t="s">
        <v>197</v>
      </c>
      <c r="D167" s="321"/>
      <c r="E167" s="321"/>
      <c r="F167" s="611"/>
      <c r="G167" s="611"/>
      <c r="H167" s="369">
        <v>1354.5</v>
      </c>
      <c r="I167" s="365"/>
      <c r="J167" s="365"/>
      <c r="K167" s="365"/>
      <c r="L167" s="365"/>
      <c r="M167" s="369" t="s">
        <v>1311</v>
      </c>
      <c r="N167" s="423"/>
      <c r="O167" s="423"/>
      <c r="P167" s="608"/>
      <c r="Q167" s="612">
        <f t="shared" si="10"/>
        <v>3679.6</v>
      </c>
      <c r="R167" s="337"/>
      <c r="S167" s="321"/>
      <c r="T167" s="321"/>
      <c r="U167" s="321"/>
      <c r="V167" s="321"/>
    </row>
    <row r="168">
      <c r="A168" s="610">
        <v>41738.0</v>
      </c>
      <c r="B168" s="617" t="s">
        <v>197</v>
      </c>
      <c r="C168" s="617" t="s">
        <v>1315</v>
      </c>
      <c r="D168" s="617" t="s">
        <v>1316</v>
      </c>
      <c r="E168" s="618"/>
      <c r="F168" s="619"/>
      <c r="G168" s="620">
        <v>1.0</v>
      </c>
      <c r="H168" s="621"/>
      <c r="I168" s="621"/>
      <c r="J168" s="621"/>
      <c r="K168" s="621"/>
      <c r="L168" s="621"/>
      <c r="M168" s="622" t="s">
        <v>1317</v>
      </c>
      <c r="N168" s="623" t="s">
        <v>1219</v>
      </c>
      <c r="O168" s="642"/>
      <c r="P168" s="624">
        <v>3.0</v>
      </c>
      <c r="Q168" s="612">
        <f t="shared" si="10"/>
        <v>3680.6</v>
      </c>
      <c r="R168" s="625">
        <v>20.0</v>
      </c>
      <c r="S168" s="354">
        <v>117.49</v>
      </c>
      <c r="T168" s="365">
        <f>S168/R168</f>
        <v>5.8745</v>
      </c>
      <c r="U168" s="354">
        <v>4.99</v>
      </c>
      <c r="V168" s="626">
        <f>(T168-U168)*R168</f>
        <v>17.69</v>
      </c>
    </row>
    <row r="169">
      <c r="A169" s="585"/>
      <c r="B169" s="617" t="s">
        <v>1315</v>
      </c>
      <c r="C169" s="617" t="s">
        <v>197</v>
      </c>
      <c r="D169" s="618"/>
      <c r="E169" s="618"/>
      <c r="F169" s="619"/>
      <c r="G169" s="620">
        <v>1.0</v>
      </c>
      <c r="H169" s="622">
        <v>1875.0</v>
      </c>
      <c r="I169" s="621"/>
      <c r="J169" s="622">
        <v>120.0</v>
      </c>
      <c r="K169" s="621"/>
      <c r="L169" s="621"/>
      <c r="M169" s="622">
        <v>1995.0</v>
      </c>
      <c r="N169" s="423"/>
      <c r="O169" s="423"/>
      <c r="P169" s="608"/>
      <c r="Q169" s="612">
        <f t="shared" si="10"/>
        <v>3681.6</v>
      </c>
      <c r="R169" s="337"/>
      <c r="S169" s="321"/>
      <c r="T169" s="321"/>
      <c r="U169" s="321"/>
      <c r="V169" s="321"/>
    </row>
    <row r="170">
      <c r="A170" s="610">
        <v>41738.0</v>
      </c>
      <c r="B170" s="354" t="s">
        <v>197</v>
      </c>
      <c r="C170" s="354" t="s">
        <v>73</v>
      </c>
      <c r="D170" s="354" t="s">
        <v>1318</v>
      </c>
      <c r="E170" s="321"/>
      <c r="F170" s="611"/>
      <c r="G170" s="596">
        <v>0.3</v>
      </c>
      <c r="H170" s="365"/>
      <c r="I170" s="365"/>
      <c r="J170" s="365"/>
      <c r="K170" s="365"/>
      <c r="L170" s="365"/>
      <c r="M170" s="365"/>
      <c r="N170" s="423"/>
      <c r="O170" s="423"/>
      <c r="P170" s="608"/>
      <c r="Q170" s="612">
        <f t="shared" si="10"/>
        <v>3681.9</v>
      </c>
      <c r="R170" s="337"/>
      <c r="S170" s="321"/>
      <c r="T170" s="321"/>
      <c r="U170" s="321"/>
      <c r="V170" s="321"/>
    </row>
    <row r="171">
      <c r="A171" s="629"/>
      <c r="B171" s="373" t="s">
        <v>73</v>
      </c>
      <c r="C171" s="373" t="s">
        <v>517</v>
      </c>
      <c r="D171" s="373" t="s">
        <v>1318</v>
      </c>
      <c r="F171" s="373">
        <v>0.2</v>
      </c>
      <c r="G171" s="627"/>
      <c r="H171" s="365"/>
      <c r="I171" s="365"/>
      <c r="J171" s="365"/>
      <c r="K171" s="365"/>
      <c r="L171" s="365"/>
      <c r="M171" s="365"/>
      <c r="N171" s="423"/>
      <c r="O171" s="423"/>
      <c r="P171" s="608"/>
      <c r="Q171" s="612">
        <f t="shared" si="10"/>
        <v>3682.1</v>
      </c>
      <c r="R171" s="337"/>
      <c r="S171" s="321"/>
      <c r="T171" s="321"/>
      <c r="U171" s="321"/>
      <c r="V171" s="321"/>
    </row>
    <row r="172">
      <c r="A172" s="603" t="s">
        <v>1319</v>
      </c>
      <c r="B172" s="604"/>
      <c r="C172" s="604"/>
      <c r="D172" s="605"/>
      <c r="E172" s="604"/>
      <c r="F172" s="606"/>
      <c r="G172" s="606"/>
      <c r="H172" s="607"/>
      <c r="I172" s="607"/>
      <c r="J172" s="607"/>
      <c r="K172" s="607"/>
      <c r="L172" s="607"/>
      <c r="M172" s="607"/>
      <c r="N172" s="423"/>
      <c r="O172" s="423"/>
      <c r="P172" s="608"/>
      <c r="Q172" s="612"/>
      <c r="R172" s="337"/>
      <c r="S172" s="321"/>
      <c r="T172" s="321"/>
      <c r="U172" s="321"/>
      <c r="V172" s="321"/>
    </row>
    <row r="173">
      <c r="A173" s="603" t="s">
        <v>1320</v>
      </c>
      <c r="E173" s="649"/>
      <c r="F173" s="651"/>
      <c r="G173" s="651"/>
      <c r="H173" s="365"/>
      <c r="I173" s="365"/>
      <c r="J173" s="365"/>
      <c r="K173" s="365"/>
      <c r="L173" s="365"/>
      <c r="M173" s="365"/>
      <c r="N173" s="423"/>
      <c r="O173" s="423"/>
      <c r="P173" s="608"/>
      <c r="Q173" s="612">
        <f>Q171+F173+G173</f>
        <v>3682.1</v>
      </c>
      <c r="R173" s="337"/>
      <c r="S173" s="321"/>
      <c r="T173" s="321"/>
      <c r="U173" s="321"/>
      <c r="V173" s="321"/>
    </row>
    <row r="174">
      <c r="A174" s="613">
        <v>41777.0</v>
      </c>
      <c r="B174" s="630" t="s">
        <v>517</v>
      </c>
      <c r="C174" s="630" t="s">
        <v>73</v>
      </c>
      <c r="D174" s="630" t="s">
        <v>1321</v>
      </c>
      <c r="E174" s="631"/>
      <c r="F174" s="630">
        <v>0.4</v>
      </c>
      <c r="G174" s="631"/>
      <c r="H174" s="621"/>
      <c r="I174" s="621"/>
      <c r="J174" s="621"/>
      <c r="K174" s="621"/>
      <c r="L174" s="621"/>
      <c r="M174" s="621"/>
      <c r="N174" s="623" t="s">
        <v>1219</v>
      </c>
      <c r="O174" s="642"/>
      <c r="P174" s="624">
        <v>1.0</v>
      </c>
      <c r="Q174" s="612">
        <f t="shared" ref="Q174:Q300" si="23">Q173+F174+G174</f>
        <v>3682.5</v>
      </c>
      <c r="R174" s="337"/>
      <c r="S174" s="321"/>
      <c r="T174" s="321"/>
      <c r="U174" s="321"/>
      <c r="V174" s="321"/>
    </row>
    <row r="175">
      <c r="A175" s="585"/>
      <c r="B175" s="354" t="s">
        <v>73</v>
      </c>
      <c r="C175" s="354" t="s">
        <v>565</v>
      </c>
      <c r="D175" s="354" t="s">
        <v>1322</v>
      </c>
      <c r="E175" s="321"/>
      <c r="F175" s="611"/>
      <c r="G175" s="596">
        <v>0.3</v>
      </c>
      <c r="H175" s="369" t="s">
        <v>1323</v>
      </c>
      <c r="I175" s="365"/>
      <c r="J175" s="365"/>
      <c r="K175" s="365"/>
      <c r="L175" s="365"/>
      <c r="M175" s="365"/>
      <c r="N175" s="423"/>
      <c r="O175" s="423"/>
      <c r="P175" s="608"/>
      <c r="Q175" s="612">
        <f t="shared" si="23"/>
        <v>3682.8</v>
      </c>
      <c r="R175" s="337"/>
      <c r="S175" s="321"/>
      <c r="T175" s="321"/>
      <c r="U175" s="321"/>
      <c r="V175" s="321"/>
    </row>
    <row r="176">
      <c r="A176" s="585"/>
      <c r="B176" s="354" t="s">
        <v>565</v>
      </c>
      <c r="C176" s="354" t="s">
        <v>727</v>
      </c>
      <c r="D176" s="321"/>
      <c r="E176" s="321"/>
      <c r="F176" s="611"/>
      <c r="G176" s="596">
        <v>1.5</v>
      </c>
      <c r="H176" s="369" t="s">
        <v>1324</v>
      </c>
      <c r="K176" s="365"/>
      <c r="L176" s="365"/>
      <c r="M176" s="369" t="s">
        <v>1325</v>
      </c>
      <c r="N176" s="423"/>
      <c r="O176" s="423"/>
      <c r="P176" s="608"/>
      <c r="Q176" s="612">
        <f t="shared" si="23"/>
        <v>3684.3</v>
      </c>
      <c r="R176" s="337"/>
      <c r="S176" s="321"/>
      <c r="T176" s="321"/>
      <c r="U176" s="321"/>
      <c r="V176" s="321"/>
    </row>
    <row r="177">
      <c r="A177" s="585"/>
      <c r="B177" s="354" t="s">
        <v>727</v>
      </c>
      <c r="C177" s="354" t="s">
        <v>73</v>
      </c>
      <c r="D177" s="321"/>
      <c r="E177" s="321"/>
      <c r="F177" s="611"/>
      <c r="G177" s="596">
        <v>1.4</v>
      </c>
      <c r="H177" s="369">
        <v>2362.5</v>
      </c>
      <c r="I177" s="365"/>
      <c r="J177" s="365"/>
      <c r="K177" s="369">
        <v>47.0</v>
      </c>
      <c r="L177" s="365"/>
      <c r="M177" s="369">
        <v>2409.5</v>
      </c>
      <c r="N177" s="423"/>
      <c r="O177" s="423"/>
      <c r="P177" s="608"/>
      <c r="Q177" s="612">
        <f t="shared" si="23"/>
        <v>3685.7</v>
      </c>
      <c r="R177" s="337"/>
      <c r="S177" s="321"/>
      <c r="T177" s="321"/>
      <c r="U177" s="321"/>
      <c r="V177" s="321"/>
    </row>
    <row r="178">
      <c r="A178" s="610">
        <v>41779.0</v>
      </c>
      <c r="B178" s="643" t="s">
        <v>73</v>
      </c>
      <c r="C178" s="643" t="s">
        <v>565</v>
      </c>
      <c r="D178" s="643" t="s">
        <v>1318</v>
      </c>
      <c r="E178" s="644"/>
      <c r="F178" s="645"/>
      <c r="G178" s="646">
        <v>0.2</v>
      </c>
      <c r="H178" s="647"/>
      <c r="I178" s="647"/>
      <c r="J178" s="647"/>
      <c r="K178" s="647"/>
      <c r="L178" s="647"/>
      <c r="M178" s="647"/>
      <c r="P178" s="608"/>
      <c r="Q178" s="612">
        <f t="shared" si="23"/>
        <v>3685.9</v>
      </c>
      <c r="R178" s="337"/>
      <c r="S178" s="321"/>
      <c r="T178" s="321"/>
      <c r="U178" s="321"/>
      <c r="V178" s="321"/>
    </row>
    <row r="179">
      <c r="A179" s="610">
        <v>41779.0</v>
      </c>
      <c r="B179" s="354" t="s">
        <v>565</v>
      </c>
      <c r="C179" s="354" t="s">
        <v>630</v>
      </c>
      <c r="D179" s="354" t="s">
        <v>1222</v>
      </c>
      <c r="E179" s="321"/>
      <c r="F179" s="611"/>
      <c r="G179" s="596">
        <v>1.7</v>
      </c>
      <c r="H179" s="365"/>
      <c r="I179" s="365"/>
      <c r="J179" s="365"/>
      <c r="K179" s="365"/>
      <c r="L179" s="365"/>
      <c r="M179" s="365"/>
      <c r="N179" s="669" t="s">
        <v>1222</v>
      </c>
      <c r="O179" s="652">
        <v>325.0</v>
      </c>
      <c r="P179" s="624" t="s">
        <v>1326</v>
      </c>
      <c r="Q179" s="612">
        <f t="shared" si="23"/>
        <v>3687.6</v>
      </c>
      <c r="R179" s="337"/>
      <c r="S179" s="321"/>
      <c r="T179" s="321"/>
      <c r="U179" s="321"/>
      <c r="V179" s="321"/>
    </row>
    <row r="180">
      <c r="A180" s="585"/>
      <c r="B180" s="354" t="s">
        <v>630</v>
      </c>
      <c r="C180" s="354" t="s">
        <v>197</v>
      </c>
      <c r="D180" s="354" t="s">
        <v>1327</v>
      </c>
      <c r="E180" s="321"/>
      <c r="F180" s="611"/>
      <c r="G180" s="596">
        <v>1.4</v>
      </c>
      <c r="H180" s="365"/>
      <c r="I180" s="365"/>
      <c r="J180" s="365"/>
      <c r="K180" s="365"/>
      <c r="L180" s="365"/>
      <c r="M180" s="369" t="s">
        <v>1328</v>
      </c>
      <c r="N180" s="423"/>
      <c r="O180" s="423"/>
      <c r="P180" s="608"/>
      <c r="Q180" s="612">
        <f t="shared" si="23"/>
        <v>3689</v>
      </c>
      <c r="R180" s="337"/>
      <c r="S180" s="321"/>
      <c r="T180" s="321"/>
      <c r="U180" s="321"/>
      <c r="V180" s="321"/>
    </row>
    <row r="181">
      <c r="A181" s="585"/>
      <c r="B181" s="354" t="s">
        <v>197</v>
      </c>
      <c r="C181" s="354" t="s">
        <v>73</v>
      </c>
      <c r="D181" s="321"/>
      <c r="E181" s="321"/>
      <c r="F181" s="611"/>
      <c r="G181" s="596">
        <v>0.1</v>
      </c>
      <c r="H181" s="369">
        <v>2497.5</v>
      </c>
      <c r="I181" s="365"/>
      <c r="J181" s="365"/>
      <c r="K181" s="365"/>
      <c r="L181" s="365"/>
      <c r="M181" s="369">
        <v>2497.5</v>
      </c>
      <c r="N181" s="638"/>
      <c r="O181" s="638"/>
      <c r="P181" s="608"/>
      <c r="Q181" s="612">
        <f t="shared" si="23"/>
        <v>3689.1</v>
      </c>
      <c r="R181" s="337"/>
      <c r="S181" s="321"/>
      <c r="T181" s="321"/>
      <c r="U181" s="321"/>
      <c r="V181" s="321"/>
    </row>
    <row r="182">
      <c r="A182" s="610">
        <v>41785.0</v>
      </c>
      <c r="B182" s="617" t="s">
        <v>73</v>
      </c>
      <c r="C182" s="617" t="s">
        <v>197</v>
      </c>
      <c r="D182" s="617" t="s">
        <v>1222</v>
      </c>
      <c r="E182" s="618"/>
      <c r="F182" s="619"/>
      <c r="G182" s="620">
        <v>0.2</v>
      </c>
      <c r="H182" s="621"/>
      <c r="I182" s="621"/>
      <c r="J182" s="621"/>
      <c r="K182" s="621"/>
      <c r="L182" s="621"/>
      <c r="M182" s="621"/>
      <c r="N182" s="669" t="s">
        <v>1222</v>
      </c>
      <c r="O182" s="652">
        <v>325.0</v>
      </c>
      <c r="P182" s="624" t="s">
        <v>1329</v>
      </c>
      <c r="Q182" s="612">
        <f t="shared" si="23"/>
        <v>3689.3</v>
      </c>
      <c r="R182" s="337"/>
      <c r="S182" s="321"/>
      <c r="T182" s="321"/>
      <c r="U182" s="321"/>
      <c r="V182" s="321"/>
    </row>
    <row r="183">
      <c r="A183" s="585"/>
      <c r="B183" s="617" t="s">
        <v>197</v>
      </c>
      <c r="C183" s="617" t="s">
        <v>630</v>
      </c>
      <c r="D183" s="617" t="s">
        <v>1327</v>
      </c>
      <c r="E183" s="618"/>
      <c r="F183" s="619"/>
      <c r="G183" s="620">
        <v>1.6</v>
      </c>
      <c r="H183" s="621"/>
      <c r="I183" s="621"/>
      <c r="J183" s="621"/>
      <c r="K183" s="621"/>
      <c r="L183" s="621"/>
      <c r="M183" s="621"/>
      <c r="N183" s="638"/>
      <c r="O183" s="638"/>
      <c r="P183" s="608"/>
      <c r="Q183" s="612">
        <f t="shared" si="23"/>
        <v>3690.9</v>
      </c>
      <c r="R183" s="337"/>
      <c r="S183" s="321"/>
      <c r="T183" s="321"/>
      <c r="U183" s="321"/>
      <c r="V183" s="321"/>
    </row>
    <row r="184">
      <c r="A184" s="585"/>
      <c r="B184" s="617" t="s">
        <v>630</v>
      </c>
      <c r="C184" s="617" t="s">
        <v>197</v>
      </c>
      <c r="D184" s="618"/>
      <c r="E184" s="618"/>
      <c r="F184" s="619"/>
      <c r="G184" s="620">
        <v>1.5</v>
      </c>
      <c r="H184" s="621"/>
      <c r="I184" s="621"/>
      <c r="J184" s="621"/>
      <c r="K184" s="621"/>
      <c r="L184" s="621"/>
      <c r="M184" s="622" t="s">
        <v>1330</v>
      </c>
      <c r="N184" s="638"/>
      <c r="O184" s="638"/>
      <c r="P184" s="608"/>
      <c r="Q184" s="612">
        <f t="shared" si="23"/>
        <v>3692.4</v>
      </c>
      <c r="R184" s="337"/>
      <c r="S184" s="321"/>
      <c r="T184" s="321"/>
      <c r="U184" s="321"/>
      <c r="V184" s="321"/>
    </row>
    <row r="185">
      <c r="A185" s="585"/>
      <c r="B185" s="617" t="s">
        <v>197</v>
      </c>
      <c r="C185" s="617" t="s">
        <v>73</v>
      </c>
      <c r="D185" s="618"/>
      <c r="E185" s="618"/>
      <c r="F185" s="619"/>
      <c r="G185" s="620">
        <v>0.1</v>
      </c>
      <c r="H185" s="622">
        <v>2497.5</v>
      </c>
      <c r="I185" s="621"/>
      <c r="J185" s="621"/>
      <c r="K185" s="621"/>
      <c r="L185" s="621"/>
      <c r="M185" s="622">
        <v>2497.5</v>
      </c>
      <c r="N185" s="638"/>
      <c r="O185" s="638"/>
      <c r="P185" s="608"/>
      <c r="Q185" s="612">
        <f t="shared" si="23"/>
        <v>3692.5</v>
      </c>
      <c r="R185" s="337"/>
      <c r="S185" s="321"/>
      <c r="T185" s="321"/>
      <c r="U185" s="321"/>
      <c r="V185" s="321"/>
    </row>
    <row r="186">
      <c r="A186" s="610">
        <v>41787.0</v>
      </c>
      <c r="B186" s="634" t="s">
        <v>73</v>
      </c>
      <c r="C186" s="634" t="s">
        <v>565</v>
      </c>
      <c r="D186" s="634" t="s">
        <v>1222</v>
      </c>
      <c r="E186" s="509"/>
      <c r="F186" s="672"/>
      <c r="G186" s="635">
        <v>0.4</v>
      </c>
      <c r="H186" s="636"/>
      <c r="I186" s="636"/>
      <c r="J186" s="636"/>
      <c r="K186" s="636"/>
      <c r="L186" s="636"/>
      <c r="M186" s="636"/>
      <c r="N186" s="669" t="s">
        <v>1222</v>
      </c>
      <c r="O186" s="652">
        <v>325.0</v>
      </c>
      <c r="P186" s="624" t="s">
        <v>1331</v>
      </c>
      <c r="Q186" s="612">
        <f t="shared" si="23"/>
        <v>3692.9</v>
      </c>
      <c r="R186" s="337"/>
      <c r="S186" s="321"/>
      <c r="T186" s="321"/>
      <c r="U186" s="321"/>
      <c r="V186" s="321"/>
    </row>
    <row r="187">
      <c r="A187" s="585"/>
      <c r="B187" s="634" t="s">
        <v>565</v>
      </c>
      <c r="C187" s="634" t="s">
        <v>197</v>
      </c>
      <c r="D187" s="634" t="s">
        <v>1327</v>
      </c>
      <c r="E187" s="509"/>
      <c r="F187" s="672"/>
      <c r="G187" s="635">
        <v>0.2</v>
      </c>
      <c r="H187" s="636"/>
      <c r="I187" s="636"/>
      <c r="J187" s="636"/>
      <c r="K187" s="636"/>
      <c r="L187" s="636"/>
      <c r="M187" s="636"/>
      <c r="N187" s="423"/>
      <c r="O187" s="423"/>
      <c r="P187" s="608"/>
      <c r="Q187" s="612">
        <f t="shared" si="23"/>
        <v>3693.1</v>
      </c>
      <c r="R187" s="337"/>
      <c r="S187" s="321"/>
      <c r="T187" s="321"/>
      <c r="U187" s="321"/>
      <c r="V187" s="321"/>
    </row>
    <row r="188">
      <c r="A188" s="585"/>
      <c r="B188" s="634" t="s">
        <v>197</v>
      </c>
      <c r="C188" s="634" t="s">
        <v>630</v>
      </c>
      <c r="D188" s="509"/>
      <c r="E188" s="509"/>
      <c r="F188" s="672"/>
      <c r="G188" s="635">
        <v>1.5</v>
      </c>
      <c r="H188" s="636"/>
      <c r="I188" s="636"/>
      <c r="J188" s="636"/>
      <c r="K188" s="636"/>
      <c r="L188" s="636"/>
      <c r="M188" s="636"/>
      <c r="N188" s="423"/>
      <c r="O188" s="423"/>
      <c r="P188" s="608"/>
      <c r="Q188" s="612">
        <f t="shared" si="23"/>
        <v>3694.6</v>
      </c>
      <c r="R188" s="337"/>
      <c r="S188" s="321"/>
      <c r="T188" s="321"/>
      <c r="U188" s="321"/>
      <c r="V188" s="321"/>
    </row>
    <row r="189">
      <c r="A189" s="585"/>
      <c r="B189" s="634" t="s">
        <v>630</v>
      </c>
      <c r="C189" s="634" t="s">
        <v>197</v>
      </c>
      <c r="D189" s="509"/>
      <c r="E189" s="509"/>
      <c r="F189" s="672"/>
      <c r="G189" s="635">
        <v>1.5</v>
      </c>
      <c r="H189" s="636"/>
      <c r="I189" s="636"/>
      <c r="J189" s="636"/>
      <c r="K189" s="636"/>
      <c r="L189" s="636"/>
      <c r="M189" s="637" t="s">
        <v>1330</v>
      </c>
      <c r="N189" s="423"/>
      <c r="O189" s="423"/>
      <c r="P189" s="608"/>
      <c r="Q189" s="612">
        <f t="shared" si="23"/>
        <v>3696.1</v>
      </c>
      <c r="R189" s="337"/>
      <c r="S189" s="321"/>
      <c r="T189" s="321"/>
      <c r="U189" s="321"/>
      <c r="V189" s="321"/>
    </row>
    <row r="190">
      <c r="A190" s="585"/>
      <c r="B190" s="354" t="s">
        <v>197</v>
      </c>
      <c r="C190" s="354" t="s">
        <v>73</v>
      </c>
      <c r="D190" s="321"/>
      <c r="E190" s="321"/>
      <c r="F190" s="611"/>
      <c r="G190" s="596">
        <v>0.1</v>
      </c>
      <c r="H190" s="369">
        <v>3497.5</v>
      </c>
      <c r="I190" s="365"/>
      <c r="J190" s="365"/>
      <c r="K190" s="365"/>
      <c r="L190" s="365"/>
      <c r="M190" s="369">
        <v>2430.0</v>
      </c>
      <c r="N190" s="423"/>
      <c r="O190" s="423"/>
      <c r="P190" s="608"/>
      <c r="Q190" s="612">
        <f t="shared" si="23"/>
        <v>3696.2</v>
      </c>
      <c r="R190" s="337"/>
      <c r="S190" s="321"/>
      <c r="T190" s="321"/>
      <c r="U190" s="321"/>
      <c r="V190" s="321"/>
    </row>
    <row r="191">
      <c r="A191" s="610">
        <v>41788.0</v>
      </c>
      <c r="B191" s="617" t="s">
        <v>73</v>
      </c>
      <c r="C191" s="617" t="s">
        <v>197</v>
      </c>
      <c r="D191" s="617" t="s">
        <v>1222</v>
      </c>
      <c r="E191" s="618"/>
      <c r="F191" s="619"/>
      <c r="G191" s="620">
        <v>0.4</v>
      </c>
      <c r="H191" s="621"/>
      <c r="I191" s="621"/>
      <c r="J191" s="621"/>
      <c r="K191" s="621"/>
      <c r="L191" s="621"/>
      <c r="M191" s="621"/>
      <c r="N191" s="669" t="s">
        <v>1222</v>
      </c>
      <c r="O191" s="652">
        <v>325.0</v>
      </c>
      <c r="P191" s="624" t="s">
        <v>1332</v>
      </c>
      <c r="Q191" s="612">
        <f t="shared" si="23"/>
        <v>3696.6</v>
      </c>
      <c r="R191" s="337"/>
      <c r="S191" s="321"/>
      <c r="T191" s="321"/>
      <c r="U191" s="321"/>
      <c r="V191" s="321"/>
    </row>
    <row r="192">
      <c r="A192" s="585"/>
      <c r="B192" s="617" t="s">
        <v>197</v>
      </c>
      <c r="C192" s="617" t="s">
        <v>630</v>
      </c>
      <c r="D192" s="617" t="s">
        <v>1327</v>
      </c>
      <c r="E192" s="618"/>
      <c r="F192" s="619"/>
      <c r="G192" s="620">
        <v>1.6</v>
      </c>
      <c r="H192" s="621"/>
      <c r="I192" s="621"/>
      <c r="J192" s="621"/>
      <c r="K192" s="621"/>
      <c r="L192" s="621"/>
      <c r="M192" s="621"/>
      <c r="N192" s="423"/>
      <c r="O192" s="423"/>
      <c r="P192" s="608"/>
      <c r="Q192" s="612">
        <f t="shared" si="23"/>
        <v>3698.2</v>
      </c>
      <c r="R192" s="337"/>
      <c r="S192" s="321"/>
      <c r="T192" s="321"/>
      <c r="U192" s="321"/>
      <c r="V192" s="321"/>
    </row>
    <row r="193">
      <c r="A193" s="585"/>
      <c r="B193" s="617" t="s">
        <v>630</v>
      </c>
      <c r="C193" s="617" t="s">
        <v>197</v>
      </c>
      <c r="D193" s="618"/>
      <c r="E193" s="618"/>
      <c r="F193" s="619"/>
      <c r="G193" s="620">
        <v>1.5</v>
      </c>
      <c r="H193" s="621"/>
      <c r="I193" s="621"/>
      <c r="J193" s="621"/>
      <c r="K193" s="621"/>
      <c r="L193" s="621"/>
      <c r="M193" s="622" t="s">
        <v>1330</v>
      </c>
      <c r="N193" s="423"/>
      <c r="O193" s="423"/>
      <c r="P193" s="608"/>
      <c r="Q193" s="612">
        <f t="shared" si="23"/>
        <v>3699.7</v>
      </c>
      <c r="R193" s="337"/>
      <c r="S193" s="321"/>
      <c r="T193" s="321"/>
      <c r="U193" s="321"/>
      <c r="V193" s="321"/>
    </row>
    <row r="194">
      <c r="A194" s="629"/>
      <c r="B194" s="630" t="s">
        <v>197</v>
      </c>
      <c r="C194" s="630" t="s">
        <v>73</v>
      </c>
      <c r="D194" s="631"/>
      <c r="E194" s="631"/>
      <c r="F194" s="631"/>
      <c r="G194" s="632">
        <v>0.1</v>
      </c>
      <c r="H194" s="630">
        <v>2632.5</v>
      </c>
      <c r="I194" s="631"/>
      <c r="J194" s="631"/>
      <c r="K194" s="631"/>
      <c r="L194" s="631"/>
      <c r="M194" s="630">
        <v>2632.5</v>
      </c>
      <c r="N194" s="423"/>
      <c r="O194" s="423"/>
      <c r="P194" s="608"/>
      <c r="Q194" s="612">
        <f t="shared" si="23"/>
        <v>3699.8</v>
      </c>
      <c r="R194" s="337"/>
      <c r="S194" s="321"/>
      <c r="T194" s="321"/>
      <c r="U194" s="321"/>
      <c r="V194" s="321"/>
    </row>
    <row r="195">
      <c r="A195" s="603" t="s">
        <v>1333</v>
      </c>
      <c r="B195" s="604"/>
      <c r="C195" s="604"/>
      <c r="D195" s="605"/>
      <c r="E195" s="604"/>
      <c r="F195" s="606"/>
      <c r="G195" s="606"/>
      <c r="H195" s="607"/>
      <c r="I195" s="607"/>
      <c r="J195" s="607"/>
      <c r="K195" s="607"/>
      <c r="L195" s="607"/>
      <c r="M195" s="607"/>
      <c r="N195" s="423"/>
      <c r="O195" s="423"/>
      <c r="P195" s="608"/>
      <c r="Q195" s="612">
        <f t="shared" si="23"/>
        <v>3699.8</v>
      </c>
      <c r="R195" s="337"/>
      <c r="S195" s="321"/>
      <c r="T195" s="321"/>
      <c r="U195" s="321"/>
      <c r="V195" s="321"/>
    </row>
    <row r="196">
      <c r="A196" s="613">
        <v>41791.0</v>
      </c>
      <c r="B196" s="373" t="s">
        <v>73</v>
      </c>
      <c r="C196" s="373" t="s">
        <v>524</v>
      </c>
      <c r="D196" s="373" t="s">
        <v>1225</v>
      </c>
      <c r="G196" s="614">
        <v>0.2</v>
      </c>
      <c r="N196" s="623" t="s">
        <v>1219</v>
      </c>
      <c r="O196" s="642"/>
      <c r="P196" s="624">
        <v>1.0</v>
      </c>
      <c r="Q196" s="612">
        <f t="shared" si="23"/>
        <v>3700</v>
      </c>
      <c r="R196" s="337"/>
      <c r="S196" s="321"/>
      <c r="T196" s="321"/>
      <c r="U196" s="321"/>
      <c r="V196" s="321"/>
    </row>
    <row r="197">
      <c r="A197" s="629"/>
      <c r="B197" s="373" t="s">
        <v>524</v>
      </c>
      <c r="C197" s="373" t="s">
        <v>727</v>
      </c>
      <c r="D197" s="373" t="s">
        <v>1334</v>
      </c>
      <c r="G197" s="614">
        <v>1.7</v>
      </c>
      <c r="M197" s="373" t="s">
        <v>1335</v>
      </c>
      <c r="N197" s="423"/>
      <c r="O197" s="423"/>
      <c r="P197" s="608"/>
      <c r="Q197" s="612">
        <f t="shared" si="23"/>
        <v>3701.7</v>
      </c>
      <c r="R197" s="337"/>
      <c r="S197" s="321"/>
      <c r="T197" s="321"/>
      <c r="U197" s="321"/>
      <c r="V197" s="321"/>
    </row>
    <row r="198">
      <c r="A198" s="585"/>
      <c r="B198" s="354" t="s">
        <v>727</v>
      </c>
      <c r="C198" s="354" t="s">
        <v>73</v>
      </c>
      <c r="D198" s="321"/>
      <c r="E198" s="321"/>
      <c r="F198" s="611"/>
      <c r="G198" s="596">
        <v>1.4</v>
      </c>
      <c r="H198" s="369">
        <v>2430.0</v>
      </c>
      <c r="I198" s="365"/>
      <c r="J198" s="365"/>
      <c r="K198" s="369">
        <v>47.0</v>
      </c>
      <c r="L198" s="365"/>
      <c r="M198" s="369">
        <v>2477.0</v>
      </c>
      <c r="N198" s="423"/>
      <c r="O198" s="423"/>
      <c r="P198" s="608"/>
      <c r="Q198" s="612">
        <f t="shared" si="23"/>
        <v>3703.1</v>
      </c>
      <c r="R198" s="337"/>
      <c r="S198" s="321"/>
      <c r="T198" s="321"/>
      <c r="U198" s="321"/>
      <c r="V198" s="321"/>
    </row>
    <row r="199">
      <c r="A199" s="610">
        <v>41792.0</v>
      </c>
      <c r="B199" s="617" t="s">
        <v>73</v>
      </c>
      <c r="C199" s="617" t="s">
        <v>517</v>
      </c>
      <c r="D199" s="617" t="s">
        <v>1318</v>
      </c>
      <c r="E199" s="618"/>
      <c r="F199" s="620">
        <v>0.2</v>
      </c>
      <c r="G199" s="619"/>
      <c r="H199" s="621"/>
      <c r="I199" s="621"/>
      <c r="J199" s="621"/>
      <c r="K199" s="621"/>
      <c r="L199" s="621"/>
      <c r="M199" s="621"/>
      <c r="N199" s="423"/>
      <c r="O199" s="423"/>
      <c r="P199" s="608"/>
      <c r="Q199" s="612">
        <f t="shared" si="23"/>
        <v>3703.3</v>
      </c>
      <c r="R199" s="337"/>
      <c r="S199" s="321"/>
      <c r="T199" s="321"/>
      <c r="U199" s="321"/>
      <c r="V199" s="321"/>
    </row>
    <row r="200">
      <c r="A200" s="585"/>
      <c r="B200" s="617" t="s">
        <v>517</v>
      </c>
      <c r="C200" s="617" t="s">
        <v>73</v>
      </c>
      <c r="D200" s="618"/>
      <c r="E200" s="618"/>
      <c r="F200" s="620">
        <v>0.2</v>
      </c>
      <c r="G200" s="619"/>
      <c r="H200" s="621"/>
      <c r="I200" s="621"/>
      <c r="J200" s="621"/>
      <c r="K200" s="621"/>
      <c r="L200" s="621"/>
      <c r="M200" s="621"/>
      <c r="N200" s="423"/>
      <c r="O200" s="423"/>
      <c r="P200" s="608"/>
      <c r="Q200" s="612">
        <f t="shared" si="23"/>
        <v>3703.5</v>
      </c>
      <c r="R200" s="337"/>
      <c r="S200" s="321"/>
      <c r="T200" s="321"/>
      <c r="U200" s="321"/>
      <c r="V200" s="321"/>
    </row>
    <row r="201">
      <c r="A201" s="610">
        <v>41793.0</v>
      </c>
      <c r="B201" s="354" t="s">
        <v>73</v>
      </c>
      <c r="C201" s="354" t="s">
        <v>197</v>
      </c>
      <c r="D201" s="354" t="s">
        <v>1219</v>
      </c>
      <c r="E201" s="321"/>
      <c r="F201" s="611"/>
      <c r="G201" s="596">
        <v>0.2</v>
      </c>
      <c r="H201" s="365"/>
      <c r="I201" s="365"/>
      <c r="J201" s="365"/>
      <c r="K201" s="369" t="s">
        <v>1336</v>
      </c>
      <c r="M201" s="365"/>
      <c r="N201" s="623" t="s">
        <v>1219</v>
      </c>
      <c r="O201" s="642"/>
      <c r="P201" s="624">
        <v>2.0</v>
      </c>
      <c r="Q201" s="612">
        <f t="shared" si="23"/>
        <v>3703.7</v>
      </c>
      <c r="R201" s="337"/>
      <c r="S201" s="321"/>
      <c r="T201" s="321"/>
      <c r="U201" s="321"/>
      <c r="V201" s="321"/>
    </row>
    <row r="202">
      <c r="A202" s="585"/>
      <c r="B202" s="354" t="s">
        <v>197</v>
      </c>
      <c r="C202" s="354" t="s">
        <v>632</v>
      </c>
      <c r="D202" s="354" t="s">
        <v>1337</v>
      </c>
      <c r="E202" s="321"/>
      <c r="F202" s="611"/>
      <c r="G202" s="596">
        <v>0.8</v>
      </c>
      <c r="H202" s="365"/>
      <c r="I202" s="365"/>
      <c r="J202" s="365"/>
      <c r="K202" s="365"/>
      <c r="L202" s="365"/>
      <c r="M202" s="365"/>
      <c r="N202" s="423"/>
      <c r="O202" s="423"/>
      <c r="P202" s="608"/>
      <c r="Q202" s="612">
        <f t="shared" si="23"/>
        <v>3704.5</v>
      </c>
      <c r="R202" s="337"/>
      <c r="S202" s="321"/>
      <c r="T202" s="321"/>
      <c r="U202" s="321"/>
      <c r="V202" s="321"/>
    </row>
    <row r="203">
      <c r="A203" s="585"/>
      <c r="B203" s="354" t="s">
        <v>632</v>
      </c>
      <c r="C203" s="354" t="s">
        <v>197</v>
      </c>
      <c r="D203" s="321"/>
      <c r="E203" s="321"/>
      <c r="F203" s="611"/>
      <c r="G203" s="596">
        <v>1.0</v>
      </c>
      <c r="H203" s="365"/>
      <c r="I203" s="365"/>
      <c r="J203" s="365"/>
      <c r="K203" s="365"/>
      <c r="L203" s="365"/>
      <c r="M203" s="369" t="s">
        <v>1338</v>
      </c>
      <c r="N203" s="423"/>
      <c r="O203" s="423"/>
      <c r="P203" s="608"/>
      <c r="Q203" s="612">
        <f t="shared" si="23"/>
        <v>3705.5</v>
      </c>
      <c r="R203" s="337"/>
      <c r="S203" s="321"/>
      <c r="T203" s="321"/>
      <c r="U203" s="321"/>
      <c r="V203" s="321"/>
    </row>
    <row r="204">
      <c r="A204" s="585"/>
      <c r="B204" s="354" t="s">
        <v>197</v>
      </c>
      <c r="C204" s="354" t="s">
        <v>73</v>
      </c>
      <c r="D204" s="321"/>
      <c r="E204" s="321"/>
      <c r="F204" s="611"/>
      <c r="G204" s="596">
        <v>0.2</v>
      </c>
      <c r="H204" s="369">
        <v>1687.5</v>
      </c>
      <c r="I204" s="365"/>
      <c r="J204" s="369">
        <v>120.0</v>
      </c>
      <c r="K204" s="369">
        <v>50.0</v>
      </c>
      <c r="L204" s="365"/>
      <c r="M204" s="369">
        <v>1857.5</v>
      </c>
      <c r="N204" s="423"/>
      <c r="O204" s="423"/>
      <c r="P204" s="608"/>
      <c r="Q204" s="612">
        <f t="shared" si="23"/>
        <v>3705.7</v>
      </c>
      <c r="R204" s="337"/>
      <c r="S204" s="321"/>
      <c r="T204" s="321"/>
      <c r="U204" s="321"/>
      <c r="V204" s="321"/>
    </row>
    <row r="205">
      <c r="A205" s="610">
        <v>41794.0</v>
      </c>
      <c r="B205" s="617" t="s">
        <v>73</v>
      </c>
      <c r="C205" s="617" t="s">
        <v>1303</v>
      </c>
      <c r="D205" s="617" t="s">
        <v>1219</v>
      </c>
      <c r="E205" s="618"/>
      <c r="F205" s="619"/>
      <c r="G205" s="620">
        <v>0.5</v>
      </c>
      <c r="H205" s="621"/>
      <c r="I205" s="621"/>
      <c r="J205" s="621"/>
      <c r="K205" s="621"/>
      <c r="L205" s="621"/>
      <c r="M205" s="621"/>
      <c r="N205" s="623" t="s">
        <v>1219</v>
      </c>
      <c r="O205" s="642"/>
      <c r="P205" s="624">
        <v>3.0</v>
      </c>
      <c r="Q205" s="612">
        <f t="shared" si="23"/>
        <v>3706.2</v>
      </c>
      <c r="R205" s="337"/>
      <c r="S205" s="321"/>
      <c r="T205" s="321"/>
      <c r="U205" s="321"/>
      <c r="V205" s="321"/>
    </row>
    <row r="206">
      <c r="A206" s="585"/>
      <c r="B206" s="617" t="s">
        <v>1303</v>
      </c>
      <c r="C206" s="617" t="s">
        <v>524</v>
      </c>
      <c r="D206" s="617" t="s">
        <v>1339</v>
      </c>
      <c r="E206" s="618"/>
      <c r="F206" s="619"/>
      <c r="G206" s="620">
        <v>0.6</v>
      </c>
      <c r="H206" s="621"/>
      <c r="I206" s="621"/>
      <c r="J206" s="621"/>
      <c r="K206" s="621"/>
      <c r="L206" s="621"/>
      <c r="M206" s="621"/>
      <c r="N206" s="522"/>
      <c r="O206" s="423"/>
      <c r="P206" s="608"/>
      <c r="Q206" s="612">
        <f t="shared" si="23"/>
        <v>3706.8</v>
      </c>
      <c r="R206" s="337"/>
      <c r="S206" s="321"/>
      <c r="T206" s="321"/>
      <c r="U206" s="321"/>
      <c r="V206" s="321"/>
    </row>
    <row r="207">
      <c r="A207" s="585"/>
      <c r="B207" s="617" t="s">
        <v>524</v>
      </c>
      <c r="C207" s="617" t="s">
        <v>551</v>
      </c>
      <c r="D207" s="618"/>
      <c r="E207" s="618"/>
      <c r="F207" s="619"/>
      <c r="G207" s="620">
        <v>0.5</v>
      </c>
      <c r="H207" s="621"/>
      <c r="I207" s="621"/>
      <c r="J207" s="621"/>
      <c r="K207" s="621"/>
      <c r="L207" s="621"/>
      <c r="M207" s="621"/>
      <c r="N207" s="522"/>
      <c r="O207" s="423"/>
      <c r="P207" s="608"/>
      <c r="Q207" s="612">
        <f t="shared" si="23"/>
        <v>3707.3</v>
      </c>
      <c r="R207" s="337"/>
      <c r="S207" s="321"/>
      <c r="T207" s="321"/>
      <c r="U207" s="321"/>
      <c r="V207" s="321"/>
    </row>
    <row r="208">
      <c r="A208" s="585"/>
      <c r="B208" s="617" t="s">
        <v>551</v>
      </c>
      <c r="C208" s="617" t="s">
        <v>524</v>
      </c>
      <c r="D208" s="617" t="s">
        <v>1340</v>
      </c>
      <c r="E208" s="618"/>
      <c r="F208" s="620">
        <v>0.6</v>
      </c>
      <c r="G208" s="619"/>
      <c r="H208" s="621"/>
      <c r="I208" s="621"/>
      <c r="J208" s="621"/>
      <c r="K208" s="622" t="s">
        <v>1341</v>
      </c>
      <c r="O208" s="423"/>
      <c r="P208" s="608"/>
      <c r="Q208" s="612">
        <f t="shared" si="23"/>
        <v>3707.9</v>
      </c>
      <c r="R208" s="625">
        <v>20.0</v>
      </c>
      <c r="S208" s="354">
        <v>155.46</v>
      </c>
      <c r="T208" s="321"/>
      <c r="U208" s="321"/>
      <c r="V208" s="321"/>
    </row>
    <row r="209">
      <c r="A209" s="585"/>
      <c r="B209" s="617" t="s">
        <v>524</v>
      </c>
      <c r="C209" s="617" t="s">
        <v>551</v>
      </c>
      <c r="D209" s="617" t="s">
        <v>1340</v>
      </c>
      <c r="E209" s="618"/>
      <c r="F209" s="620">
        <v>0.5</v>
      </c>
      <c r="G209" s="619"/>
      <c r="H209" s="621"/>
      <c r="I209" s="621"/>
      <c r="J209" s="621"/>
      <c r="K209" s="621"/>
      <c r="L209" s="621"/>
      <c r="M209" s="621"/>
      <c r="N209" s="673"/>
      <c r="O209" s="423"/>
      <c r="P209" s="608"/>
      <c r="Q209" s="612">
        <f t="shared" si="23"/>
        <v>3708.4</v>
      </c>
      <c r="R209" s="625">
        <v>24.0</v>
      </c>
      <c r="S209" s="354">
        <v>143.86</v>
      </c>
      <c r="T209" s="365">
        <f t="shared" ref="T209:T210" si="24">S209/R209</f>
        <v>5.994166667</v>
      </c>
      <c r="U209" s="354">
        <v>5.15</v>
      </c>
      <c r="V209" s="626">
        <f t="shared" ref="V209:V210" si="25">(T209-U209)*R209</f>
        <v>20.26</v>
      </c>
    </row>
    <row r="210">
      <c r="A210" s="585"/>
      <c r="B210" s="617" t="s">
        <v>551</v>
      </c>
      <c r="C210" s="617" t="s">
        <v>524</v>
      </c>
      <c r="D210" s="618"/>
      <c r="E210" s="618"/>
      <c r="F210" s="619"/>
      <c r="G210" s="620">
        <v>0.5</v>
      </c>
      <c r="H210" s="621"/>
      <c r="I210" s="621"/>
      <c r="J210" s="621"/>
      <c r="K210" s="622" t="s">
        <v>1342</v>
      </c>
      <c r="O210" s="423"/>
      <c r="P210" s="608"/>
      <c r="Q210" s="612">
        <f t="shared" si="23"/>
        <v>3708.9</v>
      </c>
      <c r="R210" s="625">
        <v>50.0</v>
      </c>
      <c r="S210" s="354">
        <v>375.92</v>
      </c>
      <c r="T210" s="365">
        <f t="shared" si="24"/>
        <v>7.5184</v>
      </c>
      <c r="U210" s="354">
        <v>5.15</v>
      </c>
      <c r="V210" s="626">
        <f t="shared" si="25"/>
        <v>118.42</v>
      </c>
    </row>
    <row r="211">
      <c r="A211" s="610">
        <v>41795.0</v>
      </c>
      <c r="B211" s="617" t="s">
        <v>524</v>
      </c>
      <c r="C211" s="617" t="s">
        <v>568</v>
      </c>
      <c r="D211" s="617" t="s">
        <v>1343</v>
      </c>
      <c r="E211" s="618"/>
      <c r="F211" s="619"/>
      <c r="G211" s="620">
        <v>1.3</v>
      </c>
      <c r="H211" s="621"/>
      <c r="I211" s="621"/>
      <c r="J211" s="621"/>
      <c r="K211" s="630" t="s">
        <v>1344</v>
      </c>
      <c r="M211" s="631"/>
      <c r="N211" s="631"/>
      <c r="O211" s="423"/>
      <c r="P211" s="608"/>
      <c r="Q211" s="612">
        <f t="shared" si="23"/>
        <v>3710.2</v>
      </c>
      <c r="R211" s="337"/>
      <c r="S211" s="321"/>
      <c r="T211" s="321"/>
      <c r="U211" s="321"/>
      <c r="V211" s="321"/>
    </row>
    <row r="212">
      <c r="A212" s="629"/>
      <c r="B212" s="617" t="s">
        <v>568</v>
      </c>
      <c r="C212" s="617" t="s">
        <v>1303</v>
      </c>
      <c r="D212" s="618"/>
      <c r="E212" s="618"/>
      <c r="F212" s="619"/>
      <c r="G212" s="620">
        <v>1.5</v>
      </c>
      <c r="H212" s="621"/>
      <c r="I212" s="621"/>
      <c r="J212" s="621"/>
      <c r="K212" s="621"/>
      <c r="L212" s="621"/>
      <c r="M212" s="622" t="s">
        <v>1345</v>
      </c>
      <c r="N212" s="522"/>
      <c r="O212" s="423"/>
      <c r="P212" s="608"/>
      <c r="Q212" s="612">
        <f t="shared" si="23"/>
        <v>3711.7</v>
      </c>
      <c r="R212" s="337"/>
      <c r="S212" s="321"/>
      <c r="T212" s="321"/>
      <c r="U212" s="321"/>
      <c r="V212" s="321"/>
    </row>
    <row r="213">
      <c r="A213" s="629"/>
      <c r="B213" s="617" t="s">
        <v>1303</v>
      </c>
      <c r="C213" s="617" t="s">
        <v>73</v>
      </c>
      <c r="D213" s="618"/>
      <c r="E213" s="618"/>
      <c r="F213" s="619"/>
      <c r="G213" s="620">
        <v>0.4</v>
      </c>
      <c r="H213" s="622">
        <v>3982.5</v>
      </c>
      <c r="I213" s="622">
        <v>150.0</v>
      </c>
      <c r="J213" s="622">
        <v>60.0</v>
      </c>
      <c r="K213" s="622">
        <v>75.0</v>
      </c>
      <c r="L213" s="621"/>
      <c r="M213" s="622">
        <v>4267.5</v>
      </c>
      <c r="N213" s="522"/>
      <c r="O213" s="423"/>
      <c r="P213" s="608"/>
      <c r="Q213" s="612">
        <f t="shared" si="23"/>
        <v>3712.1</v>
      </c>
      <c r="R213" s="337"/>
      <c r="S213" s="321"/>
      <c r="T213" s="321"/>
      <c r="U213" s="321"/>
      <c r="V213" s="321"/>
    </row>
    <row r="214">
      <c r="A214" s="613">
        <v>41796.0</v>
      </c>
      <c r="B214" s="354" t="s">
        <v>73</v>
      </c>
      <c r="C214" s="354" t="s">
        <v>524</v>
      </c>
      <c r="D214" s="354" t="s">
        <v>1222</v>
      </c>
      <c r="E214" s="321"/>
      <c r="F214" s="611"/>
      <c r="G214" s="596">
        <v>0.3</v>
      </c>
      <c r="H214" s="365"/>
      <c r="I214" s="365"/>
      <c r="J214" s="365"/>
      <c r="K214" s="365"/>
      <c r="L214" s="365"/>
      <c r="M214" s="365"/>
      <c r="N214" s="669" t="s">
        <v>1222</v>
      </c>
      <c r="O214" s="652">
        <v>325.0</v>
      </c>
      <c r="P214" s="624" t="s">
        <v>1346</v>
      </c>
      <c r="Q214" s="612">
        <f t="shared" si="23"/>
        <v>3712.4</v>
      </c>
      <c r="R214" s="337"/>
      <c r="S214" s="321"/>
      <c r="T214" s="321"/>
      <c r="U214" s="321"/>
      <c r="V214" s="321"/>
    </row>
    <row r="215">
      <c r="A215" s="629"/>
      <c r="B215" s="354" t="s">
        <v>524</v>
      </c>
      <c r="C215" s="354" t="s">
        <v>727</v>
      </c>
      <c r="D215" s="354" t="s">
        <v>1334</v>
      </c>
      <c r="E215" s="321"/>
      <c r="F215" s="611"/>
      <c r="G215" s="596">
        <v>1.6</v>
      </c>
      <c r="H215" s="365"/>
      <c r="I215" s="365"/>
      <c r="J215" s="365"/>
      <c r="K215" s="365"/>
      <c r="L215" s="365"/>
      <c r="M215" s="369" t="s">
        <v>1347</v>
      </c>
      <c r="N215" s="522"/>
      <c r="O215" s="423"/>
      <c r="P215" s="608"/>
      <c r="Q215" s="612">
        <f t="shared" si="23"/>
        <v>3714</v>
      </c>
      <c r="R215" s="337"/>
      <c r="S215" s="321"/>
      <c r="T215" s="321"/>
      <c r="U215" s="321"/>
      <c r="V215" s="321"/>
    </row>
    <row r="216">
      <c r="A216" s="629"/>
      <c r="B216" s="354" t="s">
        <v>727</v>
      </c>
      <c r="C216" s="354" t="s">
        <v>73</v>
      </c>
      <c r="D216" s="321"/>
      <c r="E216" s="321"/>
      <c r="F216" s="611"/>
      <c r="G216" s="596">
        <v>1.4</v>
      </c>
      <c r="H216" s="369">
        <v>2430.0</v>
      </c>
      <c r="I216" s="365"/>
      <c r="J216" s="365"/>
      <c r="K216" s="369">
        <v>47.0</v>
      </c>
      <c r="L216" s="365"/>
      <c r="M216" s="369">
        <v>2477.0</v>
      </c>
      <c r="N216" s="522"/>
      <c r="O216" s="423"/>
      <c r="P216" s="608"/>
      <c r="Q216" s="612">
        <f t="shared" si="23"/>
        <v>3715.4</v>
      </c>
      <c r="R216" s="337"/>
      <c r="S216" s="321"/>
      <c r="T216" s="321"/>
      <c r="U216" s="321"/>
      <c r="V216" s="321"/>
    </row>
    <row r="217">
      <c r="A217" s="610">
        <v>41798.0</v>
      </c>
      <c r="B217" s="617" t="s">
        <v>73</v>
      </c>
      <c r="C217" s="617" t="s">
        <v>765</v>
      </c>
      <c r="D217" s="617" t="s">
        <v>1348</v>
      </c>
      <c r="E217" s="618"/>
      <c r="F217" s="619"/>
      <c r="G217" s="620">
        <v>1.9</v>
      </c>
      <c r="H217" s="621"/>
      <c r="I217" s="621"/>
      <c r="J217" s="621"/>
      <c r="K217" s="621"/>
      <c r="L217" s="621"/>
      <c r="M217" s="622" t="s">
        <v>1349</v>
      </c>
      <c r="N217" s="674" t="s">
        <v>1350</v>
      </c>
      <c r="O217" s="674">
        <v>325.0</v>
      </c>
      <c r="P217" s="624" t="s">
        <v>1351</v>
      </c>
      <c r="Q217" s="612">
        <f t="shared" si="23"/>
        <v>3717.3</v>
      </c>
      <c r="R217" s="337"/>
      <c r="S217" s="321"/>
      <c r="T217" s="321"/>
      <c r="U217" s="321"/>
      <c r="V217" s="321"/>
    </row>
    <row r="218">
      <c r="A218" s="585"/>
      <c r="B218" s="617" t="s">
        <v>765</v>
      </c>
      <c r="C218" s="617" t="s">
        <v>73</v>
      </c>
      <c r="D218" s="618"/>
      <c r="E218" s="618"/>
      <c r="F218" s="619"/>
      <c r="G218" s="620">
        <v>1.6</v>
      </c>
      <c r="H218" s="622">
        <v>2420.0</v>
      </c>
      <c r="I218" s="622">
        <v>60.0</v>
      </c>
      <c r="J218" s="621"/>
      <c r="K218" s="621"/>
      <c r="L218" s="621"/>
      <c r="M218" s="622">
        <v>2480.0</v>
      </c>
      <c r="N218" s="522"/>
      <c r="O218" s="423"/>
      <c r="P218" s="608"/>
      <c r="Q218" s="612">
        <f t="shared" si="23"/>
        <v>3718.9</v>
      </c>
      <c r="R218" s="675">
        <v>40.0</v>
      </c>
      <c r="S218" s="354">
        <v>266.85</v>
      </c>
      <c r="T218" s="365">
        <f>S218/R218</f>
        <v>6.67125</v>
      </c>
      <c r="U218" s="354">
        <v>5.15</v>
      </c>
      <c r="V218" s="626">
        <f>(T218-U218)*R218</f>
        <v>60.85</v>
      </c>
    </row>
    <row r="219">
      <c r="A219" s="610">
        <v>41798.0</v>
      </c>
      <c r="B219" s="676" t="s">
        <v>73</v>
      </c>
      <c r="C219" s="676" t="s">
        <v>524</v>
      </c>
      <c r="D219" s="676" t="s">
        <v>1222</v>
      </c>
      <c r="E219" s="242"/>
      <c r="F219" s="242"/>
      <c r="G219" s="677">
        <v>0.2</v>
      </c>
      <c r="H219" s="365"/>
      <c r="I219" s="365"/>
      <c r="J219" s="365"/>
      <c r="K219" s="365"/>
      <c r="L219" s="365"/>
      <c r="M219" s="365"/>
      <c r="N219" s="669" t="s">
        <v>1222</v>
      </c>
      <c r="O219" s="652">
        <v>325.0</v>
      </c>
      <c r="P219" s="624" t="s">
        <v>1352</v>
      </c>
      <c r="Q219" s="612">
        <f t="shared" si="23"/>
        <v>3719.1</v>
      </c>
      <c r="R219" s="337"/>
      <c r="S219" s="321"/>
      <c r="T219" s="321"/>
      <c r="U219" s="321"/>
      <c r="V219" s="321"/>
    </row>
    <row r="220">
      <c r="A220" s="585"/>
      <c r="B220" s="676" t="s">
        <v>524</v>
      </c>
      <c r="C220" s="676" t="s">
        <v>727</v>
      </c>
      <c r="D220" s="676" t="s">
        <v>1334</v>
      </c>
      <c r="E220" s="242"/>
      <c r="F220" s="242"/>
      <c r="G220" s="677">
        <v>1.7</v>
      </c>
      <c r="H220" s="365"/>
      <c r="I220" s="365"/>
      <c r="J220" s="365"/>
      <c r="K220" s="365"/>
      <c r="L220" s="365"/>
      <c r="M220" s="369" t="s">
        <v>1353</v>
      </c>
      <c r="N220" s="522"/>
      <c r="O220" s="423"/>
      <c r="P220" s="608"/>
      <c r="Q220" s="612">
        <f t="shared" si="23"/>
        <v>3720.8</v>
      </c>
      <c r="R220" s="337"/>
      <c r="S220" s="321"/>
      <c r="T220" s="321"/>
      <c r="U220" s="321"/>
      <c r="V220" s="321"/>
    </row>
    <row r="221">
      <c r="A221" s="585"/>
      <c r="B221" s="634" t="s">
        <v>727</v>
      </c>
      <c r="C221" s="634" t="s">
        <v>73</v>
      </c>
      <c r="D221" s="509"/>
      <c r="E221" s="509"/>
      <c r="F221" s="672"/>
      <c r="G221" s="635">
        <v>1.4</v>
      </c>
      <c r="H221" s="369">
        <v>2430.0</v>
      </c>
      <c r="I221" s="365"/>
      <c r="J221" s="365"/>
      <c r="K221" s="369">
        <v>47.0</v>
      </c>
      <c r="L221" s="365"/>
      <c r="M221" s="369">
        <v>2477.0</v>
      </c>
      <c r="N221" s="522"/>
      <c r="O221" s="423"/>
      <c r="P221" s="608"/>
      <c r="Q221" s="612">
        <f t="shared" si="23"/>
        <v>3722.2</v>
      </c>
      <c r="R221" s="337"/>
      <c r="S221" s="321"/>
      <c r="T221" s="321"/>
      <c r="U221" s="321"/>
      <c r="V221" s="321"/>
    </row>
    <row r="222">
      <c r="A222" s="610">
        <v>41799.0</v>
      </c>
      <c r="B222" s="617" t="s">
        <v>73</v>
      </c>
      <c r="C222" s="617" t="s">
        <v>197</v>
      </c>
      <c r="D222" s="617" t="s">
        <v>1225</v>
      </c>
      <c r="E222" s="618"/>
      <c r="F222" s="619"/>
      <c r="G222" s="620">
        <v>0.2</v>
      </c>
      <c r="H222" s="621"/>
      <c r="I222" s="621"/>
      <c r="J222" s="621"/>
      <c r="K222" s="621"/>
      <c r="L222" s="621"/>
      <c r="M222" s="621"/>
      <c r="N222" s="623" t="s">
        <v>1219</v>
      </c>
      <c r="O222" s="642"/>
      <c r="P222" s="624">
        <v>4.0</v>
      </c>
      <c r="Q222" s="612">
        <f t="shared" si="23"/>
        <v>3722.4</v>
      </c>
      <c r="R222" s="337"/>
      <c r="S222" s="321"/>
      <c r="T222" s="321"/>
      <c r="U222" s="321"/>
      <c r="V222" s="321"/>
    </row>
    <row r="223">
      <c r="A223" s="585"/>
      <c r="B223" s="617" t="s">
        <v>197</v>
      </c>
      <c r="C223" s="617" t="s">
        <v>1315</v>
      </c>
      <c r="D223" s="617" t="s">
        <v>592</v>
      </c>
      <c r="E223" s="618"/>
      <c r="F223" s="619"/>
      <c r="G223" s="620">
        <v>1.1</v>
      </c>
      <c r="H223" s="621"/>
      <c r="I223" s="621"/>
      <c r="J223" s="621"/>
      <c r="K223" s="621"/>
      <c r="L223" s="621"/>
      <c r="M223" s="621"/>
      <c r="N223" s="522"/>
      <c r="O223" s="423"/>
      <c r="P223" s="608"/>
      <c r="Q223" s="612">
        <f t="shared" si="23"/>
        <v>3723.5</v>
      </c>
      <c r="R223" s="675">
        <v>45.5</v>
      </c>
      <c r="S223" s="354">
        <v>272.72</v>
      </c>
      <c r="T223" s="365">
        <f>S223/R223</f>
        <v>5.993846154</v>
      </c>
      <c r="U223" s="354">
        <v>5.15</v>
      </c>
      <c r="V223" s="626">
        <f>(T223-U223)*R223</f>
        <v>38.395</v>
      </c>
    </row>
    <row r="224">
      <c r="A224" s="585"/>
      <c r="B224" s="617" t="s">
        <v>1315</v>
      </c>
      <c r="C224" s="617" t="s">
        <v>197</v>
      </c>
      <c r="D224" s="618"/>
      <c r="E224" s="618"/>
      <c r="F224" s="619"/>
      <c r="G224" s="620">
        <v>1.0</v>
      </c>
      <c r="H224" s="621"/>
      <c r="I224" s="621"/>
      <c r="J224" s="621"/>
      <c r="K224" s="621"/>
      <c r="L224" s="621"/>
      <c r="M224" s="622" t="s">
        <v>1354</v>
      </c>
      <c r="N224" s="522"/>
      <c r="O224" s="423"/>
      <c r="P224" s="608"/>
      <c r="Q224" s="612">
        <f t="shared" si="23"/>
        <v>3724.5</v>
      </c>
      <c r="R224" s="337"/>
      <c r="S224" s="321"/>
      <c r="T224" s="321"/>
      <c r="U224" s="321"/>
      <c r="V224" s="321"/>
    </row>
    <row r="225">
      <c r="A225" s="585"/>
      <c r="B225" s="617" t="s">
        <v>197</v>
      </c>
      <c r="C225" s="617" t="s">
        <v>73</v>
      </c>
      <c r="D225" s="618"/>
      <c r="E225" s="618"/>
      <c r="F225" s="619"/>
      <c r="G225" s="620">
        <v>0.3</v>
      </c>
      <c r="H225" s="622">
        <v>2025.0</v>
      </c>
      <c r="I225" s="622">
        <v>40.0</v>
      </c>
      <c r="J225" s="622">
        <v>120.0</v>
      </c>
      <c r="K225" s="621"/>
      <c r="L225" s="621"/>
      <c r="M225" s="622">
        <v>2185.0</v>
      </c>
      <c r="N225" s="522"/>
      <c r="O225" s="423"/>
      <c r="P225" s="608"/>
      <c r="Q225" s="612">
        <f t="shared" si="23"/>
        <v>3724.8</v>
      </c>
      <c r="R225" s="337"/>
      <c r="S225" s="321"/>
      <c r="T225" s="321"/>
      <c r="U225" s="321"/>
      <c r="V225" s="321"/>
    </row>
    <row r="226">
      <c r="A226" s="610">
        <v>41799.0</v>
      </c>
      <c r="B226" s="634" t="s">
        <v>73</v>
      </c>
      <c r="C226" s="634" t="s">
        <v>630</v>
      </c>
      <c r="D226" s="634" t="s">
        <v>1355</v>
      </c>
      <c r="E226" s="509"/>
      <c r="F226" s="672"/>
      <c r="G226" s="635">
        <v>1.8</v>
      </c>
      <c r="H226" s="636"/>
      <c r="I226" s="636"/>
      <c r="J226" s="365"/>
      <c r="K226" s="365"/>
      <c r="L226" s="365"/>
      <c r="M226" s="365"/>
      <c r="N226" s="669" t="s">
        <v>1222</v>
      </c>
      <c r="O226" s="652">
        <v>325.0</v>
      </c>
      <c r="P226" s="624" t="s">
        <v>1356</v>
      </c>
      <c r="Q226" s="612">
        <f t="shared" si="23"/>
        <v>3726.6</v>
      </c>
      <c r="R226" s="337"/>
      <c r="S226" s="321"/>
      <c r="T226" s="321"/>
      <c r="U226" s="321"/>
      <c r="V226" s="321"/>
    </row>
    <row r="227">
      <c r="A227" s="629"/>
      <c r="B227" s="634" t="s">
        <v>630</v>
      </c>
      <c r="C227" s="634" t="s">
        <v>197</v>
      </c>
      <c r="D227" s="509"/>
      <c r="E227" s="509"/>
      <c r="F227" s="672"/>
      <c r="G227" s="635">
        <v>1.4</v>
      </c>
      <c r="H227" s="636"/>
      <c r="I227" s="636"/>
      <c r="J227" s="365"/>
      <c r="K227" s="365"/>
      <c r="L227" s="365"/>
      <c r="M227" s="369" t="s">
        <v>1357</v>
      </c>
      <c r="N227" s="423"/>
      <c r="O227" s="423"/>
      <c r="P227" s="608"/>
      <c r="Q227" s="612">
        <f t="shared" si="23"/>
        <v>3728</v>
      </c>
      <c r="R227" s="337"/>
      <c r="S227" s="321"/>
      <c r="T227" s="321"/>
      <c r="U227" s="321"/>
      <c r="V227" s="321"/>
    </row>
    <row r="228">
      <c r="A228" s="585"/>
      <c r="B228" s="634" t="s">
        <v>197</v>
      </c>
      <c r="C228" s="634" t="s">
        <v>73</v>
      </c>
      <c r="D228" s="509"/>
      <c r="E228" s="509"/>
      <c r="F228" s="672"/>
      <c r="G228" s="635">
        <v>0.2</v>
      </c>
      <c r="H228" s="637">
        <v>2430.0</v>
      </c>
      <c r="I228" s="636"/>
      <c r="J228" s="365"/>
      <c r="K228" s="365"/>
      <c r="L228" s="365"/>
      <c r="M228" s="369">
        <v>2430.0</v>
      </c>
      <c r="N228" s="423"/>
      <c r="O228" s="423"/>
      <c r="P228" s="608"/>
      <c r="Q228" s="612">
        <f t="shared" si="23"/>
        <v>3728.2</v>
      </c>
      <c r="R228" s="337"/>
      <c r="S228" s="321"/>
      <c r="T228" s="321"/>
      <c r="U228" s="321"/>
      <c r="V228" s="321"/>
    </row>
    <row r="229">
      <c r="A229" s="610">
        <v>41800.0</v>
      </c>
      <c r="B229" s="617" t="s">
        <v>73</v>
      </c>
      <c r="C229" s="617" t="s">
        <v>197</v>
      </c>
      <c r="D229" s="617" t="s">
        <v>0</v>
      </c>
      <c r="E229" s="618"/>
      <c r="F229" s="619"/>
      <c r="G229" s="620">
        <v>0.2</v>
      </c>
      <c r="H229" s="621"/>
      <c r="I229" s="621"/>
      <c r="J229" s="621"/>
      <c r="K229" s="621"/>
      <c r="L229" s="621"/>
      <c r="M229" s="621"/>
      <c r="N229" s="674" t="s">
        <v>1350</v>
      </c>
      <c r="O229" s="674">
        <v>325.0</v>
      </c>
      <c r="P229" s="624" t="s">
        <v>1358</v>
      </c>
      <c r="Q229" s="612">
        <f t="shared" si="23"/>
        <v>3728.4</v>
      </c>
      <c r="R229" s="337"/>
      <c r="S229" s="321"/>
      <c r="T229" s="321"/>
      <c r="U229" s="321"/>
      <c r="V229" s="321"/>
    </row>
    <row r="230">
      <c r="A230" s="585"/>
      <c r="B230" s="617" t="s">
        <v>197</v>
      </c>
      <c r="C230" s="617" t="s">
        <v>1359</v>
      </c>
      <c r="D230" s="618"/>
      <c r="E230" s="618"/>
      <c r="F230" s="619"/>
      <c r="G230" s="620">
        <v>0.8</v>
      </c>
      <c r="H230" s="621"/>
      <c r="I230" s="621"/>
      <c r="J230" s="621"/>
      <c r="K230" s="621"/>
      <c r="L230" s="621"/>
      <c r="M230" s="621"/>
      <c r="N230" s="423"/>
      <c r="O230" s="423"/>
      <c r="P230" s="608"/>
      <c r="Q230" s="612">
        <f t="shared" si="23"/>
        <v>3729.2</v>
      </c>
      <c r="R230" s="625">
        <v>20.0</v>
      </c>
      <c r="S230" s="354">
        <v>131.09</v>
      </c>
      <c r="T230" s="365">
        <f>S230/R230</f>
        <v>6.5545</v>
      </c>
      <c r="U230" s="354">
        <v>5.15</v>
      </c>
      <c r="V230" s="626">
        <f>(T230-U230)*R230</f>
        <v>28.09</v>
      </c>
    </row>
    <row r="231">
      <c r="A231" s="585"/>
      <c r="B231" s="617" t="s">
        <v>1359</v>
      </c>
      <c r="C231" s="617" t="s">
        <v>197</v>
      </c>
      <c r="D231" s="618"/>
      <c r="E231" s="618"/>
      <c r="F231" s="619"/>
      <c r="G231" s="620">
        <v>1.1</v>
      </c>
      <c r="H231" s="621"/>
      <c r="I231" s="621"/>
      <c r="J231" s="621"/>
      <c r="K231" s="621"/>
      <c r="L231" s="621"/>
      <c r="M231" s="622" t="s">
        <v>1360</v>
      </c>
      <c r="N231" s="423"/>
      <c r="O231" s="423"/>
      <c r="P231" s="608"/>
      <c r="Q231" s="612">
        <f t="shared" si="23"/>
        <v>3730.3</v>
      </c>
      <c r="R231" s="337"/>
      <c r="S231" s="321"/>
      <c r="T231" s="321"/>
      <c r="U231" s="321"/>
      <c r="V231" s="321"/>
    </row>
    <row r="232">
      <c r="A232" s="585"/>
      <c r="B232" s="617" t="s">
        <v>197</v>
      </c>
      <c r="C232" s="617" t="s">
        <v>517</v>
      </c>
      <c r="D232" s="617" t="s">
        <v>1361</v>
      </c>
      <c r="E232" s="618"/>
      <c r="F232" s="619"/>
      <c r="G232" s="620">
        <v>0.4</v>
      </c>
      <c r="H232" s="622">
        <v>1725.0</v>
      </c>
      <c r="I232" s="622">
        <v>30.0</v>
      </c>
      <c r="J232" s="622">
        <v>120.0</v>
      </c>
      <c r="K232" s="621"/>
      <c r="L232" s="621"/>
      <c r="M232" s="622">
        <v>1875.0</v>
      </c>
      <c r="N232" s="423"/>
      <c r="O232" s="423"/>
      <c r="P232" s="608"/>
      <c r="Q232" s="612">
        <f t="shared" si="23"/>
        <v>3730.7</v>
      </c>
      <c r="R232" s="337"/>
      <c r="S232" s="321"/>
      <c r="T232" s="321"/>
      <c r="U232" s="321"/>
      <c r="V232" s="321"/>
    </row>
    <row r="233">
      <c r="A233" s="585"/>
      <c r="B233" s="634" t="s">
        <v>517</v>
      </c>
      <c r="C233" s="634" t="s">
        <v>73</v>
      </c>
      <c r="D233" s="509"/>
      <c r="E233" s="509"/>
      <c r="F233" s="635">
        <v>0.2</v>
      </c>
      <c r="G233" s="678"/>
      <c r="H233" s="365"/>
      <c r="I233" s="365"/>
      <c r="J233" s="365"/>
      <c r="K233" s="365"/>
      <c r="L233" s="365"/>
      <c r="M233" s="365"/>
      <c r="N233" s="623" t="s">
        <v>1219</v>
      </c>
      <c r="O233" s="642"/>
      <c r="P233" s="624">
        <v>5.0</v>
      </c>
      <c r="Q233" s="612">
        <f t="shared" si="23"/>
        <v>3730.9</v>
      </c>
      <c r="R233" s="337"/>
      <c r="S233" s="321"/>
      <c r="T233" s="321"/>
      <c r="U233" s="321"/>
      <c r="V233" s="321"/>
    </row>
    <row r="234">
      <c r="A234" s="610">
        <v>41800.0</v>
      </c>
      <c r="B234" s="634" t="s">
        <v>73</v>
      </c>
      <c r="C234" s="634" t="s">
        <v>197</v>
      </c>
      <c r="D234" s="634" t="s">
        <v>1362</v>
      </c>
      <c r="E234" s="509"/>
      <c r="F234" s="672"/>
      <c r="G234" s="635">
        <v>0.2</v>
      </c>
      <c r="H234" s="365"/>
      <c r="I234" s="365"/>
      <c r="J234" s="365"/>
      <c r="K234" s="365"/>
      <c r="L234" s="365"/>
      <c r="M234" s="365"/>
      <c r="N234" s="423"/>
      <c r="O234" s="423"/>
      <c r="P234" s="608"/>
      <c r="Q234" s="612">
        <f t="shared" si="23"/>
        <v>3731.1</v>
      </c>
      <c r="R234" s="337"/>
      <c r="S234" s="321"/>
      <c r="T234" s="321"/>
      <c r="U234" s="321"/>
      <c r="V234" s="321"/>
    </row>
    <row r="235">
      <c r="A235" s="629"/>
      <c r="B235" s="634" t="s">
        <v>197</v>
      </c>
      <c r="C235" s="634" t="s">
        <v>630</v>
      </c>
      <c r="D235" s="509"/>
      <c r="E235" s="509"/>
      <c r="F235" s="672"/>
      <c r="G235" s="635">
        <v>1.8</v>
      </c>
      <c r="H235" s="365"/>
      <c r="I235" s="365"/>
      <c r="J235" s="365"/>
      <c r="K235" s="365"/>
      <c r="L235" s="365"/>
      <c r="M235" s="365"/>
      <c r="N235" s="423"/>
      <c r="O235" s="423"/>
      <c r="P235" s="608"/>
      <c r="Q235" s="612">
        <f t="shared" si="23"/>
        <v>3732.9</v>
      </c>
      <c r="R235" s="337"/>
      <c r="S235" s="321"/>
      <c r="T235" s="321"/>
      <c r="U235" s="321"/>
      <c r="V235" s="321"/>
    </row>
    <row r="236">
      <c r="A236" s="585"/>
      <c r="B236" s="634" t="s">
        <v>630</v>
      </c>
      <c r="C236" s="634" t="s">
        <v>197</v>
      </c>
      <c r="D236" s="509"/>
      <c r="E236" s="509"/>
      <c r="F236" s="672"/>
      <c r="G236" s="635">
        <v>1.6</v>
      </c>
      <c r="H236" s="365"/>
      <c r="I236" s="365"/>
      <c r="J236" s="365"/>
      <c r="K236" s="365"/>
      <c r="L236" s="365"/>
      <c r="M236" s="369" t="s">
        <v>1363</v>
      </c>
      <c r="N236" s="423"/>
      <c r="O236" s="423"/>
      <c r="P236" s="608"/>
      <c r="Q236" s="612">
        <f t="shared" si="23"/>
        <v>3734.5</v>
      </c>
      <c r="R236" s="337"/>
      <c r="S236" s="321"/>
      <c r="T236" s="321"/>
      <c r="U236" s="321"/>
      <c r="V236" s="321"/>
    </row>
    <row r="237">
      <c r="A237" s="585"/>
      <c r="B237" s="634" t="s">
        <v>197</v>
      </c>
      <c r="C237" s="634" t="s">
        <v>73</v>
      </c>
      <c r="D237" s="509"/>
      <c r="E237" s="509"/>
      <c r="F237" s="672"/>
      <c r="G237" s="677">
        <v>0.2</v>
      </c>
      <c r="H237" s="369">
        <v>2700.0</v>
      </c>
      <c r="I237" s="365"/>
      <c r="J237" s="365"/>
      <c r="K237" s="365"/>
      <c r="L237" s="365"/>
      <c r="M237" s="369">
        <v>2700.0</v>
      </c>
      <c r="N237" s="423"/>
      <c r="O237" s="423"/>
      <c r="P237" s="608"/>
      <c r="Q237" s="612">
        <f t="shared" si="23"/>
        <v>3734.7</v>
      </c>
      <c r="R237" s="337"/>
      <c r="S237" s="321"/>
      <c r="T237" s="321"/>
      <c r="U237" s="321"/>
      <c r="V237" s="321"/>
    </row>
    <row r="238">
      <c r="A238" s="610">
        <v>41801.0</v>
      </c>
      <c r="B238" s="617" t="s">
        <v>73</v>
      </c>
      <c r="C238" s="617" t="s">
        <v>524</v>
      </c>
      <c r="D238" s="617" t="s">
        <v>1364</v>
      </c>
      <c r="E238" s="618"/>
      <c r="F238" s="619"/>
      <c r="G238" s="632">
        <v>0.2</v>
      </c>
      <c r="H238" s="621"/>
      <c r="I238" s="621"/>
      <c r="J238" s="621"/>
      <c r="K238" s="621"/>
      <c r="L238" s="621"/>
      <c r="M238" s="621"/>
      <c r="N238" s="674" t="s">
        <v>1350</v>
      </c>
      <c r="O238" s="674">
        <v>325.0</v>
      </c>
      <c r="P238" s="624" t="s">
        <v>1365</v>
      </c>
      <c r="Q238" s="612">
        <f t="shared" si="23"/>
        <v>3734.9</v>
      </c>
      <c r="R238" s="337"/>
      <c r="S238" s="321"/>
      <c r="T238" s="321"/>
      <c r="U238" s="321"/>
      <c r="V238" s="321"/>
    </row>
    <row r="239">
      <c r="A239" s="585"/>
      <c r="B239" s="617" t="s">
        <v>524</v>
      </c>
      <c r="C239" s="617" t="s">
        <v>1366</v>
      </c>
      <c r="D239" s="617" t="s">
        <v>1367</v>
      </c>
      <c r="E239" s="618"/>
      <c r="F239" s="619"/>
      <c r="G239" s="620">
        <v>0.6</v>
      </c>
      <c r="H239" s="621"/>
      <c r="I239" s="621"/>
      <c r="J239" s="621"/>
      <c r="K239" s="621"/>
      <c r="L239" s="621"/>
      <c r="M239" s="622" t="s">
        <v>1368</v>
      </c>
      <c r="N239" s="623" t="s">
        <v>1219</v>
      </c>
      <c r="O239" s="642"/>
      <c r="P239" s="624">
        <v>6.0</v>
      </c>
      <c r="Q239" s="612">
        <f t="shared" si="23"/>
        <v>3735.5</v>
      </c>
      <c r="R239" s="337"/>
      <c r="S239" s="321"/>
      <c r="T239" s="321"/>
      <c r="U239" s="321"/>
      <c r="V239" s="321"/>
    </row>
    <row r="240">
      <c r="A240" s="585"/>
      <c r="B240" s="617" t="s">
        <v>1366</v>
      </c>
      <c r="C240" s="617" t="s">
        <v>73</v>
      </c>
      <c r="D240" s="618"/>
      <c r="E240" s="618"/>
      <c r="F240" s="619"/>
      <c r="G240" s="620">
        <v>0.4</v>
      </c>
      <c r="H240" s="622">
        <v>1350.0</v>
      </c>
      <c r="I240" s="621"/>
      <c r="J240" s="621"/>
      <c r="K240" s="622">
        <v>40.0</v>
      </c>
      <c r="L240" s="621"/>
      <c r="M240" s="622">
        <v>3530.0</v>
      </c>
      <c r="N240" s="423"/>
      <c r="O240" s="423"/>
      <c r="P240" s="608"/>
      <c r="Q240" s="612">
        <f t="shared" si="23"/>
        <v>3735.9</v>
      </c>
      <c r="R240" s="337"/>
      <c r="S240" s="321"/>
      <c r="T240" s="321"/>
      <c r="U240" s="321"/>
      <c r="V240" s="321"/>
    </row>
    <row r="241">
      <c r="A241" s="610">
        <v>41801.0</v>
      </c>
      <c r="B241" s="634" t="s">
        <v>73</v>
      </c>
      <c r="C241" s="634" t="s">
        <v>197</v>
      </c>
      <c r="D241" s="634" t="s">
        <v>1355</v>
      </c>
      <c r="E241" s="509"/>
      <c r="F241" s="672"/>
      <c r="G241" s="635">
        <v>0.2</v>
      </c>
      <c r="H241" s="365"/>
      <c r="I241" s="365"/>
      <c r="J241" s="365"/>
      <c r="K241" s="365"/>
      <c r="L241" s="365"/>
      <c r="M241" s="365"/>
      <c r="N241" s="669" t="s">
        <v>1222</v>
      </c>
      <c r="O241" s="652">
        <v>325.0</v>
      </c>
      <c r="P241" s="624" t="s">
        <v>1369</v>
      </c>
      <c r="Q241" s="612">
        <f t="shared" si="23"/>
        <v>3736.1</v>
      </c>
      <c r="R241" s="337"/>
      <c r="S241" s="321"/>
      <c r="T241" s="321"/>
      <c r="U241" s="321"/>
      <c r="V241" s="321"/>
    </row>
    <row r="242">
      <c r="A242" s="629"/>
      <c r="B242" s="634" t="s">
        <v>197</v>
      </c>
      <c r="C242" s="634" t="s">
        <v>630</v>
      </c>
      <c r="D242" s="509"/>
      <c r="E242" s="509"/>
      <c r="F242" s="672"/>
      <c r="G242" s="635">
        <v>1.6</v>
      </c>
      <c r="H242" s="365"/>
      <c r="I242" s="365"/>
      <c r="J242" s="365"/>
      <c r="K242" s="365"/>
      <c r="L242" s="365"/>
      <c r="M242" s="365"/>
      <c r="N242" s="423"/>
      <c r="O242" s="679"/>
      <c r="P242" s="608"/>
      <c r="Q242" s="612">
        <f t="shared" si="23"/>
        <v>3737.7</v>
      </c>
      <c r="R242" s="337"/>
      <c r="S242" s="321"/>
      <c r="T242" s="321"/>
      <c r="U242" s="321"/>
      <c r="V242" s="321"/>
    </row>
    <row r="243">
      <c r="A243" s="585"/>
      <c r="B243" s="634" t="s">
        <v>630</v>
      </c>
      <c r="C243" s="634" t="s">
        <v>197</v>
      </c>
      <c r="D243" s="509"/>
      <c r="E243" s="509"/>
      <c r="F243" s="672"/>
      <c r="G243" s="635">
        <v>1.5</v>
      </c>
      <c r="H243" s="369">
        <v>3.7</v>
      </c>
      <c r="I243" s="365"/>
      <c r="J243" s="365"/>
      <c r="K243" s="365"/>
      <c r="L243" s="365"/>
      <c r="M243" s="369" t="s">
        <v>1370</v>
      </c>
      <c r="N243" s="423"/>
      <c r="O243" s="423"/>
      <c r="P243" s="608"/>
      <c r="Q243" s="612">
        <f t="shared" si="23"/>
        <v>3739.2</v>
      </c>
      <c r="R243" s="337"/>
      <c r="S243" s="321"/>
      <c r="T243" s="321"/>
      <c r="U243" s="321"/>
      <c r="V243" s="321"/>
    </row>
    <row r="244">
      <c r="A244" s="585"/>
      <c r="B244" s="634" t="s">
        <v>197</v>
      </c>
      <c r="C244" s="634" t="s">
        <v>73</v>
      </c>
      <c r="D244" s="509"/>
      <c r="E244" s="509"/>
      <c r="F244" s="672"/>
      <c r="G244" s="677">
        <v>0.1</v>
      </c>
      <c r="H244" s="369">
        <v>2497.5</v>
      </c>
      <c r="I244" s="365"/>
      <c r="J244" s="365"/>
      <c r="K244" s="365"/>
      <c r="L244" s="365"/>
      <c r="M244" s="365"/>
      <c r="N244" s="423"/>
      <c r="O244" s="423"/>
      <c r="P244" s="608"/>
      <c r="Q244" s="612">
        <f t="shared" si="23"/>
        <v>3739.3</v>
      </c>
      <c r="R244" s="337"/>
      <c r="S244" s="321"/>
      <c r="T244" s="321"/>
      <c r="U244" s="321"/>
      <c r="V244" s="321"/>
    </row>
    <row r="245">
      <c r="A245" s="610">
        <v>41802.0</v>
      </c>
      <c r="B245" s="354" t="s">
        <v>73</v>
      </c>
      <c r="C245" s="354" t="s">
        <v>517</v>
      </c>
      <c r="D245" s="680" t="s">
        <v>1371</v>
      </c>
      <c r="E245" s="321"/>
      <c r="F245" s="596">
        <v>0.2</v>
      </c>
      <c r="G245" s="611"/>
      <c r="H245" s="365"/>
      <c r="I245" s="365"/>
      <c r="J245" s="365"/>
      <c r="K245" s="365"/>
      <c r="L245" s="365"/>
      <c r="M245" s="365"/>
      <c r="N245" s="423"/>
      <c r="O245" s="423"/>
      <c r="P245" s="608"/>
      <c r="Q245" s="612">
        <f t="shared" si="23"/>
        <v>3739.5</v>
      </c>
      <c r="R245" s="337"/>
      <c r="S245" s="321"/>
      <c r="T245" s="321"/>
      <c r="U245" s="321"/>
      <c r="V245" s="321"/>
    </row>
    <row r="246">
      <c r="A246" s="603" t="s">
        <v>1372</v>
      </c>
      <c r="G246" s="651"/>
      <c r="H246" s="365"/>
      <c r="I246" s="365"/>
      <c r="J246" s="365"/>
      <c r="K246" s="365"/>
      <c r="L246" s="365"/>
      <c r="M246" s="365"/>
      <c r="N246" s="423"/>
      <c r="O246" s="423"/>
      <c r="P246" s="608"/>
      <c r="Q246" s="612">
        <f t="shared" si="23"/>
        <v>3739.5</v>
      </c>
      <c r="R246" s="337"/>
      <c r="S246" s="321"/>
      <c r="T246" s="321"/>
      <c r="U246" s="321"/>
      <c r="V246" s="321"/>
    </row>
    <row r="247">
      <c r="A247" s="610">
        <v>41815.0</v>
      </c>
      <c r="B247" s="354" t="s">
        <v>517</v>
      </c>
      <c r="C247" s="354" t="s">
        <v>524</v>
      </c>
      <c r="D247" s="354" t="s">
        <v>1373</v>
      </c>
      <c r="E247" s="321"/>
      <c r="F247" s="596">
        <v>0.2</v>
      </c>
      <c r="G247" s="611"/>
      <c r="H247" s="365"/>
      <c r="I247" s="365"/>
      <c r="J247" s="365"/>
      <c r="K247" s="365"/>
      <c r="L247" s="365"/>
      <c r="M247" s="365"/>
      <c r="N247" s="423"/>
      <c r="O247" s="423"/>
      <c r="P247" s="608"/>
      <c r="Q247" s="612">
        <f t="shared" si="23"/>
        <v>3739.7</v>
      </c>
      <c r="R247" s="337"/>
      <c r="S247" s="321"/>
      <c r="T247" s="321"/>
      <c r="U247" s="321"/>
      <c r="V247" s="321"/>
    </row>
    <row r="248">
      <c r="A248" s="610">
        <v>41815.0</v>
      </c>
      <c r="B248" s="354" t="s">
        <v>524</v>
      </c>
      <c r="C248" s="354" t="s">
        <v>73</v>
      </c>
      <c r="D248" s="354" t="s">
        <v>1374</v>
      </c>
      <c r="E248" s="321"/>
      <c r="F248" s="611"/>
      <c r="G248" s="596">
        <v>0.3</v>
      </c>
      <c r="H248" s="365"/>
      <c r="I248" s="365"/>
      <c r="J248" s="365"/>
      <c r="K248" s="365"/>
      <c r="L248" s="365"/>
      <c r="M248" s="365"/>
      <c r="N248" s="423"/>
      <c r="O248" s="423"/>
      <c r="P248" s="608"/>
      <c r="Q248" s="612">
        <f t="shared" si="23"/>
        <v>3740</v>
      </c>
      <c r="R248" s="337"/>
      <c r="S248" s="321"/>
      <c r="T248" s="321"/>
      <c r="U248" s="321"/>
      <c r="V248" s="321"/>
    </row>
    <row r="249">
      <c r="A249" s="610">
        <v>41816.0</v>
      </c>
      <c r="B249" s="354" t="s">
        <v>73</v>
      </c>
      <c r="C249" s="354" t="s">
        <v>517</v>
      </c>
      <c r="D249" s="354" t="s">
        <v>1375</v>
      </c>
      <c r="E249" s="321"/>
      <c r="F249" s="596">
        <v>0.2</v>
      </c>
      <c r="G249" s="611"/>
      <c r="H249" s="365"/>
      <c r="I249" s="365"/>
      <c r="J249" s="365"/>
      <c r="K249" s="365"/>
      <c r="L249" s="365"/>
      <c r="M249" s="365"/>
      <c r="N249" s="423"/>
      <c r="O249" s="423"/>
      <c r="P249" s="608"/>
      <c r="Q249" s="612">
        <f t="shared" si="23"/>
        <v>3740.2</v>
      </c>
      <c r="R249" s="337"/>
      <c r="S249" s="321"/>
      <c r="T249" s="321"/>
      <c r="U249" s="321"/>
      <c r="V249" s="321"/>
    </row>
    <row r="250">
      <c r="A250" s="603" t="s">
        <v>1376</v>
      </c>
      <c r="B250" s="604"/>
      <c r="C250" s="604"/>
      <c r="D250" s="605"/>
      <c r="E250" s="604"/>
      <c r="F250" s="606"/>
      <c r="G250" s="606"/>
      <c r="H250" s="607"/>
      <c r="I250" s="607"/>
      <c r="J250" s="607"/>
      <c r="K250" s="607"/>
      <c r="L250" s="607"/>
      <c r="M250" s="607"/>
      <c r="N250" s="423"/>
      <c r="O250" s="423"/>
      <c r="P250" s="608"/>
      <c r="Q250" s="612">
        <f t="shared" si="23"/>
        <v>3740.2</v>
      </c>
      <c r="R250" s="337"/>
      <c r="S250" s="321"/>
      <c r="T250" s="321"/>
      <c r="U250" s="321"/>
      <c r="V250" s="321"/>
    </row>
    <row r="251">
      <c r="A251" s="610">
        <v>41821.0</v>
      </c>
      <c r="B251" s="354" t="s">
        <v>517</v>
      </c>
      <c r="C251" s="354" t="s">
        <v>73</v>
      </c>
      <c r="D251" s="354" t="s">
        <v>1377</v>
      </c>
      <c r="E251" s="321"/>
      <c r="F251" s="596">
        <v>0.3</v>
      </c>
      <c r="G251" s="611"/>
      <c r="H251" s="365"/>
      <c r="I251" s="365"/>
      <c r="J251" s="365"/>
      <c r="K251" s="365"/>
      <c r="L251" s="365"/>
      <c r="M251" s="365"/>
      <c r="N251" s="681" t="s">
        <v>1378</v>
      </c>
      <c r="O251" s="681">
        <v>325.0</v>
      </c>
      <c r="P251" s="624" t="s">
        <v>1379</v>
      </c>
      <c r="Q251" s="612">
        <f t="shared" si="23"/>
        <v>3740.5</v>
      </c>
      <c r="R251" s="337"/>
      <c r="S251" s="321"/>
      <c r="T251" s="321"/>
      <c r="U251" s="321"/>
      <c r="V251" s="321"/>
    </row>
    <row r="252">
      <c r="A252" s="613">
        <v>41822.0</v>
      </c>
      <c r="B252" s="630" t="s">
        <v>73</v>
      </c>
      <c r="C252" s="630" t="s">
        <v>197</v>
      </c>
      <c r="D252" s="630" t="s">
        <v>1380</v>
      </c>
      <c r="E252" s="631"/>
      <c r="F252" s="631"/>
      <c r="G252" s="630">
        <v>0.2</v>
      </c>
      <c r="H252" s="631"/>
      <c r="I252" s="631"/>
      <c r="J252" s="631"/>
      <c r="K252" s="631"/>
      <c r="L252" s="631"/>
      <c r="M252" s="631"/>
      <c r="N252" s="669" t="s">
        <v>1222</v>
      </c>
      <c r="O252" s="652">
        <v>325.0</v>
      </c>
      <c r="P252" s="624" t="s">
        <v>1381</v>
      </c>
      <c r="Q252" s="612">
        <f t="shared" si="23"/>
        <v>3740.7</v>
      </c>
      <c r="R252" s="337"/>
      <c r="S252" s="321"/>
      <c r="T252" s="321"/>
      <c r="U252" s="321"/>
      <c r="V252" s="321"/>
    </row>
    <row r="253">
      <c r="A253" s="629"/>
      <c r="B253" s="630" t="s">
        <v>197</v>
      </c>
      <c r="C253" s="630" t="s">
        <v>630</v>
      </c>
      <c r="D253" s="631"/>
      <c r="E253" s="631"/>
      <c r="F253" s="631"/>
      <c r="G253" s="630">
        <v>1.7</v>
      </c>
      <c r="H253" s="631"/>
      <c r="I253" s="631"/>
      <c r="J253" s="631"/>
      <c r="K253" s="631"/>
      <c r="L253" s="631"/>
      <c r="M253" s="631"/>
      <c r="N253" s="423"/>
      <c r="O253" s="423"/>
      <c r="P253" s="608"/>
      <c r="Q253" s="612">
        <f t="shared" si="23"/>
        <v>3742.4</v>
      </c>
      <c r="R253" s="337"/>
      <c r="S253" s="321"/>
      <c r="T253" s="321"/>
      <c r="U253" s="321"/>
      <c r="V253" s="321"/>
    </row>
    <row r="254">
      <c r="A254" s="629"/>
      <c r="B254" s="630" t="s">
        <v>630</v>
      </c>
      <c r="C254" s="630" t="s">
        <v>197</v>
      </c>
      <c r="D254" s="631"/>
      <c r="E254" s="631"/>
      <c r="F254" s="631"/>
      <c r="G254" s="630">
        <v>1.5</v>
      </c>
      <c r="H254" s="631"/>
      <c r="I254" s="631"/>
      <c r="J254" s="631"/>
      <c r="K254" s="631"/>
      <c r="L254" s="631"/>
      <c r="M254" s="630" t="s">
        <v>1382</v>
      </c>
      <c r="N254" s="423"/>
      <c r="O254" s="423"/>
      <c r="P254" s="608"/>
      <c r="Q254" s="612">
        <f t="shared" si="23"/>
        <v>3743.9</v>
      </c>
      <c r="R254" s="337"/>
      <c r="S254" s="321"/>
      <c r="T254" s="321"/>
      <c r="U254" s="321"/>
      <c r="V254" s="321"/>
    </row>
    <row r="255">
      <c r="A255" s="629"/>
      <c r="B255" s="630" t="s">
        <v>197</v>
      </c>
      <c r="C255" s="630" t="s">
        <v>73</v>
      </c>
      <c r="D255" s="631"/>
      <c r="E255" s="631"/>
      <c r="F255" s="631"/>
      <c r="G255" s="630">
        <v>0.1</v>
      </c>
      <c r="H255" s="630">
        <v>2497.0</v>
      </c>
      <c r="I255" s="631"/>
      <c r="J255" s="631"/>
      <c r="K255" s="631"/>
      <c r="L255" s="631"/>
      <c r="M255" s="630">
        <v>2497.0</v>
      </c>
      <c r="N255" s="423"/>
      <c r="O255" s="423"/>
      <c r="P255" s="608"/>
      <c r="Q255" s="612">
        <f t="shared" si="23"/>
        <v>3744</v>
      </c>
      <c r="R255" s="337"/>
      <c r="S255" s="321"/>
      <c r="T255" s="321"/>
      <c r="U255" s="321"/>
      <c r="V255" s="321"/>
    </row>
    <row r="256">
      <c r="A256" s="613">
        <v>41823.0</v>
      </c>
      <c r="B256" s="676" t="s">
        <v>73</v>
      </c>
      <c r="C256" s="676" t="s">
        <v>197</v>
      </c>
      <c r="D256" s="676" t="s">
        <v>1380</v>
      </c>
      <c r="E256" s="242"/>
      <c r="F256" s="242"/>
      <c r="G256" s="676">
        <v>0.2</v>
      </c>
      <c r="H256" s="242"/>
      <c r="I256" s="242"/>
      <c r="J256" s="242"/>
      <c r="K256" s="242"/>
      <c r="L256" s="242"/>
      <c r="M256" s="242"/>
      <c r="N256" s="669" t="s">
        <v>1222</v>
      </c>
      <c r="O256" s="652">
        <v>325.0</v>
      </c>
      <c r="P256" s="624" t="s">
        <v>1383</v>
      </c>
      <c r="Q256" s="612">
        <f t="shared" si="23"/>
        <v>3744.2</v>
      </c>
      <c r="R256" s="337"/>
      <c r="S256" s="321"/>
      <c r="T256" s="321"/>
      <c r="U256" s="321"/>
      <c r="V256" s="321"/>
    </row>
    <row r="257">
      <c r="A257" s="629"/>
      <c r="B257" s="676" t="s">
        <v>197</v>
      </c>
      <c r="C257" s="676" t="s">
        <v>1384</v>
      </c>
      <c r="D257" s="242"/>
      <c r="E257" s="242"/>
      <c r="F257" s="242"/>
      <c r="G257" s="676">
        <v>2.0</v>
      </c>
      <c r="H257" s="242"/>
      <c r="I257" s="242"/>
      <c r="J257" s="242"/>
      <c r="K257" s="242"/>
      <c r="L257" s="242"/>
      <c r="M257" s="242"/>
      <c r="N257" s="423"/>
      <c r="O257" s="423"/>
      <c r="P257" s="608"/>
      <c r="Q257" s="612">
        <f t="shared" si="23"/>
        <v>3746.2</v>
      </c>
      <c r="R257" s="337"/>
      <c r="S257" s="321"/>
      <c r="T257" s="321"/>
      <c r="U257" s="321"/>
      <c r="V257" s="321"/>
    </row>
    <row r="258">
      <c r="A258" s="629"/>
      <c r="B258" s="676" t="s">
        <v>1384</v>
      </c>
      <c r="C258" s="676" t="s">
        <v>559</v>
      </c>
      <c r="D258" s="242"/>
      <c r="E258" s="242"/>
      <c r="F258" s="242"/>
      <c r="G258" s="676">
        <v>0.6</v>
      </c>
      <c r="H258" s="242"/>
      <c r="I258" s="242"/>
      <c r="J258" s="242"/>
      <c r="K258" s="242"/>
      <c r="L258" s="242"/>
      <c r="M258" s="242"/>
      <c r="N258" s="423"/>
      <c r="O258" s="423"/>
      <c r="P258" s="608"/>
      <c r="Q258" s="612">
        <f t="shared" si="23"/>
        <v>3746.8</v>
      </c>
      <c r="R258" s="337"/>
      <c r="S258" s="321"/>
      <c r="T258" s="321"/>
      <c r="U258" s="321"/>
      <c r="V258" s="321"/>
    </row>
    <row r="259">
      <c r="A259" s="629"/>
      <c r="B259" s="676" t="s">
        <v>559</v>
      </c>
      <c r="C259" s="676" t="s">
        <v>197</v>
      </c>
      <c r="D259" s="242"/>
      <c r="E259" s="242"/>
      <c r="F259" s="242"/>
      <c r="G259" s="676">
        <v>1.5</v>
      </c>
      <c r="H259" s="242"/>
      <c r="I259" s="242"/>
      <c r="J259" s="242"/>
      <c r="K259" s="242"/>
      <c r="L259" s="242"/>
      <c r="M259" s="676" t="s">
        <v>1385</v>
      </c>
      <c r="N259" s="423"/>
      <c r="O259" s="423"/>
      <c r="P259" s="608"/>
      <c r="Q259" s="612">
        <f t="shared" si="23"/>
        <v>3748.3</v>
      </c>
      <c r="R259" s="337"/>
      <c r="S259" s="321"/>
      <c r="T259" s="321"/>
      <c r="U259" s="321"/>
      <c r="V259" s="321"/>
    </row>
    <row r="260">
      <c r="A260" s="629"/>
      <c r="B260" s="676" t="s">
        <v>197</v>
      </c>
      <c r="C260" s="676" t="s">
        <v>73</v>
      </c>
      <c r="D260" s="242"/>
      <c r="E260" s="242"/>
      <c r="F260" s="242"/>
      <c r="G260" s="676">
        <v>0.1</v>
      </c>
      <c r="H260" s="676">
        <v>3172.5</v>
      </c>
      <c r="I260" s="242"/>
      <c r="J260" s="242"/>
      <c r="K260" s="242"/>
      <c r="L260" s="242"/>
      <c r="M260" s="676">
        <v>3172.5</v>
      </c>
      <c r="N260" s="423"/>
      <c r="O260" s="423"/>
      <c r="P260" s="608"/>
      <c r="Q260" s="612">
        <f t="shared" si="23"/>
        <v>3748.4</v>
      </c>
      <c r="R260" s="337"/>
      <c r="S260" s="321"/>
      <c r="T260" s="321"/>
      <c r="U260" s="321"/>
      <c r="V260" s="321"/>
    </row>
    <row r="261">
      <c r="A261" s="610">
        <v>41826.0</v>
      </c>
      <c r="B261" s="617" t="s">
        <v>73</v>
      </c>
      <c r="C261" s="617" t="s">
        <v>524</v>
      </c>
      <c r="D261" s="617" t="s">
        <v>1386</v>
      </c>
      <c r="E261" s="618"/>
      <c r="F261" s="619"/>
      <c r="G261" s="620">
        <v>0.2</v>
      </c>
      <c r="H261" s="621"/>
      <c r="I261" s="621"/>
      <c r="J261" s="621"/>
      <c r="K261" s="621"/>
      <c r="L261" s="621"/>
      <c r="M261" s="621"/>
      <c r="N261" s="669" t="s">
        <v>1222</v>
      </c>
      <c r="O261" s="652">
        <v>325.0</v>
      </c>
      <c r="P261" s="624" t="s">
        <v>1387</v>
      </c>
      <c r="Q261" s="612">
        <f t="shared" si="23"/>
        <v>3748.6</v>
      </c>
      <c r="R261" s="337"/>
      <c r="S261" s="321"/>
      <c r="T261" s="321"/>
      <c r="U261" s="321"/>
      <c r="V261" s="321"/>
    </row>
    <row r="262">
      <c r="A262" s="585"/>
      <c r="B262" s="617" t="s">
        <v>524</v>
      </c>
      <c r="C262" s="617" t="s">
        <v>517</v>
      </c>
      <c r="D262" s="618"/>
      <c r="E262" s="618"/>
      <c r="F262" s="619"/>
      <c r="G262" s="620">
        <v>0.3</v>
      </c>
      <c r="H262" s="621"/>
      <c r="I262" s="621"/>
      <c r="J262" s="621"/>
      <c r="K262" s="621"/>
      <c r="L262" s="621"/>
      <c r="M262" s="621"/>
      <c r="N262" s="423"/>
      <c r="O262" s="423"/>
      <c r="P262" s="608"/>
      <c r="Q262" s="612">
        <f t="shared" si="23"/>
        <v>3748.9</v>
      </c>
      <c r="R262" s="337"/>
      <c r="S262" s="321"/>
      <c r="T262" s="321"/>
      <c r="U262" s="321"/>
      <c r="V262" s="321"/>
    </row>
    <row r="263">
      <c r="A263" s="585"/>
      <c r="B263" s="617" t="s">
        <v>517</v>
      </c>
      <c r="C263" s="617" t="s">
        <v>727</v>
      </c>
      <c r="D263" s="618"/>
      <c r="E263" s="618"/>
      <c r="F263" s="619"/>
      <c r="G263" s="620">
        <v>1.6</v>
      </c>
      <c r="H263" s="621"/>
      <c r="I263" s="621"/>
      <c r="J263" s="621"/>
      <c r="K263" s="621"/>
      <c r="L263" s="621"/>
      <c r="M263" s="622" t="s">
        <v>1388</v>
      </c>
      <c r="N263" s="423"/>
      <c r="O263" s="423"/>
      <c r="P263" s="608"/>
      <c r="Q263" s="612">
        <f t="shared" si="23"/>
        <v>3750.5</v>
      </c>
      <c r="R263" s="337"/>
      <c r="S263" s="321"/>
      <c r="T263" s="321"/>
      <c r="U263" s="321"/>
      <c r="V263" s="321"/>
    </row>
    <row r="264">
      <c r="A264" s="585"/>
      <c r="B264" s="617" t="s">
        <v>727</v>
      </c>
      <c r="C264" s="617" t="s">
        <v>73</v>
      </c>
      <c r="D264" s="618"/>
      <c r="E264" s="618"/>
      <c r="F264" s="619"/>
      <c r="G264" s="620">
        <v>1.3</v>
      </c>
      <c r="H264" s="622">
        <v>2430.0</v>
      </c>
      <c r="I264" s="621"/>
      <c r="J264" s="621"/>
      <c r="K264" s="622">
        <v>47.0</v>
      </c>
      <c r="L264" s="621"/>
      <c r="M264" s="622">
        <v>2477.0</v>
      </c>
      <c r="N264" s="423"/>
      <c r="O264" s="423"/>
      <c r="P264" s="608"/>
      <c r="Q264" s="612">
        <f t="shared" si="23"/>
        <v>3751.8</v>
      </c>
      <c r="R264" s="337"/>
      <c r="S264" s="321"/>
      <c r="T264" s="321"/>
      <c r="U264" s="321"/>
      <c r="V264" s="321"/>
    </row>
    <row r="265">
      <c r="A265" s="610">
        <v>41827.0</v>
      </c>
      <c r="B265" s="634" t="s">
        <v>73</v>
      </c>
      <c r="C265" s="634" t="s">
        <v>556</v>
      </c>
      <c r="D265" s="634" t="s">
        <v>1350</v>
      </c>
      <c r="E265" s="509"/>
      <c r="F265" s="672"/>
      <c r="G265" s="635">
        <v>1.3</v>
      </c>
      <c r="H265" s="636"/>
      <c r="I265" s="636"/>
      <c r="J265" s="636"/>
      <c r="K265" s="636"/>
      <c r="L265" s="636"/>
      <c r="M265" s="637" t="s">
        <v>1389</v>
      </c>
      <c r="N265" s="674" t="s">
        <v>1350</v>
      </c>
      <c r="O265" s="674">
        <v>325.0</v>
      </c>
      <c r="P265" s="624" t="s">
        <v>1390</v>
      </c>
      <c r="Q265" s="612">
        <f t="shared" si="23"/>
        <v>3753.1</v>
      </c>
      <c r="R265" s="337"/>
      <c r="S265" s="321"/>
      <c r="T265" s="321"/>
      <c r="U265" s="321"/>
      <c r="V265" s="321"/>
    </row>
    <row r="266">
      <c r="A266" s="585"/>
      <c r="B266" s="634" t="s">
        <v>556</v>
      </c>
      <c r="C266" s="634" t="s">
        <v>73</v>
      </c>
      <c r="D266" s="634" t="s">
        <v>1391</v>
      </c>
      <c r="E266" s="509"/>
      <c r="F266" s="672"/>
      <c r="G266" s="635">
        <v>1.1</v>
      </c>
      <c r="H266" s="637">
        <v>1775.0</v>
      </c>
      <c r="I266" s="636"/>
      <c r="J266" s="636"/>
      <c r="K266" s="637">
        <v>30.0</v>
      </c>
      <c r="L266" s="636"/>
      <c r="M266" s="637">
        <v>1805.0</v>
      </c>
      <c r="N266" s="423"/>
      <c r="O266" s="423"/>
      <c r="P266" s="608"/>
      <c r="Q266" s="612">
        <f t="shared" si="23"/>
        <v>3754.2</v>
      </c>
      <c r="R266" s="337"/>
      <c r="S266" s="321"/>
      <c r="T266" s="321"/>
      <c r="U266" s="321"/>
      <c r="V266" s="321"/>
    </row>
    <row r="267">
      <c r="A267" s="610">
        <v>41827.0</v>
      </c>
      <c r="B267" s="617" t="s">
        <v>73</v>
      </c>
      <c r="C267" s="617" t="s">
        <v>630</v>
      </c>
      <c r="D267" s="617" t="s">
        <v>1380</v>
      </c>
      <c r="E267" s="618"/>
      <c r="F267" s="619"/>
      <c r="G267" s="620">
        <v>1.9</v>
      </c>
      <c r="H267" s="621"/>
      <c r="I267" s="621"/>
      <c r="J267" s="621"/>
      <c r="K267" s="621"/>
      <c r="L267" s="621"/>
      <c r="M267" s="621"/>
      <c r="N267" s="669" t="s">
        <v>1222</v>
      </c>
      <c r="O267" s="652">
        <v>325.0</v>
      </c>
      <c r="P267" s="624" t="s">
        <v>1392</v>
      </c>
      <c r="Q267" s="612">
        <f t="shared" si="23"/>
        <v>3756.1</v>
      </c>
      <c r="R267" s="337"/>
      <c r="S267" s="321"/>
      <c r="T267" s="321"/>
      <c r="U267" s="321"/>
      <c r="V267" s="321"/>
    </row>
    <row r="268">
      <c r="A268" s="585"/>
      <c r="B268" s="617" t="s">
        <v>630</v>
      </c>
      <c r="C268" s="617" t="s">
        <v>197</v>
      </c>
      <c r="D268" s="618"/>
      <c r="E268" s="618"/>
      <c r="F268" s="619"/>
      <c r="G268" s="620">
        <v>1.4</v>
      </c>
      <c r="H268" s="621"/>
      <c r="I268" s="621"/>
      <c r="J268" s="621"/>
      <c r="K268" s="621"/>
      <c r="L268" s="621"/>
      <c r="M268" s="622" t="s">
        <v>1393</v>
      </c>
      <c r="N268" s="423"/>
      <c r="O268" s="423"/>
      <c r="P268" s="608"/>
      <c r="Q268" s="612">
        <f t="shared" si="23"/>
        <v>3757.5</v>
      </c>
      <c r="R268" s="337"/>
      <c r="S268" s="321"/>
      <c r="T268" s="321"/>
      <c r="U268" s="321"/>
      <c r="V268" s="321"/>
    </row>
    <row r="269">
      <c r="A269" s="585"/>
      <c r="B269" s="617" t="s">
        <v>197</v>
      </c>
      <c r="C269" s="617" t="s">
        <v>73</v>
      </c>
      <c r="D269" s="618"/>
      <c r="E269" s="618"/>
      <c r="F269" s="619"/>
      <c r="G269" s="620">
        <v>0.2</v>
      </c>
      <c r="H269" s="622">
        <v>2497.5</v>
      </c>
      <c r="I269" s="621"/>
      <c r="J269" s="621"/>
      <c r="K269" s="621"/>
      <c r="L269" s="621"/>
      <c r="M269" s="622">
        <v>2497.5</v>
      </c>
      <c r="N269" s="423"/>
      <c r="O269" s="423"/>
      <c r="P269" s="608"/>
      <c r="Q269" s="612">
        <f t="shared" si="23"/>
        <v>3757.7</v>
      </c>
      <c r="R269" s="337"/>
      <c r="S269" s="321"/>
      <c r="T269" s="321"/>
      <c r="U269" s="321"/>
      <c r="V269" s="321"/>
    </row>
    <row r="270">
      <c r="A270" s="610">
        <v>41829.0</v>
      </c>
      <c r="B270" s="354" t="s">
        <v>73</v>
      </c>
      <c r="C270" s="354" t="s">
        <v>551</v>
      </c>
      <c r="D270" s="354" t="s">
        <v>1222</v>
      </c>
      <c r="E270" s="321"/>
      <c r="F270" s="611"/>
      <c r="G270" s="596">
        <v>0.7</v>
      </c>
      <c r="H270" s="365"/>
      <c r="I270" s="365"/>
      <c r="J270" s="365"/>
      <c r="K270" s="365"/>
      <c r="L270" s="365"/>
      <c r="M270" s="365"/>
      <c r="N270" s="669" t="s">
        <v>1222</v>
      </c>
      <c r="O270" s="652">
        <v>325.0</v>
      </c>
      <c r="P270" s="624" t="s">
        <v>1394</v>
      </c>
      <c r="Q270" s="612">
        <f t="shared" si="23"/>
        <v>3758.4</v>
      </c>
      <c r="R270" s="337"/>
      <c r="S270" s="321"/>
      <c r="T270" s="321"/>
      <c r="U270" s="321"/>
      <c r="V270" s="321"/>
    </row>
    <row r="271">
      <c r="A271" s="585"/>
      <c r="B271" s="354" t="s">
        <v>551</v>
      </c>
      <c r="C271" s="354" t="s">
        <v>524</v>
      </c>
      <c r="D271" s="354" t="s">
        <v>1395</v>
      </c>
      <c r="E271" s="321"/>
      <c r="F271" s="611"/>
      <c r="G271" s="596">
        <v>0.7</v>
      </c>
      <c r="H271" s="365"/>
      <c r="I271" s="365"/>
      <c r="J271" s="365"/>
      <c r="K271" s="365"/>
      <c r="L271" s="365"/>
      <c r="M271" s="365"/>
      <c r="N271" s="423"/>
      <c r="O271" s="423"/>
      <c r="P271" s="608"/>
      <c r="Q271" s="612">
        <f t="shared" si="23"/>
        <v>3759.1</v>
      </c>
      <c r="R271" s="337"/>
      <c r="S271" s="321"/>
      <c r="T271" s="321"/>
      <c r="U271" s="321"/>
      <c r="V271" s="321"/>
    </row>
    <row r="272">
      <c r="A272" s="585"/>
      <c r="B272" s="354" t="s">
        <v>524</v>
      </c>
      <c r="C272" s="354" t="s">
        <v>727</v>
      </c>
      <c r="D272" s="321"/>
      <c r="E272" s="321"/>
      <c r="F272" s="611"/>
      <c r="G272" s="596">
        <v>1.6</v>
      </c>
      <c r="H272" s="365"/>
      <c r="I272" s="365"/>
      <c r="J272" s="365"/>
      <c r="K272" s="365"/>
      <c r="L272" s="365"/>
      <c r="M272" s="369" t="s">
        <v>1396</v>
      </c>
      <c r="N272" s="423"/>
      <c r="O272" s="423"/>
      <c r="P272" s="608"/>
      <c r="Q272" s="612">
        <f t="shared" si="23"/>
        <v>3760.7</v>
      </c>
      <c r="R272" s="337"/>
      <c r="S272" s="321"/>
      <c r="T272" s="321"/>
      <c r="U272" s="321"/>
      <c r="V272" s="321"/>
    </row>
    <row r="273">
      <c r="A273" s="585"/>
      <c r="B273" s="354" t="s">
        <v>727</v>
      </c>
      <c r="C273" s="354" t="s">
        <v>73</v>
      </c>
      <c r="D273" s="321"/>
      <c r="E273" s="321"/>
      <c r="F273" s="611"/>
      <c r="G273" s="596">
        <v>1.3</v>
      </c>
      <c r="H273" s="369">
        <v>3105.0</v>
      </c>
      <c r="I273" s="365"/>
      <c r="J273" s="365"/>
      <c r="K273" s="369">
        <v>47.0</v>
      </c>
      <c r="L273" s="365"/>
      <c r="M273" s="369">
        <v>3152.0</v>
      </c>
      <c r="N273" s="423"/>
      <c r="O273" s="423"/>
      <c r="P273" s="608"/>
      <c r="Q273" s="612">
        <f t="shared" si="23"/>
        <v>3762</v>
      </c>
      <c r="R273" s="337"/>
      <c r="S273" s="321"/>
      <c r="T273" s="321"/>
      <c r="U273" s="321"/>
      <c r="V273" s="321"/>
    </row>
    <row r="274">
      <c r="A274" s="610">
        <v>41831.0</v>
      </c>
      <c r="B274" s="617" t="s">
        <v>73</v>
      </c>
      <c r="C274" s="617" t="s">
        <v>1397</v>
      </c>
      <c r="D274" s="617" t="s">
        <v>1222</v>
      </c>
      <c r="E274" s="618"/>
      <c r="F274" s="619"/>
      <c r="G274" s="620">
        <v>0.5</v>
      </c>
      <c r="H274" s="621"/>
      <c r="I274" s="621"/>
      <c r="J274" s="621"/>
      <c r="K274" s="621"/>
      <c r="L274" s="621"/>
      <c r="M274" s="621"/>
      <c r="N274" s="669" t="s">
        <v>1222</v>
      </c>
      <c r="O274" s="652">
        <v>325.0</v>
      </c>
      <c r="P274" s="624" t="s">
        <v>1398</v>
      </c>
      <c r="Q274" s="612">
        <f t="shared" si="23"/>
        <v>3762.5</v>
      </c>
      <c r="R274" s="337"/>
      <c r="S274" s="321"/>
      <c r="T274" s="321"/>
      <c r="U274" s="321"/>
      <c r="V274" s="321"/>
    </row>
    <row r="275">
      <c r="A275" s="585"/>
      <c r="B275" s="617" t="s">
        <v>1397</v>
      </c>
      <c r="C275" s="617" t="s">
        <v>197</v>
      </c>
      <c r="D275" s="617" t="s">
        <v>1395</v>
      </c>
      <c r="E275" s="618"/>
      <c r="F275" s="619"/>
      <c r="G275" s="620">
        <v>0.5</v>
      </c>
      <c r="H275" s="621"/>
      <c r="I275" s="621"/>
      <c r="J275" s="621"/>
      <c r="K275" s="621"/>
      <c r="L275" s="621"/>
      <c r="M275" s="621"/>
      <c r="N275" s="423"/>
      <c r="O275" s="423"/>
      <c r="P275" s="608"/>
      <c r="Q275" s="612">
        <f t="shared" si="23"/>
        <v>3763</v>
      </c>
      <c r="R275" s="337"/>
      <c r="S275" s="321"/>
      <c r="T275" s="321"/>
      <c r="U275" s="321"/>
      <c r="V275" s="321"/>
    </row>
    <row r="276">
      <c r="A276" s="585"/>
      <c r="B276" s="617" t="s">
        <v>197</v>
      </c>
      <c r="C276" s="617" t="s">
        <v>727</v>
      </c>
      <c r="D276" s="618"/>
      <c r="E276" s="618"/>
      <c r="F276" s="619"/>
      <c r="G276" s="620">
        <v>1.3</v>
      </c>
      <c r="H276" s="621"/>
      <c r="I276" s="621"/>
      <c r="J276" s="621"/>
      <c r="K276" s="621"/>
      <c r="L276" s="621"/>
      <c r="M276" s="622" t="s">
        <v>1399</v>
      </c>
      <c r="N276" s="423"/>
      <c r="O276" s="423"/>
      <c r="P276" s="608"/>
      <c r="Q276" s="612">
        <f t="shared" si="23"/>
        <v>3764.3</v>
      </c>
      <c r="R276" s="337"/>
      <c r="S276" s="321"/>
      <c r="T276" s="321"/>
      <c r="U276" s="321"/>
      <c r="V276" s="321"/>
    </row>
    <row r="277">
      <c r="A277" s="585"/>
      <c r="B277" s="617" t="s">
        <v>727</v>
      </c>
      <c r="C277" s="617" t="s">
        <v>73</v>
      </c>
      <c r="D277" s="618"/>
      <c r="E277" s="618"/>
      <c r="F277" s="619"/>
      <c r="G277" s="620">
        <v>1.6</v>
      </c>
      <c r="H277" s="622">
        <v>2902.5</v>
      </c>
      <c r="I277" s="621"/>
      <c r="J277" s="621"/>
      <c r="K277" s="622">
        <v>47.0</v>
      </c>
      <c r="L277" s="621"/>
      <c r="M277" s="622">
        <v>2949.5</v>
      </c>
      <c r="N277" s="423"/>
      <c r="O277" s="423"/>
      <c r="P277" s="608"/>
      <c r="Q277" s="612">
        <f t="shared" si="23"/>
        <v>3765.9</v>
      </c>
      <c r="R277" s="337"/>
      <c r="S277" s="321"/>
      <c r="T277" s="321"/>
      <c r="U277" s="321"/>
      <c r="V277" s="321"/>
    </row>
    <row r="278">
      <c r="A278" s="610">
        <v>41832.0</v>
      </c>
      <c r="B278" s="354" t="s">
        <v>73</v>
      </c>
      <c r="C278" s="354" t="s">
        <v>561</v>
      </c>
      <c r="D278" s="354" t="s">
        <v>1222</v>
      </c>
      <c r="E278" s="321"/>
      <c r="F278" s="611"/>
      <c r="G278" s="596">
        <v>0.6</v>
      </c>
      <c r="H278" s="365"/>
      <c r="I278" s="365"/>
      <c r="J278" s="365"/>
      <c r="K278" s="365"/>
      <c r="L278" s="365"/>
      <c r="M278" s="365"/>
      <c r="N278" s="669" t="s">
        <v>1222</v>
      </c>
      <c r="O278" s="652">
        <v>325.0</v>
      </c>
      <c r="P278" s="624" t="s">
        <v>1400</v>
      </c>
      <c r="Q278" s="612">
        <f t="shared" si="23"/>
        <v>3766.5</v>
      </c>
      <c r="R278" s="625">
        <v>30.0</v>
      </c>
      <c r="S278" s="354">
        <v>169.8</v>
      </c>
      <c r="T278" s="365">
        <f>S278/R278</f>
        <v>5.66</v>
      </c>
      <c r="U278" s="354">
        <v>5.15</v>
      </c>
      <c r="V278" s="626">
        <f>(T278-U278)*R278</f>
        <v>15.3</v>
      </c>
    </row>
    <row r="279">
      <c r="A279" s="585"/>
      <c r="B279" s="354" t="s">
        <v>561</v>
      </c>
      <c r="C279" s="354" t="s">
        <v>727</v>
      </c>
      <c r="D279" s="354" t="s">
        <v>1395</v>
      </c>
      <c r="E279" s="321"/>
      <c r="F279" s="611"/>
      <c r="G279" s="596">
        <v>1.8</v>
      </c>
      <c r="H279" s="365"/>
      <c r="I279" s="365"/>
      <c r="J279" s="365"/>
      <c r="K279" s="365"/>
      <c r="L279" s="365"/>
      <c r="M279" s="365"/>
      <c r="N279" s="423"/>
      <c r="O279" s="423"/>
      <c r="P279" s="608"/>
      <c r="Q279" s="612">
        <f t="shared" si="23"/>
        <v>3768.3</v>
      </c>
      <c r="R279" s="337"/>
      <c r="S279" s="321"/>
      <c r="T279" s="321"/>
      <c r="U279" s="321"/>
      <c r="V279" s="321"/>
    </row>
    <row r="280">
      <c r="A280" s="585"/>
      <c r="B280" s="354" t="s">
        <v>727</v>
      </c>
      <c r="C280" s="354">
        <v>481.0</v>
      </c>
      <c r="D280" s="321"/>
      <c r="E280" s="321"/>
      <c r="F280" s="611"/>
      <c r="G280" s="596">
        <v>0.7</v>
      </c>
      <c r="H280" s="365"/>
      <c r="I280" s="365"/>
      <c r="J280" s="365"/>
      <c r="K280" s="369">
        <v>25.0</v>
      </c>
      <c r="L280" s="365"/>
      <c r="M280" s="369" t="s">
        <v>1401</v>
      </c>
      <c r="N280" s="423"/>
      <c r="O280" s="423"/>
      <c r="P280" s="608"/>
      <c r="Q280" s="612">
        <f t="shared" si="23"/>
        <v>3769</v>
      </c>
      <c r="R280" s="337"/>
      <c r="S280" s="321"/>
      <c r="T280" s="321"/>
      <c r="U280" s="321"/>
      <c r="V280" s="321"/>
    </row>
    <row r="281">
      <c r="A281" s="585"/>
      <c r="B281" s="354">
        <v>481.0</v>
      </c>
      <c r="C281" s="354" t="s">
        <v>73</v>
      </c>
      <c r="D281" s="321"/>
      <c r="E281" s="321"/>
      <c r="F281" s="611"/>
      <c r="G281" s="596">
        <v>0.9</v>
      </c>
      <c r="H281" s="369">
        <v>2835.0</v>
      </c>
      <c r="I281" s="369">
        <v>20.0</v>
      </c>
      <c r="J281" s="365"/>
      <c r="K281" s="369">
        <v>7.0</v>
      </c>
      <c r="L281" s="365"/>
      <c r="M281" s="369">
        <v>2887.0</v>
      </c>
      <c r="N281" s="423"/>
      <c r="O281" s="423"/>
      <c r="P281" s="608"/>
      <c r="Q281" s="612">
        <f t="shared" si="23"/>
        <v>3769.9</v>
      </c>
      <c r="R281" s="337"/>
      <c r="S281" s="321"/>
      <c r="T281" s="321"/>
      <c r="U281" s="321"/>
      <c r="V281" s="321"/>
    </row>
    <row r="282">
      <c r="A282" s="610">
        <v>41834.0</v>
      </c>
      <c r="B282" s="617" t="s">
        <v>73</v>
      </c>
      <c r="C282" s="617" t="s">
        <v>197</v>
      </c>
      <c r="D282" s="617" t="s">
        <v>1402</v>
      </c>
      <c r="E282" s="618"/>
      <c r="F282" s="619"/>
      <c r="G282" s="620">
        <v>0.3</v>
      </c>
      <c r="H282" s="621"/>
      <c r="I282" s="621"/>
      <c r="J282" s="621"/>
      <c r="K282" s="621"/>
      <c r="L282" s="621"/>
      <c r="M282" s="621"/>
      <c r="N282" s="669" t="s">
        <v>1222</v>
      </c>
      <c r="O282" s="652">
        <v>325.0</v>
      </c>
      <c r="P282" s="624" t="s">
        <v>1403</v>
      </c>
      <c r="Q282" s="612">
        <f t="shared" si="23"/>
        <v>3770.2</v>
      </c>
      <c r="R282" s="337"/>
      <c r="S282" s="321"/>
      <c r="T282" s="321"/>
      <c r="U282" s="321"/>
      <c r="V282" s="321"/>
    </row>
    <row r="283">
      <c r="A283" s="585"/>
      <c r="B283" s="617" t="s">
        <v>197</v>
      </c>
      <c r="C283" s="617" t="s">
        <v>630</v>
      </c>
      <c r="D283" s="618"/>
      <c r="E283" s="618"/>
      <c r="F283" s="619"/>
      <c r="G283" s="620">
        <v>1.6</v>
      </c>
      <c r="H283" s="621"/>
      <c r="I283" s="621"/>
      <c r="J283" s="621"/>
      <c r="K283" s="621"/>
      <c r="L283" s="621"/>
      <c r="M283" s="621"/>
      <c r="N283" s="423"/>
      <c r="O283" s="423"/>
      <c r="P283" s="608"/>
      <c r="Q283" s="612">
        <f t="shared" si="23"/>
        <v>3771.8</v>
      </c>
      <c r="R283" s="337"/>
      <c r="S283" s="321"/>
      <c r="T283" s="321"/>
      <c r="U283" s="321"/>
      <c r="V283" s="321"/>
    </row>
    <row r="284">
      <c r="A284" s="585"/>
      <c r="B284" s="617" t="s">
        <v>630</v>
      </c>
      <c r="C284" s="617" t="s">
        <v>197</v>
      </c>
      <c r="D284" s="618"/>
      <c r="E284" s="618"/>
      <c r="F284" s="619"/>
      <c r="G284" s="620">
        <v>1.5</v>
      </c>
      <c r="H284" s="621"/>
      <c r="I284" s="621"/>
      <c r="J284" s="621"/>
      <c r="K284" s="621"/>
      <c r="L284" s="621"/>
      <c r="M284" s="622" t="s">
        <v>1404</v>
      </c>
      <c r="N284" s="423"/>
      <c r="O284" s="423"/>
      <c r="P284" s="608"/>
      <c r="Q284" s="612">
        <f t="shared" si="23"/>
        <v>3773.3</v>
      </c>
      <c r="R284" s="337"/>
      <c r="S284" s="321"/>
      <c r="T284" s="321"/>
      <c r="U284" s="321"/>
      <c r="V284" s="321"/>
    </row>
    <row r="285">
      <c r="A285" s="585"/>
      <c r="B285" s="617" t="s">
        <v>197</v>
      </c>
      <c r="C285" s="617" t="s">
        <v>73</v>
      </c>
      <c r="D285" s="618"/>
      <c r="E285" s="618"/>
      <c r="F285" s="619"/>
      <c r="G285" s="620">
        <v>0.1</v>
      </c>
      <c r="H285" s="622">
        <v>2497.5</v>
      </c>
      <c r="I285" s="621"/>
      <c r="J285" s="621"/>
      <c r="K285" s="621"/>
      <c r="L285" s="621"/>
      <c r="M285" s="622">
        <v>2497.5</v>
      </c>
      <c r="N285" s="423"/>
      <c r="O285" s="423"/>
      <c r="P285" s="608"/>
      <c r="Q285" s="612">
        <f t="shared" si="23"/>
        <v>3773.4</v>
      </c>
      <c r="R285" s="337"/>
      <c r="S285" s="321"/>
      <c r="T285" s="321"/>
      <c r="U285" s="321"/>
      <c r="V285" s="321"/>
    </row>
    <row r="286">
      <c r="A286" s="610">
        <v>41835.0</v>
      </c>
      <c r="B286" s="354" t="s">
        <v>73</v>
      </c>
      <c r="C286" s="354" t="s">
        <v>1315</v>
      </c>
      <c r="D286" s="354" t="s">
        <v>1405</v>
      </c>
      <c r="E286" s="321"/>
      <c r="F286" s="611"/>
      <c r="G286" s="596">
        <v>1.2</v>
      </c>
      <c r="H286" s="365"/>
      <c r="I286" s="365"/>
      <c r="J286" s="365"/>
      <c r="K286" s="365"/>
      <c r="L286" s="365"/>
      <c r="M286" s="369" t="s">
        <v>1406</v>
      </c>
      <c r="N286" s="623" t="s">
        <v>1219</v>
      </c>
      <c r="O286" s="642"/>
      <c r="P286" s="624" t="s">
        <v>1407</v>
      </c>
      <c r="Q286" s="612">
        <f t="shared" si="23"/>
        <v>3774.6</v>
      </c>
      <c r="R286" s="625">
        <v>30.0</v>
      </c>
      <c r="S286" s="354">
        <v>173.34</v>
      </c>
      <c r="T286" s="365">
        <f>S286/R286</f>
        <v>5.778</v>
      </c>
      <c r="U286" s="354">
        <v>5.15</v>
      </c>
      <c r="V286" s="626">
        <f>(T286-U286)*R286</f>
        <v>18.84</v>
      </c>
    </row>
    <row r="287">
      <c r="A287" s="585"/>
      <c r="B287" s="354" t="s">
        <v>1315</v>
      </c>
      <c r="C287" s="354" t="s">
        <v>73</v>
      </c>
      <c r="D287" s="321"/>
      <c r="E287" s="321"/>
      <c r="F287" s="611"/>
      <c r="G287" s="596">
        <v>1.1</v>
      </c>
      <c r="H287" s="369">
        <v>1600.0</v>
      </c>
      <c r="I287" s="369">
        <v>20.0</v>
      </c>
      <c r="J287" s="369">
        <v>120.0</v>
      </c>
      <c r="K287" s="365"/>
      <c r="L287" s="365"/>
      <c r="M287" s="369">
        <v>1740.0</v>
      </c>
      <c r="N287" s="423"/>
      <c r="O287" s="423"/>
      <c r="P287" s="608"/>
      <c r="Q287" s="612">
        <f t="shared" si="23"/>
        <v>3775.7</v>
      </c>
      <c r="R287" s="337"/>
      <c r="S287" s="321"/>
      <c r="T287" s="321"/>
      <c r="U287" s="321"/>
      <c r="V287" s="321"/>
    </row>
    <row r="288">
      <c r="A288" s="610">
        <v>41836.0</v>
      </c>
      <c r="B288" s="617" t="s">
        <v>73</v>
      </c>
      <c r="C288" s="617" t="s">
        <v>630</v>
      </c>
      <c r="D288" s="617" t="s">
        <v>1402</v>
      </c>
      <c r="E288" s="618"/>
      <c r="F288" s="619"/>
      <c r="G288" s="620">
        <v>1.7</v>
      </c>
      <c r="H288" s="621"/>
      <c r="I288" s="621"/>
      <c r="J288" s="621"/>
      <c r="K288" s="621"/>
      <c r="L288" s="621"/>
      <c r="M288" s="621"/>
      <c r="N288" s="669" t="s">
        <v>1222</v>
      </c>
      <c r="O288" s="652">
        <v>325.0</v>
      </c>
      <c r="P288" s="624" t="s">
        <v>1408</v>
      </c>
      <c r="Q288" s="612">
        <f t="shared" si="23"/>
        <v>3777.4</v>
      </c>
      <c r="R288" s="337"/>
      <c r="S288" s="321"/>
      <c r="T288" s="321"/>
      <c r="U288" s="321"/>
      <c r="V288" s="321"/>
    </row>
    <row r="289">
      <c r="A289" s="585"/>
      <c r="B289" s="617" t="s">
        <v>630</v>
      </c>
      <c r="C289" s="617" t="s">
        <v>197</v>
      </c>
      <c r="D289" s="618"/>
      <c r="E289" s="618"/>
      <c r="F289" s="619"/>
      <c r="G289" s="620">
        <v>1.5</v>
      </c>
      <c r="H289" s="621"/>
      <c r="I289" s="621"/>
      <c r="J289" s="621"/>
      <c r="K289" s="621"/>
      <c r="L289" s="621"/>
      <c r="M289" s="622" t="s">
        <v>1409</v>
      </c>
      <c r="N289" s="423"/>
      <c r="O289" s="423"/>
      <c r="P289" s="608"/>
      <c r="Q289" s="612">
        <f t="shared" si="23"/>
        <v>3778.9</v>
      </c>
      <c r="R289" s="337"/>
      <c r="S289" s="321"/>
      <c r="T289" s="321"/>
      <c r="U289" s="321"/>
      <c r="V289" s="321"/>
    </row>
    <row r="290">
      <c r="A290" s="585"/>
      <c r="B290" s="617" t="s">
        <v>197</v>
      </c>
      <c r="C290" s="617" t="s">
        <v>73</v>
      </c>
      <c r="D290" s="618"/>
      <c r="E290" s="618"/>
      <c r="F290" s="619"/>
      <c r="G290" s="620">
        <v>0.2</v>
      </c>
      <c r="H290" s="622">
        <v>2430.0</v>
      </c>
      <c r="I290" s="621"/>
      <c r="J290" s="621"/>
      <c r="K290" s="621"/>
      <c r="L290" s="621"/>
      <c r="M290" s="622">
        <v>2430.0</v>
      </c>
      <c r="N290" s="423"/>
      <c r="O290" s="423"/>
      <c r="P290" s="608"/>
      <c r="Q290" s="612">
        <f t="shared" si="23"/>
        <v>3779.1</v>
      </c>
      <c r="R290" s="337"/>
      <c r="S290" s="321"/>
      <c r="T290" s="321"/>
      <c r="U290" s="321"/>
      <c r="V290" s="321"/>
    </row>
    <row r="291">
      <c r="A291" s="613">
        <v>41838.0</v>
      </c>
      <c r="B291" s="373" t="s">
        <v>73</v>
      </c>
      <c r="C291" s="373" t="s">
        <v>517</v>
      </c>
      <c r="D291" s="373" t="s">
        <v>1410</v>
      </c>
      <c r="F291" s="373">
        <v>0.2</v>
      </c>
      <c r="H291" s="365"/>
      <c r="I291" s="365"/>
      <c r="J291" s="365"/>
      <c r="K291" s="365"/>
      <c r="L291" s="365"/>
      <c r="M291" s="365"/>
      <c r="N291" s="423"/>
      <c r="O291" s="423"/>
      <c r="P291" s="608"/>
      <c r="Q291" s="612">
        <f t="shared" si="23"/>
        <v>3779.3</v>
      </c>
      <c r="R291" s="337"/>
      <c r="S291" s="321"/>
      <c r="T291" s="321"/>
      <c r="U291" s="321"/>
      <c r="V291" s="321"/>
    </row>
    <row r="292">
      <c r="A292" s="603" t="s">
        <v>1411</v>
      </c>
      <c r="E292" s="649"/>
      <c r="F292" s="651"/>
      <c r="G292" s="651"/>
      <c r="H292" s="365"/>
      <c r="I292" s="365"/>
      <c r="J292" s="365"/>
      <c r="K292" s="365"/>
      <c r="L292" s="365"/>
      <c r="M292" s="365"/>
      <c r="N292" s="423"/>
      <c r="O292" s="423"/>
      <c r="P292" s="608"/>
      <c r="Q292" s="612">
        <f t="shared" si="23"/>
        <v>3779.3</v>
      </c>
      <c r="R292" s="337"/>
      <c r="S292" s="321"/>
      <c r="T292" s="321"/>
      <c r="U292" s="321"/>
      <c r="V292" s="321"/>
    </row>
    <row r="293">
      <c r="A293" s="613">
        <v>41842.0</v>
      </c>
      <c r="B293" s="373" t="s">
        <v>517</v>
      </c>
      <c r="C293" s="373" t="s">
        <v>73</v>
      </c>
      <c r="D293" s="373" t="s">
        <v>1225</v>
      </c>
      <c r="F293" s="373">
        <v>0.3</v>
      </c>
      <c r="H293" s="365"/>
      <c r="I293" s="365"/>
      <c r="J293" s="365"/>
      <c r="K293" s="365"/>
      <c r="L293" s="365"/>
      <c r="M293" s="365"/>
      <c r="N293" s="423"/>
      <c r="O293" s="423"/>
      <c r="P293" s="608"/>
      <c r="Q293" s="612">
        <f t="shared" si="23"/>
        <v>3779.6</v>
      </c>
      <c r="R293" s="337"/>
      <c r="S293" s="321"/>
      <c r="T293" s="321"/>
      <c r="U293" s="321"/>
      <c r="V293" s="321"/>
    </row>
    <row r="294">
      <c r="A294" s="610">
        <v>41850.0</v>
      </c>
      <c r="B294" s="617" t="s">
        <v>73</v>
      </c>
      <c r="C294" s="617" t="s">
        <v>197</v>
      </c>
      <c r="D294" s="617" t="s">
        <v>1412</v>
      </c>
      <c r="E294" s="618"/>
      <c r="F294" s="619"/>
      <c r="G294" s="620">
        <v>0.2</v>
      </c>
      <c r="H294" s="621"/>
      <c r="I294" s="621"/>
      <c r="J294" s="621"/>
      <c r="K294" s="621"/>
      <c r="L294" s="621"/>
      <c r="M294" s="621"/>
      <c r="N294" s="623" t="s">
        <v>1219</v>
      </c>
      <c r="O294" s="642"/>
      <c r="P294" s="624" t="s">
        <v>1413</v>
      </c>
      <c r="Q294" s="612">
        <f t="shared" si="23"/>
        <v>3779.8</v>
      </c>
      <c r="R294" s="337"/>
      <c r="S294" s="321"/>
      <c r="T294" s="321"/>
      <c r="U294" s="321"/>
      <c r="V294" s="321"/>
    </row>
    <row r="295">
      <c r="A295" s="585"/>
      <c r="B295" s="617" t="s">
        <v>197</v>
      </c>
      <c r="C295" s="617" t="s">
        <v>1414</v>
      </c>
      <c r="D295" s="618"/>
      <c r="E295" s="618"/>
      <c r="F295" s="619"/>
      <c r="G295" s="620">
        <v>1.9</v>
      </c>
      <c r="H295" s="621"/>
      <c r="I295" s="621"/>
      <c r="J295" s="621"/>
      <c r="K295" s="621"/>
      <c r="L295" s="621"/>
      <c r="M295" s="621"/>
      <c r="N295" s="423"/>
      <c r="O295" s="423"/>
      <c r="P295" s="608"/>
      <c r="Q295" s="612">
        <f t="shared" si="23"/>
        <v>3781.7</v>
      </c>
      <c r="R295" s="337"/>
      <c r="S295" s="321"/>
      <c r="T295" s="321"/>
      <c r="U295" s="321"/>
      <c r="V295" s="321"/>
    </row>
    <row r="296">
      <c r="A296" s="585"/>
      <c r="B296" s="617" t="s">
        <v>1414</v>
      </c>
      <c r="C296" s="617" t="s">
        <v>559</v>
      </c>
      <c r="D296" s="618"/>
      <c r="E296" s="618"/>
      <c r="F296" s="619"/>
      <c r="G296" s="620">
        <v>0.6</v>
      </c>
      <c r="H296" s="622" t="s">
        <v>1415</v>
      </c>
      <c r="I296" s="621"/>
      <c r="J296" s="621"/>
      <c r="K296" s="621"/>
      <c r="L296" s="621"/>
      <c r="M296" s="622" t="s">
        <v>1416</v>
      </c>
      <c r="N296" s="423"/>
      <c r="O296" s="423"/>
      <c r="P296" s="608"/>
      <c r="Q296" s="612">
        <f t="shared" si="23"/>
        <v>3782.3</v>
      </c>
      <c r="R296" s="625">
        <v>20.0</v>
      </c>
      <c r="S296" s="354">
        <v>133.81</v>
      </c>
      <c r="T296" s="365">
        <f t="shared" ref="T296:T298" si="26">S296/R296</f>
        <v>6.6905</v>
      </c>
      <c r="U296" s="354">
        <v>5.15</v>
      </c>
      <c r="V296" s="626">
        <f t="shared" ref="V296:V298" si="27">(T296-U296)*R296</f>
        <v>30.81</v>
      </c>
    </row>
    <row r="297">
      <c r="A297" s="585"/>
      <c r="B297" s="617" t="s">
        <v>559</v>
      </c>
      <c r="C297" s="617" t="s">
        <v>197</v>
      </c>
      <c r="D297" s="618"/>
      <c r="E297" s="618"/>
      <c r="F297" s="619"/>
      <c r="G297" s="620">
        <v>1.4</v>
      </c>
      <c r="H297" s="622">
        <v>2902.0</v>
      </c>
      <c r="I297" s="622">
        <v>80.0</v>
      </c>
      <c r="J297" s="621"/>
      <c r="K297" s="621"/>
      <c r="L297" s="621"/>
      <c r="M297" s="622">
        <v>2982.0</v>
      </c>
      <c r="N297" s="423"/>
      <c r="O297" s="423"/>
      <c r="P297" s="608"/>
      <c r="Q297" s="612">
        <f t="shared" si="23"/>
        <v>3783.7</v>
      </c>
      <c r="R297" s="625">
        <v>50.0</v>
      </c>
      <c r="S297" s="354">
        <v>308.98</v>
      </c>
      <c r="T297" s="365">
        <f t="shared" si="26"/>
        <v>6.1796</v>
      </c>
      <c r="U297" s="354">
        <v>5.15</v>
      </c>
      <c r="V297" s="626">
        <f t="shared" si="27"/>
        <v>51.48</v>
      </c>
    </row>
    <row r="298">
      <c r="A298" s="610">
        <v>41851.0</v>
      </c>
      <c r="B298" s="354" t="s">
        <v>197</v>
      </c>
      <c r="C298" s="354" t="s">
        <v>808</v>
      </c>
      <c r="D298" s="354" t="s">
        <v>1417</v>
      </c>
      <c r="E298" s="321"/>
      <c r="F298" s="596">
        <v>0.8</v>
      </c>
      <c r="G298" s="611"/>
      <c r="H298" s="365"/>
      <c r="I298" s="365"/>
      <c r="J298" s="365"/>
      <c r="K298" s="365"/>
      <c r="L298" s="365"/>
      <c r="M298" s="365"/>
      <c r="N298" s="423"/>
      <c r="O298" s="423"/>
      <c r="P298" s="608"/>
      <c r="Q298" s="612">
        <f t="shared" si="23"/>
        <v>3784.5</v>
      </c>
      <c r="R298" s="625">
        <v>20.0</v>
      </c>
      <c r="S298" s="354">
        <v>126.05</v>
      </c>
      <c r="T298" s="365">
        <f t="shared" si="26"/>
        <v>6.3025</v>
      </c>
      <c r="U298" s="354">
        <v>5.15</v>
      </c>
      <c r="V298" s="626">
        <f t="shared" si="27"/>
        <v>23.05</v>
      </c>
    </row>
    <row r="299">
      <c r="A299" s="585"/>
      <c r="B299" s="354" t="s">
        <v>808</v>
      </c>
      <c r="C299" s="354" t="s">
        <v>73</v>
      </c>
      <c r="D299" s="321"/>
      <c r="E299" s="321"/>
      <c r="F299" s="596">
        <v>0.9</v>
      </c>
      <c r="G299" s="611"/>
      <c r="H299" s="365"/>
      <c r="I299" s="365"/>
      <c r="J299" s="365"/>
      <c r="K299" s="365"/>
      <c r="L299" s="365"/>
      <c r="M299" s="365"/>
      <c r="N299" s="423"/>
      <c r="O299" s="423"/>
      <c r="P299" s="608"/>
      <c r="Q299" s="612">
        <f t="shared" si="23"/>
        <v>3785.4</v>
      </c>
      <c r="R299" s="337"/>
      <c r="S299" s="321"/>
      <c r="T299" s="365"/>
      <c r="U299" s="321"/>
      <c r="V299" s="626"/>
    </row>
    <row r="300">
      <c r="A300" s="603" t="s">
        <v>1418</v>
      </c>
      <c r="B300" s="604"/>
      <c r="C300" s="604"/>
      <c r="D300" s="605"/>
      <c r="E300" s="604"/>
      <c r="F300" s="606"/>
      <c r="G300" s="606"/>
      <c r="H300" s="607"/>
      <c r="I300" s="607"/>
      <c r="J300" s="607"/>
      <c r="K300" s="607"/>
      <c r="L300" s="607"/>
      <c r="M300" s="607"/>
      <c r="N300" s="423"/>
      <c r="O300" s="423"/>
      <c r="P300" s="608"/>
      <c r="Q300" s="612">
        <f t="shared" si="23"/>
        <v>3785.4</v>
      </c>
      <c r="R300" s="337"/>
      <c r="S300" s="321"/>
      <c r="T300" s="321"/>
      <c r="U300" s="321"/>
      <c r="V300" s="321"/>
    </row>
    <row r="301">
      <c r="A301" s="610">
        <v>41855.0</v>
      </c>
      <c r="B301" s="617" t="s">
        <v>73</v>
      </c>
      <c r="C301" s="617" t="s">
        <v>630</v>
      </c>
      <c r="D301" s="617" t="s">
        <v>1355</v>
      </c>
      <c r="E301" s="618"/>
      <c r="F301" s="619"/>
      <c r="G301" s="620">
        <v>1.7</v>
      </c>
      <c r="H301" s="621"/>
      <c r="I301" s="621"/>
      <c r="J301" s="621"/>
      <c r="K301" s="621"/>
      <c r="L301" s="621"/>
      <c r="M301" s="621"/>
      <c r="N301" s="669" t="s">
        <v>1222</v>
      </c>
      <c r="O301" s="652">
        <v>325.0</v>
      </c>
      <c r="P301" s="624" t="s">
        <v>1419</v>
      </c>
      <c r="Q301" s="612">
        <f>Q299+F301+G301</f>
        <v>3787.1</v>
      </c>
      <c r="R301" s="337"/>
      <c r="S301" s="321"/>
      <c r="T301" s="321"/>
      <c r="U301" s="321"/>
      <c r="V301" s="321"/>
    </row>
    <row r="302">
      <c r="A302" s="585"/>
      <c r="B302" s="617" t="s">
        <v>630</v>
      </c>
      <c r="C302" s="617" t="s">
        <v>197</v>
      </c>
      <c r="D302" s="618"/>
      <c r="E302" s="618"/>
      <c r="F302" s="619"/>
      <c r="G302" s="620">
        <v>1.6</v>
      </c>
      <c r="H302" s="622" t="s">
        <v>1420</v>
      </c>
      <c r="I302" s="621"/>
      <c r="J302" s="621"/>
      <c r="K302" s="621"/>
      <c r="L302" s="621"/>
      <c r="M302" s="622" t="s">
        <v>1421</v>
      </c>
      <c r="N302" s="423"/>
      <c r="O302" s="423"/>
      <c r="P302" s="608"/>
      <c r="Q302" s="612">
        <f t="shared" ref="Q302:Q371" si="28">Q301+F302+G302</f>
        <v>3788.7</v>
      </c>
      <c r="R302" s="337"/>
      <c r="S302" s="321"/>
      <c r="T302" s="321"/>
      <c r="U302" s="321"/>
      <c r="V302" s="321"/>
    </row>
    <row r="303">
      <c r="A303" s="585"/>
      <c r="B303" s="617" t="s">
        <v>197</v>
      </c>
      <c r="C303" s="617" t="s">
        <v>73</v>
      </c>
      <c r="D303" s="618"/>
      <c r="E303" s="618"/>
      <c r="F303" s="619"/>
      <c r="G303" s="620">
        <v>0.2</v>
      </c>
      <c r="H303" s="622">
        <v>2497.5</v>
      </c>
      <c r="I303" s="621"/>
      <c r="J303" s="621"/>
      <c r="K303" s="621"/>
      <c r="L303" s="621"/>
      <c r="M303" s="622">
        <v>2497.5</v>
      </c>
      <c r="N303" s="423"/>
      <c r="O303" s="423"/>
      <c r="P303" s="608"/>
      <c r="Q303" s="612">
        <f t="shared" si="28"/>
        <v>3788.9</v>
      </c>
      <c r="R303" s="337"/>
      <c r="S303" s="321"/>
      <c r="T303" s="321"/>
      <c r="U303" s="321"/>
      <c r="V303" s="321"/>
    </row>
    <row r="304">
      <c r="A304" s="610">
        <v>41856.0</v>
      </c>
      <c r="B304" s="354" t="s">
        <v>73</v>
      </c>
      <c r="C304" s="354" t="s">
        <v>197</v>
      </c>
      <c r="D304" s="354" t="s">
        <v>1422</v>
      </c>
      <c r="E304" s="321"/>
      <c r="F304" s="611"/>
      <c r="G304" s="596">
        <v>0.3</v>
      </c>
      <c r="H304" s="365"/>
      <c r="I304" s="365"/>
      <c r="J304" s="365"/>
      <c r="K304" s="365"/>
      <c r="L304" s="365"/>
      <c r="M304" s="365"/>
      <c r="N304" s="681" t="s">
        <v>1378</v>
      </c>
      <c r="O304" s="681">
        <v>325.0</v>
      </c>
      <c r="P304" s="624" t="s">
        <v>1423</v>
      </c>
      <c r="Q304" s="612">
        <f t="shared" si="28"/>
        <v>3789.2</v>
      </c>
      <c r="R304" s="337"/>
      <c r="S304" s="321"/>
      <c r="T304" s="321"/>
      <c r="U304" s="321"/>
      <c r="V304" s="321"/>
    </row>
    <row r="305">
      <c r="A305" s="585"/>
      <c r="B305" s="354" t="s">
        <v>197</v>
      </c>
      <c r="C305" s="354" t="s">
        <v>1414</v>
      </c>
      <c r="D305" s="321"/>
      <c r="E305" s="321"/>
      <c r="F305" s="611"/>
      <c r="G305" s="596">
        <v>1.9</v>
      </c>
      <c r="H305" s="365"/>
      <c r="I305" s="365"/>
      <c r="J305" s="365"/>
      <c r="K305" s="365"/>
      <c r="L305" s="365"/>
      <c r="M305" s="365"/>
      <c r="N305" s="423"/>
      <c r="O305" s="423"/>
      <c r="P305" s="608"/>
      <c r="Q305" s="612">
        <f t="shared" si="28"/>
        <v>3791.1</v>
      </c>
      <c r="R305" s="337"/>
      <c r="S305" s="321"/>
      <c r="T305" s="321"/>
      <c r="U305" s="321"/>
      <c r="V305" s="321"/>
    </row>
    <row r="306">
      <c r="A306" s="585"/>
      <c r="B306" s="354" t="s">
        <v>1414</v>
      </c>
      <c r="C306" s="354" t="s">
        <v>559</v>
      </c>
      <c r="D306" s="321"/>
      <c r="E306" s="321"/>
      <c r="F306" s="611"/>
      <c r="G306" s="596">
        <v>0.7</v>
      </c>
      <c r="H306" s="365"/>
      <c r="I306" s="365"/>
      <c r="J306" s="365"/>
      <c r="K306" s="365"/>
      <c r="L306" s="365"/>
      <c r="M306" s="365"/>
      <c r="N306" s="423"/>
      <c r="O306" s="423"/>
      <c r="P306" s="608"/>
      <c r="Q306" s="612">
        <f t="shared" si="28"/>
        <v>3791.8</v>
      </c>
      <c r="R306" s="337"/>
      <c r="S306" s="321"/>
      <c r="T306" s="321"/>
      <c r="U306" s="321"/>
      <c r="V306" s="321"/>
    </row>
    <row r="307">
      <c r="A307" s="585"/>
      <c r="B307" s="354" t="s">
        <v>559</v>
      </c>
      <c r="C307" s="354" t="s">
        <v>197</v>
      </c>
      <c r="D307" s="321"/>
      <c r="E307" s="321"/>
      <c r="F307" s="611"/>
      <c r="G307" s="596">
        <v>1.5</v>
      </c>
      <c r="H307" s="369" t="s">
        <v>1424</v>
      </c>
      <c r="I307" s="365"/>
      <c r="J307" s="365"/>
      <c r="K307" s="365"/>
      <c r="L307" s="365"/>
      <c r="M307" s="369" t="s">
        <v>1425</v>
      </c>
      <c r="N307" s="423"/>
      <c r="O307" s="423"/>
      <c r="P307" s="608"/>
      <c r="Q307" s="612">
        <f t="shared" si="28"/>
        <v>3793.3</v>
      </c>
      <c r="R307" s="337"/>
      <c r="S307" s="321"/>
      <c r="T307" s="321"/>
      <c r="U307" s="321"/>
      <c r="V307" s="321"/>
    </row>
    <row r="308">
      <c r="A308" s="585"/>
      <c r="B308" s="354" t="s">
        <v>197</v>
      </c>
      <c r="C308" s="354" t="s">
        <v>73</v>
      </c>
      <c r="D308" s="321"/>
      <c r="E308" s="321"/>
      <c r="F308" s="611"/>
      <c r="G308" s="596">
        <v>0.2</v>
      </c>
      <c r="H308" s="369">
        <v>3240.0</v>
      </c>
      <c r="I308" s="365"/>
      <c r="J308" s="365"/>
      <c r="K308" s="365"/>
      <c r="L308" s="365"/>
      <c r="M308" s="369">
        <v>3240.0</v>
      </c>
      <c r="N308" s="423"/>
      <c r="O308" s="423"/>
      <c r="P308" s="608"/>
      <c r="Q308" s="612">
        <f t="shared" si="28"/>
        <v>3793.5</v>
      </c>
      <c r="R308" s="337"/>
      <c r="S308" s="321"/>
      <c r="T308" s="321"/>
      <c r="U308" s="321"/>
      <c r="V308" s="321"/>
    </row>
    <row r="309">
      <c r="A309" s="610">
        <v>41857.0</v>
      </c>
      <c r="B309" s="617" t="s">
        <v>73</v>
      </c>
      <c r="C309" s="617" t="s">
        <v>630</v>
      </c>
      <c r="D309" s="617" t="s">
        <v>1355</v>
      </c>
      <c r="E309" s="618"/>
      <c r="F309" s="619"/>
      <c r="G309" s="620">
        <v>1.8</v>
      </c>
      <c r="H309" s="621"/>
      <c r="I309" s="621"/>
      <c r="J309" s="621"/>
      <c r="K309" s="621"/>
      <c r="L309" s="621"/>
      <c r="M309" s="621"/>
      <c r="N309" s="669" t="s">
        <v>1222</v>
      </c>
      <c r="O309" s="652">
        <v>325.0</v>
      </c>
      <c r="P309" s="624" t="s">
        <v>1426</v>
      </c>
      <c r="Q309" s="612">
        <f t="shared" si="28"/>
        <v>3795.3</v>
      </c>
      <c r="R309" s="337"/>
      <c r="S309" s="321"/>
      <c r="T309" s="321"/>
      <c r="U309" s="321"/>
      <c r="V309" s="321"/>
    </row>
    <row r="310">
      <c r="A310" s="585"/>
      <c r="B310" s="617" t="s">
        <v>630</v>
      </c>
      <c r="C310" s="617" t="s">
        <v>197</v>
      </c>
      <c r="D310" s="618"/>
      <c r="E310" s="618"/>
      <c r="F310" s="619"/>
      <c r="G310" s="620">
        <v>1.5</v>
      </c>
      <c r="H310" s="622" t="s">
        <v>1427</v>
      </c>
      <c r="I310" s="621"/>
      <c r="J310" s="621"/>
      <c r="K310" s="621"/>
      <c r="L310" s="621"/>
      <c r="M310" s="622" t="s">
        <v>1428</v>
      </c>
      <c r="N310" s="423"/>
      <c r="O310" s="423"/>
      <c r="P310" s="608"/>
      <c r="Q310" s="612">
        <f t="shared" si="28"/>
        <v>3796.8</v>
      </c>
      <c r="R310" s="337"/>
      <c r="S310" s="321"/>
      <c r="T310" s="321"/>
      <c r="U310" s="321"/>
      <c r="V310" s="321"/>
    </row>
    <row r="311">
      <c r="A311" s="585"/>
      <c r="B311" s="617" t="s">
        <v>197</v>
      </c>
      <c r="C311" s="617" t="s">
        <v>73</v>
      </c>
      <c r="D311" s="618"/>
      <c r="E311" s="618"/>
      <c r="F311" s="619"/>
      <c r="G311" s="620">
        <v>0.1</v>
      </c>
      <c r="H311" s="622">
        <v>2430.0</v>
      </c>
      <c r="I311" s="621"/>
      <c r="J311" s="621"/>
      <c r="K311" s="621"/>
      <c r="L311" s="621"/>
      <c r="M311" s="622">
        <v>2430.0</v>
      </c>
      <c r="N311" s="423"/>
      <c r="O311" s="423"/>
      <c r="P311" s="608"/>
      <c r="Q311" s="612">
        <f t="shared" si="28"/>
        <v>3796.9</v>
      </c>
      <c r="R311" s="337"/>
      <c r="S311" s="321"/>
      <c r="T311" s="321"/>
      <c r="U311" s="321"/>
      <c r="V311" s="321"/>
    </row>
    <row r="312">
      <c r="A312" s="610">
        <v>41858.0</v>
      </c>
      <c r="B312" s="634" t="s">
        <v>73</v>
      </c>
      <c r="C312" s="634" t="s">
        <v>630</v>
      </c>
      <c r="D312" s="634" t="s">
        <v>1355</v>
      </c>
      <c r="E312" s="509"/>
      <c r="F312" s="672"/>
      <c r="G312" s="635">
        <v>1.7</v>
      </c>
      <c r="H312" s="365"/>
      <c r="I312" s="365"/>
      <c r="J312" s="365"/>
      <c r="K312" s="365"/>
      <c r="L312" s="365"/>
      <c r="M312" s="365"/>
      <c r="N312" s="669" t="s">
        <v>1222</v>
      </c>
      <c r="O312" s="652">
        <v>325.0</v>
      </c>
      <c r="P312" s="624" t="s">
        <v>1429</v>
      </c>
      <c r="Q312" s="612">
        <f t="shared" si="28"/>
        <v>3798.6</v>
      </c>
      <c r="R312" s="337"/>
      <c r="S312" s="321"/>
      <c r="T312" s="321"/>
      <c r="U312" s="321"/>
      <c r="V312" s="321"/>
    </row>
    <row r="313">
      <c r="A313" s="585"/>
      <c r="B313" s="634" t="s">
        <v>630</v>
      </c>
      <c r="C313" s="634" t="s">
        <v>197</v>
      </c>
      <c r="D313" s="509"/>
      <c r="E313" s="509"/>
      <c r="F313" s="672"/>
      <c r="G313" s="635">
        <v>1.5</v>
      </c>
      <c r="H313" s="369" t="s">
        <v>1427</v>
      </c>
      <c r="I313" s="365"/>
      <c r="J313" s="365"/>
      <c r="K313" s="365"/>
      <c r="L313" s="365"/>
      <c r="M313" s="369" t="s">
        <v>1428</v>
      </c>
      <c r="N313" s="423"/>
      <c r="O313" s="423"/>
      <c r="P313" s="608"/>
      <c r="Q313" s="612">
        <f t="shared" si="28"/>
        <v>3800.1</v>
      </c>
      <c r="R313" s="337"/>
      <c r="S313" s="321"/>
      <c r="T313" s="321"/>
      <c r="U313" s="321"/>
      <c r="V313" s="321"/>
    </row>
    <row r="314">
      <c r="A314" s="585"/>
      <c r="B314" s="634" t="s">
        <v>197</v>
      </c>
      <c r="C314" s="634" t="s">
        <v>73</v>
      </c>
      <c r="D314" s="509"/>
      <c r="E314" s="509"/>
      <c r="F314" s="672"/>
      <c r="G314" s="635">
        <v>0.2</v>
      </c>
      <c r="H314" s="369">
        <v>2430.0</v>
      </c>
      <c r="I314" s="365"/>
      <c r="J314" s="365"/>
      <c r="K314" s="365"/>
      <c r="L314" s="365"/>
      <c r="M314" s="369">
        <v>2430.0</v>
      </c>
      <c r="N314" s="423"/>
      <c r="O314" s="423"/>
      <c r="P314" s="608"/>
      <c r="Q314" s="612">
        <f t="shared" si="28"/>
        <v>3800.3</v>
      </c>
      <c r="R314" s="337"/>
      <c r="S314" s="321"/>
      <c r="T314" s="321"/>
      <c r="U314" s="321"/>
      <c r="V314" s="321"/>
    </row>
    <row r="315">
      <c r="A315" s="610">
        <v>41859.0</v>
      </c>
      <c r="B315" s="617" t="s">
        <v>73</v>
      </c>
      <c r="C315" s="617" t="s">
        <v>524</v>
      </c>
      <c r="D315" s="617" t="s">
        <v>1322</v>
      </c>
      <c r="E315" s="618"/>
      <c r="F315" s="619"/>
      <c r="G315" s="620">
        <v>0.3</v>
      </c>
      <c r="H315" s="621"/>
      <c r="I315" s="621"/>
      <c r="J315" s="621"/>
      <c r="K315" s="621"/>
      <c r="L315" s="621"/>
      <c r="M315" s="621"/>
      <c r="N315" s="623" t="s">
        <v>1219</v>
      </c>
      <c r="O315" s="682"/>
      <c r="P315" s="624" t="s">
        <v>1430</v>
      </c>
      <c r="Q315" s="612">
        <f t="shared" si="28"/>
        <v>3800.6</v>
      </c>
      <c r="R315" s="337"/>
      <c r="S315" s="321"/>
      <c r="T315" s="321"/>
      <c r="U315" s="321"/>
      <c r="V315" s="321"/>
    </row>
    <row r="316">
      <c r="A316" s="585"/>
      <c r="B316" s="617" t="s">
        <v>524</v>
      </c>
      <c r="C316" s="617" t="s">
        <v>727</v>
      </c>
      <c r="D316" s="618"/>
      <c r="E316" s="618"/>
      <c r="F316" s="619"/>
      <c r="G316" s="620">
        <v>1.5</v>
      </c>
      <c r="H316" s="622" t="s">
        <v>1431</v>
      </c>
      <c r="I316" s="621"/>
      <c r="J316" s="621"/>
      <c r="K316" s="622">
        <v>47.0</v>
      </c>
      <c r="L316" s="621"/>
      <c r="M316" s="622" t="s">
        <v>1432</v>
      </c>
      <c r="N316" s="423"/>
      <c r="O316" s="423"/>
      <c r="P316" s="608"/>
      <c r="Q316" s="612">
        <f t="shared" si="28"/>
        <v>3802.1</v>
      </c>
      <c r="R316" s="337"/>
      <c r="S316" s="321"/>
      <c r="T316" s="321"/>
      <c r="U316" s="321"/>
      <c r="V316" s="321"/>
    </row>
    <row r="317">
      <c r="A317" s="585"/>
      <c r="B317" s="617" t="s">
        <v>727</v>
      </c>
      <c r="C317" s="617" t="s">
        <v>73</v>
      </c>
      <c r="D317" s="618"/>
      <c r="E317" s="618"/>
      <c r="F317" s="619"/>
      <c r="G317" s="620">
        <v>1.5</v>
      </c>
      <c r="H317" s="622">
        <v>2362.5</v>
      </c>
      <c r="I317" s="621"/>
      <c r="J317" s="621"/>
      <c r="K317" s="621"/>
      <c r="L317" s="621"/>
      <c r="M317" s="622">
        <v>2409.5</v>
      </c>
      <c r="N317" s="423"/>
      <c r="O317" s="423"/>
      <c r="P317" s="608"/>
      <c r="Q317" s="612">
        <f t="shared" si="28"/>
        <v>3803.6</v>
      </c>
      <c r="R317" s="337"/>
      <c r="S317" s="321"/>
      <c r="T317" s="321"/>
      <c r="U317" s="321"/>
      <c r="V317" s="321"/>
    </row>
    <row r="318">
      <c r="A318" s="610">
        <v>41859.0</v>
      </c>
      <c r="B318" s="354" t="s">
        <v>1433</v>
      </c>
      <c r="C318" s="354" t="s">
        <v>1434</v>
      </c>
      <c r="D318" s="354" t="s">
        <v>1435</v>
      </c>
      <c r="E318" s="321"/>
      <c r="F318" s="611"/>
      <c r="G318" s="596">
        <v>1.7</v>
      </c>
      <c r="H318" s="365"/>
      <c r="I318" s="365"/>
      <c r="J318" s="365"/>
      <c r="K318" s="365"/>
      <c r="L318" s="365"/>
      <c r="M318" s="365"/>
      <c r="N318" s="623" t="s">
        <v>1219</v>
      </c>
      <c r="O318" s="642"/>
      <c r="P318" s="624" t="s">
        <v>1436</v>
      </c>
      <c r="Q318" s="612">
        <f t="shared" si="28"/>
        <v>3805.3</v>
      </c>
      <c r="R318" s="337"/>
      <c r="S318" s="321"/>
      <c r="T318" s="321"/>
      <c r="U318" s="321"/>
      <c r="V318" s="321"/>
    </row>
    <row r="319">
      <c r="A319" s="585"/>
      <c r="B319" s="354" t="s">
        <v>1434</v>
      </c>
      <c r="C319" s="354" t="s">
        <v>1437</v>
      </c>
      <c r="D319" s="321"/>
      <c r="E319" s="321"/>
      <c r="F319" s="611"/>
      <c r="G319" s="596">
        <v>1.6</v>
      </c>
      <c r="H319" s="369" t="s">
        <v>1420</v>
      </c>
      <c r="I319" s="365"/>
      <c r="J319" s="365"/>
      <c r="K319" s="365"/>
      <c r="L319" s="365"/>
      <c r="M319" s="369" t="s">
        <v>1428</v>
      </c>
      <c r="N319" s="423"/>
      <c r="O319" s="423"/>
      <c r="P319" s="608"/>
      <c r="Q319" s="612">
        <f t="shared" si="28"/>
        <v>3806.9</v>
      </c>
      <c r="R319" s="337"/>
      <c r="S319" s="321"/>
      <c r="T319" s="321"/>
      <c r="U319" s="321"/>
      <c r="V319" s="321"/>
    </row>
    <row r="320">
      <c r="A320" s="585"/>
      <c r="B320" s="354" t="s">
        <v>1437</v>
      </c>
      <c r="C320" s="354" t="s">
        <v>1433</v>
      </c>
      <c r="D320" s="321"/>
      <c r="E320" s="321"/>
      <c r="F320" s="611"/>
      <c r="G320" s="596">
        <v>0.2</v>
      </c>
      <c r="H320" s="369">
        <v>2497.5</v>
      </c>
      <c r="I320" s="365"/>
      <c r="J320" s="365"/>
      <c r="K320" s="365"/>
      <c r="L320" s="365"/>
      <c r="M320" s="369">
        <v>2497.5</v>
      </c>
      <c r="N320" s="423"/>
      <c r="O320" s="423"/>
      <c r="P320" s="608"/>
      <c r="Q320" s="612">
        <f t="shared" si="28"/>
        <v>3807.1</v>
      </c>
      <c r="R320" s="337"/>
      <c r="S320" s="321"/>
      <c r="T320" s="321"/>
      <c r="U320" s="321"/>
      <c r="V320" s="321"/>
    </row>
    <row r="321">
      <c r="A321" s="610">
        <v>41860.0</v>
      </c>
      <c r="B321" s="617" t="s">
        <v>73</v>
      </c>
      <c r="C321" s="617" t="s">
        <v>524</v>
      </c>
      <c r="D321" s="617" t="s">
        <v>1322</v>
      </c>
      <c r="E321" s="618"/>
      <c r="F321" s="619"/>
      <c r="G321" s="620">
        <v>0.3</v>
      </c>
      <c r="H321" s="621"/>
      <c r="I321" s="621"/>
      <c r="J321" s="621"/>
      <c r="K321" s="621"/>
      <c r="L321" s="621"/>
      <c r="M321" s="621"/>
      <c r="N321" s="623" t="s">
        <v>1219</v>
      </c>
      <c r="O321" s="682"/>
      <c r="P321" s="624" t="s">
        <v>1438</v>
      </c>
      <c r="Q321" s="612">
        <f t="shared" si="28"/>
        <v>3807.4</v>
      </c>
      <c r="R321" s="337"/>
      <c r="S321" s="321"/>
      <c r="T321" s="321"/>
      <c r="U321" s="321"/>
      <c r="V321" s="321"/>
    </row>
    <row r="322">
      <c r="A322" s="585"/>
      <c r="B322" s="617" t="s">
        <v>524</v>
      </c>
      <c r="C322" s="617" t="s">
        <v>727</v>
      </c>
      <c r="D322" s="618"/>
      <c r="E322" s="618"/>
      <c r="F322" s="619"/>
      <c r="G322" s="620">
        <v>1.5</v>
      </c>
      <c r="H322" s="622" t="s">
        <v>1431</v>
      </c>
      <c r="I322" s="621"/>
      <c r="J322" s="621"/>
      <c r="K322" s="622">
        <v>7.0</v>
      </c>
      <c r="L322" s="621"/>
      <c r="M322" s="622" t="s">
        <v>1439</v>
      </c>
      <c r="N322" s="638"/>
      <c r="O322" s="423"/>
      <c r="P322" s="608"/>
      <c r="Q322" s="612">
        <f t="shared" si="28"/>
        <v>3808.9</v>
      </c>
      <c r="R322" s="337"/>
      <c r="S322" s="321"/>
      <c r="T322" s="321"/>
      <c r="U322" s="321"/>
      <c r="V322" s="321"/>
    </row>
    <row r="323">
      <c r="A323" s="585"/>
      <c r="B323" s="617" t="s">
        <v>727</v>
      </c>
      <c r="C323" s="617" t="s">
        <v>73</v>
      </c>
      <c r="D323" s="618"/>
      <c r="E323" s="618"/>
      <c r="F323" s="619"/>
      <c r="G323" s="620">
        <v>1.5</v>
      </c>
      <c r="H323" s="622">
        <v>2362.5</v>
      </c>
      <c r="I323" s="621"/>
      <c r="J323" s="621"/>
      <c r="K323" s="621"/>
      <c r="L323" s="621"/>
      <c r="M323" s="622">
        <v>2369.0</v>
      </c>
      <c r="N323" s="423"/>
      <c r="O323" s="423"/>
      <c r="P323" s="608"/>
      <c r="Q323" s="612">
        <f t="shared" si="28"/>
        <v>3810.4</v>
      </c>
      <c r="R323" s="337"/>
      <c r="S323" s="321"/>
      <c r="T323" s="321"/>
      <c r="U323" s="321"/>
      <c r="V323" s="321"/>
    </row>
    <row r="324">
      <c r="A324" s="610">
        <v>41862.0</v>
      </c>
      <c r="B324" s="634" t="s">
        <v>73</v>
      </c>
      <c r="C324" s="634" t="s">
        <v>517</v>
      </c>
      <c r="D324" s="634" t="s">
        <v>1322</v>
      </c>
      <c r="E324" s="509"/>
      <c r="F324" s="672"/>
      <c r="G324" s="635">
        <v>0.3</v>
      </c>
      <c r="H324" s="365"/>
      <c r="I324" s="365"/>
      <c r="J324" s="365"/>
      <c r="K324" s="365"/>
      <c r="L324" s="365"/>
      <c r="M324" s="365"/>
      <c r="N324" s="623" t="s">
        <v>1219</v>
      </c>
      <c r="O324" s="682"/>
      <c r="P324" s="624" t="s">
        <v>1440</v>
      </c>
      <c r="Q324" s="612">
        <f t="shared" si="28"/>
        <v>3810.7</v>
      </c>
      <c r="R324" s="337"/>
      <c r="S324" s="321"/>
      <c r="T324" s="321"/>
      <c r="U324" s="321"/>
      <c r="V324" s="321"/>
    </row>
    <row r="325">
      <c r="A325" s="629"/>
      <c r="B325" s="676" t="s">
        <v>517</v>
      </c>
      <c r="C325" s="676" t="s">
        <v>550</v>
      </c>
      <c r="D325" s="242"/>
      <c r="E325" s="242"/>
      <c r="F325" s="242"/>
      <c r="G325" s="677">
        <v>0.7</v>
      </c>
      <c r="H325" s="365"/>
      <c r="I325" s="365"/>
      <c r="J325" s="365"/>
      <c r="K325" s="365"/>
      <c r="L325" s="365"/>
      <c r="M325" s="365"/>
      <c r="N325" s="423"/>
      <c r="O325" s="423"/>
      <c r="P325" s="608"/>
      <c r="Q325" s="612">
        <f t="shared" si="28"/>
        <v>3811.4</v>
      </c>
      <c r="R325" s="625">
        <v>20.0</v>
      </c>
      <c r="S325" s="354">
        <v>131.7</v>
      </c>
      <c r="T325" s="365">
        <f t="shared" ref="T325:T326" si="29">S325/R325</f>
        <v>6.585</v>
      </c>
      <c r="U325" s="354">
        <v>5.49</v>
      </c>
      <c r="V325" s="626">
        <f t="shared" ref="V325:V326" si="30">(T325-U325)*R325</f>
        <v>21.9</v>
      </c>
    </row>
    <row r="326">
      <c r="A326" s="585"/>
      <c r="B326" s="634" t="s">
        <v>550</v>
      </c>
      <c r="C326" s="634" t="s">
        <v>727</v>
      </c>
      <c r="D326" s="509"/>
      <c r="E326" s="509"/>
      <c r="F326" s="672"/>
      <c r="G326" s="635">
        <v>2.0</v>
      </c>
      <c r="H326" s="369" t="s">
        <v>1424</v>
      </c>
      <c r="I326" s="365"/>
      <c r="J326" s="365"/>
      <c r="K326" s="369">
        <v>7.0</v>
      </c>
      <c r="L326" s="365"/>
      <c r="M326" s="369" t="s">
        <v>1441</v>
      </c>
      <c r="N326" s="423"/>
      <c r="O326" s="423"/>
      <c r="P326" s="608"/>
      <c r="Q326" s="612">
        <f t="shared" si="28"/>
        <v>3813.4</v>
      </c>
      <c r="R326" s="625">
        <v>35.0</v>
      </c>
      <c r="S326" s="354">
        <v>222.61</v>
      </c>
      <c r="T326" s="365">
        <f t="shared" si="29"/>
        <v>6.360285714</v>
      </c>
      <c r="U326" s="354">
        <v>5.49</v>
      </c>
      <c r="V326" s="626">
        <f t="shared" si="30"/>
        <v>30.46</v>
      </c>
    </row>
    <row r="327">
      <c r="A327" s="585"/>
      <c r="B327" s="634" t="s">
        <v>727</v>
      </c>
      <c r="C327" s="634" t="s">
        <v>73</v>
      </c>
      <c r="D327" s="509"/>
      <c r="E327" s="509"/>
      <c r="F327" s="672"/>
      <c r="G327" s="635">
        <v>1.6</v>
      </c>
      <c r="H327" s="369">
        <v>3240.0</v>
      </c>
      <c r="I327" s="365"/>
      <c r="J327" s="365"/>
      <c r="K327" s="365"/>
      <c r="L327" s="365"/>
      <c r="M327" s="369">
        <v>3247.0</v>
      </c>
      <c r="N327" s="423"/>
      <c r="O327" s="423"/>
      <c r="P327" s="608"/>
      <c r="Q327" s="612">
        <f t="shared" si="28"/>
        <v>3815</v>
      </c>
      <c r="R327" s="337"/>
      <c r="S327" s="321"/>
      <c r="T327" s="321"/>
      <c r="U327" s="321"/>
      <c r="V327" s="321"/>
    </row>
    <row r="328">
      <c r="A328" s="610">
        <v>41862.0</v>
      </c>
      <c r="B328" s="617" t="s">
        <v>73</v>
      </c>
      <c r="C328" s="617" t="s">
        <v>197</v>
      </c>
      <c r="D328" s="617" t="s">
        <v>1355</v>
      </c>
      <c r="E328" s="618"/>
      <c r="F328" s="619"/>
      <c r="G328" s="620">
        <v>0.3</v>
      </c>
      <c r="H328" s="621"/>
      <c r="I328" s="621"/>
      <c r="J328" s="621"/>
      <c r="K328" s="621"/>
      <c r="L328" s="621"/>
      <c r="M328" s="621"/>
      <c r="N328" s="669" t="s">
        <v>1222</v>
      </c>
      <c r="O328" s="652">
        <v>325.0</v>
      </c>
      <c r="P328" s="624" t="s">
        <v>1442</v>
      </c>
      <c r="Q328" s="612">
        <f t="shared" si="28"/>
        <v>3815.3</v>
      </c>
      <c r="R328" s="625">
        <v>30.0</v>
      </c>
      <c r="S328" s="354">
        <v>192.67</v>
      </c>
      <c r="T328" s="365">
        <f>S328/R328</f>
        <v>6.422333333</v>
      </c>
      <c r="U328" s="354">
        <v>5.49</v>
      </c>
      <c r="V328" s="626">
        <f>(T328-U328)*R328</f>
        <v>27.97</v>
      </c>
    </row>
    <row r="329">
      <c r="A329" s="585"/>
      <c r="B329" s="630" t="s">
        <v>197</v>
      </c>
      <c r="C329" s="630" t="s">
        <v>630</v>
      </c>
      <c r="D329" s="631"/>
      <c r="E329" s="631"/>
      <c r="F329" s="631"/>
      <c r="G329" s="632">
        <v>1.6</v>
      </c>
      <c r="H329" s="621"/>
      <c r="I329" s="621"/>
      <c r="J329" s="621"/>
      <c r="K329" s="621"/>
      <c r="L329" s="621"/>
      <c r="M329" s="621"/>
      <c r="N329" s="423"/>
      <c r="O329" s="423"/>
      <c r="P329" s="608"/>
      <c r="Q329" s="612">
        <f t="shared" si="28"/>
        <v>3816.9</v>
      </c>
      <c r="R329" s="337"/>
      <c r="S329" s="321"/>
      <c r="T329" s="321"/>
      <c r="U329" s="321"/>
      <c r="V329" s="321"/>
    </row>
    <row r="330">
      <c r="A330" s="585"/>
      <c r="B330" s="617" t="s">
        <v>630</v>
      </c>
      <c r="C330" s="617" t="s">
        <v>197</v>
      </c>
      <c r="D330" s="618"/>
      <c r="E330" s="618"/>
      <c r="F330" s="619"/>
      <c r="G330" s="620">
        <v>1.6</v>
      </c>
      <c r="H330" s="622" t="s">
        <v>1443</v>
      </c>
      <c r="I330" s="621"/>
      <c r="J330" s="621"/>
      <c r="K330" s="621"/>
      <c r="L330" s="621"/>
      <c r="M330" s="622" t="s">
        <v>1444</v>
      </c>
      <c r="N330" s="423"/>
      <c r="O330" s="423"/>
      <c r="P330" s="608"/>
      <c r="Q330" s="612">
        <f t="shared" si="28"/>
        <v>3818.5</v>
      </c>
      <c r="R330" s="337"/>
      <c r="S330" s="321"/>
      <c r="T330" s="321"/>
      <c r="U330" s="321"/>
      <c r="V330" s="321"/>
    </row>
    <row r="331">
      <c r="A331" s="585"/>
      <c r="B331" s="617" t="s">
        <v>197</v>
      </c>
      <c r="C331" s="617" t="s">
        <v>73</v>
      </c>
      <c r="D331" s="618"/>
      <c r="E331" s="618"/>
      <c r="F331" s="619"/>
      <c r="G331" s="620">
        <v>0.2</v>
      </c>
      <c r="H331" s="622">
        <v>2632.5</v>
      </c>
      <c r="I331" s="622">
        <v>30.0</v>
      </c>
      <c r="J331" s="621"/>
      <c r="K331" s="621"/>
      <c r="L331" s="621"/>
      <c r="M331" s="622">
        <v>2662.5</v>
      </c>
      <c r="N331" s="423"/>
      <c r="O331" s="423"/>
      <c r="P331" s="608"/>
      <c r="Q331" s="612">
        <f t="shared" si="28"/>
        <v>3818.7</v>
      </c>
      <c r="R331" s="337"/>
      <c r="S331" s="321"/>
      <c r="T331" s="321"/>
      <c r="U331" s="321"/>
      <c r="V331" s="321"/>
    </row>
    <row r="332">
      <c r="A332" s="610">
        <v>41863.0</v>
      </c>
      <c r="B332" s="354" t="s">
        <v>73</v>
      </c>
      <c r="C332" s="354" t="s">
        <v>197</v>
      </c>
      <c r="D332" s="354" t="s">
        <v>1362</v>
      </c>
      <c r="E332" s="321"/>
      <c r="F332" s="611"/>
      <c r="G332" s="596">
        <v>0.2</v>
      </c>
      <c r="H332" s="365"/>
      <c r="I332" s="365"/>
      <c r="J332" s="365"/>
      <c r="K332" s="365"/>
      <c r="L332" s="365"/>
      <c r="M332" s="365"/>
      <c r="N332" s="623" t="s">
        <v>1219</v>
      </c>
      <c r="O332" s="682"/>
      <c r="P332" s="624" t="s">
        <v>1445</v>
      </c>
      <c r="Q332" s="612">
        <f t="shared" si="28"/>
        <v>3818.9</v>
      </c>
      <c r="R332" s="337"/>
      <c r="S332" s="321"/>
      <c r="T332" s="321"/>
      <c r="U332" s="321"/>
      <c r="V332" s="321"/>
    </row>
    <row r="333">
      <c r="A333" s="585"/>
      <c r="B333" s="354" t="s">
        <v>197</v>
      </c>
      <c r="C333" s="354" t="s">
        <v>1414</v>
      </c>
      <c r="D333" s="321"/>
      <c r="E333" s="321"/>
      <c r="F333" s="611"/>
      <c r="G333" s="596">
        <v>2.0</v>
      </c>
      <c r="H333" s="365"/>
      <c r="I333" s="365"/>
      <c r="J333" s="365"/>
      <c r="K333" s="365"/>
      <c r="L333" s="365"/>
      <c r="M333" s="365"/>
      <c r="N333" s="423"/>
      <c r="O333" s="423"/>
      <c r="P333" s="608"/>
      <c r="Q333" s="612">
        <f t="shared" si="28"/>
        <v>3820.9</v>
      </c>
      <c r="R333" s="625">
        <v>20.0</v>
      </c>
      <c r="S333" s="354">
        <v>118.83</v>
      </c>
      <c r="T333" s="365">
        <f>S333/R333</f>
        <v>5.9415</v>
      </c>
      <c r="U333" s="354">
        <v>5.49</v>
      </c>
      <c r="V333" s="626">
        <f>(T333-U333)*R333</f>
        <v>9.03</v>
      </c>
    </row>
    <row r="334">
      <c r="A334" s="585"/>
      <c r="B334" s="354" t="s">
        <v>1414</v>
      </c>
      <c r="C334" s="354" t="s">
        <v>559</v>
      </c>
      <c r="D334" s="321"/>
      <c r="E334" s="321"/>
      <c r="F334" s="611"/>
      <c r="G334" s="596">
        <v>0.5</v>
      </c>
      <c r="H334" s="365"/>
      <c r="I334" s="365"/>
      <c r="J334" s="365"/>
      <c r="K334" s="365"/>
      <c r="L334" s="365"/>
      <c r="M334" s="365"/>
      <c r="N334" s="423"/>
      <c r="O334" s="423"/>
      <c r="P334" s="608"/>
      <c r="Q334" s="612">
        <f t="shared" si="28"/>
        <v>3821.4</v>
      </c>
      <c r="R334" s="337"/>
      <c r="S334" s="321"/>
      <c r="T334" s="321"/>
      <c r="U334" s="321"/>
      <c r="V334" s="321"/>
    </row>
    <row r="335">
      <c r="A335" s="585"/>
      <c r="B335" s="354" t="s">
        <v>559</v>
      </c>
      <c r="C335" s="354" t="s">
        <v>197</v>
      </c>
      <c r="D335" s="321"/>
      <c r="E335" s="321"/>
      <c r="F335" s="611"/>
      <c r="G335" s="596">
        <v>1.4</v>
      </c>
      <c r="H335" s="369" t="s">
        <v>1415</v>
      </c>
      <c r="I335" s="365"/>
      <c r="J335" s="365"/>
      <c r="K335" s="365"/>
      <c r="L335" s="365"/>
      <c r="M335" s="369" t="s">
        <v>1446</v>
      </c>
      <c r="N335" s="423"/>
      <c r="O335" s="423"/>
      <c r="P335" s="608"/>
      <c r="Q335" s="612">
        <f t="shared" si="28"/>
        <v>3822.8</v>
      </c>
      <c r="R335" s="337"/>
      <c r="S335" s="321"/>
      <c r="T335" s="321"/>
      <c r="U335" s="321"/>
      <c r="V335" s="321"/>
    </row>
    <row r="336">
      <c r="A336" s="585"/>
      <c r="B336" s="354" t="s">
        <v>197</v>
      </c>
      <c r="C336" s="354" t="s">
        <v>73</v>
      </c>
      <c r="D336" s="321"/>
      <c r="E336" s="321"/>
      <c r="F336" s="611"/>
      <c r="G336" s="596">
        <v>0.1</v>
      </c>
      <c r="H336" s="369">
        <v>2902.5</v>
      </c>
      <c r="I336" s="369">
        <v>10.0</v>
      </c>
      <c r="J336" s="365"/>
      <c r="K336" s="365"/>
      <c r="L336" s="365"/>
      <c r="M336" s="369">
        <v>2912.5</v>
      </c>
      <c r="N336" s="423"/>
      <c r="O336" s="423"/>
      <c r="P336" s="608"/>
      <c r="Q336" s="612">
        <f t="shared" si="28"/>
        <v>3822.9</v>
      </c>
      <c r="R336" s="337"/>
      <c r="S336" s="321"/>
      <c r="T336" s="321"/>
      <c r="U336" s="321"/>
      <c r="V336" s="321"/>
    </row>
    <row r="337">
      <c r="A337" s="610">
        <v>41864.0</v>
      </c>
      <c r="B337" s="617" t="s">
        <v>73</v>
      </c>
      <c r="C337" s="617" t="s">
        <v>197</v>
      </c>
      <c r="D337" s="617" t="s">
        <v>1355</v>
      </c>
      <c r="E337" s="618"/>
      <c r="F337" s="619"/>
      <c r="G337" s="620">
        <v>0.2</v>
      </c>
      <c r="H337" s="621"/>
      <c r="I337" s="621"/>
      <c r="J337" s="621"/>
      <c r="K337" s="621"/>
      <c r="L337" s="621"/>
      <c r="M337" s="621"/>
      <c r="N337" s="423"/>
      <c r="O337" s="423"/>
      <c r="P337" s="608"/>
      <c r="Q337" s="612">
        <f t="shared" si="28"/>
        <v>3823.1</v>
      </c>
      <c r="R337" s="337"/>
      <c r="S337" s="321"/>
      <c r="T337" s="365"/>
      <c r="U337" s="683">
        <v>5.09</v>
      </c>
      <c r="V337" s="626"/>
    </row>
    <row r="338">
      <c r="A338" s="629"/>
      <c r="B338" s="630" t="s">
        <v>197</v>
      </c>
      <c r="C338" s="630" t="s">
        <v>630</v>
      </c>
      <c r="D338" s="631"/>
      <c r="E338" s="631"/>
      <c r="F338" s="631"/>
      <c r="G338" s="620">
        <v>1.7</v>
      </c>
      <c r="H338" s="631"/>
      <c r="I338" s="631"/>
      <c r="J338" s="631"/>
      <c r="K338" s="631"/>
      <c r="L338" s="631"/>
      <c r="M338" s="631"/>
      <c r="N338" s="669" t="s">
        <v>1222</v>
      </c>
      <c r="O338" s="652">
        <v>325.0</v>
      </c>
      <c r="P338" s="624" t="s">
        <v>1447</v>
      </c>
      <c r="Q338" s="612">
        <f t="shared" si="28"/>
        <v>3824.8</v>
      </c>
      <c r="R338" s="337"/>
      <c r="S338" s="321"/>
      <c r="T338" s="321"/>
      <c r="U338" s="321"/>
      <c r="V338" s="321"/>
    </row>
    <row r="339">
      <c r="A339" s="585"/>
      <c r="B339" s="617" t="s">
        <v>630</v>
      </c>
      <c r="C339" s="617" t="s">
        <v>197</v>
      </c>
      <c r="D339" s="618"/>
      <c r="E339" s="618"/>
      <c r="F339" s="619"/>
      <c r="G339" s="620">
        <v>1.4</v>
      </c>
      <c r="H339" s="622" t="s">
        <v>1420</v>
      </c>
      <c r="I339" s="621"/>
      <c r="J339" s="621"/>
      <c r="K339" s="621"/>
      <c r="L339" s="621"/>
      <c r="M339" s="622" t="s">
        <v>1448</v>
      </c>
      <c r="N339" s="423"/>
      <c r="O339" s="423"/>
      <c r="P339" s="608"/>
      <c r="Q339" s="612">
        <f t="shared" si="28"/>
        <v>3826.2</v>
      </c>
      <c r="R339" s="337"/>
      <c r="S339" s="321"/>
      <c r="T339" s="321"/>
      <c r="U339" s="321"/>
      <c r="V339" s="321"/>
    </row>
    <row r="340">
      <c r="A340" s="585"/>
      <c r="B340" s="617" t="s">
        <v>197</v>
      </c>
      <c r="C340" s="617" t="s">
        <v>73</v>
      </c>
      <c r="D340" s="618"/>
      <c r="E340" s="618"/>
      <c r="F340" s="619"/>
      <c r="G340" s="620">
        <v>0.2</v>
      </c>
      <c r="H340" s="622">
        <v>2497.5</v>
      </c>
      <c r="I340" s="621"/>
      <c r="J340" s="621"/>
      <c r="K340" s="621"/>
      <c r="L340" s="621"/>
      <c r="M340" s="622">
        <v>2497.5</v>
      </c>
      <c r="N340" s="423"/>
      <c r="O340" s="423"/>
      <c r="P340" s="608"/>
      <c r="Q340" s="612">
        <f t="shared" si="28"/>
        <v>3826.4</v>
      </c>
      <c r="R340" s="337"/>
      <c r="S340" s="321"/>
      <c r="T340" s="321"/>
      <c r="U340" s="321"/>
      <c r="V340" s="321"/>
    </row>
    <row r="341">
      <c r="A341" s="610">
        <v>41865.0</v>
      </c>
      <c r="B341" s="634" t="s">
        <v>73</v>
      </c>
      <c r="C341" s="634" t="s">
        <v>517</v>
      </c>
      <c r="D341" s="634" t="s">
        <v>1449</v>
      </c>
      <c r="E341" s="509"/>
      <c r="F341" s="635">
        <v>0.2</v>
      </c>
      <c r="G341" s="672"/>
      <c r="H341" s="365"/>
      <c r="I341" s="365"/>
      <c r="J341" s="365"/>
      <c r="K341" s="365"/>
      <c r="L341" s="365"/>
      <c r="M341" s="365"/>
      <c r="N341" s="423"/>
      <c r="O341" s="423"/>
      <c r="P341" s="608"/>
      <c r="Q341" s="612">
        <f t="shared" si="28"/>
        <v>3826.6</v>
      </c>
      <c r="R341" s="337"/>
      <c r="S341" s="321"/>
      <c r="T341" s="321"/>
      <c r="U341" s="321"/>
      <c r="V341" s="321"/>
    </row>
    <row r="342">
      <c r="A342" s="603" t="s">
        <v>1411</v>
      </c>
      <c r="E342" s="509"/>
      <c r="F342" s="672"/>
      <c r="H342" s="365"/>
      <c r="I342" s="365"/>
      <c r="J342" s="365"/>
      <c r="K342" s="365"/>
      <c r="L342" s="365"/>
      <c r="M342" s="365"/>
      <c r="N342" s="423"/>
      <c r="O342" s="423"/>
      <c r="P342" s="608"/>
      <c r="Q342" s="612">
        <f t="shared" si="28"/>
        <v>3826.6</v>
      </c>
      <c r="R342" s="337"/>
      <c r="S342" s="321"/>
      <c r="T342" s="321"/>
      <c r="U342" s="321"/>
      <c r="V342" s="321"/>
    </row>
    <row r="343">
      <c r="A343" s="610">
        <v>41871.0</v>
      </c>
      <c r="B343" s="634" t="s">
        <v>517</v>
      </c>
      <c r="C343" s="634" t="s">
        <v>73</v>
      </c>
      <c r="D343" s="634" t="s">
        <v>1225</v>
      </c>
      <c r="E343" s="509"/>
      <c r="F343" s="635">
        <v>0.2</v>
      </c>
      <c r="H343" s="365"/>
      <c r="I343" s="365"/>
      <c r="J343" s="365"/>
      <c r="K343" s="365"/>
      <c r="L343" s="365"/>
      <c r="M343" s="365"/>
      <c r="N343" s="423"/>
      <c r="O343" s="423"/>
      <c r="P343" s="608"/>
      <c r="Q343" s="612">
        <f t="shared" si="28"/>
        <v>3826.8</v>
      </c>
      <c r="R343" s="337"/>
      <c r="S343" s="321"/>
      <c r="T343" s="321"/>
      <c r="U343" s="321"/>
      <c r="V343" s="321"/>
    </row>
    <row r="344">
      <c r="A344" s="610">
        <v>41871.0</v>
      </c>
      <c r="B344" s="617" t="s">
        <v>73</v>
      </c>
      <c r="C344" s="617" t="s">
        <v>197</v>
      </c>
      <c r="D344" s="617" t="s">
        <v>1355</v>
      </c>
      <c r="E344" s="618"/>
      <c r="F344" s="619"/>
      <c r="G344" s="620">
        <v>0.2</v>
      </c>
      <c r="H344" s="621"/>
      <c r="I344" s="621"/>
      <c r="J344" s="621"/>
      <c r="K344" s="621"/>
      <c r="L344" s="621"/>
      <c r="M344" s="621"/>
      <c r="N344" s="669" t="s">
        <v>1222</v>
      </c>
      <c r="O344" s="652">
        <v>325.0</v>
      </c>
      <c r="P344" s="624" t="s">
        <v>1450</v>
      </c>
      <c r="Q344" s="612">
        <f t="shared" si="28"/>
        <v>3827</v>
      </c>
      <c r="R344" s="337"/>
      <c r="S344" s="321"/>
      <c r="T344" s="321"/>
      <c r="U344" s="321"/>
      <c r="V344" s="321"/>
    </row>
    <row r="345">
      <c r="A345" s="585"/>
      <c r="B345" s="630" t="s">
        <v>197</v>
      </c>
      <c r="C345" s="630" t="s">
        <v>630</v>
      </c>
      <c r="D345" s="631"/>
      <c r="E345" s="631"/>
      <c r="F345" s="631"/>
      <c r="G345" s="620">
        <v>1.6</v>
      </c>
      <c r="H345" s="621"/>
      <c r="I345" s="621"/>
      <c r="J345" s="621"/>
      <c r="K345" s="621"/>
      <c r="L345" s="621"/>
      <c r="M345" s="621"/>
      <c r="N345" s="423"/>
      <c r="O345" s="423"/>
      <c r="P345" s="608"/>
      <c r="Q345" s="612">
        <f t="shared" si="28"/>
        <v>3828.6</v>
      </c>
      <c r="R345" s="337"/>
      <c r="S345" s="321"/>
      <c r="T345" s="321"/>
      <c r="U345" s="321"/>
      <c r="V345" s="321"/>
    </row>
    <row r="346">
      <c r="A346" s="585"/>
      <c r="B346" s="617" t="s">
        <v>630</v>
      </c>
      <c r="C346" s="617" t="s">
        <v>197</v>
      </c>
      <c r="D346" s="618"/>
      <c r="E346" s="618"/>
      <c r="F346" s="619"/>
      <c r="G346" s="620">
        <v>1.5</v>
      </c>
      <c r="H346" s="622" t="s">
        <v>1420</v>
      </c>
      <c r="I346" s="621"/>
      <c r="J346" s="621"/>
      <c r="K346" s="621"/>
      <c r="L346" s="621"/>
      <c r="M346" s="622" t="s">
        <v>1451</v>
      </c>
      <c r="N346" s="423"/>
      <c r="O346" s="423"/>
      <c r="P346" s="608"/>
      <c r="Q346" s="612">
        <f t="shared" si="28"/>
        <v>3830.1</v>
      </c>
      <c r="R346" s="337"/>
      <c r="S346" s="321"/>
      <c r="T346" s="321"/>
      <c r="U346" s="321"/>
      <c r="V346" s="321"/>
    </row>
    <row r="347">
      <c r="A347" s="585"/>
      <c r="B347" s="617" t="s">
        <v>197</v>
      </c>
      <c r="C347" s="617" t="s">
        <v>73</v>
      </c>
      <c r="D347" s="618"/>
      <c r="E347" s="618"/>
      <c r="F347" s="619"/>
      <c r="G347" s="620">
        <v>0.2</v>
      </c>
      <c r="H347" s="622">
        <v>2497.5</v>
      </c>
      <c r="I347" s="621"/>
      <c r="J347" s="621"/>
      <c r="K347" s="621"/>
      <c r="L347" s="621"/>
      <c r="M347" s="622">
        <v>2497.5</v>
      </c>
      <c r="N347" s="423"/>
      <c r="O347" s="423"/>
      <c r="P347" s="608"/>
      <c r="Q347" s="612">
        <f t="shared" si="28"/>
        <v>3830.3</v>
      </c>
      <c r="R347" s="337"/>
      <c r="S347" s="321"/>
      <c r="T347" s="321"/>
      <c r="U347" s="321"/>
      <c r="V347" s="321"/>
    </row>
    <row r="348">
      <c r="A348" s="610">
        <v>41872.0</v>
      </c>
      <c r="B348" s="634" t="s">
        <v>73</v>
      </c>
      <c r="C348" s="634" t="s">
        <v>197</v>
      </c>
      <c r="D348" s="634" t="s">
        <v>1452</v>
      </c>
      <c r="E348" s="509"/>
      <c r="F348" s="672"/>
      <c r="G348" s="635">
        <v>0.4</v>
      </c>
      <c r="H348" s="365"/>
      <c r="I348" s="365"/>
      <c r="J348" s="365"/>
      <c r="K348" s="365"/>
      <c r="L348" s="365"/>
      <c r="M348" s="365"/>
      <c r="N348" s="639" t="s">
        <v>1233</v>
      </c>
      <c r="O348" s="639">
        <v>325.0</v>
      </c>
      <c r="P348" s="624" t="s">
        <v>1453</v>
      </c>
      <c r="Q348" s="612">
        <f t="shared" si="28"/>
        <v>3830.7</v>
      </c>
      <c r="R348" s="625">
        <v>86.1</v>
      </c>
      <c r="S348" s="354">
        <v>552.99</v>
      </c>
      <c r="T348" s="365">
        <f>S348/R348</f>
        <v>6.422648084</v>
      </c>
      <c r="U348" s="354">
        <v>5.09</v>
      </c>
      <c r="V348" s="626">
        <f>(T348-U348)*R348</f>
        <v>114.741</v>
      </c>
    </row>
    <row r="349">
      <c r="A349" s="585"/>
      <c r="B349" s="634" t="s">
        <v>197</v>
      </c>
      <c r="C349" s="634" t="s">
        <v>630</v>
      </c>
      <c r="D349" s="509"/>
      <c r="E349" s="509"/>
      <c r="F349" s="672"/>
      <c r="G349" s="635">
        <v>1.8</v>
      </c>
      <c r="H349" s="365"/>
      <c r="I349" s="365"/>
      <c r="J349" s="365"/>
      <c r="K349" s="365"/>
      <c r="L349" s="365"/>
      <c r="M349" s="365"/>
      <c r="N349" s="423"/>
      <c r="O349" s="423"/>
      <c r="P349" s="608"/>
      <c r="Q349" s="612">
        <f t="shared" si="28"/>
        <v>3832.5</v>
      </c>
      <c r="R349" s="337"/>
      <c r="S349" s="321"/>
      <c r="T349" s="321"/>
      <c r="U349" s="321"/>
      <c r="V349" s="321"/>
    </row>
    <row r="350">
      <c r="A350" s="585"/>
      <c r="B350" s="634" t="s">
        <v>630</v>
      </c>
      <c r="C350" s="634" t="s">
        <v>197</v>
      </c>
      <c r="D350" s="509"/>
      <c r="E350" s="509"/>
      <c r="F350" s="672"/>
      <c r="G350" s="635">
        <v>1.4</v>
      </c>
      <c r="H350" s="369" t="s">
        <v>1443</v>
      </c>
      <c r="I350" s="365"/>
      <c r="J350" s="365"/>
      <c r="K350" s="365"/>
      <c r="L350" s="365"/>
      <c r="M350" s="369" t="s">
        <v>1454</v>
      </c>
      <c r="N350" s="423"/>
      <c r="O350" s="423"/>
      <c r="P350" s="608"/>
      <c r="Q350" s="612">
        <f t="shared" si="28"/>
        <v>3833.9</v>
      </c>
      <c r="R350" s="337"/>
      <c r="S350" s="321"/>
      <c r="T350" s="321"/>
      <c r="U350" s="321"/>
      <c r="V350" s="321"/>
    </row>
    <row r="351">
      <c r="A351" s="585"/>
      <c r="B351" s="634" t="s">
        <v>197</v>
      </c>
      <c r="C351" s="634" t="s">
        <v>73</v>
      </c>
      <c r="D351" s="509"/>
      <c r="E351" s="509"/>
      <c r="F351" s="672"/>
      <c r="G351" s="635">
        <v>0.1</v>
      </c>
      <c r="H351" s="369">
        <v>2632.5</v>
      </c>
      <c r="I351" s="369">
        <v>30.0</v>
      </c>
      <c r="J351" s="365"/>
      <c r="K351" s="365"/>
      <c r="L351" s="365"/>
      <c r="M351" s="369">
        <v>2662.0</v>
      </c>
      <c r="N351" s="423"/>
      <c r="O351" s="423"/>
      <c r="P351" s="608"/>
      <c r="Q351" s="612">
        <f t="shared" si="28"/>
        <v>3834</v>
      </c>
      <c r="R351" s="337"/>
      <c r="S351" s="321"/>
      <c r="T351" s="321"/>
      <c r="U351" s="321"/>
      <c r="V351" s="321"/>
    </row>
    <row r="352">
      <c r="A352" s="610">
        <v>41873.0</v>
      </c>
      <c r="B352" s="617" t="s">
        <v>73</v>
      </c>
      <c r="C352" s="617" t="s">
        <v>197</v>
      </c>
      <c r="D352" s="617" t="s">
        <v>1355</v>
      </c>
      <c r="E352" s="618"/>
      <c r="F352" s="619"/>
      <c r="G352" s="620">
        <v>0.3</v>
      </c>
      <c r="H352" s="621"/>
      <c r="I352" s="621"/>
      <c r="J352" s="621"/>
      <c r="K352" s="621"/>
      <c r="L352" s="621"/>
      <c r="M352" s="621"/>
      <c r="N352" s="669" t="s">
        <v>1222</v>
      </c>
      <c r="O352" s="652">
        <v>325.0</v>
      </c>
      <c r="P352" s="624" t="s">
        <v>1455</v>
      </c>
      <c r="Q352" s="612">
        <f t="shared" si="28"/>
        <v>3834.3</v>
      </c>
      <c r="R352" s="337"/>
      <c r="S352" s="321"/>
      <c r="T352" s="321"/>
      <c r="U352" s="321"/>
      <c r="V352" s="321"/>
    </row>
    <row r="353">
      <c r="A353" s="585"/>
      <c r="B353" s="630" t="s">
        <v>197</v>
      </c>
      <c r="C353" s="630" t="s">
        <v>630</v>
      </c>
      <c r="D353" s="631"/>
      <c r="E353" s="618"/>
      <c r="F353" s="619"/>
      <c r="G353" s="620">
        <v>1.8</v>
      </c>
      <c r="H353" s="621"/>
      <c r="I353" s="621"/>
      <c r="J353" s="621"/>
      <c r="K353" s="621"/>
      <c r="L353" s="621"/>
      <c r="M353" s="621"/>
      <c r="N353" s="423"/>
      <c r="O353" s="423"/>
      <c r="P353" s="608"/>
      <c r="Q353" s="612">
        <f t="shared" si="28"/>
        <v>3836.1</v>
      </c>
      <c r="R353" s="337"/>
      <c r="S353" s="321"/>
      <c r="T353" s="321"/>
      <c r="U353" s="321"/>
      <c r="V353" s="321"/>
    </row>
    <row r="354">
      <c r="A354" s="585"/>
      <c r="B354" s="617" t="s">
        <v>630</v>
      </c>
      <c r="C354" s="617" t="s">
        <v>197</v>
      </c>
      <c r="D354" s="618"/>
      <c r="E354" s="618"/>
      <c r="F354" s="619"/>
      <c r="G354" s="620">
        <v>1.4</v>
      </c>
      <c r="H354" s="622" t="s">
        <v>1443</v>
      </c>
      <c r="I354" s="621"/>
      <c r="J354" s="621"/>
      <c r="K354" s="621"/>
      <c r="L354" s="621"/>
      <c r="M354" s="622" t="s">
        <v>1456</v>
      </c>
      <c r="N354" s="423"/>
      <c r="O354" s="423"/>
      <c r="P354" s="608"/>
      <c r="Q354" s="612">
        <f t="shared" si="28"/>
        <v>3837.5</v>
      </c>
      <c r="R354" s="337"/>
      <c r="S354" s="321"/>
      <c r="T354" s="321"/>
      <c r="U354" s="321"/>
      <c r="V354" s="321"/>
    </row>
    <row r="355">
      <c r="A355" s="585"/>
      <c r="B355" s="617" t="s">
        <v>197</v>
      </c>
      <c r="C355" s="617" t="s">
        <v>73</v>
      </c>
      <c r="D355" s="618"/>
      <c r="E355" s="618"/>
      <c r="F355" s="619"/>
      <c r="G355" s="620">
        <v>0.2</v>
      </c>
      <c r="H355" s="622">
        <v>2632.5</v>
      </c>
      <c r="I355" s="621"/>
      <c r="J355" s="621"/>
      <c r="K355" s="621"/>
      <c r="L355" s="621"/>
      <c r="M355" s="622">
        <v>2632.5</v>
      </c>
      <c r="N355" s="423"/>
      <c r="O355" s="423"/>
      <c r="P355" s="608"/>
      <c r="Q355" s="612">
        <f t="shared" si="28"/>
        <v>3837.7</v>
      </c>
      <c r="R355" s="337"/>
      <c r="S355" s="321"/>
      <c r="T355" s="321"/>
      <c r="U355" s="321"/>
      <c r="V355" s="321"/>
    </row>
    <row r="356">
      <c r="A356" s="610">
        <v>41874.0</v>
      </c>
      <c r="B356" s="634" t="s">
        <v>73</v>
      </c>
      <c r="C356" s="634" t="s">
        <v>1457</v>
      </c>
      <c r="D356" s="634" t="s">
        <v>1278</v>
      </c>
      <c r="E356" s="509"/>
      <c r="F356" s="672"/>
      <c r="G356" s="635">
        <v>0.8</v>
      </c>
      <c r="H356" s="365"/>
      <c r="I356" s="365"/>
      <c r="J356" s="365"/>
      <c r="K356" s="365"/>
      <c r="L356" s="365"/>
      <c r="M356" s="365"/>
      <c r="N356" s="623" t="s">
        <v>1219</v>
      </c>
      <c r="O356" s="642"/>
      <c r="P356" s="684" t="s">
        <v>1458</v>
      </c>
      <c r="Q356" s="612">
        <f t="shared" si="28"/>
        <v>3838.5</v>
      </c>
      <c r="R356" s="337"/>
      <c r="S356" s="321"/>
      <c r="T356" s="321"/>
      <c r="U356" s="321"/>
      <c r="V356" s="321"/>
    </row>
    <row r="357">
      <c r="A357" s="585"/>
      <c r="B357" s="634" t="s">
        <v>1457</v>
      </c>
      <c r="C357" s="634" t="s">
        <v>524</v>
      </c>
      <c r="D357" s="509"/>
      <c r="E357" s="509"/>
      <c r="F357" s="672"/>
      <c r="G357" s="635">
        <v>0.8</v>
      </c>
      <c r="H357" s="365"/>
      <c r="I357" s="365"/>
      <c r="J357" s="365"/>
      <c r="K357" s="365"/>
      <c r="L357" s="365"/>
      <c r="M357" s="365"/>
      <c r="N357" s="423"/>
      <c r="O357" s="423"/>
      <c r="P357" s="608"/>
      <c r="Q357" s="612">
        <f t="shared" si="28"/>
        <v>3839.3</v>
      </c>
      <c r="R357" s="337"/>
      <c r="S357" s="321"/>
      <c r="T357" s="321"/>
      <c r="U357" s="321"/>
      <c r="V357" s="321"/>
    </row>
    <row r="358">
      <c r="A358" s="585"/>
      <c r="B358" s="634" t="s">
        <v>524</v>
      </c>
      <c r="C358" s="634" t="s">
        <v>1459</v>
      </c>
      <c r="D358" s="634" t="s">
        <v>1460</v>
      </c>
      <c r="E358" s="509"/>
      <c r="F358" s="672"/>
      <c r="G358" s="635">
        <v>1.7</v>
      </c>
      <c r="H358" s="365"/>
      <c r="I358" s="365"/>
      <c r="J358" s="369" t="s">
        <v>1461</v>
      </c>
      <c r="M358" s="365"/>
      <c r="N358" s="423"/>
      <c r="O358" s="423"/>
      <c r="P358" s="608"/>
      <c r="Q358" s="612">
        <f t="shared" si="28"/>
        <v>3841</v>
      </c>
      <c r="R358" s="625">
        <v>50.0</v>
      </c>
      <c r="S358" s="354">
        <v>300.0</v>
      </c>
      <c r="T358" s="365">
        <f>S358/R358</f>
        <v>6</v>
      </c>
      <c r="U358" s="354">
        <v>5.09</v>
      </c>
      <c r="V358" s="626">
        <f>(T358-U358)*R358</f>
        <v>45.5</v>
      </c>
    </row>
    <row r="359">
      <c r="A359" s="585"/>
      <c r="B359" s="634" t="s">
        <v>1459</v>
      </c>
      <c r="C359" s="634" t="s">
        <v>727</v>
      </c>
      <c r="D359" s="509"/>
      <c r="E359" s="509"/>
      <c r="F359" s="672"/>
      <c r="G359" s="635">
        <v>0.3</v>
      </c>
      <c r="H359" s="369" t="s">
        <v>1462</v>
      </c>
      <c r="I359" s="365"/>
      <c r="J359" s="365"/>
      <c r="K359" s="369">
        <v>7.0</v>
      </c>
      <c r="L359" s="365"/>
      <c r="M359" s="369" t="s">
        <v>1463</v>
      </c>
      <c r="N359" s="423"/>
      <c r="O359" s="423"/>
      <c r="P359" s="608"/>
      <c r="Q359" s="612">
        <f t="shared" si="28"/>
        <v>3841.3</v>
      </c>
      <c r="R359" s="337"/>
      <c r="S359" s="321"/>
      <c r="T359" s="354" t="s">
        <v>1464</v>
      </c>
    </row>
    <row r="360">
      <c r="A360" s="585"/>
      <c r="B360" s="634" t="s">
        <v>727</v>
      </c>
      <c r="C360" s="634" t="s">
        <v>73</v>
      </c>
      <c r="D360" s="509"/>
      <c r="E360" s="509"/>
      <c r="F360" s="672"/>
      <c r="G360" s="635">
        <v>1.5</v>
      </c>
      <c r="H360" s="369">
        <v>3712.5</v>
      </c>
      <c r="I360" s="369">
        <v>50.0</v>
      </c>
      <c r="J360" s="369">
        <v>200.0</v>
      </c>
      <c r="K360" s="365"/>
      <c r="L360" s="365"/>
      <c r="M360" s="369">
        <v>3969.5</v>
      </c>
      <c r="N360" s="423"/>
      <c r="O360" s="423"/>
      <c r="P360" s="608"/>
      <c r="Q360" s="612">
        <f t="shared" si="28"/>
        <v>3842.8</v>
      </c>
      <c r="R360" s="337"/>
      <c r="S360" s="321"/>
      <c r="T360" s="321"/>
      <c r="U360" s="321"/>
      <c r="V360" s="321"/>
    </row>
    <row r="361">
      <c r="A361" s="610">
        <v>41876.0</v>
      </c>
      <c r="B361" s="617" t="s">
        <v>73</v>
      </c>
      <c r="C361" s="617" t="s">
        <v>524</v>
      </c>
      <c r="D361" s="617" t="s">
        <v>1278</v>
      </c>
      <c r="E361" s="618"/>
      <c r="F361" s="619"/>
      <c r="G361" s="620">
        <v>0.2</v>
      </c>
      <c r="H361" s="621"/>
      <c r="I361" s="621"/>
      <c r="J361" s="621"/>
      <c r="K361" s="621"/>
      <c r="L361" s="621"/>
      <c r="M361" s="621"/>
      <c r="N361" s="623" t="s">
        <v>1219</v>
      </c>
      <c r="O361" s="642"/>
      <c r="P361" s="624" t="s">
        <v>1465</v>
      </c>
      <c r="Q361" s="612">
        <f t="shared" si="28"/>
        <v>3843</v>
      </c>
      <c r="R361" s="337"/>
      <c r="S361" s="321"/>
      <c r="T361" s="321"/>
      <c r="U361" s="321"/>
      <c r="V361" s="321"/>
    </row>
    <row r="362">
      <c r="A362" s="585"/>
      <c r="B362" s="617" t="s">
        <v>524</v>
      </c>
      <c r="C362" s="617" t="s">
        <v>727</v>
      </c>
      <c r="D362" s="618"/>
      <c r="E362" s="618"/>
      <c r="F362" s="619"/>
      <c r="G362" s="620">
        <v>1.6</v>
      </c>
      <c r="H362" s="622" t="s">
        <v>1427</v>
      </c>
      <c r="I362" s="621"/>
      <c r="J362" s="621"/>
      <c r="K362" s="621"/>
      <c r="L362" s="621"/>
      <c r="M362" s="622" t="s">
        <v>1466</v>
      </c>
      <c r="N362" s="423"/>
      <c r="O362" s="423"/>
      <c r="P362" s="608"/>
      <c r="Q362" s="612">
        <f t="shared" si="28"/>
        <v>3844.6</v>
      </c>
      <c r="R362" s="337"/>
      <c r="S362" s="321"/>
      <c r="T362" s="321"/>
      <c r="U362" s="321"/>
      <c r="V362" s="321"/>
    </row>
    <row r="363">
      <c r="A363" s="585"/>
      <c r="B363" s="617" t="s">
        <v>727</v>
      </c>
      <c r="C363" s="617" t="s">
        <v>73</v>
      </c>
      <c r="D363" s="618"/>
      <c r="E363" s="618"/>
      <c r="F363" s="619"/>
      <c r="G363" s="620">
        <v>1.6</v>
      </c>
      <c r="H363" s="622">
        <v>2430.0</v>
      </c>
      <c r="I363" s="621"/>
      <c r="J363" s="621"/>
      <c r="K363" s="622">
        <v>47.0</v>
      </c>
      <c r="L363" s="621"/>
      <c r="M363" s="622">
        <v>2477.0</v>
      </c>
      <c r="N363" s="423"/>
      <c r="O363" s="423"/>
      <c r="P363" s="608"/>
      <c r="Q363" s="612">
        <f t="shared" si="28"/>
        <v>3846.2</v>
      </c>
      <c r="R363" s="337"/>
      <c r="S363" s="321"/>
      <c r="T363" s="321"/>
      <c r="U363" s="321"/>
      <c r="V363" s="321"/>
    </row>
    <row r="364">
      <c r="A364" s="610">
        <v>41877.0</v>
      </c>
      <c r="B364" s="634" t="s">
        <v>73</v>
      </c>
      <c r="C364" s="634" t="s">
        <v>197</v>
      </c>
      <c r="D364" s="634" t="s">
        <v>1355</v>
      </c>
      <c r="E364" s="509"/>
      <c r="F364" s="672"/>
      <c r="G364" s="635">
        <v>0.2</v>
      </c>
      <c r="H364" s="365"/>
      <c r="I364" s="365"/>
      <c r="J364" s="365"/>
      <c r="K364" s="365"/>
      <c r="L364" s="365"/>
      <c r="M364" s="365"/>
      <c r="N364" s="669" t="s">
        <v>1222</v>
      </c>
      <c r="O364" s="652">
        <v>325.0</v>
      </c>
      <c r="P364" s="624" t="s">
        <v>1467</v>
      </c>
      <c r="Q364" s="612">
        <f t="shared" si="28"/>
        <v>3846.4</v>
      </c>
      <c r="R364" s="337"/>
      <c r="S364" s="321"/>
      <c r="T364" s="321"/>
      <c r="U364" s="321"/>
      <c r="V364" s="321"/>
    </row>
    <row r="365">
      <c r="A365" s="585"/>
      <c r="B365" s="634" t="s">
        <v>197</v>
      </c>
      <c r="C365" s="634" t="s">
        <v>630</v>
      </c>
      <c r="D365" s="509"/>
      <c r="E365" s="509"/>
      <c r="F365" s="672"/>
      <c r="G365" s="635">
        <v>1.5</v>
      </c>
      <c r="H365" s="365"/>
      <c r="I365" s="365"/>
      <c r="J365" s="365"/>
      <c r="K365" s="365"/>
      <c r="L365" s="365"/>
      <c r="M365" s="365"/>
      <c r="N365" s="423"/>
      <c r="O365" s="423"/>
      <c r="P365" s="608"/>
      <c r="Q365" s="612">
        <f t="shared" si="28"/>
        <v>3847.9</v>
      </c>
      <c r="R365" s="337"/>
      <c r="S365" s="321"/>
      <c r="T365" s="321"/>
      <c r="U365" s="321"/>
      <c r="V365" s="321"/>
    </row>
    <row r="366">
      <c r="A366" s="585"/>
      <c r="B366" s="634" t="s">
        <v>630</v>
      </c>
      <c r="C366" s="634" t="s">
        <v>197</v>
      </c>
      <c r="D366" s="509"/>
      <c r="E366" s="509"/>
      <c r="F366" s="672"/>
      <c r="G366" s="635">
        <v>1.5</v>
      </c>
      <c r="H366" s="369" t="s">
        <v>1420</v>
      </c>
      <c r="I366" s="365"/>
      <c r="J366" s="365"/>
      <c r="K366" s="365"/>
      <c r="L366" s="365"/>
      <c r="M366" s="369" t="s">
        <v>1468</v>
      </c>
      <c r="N366" s="423"/>
      <c r="O366" s="423"/>
      <c r="P366" s="608"/>
      <c r="Q366" s="612">
        <f t="shared" si="28"/>
        <v>3849.4</v>
      </c>
      <c r="R366" s="337"/>
      <c r="S366" s="321"/>
      <c r="T366" s="321"/>
      <c r="U366" s="321"/>
      <c r="V366" s="321"/>
    </row>
    <row r="367">
      <c r="A367" s="585"/>
      <c r="B367" s="634" t="s">
        <v>197</v>
      </c>
      <c r="C367" s="634" t="s">
        <v>73</v>
      </c>
      <c r="D367" s="509"/>
      <c r="E367" s="509"/>
      <c r="F367" s="672"/>
      <c r="G367" s="635">
        <v>0.3</v>
      </c>
      <c r="H367" s="369">
        <v>2497.5</v>
      </c>
      <c r="I367" s="365"/>
      <c r="J367" s="365"/>
      <c r="K367" s="365"/>
      <c r="L367" s="365"/>
      <c r="M367" s="369">
        <v>2497.5</v>
      </c>
      <c r="N367" s="423"/>
      <c r="O367" s="423"/>
      <c r="P367" s="608"/>
      <c r="Q367" s="612">
        <f t="shared" si="28"/>
        <v>3849.7</v>
      </c>
      <c r="R367" s="337"/>
      <c r="S367" s="321"/>
      <c r="T367" s="321"/>
      <c r="U367" s="321"/>
      <c r="V367" s="321"/>
    </row>
    <row r="368">
      <c r="A368" s="610">
        <v>41879.0</v>
      </c>
      <c r="B368" s="617" t="s">
        <v>73</v>
      </c>
      <c r="C368" s="617" t="s">
        <v>552</v>
      </c>
      <c r="D368" s="617" t="s">
        <v>1469</v>
      </c>
      <c r="E368" s="618"/>
      <c r="F368" s="619"/>
      <c r="G368" s="620">
        <v>0.7</v>
      </c>
      <c r="H368" s="621"/>
      <c r="I368" s="621"/>
      <c r="J368" s="621"/>
      <c r="K368" s="621"/>
      <c r="L368" s="621"/>
      <c r="M368" s="621"/>
      <c r="N368" s="669" t="s">
        <v>1222</v>
      </c>
      <c r="O368" s="652">
        <v>325.0</v>
      </c>
      <c r="P368" s="624" t="s">
        <v>1470</v>
      </c>
      <c r="Q368" s="612">
        <f t="shared" si="28"/>
        <v>3850.4</v>
      </c>
      <c r="R368" s="337"/>
      <c r="S368" s="321"/>
      <c r="T368" s="321"/>
      <c r="U368" s="321"/>
      <c r="V368" s="321"/>
    </row>
    <row r="369">
      <c r="A369" s="585"/>
      <c r="B369" s="617" t="s">
        <v>552</v>
      </c>
      <c r="C369" s="617" t="s">
        <v>727</v>
      </c>
      <c r="D369" s="618"/>
      <c r="E369" s="618"/>
      <c r="F369" s="619"/>
      <c r="G369" s="620">
        <v>1.7</v>
      </c>
      <c r="H369" s="622" t="s">
        <v>1471</v>
      </c>
      <c r="I369" s="621"/>
      <c r="J369" s="621"/>
      <c r="K369" s="621"/>
      <c r="L369" s="621"/>
      <c r="M369" s="622" t="s">
        <v>1472</v>
      </c>
      <c r="N369" s="423"/>
      <c r="O369" s="423"/>
      <c r="P369" s="608"/>
      <c r="Q369" s="612">
        <f t="shared" si="28"/>
        <v>3852.1</v>
      </c>
      <c r="R369" s="337"/>
      <c r="S369" s="321"/>
      <c r="T369" s="321"/>
      <c r="U369" s="321"/>
      <c r="V369" s="321"/>
    </row>
    <row r="370">
      <c r="A370" s="585"/>
      <c r="B370" s="617" t="s">
        <v>727</v>
      </c>
      <c r="C370" s="617" t="s">
        <v>73</v>
      </c>
      <c r="D370" s="618"/>
      <c r="E370" s="618"/>
      <c r="F370" s="619"/>
      <c r="G370" s="620">
        <v>1.4</v>
      </c>
      <c r="H370" s="622">
        <v>2700.0</v>
      </c>
      <c r="I370" s="621"/>
      <c r="J370" s="621"/>
      <c r="K370" s="622">
        <v>47.0</v>
      </c>
      <c r="L370" s="621"/>
      <c r="M370" s="622">
        <v>2747.0</v>
      </c>
      <c r="N370" s="423"/>
      <c r="O370" s="423"/>
      <c r="P370" s="608"/>
      <c r="Q370" s="612">
        <f t="shared" si="28"/>
        <v>3853.5</v>
      </c>
      <c r="R370" s="337"/>
      <c r="S370" s="321"/>
      <c r="T370" s="321"/>
      <c r="U370" s="321"/>
      <c r="V370" s="321"/>
    </row>
    <row r="371">
      <c r="A371" s="603" t="s">
        <v>1473</v>
      </c>
      <c r="B371" s="604"/>
      <c r="C371" s="604"/>
      <c r="D371" s="605"/>
      <c r="E371" s="604"/>
      <c r="F371" s="606"/>
      <c r="G371" s="606"/>
      <c r="H371" s="607"/>
      <c r="I371" s="607"/>
      <c r="J371" s="607"/>
      <c r="K371" s="607"/>
      <c r="L371" s="607"/>
      <c r="M371" s="607"/>
      <c r="N371" s="423"/>
      <c r="O371" s="423"/>
      <c r="P371" s="608"/>
      <c r="Q371" s="612">
        <f t="shared" si="28"/>
        <v>3853.5</v>
      </c>
      <c r="R371" s="337"/>
      <c r="S371" s="321"/>
      <c r="T371" s="321"/>
      <c r="U371" s="321"/>
      <c r="V371" s="321"/>
    </row>
    <row r="372">
      <c r="A372" s="610">
        <v>41890.0</v>
      </c>
      <c r="B372" s="634" t="s">
        <v>73</v>
      </c>
      <c r="C372" s="634" t="s">
        <v>527</v>
      </c>
      <c r="D372" s="634" t="s">
        <v>1474</v>
      </c>
      <c r="E372" s="522"/>
      <c r="F372" s="672"/>
      <c r="G372" s="635">
        <v>0.9</v>
      </c>
      <c r="H372" s="365"/>
      <c r="I372" s="365"/>
      <c r="J372" s="365"/>
      <c r="K372" s="365"/>
      <c r="L372" s="365"/>
      <c r="M372" s="365"/>
      <c r="N372" s="623" t="s">
        <v>1219</v>
      </c>
      <c r="O372" s="623">
        <v>275.0</v>
      </c>
      <c r="P372" s="624" t="s">
        <v>1475</v>
      </c>
      <c r="Q372" s="612">
        <f>Q370+F372+G372</f>
        <v>3854.4</v>
      </c>
      <c r="R372" s="337"/>
      <c r="S372" s="321"/>
      <c r="T372" s="321"/>
      <c r="U372" s="321"/>
      <c r="V372" s="321"/>
    </row>
    <row r="373">
      <c r="A373" s="585"/>
      <c r="B373" s="634" t="s">
        <v>527</v>
      </c>
      <c r="C373" s="634" t="s">
        <v>197</v>
      </c>
      <c r="D373" s="634" t="s">
        <v>1476</v>
      </c>
      <c r="E373" s="522"/>
      <c r="F373" s="672"/>
      <c r="G373" s="635">
        <v>1.1</v>
      </c>
      <c r="H373" s="365"/>
      <c r="I373" s="365"/>
      <c r="J373" s="369" t="s">
        <v>1477</v>
      </c>
      <c r="L373" s="365"/>
      <c r="M373" s="369" t="s">
        <v>1478</v>
      </c>
      <c r="N373" s="681" t="s">
        <v>1378</v>
      </c>
      <c r="O373" s="681">
        <v>325.0</v>
      </c>
      <c r="P373" s="624" t="s">
        <v>1479</v>
      </c>
      <c r="Q373" s="612">
        <f t="shared" ref="Q373:Q499" si="31">Q372+F373+G373</f>
        <v>3855.5</v>
      </c>
      <c r="R373" s="337"/>
      <c r="S373" s="321"/>
      <c r="T373" s="321"/>
      <c r="U373" s="321"/>
      <c r="V373" s="321"/>
    </row>
    <row r="374">
      <c r="A374" s="585"/>
      <c r="B374" s="634" t="s">
        <v>197</v>
      </c>
      <c r="C374" s="634" t="s">
        <v>73</v>
      </c>
      <c r="D374" s="509"/>
      <c r="E374" s="509"/>
      <c r="F374" s="672"/>
      <c r="G374" s="635">
        <v>0.2</v>
      </c>
      <c r="H374" s="369">
        <v>1535.0</v>
      </c>
      <c r="I374" s="365"/>
      <c r="J374" s="365"/>
      <c r="K374" s="365"/>
      <c r="L374" s="369">
        <v>300.0</v>
      </c>
      <c r="M374" s="369">
        <v>1835.0</v>
      </c>
      <c r="N374" s="423"/>
      <c r="O374" s="423"/>
      <c r="P374" s="608"/>
      <c r="Q374" s="612">
        <f t="shared" si="31"/>
        <v>3855.7</v>
      </c>
      <c r="R374" s="337"/>
      <c r="S374" s="321"/>
      <c r="T374" s="321"/>
      <c r="U374" s="321"/>
      <c r="V374" s="321"/>
    </row>
    <row r="375">
      <c r="A375" s="610">
        <v>41890.0</v>
      </c>
      <c r="B375" s="617" t="s">
        <v>73</v>
      </c>
      <c r="C375" s="617" t="s">
        <v>517</v>
      </c>
      <c r="D375" s="617" t="s">
        <v>1480</v>
      </c>
      <c r="E375" s="618"/>
      <c r="F375" s="620">
        <v>0.2</v>
      </c>
      <c r="G375" s="619"/>
      <c r="H375" s="621"/>
      <c r="I375" s="621"/>
      <c r="J375" s="621"/>
      <c r="K375" s="621"/>
      <c r="L375" s="621"/>
      <c r="M375" s="621"/>
      <c r="N375" s="423"/>
      <c r="O375" s="423"/>
      <c r="P375" s="608"/>
      <c r="Q375" s="612">
        <f t="shared" si="31"/>
        <v>3855.9</v>
      </c>
      <c r="R375" s="337"/>
      <c r="S375" s="321"/>
      <c r="T375" s="321"/>
      <c r="U375" s="321"/>
      <c r="V375" s="321"/>
    </row>
    <row r="376">
      <c r="A376" s="585"/>
      <c r="B376" s="617" t="s">
        <v>517</v>
      </c>
      <c r="C376" s="617" t="s">
        <v>73</v>
      </c>
      <c r="D376" s="618"/>
      <c r="E376" s="618"/>
      <c r="F376" s="620">
        <v>0.5</v>
      </c>
      <c r="G376" s="619"/>
      <c r="H376" s="621"/>
      <c r="I376" s="621"/>
      <c r="J376" s="621"/>
      <c r="K376" s="621"/>
      <c r="L376" s="621"/>
      <c r="M376" s="621"/>
      <c r="N376" s="423"/>
      <c r="O376" s="423"/>
      <c r="P376" s="608"/>
      <c r="Q376" s="612">
        <f t="shared" si="31"/>
        <v>3856.4</v>
      </c>
      <c r="R376" s="337"/>
      <c r="S376" s="321"/>
      <c r="T376" s="321"/>
      <c r="U376" s="321"/>
      <c r="V376" s="321"/>
    </row>
    <row r="377">
      <c r="A377" s="610">
        <v>41890.0</v>
      </c>
      <c r="B377" s="634" t="s">
        <v>73</v>
      </c>
      <c r="C377" s="634" t="s">
        <v>197</v>
      </c>
      <c r="D377" s="634" t="s">
        <v>1355</v>
      </c>
      <c r="E377" s="509"/>
      <c r="F377" s="672"/>
      <c r="G377" s="635">
        <v>0.3</v>
      </c>
      <c r="H377" s="365"/>
      <c r="I377" s="365"/>
      <c r="J377" s="365"/>
      <c r="K377" s="365"/>
      <c r="L377" s="365"/>
      <c r="M377" s="365"/>
      <c r="N377" s="669" t="s">
        <v>1222</v>
      </c>
      <c r="O377" s="652">
        <v>325.0</v>
      </c>
      <c r="P377" s="624" t="s">
        <v>1481</v>
      </c>
      <c r="Q377" s="612">
        <f t="shared" si="31"/>
        <v>3856.7</v>
      </c>
      <c r="R377" s="337"/>
      <c r="S377" s="321"/>
      <c r="T377" s="321"/>
      <c r="U377" s="321"/>
      <c r="V377" s="321"/>
    </row>
    <row r="378">
      <c r="A378" s="585"/>
      <c r="B378" s="676" t="s">
        <v>197</v>
      </c>
      <c r="C378" s="676" t="s">
        <v>630</v>
      </c>
      <c r="D378" s="242"/>
      <c r="E378" s="509"/>
      <c r="F378" s="672"/>
      <c r="G378" s="635">
        <v>1.5</v>
      </c>
      <c r="H378" s="365"/>
      <c r="I378" s="365"/>
      <c r="J378" s="365"/>
      <c r="K378" s="365"/>
      <c r="L378" s="365"/>
      <c r="M378" s="365"/>
      <c r="N378" s="423"/>
      <c r="O378" s="423"/>
      <c r="P378" s="608"/>
      <c r="Q378" s="612">
        <f t="shared" si="31"/>
        <v>3858.2</v>
      </c>
      <c r="R378" s="625">
        <v>30.0</v>
      </c>
      <c r="S378" s="354">
        <v>192.67</v>
      </c>
      <c r="T378" s="365">
        <f>S378/R378</f>
        <v>6.422333333</v>
      </c>
      <c r="U378" s="354">
        <v>5.09</v>
      </c>
      <c r="V378" s="626">
        <f>(T378-U378)*R378</f>
        <v>39.97</v>
      </c>
    </row>
    <row r="379">
      <c r="A379" s="585"/>
      <c r="B379" s="634" t="s">
        <v>630</v>
      </c>
      <c r="C379" s="634" t="s">
        <v>197</v>
      </c>
      <c r="D379" s="509"/>
      <c r="E379" s="509"/>
      <c r="F379" s="672"/>
      <c r="G379" s="635">
        <v>1.6</v>
      </c>
      <c r="H379" s="369" t="s">
        <v>1443</v>
      </c>
      <c r="I379" s="365"/>
      <c r="J379" s="365"/>
      <c r="K379" s="365"/>
      <c r="L379" s="365"/>
      <c r="M379" s="369" t="s">
        <v>1482</v>
      </c>
      <c r="N379" s="423"/>
      <c r="O379" s="423"/>
      <c r="P379" s="608"/>
      <c r="Q379" s="612">
        <f t="shared" si="31"/>
        <v>3859.8</v>
      </c>
      <c r="R379" s="337"/>
      <c r="S379" s="321"/>
      <c r="T379" s="321"/>
      <c r="U379" s="321"/>
      <c r="V379" s="321"/>
    </row>
    <row r="380">
      <c r="A380" s="585"/>
      <c r="B380" s="634" t="s">
        <v>197</v>
      </c>
      <c r="C380" s="634" t="s">
        <v>73</v>
      </c>
      <c r="D380" s="509"/>
      <c r="E380" s="509"/>
      <c r="F380" s="672"/>
      <c r="G380" s="635">
        <v>0.3</v>
      </c>
      <c r="H380" s="369">
        <v>2632.5</v>
      </c>
      <c r="I380" s="369">
        <v>40.0</v>
      </c>
      <c r="J380" s="365"/>
      <c r="K380" s="365"/>
      <c r="L380" s="365"/>
      <c r="M380" s="369">
        <v>2672.5</v>
      </c>
      <c r="N380" s="423"/>
      <c r="O380" s="423"/>
      <c r="P380" s="608"/>
      <c r="Q380" s="612">
        <f t="shared" si="31"/>
        <v>3860.1</v>
      </c>
      <c r="R380" s="337"/>
      <c r="S380" s="321"/>
      <c r="T380" s="321"/>
      <c r="U380" s="321"/>
      <c r="V380" s="321"/>
    </row>
    <row r="381">
      <c r="A381" s="610">
        <v>41892.0</v>
      </c>
      <c r="B381" s="617" t="s">
        <v>73</v>
      </c>
      <c r="C381" s="617" t="s">
        <v>565</v>
      </c>
      <c r="D381" s="617" t="s">
        <v>1278</v>
      </c>
      <c r="E381" s="618"/>
      <c r="F381" s="619"/>
      <c r="G381" s="620">
        <v>0.2</v>
      </c>
      <c r="H381" s="622" t="s">
        <v>1483</v>
      </c>
      <c r="I381" s="621"/>
      <c r="J381" s="621"/>
      <c r="K381" s="621"/>
      <c r="L381" s="621"/>
      <c r="M381" s="622" t="s">
        <v>1484</v>
      </c>
      <c r="N381" s="623" t="s">
        <v>1219</v>
      </c>
      <c r="O381" s="623">
        <v>325.0</v>
      </c>
      <c r="P381" s="624" t="s">
        <v>1485</v>
      </c>
      <c r="Q381" s="612">
        <f t="shared" si="31"/>
        <v>3860.3</v>
      </c>
      <c r="R381" s="337"/>
      <c r="S381" s="321"/>
      <c r="T381" s="321"/>
      <c r="U381" s="321"/>
      <c r="V381" s="321"/>
    </row>
    <row r="382">
      <c r="A382" s="585"/>
      <c r="B382" s="617" t="s">
        <v>565</v>
      </c>
      <c r="C382" s="617" t="s">
        <v>73</v>
      </c>
      <c r="D382" s="618"/>
      <c r="E382" s="618"/>
      <c r="F382" s="619"/>
      <c r="G382" s="620">
        <v>0.3</v>
      </c>
      <c r="H382" s="622">
        <v>337.5</v>
      </c>
      <c r="I382" s="621"/>
      <c r="J382" s="621"/>
      <c r="K382" s="621"/>
      <c r="L382" s="621"/>
      <c r="M382" s="622">
        <v>337.5</v>
      </c>
      <c r="N382" s="423"/>
      <c r="O382" s="423"/>
      <c r="P382" s="608"/>
      <c r="Q382" s="612">
        <f t="shared" si="31"/>
        <v>3860.6</v>
      </c>
      <c r="R382" s="337"/>
      <c r="S382" s="321"/>
      <c r="T382" s="321"/>
      <c r="U382" s="321"/>
      <c r="V382" s="321"/>
    </row>
    <row r="383">
      <c r="A383" s="610">
        <v>41892.0</v>
      </c>
      <c r="B383" s="634" t="s">
        <v>73</v>
      </c>
      <c r="C383" s="634" t="s">
        <v>197</v>
      </c>
      <c r="D383" s="634" t="s">
        <v>1355</v>
      </c>
      <c r="E383" s="509"/>
      <c r="F383" s="672"/>
      <c r="G383" s="635">
        <v>0.2</v>
      </c>
      <c r="H383" s="365"/>
      <c r="I383" s="365"/>
      <c r="J383" s="365"/>
      <c r="K383" s="365"/>
      <c r="L383" s="365"/>
      <c r="M383" s="365"/>
      <c r="N383" s="669" t="s">
        <v>1222</v>
      </c>
      <c r="O383" s="652">
        <v>325.0</v>
      </c>
      <c r="P383" s="624" t="s">
        <v>1486</v>
      </c>
      <c r="Q383" s="612">
        <f t="shared" si="31"/>
        <v>3860.8</v>
      </c>
      <c r="R383" s="337"/>
      <c r="S383" s="321"/>
      <c r="T383" s="321"/>
      <c r="U383" s="321"/>
      <c r="V383" s="321"/>
    </row>
    <row r="384">
      <c r="A384" s="585"/>
      <c r="B384" s="634" t="s">
        <v>197</v>
      </c>
      <c r="C384" s="634" t="s">
        <v>630</v>
      </c>
      <c r="D384" s="509"/>
      <c r="E384" s="509"/>
      <c r="F384" s="672"/>
      <c r="G384" s="635">
        <v>1.6</v>
      </c>
      <c r="H384" s="365"/>
      <c r="I384" s="365"/>
      <c r="J384" s="365"/>
      <c r="K384" s="365"/>
      <c r="L384" s="365"/>
      <c r="M384" s="365"/>
      <c r="N384" s="423"/>
      <c r="O384" s="423"/>
      <c r="P384" s="608"/>
      <c r="Q384" s="612">
        <f t="shared" si="31"/>
        <v>3862.4</v>
      </c>
      <c r="R384" s="337"/>
      <c r="S384" s="321"/>
      <c r="T384" s="321"/>
      <c r="U384" s="321"/>
      <c r="V384" s="321"/>
    </row>
    <row r="385">
      <c r="A385" s="585"/>
      <c r="B385" s="634" t="s">
        <v>630</v>
      </c>
      <c r="C385" s="634" t="s">
        <v>197</v>
      </c>
      <c r="D385" s="509"/>
      <c r="E385" s="509"/>
      <c r="F385" s="672"/>
      <c r="G385" s="635">
        <v>1.5</v>
      </c>
      <c r="H385" s="369" t="s">
        <v>1427</v>
      </c>
      <c r="I385" s="365"/>
      <c r="J385" s="365"/>
      <c r="K385" s="365"/>
      <c r="L385" s="365"/>
      <c r="M385" s="369" t="s">
        <v>1487</v>
      </c>
      <c r="N385" s="423"/>
      <c r="O385" s="423"/>
      <c r="P385" s="608"/>
      <c r="Q385" s="612">
        <f t="shared" si="31"/>
        <v>3863.9</v>
      </c>
      <c r="R385" s="337"/>
      <c r="S385" s="321"/>
      <c r="T385" s="321"/>
      <c r="U385" s="321"/>
      <c r="V385" s="321"/>
    </row>
    <row r="386">
      <c r="A386" s="585"/>
      <c r="B386" s="634" t="s">
        <v>197</v>
      </c>
      <c r="C386" s="634" t="s">
        <v>73</v>
      </c>
      <c r="D386" s="509"/>
      <c r="E386" s="509"/>
      <c r="F386" s="672"/>
      <c r="G386" s="635">
        <v>0.1</v>
      </c>
      <c r="H386" s="369">
        <v>2430.0</v>
      </c>
      <c r="I386" s="365"/>
      <c r="J386" s="365"/>
      <c r="K386" s="365"/>
      <c r="L386" s="365"/>
      <c r="M386" s="369">
        <v>2430.0</v>
      </c>
      <c r="N386" s="423"/>
      <c r="O386" s="423"/>
      <c r="P386" s="608"/>
      <c r="Q386" s="612">
        <f t="shared" si="31"/>
        <v>3864</v>
      </c>
      <c r="R386" s="337"/>
      <c r="S386" s="321"/>
      <c r="T386" s="321"/>
      <c r="U386" s="321"/>
      <c r="V386" s="321"/>
    </row>
    <row r="387">
      <c r="A387" s="610">
        <v>41893.0</v>
      </c>
      <c r="B387" s="617" t="s">
        <v>73</v>
      </c>
      <c r="C387" s="617" t="s">
        <v>1315</v>
      </c>
      <c r="D387" s="617" t="s">
        <v>1488</v>
      </c>
      <c r="E387" s="618"/>
      <c r="F387" s="619"/>
      <c r="G387" s="620">
        <v>1.0</v>
      </c>
      <c r="H387" s="621"/>
      <c r="I387" s="621"/>
      <c r="J387" s="621"/>
      <c r="K387" s="621"/>
      <c r="L387" s="621"/>
      <c r="M387" s="622" t="s">
        <v>1489</v>
      </c>
      <c r="N387" s="623" t="s">
        <v>1219</v>
      </c>
      <c r="O387" s="623">
        <v>325.0</v>
      </c>
      <c r="P387" s="624" t="s">
        <v>1490</v>
      </c>
      <c r="Q387" s="612">
        <f t="shared" si="31"/>
        <v>3865</v>
      </c>
      <c r="R387" s="625">
        <v>30.0</v>
      </c>
      <c r="S387" s="354">
        <v>168.85</v>
      </c>
      <c r="T387" s="365">
        <f>S387/R387</f>
        <v>5.628333333</v>
      </c>
      <c r="U387" s="354">
        <v>5.09</v>
      </c>
      <c r="V387" s="626">
        <f>(T387-U387)*R387</f>
        <v>16.15</v>
      </c>
    </row>
    <row r="388">
      <c r="A388" s="585"/>
      <c r="B388" s="617" t="s">
        <v>1315</v>
      </c>
      <c r="C388" s="617" t="s">
        <v>73</v>
      </c>
      <c r="D388" s="618"/>
      <c r="E388" s="618"/>
      <c r="F388" s="619"/>
      <c r="G388" s="620">
        <v>1.2</v>
      </c>
      <c r="H388" s="622">
        <v>1620.0</v>
      </c>
      <c r="I388" s="622">
        <v>15.0</v>
      </c>
      <c r="J388" s="622">
        <v>120.0</v>
      </c>
      <c r="K388" s="621"/>
      <c r="L388" s="621"/>
      <c r="M388" s="622">
        <v>1755.0</v>
      </c>
      <c r="N388" s="423"/>
      <c r="O388" s="423"/>
      <c r="P388" s="608"/>
      <c r="Q388" s="612">
        <f t="shared" si="31"/>
        <v>3866.2</v>
      </c>
      <c r="R388" s="337"/>
      <c r="S388" s="321"/>
      <c r="T388" s="321"/>
      <c r="U388" s="321"/>
      <c r="V388" s="321"/>
    </row>
    <row r="389">
      <c r="A389" s="610">
        <v>41895.0</v>
      </c>
      <c r="B389" s="634" t="s">
        <v>73</v>
      </c>
      <c r="C389" s="634" t="s">
        <v>524</v>
      </c>
      <c r="D389" s="634" t="s">
        <v>1308</v>
      </c>
      <c r="E389" s="522"/>
      <c r="G389" s="635">
        <v>0.3</v>
      </c>
      <c r="H389" s="636"/>
      <c r="I389" s="636"/>
      <c r="J389" s="636"/>
      <c r="K389" s="636"/>
      <c r="L389" s="636"/>
      <c r="M389" s="685"/>
      <c r="N389" s="669" t="s">
        <v>1222</v>
      </c>
      <c r="O389" s="652">
        <v>325.0</v>
      </c>
      <c r="P389" s="624" t="s">
        <v>1491</v>
      </c>
      <c r="Q389" s="612">
        <f t="shared" si="31"/>
        <v>3866.5</v>
      </c>
      <c r="R389" s="337"/>
      <c r="S389" s="321"/>
      <c r="T389" s="321"/>
      <c r="U389" s="321"/>
      <c r="V389" s="321"/>
    </row>
    <row r="390">
      <c r="A390" s="629"/>
      <c r="B390" s="634" t="s">
        <v>524</v>
      </c>
      <c r="C390" s="634" t="s">
        <v>727</v>
      </c>
      <c r="D390" s="509"/>
      <c r="E390" s="522"/>
      <c r="G390" s="635">
        <v>1.6</v>
      </c>
      <c r="H390" s="637" t="s">
        <v>1431</v>
      </c>
      <c r="I390" s="636"/>
      <c r="J390" s="636"/>
      <c r="K390" s="636"/>
      <c r="L390" s="636"/>
      <c r="M390" s="686" t="s">
        <v>1492</v>
      </c>
      <c r="N390" s="423"/>
      <c r="O390" s="423"/>
      <c r="P390" s="608"/>
      <c r="Q390" s="612">
        <f t="shared" si="31"/>
        <v>3868.1</v>
      </c>
      <c r="R390" s="337"/>
      <c r="S390" s="321"/>
      <c r="T390" s="321"/>
      <c r="U390" s="321"/>
      <c r="V390" s="321"/>
    </row>
    <row r="391">
      <c r="A391" s="585"/>
      <c r="B391" s="634" t="s">
        <v>727</v>
      </c>
      <c r="C391" s="634" t="s">
        <v>1493</v>
      </c>
      <c r="D391" s="509"/>
      <c r="E391" s="522"/>
      <c r="G391" s="635">
        <v>0.9</v>
      </c>
      <c r="H391" s="637">
        <v>2362.5</v>
      </c>
      <c r="I391" s="636"/>
      <c r="J391" s="636"/>
      <c r="K391" s="637">
        <v>7.0</v>
      </c>
      <c r="L391" s="636"/>
      <c r="M391" s="686">
        <v>2369.5</v>
      </c>
      <c r="N391" s="423"/>
      <c r="O391" s="423"/>
      <c r="P391" s="608"/>
      <c r="Q391" s="612">
        <f t="shared" si="31"/>
        <v>3869</v>
      </c>
      <c r="R391" s="337"/>
      <c r="S391" s="321"/>
      <c r="T391" s="321"/>
      <c r="U391" s="321"/>
      <c r="V391" s="321"/>
    </row>
    <row r="392">
      <c r="A392" s="610">
        <v>41896.0</v>
      </c>
      <c r="B392" s="617" t="s">
        <v>1493</v>
      </c>
      <c r="C392" s="617" t="s">
        <v>565</v>
      </c>
      <c r="D392" s="617" t="s">
        <v>1308</v>
      </c>
      <c r="E392" s="673"/>
      <c r="F392" s="631"/>
      <c r="G392" s="620">
        <v>0.6</v>
      </c>
      <c r="H392" s="621"/>
      <c r="I392" s="621"/>
      <c r="J392" s="621"/>
      <c r="K392" s="621"/>
      <c r="L392" s="621"/>
      <c r="M392" s="687"/>
      <c r="N392" s="674" t="s">
        <v>1350</v>
      </c>
      <c r="O392" s="674">
        <v>325.0</v>
      </c>
      <c r="P392" s="624" t="s">
        <v>1494</v>
      </c>
      <c r="Q392" s="612">
        <f t="shared" si="31"/>
        <v>3869.6</v>
      </c>
      <c r="R392" s="337"/>
      <c r="S392" s="321"/>
      <c r="T392" s="321"/>
      <c r="U392" s="321"/>
      <c r="V392" s="321"/>
    </row>
    <row r="393">
      <c r="A393" s="585"/>
      <c r="B393" s="617" t="s">
        <v>565</v>
      </c>
      <c r="C393" s="617" t="s">
        <v>727</v>
      </c>
      <c r="D393" s="618"/>
      <c r="E393" s="673"/>
      <c r="F393" s="631"/>
      <c r="G393" s="620">
        <v>1.4</v>
      </c>
      <c r="H393" s="622" t="s">
        <v>1495</v>
      </c>
      <c r="I393" s="621"/>
      <c r="J393" s="621"/>
      <c r="K393" s="621"/>
      <c r="L393" s="621"/>
      <c r="M393" s="688" t="s">
        <v>1496</v>
      </c>
      <c r="N393" s="423"/>
      <c r="O393" s="423"/>
      <c r="P393" s="608"/>
      <c r="Q393" s="612">
        <f t="shared" si="31"/>
        <v>3871</v>
      </c>
      <c r="R393" s="337"/>
      <c r="S393" s="321"/>
      <c r="T393" s="321"/>
      <c r="U393" s="321"/>
      <c r="V393" s="321"/>
    </row>
    <row r="394">
      <c r="A394" s="585"/>
      <c r="B394" s="617" t="s">
        <v>727</v>
      </c>
      <c r="C394" s="617" t="s">
        <v>73</v>
      </c>
      <c r="D394" s="618"/>
      <c r="E394" s="673"/>
      <c r="F394" s="631"/>
      <c r="G394" s="620">
        <v>1.4</v>
      </c>
      <c r="H394" s="622">
        <v>2295.0</v>
      </c>
      <c r="I394" s="621"/>
      <c r="J394" s="621"/>
      <c r="K394" s="622">
        <v>7.0</v>
      </c>
      <c r="L394" s="621"/>
      <c r="M394" s="688">
        <v>2302.0</v>
      </c>
      <c r="N394" s="423"/>
      <c r="O394" s="423"/>
      <c r="P394" s="608"/>
      <c r="Q394" s="612">
        <f t="shared" si="31"/>
        <v>3872.4</v>
      </c>
      <c r="R394" s="337"/>
      <c r="S394" s="321"/>
      <c r="T394" s="321"/>
      <c r="U394" s="321"/>
      <c r="V394" s="321"/>
    </row>
    <row r="395">
      <c r="A395" s="610">
        <v>41899.0</v>
      </c>
      <c r="B395" s="634" t="s">
        <v>73</v>
      </c>
      <c r="C395" s="634" t="s">
        <v>765</v>
      </c>
      <c r="D395" s="634" t="s">
        <v>1497</v>
      </c>
      <c r="E395" s="509"/>
      <c r="F395" s="672"/>
      <c r="G395" s="635">
        <v>1.8</v>
      </c>
      <c r="H395" s="365"/>
      <c r="I395" s="365"/>
      <c r="J395" s="365"/>
      <c r="K395" s="365"/>
      <c r="L395" s="365"/>
      <c r="M395" s="369" t="s">
        <v>1498</v>
      </c>
      <c r="N395" s="623" t="s">
        <v>1219</v>
      </c>
      <c r="O395" s="623">
        <v>325.0</v>
      </c>
      <c r="P395" s="624" t="s">
        <v>1499</v>
      </c>
      <c r="Q395" s="612">
        <f t="shared" si="31"/>
        <v>3874.2</v>
      </c>
      <c r="R395" s="337"/>
      <c r="S395" s="321"/>
      <c r="T395" s="321"/>
      <c r="U395" s="321"/>
      <c r="V395" s="321"/>
    </row>
    <row r="396">
      <c r="A396" s="585"/>
      <c r="B396" s="634" t="s">
        <v>765</v>
      </c>
      <c r="C396" s="634" t="s">
        <v>73</v>
      </c>
      <c r="D396" s="509"/>
      <c r="E396" s="509"/>
      <c r="F396" s="672"/>
      <c r="G396" s="635">
        <v>1.7</v>
      </c>
      <c r="H396" s="369">
        <v>2497.5</v>
      </c>
      <c r="I396" s="365"/>
      <c r="J396" s="369">
        <v>120.0</v>
      </c>
      <c r="K396" s="369" t="s">
        <v>1500</v>
      </c>
      <c r="M396" s="369">
        <v>2617.5</v>
      </c>
      <c r="N396" s="423"/>
      <c r="O396" s="423"/>
      <c r="P396" s="608"/>
      <c r="Q396" s="612">
        <f t="shared" si="31"/>
        <v>3875.9</v>
      </c>
      <c r="R396" s="337"/>
      <c r="S396" s="321"/>
      <c r="T396" s="321"/>
      <c r="U396" s="321"/>
      <c r="V396" s="321"/>
    </row>
    <row r="397">
      <c r="A397" s="610">
        <v>41900.0</v>
      </c>
      <c r="B397" s="617" t="s">
        <v>73</v>
      </c>
      <c r="C397" s="617" t="s">
        <v>517</v>
      </c>
      <c r="D397" s="617" t="s">
        <v>1501</v>
      </c>
      <c r="E397" s="618"/>
      <c r="F397" s="619"/>
      <c r="G397" s="620">
        <v>0.4</v>
      </c>
      <c r="H397" s="621"/>
      <c r="I397" s="621"/>
      <c r="J397" s="621"/>
      <c r="K397" s="621"/>
      <c r="L397" s="621"/>
      <c r="M397" s="621"/>
      <c r="N397" s="423"/>
      <c r="O397" s="423"/>
      <c r="P397" s="608"/>
      <c r="Q397" s="612">
        <f t="shared" si="31"/>
        <v>3876.3</v>
      </c>
      <c r="R397" s="337"/>
      <c r="S397" s="321"/>
      <c r="T397" s="321"/>
      <c r="U397" s="683">
        <v>5.19</v>
      </c>
      <c r="V397" s="321"/>
    </row>
    <row r="398">
      <c r="A398" s="603" t="s">
        <v>1411</v>
      </c>
      <c r="E398" s="509"/>
      <c r="F398" s="672"/>
      <c r="G398" s="672"/>
      <c r="H398" s="365"/>
      <c r="I398" s="365"/>
      <c r="J398" s="365"/>
      <c r="K398" s="365"/>
      <c r="L398" s="365"/>
      <c r="M398" s="365"/>
      <c r="N398" s="423"/>
      <c r="O398" s="423"/>
      <c r="P398" s="608"/>
      <c r="Q398" s="612">
        <f t="shared" si="31"/>
        <v>3876.3</v>
      </c>
      <c r="R398" s="337"/>
      <c r="S398" s="321"/>
      <c r="T398" s="321"/>
      <c r="U398" s="321"/>
      <c r="V398" s="321"/>
    </row>
    <row r="399">
      <c r="A399" s="603" t="s">
        <v>1502</v>
      </c>
      <c r="B399" s="604"/>
      <c r="C399" s="604"/>
      <c r="D399" s="605"/>
      <c r="E399" s="604"/>
      <c r="F399" s="606"/>
      <c r="G399" s="606"/>
      <c r="H399" s="607"/>
      <c r="I399" s="607"/>
      <c r="J399" s="607"/>
      <c r="K399" s="607"/>
      <c r="L399" s="607"/>
      <c r="M399" s="607"/>
      <c r="N399" s="423"/>
      <c r="O399" s="423"/>
      <c r="P399" s="608"/>
      <c r="Q399" s="612">
        <f t="shared" si="31"/>
        <v>3876.3</v>
      </c>
      <c r="R399" s="337"/>
      <c r="S399" s="321"/>
      <c r="T399" s="321"/>
      <c r="U399" s="321"/>
      <c r="V399" s="321"/>
    </row>
    <row r="400">
      <c r="A400" s="610">
        <v>41914.0</v>
      </c>
      <c r="B400" s="634" t="s">
        <v>73</v>
      </c>
      <c r="C400" s="634" t="s">
        <v>197</v>
      </c>
      <c r="D400" s="634" t="s">
        <v>1378</v>
      </c>
      <c r="E400" s="509"/>
      <c r="F400" s="672"/>
      <c r="G400" s="635">
        <v>0.3</v>
      </c>
      <c r="H400" s="365"/>
      <c r="I400" s="365"/>
      <c r="J400" s="365"/>
      <c r="K400" s="365"/>
      <c r="L400" s="365"/>
      <c r="M400" s="365"/>
      <c r="N400" s="681" t="s">
        <v>1378</v>
      </c>
      <c r="O400" s="681">
        <v>325.0</v>
      </c>
      <c r="P400" s="624" t="s">
        <v>1503</v>
      </c>
      <c r="Q400" s="612">
        <f t="shared" si="31"/>
        <v>3876.6</v>
      </c>
      <c r="R400" s="337"/>
      <c r="S400" s="321"/>
      <c r="T400" s="321"/>
      <c r="U400" s="321"/>
      <c r="V400" s="321"/>
    </row>
    <row r="401">
      <c r="A401" s="585"/>
      <c r="B401" s="634" t="s">
        <v>197</v>
      </c>
      <c r="C401" s="634" t="s">
        <v>630</v>
      </c>
      <c r="D401" s="634" t="s">
        <v>1327</v>
      </c>
      <c r="E401" s="509"/>
      <c r="F401" s="672"/>
      <c r="G401" s="635">
        <v>1.7</v>
      </c>
      <c r="H401" s="365"/>
      <c r="I401" s="365"/>
      <c r="J401" s="365"/>
      <c r="K401" s="365"/>
      <c r="L401" s="365"/>
      <c r="M401" s="365"/>
      <c r="N401" s="423"/>
      <c r="O401" s="423"/>
      <c r="P401" s="608"/>
      <c r="Q401" s="612">
        <f t="shared" si="31"/>
        <v>3878.3</v>
      </c>
      <c r="R401" s="337"/>
      <c r="S401" s="321"/>
      <c r="T401" s="321"/>
      <c r="U401" s="321"/>
      <c r="V401" s="321"/>
    </row>
    <row r="402">
      <c r="A402" s="585"/>
      <c r="B402" s="634" t="s">
        <v>630</v>
      </c>
      <c r="C402" s="634" t="s">
        <v>197</v>
      </c>
      <c r="D402" s="509"/>
      <c r="E402" s="509"/>
      <c r="F402" s="672"/>
      <c r="G402" s="635">
        <v>1.7</v>
      </c>
      <c r="H402" s="369" t="s">
        <v>1504</v>
      </c>
      <c r="I402" s="365"/>
      <c r="J402" s="365"/>
      <c r="K402" s="365"/>
      <c r="L402" s="365"/>
      <c r="M402" s="369" t="s">
        <v>1505</v>
      </c>
      <c r="N402" s="423"/>
      <c r="O402" s="423"/>
      <c r="P402" s="608"/>
      <c r="Q402" s="612">
        <f t="shared" si="31"/>
        <v>3880</v>
      </c>
      <c r="R402" s="337"/>
      <c r="S402" s="321"/>
      <c r="T402" s="321"/>
      <c r="U402" s="321"/>
      <c r="V402" s="321"/>
    </row>
    <row r="403">
      <c r="A403" s="585"/>
      <c r="B403" s="634" t="s">
        <v>197</v>
      </c>
      <c r="C403" s="634" t="s">
        <v>73</v>
      </c>
      <c r="D403" s="509"/>
      <c r="E403" s="509"/>
      <c r="F403" s="672"/>
      <c r="G403" s="635">
        <v>0.2</v>
      </c>
      <c r="H403" s="369">
        <v>2767.0</v>
      </c>
      <c r="I403" s="365"/>
      <c r="J403" s="365"/>
      <c r="K403" s="365"/>
      <c r="L403" s="365"/>
      <c r="M403" s="369">
        <v>2767.0</v>
      </c>
      <c r="N403" s="423"/>
      <c r="O403" s="423"/>
      <c r="P403" s="608"/>
      <c r="Q403" s="612">
        <f t="shared" si="31"/>
        <v>3880.2</v>
      </c>
      <c r="R403" s="337"/>
      <c r="S403" s="321"/>
      <c r="T403" s="321"/>
      <c r="U403" s="321"/>
      <c r="V403" s="321"/>
    </row>
    <row r="404">
      <c r="A404" s="610">
        <v>41915.0</v>
      </c>
      <c r="B404" s="617" t="s">
        <v>73</v>
      </c>
      <c r="C404" s="617" t="s">
        <v>524</v>
      </c>
      <c r="D404" s="617" t="s">
        <v>1350</v>
      </c>
      <c r="E404" s="618"/>
      <c r="F404" s="619"/>
      <c r="G404" s="620">
        <v>0.2</v>
      </c>
      <c r="H404" s="622" t="s">
        <v>1506</v>
      </c>
      <c r="I404" s="621"/>
      <c r="J404" s="621"/>
      <c r="K404" s="621"/>
      <c r="L404" s="621"/>
      <c r="M404" s="621"/>
      <c r="N404" s="674" t="s">
        <v>1350</v>
      </c>
      <c r="O404" s="674">
        <v>325.0</v>
      </c>
      <c r="P404" s="624" t="s">
        <v>1507</v>
      </c>
      <c r="Q404" s="612">
        <f t="shared" si="31"/>
        <v>3880.4</v>
      </c>
      <c r="R404" s="625">
        <v>30.0</v>
      </c>
      <c r="S404" s="354">
        <v>200.7</v>
      </c>
      <c r="T404" s="365">
        <f>S404/R404</f>
        <v>6.69</v>
      </c>
      <c r="U404" s="354">
        <v>5.19</v>
      </c>
      <c r="V404" s="626">
        <f>(T404-U404)*R404</f>
        <v>45</v>
      </c>
    </row>
    <row r="405">
      <c r="A405" s="585"/>
      <c r="B405" s="617" t="s">
        <v>524</v>
      </c>
      <c r="C405" s="617" t="s">
        <v>597</v>
      </c>
      <c r="D405" s="617" t="s">
        <v>828</v>
      </c>
      <c r="E405" s="618"/>
      <c r="F405" s="619"/>
      <c r="G405" s="620">
        <v>2.1</v>
      </c>
      <c r="H405" s="622" t="s">
        <v>1508</v>
      </c>
      <c r="I405" s="621"/>
      <c r="J405" s="621"/>
      <c r="K405" s="621"/>
      <c r="L405" s="621"/>
      <c r="M405" s="622" t="s">
        <v>1509</v>
      </c>
      <c r="N405" s="423"/>
      <c r="O405" s="423"/>
      <c r="P405" s="608"/>
      <c r="Q405" s="612">
        <f t="shared" si="31"/>
        <v>3882.5</v>
      </c>
      <c r="R405" s="337"/>
      <c r="S405" s="321"/>
      <c r="T405" s="321"/>
      <c r="U405" s="321"/>
      <c r="V405" s="321"/>
    </row>
    <row r="406">
      <c r="A406" s="585"/>
      <c r="B406" s="617" t="s">
        <v>597</v>
      </c>
      <c r="C406" s="617" t="s">
        <v>73</v>
      </c>
      <c r="D406" s="618"/>
      <c r="E406" s="618"/>
      <c r="F406" s="619"/>
      <c r="G406" s="620">
        <v>1.4</v>
      </c>
      <c r="H406" s="622">
        <v>2565.0</v>
      </c>
      <c r="I406" s="622">
        <v>45.0</v>
      </c>
      <c r="J406" s="621"/>
      <c r="K406" s="621"/>
      <c r="L406" s="621"/>
      <c r="M406" s="622">
        <v>2610.0</v>
      </c>
      <c r="N406" s="423"/>
      <c r="O406" s="423"/>
      <c r="P406" s="608"/>
      <c r="Q406" s="612">
        <f t="shared" si="31"/>
        <v>3883.9</v>
      </c>
      <c r="R406" s="337"/>
      <c r="S406" s="321"/>
      <c r="T406" s="321"/>
      <c r="U406" s="321"/>
      <c r="V406" s="321"/>
    </row>
    <row r="407">
      <c r="A407" s="610">
        <v>41915.0</v>
      </c>
      <c r="B407" s="634" t="s">
        <v>73</v>
      </c>
      <c r="C407" s="634" t="s">
        <v>197</v>
      </c>
      <c r="D407" s="634" t="s">
        <v>1222</v>
      </c>
      <c r="E407" s="509"/>
      <c r="F407" s="672"/>
      <c r="G407" s="635">
        <v>0.2</v>
      </c>
      <c r="H407" s="365"/>
      <c r="I407" s="365"/>
      <c r="J407" s="365"/>
      <c r="K407" s="365"/>
      <c r="L407" s="365"/>
      <c r="M407" s="365"/>
      <c r="N407" s="669" t="s">
        <v>1222</v>
      </c>
      <c r="O407" s="652">
        <v>325.0</v>
      </c>
      <c r="P407" s="624" t="s">
        <v>1510</v>
      </c>
      <c r="Q407" s="612">
        <f t="shared" si="31"/>
        <v>3884.1</v>
      </c>
      <c r="R407" s="337"/>
      <c r="S407" s="321"/>
      <c r="T407" s="321"/>
      <c r="U407" s="321"/>
      <c r="V407" s="321"/>
    </row>
    <row r="408">
      <c r="A408" s="585"/>
      <c r="B408" s="634" t="s">
        <v>197</v>
      </c>
      <c r="C408" s="634" t="s">
        <v>630</v>
      </c>
      <c r="D408" s="634" t="s">
        <v>1511</v>
      </c>
      <c r="E408" s="509"/>
      <c r="F408" s="672"/>
      <c r="G408" s="635">
        <v>1.8</v>
      </c>
      <c r="H408" s="365"/>
      <c r="I408" s="365"/>
      <c r="J408" s="365"/>
      <c r="K408" s="365"/>
      <c r="L408" s="365"/>
      <c r="M408" s="365"/>
      <c r="N408" s="423"/>
      <c r="O408" s="423"/>
      <c r="P408" s="608"/>
      <c r="Q408" s="612">
        <f t="shared" si="31"/>
        <v>3885.9</v>
      </c>
      <c r="R408" s="337"/>
      <c r="S408" s="321"/>
      <c r="T408" s="321"/>
      <c r="U408" s="321"/>
      <c r="V408" s="321"/>
    </row>
    <row r="409">
      <c r="A409" s="585"/>
      <c r="B409" s="634" t="s">
        <v>630</v>
      </c>
      <c r="C409" s="634" t="s">
        <v>197</v>
      </c>
      <c r="D409" s="509"/>
      <c r="E409" s="509"/>
      <c r="F409" s="672"/>
      <c r="G409" s="635">
        <v>1.5</v>
      </c>
      <c r="H409" s="369" t="s">
        <v>1508</v>
      </c>
      <c r="I409" s="365"/>
      <c r="J409" s="365"/>
      <c r="K409" s="365"/>
      <c r="L409" s="365"/>
      <c r="M409" s="369" t="s">
        <v>1512</v>
      </c>
      <c r="N409" s="423"/>
      <c r="O409" s="423"/>
      <c r="P409" s="608"/>
      <c r="Q409" s="612">
        <f t="shared" si="31"/>
        <v>3887.4</v>
      </c>
      <c r="R409" s="337"/>
      <c r="S409" s="321"/>
      <c r="T409" s="321"/>
      <c r="U409" s="321"/>
      <c r="V409" s="321"/>
    </row>
    <row r="410">
      <c r="A410" s="585"/>
      <c r="B410" s="634" t="s">
        <v>197</v>
      </c>
      <c r="C410" s="634" t="s">
        <v>73</v>
      </c>
      <c r="D410" s="509"/>
      <c r="E410" s="509"/>
      <c r="F410" s="672"/>
      <c r="G410" s="635">
        <v>0.1</v>
      </c>
      <c r="H410" s="369">
        <v>2565.0</v>
      </c>
      <c r="I410" s="365"/>
      <c r="J410" s="365"/>
      <c r="K410" s="365"/>
      <c r="L410" s="365"/>
      <c r="M410" s="369">
        <v>2565.0</v>
      </c>
      <c r="N410" s="423"/>
      <c r="O410" s="423"/>
      <c r="P410" s="608"/>
      <c r="Q410" s="612">
        <f t="shared" si="31"/>
        <v>3887.5</v>
      </c>
      <c r="R410" s="337"/>
      <c r="S410" s="321"/>
      <c r="T410" s="321"/>
      <c r="U410" s="321"/>
      <c r="V410" s="321"/>
    </row>
    <row r="411">
      <c r="A411" s="610">
        <v>41917.0</v>
      </c>
      <c r="B411" s="617" t="s">
        <v>73</v>
      </c>
      <c r="C411" s="617" t="s">
        <v>517</v>
      </c>
      <c r="D411" s="617" t="s">
        <v>1513</v>
      </c>
      <c r="E411" s="618"/>
      <c r="F411" s="619"/>
      <c r="G411" s="620">
        <v>0.3</v>
      </c>
      <c r="H411" s="621"/>
      <c r="I411" s="621"/>
      <c r="J411" s="621"/>
      <c r="K411" s="621"/>
      <c r="L411" s="621"/>
      <c r="M411" s="621"/>
      <c r="N411" s="669" t="s">
        <v>1222</v>
      </c>
      <c r="O411" s="652">
        <v>325.0</v>
      </c>
      <c r="P411" s="624" t="s">
        <v>1514</v>
      </c>
      <c r="Q411" s="612">
        <f t="shared" si="31"/>
        <v>3887.8</v>
      </c>
      <c r="R411" s="337"/>
      <c r="S411" s="321"/>
      <c r="T411" s="321"/>
      <c r="U411" s="321"/>
      <c r="V411" s="321"/>
    </row>
    <row r="412">
      <c r="A412" s="585"/>
      <c r="B412" s="617" t="s">
        <v>517</v>
      </c>
      <c r="C412" s="617" t="s">
        <v>556</v>
      </c>
      <c r="D412" s="617" t="s">
        <v>1515</v>
      </c>
      <c r="E412" s="618"/>
      <c r="F412" s="619"/>
      <c r="G412" s="620">
        <v>1.0</v>
      </c>
      <c r="H412" s="622" t="s">
        <v>1506</v>
      </c>
      <c r="I412" s="621"/>
      <c r="J412" s="621"/>
      <c r="K412" s="621"/>
      <c r="L412" s="621"/>
      <c r="M412" s="621"/>
      <c r="N412" s="623" t="s">
        <v>1219</v>
      </c>
      <c r="O412" s="623">
        <v>300.0</v>
      </c>
      <c r="P412" s="624" t="s">
        <v>1516</v>
      </c>
      <c r="Q412" s="612">
        <f t="shared" si="31"/>
        <v>3888.8</v>
      </c>
      <c r="R412" s="337"/>
      <c r="S412" s="321"/>
      <c r="T412" s="321"/>
      <c r="U412" s="321"/>
      <c r="V412" s="321"/>
    </row>
    <row r="413">
      <c r="A413" s="585"/>
      <c r="B413" s="617" t="s">
        <v>556</v>
      </c>
      <c r="C413" s="617" t="s">
        <v>805</v>
      </c>
      <c r="D413" s="618"/>
      <c r="E413" s="618"/>
      <c r="F413" s="619"/>
      <c r="G413" s="620">
        <v>1.2</v>
      </c>
      <c r="H413" s="622" t="s">
        <v>1517</v>
      </c>
      <c r="I413" s="621"/>
      <c r="J413" s="621"/>
      <c r="K413" s="621"/>
      <c r="L413" s="621"/>
      <c r="M413" s="622" t="s">
        <v>1518</v>
      </c>
      <c r="N413" s="423"/>
      <c r="O413" s="423"/>
      <c r="P413" s="608"/>
      <c r="Q413" s="612">
        <f t="shared" si="31"/>
        <v>3890</v>
      </c>
      <c r="R413" s="337"/>
      <c r="S413" s="321"/>
      <c r="T413" s="321"/>
      <c r="U413" s="321"/>
      <c r="V413" s="321"/>
    </row>
    <row r="414">
      <c r="A414" s="585"/>
      <c r="B414" s="617" t="s">
        <v>805</v>
      </c>
      <c r="C414" s="617" t="s">
        <v>73</v>
      </c>
      <c r="D414" s="618"/>
      <c r="E414" s="618"/>
      <c r="F414" s="619"/>
      <c r="G414" s="620">
        <v>0.4</v>
      </c>
      <c r="H414" s="622">
        <v>2100.0</v>
      </c>
      <c r="I414" s="621"/>
      <c r="J414" s="621"/>
      <c r="K414" s="622">
        <v>60.0</v>
      </c>
      <c r="L414" s="622">
        <v>300.0</v>
      </c>
      <c r="M414" s="622">
        <v>2460.0</v>
      </c>
      <c r="N414" s="423"/>
      <c r="O414" s="423"/>
      <c r="P414" s="608"/>
      <c r="Q414" s="612">
        <f t="shared" si="31"/>
        <v>3890.4</v>
      </c>
      <c r="R414" s="337"/>
      <c r="S414" s="321"/>
      <c r="T414" s="321"/>
      <c r="U414" s="321"/>
      <c r="V414" s="321"/>
    </row>
    <row r="415">
      <c r="A415" s="610">
        <v>41918.0</v>
      </c>
      <c r="B415" s="634" t="s">
        <v>73</v>
      </c>
      <c r="C415" s="634" t="s">
        <v>652</v>
      </c>
      <c r="D415" s="634" t="s">
        <v>1519</v>
      </c>
      <c r="E415" s="509"/>
      <c r="F415" s="672"/>
      <c r="G415" s="635">
        <v>0.9</v>
      </c>
      <c r="H415" s="365"/>
      <c r="I415" s="365"/>
      <c r="J415" s="365"/>
      <c r="K415" s="365"/>
      <c r="L415" s="365"/>
      <c r="M415" s="365"/>
      <c r="N415" s="623" t="s">
        <v>1219</v>
      </c>
      <c r="O415" s="623">
        <v>325.0</v>
      </c>
      <c r="P415" s="624" t="s">
        <v>1520</v>
      </c>
      <c r="Q415" s="612">
        <f t="shared" si="31"/>
        <v>3891.3</v>
      </c>
      <c r="R415" s="337"/>
      <c r="S415" s="321"/>
      <c r="T415" s="321"/>
      <c r="U415" s="321"/>
      <c r="V415" s="321"/>
    </row>
    <row r="416">
      <c r="A416" s="585"/>
      <c r="B416" s="634" t="s">
        <v>652</v>
      </c>
      <c r="C416" s="634" t="s">
        <v>197</v>
      </c>
      <c r="D416" s="509"/>
      <c r="E416" s="509"/>
      <c r="F416" s="672"/>
      <c r="G416" s="635">
        <v>1.1</v>
      </c>
      <c r="H416" s="369" t="s">
        <v>1506</v>
      </c>
      <c r="I416" s="365"/>
      <c r="J416" s="365"/>
      <c r="K416" s="365"/>
      <c r="L416" s="365"/>
      <c r="M416" s="365"/>
      <c r="N416" s="423"/>
      <c r="O416" s="423"/>
      <c r="P416" s="608"/>
      <c r="Q416" s="612">
        <f t="shared" si="31"/>
        <v>3892.4</v>
      </c>
      <c r="R416" s="337"/>
      <c r="S416" s="321"/>
      <c r="T416" s="321"/>
      <c r="U416" s="321"/>
      <c r="V416" s="321"/>
    </row>
    <row r="417">
      <c r="A417" s="585"/>
      <c r="B417" s="634" t="s">
        <v>197</v>
      </c>
      <c r="C417" s="634" t="s">
        <v>517</v>
      </c>
      <c r="D417" s="634" t="s">
        <v>518</v>
      </c>
      <c r="E417" s="509"/>
      <c r="F417" s="672"/>
      <c r="G417" s="635">
        <v>0.2</v>
      </c>
      <c r="H417" s="369" t="s">
        <v>1521</v>
      </c>
      <c r="I417" s="365"/>
      <c r="J417" s="365"/>
      <c r="K417" s="365"/>
      <c r="L417" s="365"/>
      <c r="M417" s="369" t="s">
        <v>1522</v>
      </c>
      <c r="N417" s="423"/>
      <c r="O417" s="423"/>
      <c r="P417" s="608"/>
      <c r="Q417" s="612">
        <f t="shared" si="31"/>
        <v>3892.6</v>
      </c>
      <c r="R417" s="337"/>
      <c r="S417" s="321"/>
      <c r="T417" s="321"/>
      <c r="U417" s="321"/>
      <c r="V417" s="321"/>
    </row>
    <row r="418">
      <c r="A418" s="585"/>
      <c r="B418" s="634" t="s">
        <v>517</v>
      </c>
      <c r="C418" s="634" t="s">
        <v>73</v>
      </c>
      <c r="D418" s="634" t="s">
        <v>518</v>
      </c>
      <c r="E418" s="509"/>
      <c r="F418" s="635">
        <v>0.3</v>
      </c>
      <c r="G418" s="672"/>
      <c r="H418" s="373">
        <v>1687.5</v>
      </c>
      <c r="I418" s="365"/>
      <c r="J418" s="365"/>
      <c r="K418" s="369">
        <v>20.0</v>
      </c>
      <c r="L418" s="365"/>
      <c r="M418" s="369">
        <v>1707.5</v>
      </c>
      <c r="N418" s="423"/>
      <c r="O418" s="423"/>
      <c r="P418" s="608"/>
      <c r="Q418" s="612">
        <f t="shared" si="31"/>
        <v>3892.9</v>
      </c>
      <c r="R418" s="337"/>
      <c r="S418" s="321"/>
      <c r="T418" s="321"/>
      <c r="U418" s="321"/>
      <c r="V418" s="321"/>
    </row>
    <row r="419">
      <c r="A419" s="610">
        <v>41918.0</v>
      </c>
      <c r="B419" s="617" t="s">
        <v>73</v>
      </c>
      <c r="C419" s="617" t="s">
        <v>197</v>
      </c>
      <c r="D419" s="617" t="s">
        <v>1327</v>
      </c>
      <c r="E419" s="618"/>
      <c r="F419" s="619"/>
      <c r="G419" s="620">
        <v>0.2</v>
      </c>
      <c r="H419" s="621"/>
      <c r="I419" s="621"/>
      <c r="J419" s="621"/>
      <c r="K419" s="621"/>
      <c r="L419" s="621"/>
      <c r="M419" s="621"/>
      <c r="N419" s="681" t="s">
        <v>1378</v>
      </c>
      <c r="O419" s="681">
        <v>325.0</v>
      </c>
      <c r="P419" s="624" t="s">
        <v>1523</v>
      </c>
      <c r="Q419" s="612">
        <f t="shared" si="31"/>
        <v>3893.1</v>
      </c>
      <c r="R419" s="625">
        <v>60.0</v>
      </c>
      <c r="S419" s="354">
        <v>388.35</v>
      </c>
      <c r="T419" s="365">
        <f>S419/R419</f>
        <v>6.4725</v>
      </c>
      <c r="U419" s="354">
        <v>5.19</v>
      </c>
      <c r="V419" s="689" t="s">
        <v>1524</v>
      </c>
    </row>
    <row r="420">
      <c r="A420" s="585"/>
      <c r="B420" s="617" t="s">
        <v>197</v>
      </c>
      <c r="C420" s="617" t="s">
        <v>630</v>
      </c>
      <c r="D420" s="617" t="s">
        <v>1378</v>
      </c>
      <c r="E420" s="618"/>
      <c r="F420" s="619"/>
      <c r="G420" s="620">
        <v>2.4</v>
      </c>
      <c r="H420" s="622" t="s">
        <v>1525</v>
      </c>
      <c r="I420" s="621"/>
      <c r="J420" s="621"/>
      <c r="K420" s="621"/>
      <c r="L420" s="621"/>
      <c r="M420" s="621"/>
      <c r="N420" s="423"/>
      <c r="O420" s="423"/>
      <c r="P420" s="608"/>
      <c r="Q420" s="612">
        <f t="shared" si="31"/>
        <v>3895.5</v>
      </c>
      <c r="R420" s="337"/>
      <c r="S420" s="321"/>
      <c r="T420" s="321"/>
      <c r="U420" s="321"/>
      <c r="V420" s="321"/>
    </row>
    <row r="421">
      <c r="A421" s="585"/>
      <c r="B421" s="617" t="s">
        <v>630</v>
      </c>
      <c r="C421" s="617" t="s">
        <v>197</v>
      </c>
      <c r="D421" s="618"/>
      <c r="E421" s="618"/>
      <c r="F421" s="619"/>
      <c r="G421" s="620">
        <v>2.0</v>
      </c>
      <c r="H421" s="622" t="s">
        <v>1424</v>
      </c>
      <c r="I421" s="621"/>
      <c r="J421" s="621"/>
      <c r="K421" s="621"/>
      <c r="L421" s="621"/>
      <c r="M421" s="622" t="s">
        <v>1526</v>
      </c>
      <c r="N421" s="423"/>
      <c r="O421" s="423"/>
      <c r="P421" s="608"/>
      <c r="Q421" s="612">
        <f t="shared" si="31"/>
        <v>3897.5</v>
      </c>
      <c r="R421" s="640"/>
      <c r="S421" s="321"/>
      <c r="T421" s="321"/>
      <c r="U421" s="321"/>
      <c r="V421" s="321"/>
    </row>
    <row r="422">
      <c r="A422" s="585"/>
      <c r="B422" s="617" t="s">
        <v>197</v>
      </c>
      <c r="C422" s="617" t="s">
        <v>73</v>
      </c>
      <c r="D422" s="618"/>
      <c r="E422" s="618"/>
      <c r="F422" s="619"/>
      <c r="G422" s="620">
        <v>0.2</v>
      </c>
      <c r="H422" s="622">
        <v>3240.0</v>
      </c>
      <c r="I422" s="621"/>
      <c r="J422" s="621"/>
      <c r="K422" s="621"/>
      <c r="L422" s="621"/>
      <c r="M422" s="622">
        <v>3240.0</v>
      </c>
      <c r="N422" s="423"/>
      <c r="O422" s="423"/>
      <c r="P422" s="608"/>
      <c r="Q422" s="612">
        <f t="shared" si="31"/>
        <v>3897.7</v>
      </c>
      <c r="R422" s="337"/>
      <c r="S422" s="321"/>
      <c r="T422" s="321"/>
      <c r="U422" s="321"/>
      <c r="V422" s="321"/>
    </row>
    <row r="423">
      <c r="A423" s="610">
        <v>41919.0</v>
      </c>
      <c r="B423" s="634" t="s">
        <v>73</v>
      </c>
      <c r="C423" s="634" t="s">
        <v>559</v>
      </c>
      <c r="D423" s="634" t="s">
        <v>1527</v>
      </c>
      <c r="E423" s="509"/>
      <c r="F423" s="672"/>
      <c r="G423" s="635">
        <v>2.2</v>
      </c>
      <c r="H423" s="369" t="s">
        <v>1420</v>
      </c>
      <c r="I423" s="369" t="s">
        <v>1528</v>
      </c>
      <c r="J423" s="365"/>
      <c r="K423" s="365"/>
      <c r="L423" s="365"/>
      <c r="M423" s="369" t="s">
        <v>1529</v>
      </c>
      <c r="N423" s="623" t="s">
        <v>1219</v>
      </c>
      <c r="O423" s="623">
        <v>325.0</v>
      </c>
      <c r="P423" s="624" t="s">
        <v>1530</v>
      </c>
      <c r="Q423" s="612">
        <f t="shared" si="31"/>
        <v>3899.9</v>
      </c>
      <c r="R423" s="625">
        <v>50.0</v>
      </c>
      <c r="S423" s="354">
        <v>342.06</v>
      </c>
      <c r="T423" s="365">
        <f>S423/R423</f>
        <v>6.8412</v>
      </c>
      <c r="U423" s="354">
        <v>5.19</v>
      </c>
      <c r="V423" s="626">
        <f>(T423-U423)*R423</f>
        <v>82.56</v>
      </c>
    </row>
    <row r="424">
      <c r="A424" s="585"/>
      <c r="B424" s="634" t="s">
        <v>559</v>
      </c>
      <c r="C424" s="634" t="s">
        <v>73</v>
      </c>
      <c r="D424" s="509"/>
      <c r="E424" s="509"/>
      <c r="F424" s="672"/>
      <c r="G424" s="635">
        <v>1.6</v>
      </c>
      <c r="H424" s="369">
        <v>2497.5</v>
      </c>
      <c r="I424" s="369">
        <v>80.0</v>
      </c>
      <c r="J424" s="369">
        <v>120.0</v>
      </c>
      <c r="K424" s="365"/>
      <c r="L424" s="365"/>
      <c r="M424" s="369">
        <v>2697.5</v>
      </c>
      <c r="N424" s="423"/>
      <c r="O424" s="423"/>
      <c r="P424" s="608"/>
      <c r="Q424" s="612">
        <f t="shared" si="31"/>
        <v>3901.5</v>
      </c>
      <c r="R424" s="337"/>
      <c r="S424" s="321"/>
      <c r="T424" s="321"/>
      <c r="U424" s="321"/>
      <c r="V424" s="321"/>
    </row>
    <row r="425">
      <c r="A425" s="610">
        <v>41919.0</v>
      </c>
      <c r="B425" s="617" t="s">
        <v>73</v>
      </c>
      <c r="C425" s="617" t="s">
        <v>197</v>
      </c>
      <c r="D425" s="617" t="s">
        <v>1378</v>
      </c>
      <c r="E425" s="618"/>
      <c r="F425" s="619"/>
      <c r="G425" s="620">
        <v>0.1</v>
      </c>
      <c r="H425" s="621"/>
      <c r="I425" s="621"/>
      <c r="J425" s="621"/>
      <c r="K425" s="621"/>
      <c r="L425" s="621"/>
      <c r="M425" s="621"/>
      <c r="N425" s="681" t="s">
        <v>1378</v>
      </c>
      <c r="O425" s="681">
        <v>325.0</v>
      </c>
      <c r="P425" s="624" t="s">
        <v>1531</v>
      </c>
      <c r="Q425" s="612">
        <f t="shared" si="31"/>
        <v>3901.6</v>
      </c>
      <c r="R425" s="337"/>
      <c r="S425" s="321"/>
      <c r="T425" s="321"/>
      <c r="U425" s="321"/>
      <c r="V425" s="321"/>
    </row>
    <row r="426">
      <c r="A426" s="585"/>
      <c r="B426" s="617" t="s">
        <v>197</v>
      </c>
      <c r="C426" s="617" t="s">
        <v>630</v>
      </c>
      <c r="D426" s="617" t="s">
        <v>1327</v>
      </c>
      <c r="E426" s="618"/>
      <c r="F426" s="619"/>
      <c r="G426" s="620">
        <v>2.2</v>
      </c>
      <c r="H426" s="622" t="s">
        <v>1532</v>
      </c>
      <c r="I426" s="621"/>
      <c r="J426" s="621"/>
      <c r="K426" s="621"/>
      <c r="L426" s="621"/>
      <c r="M426" s="621"/>
      <c r="N426" s="423"/>
      <c r="O426" s="423"/>
      <c r="P426" s="608"/>
      <c r="Q426" s="612">
        <f t="shared" si="31"/>
        <v>3903.8</v>
      </c>
      <c r="R426" s="640"/>
      <c r="S426" s="321"/>
      <c r="T426" s="321"/>
      <c r="U426" s="321"/>
      <c r="V426" s="321"/>
    </row>
    <row r="427">
      <c r="A427" s="585"/>
      <c r="B427" s="617" t="s">
        <v>630</v>
      </c>
      <c r="C427" s="617" t="s">
        <v>197</v>
      </c>
      <c r="D427" s="618"/>
      <c r="E427" s="618"/>
      <c r="F427" s="619"/>
      <c r="G427" s="620">
        <v>1.8</v>
      </c>
      <c r="H427" s="622" t="s">
        <v>1533</v>
      </c>
      <c r="I427" s="621"/>
      <c r="J427" s="621"/>
      <c r="K427" s="621"/>
      <c r="L427" s="621"/>
      <c r="M427" s="622" t="s">
        <v>1534</v>
      </c>
      <c r="N427" s="423"/>
      <c r="O427" s="423"/>
      <c r="P427" s="608"/>
      <c r="Q427" s="612">
        <f t="shared" si="31"/>
        <v>3905.6</v>
      </c>
      <c r="R427" s="337"/>
      <c r="S427" s="321"/>
      <c r="T427" s="321"/>
      <c r="U427" s="321"/>
      <c r="V427" s="321"/>
    </row>
    <row r="428">
      <c r="A428" s="585"/>
      <c r="B428" s="617" t="s">
        <v>197</v>
      </c>
      <c r="C428" s="617" t="s">
        <v>73</v>
      </c>
      <c r="D428" s="618"/>
      <c r="E428" s="618"/>
      <c r="F428" s="619"/>
      <c r="G428" s="620">
        <v>0.2</v>
      </c>
      <c r="H428" s="622">
        <v>2970.0</v>
      </c>
      <c r="I428" s="621"/>
      <c r="J428" s="621"/>
      <c r="K428" s="621"/>
      <c r="L428" s="621"/>
      <c r="M428" s="622">
        <v>2970.0</v>
      </c>
      <c r="N428" s="423"/>
      <c r="O428" s="423"/>
      <c r="P428" s="608"/>
      <c r="Q428" s="612">
        <f t="shared" si="31"/>
        <v>3905.8</v>
      </c>
      <c r="R428" s="625">
        <v>50.0</v>
      </c>
      <c r="S428" s="354">
        <v>323.62</v>
      </c>
      <c r="T428" s="365">
        <f>S428/R428</f>
        <v>6.4724</v>
      </c>
      <c r="U428" s="354">
        <v>5.19</v>
      </c>
      <c r="V428" s="626">
        <f>(T428-U428)*R428</f>
        <v>64.12</v>
      </c>
    </row>
    <row r="429">
      <c r="A429" s="610">
        <v>41920.0</v>
      </c>
      <c r="B429" s="634" t="s">
        <v>73</v>
      </c>
      <c r="C429" s="634" t="s">
        <v>197</v>
      </c>
      <c r="D429" s="634" t="s">
        <v>1222</v>
      </c>
      <c r="E429" s="509"/>
      <c r="F429" s="672"/>
      <c r="G429" s="635">
        <v>0.2</v>
      </c>
      <c r="H429" s="365"/>
      <c r="I429" s="365"/>
      <c r="J429" s="365"/>
      <c r="K429" s="365"/>
      <c r="L429" s="365"/>
      <c r="M429" s="365"/>
      <c r="N429" s="669" t="s">
        <v>1222</v>
      </c>
      <c r="O429" s="652">
        <v>325.0</v>
      </c>
      <c r="P429" s="624" t="s">
        <v>1535</v>
      </c>
      <c r="Q429" s="612">
        <f t="shared" si="31"/>
        <v>3906</v>
      </c>
      <c r="R429" s="337"/>
      <c r="S429" s="321"/>
      <c r="T429" s="321"/>
      <c r="U429" s="321"/>
      <c r="V429" s="321"/>
    </row>
    <row r="430">
      <c r="A430" s="585"/>
      <c r="B430" s="634" t="s">
        <v>197</v>
      </c>
      <c r="C430" s="634" t="s">
        <v>1414</v>
      </c>
      <c r="D430" s="634" t="s">
        <v>1327</v>
      </c>
      <c r="E430" s="509"/>
      <c r="F430" s="672"/>
      <c r="G430" s="635">
        <v>2.1</v>
      </c>
      <c r="H430" s="365"/>
      <c r="I430" s="365"/>
      <c r="J430" s="365"/>
      <c r="K430" s="365"/>
      <c r="L430" s="365"/>
      <c r="M430" s="365"/>
      <c r="N430" s="423"/>
      <c r="O430" s="423"/>
      <c r="P430" s="608"/>
      <c r="Q430" s="612">
        <f t="shared" si="31"/>
        <v>3908.1</v>
      </c>
      <c r="R430" s="337"/>
      <c r="S430" s="321"/>
      <c r="T430" s="321"/>
      <c r="U430" s="321"/>
      <c r="V430" s="321"/>
    </row>
    <row r="431">
      <c r="A431" s="585"/>
      <c r="B431" s="634" t="s">
        <v>1414</v>
      </c>
      <c r="C431" s="634" t="s">
        <v>559</v>
      </c>
      <c r="D431" s="509"/>
      <c r="E431" s="509"/>
      <c r="F431" s="672"/>
      <c r="G431" s="635">
        <v>0.5</v>
      </c>
      <c r="H431" s="365"/>
      <c r="I431" s="365"/>
      <c r="J431" s="365"/>
      <c r="K431" s="365"/>
      <c r="L431" s="365"/>
      <c r="M431" s="365"/>
      <c r="N431" s="423"/>
      <c r="O431" s="423"/>
      <c r="P431" s="608"/>
      <c r="Q431" s="612">
        <f t="shared" si="31"/>
        <v>3908.6</v>
      </c>
      <c r="R431" s="337"/>
      <c r="S431" s="321"/>
      <c r="T431" s="321"/>
      <c r="U431" s="321"/>
      <c r="V431" s="321"/>
    </row>
    <row r="432">
      <c r="A432" s="585"/>
      <c r="B432" s="634" t="s">
        <v>559</v>
      </c>
      <c r="C432" s="634" t="s">
        <v>197</v>
      </c>
      <c r="D432" s="509"/>
      <c r="E432" s="509"/>
      <c r="F432" s="672"/>
      <c r="G432" s="635">
        <v>1.4</v>
      </c>
      <c r="H432" s="369" t="s">
        <v>1536</v>
      </c>
      <c r="I432" s="365"/>
      <c r="J432" s="365"/>
      <c r="K432" s="365"/>
      <c r="L432" s="365"/>
      <c r="M432" s="369" t="s">
        <v>1537</v>
      </c>
      <c r="N432" s="423"/>
      <c r="O432" s="423"/>
      <c r="P432" s="608"/>
      <c r="Q432" s="612">
        <f t="shared" si="31"/>
        <v>3910</v>
      </c>
      <c r="R432" s="337"/>
      <c r="S432" s="321"/>
      <c r="T432" s="321"/>
      <c r="U432" s="321"/>
      <c r="V432" s="321"/>
    </row>
    <row r="433">
      <c r="A433" s="585"/>
      <c r="B433" s="634" t="s">
        <v>197</v>
      </c>
      <c r="C433" s="634" t="s">
        <v>73</v>
      </c>
      <c r="D433" s="509"/>
      <c r="E433" s="509"/>
      <c r="F433" s="672"/>
      <c r="G433" s="635">
        <v>0.1</v>
      </c>
      <c r="H433" s="369">
        <v>3037.5</v>
      </c>
      <c r="I433" s="365"/>
      <c r="J433" s="365"/>
      <c r="K433" s="365"/>
      <c r="L433" s="365"/>
      <c r="M433" s="369">
        <v>3037.5</v>
      </c>
      <c r="N433" s="423"/>
      <c r="O433" s="423"/>
      <c r="P433" s="608"/>
      <c r="Q433" s="612">
        <f t="shared" si="31"/>
        <v>3910.1</v>
      </c>
      <c r="R433" s="337"/>
      <c r="S433" s="321"/>
      <c r="T433" s="321"/>
      <c r="U433" s="321"/>
      <c r="V433" s="321"/>
    </row>
    <row r="434">
      <c r="A434" s="610">
        <v>41921.0</v>
      </c>
      <c r="B434" s="617" t="s">
        <v>73</v>
      </c>
      <c r="C434" s="617" t="s">
        <v>552</v>
      </c>
      <c r="D434" s="617" t="s">
        <v>1538</v>
      </c>
      <c r="E434" s="618"/>
      <c r="F434" s="619"/>
      <c r="G434" s="620">
        <v>0.6</v>
      </c>
      <c r="H434" s="621"/>
      <c r="I434" s="621"/>
      <c r="J434" s="621"/>
      <c r="K434" s="621"/>
      <c r="L434" s="621"/>
      <c r="M434" s="621"/>
      <c r="N434" s="623" t="s">
        <v>1219</v>
      </c>
      <c r="O434" s="623">
        <v>325.0</v>
      </c>
      <c r="P434" s="624" t="s">
        <v>1539</v>
      </c>
      <c r="Q434" s="612">
        <f t="shared" si="31"/>
        <v>3910.7</v>
      </c>
      <c r="R434" s="337"/>
      <c r="S434" s="321"/>
      <c r="T434" s="321"/>
      <c r="U434" s="321"/>
      <c r="V434" s="321"/>
    </row>
    <row r="435">
      <c r="A435" s="585"/>
      <c r="B435" s="617" t="s">
        <v>552</v>
      </c>
      <c r="C435" s="617" t="s">
        <v>727</v>
      </c>
      <c r="D435" s="618"/>
      <c r="E435" s="618"/>
      <c r="F435" s="619"/>
      <c r="G435" s="620">
        <v>1.9</v>
      </c>
      <c r="H435" s="622" t="s">
        <v>1415</v>
      </c>
      <c r="I435" s="621"/>
      <c r="J435" s="621"/>
      <c r="K435" s="621"/>
      <c r="L435" s="621"/>
      <c r="M435" s="622" t="s">
        <v>1540</v>
      </c>
      <c r="N435" s="423"/>
      <c r="O435" s="423"/>
      <c r="P435" s="608"/>
      <c r="Q435" s="612">
        <f t="shared" si="31"/>
        <v>3912.6</v>
      </c>
      <c r="R435" s="337"/>
      <c r="S435" s="321"/>
      <c r="T435" s="321"/>
      <c r="U435" s="321"/>
      <c r="V435" s="321"/>
    </row>
    <row r="436">
      <c r="A436" s="585"/>
      <c r="B436" s="617" t="s">
        <v>727</v>
      </c>
      <c r="C436" s="617" t="s">
        <v>73</v>
      </c>
      <c r="D436" s="618"/>
      <c r="E436" s="618"/>
      <c r="F436" s="619"/>
      <c r="G436" s="620">
        <v>1.6</v>
      </c>
      <c r="H436" s="622">
        <v>2902.5</v>
      </c>
      <c r="I436" s="621"/>
      <c r="J436" s="621"/>
      <c r="K436" s="622">
        <v>47.0</v>
      </c>
      <c r="L436" s="621"/>
      <c r="M436" s="622">
        <v>2949.5</v>
      </c>
      <c r="N436" s="423"/>
      <c r="O436" s="423"/>
      <c r="P436" s="608"/>
      <c r="Q436" s="612">
        <f t="shared" si="31"/>
        <v>3914.2</v>
      </c>
      <c r="R436" s="337"/>
      <c r="S436" s="321"/>
      <c r="T436" s="321"/>
      <c r="U436" s="321"/>
      <c r="V436" s="321"/>
    </row>
    <row r="437">
      <c r="A437" s="610">
        <v>41921.0</v>
      </c>
      <c r="B437" s="634" t="s">
        <v>73</v>
      </c>
      <c r="C437" s="634" t="s">
        <v>630</v>
      </c>
      <c r="D437" s="634" t="s">
        <v>1222</v>
      </c>
      <c r="E437" s="509"/>
      <c r="F437" s="672"/>
      <c r="G437" s="635">
        <v>2.0</v>
      </c>
      <c r="H437" s="365"/>
      <c r="I437" s="365"/>
      <c r="J437" s="365"/>
      <c r="K437" s="365"/>
      <c r="L437" s="365"/>
      <c r="M437" s="365"/>
      <c r="N437" s="669" t="s">
        <v>1222</v>
      </c>
      <c r="O437" s="652">
        <v>325.0</v>
      </c>
      <c r="P437" s="624" t="s">
        <v>1541</v>
      </c>
      <c r="Q437" s="612">
        <f t="shared" si="31"/>
        <v>3916.2</v>
      </c>
      <c r="R437" s="337"/>
      <c r="S437" s="321"/>
      <c r="T437" s="321"/>
      <c r="U437" s="321"/>
      <c r="V437" s="321"/>
    </row>
    <row r="438">
      <c r="A438" s="585"/>
      <c r="B438" s="634" t="s">
        <v>630</v>
      </c>
      <c r="C438" s="634" t="s">
        <v>197</v>
      </c>
      <c r="D438" s="634" t="s">
        <v>1327</v>
      </c>
      <c r="E438" s="509"/>
      <c r="F438" s="672"/>
      <c r="G438" s="635">
        <v>1.3</v>
      </c>
      <c r="H438" s="369" t="s">
        <v>1427</v>
      </c>
      <c r="I438" s="365"/>
      <c r="J438" s="365"/>
      <c r="K438" s="365"/>
      <c r="L438" s="365"/>
      <c r="M438" s="369" t="s">
        <v>1542</v>
      </c>
      <c r="N438" s="423"/>
      <c r="O438" s="423"/>
      <c r="P438" s="608"/>
      <c r="Q438" s="612">
        <f t="shared" si="31"/>
        <v>3917.5</v>
      </c>
      <c r="R438" s="337"/>
      <c r="S438" s="321"/>
      <c r="T438" s="321"/>
      <c r="U438" s="321"/>
      <c r="V438" s="321"/>
    </row>
    <row r="439">
      <c r="A439" s="585"/>
      <c r="B439" s="634" t="s">
        <v>197</v>
      </c>
      <c r="C439" s="634" t="s">
        <v>73</v>
      </c>
      <c r="D439" s="509"/>
      <c r="E439" s="509"/>
      <c r="F439" s="672"/>
      <c r="G439" s="635">
        <v>0.1</v>
      </c>
      <c r="H439" s="369">
        <v>2430.0</v>
      </c>
      <c r="I439" s="365"/>
      <c r="J439" s="365"/>
      <c r="K439" s="365"/>
      <c r="L439" s="365"/>
      <c r="M439" s="369">
        <v>2430.0</v>
      </c>
      <c r="N439" s="423"/>
      <c r="O439" s="423"/>
      <c r="P439" s="608"/>
      <c r="Q439" s="612">
        <f t="shared" si="31"/>
        <v>3917.6</v>
      </c>
      <c r="R439" s="337"/>
      <c r="S439" s="321"/>
      <c r="T439" s="321"/>
      <c r="U439" s="321"/>
      <c r="V439" s="321"/>
    </row>
    <row r="440">
      <c r="A440" s="610">
        <v>41922.0</v>
      </c>
      <c r="B440" s="617" t="s">
        <v>73</v>
      </c>
      <c r="C440" s="617" t="s">
        <v>524</v>
      </c>
      <c r="D440" s="617" t="s">
        <v>1225</v>
      </c>
      <c r="E440" s="618"/>
      <c r="F440" s="619"/>
      <c r="G440" s="620">
        <v>0.3</v>
      </c>
      <c r="H440" s="621"/>
      <c r="I440" s="621"/>
      <c r="J440" s="621"/>
      <c r="K440" s="621"/>
      <c r="L440" s="621"/>
      <c r="M440" s="621"/>
      <c r="N440" s="623" t="s">
        <v>1219</v>
      </c>
      <c r="O440" s="623">
        <v>325.0</v>
      </c>
      <c r="P440" s="624" t="s">
        <v>1543</v>
      </c>
      <c r="Q440" s="612">
        <f t="shared" si="31"/>
        <v>3917.9</v>
      </c>
      <c r="R440" s="337"/>
      <c r="S440" s="321"/>
      <c r="T440" s="321"/>
      <c r="U440" s="321"/>
      <c r="V440" s="321"/>
    </row>
    <row r="441">
      <c r="A441" s="585"/>
      <c r="B441" s="617" t="s">
        <v>524</v>
      </c>
      <c r="C441" s="617" t="s">
        <v>1544</v>
      </c>
      <c r="D441" s="617" t="s">
        <v>1545</v>
      </c>
      <c r="E441" s="618"/>
      <c r="F441" s="619"/>
      <c r="G441" s="620">
        <v>1.6</v>
      </c>
      <c r="H441" s="622" t="s">
        <v>1506</v>
      </c>
      <c r="I441" s="621"/>
      <c r="J441" s="621"/>
      <c r="K441" s="621"/>
      <c r="L441" s="621"/>
      <c r="M441" s="622" t="s">
        <v>1546</v>
      </c>
      <c r="N441" s="423"/>
      <c r="O441" s="423"/>
      <c r="P441" s="608"/>
      <c r="Q441" s="612">
        <f t="shared" si="31"/>
        <v>3919.5</v>
      </c>
      <c r="R441" s="337"/>
      <c r="S441" s="321"/>
      <c r="T441" s="321"/>
      <c r="U441" s="321"/>
      <c r="V441" s="321"/>
    </row>
    <row r="442">
      <c r="A442" s="585"/>
      <c r="B442" s="617" t="s">
        <v>1544</v>
      </c>
      <c r="C442" s="617" t="s">
        <v>73</v>
      </c>
      <c r="D442" s="618"/>
      <c r="E442" s="618"/>
      <c r="F442" s="619"/>
      <c r="G442" s="620">
        <v>1.0</v>
      </c>
      <c r="H442" s="622">
        <v>1973.5</v>
      </c>
      <c r="I442" s="621"/>
      <c r="J442" s="621"/>
      <c r="K442" s="622" t="s">
        <v>1336</v>
      </c>
      <c r="M442" s="622">
        <v>1973.5</v>
      </c>
      <c r="N442" s="423"/>
      <c r="O442" s="423"/>
      <c r="P442" s="608"/>
      <c r="Q442" s="612">
        <f t="shared" si="31"/>
        <v>3920.5</v>
      </c>
      <c r="R442" s="337"/>
      <c r="S442" s="321"/>
      <c r="T442" s="321"/>
      <c r="U442" s="321"/>
      <c r="V442" s="321"/>
    </row>
    <row r="443">
      <c r="A443" s="610">
        <v>41922.0</v>
      </c>
      <c r="B443" s="634" t="s">
        <v>73</v>
      </c>
      <c r="C443" s="634" t="s">
        <v>197</v>
      </c>
      <c r="D443" s="634" t="s">
        <v>1225</v>
      </c>
      <c r="E443" s="509"/>
      <c r="F443" s="672"/>
      <c r="G443" s="635">
        <v>0.2</v>
      </c>
      <c r="H443" s="365"/>
      <c r="I443" s="365"/>
      <c r="J443" s="365"/>
      <c r="K443" s="365"/>
      <c r="L443" s="365"/>
      <c r="M443" s="365"/>
      <c r="N443" s="623" t="s">
        <v>1219</v>
      </c>
      <c r="O443" s="623">
        <v>325.0</v>
      </c>
      <c r="P443" s="624" t="s">
        <v>1547</v>
      </c>
      <c r="Q443" s="612">
        <f t="shared" si="31"/>
        <v>3920.7</v>
      </c>
      <c r="R443" s="337"/>
      <c r="S443" s="321"/>
      <c r="T443" s="321"/>
      <c r="U443" s="321"/>
      <c r="V443" s="321"/>
    </row>
    <row r="444">
      <c r="A444" s="585"/>
      <c r="B444" s="634" t="s">
        <v>197</v>
      </c>
      <c r="C444" s="634" t="s">
        <v>630</v>
      </c>
      <c r="D444" s="634" t="s">
        <v>1511</v>
      </c>
      <c r="E444" s="509"/>
      <c r="F444" s="672"/>
      <c r="G444" s="635">
        <v>1.7</v>
      </c>
      <c r="H444" s="365"/>
      <c r="I444" s="365"/>
      <c r="J444" s="365"/>
      <c r="K444" s="365"/>
      <c r="L444" s="365"/>
      <c r="M444" s="365"/>
      <c r="N444" s="423"/>
      <c r="O444" s="423"/>
      <c r="P444" s="608"/>
      <c r="Q444" s="612">
        <f t="shared" si="31"/>
        <v>3922.4</v>
      </c>
      <c r="R444" s="337"/>
      <c r="S444" s="321"/>
      <c r="T444" s="321"/>
      <c r="U444" s="321"/>
      <c r="V444" s="321"/>
    </row>
    <row r="445">
      <c r="A445" s="585"/>
      <c r="B445" s="634" t="s">
        <v>630</v>
      </c>
      <c r="C445" s="634" t="s">
        <v>197</v>
      </c>
      <c r="D445" s="509"/>
      <c r="E445" s="509"/>
      <c r="F445" s="672"/>
      <c r="G445" s="635">
        <v>1.3</v>
      </c>
      <c r="H445" s="369" t="s">
        <v>1420</v>
      </c>
      <c r="I445" s="365"/>
      <c r="J445" s="365"/>
      <c r="K445" s="365"/>
      <c r="L445" s="365"/>
      <c r="M445" s="369" t="s">
        <v>1548</v>
      </c>
      <c r="N445" s="423"/>
      <c r="O445" s="423"/>
      <c r="P445" s="608"/>
      <c r="Q445" s="612">
        <f t="shared" si="31"/>
        <v>3923.7</v>
      </c>
      <c r="R445" s="625">
        <v>30.0</v>
      </c>
      <c r="S445" s="354" t="s">
        <v>1172</v>
      </c>
      <c r="T445" s="321"/>
      <c r="U445" s="321"/>
      <c r="V445" s="321"/>
    </row>
    <row r="446">
      <c r="A446" s="585"/>
      <c r="B446" s="634" t="s">
        <v>197</v>
      </c>
      <c r="C446" s="634" t="s">
        <v>517</v>
      </c>
      <c r="D446" s="509"/>
      <c r="E446" s="509"/>
      <c r="F446" s="672"/>
      <c r="G446" s="635">
        <v>0.3</v>
      </c>
      <c r="H446" s="369">
        <v>2497.5</v>
      </c>
      <c r="I446" s="365"/>
      <c r="J446" s="365"/>
      <c r="K446" s="365"/>
      <c r="L446" s="365"/>
      <c r="M446" s="369">
        <v>2497.5</v>
      </c>
      <c r="N446" s="423"/>
      <c r="O446" s="423"/>
      <c r="P446" s="608"/>
      <c r="Q446" s="612">
        <f t="shared" si="31"/>
        <v>3924</v>
      </c>
      <c r="R446" s="337"/>
      <c r="S446" s="321"/>
      <c r="T446" s="321"/>
      <c r="U446" s="321"/>
      <c r="V446" s="321"/>
    </row>
    <row r="447">
      <c r="A447" s="603" t="s">
        <v>1411</v>
      </c>
      <c r="N447" s="423"/>
      <c r="O447" s="423"/>
      <c r="P447" s="608"/>
      <c r="Q447" s="612">
        <f t="shared" si="31"/>
        <v>3924</v>
      </c>
      <c r="R447" s="337"/>
      <c r="S447" s="321"/>
      <c r="T447" s="321"/>
      <c r="U447" s="321"/>
      <c r="V447" s="321"/>
    </row>
    <row r="448">
      <c r="A448" s="613">
        <v>41936.0</v>
      </c>
      <c r="B448" s="630" t="s">
        <v>517</v>
      </c>
      <c r="C448" s="630" t="s">
        <v>650</v>
      </c>
      <c r="D448" s="630" t="s">
        <v>1225</v>
      </c>
      <c r="E448" s="631"/>
      <c r="F448" s="631"/>
      <c r="G448" s="632">
        <v>0.7</v>
      </c>
      <c r="H448" s="631"/>
      <c r="I448" s="631"/>
      <c r="J448" s="631"/>
      <c r="K448" s="631"/>
      <c r="L448" s="631"/>
      <c r="M448" s="631"/>
      <c r="N448" s="623" t="s">
        <v>1219</v>
      </c>
      <c r="O448" s="623">
        <v>325.0</v>
      </c>
      <c r="P448" s="624" t="s">
        <v>1549</v>
      </c>
      <c r="Q448" s="612">
        <f t="shared" si="31"/>
        <v>3924.7</v>
      </c>
      <c r="R448" s="625">
        <v>40.0</v>
      </c>
      <c r="S448" s="354" t="s">
        <v>1550</v>
      </c>
      <c r="T448" s="354" t="s">
        <v>1551</v>
      </c>
      <c r="U448" s="321"/>
      <c r="V448" s="321"/>
    </row>
    <row r="449">
      <c r="A449" s="629"/>
      <c r="B449" s="630" t="s">
        <v>650</v>
      </c>
      <c r="C449" s="630" t="s">
        <v>617</v>
      </c>
      <c r="D449" s="630" t="s">
        <v>1552</v>
      </c>
      <c r="E449" s="631"/>
      <c r="F449" s="631"/>
      <c r="G449" s="632">
        <v>0.6</v>
      </c>
      <c r="H449" s="630" t="s">
        <v>1553</v>
      </c>
      <c r="I449" s="631"/>
      <c r="J449" s="631"/>
      <c r="K449" s="631"/>
      <c r="L449" s="631"/>
      <c r="M449" s="630" t="s">
        <v>1554</v>
      </c>
      <c r="N449" s="423"/>
      <c r="O449" s="423"/>
      <c r="P449" s="608"/>
      <c r="Q449" s="612">
        <f t="shared" si="31"/>
        <v>3925.3</v>
      </c>
      <c r="R449" s="337"/>
      <c r="S449" s="321"/>
      <c r="T449" s="321"/>
      <c r="U449" s="321"/>
      <c r="V449" s="321"/>
    </row>
    <row r="450">
      <c r="A450" s="629"/>
      <c r="B450" s="630" t="s">
        <v>617</v>
      </c>
      <c r="C450" s="617" t="s">
        <v>73</v>
      </c>
      <c r="D450" s="631"/>
      <c r="E450" s="631"/>
      <c r="F450" s="631"/>
      <c r="G450" s="632">
        <v>0.4</v>
      </c>
      <c r="H450" s="630">
        <v>1020.0</v>
      </c>
      <c r="I450" s="631"/>
      <c r="J450" s="631"/>
      <c r="K450" s="631"/>
      <c r="L450" s="631"/>
      <c r="M450" s="630">
        <v>1020.0</v>
      </c>
      <c r="N450" s="423"/>
      <c r="O450" s="423"/>
      <c r="P450" s="608"/>
      <c r="Q450" s="612">
        <f t="shared" si="31"/>
        <v>3925.7</v>
      </c>
      <c r="R450" s="337"/>
      <c r="S450" s="321"/>
      <c r="T450" s="321"/>
      <c r="U450" s="321"/>
      <c r="V450" s="321"/>
    </row>
    <row r="451">
      <c r="A451" s="610">
        <v>41936.0</v>
      </c>
      <c r="B451" s="634" t="s">
        <v>73</v>
      </c>
      <c r="C451" s="634" t="s">
        <v>565</v>
      </c>
      <c r="D451" s="634" t="s">
        <v>1225</v>
      </c>
      <c r="E451" s="509"/>
      <c r="F451" s="672"/>
      <c r="G451" s="635">
        <v>0.2</v>
      </c>
      <c r="H451" s="636"/>
      <c r="I451" s="636"/>
      <c r="J451" s="636"/>
      <c r="K451" s="636"/>
      <c r="L451" s="636"/>
      <c r="M451" s="636"/>
      <c r="N451" s="623" t="s">
        <v>1219</v>
      </c>
      <c r="O451" s="623">
        <v>325.0</v>
      </c>
      <c r="P451" s="624" t="s">
        <v>1555</v>
      </c>
      <c r="Q451" s="612">
        <f t="shared" si="31"/>
        <v>3925.9</v>
      </c>
      <c r="R451" s="337"/>
      <c r="S451" s="321"/>
      <c r="T451" s="321"/>
      <c r="U451" s="321"/>
      <c r="V451" s="321"/>
    </row>
    <row r="452">
      <c r="A452" s="585"/>
      <c r="B452" s="634" t="s">
        <v>565</v>
      </c>
      <c r="C452" s="634" t="s">
        <v>727</v>
      </c>
      <c r="D452" s="634" t="s">
        <v>547</v>
      </c>
      <c r="E452" s="509"/>
      <c r="F452" s="672"/>
      <c r="G452" s="635">
        <v>1.5</v>
      </c>
      <c r="H452" s="637" t="s">
        <v>1556</v>
      </c>
      <c r="I452" s="636"/>
      <c r="J452" s="636"/>
      <c r="K452" s="637">
        <v>47.0</v>
      </c>
      <c r="L452" s="636"/>
      <c r="M452" s="637" t="s">
        <v>1557</v>
      </c>
      <c r="N452" s="423"/>
      <c r="O452" s="423"/>
      <c r="P452" s="608"/>
      <c r="Q452" s="612">
        <f t="shared" si="31"/>
        <v>3927.4</v>
      </c>
      <c r="R452" s="337"/>
      <c r="S452" s="321"/>
      <c r="T452" s="321"/>
      <c r="U452" s="321"/>
      <c r="V452" s="321"/>
    </row>
    <row r="453">
      <c r="A453" s="585"/>
      <c r="B453" s="634" t="s">
        <v>727</v>
      </c>
      <c r="C453" s="634" t="s">
        <v>73</v>
      </c>
      <c r="D453" s="509"/>
      <c r="E453" s="509"/>
      <c r="F453" s="672"/>
      <c r="G453" s="635">
        <v>1.4</v>
      </c>
      <c r="H453" s="637">
        <v>2227.5</v>
      </c>
      <c r="I453" s="636"/>
      <c r="J453" s="636"/>
      <c r="K453" s="636"/>
      <c r="L453" s="636"/>
      <c r="M453" s="637">
        <v>2274.5</v>
      </c>
      <c r="N453" s="423"/>
      <c r="O453" s="423"/>
      <c r="P453" s="608"/>
      <c r="Q453" s="612">
        <f t="shared" si="31"/>
        <v>3928.8</v>
      </c>
      <c r="R453" s="337"/>
      <c r="S453" s="321"/>
      <c r="T453" s="321"/>
      <c r="U453" s="321"/>
      <c r="V453" s="321"/>
    </row>
    <row r="454">
      <c r="A454" s="610">
        <v>41937.0</v>
      </c>
      <c r="B454" s="617" t="s">
        <v>73</v>
      </c>
      <c r="C454" s="617" t="s">
        <v>565</v>
      </c>
      <c r="D454" s="617" t="s">
        <v>1222</v>
      </c>
      <c r="E454" s="618"/>
      <c r="F454" s="619"/>
      <c r="G454" s="620">
        <v>0.3</v>
      </c>
      <c r="H454" s="621"/>
      <c r="I454" s="621"/>
      <c r="J454" s="621"/>
      <c r="K454" s="621"/>
      <c r="L454" s="621"/>
      <c r="M454" s="621"/>
      <c r="N454" s="669" t="s">
        <v>1222</v>
      </c>
      <c r="O454" s="652">
        <v>325.0</v>
      </c>
      <c r="P454" s="624" t="s">
        <v>1558</v>
      </c>
      <c r="Q454" s="612">
        <f t="shared" si="31"/>
        <v>3929.1</v>
      </c>
      <c r="R454" s="337"/>
      <c r="S454" s="321"/>
      <c r="T454" s="321"/>
      <c r="U454" s="321"/>
      <c r="V454" s="321"/>
    </row>
    <row r="455">
      <c r="A455" s="585"/>
      <c r="B455" s="617" t="s">
        <v>565</v>
      </c>
      <c r="C455" s="617" t="s">
        <v>727</v>
      </c>
      <c r="D455" s="617" t="s">
        <v>547</v>
      </c>
      <c r="E455" s="618"/>
      <c r="F455" s="619"/>
      <c r="G455" s="620">
        <v>1.5</v>
      </c>
      <c r="H455" s="621"/>
      <c r="I455" s="621"/>
      <c r="J455" s="621"/>
      <c r="K455" s="621"/>
      <c r="L455" s="621"/>
      <c r="M455" s="621"/>
      <c r="N455" s="423"/>
      <c r="O455" s="423"/>
      <c r="P455" s="608"/>
      <c r="Q455" s="612">
        <f t="shared" si="31"/>
        <v>3930.6</v>
      </c>
      <c r="R455" s="337"/>
      <c r="S455" s="321"/>
      <c r="T455" s="321"/>
      <c r="U455" s="321"/>
      <c r="V455" s="321"/>
    </row>
    <row r="456">
      <c r="A456" s="585"/>
      <c r="B456" s="617" t="s">
        <v>727</v>
      </c>
      <c r="C456" s="617" t="s">
        <v>1291</v>
      </c>
      <c r="D456" s="618"/>
      <c r="E456" s="618"/>
      <c r="F456" s="619"/>
      <c r="G456" s="620">
        <v>0.6</v>
      </c>
      <c r="H456" s="622" t="s">
        <v>1556</v>
      </c>
      <c r="I456" s="621"/>
      <c r="J456" s="621"/>
      <c r="K456" s="621"/>
      <c r="L456" s="621"/>
      <c r="M456" s="622" t="s">
        <v>1559</v>
      </c>
      <c r="N456" s="423"/>
      <c r="O456" s="423"/>
      <c r="P456" s="608"/>
      <c r="Q456" s="612">
        <f t="shared" si="31"/>
        <v>3931.2</v>
      </c>
      <c r="R456" s="337"/>
      <c r="S456" s="321"/>
      <c r="T456" s="321"/>
      <c r="U456" s="321"/>
      <c r="V456" s="321"/>
    </row>
    <row r="457">
      <c r="A457" s="610">
        <v>41938.0</v>
      </c>
      <c r="B457" s="617" t="s">
        <v>1291</v>
      </c>
      <c r="C457" s="617" t="s">
        <v>73</v>
      </c>
      <c r="D457" s="618"/>
      <c r="E457" s="618"/>
      <c r="F457" s="619"/>
      <c r="G457" s="620">
        <v>0.8</v>
      </c>
      <c r="H457" s="622">
        <v>2227.5</v>
      </c>
      <c r="I457" s="621"/>
      <c r="J457" s="621"/>
      <c r="K457" s="622">
        <v>7.0</v>
      </c>
      <c r="L457" s="621"/>
      <c r="M457" s="622">
        <v>2234.5</v>
      </c>
      <c r="N457" s="423"/>
      <c r="O457" s="423"/>
      <c r="P457" s="608"/>
      <c r="Q457" s="612">
        <f t="shared" si="31"/>
        <v>3932</v>
      </c>
      <c r="R457" s="337"/>
      <c r="S457" s="321"/>
      <c r="T457" s="321"/>
      <c r="U457" s="321"/>
      <c r="V457" s="321"/>
    </row>
    <row r="458">
      <c r="A458" s="610">
        <v>41940.0</v>
      </c>
      <c r="B458" s="634" t="s">
        <v>73</v>
      </c>
      <c r="C458" s="634" t="s">
        <v>727</v>
      </c>
      <c r="D458" s="634" t="s">
        <v>1560</v>
      </c>
      <c r="E458" s="509"/>
      <c r="F458" s="672"/>
      <c r="G458" s="635">
        <v>1.4</v>
      </c>
      <c r="H458" s="369" t="s">
        <v>1561</v>
      </c>
      <c r="I458" s="365"/>
      <c r="J458" s="365"/>
      <c r="K458" s="365"/>
      <c r="L458" s="365"/>
      <c r="M458" s="369" t="s">
        <v>1562</v>
      </c>
      <c r="N458" s="669" t="s">
        <v>1222</v>
      </c>
      <c r="O458" s="652">
        <v>325.0</v>
      </c>
      <c r="P458" s="624" t="s">
        <v>1563</v>
      </c>
      <c r="Q458" s="612">
        <f t="shared" si="31"/>
        <v>3933.4</v>
      </c>
      <c r="R458" s="337"/>
      <c r="S458" s="321"/>
      <c r="T458" s="321"/>
      <c r="U458" s="321"/>
      <c r="V458" s="321"/>
    </row>
    <row r="459">
      <c r="A459" s="585"/>
      <c r="B459" s="634" t="s">
        <v>727</v>
      </c>
      <c r="C459" s="634" t="s">
        <v>73</v>
      </c>
      <c r="D459" s="509"/>
      <c r="E459" s="509"/>
      <c r="F459" s="672"/>
      <c r="G459" s="635">
        <v>1.5</v>
      </c>
      <c r="H459" s="369">
        <v>2092.5</v>
      </c>
      <c r="I459" s="365"/>
      <c r="J459" s="365"/>
      <c r="K459" s="369">
        <v>7.0</v>
      </c>
      <c r="L459" s="365"/>
      <c r="M459" s="369">
        <v>2099.5</v>
      </c>
      <c r="N459" s="423"/>
      <c r="O459" s="423"/>
      <c r="P459" s="608"/>
      <c r="Q459" s="612">
        <f t="shared" si="31"/>
        <v>3934.9</v>
      </c>
      <c r="R459" s="337"/>
      <c r="S459" s="321"/>
      <c r="T459" s="321"/>
      <c r="U459" s="321"/>
      <c r="V459" s="321"/>
    </row>
    <row r="460">
      <c r="A460" s="610">
        <v>41941.0</v>
      </c>
      <c r="B460" s="617" t="s">
        <v>73</v>
      </c>
      <c r="C460" s="617" t="s">
        <v>640</v>
      </c>
      <c r="D460" s="617" t="s">
        <v>1350</v>
      </c>
      <c r="E460" s="618"/>
      <c r="F460" s="619"/>
      <c r="G460" s="620">
        <v>1.6</v>
      </c>
      <c r="H460" s="621"/>
      <c r="I460" s="621"/>
      <c r="J460" s="621"/>
      <c r="K460" s="622">
        <v>35.0</v>
      </c>
      <c r="L460" s="621"/>
      <c r="M460" s="621"/>
      <c r="N460" s="674" t="s">
        <v>1350</v>
      </c>
      <c r="O460" s="674">
        <v>325.0</v>
      </c>
      <c r="P460" s="624" t="s">
        <v>1564</v>
      </c>
      <c r="Q460" s="612">
        <f t="shared" si="31"/>
        <v>3936.5</v>
      </c>
      <c r="R460" s="337"/>
      <c r="S460" s="321"/>
      <c r="T460" s="321"/>
      <c r="U460" s="321"/>
      <c r="V460" s="321"/>
    </row>
    <row r="461">
      <c r="A461" s="585"/>
      <c r="B461" s="617" t="s">
        <v>640</v>
      </c>
      <c r="C461" s="617" t="s">
        <v>524</v>
      </c>
      <c r="D461" s="617" t="s">
        <v>1565</v>
      </c>
      <c r="E461" s="618"/>
      <c r="F461" s="619"/>
      <c r="G461" s="620">
        <v>1.7</v>
      </c>
      <c r="H461" s="622" t="s">
        <v>1566</v>
      </c>
      <c r="J461" s="621"/>
      <c r="K461" s="621"/>
      <c r="L461" s="621"/>
      <c r="M461" s="622" t="s">
        <v>1567</v>
      </c>
      <c r="N461" s="423"/>
      <c r="O461" s="423"/>
      <c r="P461" s="608"/>
      <c r="Q461" s="612">
        <f t="shared" si="31"/>
        <v>3938.2</v>
      </c>
      <c r="R461" s="337"/>
      <c r="S461" s="321"/>
      <c r="T461" s="321"/>
      <c r="U461" s="321"/>
      <c r="V461" s="321"/>
    </row>
    <row r="462">
      <c r="A462" s="585"/>
      <c r="B462" s="617" t="s">
        <v>524</v>
      </c>
      <c r="C462" s="617" t="s">
        <v>73</v>
      </c>
      <c r="D462" s="618"/>
      <c r="E462" s="618"/>
      <c r="F462" s="619"/>
      <c r="G462" s="620">
        <v>0.3</v>
      </c>
      <c r="H462" s="622">
        <v>2815.0</v>
      </c>
      <c r="I462" s="621"/>
      <c r="J462" s="621"/>
      <c r="K462" s="621"/>
      <c r="L462" s="621"/>
      <c r="M462" s="622">
        <v>2850.0</v>
      </c>
      <c r="N462" s="423"/>
      <c r="O462" s="423"/>
      <c r="P462" s="608"/>
      <c r="Q462" s="612">
        <f t="shared" si="31"/>
        <v>3938.5</v>
      </c>
      <c r="R462" s="337"/>
      <c r="S462" s="321"/>
      <c r="T462" s="321"/>
      <c r="U462" s="683">
        <v>4.89</v>
      </c>
      <c r="V462" s="321"/>
    </row>
    <row r="463">
      <c r="A463" s="610">
        <v>41942.0</v>
      </c>
      <c r="B463" s="634" t="s">
        <v>73</v>
      </c>
      <c r="C463" s="634" t="s">
        <v>524</v>
      </c>
      <c r="D463" s="634" t="s">
        <v>1225</v>
      </c>
      <c r="E463" s="509"/>
      <c r="F463" s="672"/>
      <c r="G463" s="635">
        <v>0.2</v>
      </c>
      <c r="H463" s="365"/>
      <c r="I463" s="365"/>
      <c r="J463" s="365"/>
      <c r="K463" s="365"/>
      <c r="L463" s="365"/>
      <c r="M463" s="365"/>
      <c r="N463" s="623" t="s">
        <v>1219</v>
      </c>
      <c r="O463" s="623">
        <v>325.0</v>
      </c>
      <c r="P463" s="624" t="s">
        <v>1568</v>
      </c>
      <c r="Q463" s="612">
        <f t="shared" si="31"/>
        <v>3938.7</v>
      </c>
      <c r="R463" s="337"/>
      <c r="S463" s="321"/>
      <c r="T463" s="321"/>
      <c r="U463" s="321"/>
      <c r="V463" s="321"/>
    </row>
    <row r="464">
      <c r="A464" s="585"/>
      <c r="B464" s="634" t="s">
        <v>524</v>
      </c>
      <c r="C464" s="634" t="s">
        <v>727</v>
      </c>
      <c r="D464" s="634" t="s">
        <v>547</v>
      </c>
      <c r="E464" s="509"/>
      <c r="F464" s="672"/>
      <c r="G464" s="635">
        <v>1.6</v>
      </c>
      <c r="H464" s="369" t="s">
        <v>1427</v>
      </c>
      <c r="I464" s="365"/>
      <c r="J464" s="365"/>
      <c r="K464" s="369" t="s">
        <v>1569</v>
      </c>
      <c r="M464" s="369" t="s">
        <v>1570</v>
      </c>
      <c r="N464" s="423"/>
      <c r="O464" s="423"/>
      <c r="P464" s="608"/>
      <c r="Q464" s="612">
        <f t="shared" si="31"/>
        <v>3940.3</v>
      </c>
      <c r="R464" s="337"/>
      <c r="S464" s="321"/>
      <c r="T464" s="321"/>
      <c r="U464" s="321"/>
      <c r="V464" s="321"/>
    </row>
    <row r="465">
      <c r="A465" s="585"/>
      <c r="B465" s="634" t="s">
        <v>727</v>
      </c>
      <c r="C465" s="634" t="s">
        <v>517</v>
      </c>
      <c r="D465" s="509"/>
      <c r="E465" s="509"/>
      <c r="F465" s="672"/>
      <c r="G465" s="635">
        <v>1.5</v>
      </c>
      <c r="H465" s="369">
        <v>2430.0</v>
      </c>
      <c r="I465" s="365"/>
      <c r="J465" s="365"/>
      <c r="K465" s="369">
        <v>7.0</v>
      </c>
      <c r="L465" s="365"/>
      <c r="M465" s="369">
        <v>2437.0</v>
      </c>
      <c r="N465" s="423"/>
      <c r="O465" s="423"/>
      <c r="P465" s="608"/>
      <c r="Q465" s="612">
        <f t="shared" si="31"/>
        <v>3941.8</v>
      </c>
      <c r="R465" s="337"/>
      <c r="S465" s="321"/>
      <c r="T465" s="321"/>
      <c r="U465" s="321"/>
      <c r="V465" s="321"/>
    </row>
    <row r="466">
      <c r="A466" s="585"/>
      <c r="B466" s="634" t="s">
        <v>517</v>
      </c>
      <c r="C466" s="634" t="s">
        <v>73</v>
      </c>
      <c r="D466" s="509"/>
      <c r="E466" s="509"/>
      <c r="F466" s="635">
        <v>0.3</v>
      </c>
      <c r="G466" s="672"/>
      <c r="H466" s="365"/>
      <c r="I466" s="365"/>
      <c r="J466" s="365"/>
      <c r="K466" s="365"/>
      <c r="L466" s="365"/>
      <c r="M466" s="365"/>
      <c r="N466" s="423"/>
      <c r="O466" s="423"/>
      <c r="P466" s="608"/>
      <c r="Q466" s="612">
        <f t="shared" si="31"/>
        <v>3942.1</v>
      </c>
      <c r="R466" s="337"/>
      <c r="S466" s="321"/>
      <c r="T466" s="321"/>
      <c r="U466" s="321"/>
      <c r="V466" s="321"/>
    </row>
    <row r="467">
      <c r="A467" s="610">
        <v>41943.0</v>
      </c>
      <c r="B467" s="617" t="s">
        <v>73</v>
      </c>
      <c r="C467" s="617" t="s">
        <v>630</v>
      </c>
      <c r="D467" s="617" t="s">
        <v>1222</v>
      </c>
      <c r="E467" s="618"/>
      <c r="F467" s="619"/>
      <c r="G467" s="620">
        <v>1.7</v>
      </c>
      <c r="H467" s="621"/>
      <c r="I467" s="621"/>
      <c r="J467" s="621"/>
      <c r="K467" s="621"/>
      <c r="L467" s="621"/>
      <c r="M467" s="621"/>
      <c r="N467" s="669" t="s">
        <v>1222</v>
      </c>
      <c r="O467" s="652">
        <v>325.0</v>
      </c>
      <c r="P467" s="624" t="s">
        <v>1571</v>
      </c>
      <c r="Q467" s="612">
        <f t="shared" si="31"/>
        <v>3943.8</v>
      </c>
      <c r="R467" s="337"/>
      <c r="S467" s="321"/>
      <c r="T467" s="321"/>
      <c r="U467" s="321"/>
      <c r="V467" s="321"/>
    </row>
    <row r="468">
      <c r="A468" s="585"/>
      <c r="B468" s="617" t="s">
        <v>630</v>
      </c>
      <c r="C468" s="617" t="s">
        <v>197</v>
      </c>
      <c r="D468" s="617" t="s">
        <v>1327</v>
      </c>
      <c r="E468" s="618"/>
      <c r="F468" s="619"/>
      <c r="G468" s="620">
        <v>1.7</v>
      </c>
      <c r="H468" s="622" t="s">
        <v>1420</v>
      </c>
      <c r="I468" s="621"/>
      <c r="J468" s="621"/>
      <c r="K468" s="621"/>
      <c r="L468" s="621"/>
      <c r="M468" s="622" t="s">
        <v>1572</v>
      </c>
      <c r="N468" s="423"/>
      <c r="O468" s="423"/>
      <c r="P468" s="608"/>
      <c r="Q468" s="612">
        <f t="shared" si="31"/>
        <v>3945.5</v>
      </c>
      <c r="R468" s="337"/>
      <c r="S468" s="321"/>
      <c r="T468" s="321"/>
      <c r="U468" s="321"/>
      <c r="V468" s="321"/>
    </row>
    <row r="469">
      <c r="A469" s="585"/>
      <c r="B469" s="617" t="s">
        <v>197</v>
      </c>
      <c r="C469" s="617" t="s">
        <v>73</v>
      </c>
      <c r="D469" s="618"/>
      <c r="E469" s="618"/>
      <c r="F469" s="619"/>
      <c r="G469" s="620">
        <v>0.1</v>
      </c>
      <c r="H469" s="622">
        <v>2497.5</v>
      </c>
      <c r="I469" s="621"/>
      <c r="J469" s="621"/>
      <c r="K469" s="621"/>
      <c r="L469" s="621"/>
      <c r="M469" s="622">
        <v>2497.5</v>
      </c>
      <c r="N469" s="423"/>
      <c r="O469" s="423"/>
      <c r="P469" s="608"/>
      <c r="Q469" s="612">
        <f t="shared" si="31"/>
        <v>3945.6</v>
      </c>
      <c r="R469" s="337"/>
      <c r="S469" s="321"/>
      <c r="T469" s="321"/>
      <c r="U469" s="321"/>
      <c r="V469" s="321"/>
    </row>
    <row r="470">
      <c r="A470" s="603" t="s">
        <v>1573</v>
      </c>
      <c r="B470" s="604"/>
      <c r="C470" s="604"/>
      <c r="D470" s="605"/>
      <c r="E470" s="604"/>
      <c r="F470" s="606"/>
      <c r="G470" s="606"/>
      <c r="H470" s="607"/>
      <c r="I470" s="607"/>
      <c r="J470" s="607"/>
      <c r="K470" s="607"/>
      <c r="L470" s="607"/>
      <c r="M470" s="607"/>
      <c r="N470" s="423"/>
      <c r="O470" s="423"/>
      <c r="P470" s="608"/>
      <c r="Q470" s="612">
        <f t="shared" si="31"/>
        <v>3945.6</v>
      </c>
      <c r="R470" s="337"/>
      <c r="S470" s="321"/>
      <c r="T470" s="321"/>
      <c r="U470" s="321"/>
      <c r="V470" s="321"/>
    </row>
    <row r="471">
      <c r="A471" s="610">
        <v>41946.0</v>
      </c>
      <c r="B471" s="634" t="s">
        <v>73</v>
      </c>
      <c r="C471" s="634" t="s">
        <v>197</v>
      </c>
      <c r="D471" s="634" t="s">
        <v>1378</v>
      </c>
      <c r="E471" s="509"/>
      <c r="F471" s="672"/>
      <c r="G471" s="635">
        <v>0.2</v>
      </c>
      <c r="H471" s="365"/>
      <c r="I471" s="365"/>
      <c r="J471" s="365"/>
      <c r="K471" s="365"/>
      <c r="L471" s="365"/>
      <c r="M471" s="365"/>
      <c r="N471" s="681" t="s">
        <v>1378</v>
      </c>
      <c r="O471" s="681">
        <v>325.0</v>
      </c>
      <c r="P471" s="624" t="s">
        <v>1574</v>
      </c>
      <c r="Q471" s="612">
        <f t="shared" si="31"/>
        <v>3945.8</v>
      </c>
      <c r="R471" s="337"/>
      <c r="S471" s="321"/>
      <c r="T471" s="321"/>
      <c r="U471" s="321"/>
      <c r="V471" s="321"/>
    </row>
    <row r="472">
      <c r="A472" s="585"/>
      <c r="B472" s="634" t="s">
        <v>197</v>
      </c>
      <c r="C472" s="634" t="s">
        <v>630</v>
      </c>
      <c r="D472" s="634" t="s">
        <v>1327</v>
      </c>
      <c r="E472" s="509"/>
      <c r="F472" s="672"/>
      <c r="G472" s="635">
        <v>1.9</v>
      </c>
      <c r="H472" s="365"/>
      <c r="I472" s="365"/>
      <c r="J472" s="365"/>
      <c r="K472" s="365"/>
      <c r="L472" s="365"/>
      <c r="M472" s="365"/>
      <c r="N472" s="423"/>
      <c r="O472" s="423"/>
      <c r="P472" s="608"/>
      <c r="Q472" s="612">
        <f t="shared" si="31"/>
        <v>3947.7</v>
      </c>
      <c r="R472" s="337"/>
      <c r="S472" s="321"/>
      <c r="T472" s="321"/>
      <c r="U472" s="321"/>
      <c r="V472" s="321"/>
    </row>
    <row r="473">
      <c r="A473" s="585"/>
      <c r="B473" s="634" t="s">
        <v>630</v>
      </c>
      <c r="C473" s="634" t="s">
        <v>197</v>
      </c>
      <c r="D473" s="509"/>
      <c r="E473" s="509"/>
      <c r="F473" s="672"/>
      <c r="G473" s="635">
        <v>1.4</v>
      </c>
      <c r="H473" s="369" t="s">
        <v>1443</v>
      </c>
      <c r="I473" s="365"/>
      <c r="J473" s="365"/>
      <c r="K473" s="365"/>
      <c r="L473" s="365"/>
      <c r="M473" s="369" t="s">
        <v>1575</v>
      </c>
      <c r="N473" s="423"/>
      <c r="O473" s="423"/>
      <c r="P473" s="608"/>
      <c r="Q473" s="612">
        <f t="shared" si="31"/>
        <v>3949.1</v>
      </c>
      <c r="R473" s="337"/>
      <c r="S473" s="321"/>
      <c r="T473" s="321"/>
      <c r="U473" s="321"/>
      <c r="V473" s="321"/>
    </row>
    <row r="474">
      <c r="A474" s="585"/>
      <c r="B474" s="634" t="s">
        <v>197</v>
      </c>
      <c r="C474" s="634" t="s">
        <v>73</v>
      </c>
      <c r="D474" s="509"/>
      <c r="E474" s="509"/>
      <c r="F474" s="672"/>
      <c r="G474" s="635">
        <v>0.2</v>
      </c>
      <c r="H474" s="369">
        <v>2632.5</v>
      </c>
      <c r="I474" s="365"/>
      <c r="J474" s="365"/>
      <c r="K474" s="365"/>
      <c r="L474" s="365"/>
      <c r="M474" s="369">
        <v>2632.5</v>
      </c>
      <c r="N474" s="423"/>
      <c r="O474" s="423"/>
      <c r="P474" s="608"/>
      <c r="Q474" s="612">
        <f t="shared" si="31"/>
        <v>3949.3</v>
      </c>
      <c r="R474" s="337"/>
      <c r="S474" s="321"/>
      <c r="T474" s="321"/>
      <c r="U474" s="321"/>
      <c r="V474" s="321"/>
    </row>
    <row r="475">
      <c r="A475" s="610">
        <v>41947.0</v>
      </c>
      <c r="B475" s="617" t="s">
        <v>73</v>
      </c>
      <c r="C475" s="617" t="s">
        <v>524</v>
      </c>
      <c r="D475" s="617" t="s">
        <v>1378</v>
      </c>
      <c r="E475" s="618"/>
      <c r="F475" s="619"/>
      <c r="G475" s="620">
        <v>0.4</v>
      </c>
      <c r="H475" s="621"/>
      <c r="I475" s="621"/>
      <c r="J475" s="621"/>
      <c r="K475" s="622">
        <v>47.0</v>
      </c>
      <c r="L475" s="621"/>
      <c r="M475" s="621"/>
      <c r="N475" s="681" t="s">
        <v>1378</v>
      </c>
      <c r="O475" s="681">
        <v>325.0</v>
      </c>
      <c r="P475" s="624" t="s">
        <v>1576</v>
      </c>
      <c r="Q475" s="612">
        <f t="shared" si="31"/>
        <v>3949.7</v>
      </c>
      <c r="R475" s="337"/>
      <c r="S475" s="321"/>
      <c r="T475" s="321"/>
      <c r="U475" s="321"/>
      <c r="V475" s="321"/>
    </row>
    <row r="476">
      <c r="A476" s="585"/>
      <c r="B476" s="617" t="s">
        <v>524</v>
      </c>
      <c r="C476" s="617" t="s">
        <v>727</v>
      </c>
      <c r="D476" s="617" t="s">
        <v>547</v>
      </c>
      <c r="E476" s="618"/>
      <c r="F476" s="619"/>
      <c r="G476" s="620">
        <v>1.5</v>
      </c>
      <c r="H476" s="622" t="s">
        <v>1420</v>
      </c>
      <c r="I476" s="621"/>
      <c r="J476" s="621"/>
      <c r="K476" s="621"/>
      <c r="L476" s="621"/>
      <c r="M476" s="622" t="s">
        <v>1577</v>
      </c>
      <c r="N476" s="423"/>
      <c r="O476" s="423"/>
      <c r="P476" s="608"/>
      <c r="Q476" s="612">
        <f t="shared" si="31"/>
        <v>3951.2</v>
      </c>
      <c r="R476" s="337"/>
      <c r="S476" s="321"/>
      <c r="T476" s="321"/>
      <c r="U476" s="321"/>
      <c r="V476" s="321"/>
    </row>
    <row r="477">
      <c r="A477" s="585"/>
      <c r="B477" s="617" t="s">
        <v>727</v>
      </c>
      <c r="C477" s="617" t="s">
        <v>73</v>
      </c>
      <c r="D477" s="618"/>
      <c r="E477" s="618"/>
      <c r="F477" s="619"/>
      <c r="G477" s="620">
        <v>1.6</v>
      </c>
      <c r="H477" s="622">
        <v>2497.5</v>
      </c>
      <c r="I477" s="621"/>
      <c r="J477" s="621"/>
      <c r="K477" s="621"/>
      <c r="L477" s="621"/>
      <c r="M477" s="622">
        <v>2544.5</v>
      </c>
      <c r="N477" s="423"/>
      <c r="O477" s="423"/>
      <c r="P477" s="608"/>
      <c r="Q477" s="612">
        <f t="shared" si="31"/>
        <v>3952.8</v>
      </c>
      <c r="R477" s="337"/>
      <c r="S477" s="321"/>
      <c r="T477" s="321"/>
      <c r="U477" s="321"/>
      <c r="V477" s="321"/>
    </row>
    <row r="478">
      <c r="A478" s="610">
        <v>41949.0</v>
      </c>
      <c r="B478" s="634" t="s">
        <v>73</v>
      </c>
      <c r="C478" s="634" t="s">
        <v>524</v>
      </c>
      <c r="D478" s="634" t="s">
        <v>1225</v>
      </c>
      <c r="E478" s="509"/>
      <c r="F478" s="672"/>
      <c r="G478" s="635">
        <v>0.2</v>
      </c>
      <c r="H478" s="365"/>
      <c r="I478" s="365"/>
      <c r="J478" s="365"/>
      <c r="K478" s="365"/>
      <c r="L478" s="365"/>
      <c r="M478" s="365"/>
      <c r="N478" s="623" t="s">
        <v>1219</v>
      </c>
      <c r="O478" s="623">
        <v>325.0</v>
      </c>
      <c r="P478" s="624" t="s">
        <v>1578</v>
      </c>
      <c r="Q478" s="612">
        <f t="shared" si="31"/>
        <v>3953</v>
      </c>
      <c r="R478" s="337"/>
      <c r="S478" s="321"/>
      <c r="T478" s="321"/>
      <c r="U478" s="321"/>
      <c r="V478" s="321"/>
    </row>
    <row r="479">
      <c r="A479" s="585"/>
      <c r="B479" s="634" t="s">
        <v>524</v>
      </c>
      <c r="C479" s="634" t="s">
        <v>1579</v>
      </c>
      <c r="D479" s="634" t="s">
        <v>1580</v>
      </c>
      <c r="E479" s="509"/>
      <c r="F479" s="672"/>
      <c r="G479" s="635">
        <v>0.8</v>
      </c>
      <c r="H479" s="365"/>
      <c r="I479" s="365"/>
      <c r="J479" s="365"/>
      <c r="K479" s="369" t="s">
        <v>1336</v>
      </c>
      <c r="L479" s="365"/>
      <c r="M479" s="365"/>
      <c r="N479" s="423"/>
      <c r="O479" s="423"/>
      <c r="P479" s="608"/>
      <c r="Q479" s="612">
        <f t="shared" si="31"/>
        <v>3953.8</v>
      </c>
      <c r="R479" s="337"/>
      <c r="S479" s="321"/>
      <c r="T479" s="321"/>
      <c r="U479" s="321"/>
      <c r="V479" s="321"/>
    </row>
    <row r="480">
      <c r="A480" s="585"/>
      <c r="B480" s="634" t="s">
        <v>1579</v>
      </c>
      <c r="C480" s="634" t="s">
        <v>524</v>
      </c>
      <c r="D480" s="509"/>
      <c r="E480" s="509"/>
      <c r="F480" s="672"/>
      <c r="G480" s="635">
        <v>1.3</v>
      </c>
      <c r="H480" s="369" t="s">
        <v>1581</v>
      </c>
      <c r="I480" s="365"/>
      <c r="J480" s="369" t="s">
        <v>1582</v>
      </c>
      <c r="K480" s="365"/>
      <c r="L480" s="365"/>
      <c r="M480" s="369" t="s">
        <v>1583</v>
      </c>
      <c r="N480" s="423"/>
      <c r="O480" s="423"/>
      <c r="P480" s="608"/>
      <c r="Q480" s="612">
        <f t="shared" si="31"/>
        <v>3955.1</v>
      </c>
      <c r="R480" s="337"/>
      <c r="S480" s="321"/>
      <c r="T480" s="321"/>
      <c r="U480" s="321"/>
      <c r="V480" s="321"/>
    </row>
    <row r="481">
      <c r="A481" s="585"/>
      <c r="B481" s="634" t="s">
        <v>524</v>
      </c>
      <c r="C481" s="634" t="s">
        <v>73</v>
      </c>
      <c r="D481" s="509"/>
      <c r="E481" s="509"/>
      <c r="F481" s="672"/>
      <c r="G481" s="635">
        <v>0.3</v>
      </c>
      <c r="H481" s="369">
        <v>1822.5</v>
      </c>
      <c r="I481" s="365"/>
      <c r="J481" s="369">
        <v>90.0</v>
      </c>
      <c r="K481" s="365"/>
      <c r="L481" s="365"/>
      <c r="M481" s="637">
        <v>1912.5</v>
      </c>
      <c r="N481" s="423"/>
      <c r="O481" s="423"/>
      <c r="P481" s="608"/>
      <c r="Q481" s="612">
        <f t="shared" si="31"/>
        <v>3955.4</v>
      </c>
      <c r="R481" s="337"/>
      <c r="S481" s="321"/>
      <c r="T481" s="321"/>
      <c r="U481" s="321"/>
      <c r="V481" s="321"/>
    </row>
    <row r="482">
      <c r="A482" s="610">
        <v>41953.0</v>
      </c>
      <c r="B482" s="617" t="s">
        <v>73</v>
      </c>
      <c r="C482" s="617" t="s">
        <v>550</v>
      </c>
      <c r="D482" s="617" t="s">
        <v>1225</v>
      </c>
      <c r="E482" s="618"/>
      <c r="F482" s="619"/>
      <c r="G482" s="620">
        <v>0.8</v>
      </c>
      <c r="H482" s="621"/>
      <c r="I482" s="621"/>
      <c r="J482" s="621"/>
      <c r="K482" s="621"/>
      <c r="L482" s="621"/>
      <c r="M482" s="690"/>
      <c r="N482" s="623" t="s">
        <v>1219</v>
      </c>
      <c r="O482" s="623">
        <v>325.0</v>
      </c>
      <c r="P482" s="624" t="s">
        <v>1584</v>
      </c>
      <c r="Q482" s="612">
        <f t="shared" si="31"/>
        <v>3956.2</v>
      </c>
      <c r="R482" s="625">
        <v>30.0</v>
      </c>
      <c r="S482" s="354">
        <v>182.78</v>
      </c>
      <c r="T482" s="365">
        <f>S482/R482</f>
        <v>6.092666667</v>
      </c>
      <c r="U482" s="354">
        <v>4.89</v>
      </c>
      <c r="V482" s="626">
        <f>(T482-U482)*R482</f>
        <v>36.08</v>
      </c>
    </row>
    <row r="483">
      <c r="A483" s="585"/>
      <c r="B483" s="617" t="s">
        <v>550</v>
      </c>
      <c r="C483" s="617" t="s">
        <v>727</v>
      </c>
      <c r="D483" s="617" t="s">
        <v>547</v>
      </c>
      <c r="E483" s="618"/>
      <c r="F483" s="619"/>
      <c r="G483" s="620">
        <v>2.0</v>
      </c>
      <c r="H483" s="622" t="s">
        <v>1536</v>
      </c>
      <c r="I483" s="621"/>
      <c r="J483" s="621"/>
      <c r="K483" s="621"/>
      <c r="L483" s="621"/>
      <c r="M483" s="622" t="s">
        <v>1585</v>
      </c>
      <c r="N483" s="423"/>
      <c r="O483" s="423"/>
      <c r="P483" s="608"/>
      <c r="Q483" s="612">
        <f t="shared" si="31"/>
        <v>3958.2</v>
      </c>
      <c r="R483" s="337"/>
      <c r="S483" s="321"/>
      <c r="T483" s="321"/>
      <c r="U483" s="321"/>
      <c r="V483" s="321"/>
    </row>
    <row r="484">
      <c r="A484" s="585"/>
      <c r="B484" s="617" t="s">
        <v>727</v>
      </c>
      <c r="C484" s="617" t="s">
        <v>73</v>
      </c>
      <c r="D484" s="618"/>
      <c r="E484" s="618"/>
      <c r="F484" s="619"/>
      <c r="G484" s="620">
        <v>1.5</v>
      </c>
      <c r="H484" s="622">
        <v>3037.5</v>
      </c>
      <c r="I484" s="622">
        <v>37.0</v>
      </c>
      <c r="J484" s="621"/>
      <c r="K484" s="622">
        <v>37.0</v>
      </c>
      <c r="L484" s="621"/>
      <c r="M484" s="622">
        <v>3111.5</v>
      </c>
      <c r="N484" s="423"/>
      <c r="O484" s="423"/>
      <c r="P484" s="608"/>
      <c r="Q484" s="612">
        <f t="shared" si="31"/>
        <v>3959.7</v>
      </c>
      <c r="R484" s="337"/>
      <c r="S484" s="321"/>
      <c r="T484" s="321"/>
      <c r="U484" s="321"/>
      <c r="V484" s="321"/>
    </row>
    <row r="485">
      <c r="A485" s="610">
        <v>41954.0</v>
      </c>
      <c r="B485" s="634" t="s">
        <v>73</v>
      </c>
      <c r="C485" s="634" t="s">
        <v>197</v>
      </c>
      <c r="D485" s="634" t="s">
        <v>1378</v>
      </c>
      <c r="E485" s="509"/>
      <c r="F485" s="672"/>
      <c r="G485" s="635">
        <v>0.2</v>
      </c>
      <c r="H485" s="365"/>
      <c r="I485" s="365"/>
      <c r="J485" s="365"/>
      <c r="K485" s="365"/>
      <c r="L485" s="365"/>
      <c r="M485" s="365"/>
      <c r="N485" s="681" t="s">
        <v>1378</v>
      </c>
      <c r="O485" s="681">
        <v>325.0</v>
      </c>
      <c r="P485" s="624" t="s">
        <v>1586</v>
      </c>
      <c r="Q485" s="612">
        <f t="shared" si="31"/>
        <v>3959.9</v>
      </c>
      <c r="R485" s="625">
        <v>40.0</v>
      </c>
      <c r="S485" s="354">
        <v>258.91</v>
      </c>
      <c r="T485" s="365">
        <f>S485/R485</f>
        <v>6.47275</v>
      </c>
      <c r="U485" s="354">
        <v>4.89</v>
      </c>
      <c r="V485" s="626">
        <f>(T485-U485)*R485</f>
        <v>63.31</v>
      </c>
    </row>
    <row r="486">
      <c r="A486" s="585"/>
      <c r="B486" s="634" t="s">
        <v>197</v>
      </c>
      <c r="C486" s="634" t="s">
        <v>630</v>
      </c>
      <c r="D486" s="634" t="s">
        <v>1327</v>
      </c>
      <c r="E486" s="509"/>
      <c r="F486" s="672"/>
      <c r="G486" s="635">
        <v>1.8</v>
      </c>
      <c r="H486" s="365"/>
      <c r="I486" s="365"/>
      <c r="J486" s="365"/>
      <c r="K486" s="365"/>
      <c r="L486" s="365"/>
      <c r="M486" s="365"/>
      <c r="N486" s="423"/>
      <c r="O486" s="423"/>
      <c r="P486" s="608"/>
      <c r="Q486" s="612">
        <f t="shared" si="31"/>
        <v>3961.7</v>
      </c>
      <c r="R486" s="337"/>
      <c r="S486" s="321"/>
      <c r="T486" s="321"/>
      <c r="U486" s="321"/>
      <c r="V486" s="321"/>
    </row>
    <row r="487">
      <c r="A487" s="585"/>
      <c r="B487" s="634" t="s">
        <v>630</v>
      </c>
      <c r="C487" s="634" t="s">
        <v>197</v>
      </c>
      <c r="D487" s="509"/>
      <c r="E487" s="509"/>
      <c r="F487" s="672"/>
      <c r="G487" s="635">
        <v>1.5</v>
      </c>
      <c r="H487" s="369" t="s">
        <v>1443</v>
      </c>
      <c r="I487" s="365"/>
      <c r="J487" s="365"/>
      <c r="K487" s="365"/>
      <c r="L487" s="365"/>
      <c r="M487" s="369" t="s">
        <v>1587</v>
      </c>
      <c r="N487" s="423"/>
      <c r="O487" s="423"/>
      <c r="P487" s="608"/>
      <c r="Q487" s="612">
        <f t="shared" si="31"/>
        <v>3963.2</v>
      </c>
      <c r="R487" s="337"/>
      <c r="S487" s="321"/>
      <c r="T487" s="321"/>
      <c r="U487" s="321"/>
      <c r="V487" s="321"/>
    </row>
    <row r="488">
      <c r="A488" s="585"/>
      <c r="B488" s="634" t="s">
        <v>197</v>
      </c>
      <c r="C488" s="634" t="s">
        <v>73</v>
      </c>
      <c r="D488" s="509"/>
      <c r="E488" s="509"/>
      <c r="F488" s="672"/>
      <c r="G488" s="635">
        <v>0.2</v>
      </c>
      <c r="H488" s="369">
        <v>2632.5</v>
      </c>
      <c r="I488" s="369">
        <v>65.0</v>
      </c>
      <c r="J488" s="365"/>
      <c r="K488" s="365"/>
      <c r="L488" s="365"/>
      <c r="M488" s="369">
        <v>2697.5</v>
      </c>
      <c r="N488" s="423"/>
      <c r="O488" s="423"/>
      <c r="P488" s="608"/>
      <c r="Q488" s="612">
        <f t="shared" si="31"/>
        <v>3963.4</v>
      </c>
      <c r="R488" s="337"/>
      <c r="S488" s="321"/>
      <c r="T488" s="321"/>
      <c r="U488" s="321"/>
      <c r="V488" s="321"/>
    </row>
    <row r="489">
      <c r="A489" s="610">
        <v>41955.0</v>
      </c>
      <c r="B489" s="617" t="s">
        <v>73</v>
      </c>
      <c r="C489" s="617" t="s">
        <v>197</v>
      </c>
      <c r="D489" s="617" t="s">
        <v>1225</v>
      </c>
      <c r="E489" s="618"/>
      <c r="F489" s="619"/>
      <c r="G489" s="620">
        <v>0.2</v>
      </c>
      <c r="H489" s="621"/>
      <c r="I489" s="621"/>
      <c r="J489" s="621"/>
      <c r="K489" s="621"/>
      <c r="L489" s="621"/>
      <c r="M489" s="621"/>
      <c r="N489" s="623" t="s">
        <v>1219</v>
      </c>
      <c r="O489" s="623">
        <v>325.0</v>
      </c>
      <c r="P489" s="624" t="s">
        <v>1588</v>
      </c>
      <c r="Q489" s="612">
        <f t="shared" si="31"/>
        <v>3963.6</v>
      </c>
      <c r="R489" s="337"/>
      <c r="S489" s="321"/>
      <c r="T489" s="321"/>
      <c r="U489" s="321"/>
      <c r="V489" s="321"/>
    </row>
    <row r="490">
      <c r="A490" s="585"/>
      <c r="B490" s="617" t="s">
        <v>197</v>
      </c>
      <c r="C490" s="617" t="s">
        <v>630</v>
      </c>
      <c r="D490" s="617" t="s">
        <v>1327</v>
      </c>
      <c r="E490" s="618"/>
      <c r="F490" s="619"/>
      <c r="G490" s="620">
        <v>1.7</v>
      </c>
      <c r="H490" s="621"/>
      <c r="I490" s="621"/>
      <c r="J490" s="621"/>
      <c r="K490" s="621"/>
      <c r="L490" s="621"/>
      <c r="M490" s="621"/>
      <c r="N490" s="423"/>
      <c r="O490" s="423"/>
      <c r="P490" s="608"/>
      <c r="Q490" s="612">
        <f t="shared" si="31"/>
        <v>3965.3</v>
      </c>
      <c r="R490" s="337"/>
      <c r="S490" s="321"/>
      <c r="T490" s="321"/>
      <c r="U490" s="321"/>
      <c r="V490" s="321"/>
    </row>
    <row r="491">
      <c r="A491" s="585"/>
      <c r="B491" s="617" t="s">
        <v>630</v>
      </c>
      <c r="C491" s="617" t="s">
        <v>197</v>
      </c>
      <c r="D491" s="618"/>
      <c r="E491" s="618"/>
      <c r="F491" s="619"/>
      <c r="G491" s="620">
        <v>1.5</v>
      </c>
      <c r="H491" s="622" t="s">
        <v>1420</v>
      </c>
      <c r="I491" s="621"/>
      <c r="J491" s="621"/>
      <c r="K491" s="621"/>
      <c r="L491" s="621"/>
      <c r="M491" s="622" t="s">
        <v>1589</v>
      </c>
      <c r="N491" s="423"/>
      <c r="O491" s="423"/>
      <c r="P491" s="608"/>
      <c r="Q491" s="612">
        <f t="shared" si="31"/>
        <v>3966.8</v>
      </c>
      <c r="R491" s="337"/>
      <c r="S491" s="321"/>
      <c r="T491" s="321"/>
      <c r="U491" s="321"/>
      <c r="V491" s="321"/>
    </row>
    <row r="492">
      <c r="A492" s="585"/>
      <c r="B492" s="617" t="s">
        <v>197</v>
      </c>
      <c r="C492" s="617" t="s">
        <v>73</v>
      </c>
      <c r="D492" s="618"/>
      <c r="E492" s="618"/>
      <c r="F492" s="619"/>
      <c r="G492" s="620">
        <v>0.1</v>
      </c>
      <c r="H492" s="622">
        <v>2497.5</v>
      </c>
      <c r="I492" s="621"/>
      <c r="J492" s="621"/>
      <c r="K492" s="621"/>
      <c r="L492" s="621"/>
      <c r="M492" s="622">
        <v>2497.5</v>
      </c>
      <c r="N492" s="423"/>
      <c r="O492" s="423"/>
      <c r="P492" s="608"/>
      <c r="Q492" s="612">
        <f t="shared" si="31"/>
        <v>3966.9</v>
      </c>
      <c r="R492" s="337"/>
      <c r="S492" s="321"/>
      <c r="T492" s="321"/>
      <c r="U492" s="321"/>
      <c r="V492" s="321"/>
    </row>
    <row r="493">
      <c r="A493" s="610">
        <v>41956.0</v>
      </c>
      <c r="B493" s="634" t="s">
        <v>73</v>
      </c>
      <c r="C493" s="634" t="s">
        <v>197</v>
      </c>
      <c r="D493" s="634" t="s">
        <v>1350</v>
      </c>
      <c r="E493" s="509"/>
      <c r="F493" s="672"/>
      <c r="G493" s="635">
        <v>0.2</v>
      </c>
      <c r="H493" s="365"/>
      <c r="I493" s="365"/>
      <c r="J493" s="365"/>
      <c r="K493" s="365"/>
      <c r="L493" s="365"/>
      <c r="M493" s="365"/>
      <c r="N493" s="674" t="s">
        <v>1350</v>
      </c>
      <c r="O493" s="674">
        <v>325.0</v>
      </c>
      <c r="P493" s="624" t="s">
        <v>1590</v>
      </c>
      <c r="Q493" s="612">
        <f t="shared" si="31"/>
        <v>3967.1</v>
      </c>
      <c r="R493" s="337"/>
      <c r="S493" s="321"/>
      <c r="T493" s="321"/>
      <c r="U493" s="321"/>
      <c r="V493" s="321"/>
    </row>
    <row r="494">
      <c r="A494" s="585"/>
      <c r="B494" s="634" t="s">
        <v>197</v>
      </c>
      <c r="C494" s="634" t="s">
        <v>630</v>
      </c>
      <c r="D494" s="634" t="s">
        <v>1327</v>
      </c>
      <c r="E494" s="509"/>
      <c r="F494" s="672"/>
      <c r="G494" s="635">
        <v>1.8</v>
      </c>
      <c r="H494" s="365"/>
      <c r="I494" s="365"/>
      <c r="J494" s="365"/>
      <c r="K494" s="365"/>
      <c r="L494" s="365"/>
      <c r="M494" s="365"/>
      <c r="N494" s="423"/>
      <c r="O494" s="423"/>
      <c r="P494" s="608"/>
      <c r="Q494" s="612">
        <f t="shared" si="31"/>
        <v>3968.9</v>
      </c>
      <c r="R494" s="337"/>
      <c r="S494" s="321"/>
      <c r="T494" s="321"/>
      <c r="U494" s="321"/>
      <c r="V494" s="321"/>
    </row>
    <row r="495">
      <c r="A495" s="585"/>
      <c r="B495" s="634" t="s">
        <v>630</v>
      </c>
      <c r="C495" s="634" t="s">
        <v>197</v>
      </c>
      <c r="D495" s="509"/>
      <c r="E495" s="509"/>
      <c r="F495" s="672"/>
      <c r="G495" s="635">
        <v>1.5</v>
      </c>
      <c r="H495" s="369" t="s">
        <v>1420</v>
      </c>
      <c r="I495" s="365"/>
      <c r="J495" s="365"/>
      <c r="K495" s="365"/>
      <c r="L495" s="365"/>
      <c r="M495" s="369" t="s">
        <v>1591</v>
      </c>
      <c r="N495" s="423"/>
      <c r="O495" s="423"/>
      <c r="P495" s="608"/>
      <c r="Q495" s="612">
        <f t="shared" si="31"/>
        <v>3970.4</v>
      </c>
      <c r="R495" s="337"/>
      <c r="S495" s="321"/>
      <c r="T495" s="321"/>
      <c r="U495" s="321"/>
      <c r="V495" s="321"/>
    </row>
    <row r="496">
      <c r="A496" s="585"/>
      <c r="B496" s="634" t="s">
        <v>197</v>
      </c>
      <c r="C496" s="634" t="s">
        <v>73</v>
      </c>
      <c r="D496" s="509"/>
      <c r="E496" s="509"/>
      <c r="F496" s="672"/>
      <c r="G496" s="635">
        <v>0.2</v>
      </c>
      <c r="H496" s="369">
        <v>2497.5</v>
      </c>
      <c r="I496" s="365"/>
      <c r="J496" s="365"/>
      <c r="K496" s="365"/>
      <c r="L496" s="365"/>
      <c r="M496" s="369">
        <v>2497.5</v>
      </c>
      <c r="N496" s="423"/>
      <c r="O496" s="423"/>
      <c r="P496" s="608"/>
      <c r="Q496" s="612">
        <f t="shared" si="31"/>
        <v>3970.6</v>
      </c>
      <c r="R496" s="337"/>
      <c r="S496" s="321"/>
      <c r="T496" s="321"/>
      <c r="U496" s="321"/>
      <c r="V496" s="321"/>
    </row>
    <row r="497">
      <c r="A497" s="610">
        <v>41958.0</v>
      </c>
      <c r="B497" s="617" t="s">
        <v>73</v>
      </c>
      <c r="C497" s="617" t="s">
        <v>524</v>
      </c>
      <c r="D497" s="617" t="s">
        <v>1225</v>
      </c>
      <c r="E497" s="618"/>
      <c r="F497" s="619"/>
      <c r="G497" s="620">
        <v>0.2</v>
      </c>
      <c r="H497" s="621"/>
      <c r="I497" s="621"/>
      <c r="J497" s="621"/>
      <c r="K497" s="621"/>
      <c r="L497" s="621"/>
      <c r="M497" s="621"/>
      <c r="N497" s="691" t="s">
        <v>1225</v>
      </c>
      <c r="O497" s="691">
        <v>325.0</v>
      </c>
      <c r="P497" s="624" t="s">
        <v>1592</v>
      </c>
      <c r="Q497" s="612">
        <f t="shared" si="31"/>
        <v>3970.8</v>
      </c>
      <c r="R497" s="337"/>
      <c r="S497" s="321"/>
      <c r="T497" s="321"/>
      <c r="U497" s="321"/>
      <c r="V497" s="321"/>
    </row>
    <row r="498">
      <c r="A498" s="585"/>
      <c r="B498" s="617" t="s">
        <v>524</v>
      </c>
      <c r="C498" s="617" t="s">
        <v>727</v>
      </c>
      <c r="D498" s="617" t="s">
        <v>547</v>
      </c>
      <c r="E498" s="618"/>
      <c r="F498" s="619"/>
      <c r="G498" s="620">
        <v>1.3</v>
      </c>
      <c r="H498" s="622" t="s">
        <v>1593</v>
      </c>
      <c r="I498" s="621"/>
      <c r="J498" s="621"/>
      <c r="K498" s="621"/>
      <c r="L498" s="621"/>
      <c r="M498" s="622" t="s">
        <v>1594</v>
      </c>
      <c r="N498" s="423"/>
      <c r="O498" s="423"/>
      <c r="P498" s="608"/>
      <c r="Q498" s="612">
        <f t="shared" si="31"/>
        <v>3972.1</v>
      </c>
      <c r="R498" s="625">
        <v>40.0</v>
      </c>
      <c r="S498" s="354">
        <v>226.4</v>
      </c>
      <c r="T498" s="365">
        <f>S498/R498</f>
        <v>5.66</v>
      </c>
      <c r="U498" s="354">
        <v>4.89</v>
      </c>
      <c r="V498" s="626">
        <f>(T498-U498)*R498</f>
        <v>30.8</v>
      </c>
    </row>
    <row r="499">
      <c r="A499" s="585"/>
      <c r="B499" s="617" t="s">
        <v>727</v>
      </c>
      <c r="C499" s="617" t="s">
        <v>517</v>
      </c>
      <c r="D499" s="617" t="s">
        <v>1595</v>
      </c>
      <c r="E499" s="618"/>
      <c r="F499" s="619"/>
      <c r="G499" s="620">
        <v>1.7</v>
      </c>
      <c r="H499" s="622">
        <v>2295.0</v>
      </c>
      <c r="I499" s="622">
        <v>30.0</v>
      </c>
      <c r="J499" s="621"/>
      <c r="K499" s="622">
        <v>7.0</v>
      </c>
      <c r="L499" s="621"/>
      <c r="M499" s="622">
        <v>2332.0</v>
      </c>
      <c r="N499" s="423"/>
      <c r="O499" s="423"/>
      <c r="P499" s="608"/>
      <c r="Q499" s="612">
        <f t="shared" si="31"/>
        <v>3973.8</v>
      </c>
      <c r="R499" s="337"/>
      <c r="S499" s="321"/>
      <c r="T499" s="321"/>
      <c r="U499" s="321"/>
      <c r="V499" s="321"/>
    </row>
    <row r="500">
      <c r="A500" s="603" t="s">
        <v>1596</v>
      </c>
      <c r="D500" s="649"/>
      <c r="E500" s="321"/>
      <c r="F500" s="611"/>
      <c r="G500" s="611"/>
      <c r="H500" s="365"/>
      <c r="I500" s="365"/>
      <c r="J500" s="365"/>
      <c r="K500" s="365"/>
      <c r="L500" s="365"/>
      <c r="M500" s="365"/>
      <c r="N500" s="423"/>
      <c r="O500" s="423"/>
      <c r="P500" s="608"/>
      <c r="Q500" s="612"/>
      <c r="R500" s="337"/>
      <c r="S500" s="321"/>
      <c r="T500" s="321"/>
      <c r="U500" s="321"/>
      <c r="V500" s="321"/>
    </row>
    <row r="501">
      <c r="A501" s="629"/>
      <c r="B501" s="634" t="s">
        <v>517</v>
      </c>
      <c r="C501" s="634" t="s">
        <v>73</v>
      </c>
      <c r="D501" s="692"/>
      <c r="E501" s="509"/>
      <c r="F501" s="635">
        <v>0.3</v>
      </c>
      <c r="G501" s="672"/>
      <c r="H501" s="365"/>
      <c r="I501" s="365"/>
      <c r="J501" s="365"/>
      <c r="K501" s="365"/>
      <c r="L501" s="365"/>
      <c r="M501" s="365"/>
      <c r="N501" s="423"/>
      <c r="O501" s="423"/>
      <c r="P501" s="608"/>
      <c r="Q501" s="612">
        <f>Q499+F501+G501</f>
        <v>3974.1</v>
      </c>
      <c r="R501" s="337"/>
      <c r="S501" s="321"/>
      <c r="T501" s="321"/>
      <c r="U501" s="321"/>
      <c r="V501" s="321"/>
    </row>
    <row r="502">
      <c r="A502" s="610">
        <v>41967.0</v>
      </c>
      <c r="B502" s="634" t="s">
        <v>73</v>
      </c>
      <c r="C502" s="634" t="s">
        <v>197</v>
      </c>
      <c r="D502" s="634" t="s">
        <v>1350</v>
      </c>
      <c r="E502" s="509"/>
      <c r="F502" s="672"/>
      <c r="G502" s="635">
        <v>0.1</v>
      </c>
      <c r="I502" s="365"/>
      <c r="J502" s="365"/>
      <c r="K502" s="365"/>
      <c r="L502" s="365"/>
      <c r="M502" s="365"/>
      <c r="N502" s="691" t="s">
        <v>1350</v>
      </c>
      <c r="O502" s="691">
        <v>325.0</v>
      </c>
      <c r="P502" s="624" t="s">
        <v>1597</v>
      </c>
      <c r="Q502" s="612">
        <f t="shared" ref="Q502:Q529" si="32">Q501+F502+G502</f>
        <v>3974.2</v>
      </c>
      <c r="R502" s="337"/>
      <c r="S502" s="321"/>
      <c r="T502" s="321"/>
      <c r="U502" s="321"/>
      <c r="V502" s="321"/>
    </row>
    <row r="503">
      <c r="A503" s="585"/>
      <c r="B503" s="634" t="s">
        <v>197</v>
      </c>
      <c r="C503" s="634" t="s">
        <v>630</v>
      </c>
      <c r="D503" s="634" t="s">
        <v>1327</v>
      </c>
      <c r="E503" s="509"/>
      <c r="F503" s="672"/>
      <c r="G503" s="635">
        <v>1.9</v>
      </c>
      <c r="I503" s="365"/>
      <c r="J503" s="365"/>
      <c r="K503" s="365"/>
      <c r="L503" s="365"/>
      <c r="M503" s="365"/>
      <c r="N503" s="423"/>
      <c r="O503" s="423"/>
      <c r="P503" s="608"/>
      <c r="Q503" s="612">
        <f t="shared" si="32"/>
        <v>3976.1</v>
      </c>
      <c r="R503" s="337"/>
      <c r="S503" s="321"/>
      <c r="T503" s="321"/>
      <c r="U503" s="321"/>
      <c r="V503" s="321"/>
    </row>
    <row r="504">
      <c r="A504" s="585"/>
      <c r="B504" s="634" t="s">
        <v>630</v>
      </c>
      <c r="C504" s="634" t="s">
        <v>197</v>
      </c>
      <c r="D504" s="509"/>
      <c r="E504" s="509"/>
      <c r="F504" s="672"/>
      <c r="G504" s="635">
        <v>1.5</v>
      </c>
      <c r="H504" s="369" t="s">
        <v>1598</v>
      </c>
      <c r="I504" s="365"/>
      <c r="J504" s="365"/>
      <c r="K504" s="365"/>
      <c r="L504" s="365"/>
      <c r="M504" s="369" t="s">
        <v>1599</v>
      </c>
      <c r="N504" s="423"/>
      <c r="O504" s="423"/>
      <c r="P504" s="608"/>
      <c r="Q504" s="612">
        <f t="shared" si="32"/>
        <v>3977.6</v>
      </c>
      <c r="R504" s="337"/>
      <c r="S504" s="321"/>
      <c r="T504" s="321"/>
      <c r="U504" s="321"/>
      <c r="V504" s="321"/>
    </row>
    <row r="505">
      <c r="A505" s="585"/>
      <c r="B505" s="634" t="s">
        <v>197</v>
      </c>
      <c r="C505" s="634" t="s">
        <v>73</v>
      </c>
      <c r="D505" s="509"/>
      <c r="E505" s="509"/>
      <c r="F505" s="672"/>
      <c r="G505" s="635">
        <v>0.2</v>
      </c>
      <c r="H505" s="365">
        <f>3.9*675</f>
        <v>2632.5</v>
      </c>
      <c r="I505" s="365"/>
      <c r="J505" s="365"/>
      <c r="K505" s="365"/>
      <c r="L505" s="365"/>
      <c r="M505" s="369">
        <v>2632.5</v>
      </c>
      <c r="N505" s="423"/>
      <c r="O505" s="423"/>
      <c r="P505" s="608"/>
      <c r="Q505" s="612">
        <f t="shared" si="32"/>
        <v>3977.8</v>
      </c>
      <c r="R505" s="337"/>
      <c r="S505" s="321"/>
      <c r="T505" s="321"/>
      <c r="U505" s="321"/>
      <c r="V505" s="321"/>
    </row>
    <row r="506">
      <c r="A506" s="610">
        <v>41968.0</v>
      </c>
      <c r="B506" s="659" t="s">
        <v>73</v>
      </c>
      <c r="C506" s="659" t="s">
        <v>524</v>
      </c>
      <c r="D506" s="659" t="s">
        <v>1350</v>
      </c>
      <c r="E506" s="661"/>
      <c r="F506" s="662"/>
      <c r="G506" s="663">
        <v>0.3</v>
      </c>
      <c r="H506" s="664"/>
      <c r="I506" s="664"/>
      <c r="J506" s="664"/>
      <c r="K506" s="664"/>
      <c r="L506" s="664"/>
      <c r="M506" s="664"/>
      <c r="N506" s="691" t="s">
        <v>1350</v>
      </c>
      <c r="O506" s="691">
        <v>325.0</v>
      </c>
      <c r="P506" s="624" t="s">
        <v>1600</v>
      </c>
      <c r="Q506" s="612">
        <f t="shared" si="32"/>
        <v>3978.1</v>
      </c>
      <c r="R506" s="337"/>
      <c r="S506" s="321"/>
      <c r="T506" s="321"/>
      <c r="U506" s="321"/>
      <c r="V506" s="321"/>
    </row>
    <row r="507">
      <c r="A507" s="585"/>
      <c r="B507" s="659" t="s">
        <v>524</v>
      </c>
      <c r="C507" s="659" t="s">
        <v>584</v>
      </c>
      <c r="D507" s="659" t="s">
        <v>1339</v>
      </c>
      <c r="E507" s="661"/>
      <c r="F507" s="662"/>
      <c r="G507" s="663">
        <v>1.3</v>
      </c>
      <c r="H507" s="664"/>
      <c r="I507" s="664"/>
      <c r="J507" s="664"/>
      <c r="K507" s="664"/>
      <c r="L507" s="664"/>
      <c r="M507" s="664"/>
      <c r="N507" s="423"/>
      <c r="O507" s="423"/>
      <c r="P507" s="608"/>
      <c r="Q507" s="612">
        <f t="shared" si="32"/>
        <v>3979.4</v>
      </c>
      <c r="R507" s="337"/>
      <c r="S507" s="321"/>
      <c r="T507" s="321"/>
      <c r="U507" s="321"/>
      <c r="V507" s="321"/>
    </row>
    <row r="508">
      <c r="A508" s="585"/>
      <c r="B508" s="659" t="s">
        <v>584</v>
      </c>
      <c r="C508" s="659" t="s">
        <v>524</v>
      </c>
      <c r="D508" s="661"/>
      <c r="E508" s="661"/>
      <c r="F508" s="662"/>
      <c r="G508" s="663">
        <v>1.0</v>
      </c>
      <c r="H508" s="693" t="s">
        <v>1561</v>
      </c>
      <c r="I508" s="664"/>
      <c r="J508" s="664"/>
      <c r="K508" s="664"/>
      <c r="L508" s="664"/>
      <c r="M508" s="693" t="s">
        <v>1601</v>
      </c>
      <c r="N508" s="423"/>
      <c r="O508" s="423"/>
      <c r="P508" s="608"/>
      <c r="Q508" s="612">
        <f t="shared" si="32"/>
        <v>3980.4</v>
      </c>
      <c r="R508" s="337"/>
      <c r="S508" s="321"/>
      <c r="T508" s="321"/>
      <c r="U508" s="321"/>
      <c r="V508" s="321"/>
    </row>
    <row r="509">
      <c r="A509" s="585"/>
      <c r="B509" s="659" t="s">
        <v>524</v>
      </c>
      <c r="C509" s="659" t="s">
        <v>73</v>
      </c>
      <c r="D509" s="661"/>
      <c r="E509" s="661"/>
      <c r="F509" s="662"/>
      <c r="G509" s="663">
        <v>0.3</v>
      </c>
      <c r="H509" s="693">
        <v>2092.5</v>
      </c>
      <c r="I509" s="664"/>
      <c r="J509" s="693">
        <v>120.0</v>
      </c>
      <c r="K509" s="693">
        <v>65.0</v>
      </c>
      <c r="L509" s="664"/>
      <c r="M509" s="693">
        <v>2277.5</v>
      </c>
      <c r="N509" s="423"/>
      <c r="O509" s="423"/>
      <c r="P509" s="608"/>
      <c r="Q509" s="612">
        <f t="shared" si="32"/>
        <v>3980.7</v>
      </c>
      <c r="R509" s="337"/>
      <c r="S509" s="321"/>
      <c r="T509" s="321"/>
      <c r="U509" s="321"/>
      <c r="V509" s="321"/>
    </row>
    <row r="510">
      <c r="A510" s="610">
        <v>41971.0</v>
      </c>
      <c r="B510" s="634" t="s">
        <v>73</v>
      </c>
      <c r="C510" s="634" t="s">
        <v>197</v>
      </c>
      <c r="D510" s="634" t="s">
        <v>1350</v>
      </c>
      <c r="E510" s="509"/>
      <c r="F510" s="672"/>
      <c r="G510" s="635">
        <v>0.2</v>
      </c>
      <c r="H510" s="365"/>
      <c r="I510" s="365"/>
      <c r="J510" s="365"/>
      <c r="K510" s="365"/>
      <c r="L510" s="365"/>
      <c r="M510" s="365"/>
      <c r="N510" s="691" t="s">
        <v>1350</v>
      </c>
      <c r="O510" s="691">
        <v>325.0</v>
      </c>
      <c r="P510" s="624" t="s">
        <v>1602</v>
      </c>
      <c r="Q510" s="612">
        <f t="shared" si="32"/>
        <v>3980.9</v>
      </c>
      <c r="R510" s="337"/>
      <c r="S510" s="321"/>
      <c r="T510" s="321"/>
      <c r="U510" s="321"/>
      <c r="V510" s="321"/>
    </row>
    <row r="511">
      <c r="A511" s="585"/>
      <c r="B511" s="634" t="s">
        <v>197</v>
      </c>
      <c r="C511" s="634" t="s">
        <v>630</v>
      </c>
      <c r="D511" s="634" t="s">
        <v>1327</v>
      </c>
      <c r="E511" s="509"/>
      <c r="F511" s="672"/>
      <c r="G511" s="635">
        <v>1.7</v>
      </c>
      <c r="H511" s="365"/>
      <c r="I511" s="365"/>
      <c r="J511" s="365"/>
      <c r="K511" s="365"/>
      <c r="L511" s="365"/>
      <c r="M511" s="369" t="s">
        <v>1603</v>
      </c>
      <c r="N511" s="423"/>
      <c r="O511" s="423"/>
      <c r="P511" s="608"/>
      <c r="Q511" s="612">
        <f t="shared" si="32"/>
        <v>3982.6</v>
      </c>
      <c r="R511" s="337"/>
      <c r="S511" s="321"/>
      <c r="T511" s="321"/>
      <c r="U511" s="321"/>
      <c r="V511" s="321"/>
    </row>
    <row r="512">
      <c r="A512" s="585"/>
      <c r="B512" s="634" t="s">
        <v>630</v>
      </c>
      <c r="C512" s="634" t="s">
        <v>197</v>
      </c>
      <c r="D512" s="509"/>
      <c r="E512" s="509"/>
      <c r="F512" s="672"/>
      <c r="G512" s="635">
        <v>1.4</v>
      </c>
      <c r="H512" s="369" t="s">
        <v>1420</v>
      </c>
      <c r="I512" s="365"/>
      <c r="J512" s="365"/>
      <c r="K512" s="365"/>
      <c r="L512" s="365"/>
      <c r="M512" s="365"/>
      <c r="N512" s="423"/>
      <c r="O512" s="423"/>
      <c r="P512" s="608"/>
      <c r="Q512" s="612">
        <f t="shared" si="32"/>
        <v>3984</v>
      </c>
      <c r="R512" s="337"/>
      <c r="S512" s="321"/>
      <c r="T512" s="321"/>
      <c r="U512" s="321"/>
      <c r="V512" s="321"/>
    </row>
    <row r="513">
      <c r="A513" s="585"/>
      <c r="B513" s="634" t="s">
        <v>197</v>
      </c>
      <c r="C513" s="634" t="s">
        <v>73</v>
      </c>
      <c r="D513" s="509"/>
      <c r="E513" s="509"/>
      <c r="F513" s="672"/>
      <c r="G513" s="635">
        <v>0.2</v>
      </c>
      <c r="H513" s="369">
        <v>2497.5</v>
      </c>
      <c r="I513" s="365"/>
      <c r="J513" s="365"/>
      <c r="K513" s="365"/>
      <c r="L513" s="365"/>
      <c r="M513" s="369">
        <v>2497.5</v>
      </c>
      <c r="N513" s="423"/>
      <c r="O513" s="423"/>
      <c r="P513" s="608"/>
      <c r="Q513" s="612">
        <f t="shared" si="32"/>
        <v>3984.2</v>
      </c>
      <c r="R513" s="337"/>
      <c r="S513" s="321"/>
      <c r="T513" s="321"/>
      <c r="U513" s="321"/>
      <c r="V513" s="321"/>
    </row>
    <row r="514">
      <c r="A514" s="603" t="s">
        <v>1604</v>
      </c>
      <c r="B514" s="604"/>
      <c r="C514" s="604"/>
      <c r="D514" s="605"/>
      <c r="E514" s="604"/>
      <c r="F514" s="606"/>
      <c r="G514" s="606"/>
      <c r="H514" s="607"/>
      <c r="I514" s="607"/>
      <c r="J514" s="607"/>
      <c r="K514" s="607"/>
      <c r="L514" s="607"/>
      <c r="M514" s="607"/>
      <c r="N514" s="423"/>
      <c r="O514" s="423"/>
      <c r="P514" s="608"/>
      <c r="Q514" s="612">
        <f t="shared" si="32"/>
        <v>3984.2</v>
      </c>
      <c r="R514" s="337"/>
      <c r="S514" s="321"/>
      <c r="T514" s="321"/>
      <c r="U514" s="321"/>
      <c r="V514" s="321"/>
    </row>
    <row r="515">
      <c r="A515" s="610">
        <v>41974.0</v>
      </c>
      <c r="B515" s="634" t="s">
        <v>73</v>
      </c>
      <c r="C515" s="634" t="s">
        <v>517</v>
      </c>
      <c r="D515" s="634" t="s">
        <v>1318</v>
      </c>
      <c r="E515" s="509"/>
      <c r="F515" s="635">
        <v>0.2</v>
      </c>
      <c r="G515" s="672"/>
      <c r="H515" s="365"/>
      <c r="I515" s="365"/>
      <c r="J515" s="365"/>
      <c r="K515" s="365"/>
      <c r="L515" s="365"/>
      <c r="M515" s="365"/>
      <c r="N515" s="694" t="s">
        <v>1225</v>
      </c>
      <c r="O515" s="694">
        <v>350.0</v>
      </c>
      <c r="P515" s="608"/>
      <c r="Q515" s="612">
        <f t="shared" si="32"/>
        <v>3984.4</v>
      </c>
      <c r="R515" s="337"/>
      <c r="S515" s="321"/>
      <c r="T515" s="321"/>
      <c r="U515" s="321"/>
      <c r="V515" s="321"/>
    </row>
    <row r="516">
      <c r="A516" s="610">
        <v>41976.0</v>
      </c>
      <c r="B516" s="659" t="s">
        <v>517</v>
      </c>
      <c r="C516" s="659" t="s">
        <v>550</v>
      </c>
      <c r="D516" s="659" t="s">
        <v>1278</v>
      </c>
      <c r="E516" s="661"/>
      <c r="F516" s="662"/>
      <c r="G516" s="663">
        <v>0.6</v>
      </c>
      <c r="H516" s="664"/>
      <c r="I516" s="664"/>
      <c r="J516" s="664"/>
      <c r="K516" s="664"/>
      <c r="L516" s="664"/>
      <c r="M516" s="664"/>
      <c r="N516" s="423"/>
      <c r="O516" s="423"/>
      <c r="P516" s="608"/>
      <c r="Q516" s="612">
        <f t="shared" si="32"/>
        <v>3985</v>
      </c>
      <c r="R516" s="625">
        <v>20.0</v>
      </c>
      <c r="S516" s="354">
        <v>121.85</v>
      </c>
      <c r="T516" s="365">
        <f>S516/R516</f>
        <v>6.0925</v>
      </c>
      <c r="U516" s="354">
        <v>4.89</v>
      </c>
      <c r="V516" s="626">
        <f>(T516-U516)*R516</f>
        <v>24.05</v>
      </c>
    </row>
    <row r="517">
      <c r="A517" s="585"/>
      <c r="B517" s="659" t="s">
        <v>550</v>
      </c>
      <c r="C517" s="659" t="s">
        <v>524</v>
      </c>
      <c r="D517" s="661"/>
      <c r="E517" s="661"/>
      <c r="F517" s="662"/>
      <c r="G517" s="663">
        <v>0.7</v>
      </c>
      <c r="H517" s="664"/>
      <c r="I517" s="664"/>
      <c r="J517" s="664"/>
      <c r="K517" s="664"/>
      <c r="L517" s="664"/>
      <c r="M517" s="664"/>
      <c r="N517" s="423"/>
      <c r="O517" s="423"/>
      <c r="P517" s="608"/>
      <c r="Q517" s="612">
        <f t="shared" si="32"/>
        <v>3985.7</v>
      </c>
      <c r="R517" s="337"/>
      <c r="S517" s="321"/>
      <c r="T517" s="321"/>
      <c r="U517" s="321"/>
      <c r="V517" s="321"/>
    </row>
    <row r="518">
      <c r="A518" s="585"/>
      <c r="B518" s="659" t="s">
        <v>524</v>
      </c>
      <c r="C518" s="659" t="s">
        <v>727</v>
      </c>
      <c r="D518" s="661"/>
      <c r="E518" s="661"/>
      <c r="F518" s="662"/>
      <c r="G518" s="663">
        <v>1.6</v>
      </c>
      <c r="H518" s="693" t="s">
        <v>1605</v>
      </c>
      <c r="I518" s="664"/>
      <c r="J518" s="664"/>
      <c r="K518" s="664"/>
      <c r="L518" s="664"/>
      <c r="M518" s="693" t="s">
        <v>1606</v>
      </c>
      <c r="N518" s="423"/>
      <c r="O518" s="423"/>
      <c r="P518" s="608"/>
      <c r="Q518" s="612">
        <f t="shared" si="32"/>
        <v>3987.3</v>
      </c>
      <c r="R518" s="625">
        <v>35.0</v>
      </c>
      <c r="S518" s="354">
        <v>213.46</v>
      </c>
      <c r="T518" s="365">
        <f>S518/R518</f>
        <v>6.098857143</v>
      </c>
      <c r="U518" s="354">
        <v>4.89</v>
      </c>
      <c r="V518" s="626">
        <f>(T518-U518)*R518</f>
        <v>42.31</v>
      </c>
    </row>
    <row r="519">
      <c r="A519" s="585"/>
      <c r="B519" s="659" t="s">
        <v>727</v>
      </c>
      <c r="C519" s="659" t="s">
        <v>517</v>
      </c>
      <c r="D519" s="661"/>
      <c r="E519" s="661"/>
      <c r="F519" s="662"/>
      <c r="G519" s="663">
        <v>1.6</v>
      </c>
      <c r="H519" s="693">
        <v>3375.0</v>
      </c>
      <c r="I519" s="693">
        <v>70.0</v>
      </c>
      <c r="J519" s="664"/>
      <c r="K519" s="693">
        <v>7.0</v>
      </c>
      <c r="L519" s="664"/>
      <c r="M519" s="693">
        <v>3452.0</v>
      </c>
      <c r="N519" s="423"/>
      <c r="O519" s="423"/>
      <c r="P519" s="608"/>
      <c r="Q519" s="612">
        <f t="shared" si="32"/>
        <v>3988.9</v>
      </c>
      <c r="R519" s="337"/>
      <c r="S519" s="321"/>
      <c r="T519" s="321"/>
      <c r="U519" s="321"/>
      <c r="V519" s="321"/>
    </row>
    <row r="520">
      <c r="A520" s="613">
        <v>41981.0</v>
      </c>
      <c r="B520" s="373" t="s">
        <v>517</v>
      </c>
      <c r="C520" s="373" t="s">
        <v>73</v>
      </c>
      <c r="D520" s="373" t="s">
        <v>1607</v>
      </c>
      <c r="F520" s="614">
        <v>0.3</v>
      </c>
      <c r="P520" s="608"/>
      <c r="Q520" s="612">
        <f t="shared" si="32"/>
        <v>3989.2</v>
      </c>
      <c r="R520" s="337"/>
      <c r="S520" s="321"/>
      <c r="T520" s="321"/>
      <c r="U520" s="321"/>
      <c r="V520" s="321"/>
    </row>
    <row r="521">
      <c r="A521" s="613">
        <v>41982.0</v>
      </c>
      <c r="B521" s="660" t="s">
        <v>73</v>
      </c>
      <c r="C521" s="660" t="s">
        <v>197</v>
      </c>
      <c r="D521" s="660" t="s">
        <v>1355</v>
      </c>
      <c r="E521" s="690"/>
      <c r="F521" s="690"/>
      <c r="G521" s="695">
        <v>0.2</v>
      </c>
      <c r="H521" s="690"/>
      <c r="I521" s="690"/>
      <c r="J521" s="690"/>
      <c r="K521" s="690"/>
      <c r="L521" s="690"/>
      <c r="M521" s="690"/>
      <c r="N521" s="696" t="s">
        <v>1222</v>
      </c>
      <c r="O521" s="696">
        <v>350.0</v>
      </c>
      <c r="P521" s="608"/>
      <c r="Q521" s="612">
        <f t="shared" si="32"/>
        <v>3989.4</v>
      </c>
      <c r="R521" s="337"/>
      <c r="S521" s="321"/>
      <c r="T521" s="321"/>
      <c r="U521" s="321"/>
      <c r="V521" s="321"/>
    </row>
    <row r="522">
      <c r="A522" s="629"/>
      <c r="B522" s="660" t="s">
        <v>197</v>
      </c>
      <c r="C522" s="660" t="s">
        <v>630</v>
      </c>
      <c r="D522" s="690"/>
      <c r="E522" s="690"/>
      <c r="F522" s="690"/>
      <c r="G522" s="695">
        <v>1.6</v>
      </c>
      <c r="H522" s="690"/>
      <c r="I522" s="690"/>
      <c r="J522" s="690"/>
      <c r="K522" s="690"/>
      <c r="L522" s="690"/>
      <c r="M522" s="690"/>
      <c r="P522" s="608"/>
      <c r="Q522" s="612">
        <f t="shared" si="32"/>
        <v>3991</v>
      </c>
      <c r="R522" s="337"/>
      <c r="S522" s="321"/>
      <c r="T522" s="321"/>
      <c r="U522" s="321"/>
      <c r="V522" s="321"/>
    </row>
    <row r="523">
      <c r="A523" s="629"/>
      <c r="B523" s="660" t="s">
        <v>630</v>
      </c>
      <c r="C523" s="660" t="s">
        <v>197</v>
      </c>
      <c r="D523" s="690"/>
      <c r="E523" s="690"/>
      <c r="F523" s="690"/>
      <c r="G523" s="695">
        <v>1.6</v>
      </c>
      <c r="H523" s="693" t="s">
        <v>1608</v>
      </c>
      <c r="I523" s="664"/>
      <c r="J523" s="664"/>
      <c r="K523" s="664"/>
      <c r="L523" s="664"/>
      <c r="M523" s="693" t="s">
        <v>1609</v>
      </c>
      <c r="N523" s="423"/>
      <c r="O523" s="423"/>
      <c r="P523" s="608"/>
      <c r="Q523" s="612">
        <f t="shared" si="32"/>
        <v>3992.6</v>
      </c>
      <c r="R523" s="337"/>
      <c r="S523" s="321"/>
      <c r="T523" s="321"/>
      <c r="U523" s="321"/>
      <c r="V523" s="321"/>
    </row>
    <row r="524">
      <c r="A524" s="585"/>
      <c r="B524" s="659" t="s">
        <v>197</v>
      </c>
      <c r="C524" s="659" t="s">
        <v>73</v>
      </c>
      <c r="D524" s="661"/>
      <c r="E524" s="661"/>
      <c r="F524" s="662"/>
      <c r="G524" s="663">
        <v>0.2</v>
      </c>
      <c r="H524" s="693">
        <v>2565.0</v>
      </c>
      <c r="I524" s="664"/>
      <c r="J524" s="664"/>
      <c r="K524" s="664"/>
      <c r="L524" s="664"/>
      <c r="M524" s="693">
        <v>2565.0</v>
      </c>
      <c r="N524" s="423"/>
      <c r="O524" s="423"/>
      <c r="P524" s="608"/>
      <c r="Q524" s="612">
        <f t="shared" si="32"/>
        <v>3992.8</v>
      </c>
      <c r="R524" s="337"/>
      <c r="S524" s="321"/>
      <c r="T524" s="321"/>
      <c r="U524" s="321"/>
      <c r="V524" s="321"/>
    </row>
    <row r="525">
      <c r="A525" s="610">
        <v>41983.0</v>
      </c>
      <c r="B525" s="634" t="s">
        <v>73</v>
      </c>
      <c r="C525" s="634" t="s">
        <v>197</v>
      </c>
      <c r="D525" s="634" t="s">
        <v>1278</v>
      </c>
      <c r="E525" s="509"/>
      <c r="F525" s="672"/>
      <c r="G525" s="635">
        <v>0.2</v>
      </c>
      <c r="H525" s="365"/>
      <c r="I525" s="365"/>
      <c r="J525" s="365"/>
      <c r="K525" s="365"/>
      <c r="L525" s="365"/>
      <c r="M525" s="365"/>
      <c r="N525" s="694" t="s">
        <v>1225</v>
      </c>
      <c r="O525" s="694">
        <v>350.0</v>
      </c>
      <c r="P525" s="608"/>
      <c r="Q525" s="612">
        <f t="shared" si="32"/>
        <v>3993</v>
      </c>
      <c r="R525" s="337"/>
      <c r="S525" s="321"/>
      <c r="T525" s="321"/>
      <c r="U525" s="321"/>
      <c r="V525" s="321"/>
    </row>
    <row r="526">
      <c r="A526" s="585"/>
      <c r="B526" s="634" t="s">
        <v>197</v>
      </c>
      <c r="C526" s="634" t="s">
        <v>727</v>
      </c>
      <c r="D526" s="509"/>
      <c r="E526" s="509"/>
      <c r="F526" s="672"/>
      <c r="G526" s="635">
        <v>1.8</v>
      </c>
      <c r="H526" s="369" t="s">
        <v>1495</v>
      </c>
      <c r="I526" s="365"/>
      <c r="J526" s="365"/>
      <c r="K526" s="365"/>
      <c r="L526" s="365"/>
      <c r="M526" s="369" t="s">
        <v>1610</v>
      </c>
      <c r="N526" s="423"/>
      <c r="O526" s="423"/>
      <c r="P526" s="608"/>
      <c r="Q526" s="612">
        <f t="shared" si="32"/>
        <v>3994.8</v>
      </c>
      <c r="R526" s="625">
        <v>35.0</v>
      </c>
      <c r="S526" s="354">
        <v>185.51</v>
      </c>
      <c r="T526" s="365">
        <f>S526/R526</f>
        <v>5.300285714</v>
      </c>
      <c r="U526" s="354">
        <v>4.89</v>
      </c>
      <c r="V526" s="626">
        <f>(T526-U526)*R526</f>
        <v>14.36</v>
      </c>
    </row>
    <row r="527">
      <c r="A527" s="585"/>
      <c r="B527" s="634" t="s">
        <v>727</v>
      </c>
      <c r="C527" s="634" t="s">
        <v>73</v>
      </c>
      <c r="D527" s="509"/>
      <c r="E527" s="509"/>
      <c r="F527" s="672"/>
      <c r="G527" s="635">
        <v>1.2</v>
      </c>
      <c r="H527" s="369">
        <v>2295.0</v>
      </c>
      <c r="I527" s="365"/>
      <c r="J527" s="365"/>
      <c r="K527" s="365"/>
      <c r="L527" s="365"/>
      <c r="M527" s="369">
        <v>2295.0</v>
      </c>
      <c r="N527" s="423"/>
      <c r="O527" s="423"/>
      <c r="P527" s="608"/>
      <c r="Q527" s="612">
        <f t="shared" si="32"/>
        <v>3996</v>
      </c>
      <c r="R527" s="337"/>
      <c r="S527" s="321"/>
      <c r="T527" s="321"/>
      <c r="U527" s="321"/>
      <c r="V527" s="321"/>
    </row>
    <row r="528">
      <c r="A528" s="610">
        <v>41984.0</v>
      </c>
      <c r="B528" s="617" t="s">
        <v>73</v>
      </c>
      <c r="C528" s="617" t="s">
        <v>565</v>
      </c>
      <c r="D528" s="617" t="s">
        <v>1318</v>
      </c>
      <c r="E528" s="618"/>
      <c r="F528" s="620">
        <v>0.3</v>
      </c>
      <c r="G528" s="619"/>
      <c r="H528" s="621"/>
      <c r="I528" s="621"/>
      <c r="J528" s="621"/>
      <c r="K528" s="621"/>
      <c r="L528" s="621"/>
      <c r="M528" s="621"/>
      <c r="N528" s="423"/>
      <c r="O528" s="423"/>
      <c r="P528" s="608"/>
      <c r="Q528" s="612">
        <f t="shared" si="32"/>
        <v>3996.3</v>
      </c>
      <c r="R528" s="337"/>
      <c r="S528" s="321"/>
      <c r="T528" s="321"/>
      <c r="U528" s="321"/>
      <c r="V528" s="321"/>
    </row>
    <row r="529">
      <c r="A529" s="585"/>
      <c r="B529" s="617" t="s">
        <v>565</v>
      </c>
      <c r="C529" s="617" t="s">
        <v>73</v>
      </c>
      <c r="D529" s="617" t="s">
        <v>1611</v>
      </c>
      <c r="E529" s="618"/>
      <c r="F529" s="620">
        <v>0.3</v>
      </c>
      <c r="G529" s="619"/>
      <c r="H529" s="621"/>
      <c r="I529" s="621"/>
      <c r="J529" s="621"/>
      <c r="K529" s="621"/>
      <c r="L529" s="621"/>
      <c r="M529" s="622" t="s">
        <v>1612</v>
      </c>
      <c r="N529" s="423"/>
      <c r="O529" s="423"/>
      <c r="P529" s="608"/>
      <c r="Q529" s="612">
        <f t="shared" si="32"/>
        <v>3996.6</v>
      </c>
      <c r="R529" s="337"/>
      <c r="S529" s="321"/>
      <c r="T529" s="321"/>
      <c r="U529" s="321"/>
      <c r="V529" s="321"/>
    </row>
    <row r="530">
      <c r="A530" s="610">
        <v>41990.0</v>
      </c>
      <c r="B530" s="634" t="s">
        <v>73</v>
      </c>
      <c r="C530" s="634" t="s">
        <v>1397</v>
      </c>
      <c r="D530" s="634" t="s">
        <v>1222</v>
      </c>
      <c r="E530" s="509"/>
      <c r="F530" s="672"/>
      <c r="G530" s="635">
        <v>0.5</v>
      </c>
      <c r="H530" s="365"/>
      <c r="I530" s="365"/>
      <c r="J530" s="365"/>
      <c r="K530" s="365"/>
      <c r="L530" s="365"/>
      <c r="M530" s="365"/>
      <c r="N530" s="595" t="s">
        <v>1222</v>
      </c>
      <c r="O530" s="595">
        <v>350.0</v>
      </c>
      <c r="P530" s="624" t="s">
        <v>1613</v>
      </c>
      <c r="Q530" s="609">
        <v>3997.1</v>
      </c>
      <c r="R530" s="337"/>
      <c r="S530" s="321"/>
      <c r="T530" s="321"/>
      <c r="U530" s="321"/>
      <c r="V530" s="321"/>
    </row>
    <row r="531">
      <c r="A531" s="585"/>
      <c r="B531" s="634" t="s">
        <v>1397</v>
      </c>
      <c r="C531" s="634" t="s">
        <v>727</v>
      </c>
      <c r="D531" s="634" t="s">
        <v>547</v>
      </c>
      <c r="E531" s="509"/>
      <c r="F531" s="672"/>
      <c r="G531" s="635">
        <v>2.1</v>
      </c>
      <c r="H531" s="369" t="s">
        <v>1504</v>
      </c>
      <c r="I531" s="365"/>
      <c r="J531" s="365"/>
      <c r="K531" s="369">
        <v>32.0</v>
      </c>
      <c r="L531" s="365"/>
      <c r="M531" s="369" t="s">
        <v>1614</v>
      </c>
      <c r="N531" s="423"/>
      <c r="O531" s="423"/>
      <c r="P531" s="608"/>
      <c r="Q531" s="609">
        <v>3999.2</v>
      </c>
      <c r="R531" s="337"/>
      <c r="S531" s="321"/>
      <c r="T531" s="321"/>
      <c r="U531" s="321"/>
      <c r="V531" s="321"/>
    </row>
    <row r="532">
      <c r="A532" s="585"/>
      <c r="B532" s="634" t="s">
        <v>727</v>
      </c>
      <c r="C532" s="634" t="s">
        <v>73</v>
      </c>
      <c r="D532" s="509"/>
      <c r="E532" s="509"/>
      <c r="F532" s="672"/>
      <c r="G532" s="635">
        <v>1.3</v>
      </c>
      <c r="H532" s="369">
        <v>2767.5</v>
      </c>
      <c r="I532" s="365"/>
      <c r="J532" s="365"/>
      <c r="K532" s="369">
        <v>45.0</v>
      </c>
      <c r="L532" s="365"/>
      <c r="M532" s="369">
        <v>2844.5</v>
      </c>
      <c r="N532" s="423"/>
      <c r="O532" s="423"/>
      <c r="P532" s="608"/>
      <c r="Q532" s="609">
        <v>4000.5</v>
      </c>
      <c r="R532" s="337"/>
      <c r="S532" s="321"/>
      <c r="T532" s="321"/>
      <c r="U532" s="321"/>
      <c r="V532" s="321"/>
    </row>
    <row r="533">
      <c r="A533" s="610">
        <v>41995.0</v>
      </c>
      <c r="B533" s="634" t="s">
        <v>73</v>
      </c>
      <c r="C533" s="634" t="s">
        <v>197</v>
      </c>
      <c r="D533" s="634" t="s">
        <v>1350</v>
      </c>
      <c r="E533" s="509"/>
      <c r="F533" s="672"/>
      <c r="G533" s="635">
        <v>0.3</v>
      </c>
      <c r="H533" s="365"/>
      <c r="I533" s="365"/>
      <c r="J533" s="365"/>
      <c r="K533" s="365"/>
      <c r="L533" s="365"/>
      <c r="M533" s="365"/>
      <c r="N533" s="595" t="s">
        <v>1350</v>
      </c>
      <c r="O533" s="595">
        <v>350.0</v>
      </c>
      <c r="P533" s="624" t="s">
        <v>1615</v>
      </c>
      <c r="Q533" s="609">
        <v>4000.8</v>
      </c>
      <c r="R533" s="625">
        <v>30.0</v>
      </c>
      <c r="S533" s="354">
        <v>198.23</v>
      </c>
      <c r="T533" s="354">
        <v>6.61</v>
      </c>
      <c r="U533" s="354">
        <v>4.89</v>
      </c>
      <c r="V533" s="697">
        <v>51.6</v>
      </c>
    </row>
    <row r="534">
      <c r="A534" s="585"/>
      <c r="B534" s="634" t="s">
        <v>197</v>
      </c>
      <c r="C534" s="634" t="s">
        <v>630</v>
      </c>
      <c r="D534" s="634" t="s">
        <v>1327</v>
      </c>
      <c r="E534" s="509"/>
      <c r="F534" s="672"/>
      <c r="G534" s="635">
        <v>1.6</v>
      </c>
      <c r="H534" s="365"/>
      <c r="I534" s="365"/>
      <c r="J534" s="365"/>
      <c r="K534" s="365"/>
      <c r="L534" s="365"/>
      <c r="M534" s="365"/>
      <c r="N534" s="423"/>
      <c r="O534" s="423"/>
      <c r="P534" s="608"/>
      <c r="Q534" s="609">
        <v>4002.4</v>
      </c>
      <c r="R534" s="337"/>
      <c r="S534" s="321"/>
      <c r="T534" s="321"/>
      <c r="U534" s="321"/>
      <c r="V534" s="321"/>
    </row>
    <row r="535">
      <c r="A535" s="585"/>
      <c r="B535" s="634" t="s">
        <v>630</v>
      </c>
      <c r="C535" s="634" t="s">
        <v>197</v>
      </c>
      <c r="D535" s="509"/>
      <c r="E535" s="509"/>
      <c r="F535" s="672"/>
      <c r="G535" s="635">
        <v>1.6</v>
      </c>
      <c r="H535" s="369" t="s">
        <v>1616</v>
      </c>
      <c r="I535" s="365"/>
      <c r="J535" s="365"/>
      <c r="K535" s="365"/>
      <c r="L535" s="365"/>
      <c r="M535" s="369" t="s">
        <v>1617</v>
      </c>
      <c r="N535" s="423"/>
      <c r="O535" s="423"/>
      <c r="P535" s="608"/>
      <c r="Q535" s="609">
        <v>4004.0</v>
      </c>
      <c r="R535" s="337"/>
      <c r="S535" s="321"/>
      <c r="T535" s="321"/>
      <c r="U535" s="321"/>
      <c r="V535" s="321"/>
    </row>
    <row r="536">
      <c r="A536" s="585"/>
      <c r="B536" s="634" t="s">
        <v>197</v>
      </c>
      <c r="C536" s="634" t="s">
        <v>73</v>
      </c>
      <c r="D536" s="509"/>
      <c r="E536" s="509"/>
      <c r="F536" s="672"/>
      <c r="G536" s="635">
        <v>0.3</v>
      </c>
      <c r="H536" s="369">
        <v>2700.0</v>
      </c>
      <c r="I536" s="369">
        <v>52.0</v>
      </c>
      <c r="J536" s="365"/>
      <c r="K536" s="365"/>
      <c r="L536" s="365"/>
      <c r="M536" s="369">
        <v>2752.0</v>
      </c>
      <c r="N536" s="423"/>
      <c r="O536" s="423"/>
      <c r="P536" s="608"/>
      <c r="Q536" s="609">
        <v>4004.3</v>
      </c>
      <c r="R536" s="337"/>
      <c r="S536" s="321"/>
      <c r="T536" s="321"/>
      <c r="U536" s="321"/>
      <c r="V536" s="321"/>
    </row>
    <row r="537">
      <c r="A537" s="610">
        <v>41996.0</v>
      </c>
      <c r="B537" s="634" t="s">
        <v>73</v>
      </c>
      <c r="C537" s="634" t="s">
        <v>197</v>
      </c>
      <c r="D537" s="634" t="s">
        <v>1222</v>
      </c>
      <c r="E537" s="509"/>
      <c r="F537" s="672"/>
      <c r="G537" s="635">
        <v>0.3</v>
      </c>
      <c r="H537" s="365"/>
      <c r="I537" s="365"/>
      <c r="J537" s="365"/>
      <c r="K537" s="365"/>
      <c r="L537" s="365"/>
      <c r="M537" s="365"/>
      <c r="N537" s="595" t="s">
        <v>1222</v>
      </c>
      <c r="O537" s="595">
        <v>350.0</v>
      </c>
      <c r="P537" s="624" t="s">
        <v>1618</v>
      </c>
      <c r="Q537" s="609">
        <v>4004.6</v>
      </c>
      <c r="R537" s="625">
        <v>60.0</v>
      </c>
      <c r="S537" s="354">
        <v>388.11</v>
      </c>
      <c r="T537" s="354">
        <v>6.61</v>
      </c>
      <c r="U537" s="354">
        <v>4.89</v>
      </c>
      <c r="V537" s="697">
        <v>103.2</v>
      </c>
    </row>
    <row r="538">
      <c r="A538" s="585"/>
      <c r="B538" s="634" t="s">
        <v>197</v>
      </c>
      <c r="C538" s="634" t="s">
        <v>1384</v>
      </c>
      <c r="D538" s="634" t="s">
        <v>1327</v>
      </c>
      <c r="E538" s="509"/>
      <c r="F538" s="672"/>
      <c r="G538" s="635">
        <v>2.1</v>
      </c>
      <c r="H538" s="365"/>
      <c r="I538" s="365"/>
      <c r="J538" s="365"/>
      <c r="K538" s="365"/>
      <c r="L538" s="365"/>
      <c r="M538" s="365"/>
      <c r="N538" s="423"/>
      <c r="O538" s="423"/>
      <c r="P538" s="608"/>
      <c r="Q538" s="609">
        <v>4006.7</v>
      </c>
      <c r="R538" s="337"/>
      <c r="S538" s="321"/>
      <c r="T538" s="321"/>
      <c r="U538" s="321"/>
      <c r="V538" s="321"/>
    </row>
    <row r="539">
      <c r="A539" s="585"/>
      <c r="B539" s="634" t="s">
        <v>1384</v>
      </c>
      <c r="C539" s="634" t="s">
        <v>559</v>
      </c>
      <c r="D539" s="509"/>
      <c r="E539" s="509"/>
      <c r="F539" s="672"/>
      <c r="G539" s="635">
        <v>0.6</v>
      </c>
      <c r="H539" s="365"/>
      <c r="I539" s="365"/>
      <c r="J539" s="365"/>
      <c r="K539" s="365"/>
      <c r="L539" s="365"/>
      <c r="M539" s="365"/>
      <c r="N539" s="423"/>
      <c r="O539" s="423"/>
      <c r="P539" s="608"/>
      <c r="Q539" s="609">
        <v>4007.3</v>
      </c>
      <c r="R539" s="337"/>
      <c r="S539" s="321"/>
      <c r="T539" s="321"/>
      <c r="U539" s="321"/>
      <c r="V539" s="321"/>
    </row>
    <row r="540">
      <c r="A540" s="585"/>
      <c r="B540" s="634" t="s">
        <v>559</v>
      </c>
      <c r="C540" s="634" t="s">
        <v>197</v>
      </c>
      <c r="D540" s="509"/>
      <c r="E540" s="509"/>
      <c r="F540" s="672"/>
      <c r="G540" s="635">
        <v>1.4</v>
      </c>
      <c r="H540" s="369" t="s">
        <v>1619</v>
      </c>
      <c r="I540" s="365"/>
      <c r="J540" s="365"/>
      <c r="K540" s="365"/>
      <c r="L540" s="365"/>
      <c r="M540" s="369" t="s">
        <v>1620</v>
      </c>
      <c r="N540" s="423"/>
      <c r="O540" s="423"/>
      <c r="P540" s="608"/>
      <c r="Q540" s="609">
        <v>4008.7</v>
      </c>
      <c r="R540" s="337"/>
      <c r="S540" s="321"/>
      <c r="T540" s="321"/>
      <c r="U540" s="321"/>
      <c r="V540" s="321"/>
    </row>
    <row r="541">
      <c r="A541" s="585"/>
      <c r="B541" s="634" t="s">
        <v>197</v>
      </c>
      <c r="C541" s="634" t="s">
        <v>73</v>
      </c>
      <c r="D541" s="509"/>
      <c r="E541" s="509"/>
      <c r="F541" s="672"/>
      <c r="G541" s="635">
        <v>0.3</v>
      </c>
      <c r="H541" s="369">
        <v>3300.0</v>
      </c>
      <c r="I541" s="369">
        <v>100.0</v>
      </c>
      <c r="J541" s="365"/>
      <c r="K541" s="365"/>
      <c r="L541" s="365"/>
      <c r="M541" s="369">
        <v>3400.0</v>
      </c>
      <c r="N541" s="423"/>
      <c r="O541" s="423"/>
      <c r="P541" s="608"/>
      <c r="Q541" s="609">
        <v>4009.0</v>
      </c>
      <c r="R541" s="337"/>
      <c r="S541" s="321"/>
      <c r="T541" s="321"/>
      <c r="U541" s="321"/>
      <c r="V541" s="321"/>
    </row>
    <row r="542">
      <c r="A542" s="610">
        <v>42367.0</v>
      </c>
      <c r="B542" s="634" t="s">
        <v>73</v>
      </c>
      <c r="C542" s="634" t="s">
        <v>524</v>
      </c>
      <c r="D542" s="634" t="s">
        <v>1222</v>
      </c>
      <c r="E542" s="509"/>
      <c r="F542" s="672"/>
      <c r="G542" s="635">
        <v>0.3</v>
      </c>
      <c r="H542" s="365"/>
      <c r="I542" s="365"/>
      <c r="J542" s="365"/>
      <c r="K542" s="365"/>
      <c r="L542" s="365"/>
      <c r="M542" s="365"/>
      <c r="N542" s="595" t="s">
        <v>1222</v>
      </c>
      <c r="O542" s="595">
        <v>350.0</v>
      </c>
      <c r="P542" s="624" t="s">
        <v>1621</v>
      </c>
      <c r="Q542" s="609">
        <v>4009.3</v>
      </c>
      <c r="R542" s="337"/>
      <c r="S542" s="321"/>
      <c r="T542" s="321"/>
      <c r="U542" s="321"/>
      <c r="V542" s="321"/>
    </row>
    <row r="543">
      <c r="A543" s="585"/>
      <c r="B543" s="634" t="s">
        <v>524</v>
      </c>
      <c r="C543" s="634" t="s">
        <v>727</v>
      </c>
      <c r="D543" s="634" t="s">
        <v>547</v>
      </c>
      <c r="E543" s="509"/>
      <c r="F543" s="672"/>
      <c r="G543" s="635">
        <v>1.6</v>
      </c>
      <c r="H543" s="365"/>
      <c r="I543" s="365"/>
      <c r="J543" s="365"/>
      <c r="K543" s="365"/>
      <c r="L543" s="365"/>
      <c r="M543" s="365"/>
      <c r="N543" s="423"/>
      <c r="O543" s="423"/>
      <c r="P543" s="608"/>
      <c r="Q543" s="609">
        <v>4010.9</v>
      </c>
      <c r="R543" s="337"/>
      <c r="S543" s="321"/>
      <c r="T543" s="321"/>
      <c r="U543" s="321"/>
      <c r="V543" s="321"/>
    </row>
    <row r="544">
      <c r="A544" s="585"/>
      <c r="B544" s="634" t="s">
        <v>727</v>
      </c>
      <c r="C544" s="634" t="s">
        <v>1622</v>
      </c>
      <c r="D544" s="509"/>
      <c r="E544" s="509"/>
      <c r="F544" s="672"/>
      <c r="G544" s="635">
        <v>0.8</v>
      </c>
      <c r="H544" s="365"/>
      <c r="I544" s="365"/>
      <c r="J544" s="365"/>
      <c r="K544" s="365"/>
      <c r="L544" s="365"/>
      <c r="M544" s="365"/>
      <c r="N544" s="423"/>
      <c r="O544" s="423"/>
      <c r="P544" s="608"/>
      <c r="Q544" s="609">
        <v>4011.7</v>
      </c>
      <c r="R544" s="337"/>
      <c r="S544" s="321"/>
      <c r="T544" s="321"/>
      <c r="U544" s="321"/>
      <c r="V544" s="321"/>
    </row>
    <row r="545">
      <c r="A545" s="585"/>
      <c r="B545" s="634" t="s">
        <v>1622</v>
      </c>
      <c r="C545" s="634" t="s">
        <v>197</v>
      </c>
      <c r="D545" s="509"/>
      <c r="E545" s="509"/>
      <c r="F545" s="672"/>
      <c r="G545" s="635">
        <v>0.8</v>
      </c>
      <c r="H545" s="369" t="s">
        <v>1623</v>
      </c>
      <c r="I545" s="365"/>
      <c r="J545" s="365"/>
      <c r="K545" s="365"/>
      <c r="L545" s="365"/>
      <c r="M545" s="369" t="s">
        <v>1624</v>
      </c>
      <c r="N545" s="423"/>
      <c r="O545" s="423"/>
      <c r="P545" s="608"/>
      <c r="Q545" s="609">
        <v>4012.5</v>
      </c>
      <c r="R545" s="337"/>
      <c r="S545" s="321"/>
      <c r="T545" s="321"/>
      <c r="U545" s="321"/>
      <c r="V545" s="321"/>
    </row>
    <row r="546">
      <c r="A546" s="585"/>
      <c r="B546" s="634" t="s">
        <v>197</v>
      </c>
      <c r="C546" s="634" t="s">
        <v>73</v>
      </c>
      <c r="D546" s="509"/>
      <c r="E546" s="509"/>
      <c r="F546" s="672"/>
      <c r="G546" s="635">
        <v>0.2</v>
      </c>
      <c r="H546" s="369">
        <v>2430.0</v>
      </c>
      <c r="I546" s="365"/>
      <c r="J546" s="365"/>
      <c r="K546" s="369">
        <v>7.0</v>
      </c>
      <c r="L546" s="365"/>
      <c r="M546" s="369">
        <v>2437.0</v>
      </c>
      <c r="N546" s="423"/>
      <c r="O546" s="423"/>
      <c r="P546" s="608"/>
      <c r="Q546" s="609">
        <v>4012.7</v>
      </c>
      <c r="R546" s="337"/>
      <c r="S546" s="321"/>
      <c r="T546" s="321"/>
      <c r="U546" s="321"/>
      <c r="V546" s="321"/>
    </row>
    <row r="547">
      <c r="A547" s="610">
        <v>42368.0</v>
      </c>
      <c r="B547" s="634" t="s">
        <v>73</v>
      </c>
      <c r="C547" s="634" t="s">
        <v>524</v>
      </c>
      <c r="D547" s="634" t="s">
        <v>1222</v>
      </c>
      <c r="E547" s="509"/>
      <c r="F547" s="672"/>
      <c r="G547" s="635">
        <v>0.3</v>
      </c>
      <c r="H547" s="369" t="s">
        <v>1625</v>
      </c>
      <c r="I547" s="365"/>
      <c r="J547" s="365"/>
      <c r="K547" s="365"/>
      <c r="L547" s="365"/>
      <c r="M547" s="369" t="s">
        <v>1626</v>
      </c>
      <c r="N547" s="595" t="s">
        <v>1222</v>
      </c>
      <c r="O547" s="595">
        <v>350.0</v>
      </c>
      <c r="P547" s="624" t="s">
        <v>1627</v>
      </c>
      <c r="Q547" s="609">
        <v>4013.0</v>
      </c>
      <c r="R547" s="337"/>
      <c r="S547" s="321"/>
      <c r="T547" s="321"/>
      <c r="U547" s="321"/>
      <c r="V547" s="321"/>
    </row>
    <row r="548">
      <c r="A548" s="585"/>
      <c r="B548" s="634" t="s">
        <v>524</v>
      </c>
      <c r="C548" s="634" t="s">
        <v>727</v>
      </c>
      <c r="D548" s="634" t="s">
        <v>547</v>
      </c>
      <c r="E548" s="509"/>
      <c r="F548" s="672"/>
      <c r="G548" s="635">
        <v>1.4</v>
      </c>
      <c r="H548" s="369">
        <v>2430.0</v>
      </c>
      <c r="I548" s="365"/>
      <c r="J548" s="365"/>
      <c r="K548" s="369">
        <v>7.0</v>
      </c>
      <c r="L548" s="365"/>
      <c r="M548" s="369">
        <v>2437.0</v>
      </c>
      <c r="N548" s="423"/>
      <c r="O548" s="423"/>
      <c r="P548" s="608"/>
      <c r="Q548" s="609">
        <v>4014.4</v>
      </c>
      <c r="R548" s="337"/>
      <c r="S548" s="321"/>
      <c r="T548" s="321"/>
      <c r="U548" s="321"/>
      <c r="V548" s="321"/>
    </row>
    <row r="549">
      <c r="A549" s="610">
        <v>42368.0</v>
      </c>
      <c r="B549" s="634" t="s">
        <v>727</v>
      </c>
      <c r="C549" s="634" t="s">
        <v>630</v>
      </c>
      <c r="D549" s="634" t="s">
        <v>1222</v>
      </c>
      <c r="E549" s="509"/>
      <c r="F549" s="672"/>
      <c r="G549" s="635">
        <v>1.5</v>
      </c>
      <c r="H549" s="365"/>
      <c r="I549" s="365"/>
      <c r="J549" s="365"/>
      <c r="K549" s="365"/>
      <c r="L549" s="365"/>
      <c r="M549" s="365"/>
      <c r="N549" s="595" t="s">
        <v>1222</v>
      </c>
      <c r="O549" s="595">
        <v>175.0</v>
      </c>
      <c r="P549" s="624" t="s">
        <v>1628</v>
      </c>
      <c r="Q549" s="609">
        <v>4015.9</v>
      </c>
      <c r="R549" s="337"/>
      <c r="S549" s="321"/>
      <c r="T549" s="321"/>
      <c r="U549" s="321"/>
      <c r="V549" s="321"/>
    </row>
    <row r="550">
      <c r="A550" s="585"/>
      <c r="B550" s="634" t="s">
        <v>630</v>
      </c>
      <c r="C550" s="634" t="s">
        <v>197</v>
      </c>
      <c r="D550" s="634" t="s">
        <v>1327</v>
      </c>
      <c r="E550" s="509"/>
      <c r="F550" s="672"/>
      <c r="G550" s="635">
        <v>1.3</v>
      </c>
      <c r="H550" s="369" t="s">
        <v>1420</v>
      </c>
      <c r="I550" s="365"/>
      <c r="J550" s="365"/>
      <c r="K550" s="365"/>
      <c r="L550" s="365"/>
      <c r="M550" s="369" t="s">
        <v>1629</v>
      </c>
      <c r="N550" s="423"/>
      <c r="O550" s="595" t="s">
        <v>1630</v>
      </c>
      <c r="P550" s="608"/>
      <c r="Q550" s="609">
        <v>4017.2</v>
      </c>
      <c r="R550" s="337"/>
      <c r="S550" s="321"/>
      <c r="T550" s="321"/>
      <c r="U550" s="321"/>
      <c r="V550" s="321"/>
    </row>
    <row r="551">
      <c r="A551" s="585"/>
      <c r="B551" s="634" t="s">
        <v>197</v>
      </c>
      <c r="C551" s="634" t="s">
        <v>73</v>
      </c>
      <c r="D551" s="509"/>
      <c r="E551" s="509"/>
      <c r="F551" s="672"/>
      <c r="G551" s="635">
        <v>0.2</v>
      </c>
      <c r="H551" s="369">
        <v>2493.0</v>
      </c>
      <c r="I551" s="365"/>
      <c r="J551" s="365"/>
      <c r="K551" s="369">
        <v>7.0</v>
      </c>
      <c r="L551" s="365"/>
      <c r="M551" s="369">
        <v>2500.0</v>
      </c>
      <c r="N551" s="423"/>
      <c r="O551" s="423"/>
      <c r="P551" s="608"/>
      <c r="Q551" s="609">
        <v>4017.4</v>
      </c>
      <c r="R551" s="337"/>
      <c r="S551" s="321"/>
      <c r="T551" s="321"/>
      <c r="U551" s="321"/>
      <c r="V551" s="321"/>
    </row>
    <row r="552">
      <c r="A552" s="585"/>
      <c r="B552" s="509"/>
      <c r="C552" s="509"/>
      <c r="D552" s="509"/>
      <c r="E552" s="509"/>
      <c r="F552" s="672"/>
      <c r="G552" s="672"/>
      <c r="H552" s="365"/>
      <c r="I552" s="365"/>
      <c r="J552" s="365"/>
      <c r="K552" s="365"/>
      <c r="L552" s="365"/>
      <c r="M552" s="365"/>
      <c r="N552" s="423"/>
      <c r="O552" s="423"/>
      <c r="P552" s="608"/>
      <c r="Q552" s="609">
        <v>4017.4</v>
      </c>
      <c r="R552" s="337"/>
      <c r="S552" s="321"/>
      <c r="T552" s="321"/>
      <c r="U552" s="321"/>
      <c r="V552" s="321"/>
    </row>
    <row r="553">
      <c r="A553" s="585"/>
      <c r="B553" s="509"/>
      <c r="C553" s="509"/>
      <c r="D553" s="509"/>
      <c r="E553" s="509"/>
      <c r="F553" s="672"/>
      <c r="G553" s="672"/>
      <c r="H553" s="365"/>
      <c r="I553" s="365"/>
      <c r="J553" s="365"/>
      <c r="K553" s="365"/>
      <c r="L553" s="365"/>
      <c r="M553" s="365"/>
      <c r="N553" s="423"/>
      <c r="O553" s="423"/>
      <c r="P553" s="608"/>
      <c r="Q553" s="612"/>
      <c r="R553" s="337"/>
      <c r="S553" s="321"/>
      <c r="T553" s="321"/>
      <c r="U553" s="321"/>
      <c r="V553" s="321"/>
    </row>
    <row r="554">
      <c r="A554" s="585"/>
      <c r="B554" s="509"/>
      <c r="C554" s="509"/>
      <c r="D554" s="509"/>
      <c r="E554" s="509"/>
      <c r="F554" s="672"/>
      <c r="G554" s="672"/>
      <c r="H554" s="365"/>
      <c r="I554" s="365"/>
      <c r="J554" s="365"/>
      <c r="K554" s="365"/>
      <c r="L554" s="365"/>
      <c r="M554" s="365"/>
      <c r="N554" s="423"/>
      <c r="O554" s="423"/>
      <c r="P554" s="608"/>
      <c r="Q554" s="612"/>
      <c r="R554" s="337"/>
      <c r="S554" s="321"/>
      <c r="T554" s="321"/>
      <c r="U554" s="321"/>
      <c r="V554" s="321"/>
    </row>
    <row r="555">
      <c r="A555" s="585"/>
      <c r="B555" s="509"/>
      <c r="C555" s="509"/>
      <c r="D555" s="509"/>
      <c r="E555" s="509"/>
      <c r="F555" s="672"/>
      <c r="G555" s="672"/>
      <c r="H555" s="365"/>
      <c r="I555" s="365"/>
      <c r="J555" s="365"/>
      <c r="K555" s="365"/>
      <c r="L555" s="365"/>
      <c r="M555" s="365"/>
      <c r="N555" s="423"/>
      <c r="O555" s="423"/>
      <c r="P555" s="608"/>
      <c r="Q555" s="612"/>
      <c r="R555" s="337"/>
      <c r="S555" s="321"/>
      <c r="T555" s="321"/>
      <c r="U555" s="321"/>
      <c r="V555" s="321"/>
    </row>
    <row r="556">
      <c r="A556" s="585"/>
      <c r="B556" s="509"/>
      <c r="C556" s="509"/>
      <c r="D556" s="509"/>
      <c r="E556" s="509"/>
      <c r="F556" s="672"/>
      <c r="G556" s="672"/>
      <c r="H556" s="365"/>
      <c r="I556" s="365"/>
      <c r="J556" s="365"/>
      <c r="K556" s="365"/>
      <c r="L556" s="365"/>
      <c r="M556" s="365"/>
      <c r="N556" s="423"/>
      <c r="O556" s="423"/>
      <c r="P556" s="608"/>
      <c r="Q556" s="612"/>
      <c r="R556" s="337"/>
      <c r="S556" s="321"/>
      <c r="T556" s="321"/>
      <c r="U556" s="321"/>
      <c r="V556" s="321"/>
    </row>
  </sheetData>
  <mergeCells count="25">
    <mergeCell ref="A1:B2"/>
    <mergeCell ref="C1:D1"/>
    <mergeCell ref="H1:K1"/>
    <mergeCell ref="C2:D2"/>
    <mergeCell ref="F3:G3"/>
    <mergeCell ref="R165:S165"/>
    <mergeCell ref="A173:D173"/>
    <mergeCell ref="H176:J176"/>
    <mergeCell ref="K201:L201"/>
    <mergeCell ref="K208:N208"/>
    <mergeCell ref="K210:N210"/>
    <mergeCell ref="K211:L211"/>
    <mergeCell ref="A246:F246"/>
    <mergeCell ref="A292:D292"/>
    <mergeCell ref="K442:L442"/>
    <mergeCell ref="H461:I461"/>
    <mergeCell ref="K464:L464"/>
    <mergeCell ref="A500:C500"/>
    <mergeCell ref="A342:D342"/>
    <mergeCell ref="J358:L358"/>
    <mergeCell ref="T359:V359"/>
    <mergeCell ref="J373:K373"/>
    <mergeCell ref="K396:L396"/>
    <mergeCell ref="A398:D398"/>
    <mergeCell ref="A447:D447"/>
  </mergeCell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2.75"/>
  <cols>
    <col customWidth="1" min="1" max="1" width="15.0"/>
    <col customWidth="1" min="2" max="2" width="5.5"/>
    <col customWidth="1" min="3" max="3" width="5.88"/>
    <col customWidth="1" min="4" max="4" width="30.25"/>
    <col customWidth="1" hidden="1" min="5" max="5" width="8.75"/>
    <col customWidth="1" min="6" max="6" width="7.63"/>
    <col customWidth="1" min="7" max="7" width="7.38"/>
    <col customWidth="1" min="8" max="8" width="9.75"/>
    <col customWidth="1" min="9" max="9" width="13.0"/>
    <col customWidth="1" min="10" max="10" width="7.75"/>
    <col customWidth="1" min="11" max="11" width="8.88"/>
    <col customWidth="1" min="12" max="12" width="9.88"/>
    <col customWidth="1" min="13" max="13" width="11.0"/>
    <col customWidth="1" min="14" max="14" width="9.0"/>
    <col customWidth="1" min="15" max="15" width="8.75"/>
    <col customWidth="1" min="16" max="16" width="9.75"/>
    <col customWidth="1" min="17" max="17" width="7.5"/>
    <col customWidth="1" min="18" max="19" width="7.75"/>
    <col customWidth="1" min="20" max="20" width="9.13"/>
    <col customWidth="1" min="21" max="94" width="7.75"/>
  </cols>
  <sheetData>
    <row r="1">
      <c r="A1" s="553" t="s">
        <v>1205</v>
      </c>
      <c r="C1" s="554" t="s">
        <v>19</v>
      </c>
      <c r="E1" s="555"/>
      <c r="F1" s="556">
        <f>MIN(Currency!F10:F11)</f>
        <v>2159.3</v>
      </c>
      <c r="G1" s="557" t="s">
        <v>20</v>
      </c>
      <c r="H1" s="558" t="s">
        <v>21</v>
      </c>
      <c r="L1" s="559"/>
      <c r="M1" s="560"/>
      <c r="N1" s="561" t="s">
        <v>22</v>
      </c>
      <c r="O1" s="562"/>
      <c r="P1" s="563"/>
      <c r="Q1" s="564"/>
      <c r="R1" s="565"/>
      <c r="S1" s="566"/>
      <c r="T1" s="567" t="s">
        <v>23</v>
      </c>
      <c r="U1" s="566"/>
      <c r="V1" s="568"/>
      <c r="CP1" s="569"/>
    </row>
    <row r="2">
      <c r="C2" s="407" t="s">
        <v>24</v>
      </c>
      <c r="E2" s="555"/>
      <c r="F2" s="570">
        <f>MIN(Currency!F13)</f>
        <v>-2117</v>
      </c>
      <c r="G2" s="557" t="s">
        <v>25</v>
      </c>
      <c r="H2" s="571" t="s">
        <v>26</v>
      </c>
      <c r="I2" s="572" t="s">
        <v>23</v>
      </c>
      <c r="J2" s="573"/>
      <c r="K2" s="574" t="s">
        <v>27</v>
      </c>
      <c r="L2" s="573"/>
      <c r="M2" s="575"/>
      <c r="N2" s="698" t="s">
        <v>29</v>
      </c>
      <c r="O2" s="577" t="s">
        <v>30</v>
      </c>
      <c r="P2" s="578" t="s">
        <v>1631</v>
      </c>
      <c r="Q2" s="579"/>
      <c r="R2" s="580"/>
      <c r="S2" s="581" t="s">
        <v>32</v>
      </c>
      <c r="T2" s="582"/>
      <c r="U2" s="583" t="s">
        <v>33</v>
      </c>
      <c r="V2" s="584" t="s">
        <v>23</v>
      </c>
      <c r="CP2" s="569"/>
    </row>
    <row r="3">
      <c r="A3" s="585"/>
      <c r="B3" s="699"/>
      <c r="C3" s="585"/>
      <c r="D3" s="603" t="s">
        <v>1632</v>
      </c>
      <c r="E3" s="700" t="s">
        <v>29</v>
      </c>
      <c r="F3" s="701" t="s">
        <v>38</v>
      </c>
      <c r="H3" s="588" t="s">
        <v>42</v>
      </c>
      <c r="I3" s="572" t="s">
        <v>43</v>
      </c>
      <c r="J3" s="574" t="s">
        <v>44</v>
      </c>
      <c r="K3" s="574" t="s">
        <v>45</v>
      </c>
      <c r="L3" s="574" t="s">
        <v>47</v>
      </c>
      <c r="M3" s="589" t="s">
        <v>1206</v>
      </c>
      <c r="N3" s="590" t="s">
        <v>15</v>
      </c>
      <c r="O3" s="577" t="s">
        <v>16</v>
      </c>
      <c r="P3" s="591" t="s">
        <v>17</v>
      </c>
      <c r="Q3" s="592" t="s">
        <v>41</v>
      </c>
      <c r="R3" s="593" t="s">
        <v>50</v>
      </c>
      <c r="S3" s="581" t="s">
        <v>51</v>
      </c>
      <c r="T3" s="581" t="s">
        <v>52</v>
      </c>
      <c r="U3" s="583" t="s">
        <v>52</v>
      </c>
      <c r="V3" s="581" t="s">
        <v>53</v>
      </c>
      <c r="CP3" s="569"/>
    </row>
    <row r="4" ht="13.5" customHeight="1">
      <c r="A4" s="594" t="s">
        <v>3</v>
      </c>
      <c r="B4" s="702" t="s">
        <v>4</v>
      </c>
      <c r="C4" s="703" t="s">
        <v>5</v>
      </c>
      <c r="D4" s="703" t="s">
        <v>1207</v>
      </c>
      <c r="E4" s="704" t="s">
        <v>540</v>
      </c>
      <c r="F4" s="705" t="s">
        <v>10</v>
      </c>
      <c r="G4" s="706" t="s">
        <v>11</v>
      </c>
      <c r="H4" s="588" t="s">
        <v>59</v>
      </c>
      <c r="I4" s="572" t="s">
        <v>59</v>
      </c>
      <c r="J4" s="574" t="s">
        <v>59</v>
      </c>
      <c r="K4" s="574" t="s">
        <v>59</v>
      </c>
      <c r="L4" s="574" t="s">
        <v>61</v>
      </c>
      <c r="M4" s="589" t="s">
        <v>1208</v>
      </c>
      <c r="N4" s="598"/>
      <c r="O4" s="599"/>
      <c r="P4" s="600"/>
      <c r="Q4" s="592" t="s">
        <v>58</v>
      </c>
      <c r="R4" s="601"/>
      <c r="S4" s="581" t="s">
        <v>64</v>
      </c>
      <c r="T4" s="582"/>
      <c r="U4" s="602"/>
      <c r="V4" s="582"/>
      <c r="CP4" s="569"/>
    </row>
    <row r="5">
      <c r="A5" s="707" t="s">
        <v>1633</v>
      </c>
      <c r="B5" s="708"/>
      <c r="C5" s="708"/>
      <c r="D5" s="708"/>
      <c r="E5" s="708"/>
      <c r="F5" s="709"/>
      <c r="G5" s="611"/>
      <c r="H5" s="365"/>
      <c r="I5" s="365"/>
      <c r="J5" s="365"/>
      <c r="K5" s="365"/>
      <c r="L5" s="365"/>
      <c r="M5" s="710"/>
      <c r="N5" s="711"/>
      <c r="O5" s="423"/>
      <c r="P5" s="608"/>
      <c r="Q5" s="609">
        <v>3143.0</v>
      </c>
      <c r="R5" s="337"/>
      <c r="S5" s="321"/>
      <c r="T5" s="321"/>
      <c r="U5" s="321"/>
      <c r="V5" s="324"/>
      <c r="W5" s="640"/>
    </row>
    <row r="6">
      <c r="A6" s="359">
        <v>41308.0</v>
      </c>
      <c r="B6" s="354" t="s">
        <v>73</v>
      </c>
      <c r="C6" s="354" t="s">
        <v>524</v>
      </c>
      <c r="D6" s="354" t="s">
        <v>1634</v>
      </c>
      <c r="E6" s="321"/>
      <c r="F6" s="611"/>
      <c r="G6" s="596">
        <v>0.2</v>
      </c>
      <c r="H6" s="365"/>
      <c r="I6" s="365"/>
      <c r="J6" s="365"/>
      <c r="K6" s="365"/>
      <c r="L6" s="365"/>
      <c r="M6" s="710"/>
      <c r="N6" s="712" t="s">
        <v>1222</v>
      </c>
      <c r="O6" s="595">
        <v>325.0</v>
      </c>
      <c r="P6" s="608"/>
      <c r="Q6" s="612">
        <f t="shared" ref="Q6:Q133" si="1">Q5+F6+G6</f>
        <v>3143.2</v>
      </c>
      <c r="R6" s="625">
        <v>35.0</v>
      </c>
      <c r="S6" s="713">
        <v>206.53</v>
      </c>
      <c r="T6" s="713">
        <v>5.9</v>
      </c>
      <c r="U6" s="354">
        <v>4.73</v>
      </c>
      <c r="V6" s="714">
        <f>(T6-U6)*R6</f>
        <v>40.95</v>
      </c>
      <c r="W6" s="640"/>
      <c r="CP6" s="569"/>
    </row>
    <row r="7">
      <c r="A7" s="321"/>
      <c r="B7" s="354" t="s">
        <v>524</v>
      </c>
      <c r="C7" s="354" t="s">
        <v>727</v>
      </c>
      <c r="D7" s="321"/>
      <c r="E7" s="321"/>
      <c r="F7" s="611"/>
      <c r="G7" s="596">
        <v>1.7</v>
      </c>
      <c r="H7" s="365"/>
      <c r="I7" s="365"/>
      <c r="J7" s="365"/>
      <c r="K7" s="365"/>
      <c r="L7" s="365"/>
      <c r="M7" s="715" t="s">
        <v>1635</v>
      </c>
      <c r="N7" s="711"/>
      <c r="O7" s="423"/>
      <c r="P7" s="608"/>
      <c r="Q7" s="612">
        <f t="shared" si="1"/>
        <v>3144.9</v>
      </c>
      <c r="R7" s="337"/>
      <c r="S7" s="321"/>
      <c r="T7" s="321"/>
      <c r="U7" s="321"/>
      <c r="V7" s="324"/>
      <c r="W7" s="640"/>
    </row>
    <row r="8">
      <c r="A8" s="321"/>
      <c r="B8" s="354" t="s">
        <v>727</v>
      </c>
      <c r="C8" s="354" t="s">
        <v>73</v>
      </c>
      <c r="D8" s="321"/>
      <c r="E8" s="321"/>
      <c r="F8" s="611"/>
      <c r="G8" s="596">
        <v>1.4</v>
      </c>
      <c r="H8" s="369">
        <v>2082.5</v>
      </c>
      <c r="I8" s="369">
        <v>41.0</v>
      </c>
      <c r="J8" s="365"/>
      <c r="K8" s="369">
        <v>7.0</v>
      </c>
      <c r="L8" s="365"/>
      <c r="M8" s="715">
        <v>2130.5</v>
      </c>
      <c r="N8" s="711"/>
      <c r="O8" s="423"/>
      <c r="P8" s="608"/>
      <c r="Q8" s="612">
        <f t="shared" si="1"/>
        <v>3146.3</v>
      </c>
      <c r="R8" s="337"/>
      <c r="S8" s="321"/>
      <c r="T8" s="321"/>
      <c r="U8" s="321"/>
      <c r="V8" s="324"/>
      <c r="W8" s="640"/>
    </row>
    <row r="9">
      <c r="A9" s="716">
        <v>41309.0</v>
      </c>
      <c r="B9" s="617" t="s">
        <v>73</v>
      </c>
      <c r="C9" s="617" t="s">
        <v>524</v>
      </c>
      <c r="D9" s="617" t="s">
        <v>1386</v>
      </c>
      <c r="E9" s="618"/>
      <c r="F9" s="619"/>
      <c r="G9" s="620">
        <v>0.3</v>
      </c>
      <c r="H9" s="621"/>
      <c r="I9" s="621"/>
      <c r="J9" s="621"/>
      <c r="K9" s="621"/>
      <c r="L9" s="621"/>
      <c r="M9" s="717"/>
      <c r="N9" s="712" t="s">
        <v>1222</v>
      </c>
      <c r="O9" s="595">
        <v>325.0</v>
      </c>
      <c r="P9" s="608"/>
      <c r="Q9" s="612">
        <f t="shared" si="1"/>
        <v>3146.6</v>
      </c>
      <c r="R9" s="337"/>
      <c r="S9" s="321"/>
      <c r="T9" s="321"/>
      <c r="U9" s="321"/>
      <c r="V9" s="324"/>
      <c r="W9" s="640"/>
    </row>
    <row r="10">
      <c r="A10" s="618"/>
      <c r="B10" s="617" t="s">
        <v>524</v>
      </c>
      <c r="C10" s="617" t="s">
        <v>617</v>
      </c>
      <c r="D10" s="618"/>
      <c r="E10" s="618"/>
      <c r="F10" s="619"/>
      <c r="G10" s="620">
        <v>0.4</v>
      </c>
      <c r="H10" s="621"/>
      <c r="I10" s="621"/>
      <c r="J10" s="621"/>
      <c r="K10" s="621"/>
      <c r="L10" s="621"/>
      <c r="M10" s="717"/>
      <c r="N10" s="711"/>
      <c r="O10" s="423"/>
      <c r="P10" s="608"/>
      <c r="Q10" s="612">
        <f t="shared" si="1"/>
        <v>3147</v>
      </c>
      <c r="R10" s="625">
        <v>35.0</v>
      </c>
      <c r="S10" s="354">
        <v>208.6</v>
      </c>
      <c r="T10" s="713">
        <v>5.9</v>
      </c>
      <c r="U10" s="354">
        <v>4.73</v>
      </c>
      <c r="V10" s="714">
        <f>(T10-U10)*R10</f>
        <v>40.95</v>
      </c>
      <c r="W10" s="640"/>
      <c r="CP10" s="569"/>
    </row>
    <row r="11">
      <c r="A11" s="618"/>
      <c r="B11" s="617" t="s">
        <v>617</v>
      </c>
      <c r="C11" s="617" t="s">
        <v>727</v>
      </c>
      <c r="D11" s="618"/>
      <c r="E11" s="618"/>
      <c r="F11" s="619"/>
      <c r="G11" s="620">
        <v>2.0</v>
      </c>
      <c r="H11" s="621"/>
      <c r="I11" s="621"/>
      <c r="J11" s="621"/>
      <c r="K11" s="622">
        <v>7.0</v>
      </c>
      <c r="L11" s="621"/>
      <c r="M11" s="718" t="s">
        <v>1636</v>
      </c>
      <c r="N11" s="711"/>
      <c r="O11" s="423"/>
      <c r="P11" s="608"/>
      <c r="Q11" s="612">
        <f t="shared" si="1"/>
        <v>3149</v>
      </c>
      <c r="R11" s="337"/>
      <c r="S11" s="321"/>
      <c r="T11" s="321"/>
      <c r="U11" s="321"/>
      <c r="V11" s="324"/>
      <c r="W11" s="640"/>
    </row>
    <row r="12">
      <c r="A12" s="618"/>
      <c r="B12" s="617" t="s">
        <v>727</v>
      </c>
      <c r="C12" s="617" t="s">
        <v>73</v>
      </c>
      <c r="D12" s="618"/>
      <c r="E12" s="618"/>
      <c r="F12" s="619"/>
      <c r="G12" s="620">
        <v>1.3</v>
      </c>
      <c r="H12" s="622">
        <v>2499.0</v>
      </c>
      <c r="I12" s="622">
        <v>41.0</v>
      </c>
      <c r="J12" s="621"/>
      <c r="K12" s="622">
        <v>40.0</v>
      </c>
      <c r="L12" s="621"/>
      <c r="M12" s="718">
        <v>2647.0</v>
      </c>
      <c r="N12" s="711"/>
      <c r="O12" s="423"/>
      <c r="P12" s="608"/>
      <c r="Q12" s="612">
        <f t="shared" si="1"/>
        <v>3150.3</v>
      </c>
      <c r="R12" s="337"/>
      <c r="S12" s="321"/>
      <c r="T12" s="321"/>
      <c r="U12" s="321"/>
      <c r="V12" s="324"/>
      <c r="W12" s="640"/>
    </row>
    <row r="13">
      <c r="A13" s="359">
        <v>41311.0</v>
      </c>
      <c r="B13" s="354" t="s">
        <v>73</v>
      </c>
      <c r="C13" s="354" t="s">
        <v>73</v>
      </c>
      <c r="D13" s="354" t="s">
        <v>1637</v>
      </c>
      <c r="E13" s="321"/>
      <c r="F13" s="596">
        <v>0.7</v>
      </c>
      <c r="G13" s="611"/>
      <c r="H13" s="365"/>
      <c r="I13" s="365"/>
      <c r="J13" s="365"/>
      <c r="K13" s="365"/>
      <c r="L13" s="365"/>
      <c r="M13" s="710"/>
      <c r="N13" s="711"/>
      <c r="O13" s="423"/>
      <c r="P13" s="608"/>
      <c r="Q13" s="612">
        <f t="shared" si="1"/>
        <v>3151</v>
      </c>
      <c r="R13" s="337"/>
      <c r="S13" s="321"/>
      <c r="T13" s="321"/>
      <c r="U13" s="321"/>
      <c r="V13" s="324"/>
      <c r="W13" s="640"/>
    </row>
    <row r="14">
      <c r="A14" s="719">
        <v>41312.0</v>
      </c>
      <c r="B14" s="720" t="s">
        <v>73</v>
      </c>
      <c r="C14" s="720" t="s">
        <v>593</v>
      </c>
      <c r="D14" s="720" t="s">
        <v>1638</v>
      </c>
      <c r="E14" s="721"/>
      <c r="F14" s="722"/>
      <c r="G14" s="723">
        <v>0.5</v>
      </c>
      <c r="H14" s="724"/>
      <c r="I14" s="724"/>
      <c r="J14" s="724"/>
      <c r="K14" s="724"/>
      <c r="L14" s="724"/>
      <c r="M14" s="725"/>
      <c r="N14" s="712" t="s">
        <v>1222</v>
      </c>
      <c r="O14" s="595">
        <v>325.0</v>
      </c>
      <c r="P14" s="608"/>
      <c r="Q14" s="612">
        <f t="shared" si="1"/>
        <v>3151.5</v>
      </c>
      <c r="R14" s="337"/>
      <c r="S14" s="321"/>
      <c r="T14" s="321"/>
      <c r="U14" s="321"/>
      <c r="V14" s="324"/>
      <c r="W14" s="640"/>
    </row>
    <row r="15">
      <c r="A15" s="721"/>
      <c r="B15" s="720" t="s">
        <v>593</v>
      </c>
      <c r="C15" s="720" t="s">
        <v>763</v>
      </c>
      <c r="D15" s="721"/>
      <c r="E15" s="721"/>
      <c r="F15" s="722"/>
      <c r="G15" s="723">
        <v>0.8</v>
      </c>
      <c r="H15" s="724"/>
      <c r="I15" s="724"/>
      <c r="J15" s="724"/>
      <c r="K15" s="724"/>
      <c r="L15" s="724"/>
      <c r="M15" s="726"/>
      <c r="N15" s="711"/>
      <c r="O15" s="423"/>
      <c r="P15" s="608"/>
      <c r="Q15" s="612">
        <f t="shared" si="1"/>
        <v>3152.3</v>
      </c>
      <c r="R15" s="625">
        <v>12.0</v>
      </c>
      <c r="S15" s="354">
        <v>91.08</v>
      </c>
      <c r="T15" s="354">
        <v>7.59</v>
      </c>
      <c r="U15" s="354">
        <v>4.73</v>
      </c>
      <c r="V15" s="714">
        <f>(T15-U15)*R15</f>
        <v>34.32</v>
      </c>
      <c r="W15" s="640"/>
      <c r="CP15" s="569"/>
    </row>
    <row r="16">
      <c r="A16" s="721"/>
      <c r="B16" s="720" t="s">
        <v>763</v>
      </c>
      <c r="C16" s="720" t="s">
        <v>593</v>
      </c>
      <c r="D16" s="721"/>
      <c r="E16" s="721"/>
      <c r="F16" s="722"/>
      <c r="G16" s="723">
        <v>0.6</v>
      </c>
      <c r="H16" s="724"/>
      <c r="I16" s="724"/>
      <c r="J16" s="724"/>
      <c r="K16" s="724"/>
      <c r="L16" s="724"/>
      <c r="M16" s="727" t="s">
        <v>1639</v>
      </c>
      <c r="N16" s="711"/>
      <c r="O16" s="423"/>
      <c r="P16" s="608"/>
      <c r="Q16" s="612">
        <f t="shared" si="1"/>
        <v>3152.9</v>
      </c>
      <c r="R16" s="337"/>
      <c r="S16" s="321"/>
      <c r="T16" s="321"/>
      <c r="U16" s="321"/>
      <c r="V16" s="324"/>
      <c r="W16" s="640"/>
    </row>
    <row r="17">
      <c r="A17" s="721"/>
      <c r="B17" s="720" t="s">
        <v>593</v>
      </c>
      <c r="C17" s="720" t="s">
        <v>73</v>
      </c>
      <c r="D17" s="721"/>
      <c r="E17" s="721"/>
      <c r="F17" s="722"/>
      <c r="G17" s="723">
        <v>0.6</v>
      </c>
      <c r="H17" s="728">
        <v>1472.59</v>
      </c>
      <c r="I17" s="728">
        <v>35.0</v>
      </c>
      <c r="J17" s="728">
        <v>120.0</v>
      </c>
      <c r="K17" s="724"/>
      <c r="L17" s="724"/>
      <c r="M17" s="727">
        <v>1627.59</v>
      </c>
      <c r="N17" s="711"/>
      <c r="O17" s="423"/>
      <c r="P17" s="608"/>
      <c r="Q17" s="612">
        <f t="shared" si="1"/>
        <v>3153.5</v>
      </c>
      <c r="R17" s="337"/>
      <c r="S17" s="321"/>
      <c r="T17" s="321"/>
      <c r="U17" s="321"/>
      <c r="V17" s="324"/>
      <c r="W17" s="640"/>
    </row>
    <row r="18">
      <c r="A18" s="359">
        <v>41313.0</v>
      </c>
      <c r="B18" s="354" t="s">
        <v>73</v>
      </c>
      <c r="C18" s="354" t="s">
        <v>73</v>
      </c>
      <c r="D18" s="354" t="s">
        <v>1640</v>
      </c>
      <c r="E18" s="321"/>
      <c r="F18" s="596">
        <v>0.9</v>
      </c>
      <c r="G18" s="611"/>
      <c r="H18" s="365"/>
      <c r="I18" s="365"/>
      <c r="J18" s="365"/>
      <c r="K18" s="365"/>
      <c r="L18" s="365"/>
      <c r="M18" s="710"/>
      <c r="N18" s="711"/>
      <c r="O18" s="423"/>
      <c r="P18" s="608"/>
      <c r="Q18" s="612">
        <f t="shared" si="1"/>
        <v>3154.4</v>
      </c>
      <c r="R18" s="337"/>
      <c r="S18" s="321"/>
      <c r="T18" s="321"/>
      <c r="U18" s="321"/>
      <c r="V18" s="324"/>
      <c r="W18" s="640"/>
    </row>
    <row r="19">
      <c r="A19" s="716">
        <v>41317.0</v>
      </c>
      <c r="B19" s="617" t="s">
        <v>73</v>
      </c>
      <c r="C19" s="617" t="s">
        <v>808</v>
      </c>
      <c r="D19" s="617" t="s">
        <v>1641</v>
      </c>
      <c r="E19" s="618"/>
      <c r="F19" s="619"/>
      <c r="G19" s="620">
        <v>0.7</v>
      </c>
      <c r="H19" s="621"/>
      <c r="I19" s="621"/>
      <c r="J19" s="621"/>
      <c r="K19" s="621"/>
      <c r="L19" s="621"/>
      <c r="M19" s="717"/>
      <c r="N19" s="711"/>
      <c r="O19" s="423"/>
      <c r="P19" s="608"/>
      <c r="Q19" s="612">
        <f t="shared" si="1"/>
        <v>3155.1</v>
      </c>
      <c r="R19" s="337"/>
      <c r="S19" s="321"/>
      <c r="T19" s="321"/>
      <c r="U19" s="321"/>
      <c r="V19" s="324"/>
      <c r="W19" s="640"/>
    </row>
    <row r="20">
      <c r="A20" s="618"/>
      <c r="B20" s="617" t="s">
        <v>808</v>
      </c>
      <c r="C20" s="617" t="s">
        <v>197</v>
      </c>
      <c r="D20" s="617" t="s">
        <v>1642</v>
      </c>
      <c r="E20" s="618"/>
      <c r="F20" s="619"/>
      <c r="G20" s="620">
        <v>0.7</v>
      </c>
      <c r="H20" s="621"/>
      <c r="I20" s="621"/>
      <c r="J20" s="621"/>
      <c r="K20" s="621"/>
      <c r="L20" s="621"/>
      <c r="M20" s="717"/>
      <c r="N20" s="711"/>
      <c r="O20" s="423"/>
      <c r="P20" s="608"/>
      <c r="Q20" s="612">
        <f t="shared" si="1"/>
        <v>3155.8</v>
      </c>
      <c r="R20" s="337"/>
      <c r="S20" s="321"/>
      <c r="T20" s="321"/>
      <c r="U20" s="321"/>
      <c r="V20" s="324"/>
      <c r="W20" s="640"/>
    </row>
    <row r="21">
      <c r="A21" s="618"/>
      <c r="B21" s="617" t="s">
        <v>197</v>
      </c>
      <c r="C21" s="617" t="s">
        <v>73</v>
      </c>
      <c r="D21" s="617" t="s">
        <v>1643</v>
      </c>
      <c r="E21" s="618"/>
      <c r="F21" s="619"/>
      <c r="G21" s="620">
        <v>0.2</v>
      </c>
      <c r="H21" s="621"/>
      <c r="I21" s="621"/>
      <c r="J21" s="621"/>
      <c r="K21" s="621"/>
      <c r="L21" s="621"/>
      <c r="M21" s="717"/>
      <c r="N21" s="711"/>
      <c r="O21" s="423"/>
      <c r="P21" s="608"/>
      <c r="Q21" s="612">
        <f t="shared" si="1"/>
        <v>3156</v>
      </c>
      <c r="R21" s="337"/>
      <c r="S21" s="321"/>
      <c r="T21" s="321"/>
      <c r="U21" s="321"/>
      <c r="V21" s="324"/>
      <c r="W21" s="640"/>
    </row>
    <row r="22">
      <c r="A22" s="618"/>
      <c r="B22" s="617" t="s">
        <v>73</v>
      </c>
      <c r="C22" s="617" t="s">
        <v>197</v>
      </c>
      <c r="D22" s="617" t="s">
        <v>1643</v>
      </c>
      <c r="E22" s="618"/>
      <c r="F22" s="619"/>
      <c r="G22" s="620">
        <v>0.2</v>
      </c>
      <c r="H22" s="621"/>
      <c r="I22" s="621"/>
      <c r="J22" s="621"/>
      <c r="K22" s="621"/>
      <c r="L22" s="621"/>
      <c r="M22" s="717"/>
      <c r="N22" s="711"/>
      <c r="O22" s="423"/>
      <c r="P22" s="608"/>
      <c r="Q22" s="612">
        <f t="shared" si="1"/>
        <v>3156.2</v>
      </c>
      <c r="R22" s="337"/>
      <c r="S22" s="321"/>
      <c r="T22" s="321"/>
      <c r="U22" s="321"/>
      <c r="V22" s="324"/>
      <c r="W22" s="640"/>
    </row>
    <row r="23">
      <c r="A23" s="618"/>
      <c r="B23" s="617" t="s">
        <v>197</v>
      </c>
      <c r="C23" s="617" t="s">
        <v>808</v>
      </c>
      <c r="D23" s="617" t="s">
        <v>1644</v>
      </c>
      <c r="E23" s="618"/>
      <c r="F23" s="619"/>
      <c r="G23" s="620">
        <v>0.9</v>
      </c>
      <c r="H23" s="621"/>
      <c r="I23" s="621"/>
      <c r="J23" s="621"/>
      <c r="K23" s="621"/>
      <c r="L23" s="621"/>
      <c r="M23" s="717"/>
      <c r="N23" s="711"/>
      <c r="O23" s="423"/>
      <c r="P23" s="608"/>
      <c r="Q23" s="612">
        <f t="shared" si="1"/>
        <v>3157.1</v>
      </c>
      <c r="R23" s="337"/>
      <c r="S23" s="321"/>
      <c r="T23" s="321"/>
      <c r="U23" s="321"/>
      <c r="V23" s="324"/>
      <c r="W23" s="640"/>
    </row>
    <row r="24">
      <c r="A24" s="631"/>
      <c r="B24" s="617" t="s">
        <v>808</v>
      </c>
      <c r="C24" s="630" t="s">
        <v>197</v>
      </c>
      <c r="D24" s="630" t="s">
        <v>1643</v>
      </c>
      <c r="E24" s="631"/>
      <c r="F24" s="631"/>
      <c r="G24" s="620">
        <v>0.7</v>
      </c>
      <c r="H24" s="621"/>
      <c r="I24" s="621"/>
      <c r="J24" s="621"/>
      <c r="K24" s="621"/>
      <c r="L24" s="621"/>
      <c r="M24" s="717"/>
      <c r="N24" s="711"/>
      <c r="O24" s="423"/>
      <c r="P24" s="608"/>
      <c r="Q24" s="612">
        <f t="shared" si="1"/>
        <v>3157.8</v>
      </c>
      <c r="R24" s="337"/>
      <c r="S24" s="321"/>
      <c r="T24" s="321"/>
      <c r="U24" s="321"/>
      <c r="V24" s="324"/>
      <c r="W24" s="640"/>
    </row>
    <row r="25">
      <c r="A25" s="618"/>
      <c r="B25" s="630" t="s">
        <v>197</v>
      </c>
      <c r="C25" s="617" t="s">
        <v>801</v>
      </c>
      <c r="D25" s="617" t="s">
        <v>1645</v>
      </c>
      <c r="E25" s="618"/>
      <c r="F25" s="619"/>
      <c r="G25" s="620">
        <v>1.4</v>
      </c>
      <c r="H25" s="621"/>
      <c r="I25" s="621"/>
      <c r="J25" s="621"/>
      <c r="K25" s="621"/>
      <c r="L25" s="621"/>
      <c r="M25" s="718" t="s">
        <v>1646</v>
      </c>
      <c r="N25" s="711"/>
      <c r="O25" s="423"/>
      <c r="P25" s="608"/>
      <c r="Q25" s="612">
        <f t="shared" si="1"/>
        <v>3159.2</v>
      </c>
      <c r="R25" s="625">
        <v>56.0</v>
      </c>
      <c r="S25" s="354">
        <v>319.2</v>
      </c>
      <c r="T25" s="354">
        <v>5.7</v>
      </c>
      <c r="U25" s="354">
        <v>4.73</v>
      </c>
      <c r="V25" s="714">
        <f>(T25-U25)*R25</f>
        <v>54.32</v>
      </c>
      <c r="W25" s="640"/>
    </row>
    <row r="26">
      <c r="A26" s="618"/>
      <c r="B26" s="617" t="s">
        <v>801</v>
      </c>
      <c r="C26" s="617" t="s">
        <v>73</v>
      </c>
      <c r="D26" s="617" t="s">
        <v>1643</v>
      </c>
      <c r="E26" s="618"/>
      <c r="F26" s="619"/>
      <c r="G26" s="620">
        <v>1.5</v>
      </c>
      <c r="H26" s="621"/>
      <c r="I26" s="621"/>
      <c r="J26" s="621"/>
      <c r="K26" s="621"/>
      <c r="L26" s="621"/>
      <c r="M26" s="718">
        <v>4230.41</v>
      </c>
      <c r="N26" s="711"/>
      <c r="O26" s="423"/>
      <c r="P26" s="608"/>
      <c r="Q26" s="612">
        <f t="shared" si="1"/>
        <v>3160.7</v>
      </c>
      <c r="R26" s="337"/>
      <c r="S26" s="321"/>
      <c r="T26" s="321"/>
      <c r="U26" s="321"/>
      <c r="V26" s="324"/>
      <c r="W26" s="640"/>
    </row>
    <row r="27">
      <c r="A27" s="359">
        <v>41319.0</v>
      </c>
      <c r="B27" s="354" t="s">
        <v>73</v>
      </c>
      <c r="C27" s="354" t="s">
        <v>517</v>
      </c>
      <c r="D27" s="354" t="s">
        <v>1647</v>
      </c>
      <c r="E27" s="321"/>
      <c r="F27" s="596">
        <v>0.2</v>
      </c>
      <c r="G27" s="611"/>
      <c r="H27" s="365"/>
      <c r="I27" s="365"/>
      <c r="J27" s="365"/>
      <c r="K27" s="365"/>
      <c r="L27" s="365"/>
      <c r="M27" s="710"/>
      <c r="N27" s="711"/>
      <c r="O27" s="423"/>
      <c r="P27" s="608"/>
      <c r="Q27" s="612">
        <f t="shared" si="1"/>
        <v>3160.9</v>
      </c>
      <c r="R27" s="337"/>
      <c r="S27" s="321"/>
      <c r="T27" s="321"/>
      <c r="U27" s="321"/>
      <c r="V27" s="324"/>
      <c r="W27" s="640"/>
    </row>
    <row r="28">
      <c r="A28" s="729">
        <v>41322.0</v>
      </c>
      <c r="B28" s="659" t="s">
        <v>517</v>
      </c>
      <c r="C28" s="659" t="s">
        <v>73</v>
      </c>
      <c r="D28" s="659" t="s">
        <v>1318</v>
      </c>
      <c r="E28" s="661"/>
      <c r="F28" s="663">
        <v>0.4</v>
      </c>
      <c r="G28" s="662"/>
      <c r="H28" s="664"/>
      <c r="I28" s="664"/>
      <c r="J28" s="664"/>
      <c r="K28" s="664"/>
      <c r="L28" s="664"/>
      <c r="M28" s="730"/>
      <c r="N28" s="711"/>
      <c r="O28" s="423"/>
      <c r="P28" s="608"/>
      <c r="Q28" s="612">
        <f t="shared" si="1"/>
        <v>3161.3</v>
      </c>
      <c r="R28" s="337"/>
      <c r="S28" s="321"/>
      <c r="T28" s="321"/>
      <c r="U28" s="321"/>
      <c r="V28" s="324"/>
      <c r="W28" s="640"/>
    </row>
    <row r="29">
      <c r="A29" s="359">
        <v>41322.0</v>
      </c>
      <c r="B29" s="354" t="s">
        <v>73</v>
      </c>
      <c r="C29" s="354" t="s">
        <v>1648</v>
      </c>
      <c r="D29" s="354" t="s">
        <v>1649</v>
      </c>
      <c r="E29" s="321"/>
      <c r="F29" s="611"/>
      <c r="G29" s="596">
        <v>1.8</v>
      </c>
      <c r="H29" s="365"/>
      <c r="I29" s="365"/>
      <c r="J29" s="365"/>
      <c r="K29" s="365"/>
      <c r="L29" s="365"/>
      <c r="M29" s="710"/>
      <c r="N29" s="712" t="s">
        <v>1222</v>
      </c>
      <c r="O29" s="595">
        <v>325.0</v>
      </c>
      <c r="P29" s="608"/>
      <c r="Q29" s="612">
        <f t="shared" si="1"/>
        <v>3163.1</v>
      </c>
      <c r="R29" s="337"/>
      <c r="S29" s="321"/>
      <c r="T29" s="321"/>
      <c r="U29" s="321"/>
      <c r="V29" s="321"/>
    </row>
    <row r="30">
      <c r="B30" s="373" t="s">
        <v>1648</v>
      </c>
      <c r="C30" s="373" t="s">
        <v>197</v>
      </c>
      <c r="G30" s="614">
        <v>1.3</v>
      </c>
      <c r="H30" s="365"/>
      <c r="I30" s="365"/>
      <c r="J30" s="365"/>
      <c r="K30" s="365"/>
      <c r="L30" s="365"/>
      <c r="M30" s="715" t="s">
        <v>1650</v>
      </c>
      <c r="N30" s="711"/>
      <c r="O30" s="423"/>
      <c r="P30" s="608"/>
      <c r="Q30" s="612">
        <f t="shared" si="1"/>
        <v>3164.4</v>
      </c>
      <c r="R30" s="337"/>
      <c r="S30" s="321"/>
      <c r="T30" s="321"/>
      <c r="U30" s="321"/>
      <c r="V30" s="321"/>
    </row>
    <row r="31">
      <c r="A31" s="321"/>
      <c r="B31" s="354" t="s">
        <v>197</v>
      </c>
      <c r="C31" s="354" t="s">
        <v>73</v>
      </c>
      <c r="D31" s="321"/>
      <c r="E31" s="321"/>
      <c r="F31" s="611"/>
      <c r="G31" s="596">
        <v>0.2</v>
      </c>
      <c r="H31" s="369">
        <v>1818.21</v>
      </c>
      <c r="I31" s="365"/>
      <c r="J31" s="365"/>
      <c r="K31" s="369">
        <v>31.75</v>
      </c>
      <c r="L31" s="365"/>
      <c r="M31" s="715">
        <v>1849.96</v>
      </c>
      <c r="N31" s="711"/>
      <c r="O31" s="423"/>
      <c r="P31" s="608"/>
      <c r="Q31" s="612">
        <f t="shared" si="1"/>
        <v>3164.6</v>
      </c>
      <c r="R31" s="337"/>
      <c r="S31" s="321"/>
      <c r="T31" s="321"/>
      <c r="U31" s="321"/>
      <c r="V31" s="321"/>
    </row>
    <row r="32">
      <c r="A32" s="716">
        <v>41323.0</v>
      </c>
      <c r="B32" s="617" t="s">
        <v>73</v>
      </c>
      <c r="C32" s="617" t="s">
        <v>197</v>
      </c>
      <c r="D32" s="617" t="s">
        <v>1519</v>
      </c>
      <c r="E32" s="618"/>
      <c r="F32" s="619"/>
      <c r="G32" s="620">
        <v>0.2</v>
      </c>
      <c r="H32" s="621"/>
      <c r="I32" s="621"/>
      <c r="J32" s="621"/>
      <c r="K32" s="621"/>
      <c r="L32" s="621"/>
      <c r="M32" s="717"/>
      <c r="N32" s="711"/>
      <c r="O32" s="423"/>
      <c r="P32" s="608"/>
      <c r="Q32" s="612">
        <f t="shared" si="1"/>
        <v>3164.8</v>
      </c>
      <c r="R32" s="337"/>
      <c r="S32" s="321"/>
      <c r="T32" s="321"/>
      <c r="U32" s="321"/>
      <c r="V32" s="321"/>
    </row>
    <row r="33">
      <c r="A33" s="618"/>
      <c r="B33" s="617" t="s">
        <v>197</v>
      </c>
      <c r="C33" s="617" t="s">
        <v>1651</v>
      </c>
      <c r="D33" s="618"/>
      <c r="E33" s="618"/>
      <c r="F33" s="619"/>
      <c r="G33" s="620">
        <v>1.0</v>
      </c>
      <c r="H33" s="621"/>
      <c r="I33" s="621"/>
      <c r="J33" s="621"/>
      <c r="K33" s="621"/>
      <c r="L33" s="621"/>
      <c r="M33" s="717"/>
      <c r="N33" s="711"/>
      <c r="O33" s="423"/>
      <c r="P33" s="608"/>
      <c r="Q33" s="731">
        <f t="shared" si="1"/>
        <v>3165.8</v>
      </c>
      <c r="R33" s="354">
        <v>14.0</v>
      </c>
      <c r="S33" s="354">
        <v>86.66</v>
      </c>
      <c r="T33" s="354">
        <v>5.7</v>
      </c>
      <c r="U33" s="354">
        <v>4.73</v>
      </c>
      <c r="V33" s="714">
        <f>(T33-U33)*R33</f>
        <v>13.58</v>
      </c>
      <c r="W33" s="640"/>
    </row>
    <row r="34">
      <c r="A34" s="618"/>
      <c r="B34" s="617" t="s">
        <v>1651</v>
      </c>
      <c r="C34" s="617" t="s">
        <v>197</v>
      </c>
      <c r="D34" s="618"/>
      <c r="E34" s="618"/>
      <c r="F34" s="619"/>
      <c r="G34" s="620">
        <v>1.1</v>
      </c>
      <c r="H34" s="621"/>
      <c r="I34" s="621"/>
      <c r="J34" s="621"/>
      <c r="K34" s="621"/>
      <c r="L34" s="621"/>
      <c r="M34" s="718" t="s">
        <v>1652</v>
      </c>
      <c r="N34" s="711"/>
      <c r="O34" s="423"/>
      <c r="P34" s="608"/>
      <c r="Q34" s="612">
        <f t="shared" si="1"/>
        <v>3166.9</v>
      </c>
      <c r="R34" s="337"/>
      <c r="S34" s="321"/>
      <c r="T34" s="321"/>
      <c r="U34" s="321"/>
      <c r="V34" s="321"/>
    </row>
    <row r="35">
      <c r="A35" s="618"/>
      <c r="B35" s="617" t="s">
        <v>197</v>
      </c>
      <c r="C35" s="617" t="s">
        <v>73</v>
      </c>
      <c r="D35" s="618"/>
      <c r="E35" s="618"/>
      <c r="F35" s="619"/>
      <c r="G35" s="620">
        <v>0.2</v>
      </c>
      <c r="H35" s="622">
        <v>1631.42</v>
      </c>
      <c r="I35" s="622">
        <v>15.0</v>
      </c>
      <c r="J35" s="622">
        <v>120.0</v>
      </c>
      <c r="K35" s="621"/>
      <c r="L35" s="621"/>
      <c r="M35" s="622">
        <v>1766.42</v>
      </c>
      <c r="N35" s="423"/>
      <c r="O35" s="423"/>
      <c r="P35" s="608"/>
      <c r="Q35" s="612">
        <f t="shared" si="1"/>
        <v>3167.1</v>
      </c>
      <c r="R35" s="337"/>
      <c r="S35" s="321"/>
      <c r="T35" s="321"/>
      <c r="U35" s="321"/>
      <c r="V35" s="321"/>
    </row>
    <row r="36">
      <c r="A36" s="359">
        <v>41323.0</v>
      </c>
      <c r="B36" s="354" t="s">
        <v>73</v>
      </c>
      <c r="C36" s="354" t="s">
        <v>517</v>
      </c>
      <c r="D36" s="354" t="s">
        <v>1653</v>
      </c>
      <c r="E36" s="321"/>
      <c r="F36" s="596">
        <v>0.3</v>
      </c>
      <c r="G36" s="611"/>
      <c r="H36" s="365"/>
      <c r="I36" s="365"/>
      <c r="J36" s="365"/>
      <c r="K36" s="365"/>
      <c r="L36" s="365"/>
      <c r="M36" s="365"/>
      <c r="N36" s="423"/>
      <c r="O36" s="423"/>
      <c r="P36" s="608"/>
      <c r="Q36" s="612">
        <f t="shared" si="1"/>
        <v>3167.4</v>
      </c>
      <c r="R36" s="337"/>
      <c r="S36" s="321"/>
      <c r="T36" s="321"/>
      <c r="U36" s="321"/>
      <c r="V36" s="321"/>
    </row>
    <row r="37">
      <c r="A37" s="321"/>
      <c r="B37" s="354" t="s">
        <v>517</v>
      </c>
      <c r="C37" s="354" t="s">
        <v>73</v>
      </c>
      <c r="D37" s="321"/>
      <c r="E37" s="321"/>
      <c r="F37" s="596">
        <v>0.3</v>
      </c>
      <c r="G37" s="611"/>
      <c r="H37" s="365"/>
      <c r="I37" s="365"/>
      <c r="J37" s="365"/>
      <c r="K37" s="365"/>
      <c r="L37" s="365"/>
      <c r="M37" s="365"/>
      <c r="N37" s="423"/>
      <c r="O37" s="423"/>
      <c r="P37" s="608"/>
      <c r="Q37" s="612">
        <f t="shared" si="1"/>
        <v>3167.7</v>
      </c>
      <c r="R37" s="640"/>
      <c r="V37" s="569"/>
      <c r="W37" s="640"/>
    </row>
    <row r="38">
      <c r="A38" s="729">
        <v>41323.0</v>
      </c>
      <c r="B38" s="659" t="s">
        <v>73</v>
      </c>
      <c r="C38" s="659" t="s">
        <v>197</v>
      </c>
      <c r="D38" s="659" t="s">
        <v>1222</v>
      </c>
      <c r="E38" s="661"/>
      <c r="F38" s="662"/>
      <c r="G38" s="663">
        <v>0.2</v>
      </c>
      <c r="H38" s="664"/>
      <c r="I38" s="664"/>
      <c r="J38" s="664"/>
      <c r="K38" s="664"/>
      <c r="L38" s="664"/>
      <c r="M38" s="730"/>
      <c r="N38" s="712" t="s">
        <v>1222</v>
      </c>
      <c r="O38" s="595">
        <v>325.0</v>
      </c>
      <c r="P38" s="608"/>
      <c r="Q38" s="612">
        <f t="shared" si="1"/>
        <v>3167.9</v>
      </c>
      <c r="R38" s="337"/>
      <c r="S38" s="321"/>
      <c r="T38" s="321"/>
      <c r="U38" s="321"/>
      <c r="V38" s="321"/>
    </row>
    <row r="39">
      <c r="A39" s="661"/>
      <c r="B39" s="659" t="s">
        <v>197</v>
      </c>
      <c r="C39" s="659" t="s">
        <v>603</v>
      </c>
      <c r="D39" s="659" t="s">
        <v>1654</v>
      </c>
      <c r="E39" s="661"/>
      <c r="F39" s="662"/>
      <c r="G39" s="663">
        <v>0.9</v>
      </c>
      <c r="H39" s="664"/>
      <c r="I39" s="732"/>
      <c r="J39" s="664"/>
      <c r="K39" s="664"/>
      <c r="L39" s="664"/>
      <c r="M39" s="664"/>
      <c r="N39" s="423"/>
      <c r="O39" s="423"/>
      <c r="P39" s="608"/>
      <c r="Q39" s="612">
        <f t="shared" si="1"/>
        <v>3168.8</v>
      </c>
      <c r="R39" s="337"/>
      <c r="S39" s="321"/>
      <c r="T39" s="321"/>
      <c r="U39" s="321"/>
      <c r="V39" s="321"/>
    </row>
    <row r="40">
      <c r="A40" s="661"/>
      <c r="B40" s="659" t="s">
        <v>603</v>
      </c>
      <c r="C40" s="659" t="s">
        <v>197</v>
      </c>
      <c r="D40" s="661"/>
      <c r="E40" s="661"/>
      <c r="F40" s="662"/>
      <c r="G40" s="663">
        <v>0.6</v>
      </c>
      <c r="H40" s="664"/>
      <c r="I40" s="732"/>
      <c r="J40" s="664"/>
      <c r="K40" s="664"/>
      <c r="L40" s="664"/>
      <c r="M40" s="664"/>
      <c r="N40" s="423"/>
      <c r="O40" s="423"/>
      <c r="P40" s="608"/>
      <c r="Q40" s="612">
        <f t="shared" si="1"/>
        <v>3169.4</v>
      </c>
      <c r="R40" s="337"/>
      <c r="S40" s="321"/>
      <c r="T40" s="321"/>
      <c r="U40" s="321"/>
      <c r="V40" s="321"/>
    </row>
    <row r="41">
      <c r="A41" s="661"/>
      <c r="B41" s="659" t="s">
        <v>197</v>
      </c>
      <c r="C41" s="659" t="s">
        <v>598</v>
      </c>
      <c r="D41" s="661"/>
      <c r="E41" s="661"/>
      <c r="F41" s="662"/>
      <c r="G41" s="663">
        <v>1.3</v>
      </c>
      <c r="H41" s="664"/>
      <c r="I41" s="664"/>
      <c r="J41" s="664"/>
      <c r="K41" s="664"/>
      <c r="L41" s="664"/>
      <c r="M41" s="664"/>
      <c r="N41" s="423"/>
      <c r="O41" s="423"/>
      <c r="P41" s="608"/>
      <c r="Q41" s="612">
        <f t="shared" si="1"/>
        <v>3170.7</v>
      </c>
      <c r="R41" s="337"/>
      <c r="S41" s="321"/>
      <c r="T41" s="321"/>
      <c r="U41" s="321"/>
      <c r="V41" s="321"/>
    </row>
    <row r="42">
      <c r="A42" s="661"/>
      <c r="B42" s="659" t="s">
        <v>598</v>
      </c>
      <c r="C42" s="659" t="s">
        <v>197</v>
      </c>
      <c r="D42" s="661"/>
      <c r="E42" s="661"/>
      <c r="F42" s="662"/>
      <c r="G42" s="663">
        <v>1.0</v>
      </c>
      <c r="H42" s="664"/>
      <c r="I42" s="664"/>
      <c r="J42" s="664"/>
      <c r="K42" s="664"/>
      <c r="L42" s="693" t="s">
        <v>1655</v>
      </c>
      <c r="M42" s="693" t="s">
        <v>1656</v>
      </c>
      <c r="N42" s="423"/>
      <c r="O42" s="423"/>
      <c r="P42" s="608"/>
      <c r="Q42" s="612">
        <f t="shared" si="1"/>
        <v>3171.7</v>
      </c>
      <c r="R42" s="337"/>
      <c r="S42" s="321"/>
      <c r="T42" s="321"/>
      <c r="U42" s="321"/>
      <c r="V42" s="321"/>
    </row>
    <row r="43">
      <c r="A43" s="661"/>
      <c r="B43" s="659" t="s">
        <v>1280</v>
      </c>
      <c r="C43" s="659" t="s">
        <v>73</v>
      </c>
      <c r="D43" s="661"/>
      <c r="E43" s="661"/>
      <c r="F43" s="662"/>
      <c r="G43" s="663">
        <v>0.1</v>
      </c>
      <c r="H43" s="693">
        <v>1260.0</v>
      </c>
      <c r="I43" s="664"/>
      <c r="J43" s="664"/>
      <c r="K43" s="664"/>
      <c r="L43" s="693">
        <v>684.0</v>
      </c>
      <c r="M43" s="693">
        <v>1914.0</v>
      </c>
      <c r="N43" s="423"/>
      <c r="O43" s="423"/>
      <c r="P43" s="608"/>
      <c r="Q43" s="612">
        <f t="shared" si="1"/>
        <v>3171.8</v>
      </c>
      <c r="R43" s="337"/>
      <c r="S43" s="321"/>
      <c r="T43" s="321"/>
      <c r="U43" s="321"/>
      <c r="V43" s="321"/>
    </row>
    <row r="44">
      <c r="A44" s="359">
        <v>41325.0</v>
      </c>
      <c r="B44" s="354" t="s">
        <v>73</v>
      </c>
      <c r="C44" s="354" t="s">
        <v>73</v>
      </c>
      <c r="D44" s="354" t="s">
        <v>1657</v>
      </c>
      <c r="E44" s="321"/>
      <c r="F44" s="596">
        <v>1.5</v>
      </c>
      <c r="G44" s="611"/>
      <c r="H44" s="365"/>
      <c r="I44" s="365"/>
      <c r="J44" s="365"/>
      <c r="K44" s="365"/>
      <c r="L44" s="365"/>
      <c r="M44" s="365"/>
      <c r="N44" s="423"/>
      <c r="O44" s="423"/>
      <c r="P44" s="608"/>
      <c r="Q44" s="612">
        <f t="shared" si="1"/>
        <v>3173.3</v>
      </c>
      <c r="R44" s="337"/>
      <c r="S44" s="321"/>
      <c r="T44" s="321"/>
      <c r="U44" s="321"/>
      <c r="V44" s="321"/>
    </row>
    <row r="45">
      <c r="A45" s="729">
        <v>41325.0</v>
      </c>
      <c r="B45" s="659" t="s">
        <v>73</v>
      </c>
      <c r="C45" s="659" t="s">
        <v>644</v>
      </c>
      <c r="D45" s="659" t="s">
        <v>1219</v>
      </c>
      <c r="E45" s="661"/>
      <c r="F45" s="662"/>
      <c r="G45" s="663">
        <v>0.9</v>
      </c>
      <c r="H45" s="664"/>
      <c r="I45" s="664"/>
      <c r="J45" s="664"/>
      <c r="K45" s="664"/>
      <c r="L45" s="664"/>
      <c r="M45" s="664"/>
      <c r="N45" s="423"/>
      <c r="O45" s="423"/>
      <c r="P45" s="608"/>
      <c r="Q45" s="612">
        <f t="shared" si="1"/>
        <v>3174.2</v>
      </c>
      <c r="R45" s="337"/>
      <c r="S45" s="321"/>
      <c r="T45" s="321"/>
      <c r="U45" s="321"/>
      <c r="V45" s="321"/>
    </row>
    <row r="46">
      <c r="A46" s="661"/>
      <c r="B46" s="659" t="s">
        <v>644</v>
      </c>
      <c r="C46" s="659" t="s">
        <v>1658</v>
      </c>
      <c r="D46" s="659" t="s">
        <v>872</v>
      </c>
      <c r="E46" s="661"/>
      <c r="F46" s="662"/>
      <c r="G46" s="663">
        <v>2.2</v>
      </c>
      <c r="H46" s="664"/>
      <c r="I46" s="664"/>
      <c r="J46" s="664"/>
      <c r="K46" s="664"/>
      <c r="L46" s="664"/>
      <c r="M46" s="693" t="s">
        <v>1659</v>
      </c>
      <c r="N46" s="423"/>
      <c r="O46" s="423"/>
      <c r="P46" s="608"/>
      <c r="Q46" s="612">
        <f t="shared" si="1"/>
        <v>3176.4</v>
      </c>
      <c r="R46" s="337"/>
      <c r="S46" s="321"/>
      <c r="T46" s="321"/>
      <c r="U46" s="321"/>
      <c r="V46" s="321"/>
    </row>
    <row r="47">
      <c r="A47" s="661"/>
      <c r="B47" s="659" t="s">
        <v>1658</v>
      </c>
      <c r="C47" s="659" t="s">
        <v>73</v>
      </c>
      <c r="D47" s="661"/>
      <c r="E47" s="661"/>
      <c r="F47" s="662"/>
      <c r="G47" s="663">
        <v>2.9</v>
      </c>
      <c r="H47" s="693">
        <v>3910.0</v>
      </c>
      <c r="I47" s="693">
        <v>200.0</v>
      </c>
      <c r="J47" s="693">
        <v>120.0</v>
      </c>
      <c r="K47" s="693">
        <v>420.0</v>
      </c>
      <c r="L47" s="664"/>
      <c r="M47" s="693">
        <v>4650.0</v>
      </c>
      <c r="N47" s="423"/>
      <c r="O47" s="423"/>
      <c r="P47" s="608"/>
      <c r="Q47" s="612">
        <f t="shared" si="1"/>
        <v>3179.3</v>
      </c>
      <c r="R47" s="625">
        <v>100.0</v>
      </c>
      <c r="S47" s="354">
        <v>674.0</v>
      </c>
      <c r="T47" s="354">
        <v>6.74</v>
      </c>
      <c r="U47" s="354">
        <v>4.73</v>
      </c>
      <c r="V47" s="714">
        <f>(T47-U47)*R47</f>
        <v>201</v>
      </c>
      <c r="W47" s="640"/>
    </row>
    <row r="48">
      <c r="A48" s="372">
        <v>41326.0</v>
      </c>
      <c r="B48" s="373" t="s">
        <v>73</v>
      </c>
      <c r="C48" s="373" t="s">
        <v>1303</v>
      </c>
      <c r="D48" s="373" t="s">
        <v>1222</v>
      </c>
      <c r="G48" s="373">
        <v>0.5</v>
      </c>
      <c r="H48" s="365"/>
      <c r="I48" s="365"/>
      <c r="J48" s="365"/>
      <c r="K48" s="365"/>
      <c r="L48" s="365"/>
      <c r="M48" s="710"/>
      <c r="N48" s="712" t="s">
        <v>1222</v>
      </c>
      <c r="O48" s="595">
        <v>325.0</v>
      </c>
      <c r="P48" s="608"/>
      <c r="Q48" s="612">
        <f t="shared" si="1"/>
        <v>3179.8</v>
      </c>
      <c r="R48" s="337"/>
      <c r="S48" s="321"/>
      <c r="T48" s="321"/>
      <c r="U48" s="321"/>
      <c r="V48" s="321"/>
    </row>
    <row r="49">
      <c r="B49" s="373" t="s">
        <v>1303</v>
      </c>
      <c r="C49" s="373" t="s">
        <v>524</v>
      </c>
      <c r="D49" s="373" t="s">
        <v>1660</v>
      </c>
      <c r="G49" s="373">
        <v>0.8</v>
      </c>
      <c r="H49" s="365"/>
      <c r="I49" s="365"/>
      <c r="J49" s="365"/>
      <c r="K49" s="365"/>
      <c r="L49" s="365"/>
      <c r="M49" s="365"/>
      <c r="N49" s="423"/>
      <c r="O49" s="423"/>
      <c r="P49" s="608"/>
      <c r="Q49" s="612">
        <f t="shared" si="1"/>
        <v>3180.6</v>
      </c>
      <c r="R49" s="337"/>
      <c r="S49" s="321"/>
      <c r="T49" s="321"/>
      <c r="U49" s="321"/>
      <c r="V49" s="321"/>
    </row>
    <row r="50">
      <c r="B50" s="373" t="s">
        <v>524</v>
      </c>
      <c r="C50" s="373" t="s">
        <v>1303</v>
      </c>
      <c r="D50" s="373" t="s">
        <v>1661</v>
      </c>
      <c r="G50" s="373">
        <v>0.6</v>
      </c>
      <c r="H50" s="365"/>
      <c r="I50" s="365"/>
      <c r="J50" s="365"/>
      <c r="K50" s="365"/>
      <c r="L50" s="365"/>
      <c r="M50" s="369" t="s">
        <v>1662</v>
      </c>
      <c r="N50" s="423"/>
      <c r="O50" s="423"/>
      <c r="P50" s="608"/>
      <c r="Q50" s="612">
        <f t="shared" si="1"/>
        <v>3181.2</v>
      </c>
      <c r="R50" s="337"/>
      <c r="S50" s="321"/>
      <c r="T50" s="321"/>
      <c r="U50" s="321"/>
      <c r="V50" s="321"/>
    </row>
    <row r="51">
      <c r="A51" s="321"/>
      <c r="B51" s="354" t="s">
        <v>1303</v>
      </c>
      <c r="C51" s="354" t="s">
        <v>73</v>
      </c>
      <c r="D51" s="321"/>
      <c r="E51" s="321"/>
      <c r="F51" s="611"/>
      <c r="G51" s="596">
        <v>0.4</v>
      </c>
      <c r="H51" s="369">
        <v>1470.0</v>
      </c>
      <c r="I51" s="365"/>
      <c r="J51" s="365"/>
      <c r="K51" s="365"/>
      <c r="L51" s="365"/>
      <c r="M51" s="369">
        <v>1470.0</v>
      </c>
      <c r="N51" s="423"/>
      <c r="O51" s="423"/>
      <c r="P51" s="608"/>
      <c r="Q51" s="612">
        <f t="shared" si="1"/>
        <v>3181.6</v>
      </c>
      <c r="R51" s="337"/>
      <c r="S51" s="321"/>
      <c r="T51" s="321"/>
      <c r="U51" s="321"/>
      <c r="V51" s="321"/>
    </row>
    <row r="52">
      <c r="A52" s="733">
        <v>41329.0</v>
      </c>
      <c r="B52" s="643" t="s">
        <v>73</v>
      </c>
      <c r="C52" s="643" t="s">
        <v>73</v>
      </c>
      <c r="D52" s="643" t="s">
        <v>1663</v>
      </c>
      <c r="E52" s="644"/>
      <c r="F52" s="646">
        <v>1.3</v>
      </c>
      <c r="G52" s="645"/>
      <c r="H52" s="647"/>
      <c r="I52" s="647"/>
      <c r="J52" s="647"/>
      <c r="K52" s="647"/>
      <c r="L52" s="647"/>
      <c r="M52" s="647"/>
      <c r="N52" s="423"/>
      <c r="O52" s="423"/>
      <c r="P52" s="608"/>
      <c r="Q52" s="612">
        <f t="shared" si="1"/>
        <v>3182.9</v>
      </c>
      <c r="R52" s="337"/>
      <c r="S52" s="321"/>
      <c r="T52" s="321"/>
      <c r="U52" s="321"/>
      <c r="V52" s="321"/>
    </row>
    <row r="53">
      <c r="A53" s="716">
        <v>41330.0</v>
      </c>
      <c r="B53" s="617" t="s">
        <v>73</v>
      </c>
      <c r="C53" s="617" t="s">
        <v>617</v>
      </c>
      <c r="D53" s="617" t="s">
        <v>1641</v>
      </c>
      <c r="E53" s="618"/>
      <c r="F53" s="619"/>
      <c r="G53" s="620">
        <v>0.4</v>
      </c>
      <c r="H53" s="621"/>
      <c r="I53" s="621"/>
      <c r="J53" s="621"/>
      <c r="K53" s="621"/>
      <c r="L53" s="621"/>
      <c r="M53" s="621"/>
      <c r="N53" s="423"/>
      <c r="O53" s="423"/>
      <c r="P53" s="608"/>
      <c r="Q53" s="612">
        <f t="shared" si="1"/>
        <v>3183.3</v>
      </c>
      <c r="R53" s="337"/>
      <c r="S53" s="321"/>
      <c r="T53" s="321"/>
      <c r="U53" s="321"/>
      <c r="V53" s="321"/>
    </row>
    <row r="54">
      <c r="A54" s="618"/>
      <c r="B54" s="617" t="s">
        <v>617</v>
      </c>
      <c r="C54" s="617" t="s">
        <v>1664</v>
      </c>
      <c r="D54" s="617" t="s">
        <v>1665</v>
      </c>
      <c r="E54" s="618"/>
      <c r="F54" s="619"/>
      <c r="G54" s="620">
        <v>1.3</v>
      </c>
      <c r="H54" s="621"/>
      <c r="I54" s="621"/>
      <c r="J54" s="621"/>
      <c r="K54" s="621"/>
      <c r="L54" s="621"/>
      <c r="M54" s="621"/>
      <c r="N54" s="423"/>
      <c r="O54" s="423"/>
      <c r="P54" s="608"/>
      <c r="Q54" s="612">
        <f t="shared" si="1"/>
        <v>3184.6</v>
      </c>
      <c r="R54" s="337"/>
      <c r="S54" s="321"/>
      <c r="T54" s="321"/>
      <c r="U54" s="321"/>
      <c r="V54" s="321"/>
    </row>
    <row r="55">
      <c r="A55" s="618"/>
      <c r="B55" s="617" t="s">
        <v>1664</v>
      </c>
      <c r="C55" s="617" t="s">
        <v>617</v>
      </c>
      <c r="D55" s="618"/>
      <c r="E55" s="618"/>
      <c r="F55" s="619"/>
      <c r="G55" s="620">
        <v>0.9</v>
      </c>
      <c r="H55" s="621"/>
      <c r="I55" s="621"/>
      <c r="J55" s="621"/>
      <c r="K55" s="621"/>
      <c r="L55" s="621"/>
      <c r="M55" s="622" t="s">
        <v>1666</v>
      </c>
      <c r="N55" s="423"/>
      <c r="O55" s="423"/>
      <c r="P55" s="608"/>
      <c r="Q55" s="612">
        <f t="shared" si="1"/>
        <v>3185.5</v>
      </c>
      <c r="R55" s="625">
        <v>20.0</v>
      </c>
      <c r="S55" s="354">
        <v>129.78</v>
      </c>
      <c r="T55" s="366">
        <f>S55/R55</f>
        <v>6.489</v>
      </c>
      <c r="U55" s="354">
        <v>4.73</v>
      </c>
      <c r="V55" s="714">
        <f>(T55-U55)*R55</f>
        <v>35.18</v>
      </c>
      <c r="W55" s="640"/>
    </row>
    <row r="56">
      <c r="A56" s="618"/>
      <c r="B56" s="617" t="s">
        <v>617</v>
      </c>
      <c r="C56" s="617" t="s">
        <v>73</v>
      </c>
      <c r="D56" s="618"/>
      <c r="E56" s="618"/>
      <c r="F56" s="619"/>
      <c r="G56" s="620">
        <v>0.2</v>
      </c>
      <c r="H56" s="622">
        <v>2113.16</v>
      </c>
      <c r="I56" s="622">
        <v>40.0</v>
      </c>
      <c r="J56" s="622">
        <v>180.0</v>
      </c>
      <c r="K56" s="621"/>
      <c r="L56" s="621"/>
      <c r="M56" s="622">
        <v>2333.16</v>
      </c>
      <c r="N56" s="423"/>
      <c r="O56" s="423"/>
      <c r="P56" s="608"/>
      <c r="Q56" s="612">
        <f t="shared" si="1"/>
        <v>3185.7</v>
      </c>
      <c r="R56" s="337"/>
      <c r="S56" s="321"/>
      <c r="T56" s="321"/>
      <c r="U56" s="321"/>
      <c r="V56" s="321"/>
    </row>
    <row r="57">
      <c r="A57" s="734">
        <v>41330.0</v>
      </c>
      <c r="B57" s="634" t="s">
        <v>73</v>
      </c>
      <c r="C57" s="634" t="s">
        <v>197</v>
      </c>
      <c r="D57" s="634" t="s">
        <v>1225</v>
      </c>
      <c r="E57" s="509"/>
      <c r="F57" s="672"/>
      <c r="G57" s="635">
        <v>0.2</v>
      </c>
      <c r="H57" s="636"/>
      <c r="I57" s="636"/>
      <c r="J57" s="636"/>
      <c r="K57" s="636"/>
      <c r="L57" s="636"/>
      <c r="M57" s="636"/>
      <c r="N57" s="423"/>
      <c r="O57" s="423"/>
      <c r="P57" s="608"/>
      <c r="Q57" s="612">
        <f t="shared" si="1"/>
        <v>3185.9</v>
      </c>
      <c r="R57" s="337"/>
      <c r="S57" s="321"/>
      <c r="T57" s="321"/>
      <c r="U57" s="321"/>
      <c r="V57" s="321"/>
    </row>
    <row r="58">
      <c r="A58" s="734">
        <v>41331.0</v>
      </c>
      <c r="B58" s="634" t="s">
        <v>197</v>
      </c>
      <c r="C58" s="634" t="s">
        <v>801</v>
      </c>
      <c r="D58" s="634" t="s">
        <v>1667</v>
      </c>
      <c r="E58" s="509"/>
      <c r="F58" s="672"/>
      <c r="G58" s="635">
        <v>1.4</v>
      </c>
      <c r="H58" s="636"/>
      <c r="I58" s="636"/>
      <c r="J58" s="636"/>
      <c r="K58" s="636"/>
      <c r="L58" s="636"/>
      <c r="M58" s="636"/>
      <c r="N58" s="423"/>
      <c r="O58" s="423"/>
      <c r="P58" s="608"/>
      <c r="Q58" s="612">
        <f t="shared" si="1"/>
        <v>3187.3</v>
      </c>
      <c r="R58" s="337"/>
      <c r="S58" s="321"/>
      <c r="T58" s="321"/>
      <c r="U58" s="321"/>
      <c r="V58" s="321"/>
    </row>
    <row r="59">
      <c r="A59" s="509"/>
      <c r="B59" s="634" t="s">
        <v>801</v>
      </c>
      <c r="C59" s="634" t="s">
        <v>197</v>
      </c>
      <c r="D59" s="509"/>
      <c r="E59" s="509"/>
      <c r="F59" s="672"/>
      <c r="G59" s="635">
        <v>2.0</v>
      </c>
      <c r="H59" s="636"/>
      <c r="I59" s="636"/>
      <c r="J59" s="637">
        <v>120.0</v>
      </c>
      <c r="K59" s="636"/>
      <c r="L59" s="636"/>
      <c r="M59" s="637" t="s">
        <v>1668</v>
      </c>
      <c r="N59" s="423"/>
      <c r="O59" s="423"/>
      <c r="P59" s="608"/>
      <c r="Q59" s="612">
        <f t="shared" si="1"/>
        <v>3189.3</v>
      </c>
      <c r="R59" s="625">
        <v>20.0</v>
      </c>
      <c r="S59" s="354">
        <v>136.86</v>
      </c>
      <c r="T59" s="366">
        <f>S59/R59</f>
        <v>6.843</v>
      </c>
      <c r="U59" s="354">
        <v>4.73</v>
      </c>
      <c r="V59" s="714">
        <f>(T59-U59)*R59</f>
        <v>42.26</v>
      </c>
      <c r="W59" s="640"/>
    </row>
    <row r="60">
      <c r="A60" s="509"/>
      <c r="B60" s="634" t="s">
        <v>197</v>
      </c>
      <c r="C60" s="634" t="s">
        <v>73</v>
      </c>
      <c r="D60" s="509"/>
      <c r="E60" s="509"/>
      <c r="F60" s="672"/>
      <c r="G60" s="635">
        <v>0.2</v>
      </c>
      <c r="H60" s="637">
        <v>2013.0</v>
      </c>
      <c r="I60" s="636"/>
      <c r="J60" s="637">
        <v>250.0</v>
      </c>
      <c r="K60" s="637">
        <v>10.0</v>
      </c>
      <c r="L60" s="636"/>
      <c r="M60" s="637">
        <v>2393.0</v>
      </c>
      <c r="N60" s="423"/>
      <c r="O60" s="423"/>
      <c r="P60" s="608"/>
      <c r="Q60" s="612">
        <f t="shared" si="1"/>
        <v>3189.5</v>
      </c>
      <c r="R60" s="337"/>
      <c r="S60" s="321"/>
      <c r="T60" s="321"/>
      <c r="U60" s="321"/>
      <c r="V60" s="321"/>
    </row>
    <row r="61">
      <c r="A61" s="716">
        <v>41332.0</v>
      </c>
      <c r="B61" s="617" t="s">
        <v>73</v>
      </c>
      <c r="C61" s="617" t="s">
        <v>524</v>
      </c>
      <c r="D61" s="617" t="s">
        <v>1225</v>
      </c>
      <c r="E61" s="618"/>
      <c r="F61" s="619"/>
      <c r="G61" s="620">
        <v>0.2</v>
      </c>
      <c r="H61" s="621"/>
      <c r="I61" s="621"/>
      <c r="J61" s="621"/>
      <c r="K61" s="621"/>
      <c r="L61" s="621"/>
      <c r="M61" s="621"/>
      <c r="N61" s="423"/>
      <c r="O61" s="423"/>
      <c r="P61" s="608"/>
      <c r="Q61" s="612">
        <f t="shared" si="1"/>
        <v>3189.7</v>
      </c>
      <c r="R61" s="337"/>
      <c r="S61" s="321"/>
      <c r="T61" s="321"/>
      <c r="U61" s="321"/>
      <c r="V61" s="321"/>
    </row>
    <row r="62">
      <c r="A62" s="618"/>
      <c r="B62" s="617" t="s">
        <v>524</v>
      </c>
      <c r="C62" s="617" t="s">
        <v>593</v>
      </c>
      <c r="D62" s="617" t="s">
        <v>1669</v>
      </c>
      <c r="E62" s="618"/>
      <c r="F62" s="619"/>
      <c r="G62" s="620">
        <v>0.7</v>
      </c>
      <c r="H62" s="621"/>
      <c r="I62" s="621"/>
      <c r="J62" s="621"/>
      <c r="K62" s="621"/>
      <c r="L62" s="621"/>
      <c r="M62" s="621"/>
      <c r="N62" s="423"/>
      <c r="O62" s="423"/>
      <c r="P62" s="608"/>
      <c r="Q62" s="612">
        <f t="shared" si="1"/>
        <v>3190.4</v>
      </c>
      <c r="R62" s="337"/>
      <c r="S62" s="321"/>
      <c r="T62" s="321"/>
      <c r="U62" s="321"/>
      <c r="V62" s="321"/>
    </row>
    <row r="63">
      <c r="A63" s="618"/>
      <c r="B63" s="617" t="s">
        <v>593</v>
      </c>
      <c r="C63" s="617" t="s">
        <v>524</v>
      </c>
      <c r="D63" s="618"/>
      <c r="E63" s="618"/>
      <c r="F63" s="619"/>
      <c r="G63" s="620">
        <v>0.7</v>
      </c>
      <c r="H63" s="621"/>
      <c r="I63" s="621"/>
      <c r="J63" s="621"/>
      <c r="K63" s="621"/>
      <c r="L63" s="621"/>
      <c r="M63" s="622" t="s">
        <v>1670</v>
      </c>
      <c r="N63" s="423"/>
      <c r="O63" s="423"/>
      <c r="P63" s="608"/>
      <c r="Q63" s="612">
        <f t="shared" si="1"/>
        <v>3191.1</v>
      </c>
      <c r="R63" s="337"/>
      <c r="S63" s="321"/>
      <c r="T63" s="321"/>
      <c r="U63" s="321"/>
      <c r="V63" s="321"/>
    </row>
    <row r="64">
      <c r="A64" s="618"/>
      <c r="B64" s="617" t="s">
        <v>524</v>
      </c>
      <c r="C64" s="617" t="s">
        <v>73</v>
      </c>
      <c r="D64" s="618"/>
      <c r="E64" s="618"/>
      <c r="F64" s="619"/>
      <c r="G64" s="620">
        <v>0.2</v>
      </c>
      <c r="H64" s="622">
        <v>1240.0</v>
      </c>
      <c r="I64" s="621"/>
      <c r="J64" s="622">
        <v>90.0</v>
      </c>
      <c r="K64" s="622">
        <v>40.0</v>
      </c>
      <c r="L64" s="621"/>
      <c r="M64" s="622">
        <v>1438.5</v>
      </c>
      <c r="N64" s="423"/>
      <c r="O64" s="423"/>
      <c r="P64" s="608"/>
      <c r="Q64" s="612">
        <f t="shared" si="1"/>
        <v>3191.3</v>
      </c>
      <c r="R64" s="337"/>
      <c r="S64" s="321"/>
      <c r="T64" s="321"/>
      <c r="U64" s="321"/>
      <c r="V64" s="321"/>
    </row>
    <row r="65">
      <c r="A65" s="359">
        <v>41332.0</v>
      </c>
      <c r="B65" s="354" t="s">
        <v>73</v>
      </c>
      <c r="C65" s="354" t="s">
        <v>598</v>
      </c>
      <c r="D65" s="354" t="s">
        <v>1267</v>
      </c>
      <c r="E65" s="321"/>
      <c r="F65" s="611"/>
      <c r="G65" s="596">
        <v>1.0</v>
      </c>
      <c r="H65" s="365"/>
      <c r="I65" s="365"/>
      <c r="J65" s="365"/>
      <c r="K65" s="365"/>
      <c r="L65" s="365"/>
      <c r="M65" s="365"/>
      <c r="N65" s="423"/>
      <c r="O65" s="423"/>
      <c r="P65" s="608"/>
      <c r="Q65" s="612">
        <f t="shared" si="1"/>
        <v>3192.3</v>
      </c>
      <c r="R65" s="337"/>
      <c r="S65" s="321"/>
      <c r="T65" s="321"/>
      <c r="U65" s="321"/>
      <c r="V65" s="321"/>
    </row>
    <row r="66">
      <c r="A66" s="321"/>
      <c r="B66" s="354" t="s">
        <v>598</v>
      </c>
      <c r="C66" s="354" t="s">
        <v>197</v>
      </c>
      <c r="D66" s="321"/>
      <c r="E66" s="321"/>
      <c r="F66" s="611"/>
      <c r="G66" s="596">
        <v>1.2</v>
      </c>
      <c r="H66" s="365"/>
      <c r="I66" s="365"/>
      <c r="J66" s="365"/>
      <c r="K66" s="365"/>
      <c r="L66" s="365"/>
      <c r="M66" s="369" t="s">
        <v>1671</v>
      </c>
      <c r="N66" s="423"/>
      <c r="O66" s="423"/>
      <c r="P66" s="608"/>
      <c r="Q66" s="612">
        <f t="shared" si="1"/>
        <v>3193.5</v>
      </c>
      <c r="R66" s="337"/>
      <c r="S66" s="321"/>
      <c r="T66" s="321"/>
      <c r="U66" s="321"/>
      <c r="V66" s="321"/>
    </row>
    <row r="67">
      <c r="B67" s="373" t="s">
        <v>197</v>
      </c>
      <c r="C67" s="373" t="s">
        <v>73</v>
      </c>
      <c r="E67" s="321"/>
      <c r="F67" s="611"/>
      <c r="G67" s="596">
        <v>0.2</v>
      </c>
      <c r="H67" s="365"/>
      <c r="I67" s="365"/>
      <c r="J67" s="365"/>
      <c r="K67" s="369" t="s">
        <v>1672</v>
      </c>
      <c r="L67" s="365"/>
      <c r="M67" s="369">
        <v>1200.0</v>
      </c>
      <c r="N67" s="423"/>
      <c r="O67" s="423"/>
      <c r="P67" s="608"/>
      <c r="Q67" s="612">
        <f t="shared" si="1"/>
        <v>3193.7</v>
      </c>
      <c r="R67" s="337"/>
      <c r="S67" s="321"/>
      <c r="T67" s="321"/>
      <c r="U67" s="321"/>
      <c r="V67" s="321"/>
    </row>
    <row r="68">
      <c r="A68" s="716">
        <v>41333.0</v>
      </c>
      <c r="B68" s="617" t="s">
        <v>73</v>
      </c>
      <c r="C68" s="617" t="s">
        <v>861</v>
      </c>
      <c r="D68" s="617" t="s">
        <v>1673</v>
      </c>
      <c r="E68" s="618"/>
      <c r="F68" s="619"/>
      <c r="G68" s="620">
        <v>0.7</v>
      </c>
      <c r="H68" s="621"/>
      <c r="I68" s="621"/>
      <c r="J68" s="621"/>
      <c r="K68" s="621"/>
      <c r="L68" s="621"/>
      <c r="M68" s="622" t="s">
        <v>1674</v>
      </c>
      <c r="N68" s="423"/>
      <c r="O68" s="423"/>
      <c r="P68" s="608"/>
      <c r="Q68" s="612">
        <f t="shared" si="1"/>
        <v>3194.4</v>
      </c>
      <c r="R68" s="337"/>
      <c r="S68" s="321"/>
      <c r="T68" s="321"/>
      <c r="U68" s="321"/>
      <c r="V68" s="321"/>
    </row>
    <row r="69">
      <c r="A69" s="618"/>
      <c r="B69" s="617" t="s">
        <v>861</v>
      </c>
      <c r="C69" s="617" t="s">
        <v>73</v>
      </c>
      <c r="D69" s="618"/>
      <c r="E69" s="618"/>
      <c r="F69" s="619"/>
      <c r="G69" s="620">
        <v>0.6</v>
      </c>
      <c r="H69" s="622">
        <v>1280.0</v>
      </c>
      <c r="I69" s="621"/>
      <c r="J69" s="622">
        <v>120.0</v>
      </c>
      <c r="K69" s="621"/>
      <c r="L69" s="621"/>
      <c r="M69" s="622">
        <v>1400.0</v>
      </c>
      <c r="N69" s="423"/>
      <c r="O69" s="423"/>
      <c r="P69" s="608"/>
      <c r="Q69" s="612">
        <f t="shared" si="1"/>
        <v>3195</v>
      </c>
      <c r="R69" s="337"/>
      <c r="S69" s="321"/>
      <c r="T69" s="321"/>
      <c r="U69" s="321"/>
      <c r="V69" s="321"/>
    </row>
    <row r="70">
      <c r="A70" s="359">
        <v>41333.0</v>
      </c>
      <c r="B70" s="354" t="s">
        <v>73</v>
      </c>
      <c r="C70" s="354" t="s">
        <v>197</v>
      </c>
      <c r="D70" s="354" t="s">
        <v>1675</v>
      </c>
      <c r="E70" s="321"/>
      <c r="F70" s="611"/>
      <c r="G70" s="596">
        <v>0.2</v>
      </c>
      <c r="H70" s="365"/>
      <c r="I70" s="365"/>
      <c r="J70" s="365"/>
      <c r="K70" s="365"/>
      <c r="L70" s="365"/>
      <c r="M70" s="365"/>
      <c r="N70" s="423"/>
      <c r="O70" s="423"/>
      <c r="P70" s="608"/>
      <c r="Q70" s="612">
        <f t="shared" si="1"/>
        <v>3195.2</v>
      </c>
      <c r="R70" s="337"/>
      <c r="S70" s="321"/>
      <c r="T70" s="321"/>
      <c r="U70" s="321"/>
      <c r="V70" s="321"/>
    </row>
    <row r="71">
      <c r="A71" s="716">
        <v>41333.0</v>
      </c>
      <c r="B71" s="617" t="s">
        <v>197</v>
      </c>
      <c r="C71" s="617" t="s">
        <v>565</v>
      </c>
      <c r="D71" s="617" t="s">
        <v>1676</v>
      </c>
      <c r="E71" s="618"/>
      <c r="F71" s="619"/>
      <c r="G71" s="620">
        <v>0.1</v>
      </c>
      <c r="H71" s="621"/>
      <c r="I71" s="621"/>
      <c r="J71" s="621"/>
      <c r="K71" s="621"/>
      <c r="L71" s="621"/>
      <c r="M71" s="621"/>
      <c r="N71" s="423"/>
      <c r="O71" s="423"/>
      <c r="P71" s="608"/>
      <c r="Q71" s="612">
        <f t="shared" si="1"/>
        <v>3195.3</v>
      </c>
      <c r="R71" s="337"/>
      <c r="S71" s="321"/>
      <c r="T71" s="321"/>
      <c r="U71" s="321"/>
      <c r="V71" s="321"/>
    </row>
    <row r="72">
      <c r="A72" s="618"/>
      <c r="B72" s="617" t="s">
        <v>565</v>
      </c>
      <c r="C72" s="617" t="s">
        <v>552</v>
      </c>
      <c r="D72" s="617" t="s">
        <v>1677</v>
      </c>
      <c r="E72" s="618"/>
      <c r="F72" s="619"/>
      <c r="G72" s="620">
        <v>0.8</v>
      </c>
      <c r="H72" s="621"/>
      <c r="I72" s="621"/>
      <c r="J72" s="621"/>
      <c r="K72" s="621"/>
      <c r="L72" s="621"/>
      <c r="M72" s="621"/>
      <c r="N72" s="423"/>
      <c r="O72" s="423"/>
      <c r="P72" s="608"/>
      <c r="Q72" s="612">
        <f t="shared" si="1"/>
        <v>3196.1</v>
      </c>
      <c r="R72" s="337"/>
      <c r="S72" s="321"/>
      <c r="T72" s="321"/>
      <c r="U72" s="321"/>
      <c r="V72" s="321"/>
    </row>
    <row r="73">
      <c r="A73" s="618"/>
      <c r="B73" s="617" t="s">
        <v>552</v>
      </c>
      <c r="C73" s="617" t="s">
        <v>524</v>
      </c>
      <c r="D73" s="618"/>
      <c r="E73" s="618"/>
      <c r="F73" s="619"/>
      <c r="G73" s="620">
        <v>0.6</v>
      </c>
      <c r="H73" s="621"/>
      <c r="I73" s="621"/>
      <c r="J73" s="621"/>
      <c r="K73" s="621"/>
      <c r="L73" s="621"/>
      <c r="M73" s="622" t="s">
        <v>1678</v>
      </c>
      <c r="N73" s="423"/>
      <c r="O73" s="423"/>
      <c r="P73" s="608"/>
      <c r="Q73" s="612">
        <f t="shared" si="1"/>
        <v>3196.7</v>
      </c>
      <c r="R73" s="337"/>
      <c r="S73" s="321"/>
      <c r="T73" s="321"/>
      <c r="U73" s="321"/>
      <c r="V73" s="321"/>
    </row>
    <row r="74">
      <c r="A74" s="618"/>
      <c r="B74" s="617" t="s">
        <v>524</v>
      </c>
      <c r="C74" s="617" t="s">
        <v>73</v>
      </c>
      <c r="D74" s="618"/>
      <c r="E74" s="618"/>
      <c r="F74" s="619"/>
      <c r="G74" s="620">
        <v>0.2</v>
      </c>
      <c r="H74" s="622">
        <v>1392.5</v>
      </c>
      <c r="I74" s="621"/>
      <c r="J74" s="622">
        <v>30.0</v>
      </c>
      <c r="K74" s="622">
        <v>100.0</v>
      </c>
      <c r="L74" s="621"/>
      <c r="M74" s="622">
        <v>1522.5</v>
      </c>
      <c r="N74" s="423"/>
      <c r="O74" s="423"/>
      <c r="P74" s="608"/>
      <c r="Q74" s="612">
        <f t="shared" si="1"/>
        <v>3196.9</v>
      </c>
      <c r="R74" s="337"/>
      <c r="S74" s="321"/>
      <c r="T74" s="321"/>
      <c r="U74" s="321"/>
      <c r="V74" s="321"/>
    </row>
    <row r="75">
      <c r="A75" s="735" t="s">
        <v>1679</v>
      </c>
      <c r="B75" s="604"/>
      <c r="C75" s="604"/>
      <c r="D75" s="604"/>
      <c r="E75" s="604"/>
      <c r="F75" s="606"/>
      <c r="G75" s="606"/>
      <c r="H75" s="607"/>
      <c r="I75" s="607"/>
      <c r="J75" s="607"/>
      <c r="K75" s="607"/>
      <c r="L75" s="607"/>
      <c r="M75" s="607"/>
      <c r="N75" s="423"/>
      <c r="O75" s="423"/>
      <c r="P75" s="608"/>
      <c r="Q75" s="612">
        <f t="shared" si="1"/>
        <v>3196.9</v>
      </c>
      <c r="R75" s="337"/>
      <c r="S75" s="321"/>
      <c r="T75" s="321"/>
      <c r="U75" s="321"/>
      <c r="V75" s="321"/>
    </row>
    <row r="76">
      <c r="A76" s="359">
        <v>41337.0</v>
      </c>
      <c r="B76" s="354" t="s">
        <v>73</v>
      </c>
      <c r="C76" s="354" t="s">
        <v>1251</v>
      </c>
      <c r="D76" s="354" t="s">
        <v>1680</v>
      </c>
      <c r="E76" s="321"/>
      <c r="F76" s="611"/>
      <c r="G76" s="596">
        <v>2.1</v>
      </c>
      <c r="H76" s="365"/>
      <c r="I76" s="365"/>
      <c r="J76" s="365"/>
      <c r="K76" s="365"/>
      <c r="L76" s="365"/>
      <c r="M76" s="365"/>
      <c r="N76" s="423"/>
      <c r="O76" s="423"/>
      <c r="P76" s="608"/>
      <c r="Q76" s="612">
        <f t="shared" si="1"/>
        <v>3199</v>
      </c>
      <c r="R76" s="337"/>
      <c r="S76" s="321"/>
      <c r="T76" s="321"/>
      <c r="U76" s="321"/>
      <c r="V76" s="321"/>
    </row>
    <row r="77">
      <c r="A77" s="321"/>
      <c r="B77" s="354" t="s">
        <v>1251</v>
      </c>
      <c r="C77" s="354" t="s">
        <v>197</v>
      </c>
      <c r="D77" s="321"/>
      <c r="E77" s="321"/>
      <c r="F77" s="611"/>
      <c r="G77" s="596">
        <v>1.8</v>
      </c>
      <c r="H77" s="365"/>
      <c r="I77" s="365"/>
      <c r="J77" s="365"/>
      <c r="K77" s="365"/>
      <c r="L77" s="365"/>
      <c r="M77" s="369" t="s">
        <v>1681</v>
      </c>
      <c r="N77" s="423"/>
      <c r="O77" s="423"/>
      <c r="P77" s="608"/>
      <c r="Q77" s="612">
        <f t="shared" si="1"/>
        <v>3200.8</v>
      </c>
      <c r="R77" s="337"/>
      <c r="S77" s="321"/>
      <c r="T77" s="321"/>
      <c r="U77" s="321"/>
      <c r="V77" s="321"/>
    </row>
    <row r="78">
      <c r="A78" s="321"/>
      <c r="B78" s="354" t="s">
        <v>197</v>
      </c>
      <c r="C78" s="354" t="s">
        <v>73</v>
      </c>
      <c r="D78" s="321"/>
      <c r="E78" s="321"/>
      <c r="F78" s="611"/>
      <c r="G78" s="596">
        <v>0.2</v>
      </c>
      <c r="H78" s="365"/>
      <c r="I78" s="369" t="s">
        <v>1682</v>
      </c>
      <c r="J78" s="365"/>
      <c r="K78" s="365"/>
      <c r="L78" s="365"/>
      <c r="M78" s="369">
        <v>1896.0</v>
      </c>
      <c r="N78" s="423"/>
      <c r="O78" s="423"/>
      <c r="P78" s="608"/>
      <c r="Q78" s="612">
        <f t="shared" si="1"/>
        <v>3201</v>
      </c>
      <c r="R78" s="337"/>
      <c r="S78" s="321"/>
      <c r="T78" s="321"/>
      <c r="U78" s="321"/>
      <c r="V78" s="321"/>
    </row>
    <row r="79">
      <c r="A79" s="716">
        <v>41338.0</v>
      </c>
      <c r="B79" s="617" t="s">
        <v>73</v>
      </c>
      <c r="C79" s="617" t="s">
        <v>517</v>
      </c>
      <c r="D79" s="617" t="s">
        <v>1683</v>
      </c>
      <c r="E79" s="618"/>
      <c r="F79" s="620">
        <v>0.2</v>
      </c>
      <c r="G79" s="619"/>
      <c r="H79" s="621"/>
      <c r="I79" s="621"/>
      <c r="J79" s="621"/>
      <c r="K79" s="621"/>
      <c r="L79" s="621"/>
      <c r="M79" s="621"/>
      <c r="N79" s="423"/>
      <c r="O79" s="423"/>
      <c r="P79" s="608"/>
      <c r="Q79" s="612">
        <f t="shared" si="1"/>
        <v>3201.2</v>
      </c>
      <c r="R79" s="337"/>
      <c r="S79" s="321"/>
      <c r="T79" s="321"/>
      <c r="U79" s="321"/>
      <c r="V79" s="321"/>
    </row>
    <row r="80">
      <c r="A80" s="359">
        <v>41345.0</v>
      </c>
      <c r="B80" s="354" t="s">
        <v>517</v>
      </c>
      <c r="C80" s="354" t="s">
        <v>197</v>
      </c>
      <c r="D80" s="354" t="s">
        <v>1684</v>
      </c>
      <c r="E80" s="321"/>
      <c r="F80" s="611"/>
      <c r="G80" s="596">
        <v>0.4</v>
      </c>
      <c r="H80" s="365"/>
      <c r="I80" s="369" t="s">
        <v>1685</v>
      </c>
      <c r="L80" s="365"/>
      <c r="M80" s="365"/>
      <c r="N80" s="595" t="s">
        <v>1222</v>
      </c>
      <c r="O80" s="595">
        <v>325.0</v>
      </c>
      <c r="P80" s="608"/>
      <c r="Q80" s="612">
        <f t="shared" si="1"/>
        <v>3201.6</v>
      </c>
      <c r="R80" s="337"/>
      <c r="S80" s="321"/>
      <c r="T80" s="321"/>
      <c r="U80" s="321"/>
      <c r="V80" s="321"/>
    </row>
    <row r="81">
      <c r="A81" s="321"/>
      <c r="B81" s="354" t="s">
        <v>197</v>
      </c>
      <c r="C81" s="354" t="s">
        <v>603</v>
      </c>
      <c r="D81" s="354" t="s">
        <v>1686</v>
      </c>
      <c r="E81" s="321"/>
      <c r="F81" s="611"/>
      <c r="G81" s="596">
        <v>0.8</v>
      </c>
      <c r="H81" s="365"/>
      <c r="I81" s="365"/>
      <c r="J81" s="365"/>
      <c r="K81" s="365"/>
      <c r="L81" s="365"/>
      <c r="M81" s="365"/>
      <c r="N81" s="423"/>
      <c r="O81" s="423"/>
      <c r="P81" s="608"/>
      <c r="Q81" s="612">
        <f t="shared" si="1"/>
        <v>3202.4</v>
      </c>
      <c r="R81" s="337"/>
      <c r="S81" s="321"/>
      <c r="T81" s="321"/>
      <c r="U81" s="321"/>
      <c r="V81" s="321"/>
    </row>
    <row r="82">
      <c r="A82" s="321"/>
      <c r="B82" s="354" t="s">
        <v>603</v>
      </c>
      <c r="C82" s="354" t="s">
        <v>197</v>
      </c>
      <c r="D82" s="321"/>
      <c r="E82" s="321"/>
      <c r="F82" s="611"/>
      <c r="G82" s="596">
        <v>0.8</v>
      </c>
      <c r="H82" s="365"/>
      <c r="I82" s="365"/>
      <c r="J82" s="365"/>
      <c r="K82" s="365"/>
      <c r="L82" s="365"/>
      <c r="M82" s="365"/>
      <c r="N82" s="423"/>
      <c r="O82" s="423"/>
      <c r="P82" s="608"/>
      <c r="Q82" s="612">
        <f t="shared" si="1"/>
        <v>3203.2</v>
      </c>
      <c r="R82" s="337"/>
      <c r="S82" s="321"/>
      <c r="T82" s="321"/>
      <c r="U82" s="321"/>
      <c r="V82" s="321"/>
    </row>
    <row r="83">
      <c r="A83" s="321"/>
      <c r="B83" s="354" t="s">
        <v>197</v>
      </c>
      <c r="C83" s="354" t="s">
        <v>73</v>
      </c>
      <c r="D83" s="321"/>
      <c r="E83" s="321"/>
      <c r="F83" s="611"/>
      <c r="G83" s="596">
        <v>0.2</v>
      </c>
      <c r="H83" s="365"/>
      <c r="I83" s="365"/>
      <c r="J83" s="365"/>
      <c r="K83" s="365"/>
      <c r="L83" s="365"/>
      <c r="M83" s="365"/>
      <c r="N83" s="423"/>
      <c r="O83" s="423"/>
      <c r="P83" s="608"/>
      <c r="Q83" s="612">
        <f t="shared" si="1"/>
        <v>3203.4</v>
      </c>
      <c r="R83" s="337"/>
      <c r="S83" s="321"/>
      <c r="T83" s="321"/>
      <c r="U83" s="321"/>
      <c r="V83" s="321"/>
    </row>
    <row r="84">
      <c r="A84" s="321"/>
      <c r="B84" s="354" t="s">
        <v>73</v>
      </c>
      <c r="C84" s="354" t="s">
        <v>598</v>
      </c>
      <c r="D84" s="354" t="s">
        <v>1687</v>
      </c>
      <c r="E84" s="321"/>
      <c r="F84" s="611"/>
      <c r="G84" s="596">
        <v>1.0</v>
      </c>
      <c r="H84" s="365"/>
      <c r="I84" s="365"/>
      <c r="J84" s="365"/>
      <c r="K84" s="365"/>
      <c r="L84" s="365"/>
      <c r="M84" s="365"/>
      <c r="N84" s="423"/>
      <c r="O84" s="423"/>
      <c r="P84" s="608"/>
      <c r="Q84" s="612">
        <f t="shared" si="1"/>
        <v>3204.4</v>
      </c>
      <c r="R84" s="337"/>
      <c r="S84" s="321"/>
      <c r="T84" s="321"/>
      <c r="U84" s="321"/>
      <c r="V84" s="321"/>
    </row>
    <row r="85">
      <c r="A85" s="321"/>
      <c r="B85" s="354" t="s">
        <v>598</v>
      </c>
      <c r="C85" s="354" t="s">
        <v>197</v>
      </c>
      <c r="D85" s="321"/>
      <c r="E85" s="321"/>
      <c r="F85" s="611"/>
      <c r="G85" s="596">
        <v>1.2</v>
      </c>
      <c r="H85" s="369">
        <v>1260.0</v>
      </c>
      <c r="I85" s="365"/>
      <c r="J85" s="365"/>
      <c r="K85" s="365"/>
      <c r="L85" s="365"/>
      <c r="M85" s="365"/>
      <c r="N85" s="423"/>
      <c r="O85" s="423"/>
      <c r="P85" s="608"/>
      <c r="Q85" s="612">
        <f t="shared" si="1"/>
        <v>3205.6</v>
      </c>
      <c r="R85" s="337"/>
      <c r="S85" s="321"/>
      <c r="T85" s="321"/>
      <c r="U85" s="321"/>
      <c r="V85" s="321"/>
    </row>
    <row r="86">
      <c r="A86" s="359">
        <v>41346.0</v>
      </c>
      <c r="B86" s="354" t="s">
        <v>197</v>
      </c>
      <c r="C86" s="354" t="s">
        <v>603</v>
      </c>
      <c r="D86" s="354" t="s">
        <v>1688</v>
      </c>
      <c r="E86" s="321"/>
      <c r="F86" s="611"/>
      <c r="G86" s="596">
        <v>0.8</v>
      </c>
      <c r="H86" s="365"/>
      <c r="I86" s="365"/>
      <c r="J86" s="365"/>
      <c r="K86" s="365"/>
      <c r="L86" s="365"/>
      <c r="M86" s="365"/>
      <c r="N86" s="423"/>
      <c r="O86" s="423"/>
      <c r="P86" s="608"/>
      <c r="Q86" s="612">
        <f t="shared" si="1"/>
        <v>3206.4</v>
      </c>
      <c r="R86" s="337"/>
      <c r="S86" s="321"/>
      <c r="T86" s="321"/>
      <c r="U86" s="321"/>
      <c r="V86" s="321"/>
    </row>
    <row r="87">
      <c r="A87" s="321"/>
      <c r="B87" s="354" t="s">
        <v>603</v>
      </c>
      <c r="C87" s="354" t="s">
        <v>197</v>
      </c>
      <c r="D87" s="321"/>
      <c r="E87" s="321"/>
      <c r="F87" s="611"/>
      <c r="G87" s="596">
        <v>0.6</v>
      </c>
      <c r="H87" s="365"/>
      <c r="I87" s="365"/>
      <c r="J87" s="365"/>
      <c r="K87" s="365"/>
      <c r="L87" s="365"/>
      <c r="M87" s="365"/>
      <c r="N87" s="423"/>
      <c r="O87" s="423"/>
      <c r="P87" s="608"/>
      <c r="Q87" s="612">
        <f t="shared" si="1"/>
        <v>3207</v>
      </c>
      <c r="R87" s="337"/>
      <c r="S87" s="321"/>
      <c r="T87" s="321"/>
      <c r="U87" s="321"/>
      <c r="V87" s="321"/>
    </row>
    <row r="88">
      <c r="A88" s="321"/>
      <c r="B88" s="354" t="s">
        <v>197</v>
      </c>
      <c r="C88" s="354" t="s">
        <v>598</v>
      </c>
      <c r="D88" s="321"/>
      <c r="E88" s="321"/>
      <c r="F88" s="611"/>
      <c r="G88" s="596">
        <v>1.1</v>
      </c>
      <c r="H88" s="365"/>
      <c r="I88" s="365"/>
      <c r="J88" s="365"/>
      <c r="K88" s="365"/>
      <c r="L88" s="365"/>
      <c r="M88" s="365"/>
      <c r="N88" s="423"/>
      <c r="O88" s="423"/>
      <c r="P88" s="608"/>
      <c r="Q88" s="612">
        <f t="shared" si="1"/>
        <v>3208.1</v>
      </c>
      <c r="R88" s="337"/>
      <c r="S88" s="321"/>
      <c r="T88" s="321"/>
      <c r="U88" s="321"/>
      <c r="V88" s="321"/>
    </row>
    <row r="89">
      <c r="A89" s="321"/>
      <c r="B89" s="354" t="s">
        <v>598</v>
      </c>
      <c r="C89" s="354" t="s">
        <v>197</v>
      </c>
      <c r="D89" s="321"/>
      <c r="E89" s="321"/>
      <c r="F89" s="611"/>
      <c r="G89" s="596">
        <v>1.2</v>
      </c>
      <c r="H89" s="369">
        <v>1110.0</v>
      </c>
      <c r="M89" s="365"/>
      <c r="N89" s="423"/>
      <c r="O89" s="423"/>
      <c r="P89" s="608"/>
      <c r="Q89" s="612">
        <f t="shared" si="1"/>
        <v>3209.3</v>
      </c>
      <c r="R89" s="337"/>
      <c r="S89" s="321"/>
      <c r="T89" s="321"/>
      <c r="U89" s="321"/>
      <c r="V89" s="321"/>
    </row>
    <row r="90">
      <c r="A90" s="359">
        <v>41347.0</v>
      </c>
      <c r="B90" s="354" t="s">
        <v>197</v>
      </c>
      <c r="C90" s="354" t="s">
        <v>1251</v>
      </c>
      <c r="D90" s="354" t="s">
        <v>1689</v>
      </c>
      <c r="E90" s="321"/>
      <c r="F90" s="611"/>
      <c r="G90" s="596">
        <v>2.0</v>
      </c>
      <c r="H90" s="365"/>
      <c r="I90" s="637" t="s">
        <v>1690</v>
      </c>
      <c r="M90" s="369" t="s">
        <v>1691</v>
      </c>
      <c r="N90" s="423"/>
      <c r="O90" s="423"/>
      <c r="P90" s="608"/>
      <c r="Q90" s="612">
        <f t="shared" si="1"/>
        <v>3211.3</v>
      </c>
      <c r="R90" s="337"/>
      <c r="S90" s="321"/>
      <c r="T90" s="321"/>
      <c r="U90" s="321"/>
      <c r="V90" s="321"/>
    </row>
    <row r="91">
      <c r="A91" s="321"/>
      <c r="B91" s="354" t="s">
        <v>1251</v>
      </c>
      <c r="C91" s="354" t="s">
        <v>197</v>
      </c>
      <c r="D91" s="321"/>
      <c r="E91" s="321"/>
      <c r="F91" s="611"/>
      <c r="G91" s="596">
        <v>2.0</v>
      </c>
      <c r="H91" s="365"/>
      <c r="I91" s="369">
        <v>702.0</v>
      </c>
      <c r="J91" s="365"/>
      <c r="K91" s="365"/>
      <c r="L91" s="365"/>
      <c r="M91" s="369">
        <v>4332.0</v>
      </c>
      <c r="N91" s="423"/>
      <c r="O91" s="423"/>
      <c r="P91" s="608"/>
      <c r="Q91" s="612">
        <f t="shared" si="1"/>
        <v>3213.3</v>
      </c>
      <c r="R91" s="337"/>
      <c r="S91" s="321"/>
      <c r="T91" s="321"/>
      <c r="U91" s="321"/>
      <c r="V91" s="321"/>
    </row>
    <row r="92">
      <c r="A92" s="321"/>
      <c r="B92" s="354" t="s">
        <v>197</v>
      </c>
      <c r="C92" s="354" t="s">
        <v>73</v>
      </c>
      <c r="D92" s="321"/>
      <c r="E92" s="321"/>
      <c r="F92" s="611"/>
      <c r="G92" s="596">
        <v>0.2</v>
      </c>
      <c r="H92" s="369">
        <v>1260.0</v>
      </c>
      <c r="I92" s="369" t="s">
        <v>1692</v>
      </c>
      <c r="N92" s="423"/>
      <c r="O92" s="423"/>
      <c r="P92" s="608"/>
      <c r="Q92" s="612">
        <f t="shared" si="1"/>
        <v>3213.5</v>
      </c>
      <c r="R92" s="337"/>
      <c r="S92" s="321"/>
      <c r="T92" s="321"/>
      <c r="U92" s="321"/>
      <c r="V92" s="321"/>
    </row>
    <row r="93">
      <c r="A93" s="716">
        <v>41359.0</v>
      </c>
      <c r="B93" s="617" t="s">
        <v>73</v>
      </c>
      <c r="C93" s="617" t="s">
        <v>593</v>
      </c>
      <c r="D93" s="617" t="s">
        <v>1225</v>
      </c>
      <c r="E93" s="618"/>
      <c r="F93" s="619"/>
      <c r="G93" s="620">
        <v>0.4</v>
      </c>
      <c r="H93" s="621"/>
      <c r="I93" s="631"/>
      <c r="J93" s="631"/>
      <c r="K93" s="631"/>
      <c r="L93" s="631"/>
      <c r="M93" s="621"/>
      <c r="N93" s="423"/>
      <c r="O93" s="423"/>
      <c r="P93" s="608"/>
      <c r="Q93" s="612">
        <f t="shared" si="1"/>
        <v>3213.9</v>
      </c>
      <c r="R93" s="337"/>
      <c r="S93" s="321"/>
      <c r="T93" s="321"/>
      <c r="U93" s="321"/>
      <c r="V93" s="321"/>
    </row>
    <row r="94">
      <c r="A94" s="618"/>
      <c r="B94" s="630" t="s">
        <v>593</v>
      </c>
      <c r="C94" s="617" t="s">
        <v>1693</v>
      </c>
      <c r="D94" s="617" t="s">
        <v>1694</v>
      </c>
      <c r="E94" s="618"/>
      <c r="F94" s="619"/>
      <c r="G94" s="620">
        <v>1.3</v>
      </c>
      <c r="H94" s="621"/>
      <c r="I94" s="631"/>
      <c r="J94" s="621"/>
      <c r="K94" s="621"/>
      <c r="L94" s="621"/>
      <c r="M94" s="621"/>
      <c r="N94" s="423"/>
      <c r="O94" s="423"/>
      <c r="P94" s="608"/>
      <c r="Q94" s="612">
        <f t="shared" si="1"/>
        <v>3215.2</v>
      </c>
      <c r="R94" s="337"/>
      <c r="S94" s="321"/>
      <c r="T94" s="321"/>
      <c r="U94" s="321"/>
      <c r="V94" s="321"/>
    </row>
    <row r="95">
      <c r="A95" s="618"/>
      <c r="B95" s="630" t="s">
        <v>1693</v>
      </c>
      <c r="C95" s="617" t="s">
        <v>593</v>
      </c>
      <c r="D95" s="618"/>
      <c r="E95" s="618"/>
      <c r="F95" s="619"/>
      <c r="G95" s="620">
        <v>1.2</v>
      </c>
      <c r="H95" s="621"/>
      <c r="I95" s="621"/>
      <c r="J95" s="621"/>
      <c r="K95" s="621"/>
      <c r="L95" s="621"/>
      <c r="M95" s="622" t="s">
        <v>1695</v>
      </c>
      <c r="N95" s="423"/>
      <c r="O95" s="423"/>
      <c r="P95" s="608"/>
      <c r="Q95" s="612">
        <f t="shared" si="1"/>
        <v>3216.4</v>
      </c>
      <c r="R95" s="337"/>
      <c r="S95" s="321"/>
      <c r="T95" s="321"/>
      <c r="U95" s="321"/>
      <c r="V95" s="321"/>
    </row>
    <row r="96">
      <c r="A96" s="618"/>
      <c r="B96" s="617" t="s">
        <v>593</v>
      </c>
      <c r="C96" s="617" t="s">
        <v>517</v>
      </c>
      <c r="D96" s="618"/>
      <c r="E96" s="618"/>
      <c r="F96" s="619"/>
      <c r="G96" s="620">
        <v>0.4</v>
      </c>
      <c r="H96" s="622">
        <v>2316.5</v>
      </c>
      <c r="I96" s="621"/>
      <c r="J96" s="622">
        <v>120.0</v>
      </c>
      <c r="K96" s="622">
        <v>30.0</v>
      </c>
      <c r="L96" s="621"/>
      <c r="M96" s="622">
        <v>2466.5</v>
      </c>
      <c r="N96" s="423"/>
      <c r="O96" s="423"/>
      <c r="P96" s="608"/>
      <c r="Q96" s="612">
        <f t="shared" si="1"/>
        <v>3216.8</v>
      </c>
      <c r="R96" s="337"/>
      <c r="S96" s="321"/>
      <c r="T96" s="321"/>
      <c r="U96" s="321"/>
      <c r="V96" s="321"/>
    </row>
    <row r="97">
      <c r="A97" s="359">
        <v>41361.0</v>
      </c>
      <c r="B97" s="354" t="s">
        <v>73</v>
      </c>
      <c r="C97" s="354" t="s">
        <v>197</v>
      </c>
      <c r="D97" s="354" t="s">
        <v>1222</v>
      </c>
      <c r="E97" s="321"/>
      <c r="F97" s="611"/>
      <c r="G97" s="596">
        <v>0.2</v>
      </c>
      <c r="H97" s="365"/>
      <c r="I97" s="365"/>
      <c r="J97" s="365"/>
      <c r="K97" s="365"/>
      <c r="L97" s="365"/>
      <c r="M97" s="365"/>
      <c r="N97" s="595" t="s">
        <v>1222</v>
      </c>
      <c r="O97" s="595">
        <v>325.0</v>
      </c>
      <c r="P97" s="608"/>
      <c r="Q97" s="612">
        <f t="shared" si="1"/>
        <v>3217</v>
      </c>
      <c r="R97" s="337"/>
      <c r="S97" s="321"/>
      <c r="T97" s="321"/>
      <c r="U97" s="321"/>
      <c r="V97" s="321"/>
    </row>
    <row r="98">
      <c r="A98" s="321"/>
      <c r="B98" s="354" t="s">
        <v>197</v>
      </c>
      <c r="C98" s="354" t="s">
        <v>652</v>
      </c>
      <c r="D98" s="354" t="s">
        <v>1696</v>
      </c>
      <c r="E98" s="321"/>
      <c r="F98" s="611"/>
      <c r="G98" s="596">
        <v>0.9</v>
      </c>
      <c r="H98" s="365"/>
      <c r="I98" s="365"/>
      <c r="J98" s="365"/>
      <c r="K98" s="365"/>
      <c r="L98" s="365"/>
      <c r="M98" s="369" t="s">
        <v>1697</v>
      </c>
      <c r="N98" s="423"/>
      <c r="O98" s="423"/>
      <c r="P98" s="608"/>
      <c r="Q98" s="612">
        <f t="shared" si="1"/>
        <v>3217.9</v>
      </c>
      <c r="R98" s="337"/>
      <c r="S98" s="321"/>
      <c r="T98" s="321"/>
      <c r="U98" s="321"/>
      <c r="V98" s="321"/>
    </row>
    <row r="99">
      <c r="A99" s="321"/>
      <c r="B99" s="354" t="s">
        <v>652</v>
      </c>
      <c r="C99" s="354" t="s">
        <v>73</v>
      </c>
      <c r="D99" s="321"/>
      <c r="E99" s="321"/>
      <c r="F99" s="611"/>
      <c r="G99" s="596">
        <v>1.0</v>
      </c>
      <c r="H99" s="369">
        <v>1437.5</v>
      </c>
      <c r="I99" s="365"/>
      <c r="J99" s="365"/>
      <c r="K99" s="365"/>
      <c r="L99" s="365"/>
      <c r="M99" s="369">
        <v>1437.5</v>
      </c>
      <c r="N99" s="423"/>
      <c r="O99" s="423"/>
      <c r="P99" s="608"/>
      <c r="Q99" s="612">
        <f t="shared" si="1"/>
        <v>3218.9</v>
      </c>
      <c r="R99" s="337"/>
      <c r="S99" s="321"/>
      <c r="T99" s="321"/>
      <c r="U99" s="321"/>
      <c r="V99" s="321"/>
    </row>
    <row r="100">
      <c r="A100" s="735" t="s">
        <v>1698</v>
      </c>
      <c r="B100" s="604"/>
      <c r="C100" s="604"/>
      <c r="D100" s="604"/>
      <c r="E100" s="604"/>
      <c r="F100" s="606"/>
      <c r="G100" s="606"/>
      <c r="H100" s="607"/>
      <c r="I100" s="607"/>
      <c r="J100" s="607"/>
      <c r="K100" s="607"/>
      <c r="L100" s="607"/>
      <c r="M100" s="607"/>
      <c r="N100" s="423"/>
      <c r="O100" s="423"/>
      <c r="P100" s="608"/>
      <c r="Q100" s="612">
        <f t="shared" si="1"/>
        <v>3218.9</v>
      </c>
      <c r="R100" s="337"/>
      <c r="S100" s="321"/>
      <c r="T100" s="321"/>
      <c r="U100" s="321"/>
      <c r="V100" s="321"/>
    </row>
    <row r="101">
      <c r="A101" s="359">
        <v>41366.0</v>
      </c>
      <c r="B101" s="354" t="s">
        <v>73</v>
      </c>
      <c r="C101" s="354" t="s">
        <v>1397</v>
      </c>
      <c r="D101" s="354" t="s">
        <v>1222</v>
      </c>
      <c r="E101" s="321"/>
      <c r="F101" s="611"/>
      <c r="G101" s="596">
        <v>0.5</v>
      </c>
      <c r="H101" s="365"/>
      <c r="I101" s="365"/>
      <c r="J101" s="365"/>
      <c r="K101" s="365"/>
      <c r="L101" s="365"/>
      <c r="M101" s="365"/>
      <c r="N101" s="595" t="s">
        <v>1222</v>
      </c>
      <c r="O101" s="595">
        <v>325.0</v>
      </c>
      <c r="P101" s="608"/>
      <c r="Q101" s="612">
        <f t="shared" si="1"/>
        <v>3219.4</v>
      </c>
      <c r="R101" s="337"/>
      <c r="S101" s="321"/>
      <c r="T101" s="321"/>
      <c r="U101" s="321"/>
      <c r="V101" s="321"/>
    </row>
    <row r="102">
      <c r="A102" s="321"/>
      <c r="B102" s="354" t="s">
        <v>1397</v>
      </c>
      <c r="C102" s="354" t="s">
        <v>727</v>
      </c>
      <c r="D102" s="354" t="s">
        <v>1395</v>
      </c>
      <c r="E102" s="321"/>
      <c r="F102" s="611"/>
      <c r="G102" s="596">
        <v>1.9</v>
      </c>
      <c r="H102" s="365"/>
      <c r="I102" s="365"/>
      <c r="J102" s="365"/>
      <c r="K102" s="365"/>
      <c r="L102" s="365"/>
      <c r="M102" s="369" t="s">
        <v>1699</v>
      </c>
      <c r="N102" s="423"/>
      <c r="O102" s="423"/>
      <c r="P102" s="608"/>
      <c r="Q102" s="612">
        <f t="shared" si="1"/>
        <v>3221.3</v>
      </c>
      <c r="R102" s="337"/>
      <c r="S102" s="321"/>
      <c r="T102" s="321"/>
      <c r="U102" s="321"/>
      <c r="V102" s="321"/>
    </row>
    <row r="103">
      <c r="A103" s="321"/>
      <c r="B103" s="354" t="s">
        <v>727</v>
      </c>
      <c r="C103" s="354" t="s">
        <v>73</v>
      </c>
      <c r="D103" s="321"/>
      <c r="E103" s="321"/>
      <c r="F103" s="611"/>
      <c r="G103" s="596">
        <v>1.4</v>
      </c>
      <c r="H103" s="369">
        <v>2500.0</v>
      </c>
      <c r="I103" s="365"/>
      <c r="J103" s="365"/>
      <c r="K103" s="369">
        <v>47.0</v>
      </c>
      <c r="L103" s="365"/>
      <c r="M103" s="369">
        <v>2547.0</v>
      </c>
      <c r="N103" s="423"/>
      <c r="O103" s="423"/>
      <c r="P103" s="608"/>
      <c r="Q103" s="612">
        <f t="shared" si="1"/>
        <v>3222.7</v>
      </c>
      <c r="R103" s="337"/>
      <c r="S103" s="321"/>
      <c r="T103" s="321"/>
      <c r="U103" s="321"/>
      <c r="V103" s="321"/>
    </row>
    <row r="104">
      <c r="A104" s="716">
        <v>41370.0</v>
      </c>
      <c r="B104" s="617" t="s">
        <v>73</v>
      </c>
      <c r="C104" s="617" t="s">
        <v>197</v>
      </c>
      <c r="D104" s="617" t="s">
        <v>1700</v>
      </c>
      <c r="E104" s="618"/>
      <c r="F104" s="620">
        <v>0.4</v>
      </c>
      <c r="G104" s="619"/>
      <c r="H104" s="621"/>
      <c r="I104" s="621"/>
      <c r="J104" s="621"/>
      <c r="K104" s="621"/>
      <c r="L104" s="621"/>
      <c r="M104" s="621"/>
      <c r="N104" s="423"/>
      <c r="O104" s="423"/>
      <c r="P104" s="608"/>
      <c r="Q104" s="612">
        <f t="shared" si="1"/>
        <v>3223.1</v>
      </c>
      <c r="R104" s="337"/>
      <c r="S104" s="321"/>
      <c r="T104" s="321"/>
      <c r="U104" s="321"/>
      <c r="V104" s="321"/>
    </row>
    <row r="105">
      <c r="A105" s="359">
        <v>41371.0</v>
      </c>
      <c r="B105" s="354" t="s">
        <v>197</v>
      </c>
      <c r="C105" s="354" t="s">
        <v>644</v>
      </c>
      <c r="D105" s="354" t="s">
        <v>1222</v>
      </c>
      <c r="E105" s="321"/>
      <c r="F105" s="611"/>
      <c r="G105" s="596">
        <v>1.0</v>
      </c>
      <c r="H105" s="365"/>
      <c r="I105" s="365"/>
      <c r="J105" s="365"/>
      <c r="K105" s="365"/>
      <c r="L105" s="365"/>
      <c r="M105" s="365"/>
      <c r="N105" s="595" t="s">
        <v>1222</v>
      </c>
      <c r="O105" s="595">
        <v>325.0</v>
      </c>
      <c r="P105" s="608"/>
      <c r="Q105" s="612">
        <f t="shared" si="1"/>
        <v>3224.1</v>
      </c>
      <c r="R105" s="337"/>
      <c r="S105" s="321"/>
      <c r="T105" s="321"/>
      <c r="U105" s="321"/>
      <c r="V105" s="321"/>
    </row>
    <row r="106">
      <c r="A106" s="321"/>
      <c r="B106" s="354" t="s">
        <v>644</v>
      </c>
      <c r="C106" s="354" t="s">
        <v>632</v>
      </c>
      <c r="D106" s="354" t="s">
        <v>872</v>
      </c>
      <c r="E106" s="321"/>
      <c r="F106" s="611"/>
      <c r="G106" s="596">
        <v>1.8</v>
      </c>
      <c r="H106" s="365"/>
      <c r="I106" s="365"/>
      <c r="J106" s="365"/>
      <c r="K106" s="365"/>
      <c r="L106" s="365"/>
      <c r="M106" s="369" t="s">
        <v>1701</v>
      </c>
      <c r="N106" s="423"/>
      <c r="O106" s="423"/>
      <c r="P106" s="608"/>
      <c r="Q106" s="612">
        <f t="shared" si="1"/>
        <v>3225.9</v>
      </c>
      <c r="R106" s="337"/>
      <c r="S106" s="321"/>
      <c r="T106" s="321"/>
      <c r="U106" s="321"/>
      <c r="V106" s="321"/>
    </row>
    <row r="107">
      <c r="A107" s="321"/>
      <c r="B107" s="354" t="s">
        <v>632</v>
      </c>
      <c r="C107" s="354" t="s">
        <v>197</v>
      </c>
      <c r="D107" s="321"/>
      <c r="E107" s="321"/>
      <c r="F107" s="611"/>
      <c r="G107" s="596">
        <v>0.8</v>
      </c>
      <c r="H107" s="365"/>
      <c r="I107" s="365"/>
      <c r="J107" s="365"/>
      <c r="K107" s="365"/>
      <c r="L107" s="365"/>
      <c r="M107" s="369">
        <v>2500.0</v>
      </c>
      <c r="N107" s="423"/>
      <c r="O107" s="423"/>
      <c r="P107" s="608"/>
      <c r="Q107" s="612">
        <f t="shared" si="1"/>
        <v>3226.7</v>
      </c>
      <c r="R107" s="337"/>
      <c r="S107" s="321"/>
      <c r="T107" s="321"/>
      <c r="U107" s="321"/>
      <c r="V107" s="321"/>
    </row>
    <row r="108">
      <c r="A108" s="321"/>
      <c r="B108" s="354" t="s">
        <v>197</v>
      </c>
      <c r="C108" s="354" t="s">
        <v>73</v>
      </c>
      <c r="D108" s="321"/>
      <c r="E108" s="321"/>
      <c r="F108" s="611"/>
      <c r="G108" s="596">
        <v>0.1</v>
      </c>
      <c r="H108" s="369">
        <v>2500.0</v>
      </c>
      <c r="I108" s="365"/>
      <c r="J108" s="365"/>
      <c r="K108" s="365"/>
      <c r="L108" s="365"/>
      <c r="M108" s="365"/>
      <c r="N108" s="423"/>
      <c r="O108" s="423"/>
      <c r="P108" s="608"/>
      <c r="Q108" s="612">
        <f t="shared" si="1"/>
        <v>3226.8</v>
      </c>
      <c r="R108" s="337"/>
      <c r="S108" s="321"/>
      <c r="T108" s="321"/>
      <c r="U108" s="321"/>
      <c r="V108" s="321"/>
    </row>
    <row r="109">
      <c r="A109" s="716">
        <v>41377.0</v>
      </c>
      <c r="B109" s="617" t="s">
        <v>73</v>
      </c>
      <c r="C109" s="617" t="s">
        <v>587</v>
      </c>
      <c r="D109" s="617" t="s">
        <v>1417</v>
      </c>
      <c r="E109" s="618"/>
      <c r="F109" s="620">
        <v>1.8</v>
      </c>
      <c r="G109" s="619"/>
      <c r="H109" s="621"/>
      <c r="I109" s="621"/>
      <c r="J109" s="621"/>
      <c r="K109" s="621"/>
      <c r="L109" s="621"/>
      <c r="M109" s="621"/>
      <c r="N109" s="423"/>
      <c r="O109" s="423"/>
      <c r="P109" s="608"/>
      <c r="Q109" s="612">
        <f t="shared" si="1"/>
        <v>3228.6</v>
      </c>
      <c r="R109" s="337"/>
      <c r="S109" s="321"/>
      <c r="T109" s="321"/>
      <c r="U109" s="321"/>
      <c r="V109" s="321"/>
    </row>
    <row r="110">
      <c r="A110" s="716">
        <v>41379.0</v>
      </c>
      <c r="B110" s="617" t="s">
        <v>587</v>
      </c>
      <c r="C110" s="617" t="s">
        <v>73</v>
      </c>
      <c r="D110" s="617" t="s">
        <v>1417</v>
      </c>
      <c r="E110" s="618"/>
      <c r="F110" s="620">
        <v>2.3</v>
      </c>
      <c r="G110" s="619"/>
      <c r="H110" s="621"/>
      <c r="I110" s="621"/>
      <c r="J110" s="621"/>
      <c r="K110" s="621"/>
      <c r="L110" s="621"/>
      <c r="M110" s="621"/>
      <c r="N110" s="423"/>
      <c r="O110" s="423"/>
      <c r="P110" s="608"/>
      <c r="Q110" s="612">
        <f t="shared" si="1"/>
        <v>3230.9</v>
      </c>
      <c r="R110" s="337"/>
      <c r="S110" s="321"/>
      <c r="T110" s="321"/>
      <c r="U110" s="321"/>
      <c r="V110" s="321"/>
    </row>
    <row r="111">
      <c r="A111" s="359">
        <v>41381.0</v>
      </c>
      <c r="B111" s="354" t="s">
        <v>73</v>
      </c>
      <c r="C111" s="354" t="s">
        <v>1702</v>
      </c>
      <c r="D111" s="354" t="s">
        <v>1703</v>
      </c>
      <c r="E111" s="321"/>
      <c r="F111" s="611"/>
      <c r="G111" s="596">
        <v>0.5</v>
      </c>
      <c r="H111" s="365"/>
      <c r="I111" s="365"/>
      <c r="J111" s="365"/>
      <c r="K111" s="365"/>
      <c r="L111" s="365"/>
      <c r="M111" s="365"/>
      <c r="N111" s="423"/>
      <c r="O111" s="423"/>
      <c r="P111" s="608"/>
      <c r="Q111" s="612">
        <f t="shared" si="1"/>
        <v>3231.4</v>
      </c>
      <c r="R111" s="337"/>
      <c r="S111" s="321"/>
      <c r="T111" s="321"/>
      <c r="U111" s="321"/>
      <c r="V111" s="321"/>
    </row>
    <row r="112">
      <c r="A112" s="321"/>
      <c r="B112" s="354" t="s">
        <v>1702</v>
      </c>
      <c r="C112" s="354" t="s">
        <v>1704</v>
      </c>
      <c r="D112" s="354" t="s">
        <v>1705</v>
      </c>
      <c r="E112" s="321"/>
      <c r="F112" s="611"/>
      <c r="G112" s="596">
        <v>2.4</v>
      </c>
      <c r="H112" s="365"/>
      <c r="I112" s="365"/>
      <c r="J112" s="365"/>
      <c r="K112" s="365"/>
      <c r="L112" s="365"/>
      <c r="M112" s="365"/>
      <c r="N112" s="423"/>
      <c r="O112" s="423"/>
      <c r="P112" s="608"/>
      <c r="Q112" s="612">
        <f t="shared" si="1"/>
        <v>3233.8</v>
      </c>
      <c r="R112" s="337"/>
      <c r="S112" s="321"/>
      <c r="T112" s="321"/>
      <c r="U112" s="321"/>
      <c r="V112" s="321"/>
    </row>
    <row r="113">
      <c r="A113" s="321"/>
      <c r="B113" s="354" t="s">
        <v>1704</v>
      </c>
      <c r="C113" s="354" t="s">
        <v>1702</v>
      </c>
      <c r="D113" s="321"/>
      <c r="E113" s="321"/>
      <c r="F113" s="611"/>
      <c r="G113" s="596">
        <v>2.1</v>
      </c>
      <c r="H113" s="365"/>
      <c r="I113" s="365"/>
      <c r="J113" s="365"/>
      <c r="K113" s="365"/>
      <c r="L113" s="365"/>
      <c r="M113" s="369" t="s">
        <v>1706</v>
      </c>
      <c r="N113" s="423"/>
      <c r="O113" s="423"/>
      <c r="P113" s="608"/>
      <c r="Q113" s="612">
        <f t="shared" si="1"/>
        <v>3235.9</v>
      </c>
      <c r="R113" s="625">
        <v>40.0</v>
      </c>
      <c r="S113" s="354">
        <v>294.55</v>
      </c>
      <c r="T113" s="366">
        <f>S113/R113</f>
        <v>7.36375</v>
      </c>
      <c r="U113" s="354">
        <v>5.3</v>
      </c>
      <c r="V113" s="714">
        <f>(T113-U113)*R113</f>
        <v>82.55</v>
      </c>
      <c r="W113" s="640"/>
    </row>
    <row r="114">
      <c r="A114" s="321"/>
      <c r="B114" s="354" t="s">
        <v>1702</v>
      </c>
      <c r="C114" s="354" t="s">
        <v>73</v>
      </c>
      <c r="D114" s="321"/>
      <c r="E114" s="321"/>
      <c r="F114" s="611"/>
      <c r="G114" s="596">
        <v>0.5</v>
      </c>
      <c r="H114" s="369">
        <v>3180.0</v>
      </c>
      <c r="I114" s="369">
        <v>80.0</v>
      </c>
      <c r="J114" s="365"/>
      <c r="K114" s="369">
        <v>40.0</v>
      </c>
      <c r="L114" s="365"/>
      <c r="M114" s="369">
        <v>3300.0</v>
      </c>
      <c r="N114" s="423"/>
      <c r="O114" s="423"/>
      <c r="P114" s="608"/>
      <c r="Q114" s="612">
        <f t="shared" si="1"/>
        <v>3236.4</v>
      </c>
      <c r="R114" s="337"/>
      <c r="S114" s="321"/>
      <c r="T114" s="321"/>
      <c r="U114" s="321"/>
      <c r="V114" s="321"/>
    </row>
    <row r="115">
      <c r="A115" s="716">
        <v>41388.0</v>
      </c>
      <c r="B115" s="617" t="s">
        <v>73</v>
      </c>
      <c r="C115" s="617" t="s">
        <v>197</v>
      </c>
      <c r="D115" s="617" t="s">
        <v>1707</v>
      </c>
      <c r="E115" s="618"/>
      <c r="F115" s="619"/>
      <c r="G115" s="620">
        <v>0.2</v>
      </c>
      <c r="H115" s="621"/>
      <c r="I115" s="621"/>
      <c r="J115" s="621"/>
      <c r="K115" s="621"/>
      <c r="L115" s="621"/>
      <c r="M115" s="621"/>
      <c r="N115" s="595" t="s">
        <v>1252</v>
      </c>
      <c r="O115" s="423"/>
      <c r="P115" s="608"/>
      <c r="Q115" s="612">
        <f t="shared" si="1"/>
        <v>3236.6</v>
      </c>
      <c r="R115" s="337"/>
      <c r="S115" s="321"/>
      <c r="T115" s="321"/>
      <c r="U115" s="321"/>
      <c r="V115" s="321"/>
    </row>
    <row r="116">
      <c r="A116" s="618"/>
      <c r="B116" s="617" t="s">
        <v>197</v>
      </c>
      <c r="C116" s="617" t="s">
        <v>603</v>
      </c>
      <c r="D116" s="618"/>
      <c r="E116" s="618"/>
      <c r="F116" s="619"/>
      <c r="G116" s="620">
        <v>0.8</v>
      </c>
      <c r="H116" s="621"/>
      <c r="I116" s="621"/>
      <c r="J116" s="621"/>
      <c r="K116" s="621"/>
      <c r="L116" s="621"/>
      <c r="M116" s="621"/>
      <c r="N116" s="423"/>
      <c r="O116" s="423"/>
      <c r="P116" s="608"/>
      <c r="Q116" s="612">
        <f t="shared" si="1"/>
        <v>3237.4</v>
      </c>
      <c r="R116" s="337"/>
      <c r="S116" s="321"/>
      <c r="T116" s="321"/>
      <c r="U116" s="321"/>
      <c r="V116" s="321"/>
    </row>
    <row r="117">
      <c r="A117" s="618"/>
      <c r="B117" s="617" t="s">
        <v>603</v>
      </c>
      <c r="C117" s="617" t="s">
        <v>197</v>
      </c>
      <c r="D117" s="618"/>
      <c r="E117" s="618"/>
      <c r="F117" s="619"/>
      <c r="G117" s="620">
        <v>0.6</v>
      </c>
      <c r="H117" s="621"/>
      <c r="I117" s="621"/>
      <c r="J117" s="621"/>
      <c r="K117" s="621"/>
      <c r="L117" s="621"/>
      <c r="M117" s="621"/>
      <c r="N117" s="423"/>
      <c r="O117" s="423"/>
      <c r="P117" s="608"/>
      <c r="Q117" s="612">
        <f t="shared" si="1"/>
        <v>3238</v>
      </c>
      <c r="R117" s="337"/>
      <c r="S117" s="321"/>
      <c r="T117" s="321"/>
      <c r="U117" s="321"/>
      <c r="V117" s="321"/>
    </row>
    <row r="118">
      <c r="A118" s="618"/>
      <c r="B118" s="617" t="s">
        <v>197</v>
      </c>
      <c r="C118" s="617" t="s">
        <v>598</v>
      </c>
      <c r="D118" s="618"/>
      <c r="E118" s="618"/>
      <c r="F118" s="619"/>
      <c r="G118" s="620">
        <v>1.1</v>
      </c>
      <c r="H118" s="621"/>
      <c r="I118" s="621"/>
      <c r="J118" s="621"/>
      <c r="K118" s="621"/>
      <c r="L118" s="621"/>
      <c r="M118" s="621"/>
      <c r="N118" s="423"/>
      <c r="O118" s="423"/>
      <c r="P118" s="608"/>
      <c r="Q118" s="612">
        <f t="shared" si="1"/>
        <v>3239.1</v>
      </c>
      <c r="R118" s="337"/>
      <c r="S118" s="321"/>
      <c r="T118" s="321"/>
      <c r="U118" s="321"/>
      <c r="V118" s="321"/>
    </row>
    <row r="119">
      <c r="A119" s="618"/>
      <c r="B119" s="617" t="s">
        <v>598</v>
      </c>
      <c r="C119" s="617" t="s">
        <v>197</v>
      </c>
      <c r="D119" s="618"/>
      <c r="E119" s="618"/>
      <c r="F119" s="619"/>
      <c r="G119" s="620">
        <v>1.2</v>
      </c>
      <c r="H119" s="621"/>
      <c r="I119" s="622" t="s">
        <v>1708</v>
      </c>
      <c r="J119" s="621"/>
      <c r="K119" s="621"/>
      <c r="L119" s="621"/>
      <c r="M119" s="736" t="s">
        <v>1709</v>
      </c>
      <c r="N119" s="423"/>
      <c r="O119" s="423"/>
      <c r="P119" s="608"/>
      <c r="Q119" s="612">
        <f t="shared" si="1"/>
        <v>3240.3</v>
      </c>
      <c r="R119" s="337"/>
      <c r="S119" s="321"/>
      <c r="T119" s="321"/>
      <c r="U119" s="321"/>
      <c r="V119" s="321"/>
    </row>
    <row r="120">
      <c r="A120" s="618"/>
      <c r="B120" s="617" t="s">
        <v>197</v>
      </c>
      <c r="C120" s="617" t="s">
        <v>73</v>
      </c>
      <c r="D120" s="618"/>
      <c r="E120" s="618"/>
      <c r="F120" s="619"/>
      <c r="G120" s="620">
        <v>0.2</v>
      </c>
      <c r="H120" s="622">
        <v>1230.0</v>
      </c>
      <c r="I120" s="622">
        <v>699.13</v>
      </c>
      <c r="J120" s="621"/>
      <c r="K120" s="621"/>
      <c r="L120" s="621"/>
      <c r="M120" s="736">
        <v>1929.13</v>
      </c>
      <c r="N120" s="423"/>
      <c r="O120" s="423"/>
      <c r="P120" s="608"/>
      <c r="Q120" s="612">
        <f t="shared" si="1"/>
        <v>3240.5</v>
      </c>
      <c r="R120" s="337"/>
      <c r="S120" s="321"/>
      <c r="T120" s="321"/>
      <c r="U120" s="321"/>
      <c r="V120" s="321"/>
    </row>
    <row r="121">
      <c r="A121" s="359">
        <v>41389.0</v>
      </c>
      <c r="B121" s="354" t="s">
        <v>73</v>
      </c>
      <c r="C121" s="354" t="s">
        <v>593</v>
      </c>
      <c r="D121" s="354" t="s">
        <v>1219</v>
      </c>
      <c r="E121" s="423"/>
      <c r="F121" s="611"/>
      <c r="G121" s="596">
        <v>0.4</v>
      </c>
      <c r="H121" s="365"/>
      <c r="I121" s="365"/>
      <c r="J121" s="365"/>
      <c r="K121" s="365"/>
      <c r="L121" s="365"/>
      <c r="M121" s="737"/>
      <c r="N121" s="423"/>
      <c r="O121" s="423"/>
      <c r="P121" s="608"/>
      <c r="Q121" s="612">
        <f t="shared" si="1"/>
        <v>3240.9</v>
      </c>
      <c r="R121" s="337"/>
      <c r="S121" s="321"/>
      <c r="T121" s="321"/>
      <c r="U121" s="321"/>
      <c r="V121" s="321"/>
    </row>
    <row r="122">
      <c r="A122" s="321"/>
      <c r="B122" s="354" t="s">
        <v>593</v>
      </c>
      <c r="C122" s="354" t="s">
        <v>763</v>
      </c>
      <c r="D122" s="354" t="s">
        <v>1694</v>
      </c>
      <c r="E122" s="423"/>
      <c r="F122" s="611"/>
      <c r="G122" s="596">
        <v>0.4</v>
      </c>
      <c r="H122" s="365"/>
      <c r="I122" s="365"/>
      <c r="J122" s="365"/>
      <c r="K122" s="365"/>
      <c r="L122" s="365"/>
      <c r="M122" s="365"/>
      <c r="N122" s="423"/>
      <c r="O122" s="423"/>
      <c r="P122" s="608"/>
      <c r="Q122" s="612">
        <f t="shared" si="1"/>
        <v>3241.3</v>
      </c>
      <c r="R122" s="625">
        <v>12.0</v>
      </c>
      <c r="S122" s="354">
        <v>95.48</v>
      </c>
      <c r="T122" s="366">
        <f>S122/R122</f>
        <v>7.956666667</v>
      </c>
      <c r="U122" s="354">
        <v>5.3</v>
      </c>
      <c r="V122" s="714">
        <f>(T122-U122)*R122</f>
        <v>31.88</v>
      </c>
      <c r="W122" s="640"/>
    </row>
    <row r="123">
      <c r="A123" s="321"/>
      <c r="B123" s="354" t="s">
        <v>763</v>
      </c>
      <c r="C123" s="354" t="s">
        <v>593</v>
      </c>
      <c r="D123" s="321"/>
      <c r="E123" s="423"/>
      <c r="F123" s="611"/>
      <c r="G123" s="596">
        <v>0.4</v>
      </c>
      <c r="H123" s="365"/>
      <c r="I123" s="365"/>
      <c r="J123" s="365"/>
      <c r="K123" s="365"/>
      <c r="L123" s="365"/>
      <c r="M123" s="369" t="s">
        <v>1710</v>
      </c>
      <c r="N123" s="423"/>
      <c r="O123" s="423"/>
      <c r="P123" s="608"/>
      <c r="Q123" s="612">
        <f t="shared" si="1"/>
        <v>3241.7</v>
      </c>
      <c r="R123" s="337"/>
      <c r="S123" s="321"/>
      <c r="T123" s="321"/>
      <c r="U123" s="321"/>
      <c r="V123" s="321"/>
    </row>
    <row r="124">
      <c r="A124" s="321"/>
      <c r="B124" s="354" t="s">
        <v>593</v>
      </c>
      <c r="C124" s="354" t="s">
        <v>73</v>
      </c>
      <c r="D124" s="321"/>
      <c r="E124" s="423"/>
      <c r="F124" s="611"/>
      <c r="G124" s="596">
        <v>0.5</v>
      </c>
      <c r="H124" s="369">
        <v>1541.67</v>
      </c>
      <c r="I124" s="369">
        <v>30.0</v>
      </c>
      <c r="J124" s="369">
        <v>120.0</v>
      </c>
      <c r="K124" s="369">
        <v>5.0</v>
      </c>
      <c r="L124" s="365"/>
      <c r="M124" s="369">
        <v>1696.67</v>
      </c>
      <c r="N124" s="423"/>
      <c r="O124" s="423"/>
      <c r="P124" s="608"/>
      <c r="Q124" s="612">
        <f t="shared" si="1"/>
        <v>3242.2</v>
      </c>
      <c r="R124" s="337"/>
      <c r="S124" s="321"/>
      <c r="T124" s="321"/>
      <c r="U124" s="321"/>
      <c r="V124" s="321"/>
    </row>
    <row r="125">
      <c r="A125" s="716">
        <v>41390.0</v>
      </c>
      <c r="B125" s="617" t="s">
        <v>73</v>
      </c>
      <c r="C125" s="617" t="s">
        <v>197</v>
      </c>
      <c r="D125" s="617" t="s">
        <v>1225</v>
      </c>
      <c r="E125" s="618"/>
      <c r="F125" s="619"/>
      <c r="G125" s="620">
        <v>0.2</v>
      </c>
      <c r="H125" s="621"/>
      <c r="I125" s="621"/>
      <c r="J125" s="621"/>
      <c r="K125" s="621"/>
      <c r="L125" s="621"/>
      <c r="M125" s="621"/>
      <c r="N125" s="423"/>
      <c r="O125" s="423"/>
      <c r="P125" s="608"/>
      <c r="Q125" s="612">
        <f t="shared" si="1"/>
        <v>3242.4</v>
      </c>
      <c r="R125" s="337"/>
      <c r="S125" s="321"/>
      <c r="T125" s="321"/>
      <c r="U125" s="321"/>
      <c r="V125" s="321"/>
    </row>
    <row r="126">
      <c r="A126" s="618"/>
      <c r="B126" s="617" t="s">
        <v>197</v>
      </c>
      <c r="C126" s="617" t="s">
        <v>1711</v>
      </c>
      <c r="D126" s="617" t="s">
        <v>1712</v>
      </c>
      <c r="E126" s="618"/>
      <c r="F126" s="658"/>
      <c r="G126" s="620">
        <v>2.8</v>
      </c>
      <c r="H126" s="621"/>
      <c r="I126" s="621"/>
      <c r="J126" s="621"/>
      <c r="K126" s="621"/>
      <c r="L126" s="621"/>
      <c r="M126" s="622" t="s">
        <v>1713</v>
      </c>
      <c r="N126" s="423"/>
      <c r="O126" s="423"/>
      <c r="P126" s="608"/>
      <c r="Q126" s="612">
        <f t="shared" si="1"/>
        <v>3245.2</v>
      </c>
      <c r="R126" s="625">
        <v>55.0</v>
      </c>
      <c r="S126" s="354">
        <v>359.22</v>
      </c>
      <c r="T126" s="366">
        <f t="shared" ref="T126:T127" si="2">S126/R126</f>
        <v>6.531272727</v>
      </c>
      <c r="U126" s="354">
        <v>5.3</v>
      </c>
      <c r="V126" s="714">
        <f t="shared" ref="V126:V127" si="3">(T126-U126)*R126</f>
        <v>67.72</v>
      </c>
      <c r="W126" s="640"/>
    </row>
    <row r="127">
      <c r="A127" s="631"/>
      <c r="B127" s="630" t="s">
        <v>1711</v>
      </c>
      <c r="C127" s="630" t="s">
        <v>197</v>
      </c>
      <c r="D127" s="631"/>
      <c r="E127" s="618"/>
      <c r="F127" s="658"/>
      <c r="G127" s="620">
        <v>2.7</v>
      </c>
      <c r="H127" s="622">
        <v>3855.0</v>
      </c>
      <c r="I127" s="622">
        <v>100.0</v>
      </c>
      <c r="J127" s="622">
        <v>120.0</v>
      </c>
      <c r="K127" s="621"/>
      <c r="L127" s="621"/>
      <c r="M127" s="622">
        <v>4075.0</v>
      </c>
      <c r="N127" s="423"/>
      <c r="O127" s="423"/>
      <c r="P127" s="608"/>
      <c r="Q127" s="612">
        <f t="shared" si="1"/>
        <v>3247.9</v>
      </c>
      <c r="R127" s="625">
        <v>55.0</v>
      </c>
      <c r="S127" s="354">
        <v>376.35</v>
      </c>
      <c r="T127" s="366">
        <f t="shared" si="2"/>
        <v>6.842727273</v>
      </c>
      <c r="U127" s="354">
        <v>5.3</v>
      </c>
      <c r="V127" s="714">
        <f t="shared" si="3"/>
        <v>84.85</v>
      </c>
      <c r="W127" s="640"/>
    </row>
    <row r="128">
      <c r="A128" s="359">
        <v>41390.0</v>
      </c>
      <c r="B128" s="354" t="s">
        <v>197</v>
      </c>
      <c r="C128" s="354" t="s">
        <v>847</v>
      </c>
      <c r="D128" s="354" t="s">
        <v>1222</v>
      </c>
      <c r="E128" s="321"/>
      <c r="F128" s="611"/>
      <c r="G128" s="596">
        <v>1.2</v>
      </c>
      <c r="N128" s="738" t="s">
        <v>1222</v>
      </c>
      <c r="O128" s="738">
        <v>650.0</v>
      </c>
      <c r="P128" s="739" t="s">
        <v>1172</v>
      </c>
      <c r="Q128" s="612">
        <f t="shared" si="1"/>
        <v>3249.1</v>
      </c>
      <c r="R128" s="337"/>
      <c r="S128" s="321"/>
      <c r="T128" s="321"/>
      <c r="U128" s="321"/>
      <c r="V128" s="321"/>
    </row>
    <row r="129">
      <c r="B129" s="373" t="s">
        <v>847</v>
      </c>
      <c r="C129" s="373" t="s">
        <v>801</v>
      </c>
      <c r="D129" s="373" t="s">
        <v>1714</v>
      </c>
      <c r="E129" s="321"/>
      <c r="F129" s="611"/>
      <c r="G129" s="596">
        <v>0.1</v>
      </c>
      <c r="N129" s="423"/>
      <c r="O129" s="423"/>
      <c r="P129" s="608"/>
      <c r="Q129" s="612">
        <f t="shared" si="1"/>
        <v>3249.2</v>
      </c>
      <c r="R129" s="625">
        <v>40.0</v>
      </c>
      <c r="S129" s="354">
        <v>270.0</v>
      </c>
      <c r="T129" s="366">
        <f t="shared" ref="T129:T130" si="4">S129/R129</f>
        <v>6.75</v>
      </c>
      <c r="U129" s="354">
        <v>5.3</v>
      </c>
      <c r="V129" s="714">
        <f t="shared" ref="V129:V130" si="5">(T129-U129)*R129</f>
        <v>58</v>
      </c>
      <c r="W129" s="640"/>
    </row>
    <row r="130">
      <c r="A130" s="372">
        <v>41392.0</v>
      </c>
      <c r="B130" s="354" t="s">
        <v>801</v>
      </c>
      <c r="C130" s="354" t="s">
        <v>197</v>
      </c>
      <c r="D130" s="321"/>
      <c r="E130" s="321"/>
      <c r="F130" s="611"/>
      <c r="G130" s="596">
        <v>1.5</v>
      </c>
      <c r="H130" s="365"/>
      <c r="I130" s="365"/>
      <c r="J130" s="365"/>
      <c r="K130" s="365"/>
      <c r="L130" s="365"/>
      <c r="M130" s="369" t="s">
        <v>1715</v>
      </c>
      <c r="N130" s="423"/>
      <c r="O130" s="423"/>
      <c r="P130" s="608"/>
      <c r="Q130" s="612">
        <f t="shared" si="1"/>
        <v>3250.7</v>
      </c>
      <c r="R130" s="625">
        <v>20.0</v>
      </c>
      <c r="S130" s="354">
        <v>114.0</v>
      </c>
      <c r="T130" s="366">
        <f t="shared" si="4"/>
        <v>5.7</v>
      </c>
      <c r="U130" s="354">
        <v>5.3</v>
      </c>
      <c r="V130" s="714">
        <f t="shared" si="5"/>
        <v>8</v>
      </c>
      <c r="W130" s="640"/>
    </row>
    <row r="131">
      <c r="A131" s="321"/>
      <c r="B131" s="354" t="s">
        <v>197</v>
      </c>
      <c r="C131" s="354" t="s">
        <v>73</v>
      </c>
      <c r="D131" s="321"/>
      <c r="E131" s="321"/>
      <c r="F131" s="611"/>
      <c r="G131" s="596">
        <v>0.2</v>
      </c>
      <c r="H131" s="369">
        <v>2505.0</v>
      </c>
      <c r="I131" s="365"/>
      <c r="J131" s="369">
        <v>325.0</v>
      </c>
      <c r="K131" s="365"/>
      <c r="L131" s="365"/>
      <c r="M131" s="369">
        <v>2830.0</v>
      </c>
      <c r="N131" s="423"/>
      <c r="O131" s="423"/>
      <c r="P131" s="608"/>
      <c r="Q131" s="612">
        <f t="shared" si="1"/>
        <v>3250.9</v>
      </c>
      <c r="R131" s="337"/>
      <c r="S131" s="321"/>
      <c r="T131" s="321"/>
      <c r="U131" s="321"/>
      <c r="V131" s="321"/>
    </row>
    <row r="132">
      <c r="A132" s="716">
        <v>41393.0</v>
      </c>
      <c r="B132" s="617" t="s">
        <v>73</v>
      </c>
      <c r="C132" s="617" t="s">
        <v>517</v>
      </c>
      <c r="D132" s="617" t="s">
        <v>1716</v>
      </c>
      <c r="E132" s="618"/>
      <c r="F132" s="620">
        <v>0.2</v>
      </c>
      <c r="G132" s="619"/>
      <c r="H132" s="621"/>
      <c r="I132" s="621"/>
      <c r="J132" s="621"/>
      <c r="K132" s="621"/>
      <c r="L132" s="621"/>
      <c r="M132" s="621"/>
      <c r="N132" s="423"/>
      <c r="O132" s="423"/>
      <c r="P132" s="608"/>
      <c r="Q132" s="612">
        <f t="shared" si="1"/>
        <v>3251.1</v>
      </c>
      <c r="R132" s="337"/>
      <c r="S132" s="321"/>
      <c r="T132" s="321"/>
      <c r="U132" s="321"/>
      <c r="V132" s="321"/>
    </row>
    <row r="133">
      <c r="A133" s="735" t="s">
        <v>1717</v>
      </c>
      <c r="B133" s="604"/>
      <c r="C133" s="604"/>
      <c r="D133" s="604"/>
      <c r="E133" s="604"/>
      <c r="F133" s="606"/>
      <c r="G133" s="606"/>
      <c r="H133" s="607"/>
      <c r="I133" s="607"/>
      <c r="J133" s="607"/>
      <c r="K133" s="607"/>
      <c r="L133" s="607"/>
      <c r="M133" s="607"/>
      <c r="N133" s="423"/>
      <c r="O133" s="423"/>
      <c r="P133" s="608"/>
      <c r="Q133" s="612">
        <f t="shared" si="1"/>
        <v>3251.1</v>
      </c>
      <c r="R133" s="337"/>
      <c r="S133" s="321"/>
      <c r="T133" s="321"/>
      <c r="U133" s="321"/>
      <c r="V133" s="321"/>
    </row>
    <row r="134">
      <c r="A134" s="359">
        <v>41395.0</v>
      </c>
      <c r="B134" s="354" t="s">
        <v>517</v>
      </c>
      <c r="C134" s="354" t="s">
        <v>73</v>
      </c>
      <c r="D134" s="354" t="s">
        <v>1718</v>
      </c>
      <c r="E134" s="321"/>
      <c r="F134" s="596">
        <v>0.3</v>
      </c>
      <c r="G134" s="611"/>
      <c r="H134" s="365"/>
      <c r="I134" s="365"/>
      <c r="J134" s="365"/>
      <c r="K134" s="365"/>
      <c r="L134" s="365"/>
      <c r="M134" s="365"/>
      <c r="N134" s="595" t="s">
        <v>1222</v>
      </c>
      <c r="O134" s="595">
        <v>325.0</v>
      </c>
      <c r="P134" s="608"/>
      <c r="Q134" s="612">
        <f>Q132+F134+G134</f>
        <v>3251.4</v>
      </c>
      <c r="R134" s="337"/>
      <c r="S134" s="321"/>
      <c r="T134" s="321"/>
      <c r="U134" s="321"/>
      <c r="V134" s="321"/>
    </row>
    <row r="135">
      <c r="A135" s="716">
        <v>41401.0</v>
      </c>
      <c r="B135" s="617" t="s">
        <v>73</v>
      </c>
      <c r="C135" s="617" t="s">
        <v>524</v>
      </c>
      <c r="D135" s="617" t="s">
        <v>1222</v>
      </c>
      <c r="E135" s="618"/>
      <c r="F135" s="619"/>
      <c r="G135" s="620">
        <v>0.2</v>
      </c>
      <c r="H135" s="621"/>
      <c r="I135" s="621"/>
      <c r="J135" s="621"/>
      <c r="K135" s="621"/>
      <c r="L135" s="621"/>
      <c r="M135" s="621"/>
      <c r="N135" s="595" t="s">
        <v>1222</v>
      </c>
      <c r="O135" s="595">
        <v>325.0</v>
      </c>
      <c r="P135" s="608"/>
      <c r="Q135" s="612">
        <f t="shared" ref="Q135:Q174" si="6">Q134+F135+G135</f>
        <v>3251.6</v>
      </c>
      <c r="R135" s="337"/>
      <c r="S135" s="321"/>
      <c r="T135" s="321"/>
      <c r="U135" s="321"/>
      <c r="V135" s="321"/>
    </row>
    <row r="136">
      <c r="A136" s="618"/>
      <c r="B136" s="617" t="s">
        <v>524</v>
      </c>
      <c r="C136" s="617" t="s">
        <v>727</v>
      </c>
      <c r="D136" s="617" t="s">
        <v>1395</v>
      </c>
      <c r="E136" s="618"/>
      <c r="F136" s="619"/>
      <c r="G136" s="620">
        <v>1.5</v>
      </c>
      <c r="H136" s="621"/>
      <c r="I136" s="621"/>
      <c r="J136" s="621"/>
      <c r="K136" s="622">
        <v>32.0</v>
      </c>
      <c r="L136" s="621"/>
      <c r="M136" s="622" t="s">
        <v>1719</v>
      </c>
      <c r="N136" s="423"/>
      <c r="O136" s="423"/>
      <c r="P136" s="608"/>
      <c r="Q136" s="612">
        <f t="shared" si="6"/>
        <v>3253.1</v>
      </c>
      <c r="R136" s="337"/>
      <c r="S136" s="321"/>
      <c r="T136" s="321"/>
      <c r="U136" s="321"/>
      <c r="V136" s="321"/>
    </row>
    <row r="137">
      <c r="A137" s="618"/>
      <c r="B137" s="617" t="s">
        <v>727</v>
      </c>
      <c r="C137" s="617" t="s">
        <v>73</v>
      </c>
      <c r="D137" s="618"/>
      <c r="E137" s="618"/>
      <c r="F137" s="619"/>
      <c r="G137" s="620">
        <v>1.5</v>
      </c>
      <c r="H137" s="622">
        <v>2250.0</v>
      </c>
      <c r="I137" s="621"/>
      <c r="J137" s="621"/>
      <c r="K137" s="621"/>
      <c r="L137" s="621"/>
      <c r="M137" s="622">
        <v>2282.0</v>
      </c>
      <c r="N137" s="423"/>
      <c r="O137" s="423"/>
      <c r="P137" s="608"/>
      <c r="Q137" s="612">
        <f t="shared" si="6"/>
        <v>3254.6</v>
      </c>
      <c r="R137" s="337"/>
      <c r="S137" s="321"/>
      <c r="T137" s="321"/>
      <c r="U137" s="321"/>
      <c r="V137" s="321"/>
    </row>
    <row r="138">
      <c r="A138" s="359">
        <v>41403.0</v>
      </c>
      <c r="B138" s="354" t="s">
        <v>73</v>
      </c>
      <c r="C138" s="354" t="s">
        <v>1303</v>
      </c>
      <c r="D138" s="354" t="s">
        <v>1225</v>
      </c>
      <c r="E138" s="321"/>
      <c r="F138" s="611"/>
      <c r="G138" s="596">
        <v>0.5</v>
      </c>
      <c r="H138" s="365"/>
      <c r="I138" s="365"/>
      <c r="J138" s="365"/>
      <c r="K138" s="365"/>
      <c r="L138" s="365"/>
      <c r="M138" s="365"/>
      <c r="N138" s="423"/>
      <c r="O138" s="423"/>
      <c r="P138" s="608"/>
      <c r="Q138" s="612">
        <f t="shared" si="6"/>
        <v>3255.1</v>
      </c>
      <c r="R138" s="337"/>
      <c r="S138" s="321"/>
      <c r="T138" s="321"/>
      <c r="U138" s="321"/>
      <c r="V138" s="321"/>
    </row>
    <row r="139">
      <c r="A139" s="321"/>
      <c r="B139" s="354" t="s">
        <v>1303</v>
      </c>
      <c r="C139" s="354" t="s">
        <v>763</v>
      </c>
      <c r="D139" s="354" t="s">
        <v>1339</v>
      </c>
      <c r="E139" s="321"/>
      <c r="F139" s="611"/>
      <c r="G139" s="596">
        <v>0.5</v>
      </c>
      <c r="H139" s="365"/>
      <c r="I139" s="365"/>
      <c r="J139" s="365"/>
      <c r="K139" s="365"/>
      <c r="L139" s="369" t="s">
        <v>1720</v>
      </c>
      <c r="M139" s="365"/>
      <c r="N139" s="423"/>
      <c r="O139" s="423"/>
      <c r="P139" s="608"/>
      <c r="Q139" s="612">
        <f t="shared" si="6"/>
        <v>3255.6</v>
      </c>
      <c r="R139" s="625">
        <v>12.0</v>
      </c>
      <c r="S139" s="354">
        <v>92.48</v>
      </c>
      <c r="T139" s="366">
        <f>S139/R139</f>
        <v>7.706666667</v>
      </c>
      <c r="U139" s="354">
        <v>5.3</v>
      </c>
      <c r="V139" s="714">
        <f>(T139-U139)*R139</f>
        <v>28.88</v>
      </c>
      <c r="W139" s="640"/>
    </row>
    <row r="140">
      <c r="A140" s="321"/>
      <c r="B140" s="354" t="s">
        <v>763</v>
      </c>
      <c r="C140" s="354" t="s">
        <v>1303</v>
      </c>
      <c r="D140" s="321"/>
      <c r="E140" s="321"/>
      <c r="F140" s="611"/>
      <c r="G140" s="596">
        <v>0.5</v>
      </c>
      <c r="H140" s="365"/>
      <c r="I140" s="365"/>
      <c r="J140" s="365"/>
      <c r="K140" s="365"/>
      <c r="L140" s="365"/>
      <c r="M140" s="369" t="s">
        <v>1721</v>
      </c>
      <c r="N140" s="423"/>
      <c r="O140" s="423"/>
      <c r="P140" s="608"/>
      <c r="Q140" s="612">
        <f t="shared" si="6"/>
        <v>3256.1</v>
      </c>
      <c r="R140" s="337"/>
      <c r="S140" s="321"/>
      <c r="T140" s="321"/>
      <c r="U140" s="321"/>
      <c r="V140" s="321"/>
    </row>
    <row r="141">
      <c r="A141" s="321"/>
      <c r="B141" s="354" t="s">
        <v>1303</v>
      </c>
      <c r="C141" s="354" t="s">
        <v>73</v>
      </c>
      <c r="D141" s="321"/>
      <c r="E141" s="321"/>
      <c r="F141" s="611"/>
      <c r="G141" s="596">
        <v>0.4</v>
      </c>
      <c r="H141" s="369">
        <v>1557.5</v>
      </c>
      <c r="I141" s="369">
        <v>30.0</v>
      </c>
      <c r="J141" s="369">
        <v>90.0</v>
      </c>
      <c r="K141" s="365"/>
      <c r="L141" s="365"/>
      <c r="M141" s="369">
        <v>1677.5</v>
      </c>
      <c r="N141" s="423"/>
      <c r="O141" s="423"/>
      <c r="P141" s="608"/>
      <c r="Q141" s="612">
        <f t="shared" si="6"/>
        <v>3256.5</v>
      </c>
      <c r="R141" s="337"/>
      <c r="S141" s="321"/>
      <c r="T141" s="321"/>
      <c r="U141" s="321"/>
      <c r="V141" s="321"/>
    </row>
    <row r="142">
      <c r="A142" s="716">
        <v>41403.0</v>
      </c>
      <c r="B142" s="617" t="s">
        <v>73</v>
      </c>
      <c r="C142" s="617" t="s">
        <v>197</v>
      </c>
      <c r="D142" s="617" t="s">
        <v>1225</v>
      </c>
      <c r="E142" s="618"/>
      <c r="F142" s="619"/>
      <c r="G142" s="620">
        <v>0.2</v>
      </c>
      <c r="H142" s="621"/>
      <c r="I142" s="621"/>
      <c r="J142" s="621"/>
      <c r="K142" s="622">
        <v>18.0</v>
      </c>
      <c r="L142" s="621"/>
      <c r="M142" s="621"/>
      <c r="N142" s="423"/>
      <c r="O142" s="423"/>
      <c r="P142" s="608"/>
      <c r="Q142" s="612">
        <f t="shared" si="6"/>
        <v>3256.7</v>
      </c>
      <c r="R142" s="337"/>
      <c r="S142" s="321"/>
      <c r="T142" s="321"/>
      <c r="U142" s="321"/>
      <c r="V142" s="321"/>
    </row>
    <row r="143">
      <c r="A143" s="618"/>
      <c r="B143" s="617" t="s">
        <v>197</v>
      </c>
      <c r="C143" s="617" t="s">
        <v>727</v>
      </c>
      <c r="D143" s="617" t="s">
        <v>1395</v>
      </c>
      <c r="E143" s="618"/>
      <c r="F143" s="619"/>
      <c r="G143" s="620">
        <v>1.5</v>
      </c>
      <c r="H143" s="621"/>
      <c r="I143" s="621"/>
      <c r="J143" s="621"/>
      <c r="K143" s="621"/>
      <c r="L143" s="621"/>
      <c r="M143" s="622" t="s">
        <v>1722</v>
      </c>
      <c r="N143" s="423"/>
      <c r="O143" s="423"/>
      <c r="P143" s="608"/>
      <c r="Q143" s="612">
        <f t="shared" si="6"/>
        <v>3258.2</v>
      </c>
      <c r="R143" s="337"/>
      <c r="S143" s="321"/>
      <c r="T143" s="321"/>
      <c r="U143" s="321"/>
      <c r="V143" s="321"/>
    </row>
    <row r="144">
      <c r="A144" s="618"/>
      <c r="B144" s="617" t="s">
        <v>727</v>
      </c>
      <c r="C144" s="617" t="s">
        <v>73</v>
      </c>
      <c r="D144" s="618"/>
      <c r="E144" s="618"/>
      <c r="F144" s="619"/>
      <c r="G144" s="620">
        <v>1.4</v>
      </c>
      <c r="H144" s="622">
        <v>2062.5</v>
      </c>
      <c r="I144" s="621"/>
      <c r="J144" s="621"/>
      <c r="K144" s="621"/>
      <c r="L144" s="621"/>
      <c r="M144" s="622">
        <v>2080.5</v>
      </c>
      <c r="N144" s="423"/>
      <c r="O144" s="423"/>
      <c r="P144" s="608"/>
      <c r="Q144" s="612">
        <f t="shared" si="6"/>
        <v>3259.6</v>
      </c>
      <c r="R144" s="337"/>
      <c r="S144" s="321"/>
      <c r="T144" s="321"/>
      <c r="U144" s="321"/>
      <c r="V144" s="321"/>
    </row>
    <row r="145">
      <c r="A145" s="359">
        <v>41407.0</v>
      </c>
      <c r="B145" s="354" t="s">
        <v>73</v>
      </c>
      <c r="C145" s="354" t="s">
        <v>1723</v>
      </c>
      <c r="D145" s="354" t="s">
        <v>1724</v>
      </c>
      <c r="E145" s="321"/>
      <c r="F145" s="611"/>
      <c r="G145" s="596">
        <v>0.7</v>
      </c>
      <c r="H145" s="365"/>
      <c r="I145" s="365"/>
      <c r="J145" s="365"/>
      <c r="K145" s="369" t="s">
        <v>1725</v>
      </c>
      <c r="L145" s="365"/>
      <c r="M145" s="369" t="s">
        <v>1726</v>
      </c>
      <c r="N145" s="423"/>
      <c r="O145" s="423"/>
      <c r="P145" s="608"/>
      <c r="Q145" s="612">
        <f t="shared" si="6"/>
        <v>3260.3</v>
      </c>
      <c r="R145" s="337"/>
      <c r="S145" s="321"/>
      <c r="T145" s="321"/>
      <c r="U145" s="321"/>
      <c r="V145" s="321"/>
    </row>
    <row r="146">
      <c r="A146" s="321"/>
      <c r="B146" s="354" t="s">
        <v>1723</v>
      </c>
      <c r="C146" s="354" t="s">
        <v>73</v>
      </c>
      <c r="D146" s="321"/>
      <c r="E146" s="321"/>
      <c r="F146" s="611"/>
      <c r="G146" s="596">
        <v>0.7</v>
      </c>
      <c r="H146" s="354">
        <v>1330.0</v>
      </c>
      <c r="I146" s="365"/>
      <c r="J146" s="365"/>
      <c r="K146" s="365"/>
      <c r="L146" s="365"/>
      <c r="M146" s="369">
        <v>1350.0</v>
      </c>
      <c r="N146" s="423"/>
      <c r="O146" s="423"/>
      <c r="P146" s="608"/>
      <c r="Q146" s="612">
        <f t="shared" si="6"/>
        <v>3261</v>
      </c>
      <c r="R146" s="337"/>
      <c r="S146" s="321"/>
      <c r="T146" s="321"/>
      <c r="U146" s="321"/>
      <c r="V146" s="321"/>
    </row>
    <row r="147">
      <c r="A147" s="716">
        <v>41409.0</v>
      </c>
      <c r="B147" s="617" t="s">
        <v>73</v>
      </c>
      <c r="C147" s="617" t="s">
        <v>1727</v>
      </c>
      <c r="D147" s="617" t="s">
        <v>1728</v>
      </c>
      <c r="E147" s="618"/>
      <c r="F147" s="619"/>
      <c r="G147" s="620">
        <v>0.8</v>
      </c>
      <c r="H147" s="621"/>
      <c r="I147" s="621"/>
      <c r="J147" s="621"/>
      <c r="K147" s="621"/>
      <c r="L147" s="621"/>
      <c r="M147" s="622" t="s">
        <v>1729</v>
      </c>
      <c r="N147" s="423"/>
      <c r="O147" s="423"/>
      <c r="P147" s="608"/>
      <c r="Q147" s="612">
        <f t="shared" si="6"/>
        <v>3261.8</v>
      </c>
      <c r="R147" s="337"/>
      <c r="S147" s="321"/>
      <c r="T147" s="321"/>
      <c r="U147" s="321"/>
      <c r="V147" s="321"/>
    </row>
    <row r="148">
      <c r="A148" s="618"/>
      <c r="B148" s="617" t="s">
        <v>1727</v>
      </c>
      <c r="C148" s="617" t="s">
        <v>73</v>
      </c>
      <c r="D148" s="618"/>
      <c r="E148" s="618"/>
      <c r="F148" s="619"/>
      <c r="G148" s="620">
        <v>1.1</v>
      </c>
      <c r="H148" s="740">
        <v>1600.0</v>
      </c>
      <c r="I148" s="621"/>
      <c r="J148" s="621"/>
      <c r="K148" s="622" t="s">
        <v>1730</v>
      </c>
      <c r="L148" s="621"/>
      <c r="M148" s="740">
        <v>1600.0</v>
      </c>
      <c r="N148" s="423"/>
      <c r="O148" s="423"/>
      <c r="P148" s="608"/>
      <c r="Q148" s="612">
        <f t="shared" si="6"/>
        <v>3262.9</v>
      </c>
      <c r="R148" s="337"/>
      <c r="S148" s="321"/>
      <c r="T148" s="321"/>
      <c r="U148" s="321"/>
      <c r="V148" s="321"/>
    </row>
    <row r="149">
      <c r="A149" s="359">
        <v>41411.0</v>
      </c>
      <c r="B149" s="354" t="s">
        <v>73</v>
      </c>
      <c r="C149" s="354" t="s">
        <v>550</v>
      </c>
      <c r="D149" s="354" t="s">
        <v>1731</v>
      </c>
      <c r="E149" s="321"/>
      <c r="F149" s="611"/>
      <c r="G149" s="596">
        <v>0.8</v>
      </c>
      <c r="H149" s="365"/>
      <c r="I149" s="365"/>
      <c r="J149" s="365"/>
      <c r="K149" s="369" t="s">
        <v>1732</v>
      </c>
      <c r="L149" s="365"/>
      <c r="M149" s="365"/>
      <c r="N149" s="423"/>
      <c r="O149" s="423"/>
      <c r="P149" s="608"/>
      <c r="Q149" s="612">
        <f t="shared" si="6"/>
        <v>3263.7</v>
      </c>
      <c r="R149" s="337"/>
      <c r="S149" s="321"/>
      <c r="T149" s="321"/>
      <c r="U149" s="321"/>
      <c r="V149" s="321"/>
    </row>
    <row r="150">
      <c r="A150" s="321"/>
      <c r="B150" s="354" t="s">
        <v>550</v>
      </c>
      <c r="C150" s="354" t="s">
        <v>561</v>
      </c>
      <c r="D150" s="354" t="s">
        <v>1733</v>
      </c>
      <c r="E150" s="321"/>
      <c r="F150" s="611"/>
      <c r="G150" s="596">
        <v>0.9</v>
      </c>
      <c r="H150" s="365"/>
      <c r="I150" s="365"/>
      <c r="J150" s="365"/>
      <c r="K150" s="365"/>
      <c r="L150" s="365"/>
      <c r="M150" s="369" t="s">
        <v>1734</v>
      </c>
      <c r="N150" s="423"/>
      <c r="O150" s="423"/>
      <c r="P150" s="608"/>
      <c r="Q150" s="612">
        <f t="shared" si="6"/>
        <v>3264.6</v>
      </c>
      <c r="R150" s="337"/>
      <c r="S150" s="321"/>
      <c r="T150" s="321"/>
      <c r="U150" s="321"/>
      <c r="V150" s="321"/>
    </row>
    <row r="151">
      <c r="A151" s="321"/>
      <c r="B151" s="354" t="s">
        <v>561</v>
      </c>
      <c r="C151" s="354" t="s">
        <v>73</v>
      </c>
      <c r="D151" s="321"/>
      <c r="E151" s="321"/>
      <c r="F151" s="611"/>
      <c r="G151" s="596">
        <v>0.5</v>
      </c>
      <c r="H151" s="369">
        <v>1700.0</v>
      </c>
      <c r="I151" s="365"/>
      <c r="J151" s="365"/>
      <c r="K151" s="365"/>
      <c r="L151" s="365"/>
      <c r="M151" s="369">
        <v>1725.0</v>
      </c>
      <c r="N151" s="423"/>
      <c r="O151" s="423"/>
      <c r="P151" s="608"/>
      <c r="Q151" s="612">
        <f t="shared" si="6"/>
        <v>3265.1</v>
      </c>
      <c r="R151" s="337"/>
      <c r="S151" s="321"/>
      <c r="T151" s="321"/>
      <c r="U151" s="321"/>
      <c r="V151" s="321"/>
    </row>
    <row r="152">
      <c r="A152" s="618"/>
      <c r="B152" s="617" t="s">
        <v>73</v>
      </c>
      <c r="C152" s="617" t="s">
        <v>517</v>
      </c>
      <c r="D152" s="617" t="s">
        <v>557</v>
      </c>
      <c r="E152" s="618"/>
      <c r="F152" s="620">
        <v>0.3</v>
      </c>
      <c r="G152" s="619"/>
      <c r="H152" s="621"/>
      <c r="I152" s="621"/>
      <c r="J152" s="621"/>
      <c r="K152" s="621"/>
      <c r="L152" s="621"/>
      <c r="M152" s="621"/>
      <c r="N152" s="423"/>
      <c r="O152" s="423"/>
      <c r="P152" s="608"/>
      <c r="Q152" s="612">
        <f t="shared" si="6"/>
        <v>3265.4</v>
      </c>
      <c r="R152" s="337"/>
      <c r="S152" s="321"/>
      <c r="T152" s="321"/>
      <c r="U152" s="321"/>
      <c r="V152" s="321"/>
    </row>
    <row r="153">
      <c r="A153" s="735" t="s">
        <v>1735</v>
      </c>
      <c r="B153" s="604"/>
      <c r="C153" s="604"/>
      <c r="D153" s="604"/>
      <c r="E153" s="604"/>
      <c r="F153" s="606"/>
      <c r="G153" s="606"/>
      <c r="H153" s="607"/>
      <c r="I153" s="607"/>
      <c r="J153" s="607"/>
      <c r="K153" s="607"/>
      <c r="L153" s="607"/>
      <c r="M153" s="607"/>
      <c r="N153" s="423"/>
      <c r="O153" s="423"/>
      <c r="P153" s="608"/>
      <c r="Q153" s="612">
        <f t="shared" si="6"/>
        <v>3265.4</v>
      </c>
      <c r="R153" s="337"/>
      <c r="S153" s="321"/>
      <c r="T153" s="321"/>
      <c r="U153" s="321"/>
      <c r="V153" s="321"/>
    </row>
    <row r="154">
      <c r="A154" s="359">
        <v>41426.0</v>
      </c>
      <c r="B154" s="354" t="s">
        <v>517</v>
      </c>
      <c r="C154" s="354" t="s">
        <v>839</v>
      </c>
      <c r="D154" s="354" t="s">
        <v>1736</v>
      </c>
      <c r="E154" s="321"/>
      <c r="F154" s="611"/>
      <c r="G154" s="596">
        <v>1.6</v>
      </c>
      <c r="H154" s="365"/>
      <c r="I154" s="365"/>
      <c r="J154" s="365"/>
      <c r="K154" s="369" t="s">
        <v>1737</v>
      </c>
      <c r="L154" s="365"/>
      <c r="M154" s="369" t="s">
        <v>1738</v>
      </c>
      <c r="N154" s="423"/>
      <c r="O154" s="423"/>
      <c r="P154" s="608"/>
      <c r="Q154" s="612">
        <f t="shared" si="6"/>
        <v>3267</v>
      </c>
      <c r="R154" s="625">
        <v>20.0</v>
      </c>
      <c r="S154" s="354">
        <v>116.8</v>
      </c>
      <c r="T154" s="321"/>
      <c r="U154" s="321"/>
      <c r="V154" s="321"/>
    </row>
    <row r="155">
      <c r="A155" s="321"/>
      <c r="B155" s="354" t="s">
        <v>839</v>
      </c>
      <c r="C155" s="354" t="s">
        <v>517</v>
      </c>
      <c r="D155" s="321"/>
      <c r="E155" s="321"/>
      <c r="F155" s="611"/>
      <c r="G155" s="596">
        <v>1.5</v>
      </c>
      <c r="H155" s="365"/>
      <c r="I155" s="365"/>
      <c r="J155" s="365"/>
      <c r="K155" s="365"/>
      <c r="L155" s="365"/>
      <c r="M155" s="615">
        <v>2300.0</v>
      </c>
      <c r="N155" s="423"/>
      <c r="O155" s="423"/>
      <c r="P155" s="608"/>
      <c r="Q155" s="612">
        <f t="shared" si="6"/>
        <v>3268.5</v>
      </c>
      <c r="R155" s="625">
        <v>60.0</v>
      </c>
      <c r="S155" s="354">
        <v>373.64</v>
      </c>
      <c r="T155" s="321"/>
      <c r="U155" s="321"/>
      <c r="V155" s="321"/>
    </row>
    <row r="156">
      <c r="A156" s="716">
        <v>41429.0</v>
      </c>
      <c r="B156" s="617" t="s">
        <v>517</v>
      </c>
      <c r="C156" s="617" t="s">
        <v>73</v>
      </c>
      <c r="D156" s="617" t="s">
        <v>1739</v>
      </c>
      <c r="E156" s="618"/>
      <c r="F156" s="620">
        <v>0.3</v>
      </c>
      <c r="G156" s="619"/>
      <c r="H156" s="621"/>
      <c r="I156" s="621"/>
      <c r="J156" s="621"/>
      <c r="K156" s="621"/>
      <c r="L156" s="621"/>
      <c r="M156" s="621"/>
      <c r="N156" s="595" t="s">
        <v>1222</v>
      </c>
      <c r="O156" s="595" t="s">
        <v>1740</v>
      </c>
      <c r="P156" s="608"/>
      <c r="Q156" s="612">
        <f t="shared" si="6"/>
        <v>3268.8</v>
      </c>
      <c r="R156" s="337"/>
      <c r="S156" s="321"/>
      <c r="T156" s="321"/>
      <c r="U156" s="321"/>
      <c r="V156" s="321"/>
    </row>
    <row r="157">
      <c r="A157" s="734">
        <v>41430.0</v>
      </c>
      <c r="B157" s="634" t="s">
        <v>73</v>
      </c>
      <c r="C157" s="634" t="s">
        <v>603</v>
      </c>
      <c r="D157" s="634" t="s">
        <v>1267</v>
      </c>
      <c r="E157" s="509"/>
      <c r="F157" s="672"/>
      <c r="G157" s="635">
        <v>0.9</v>
      </c>
      <c r="H157" s="636"/>
      <c r="I157" s="636"/>
      <c r="J157" s="636"/>
      <c r="K157" s="636"/>
      <c r="L157" s="636"/>
      <c r="M157" s="636"/>
      <c r="N157" s="423"/>
      <c r="O157" s="423"/>
      <c r="P157" s="608"/>
      <c r="Q157" s="612">
        <f t="shared" si="6"/>
        <v>3269.7</v>
      </c>
      <c r="R157" s="337"/>
      <c r="S157" s="321"/>
      <c r="T157" s="321"/>
      <c r="U157" s="321"/>
      <c r="V157" s="321"/>
    </row>
    <row r="158">
      <c r="A158" s="509"/>
      <c r="B158" s="634" t="s">
        <v>603</v>
      </c>
      <c r="C158" s="634" t="s">
        <v>197</v>
      </c>
      <c r="D158" s="509"/>
      <c r="E158" s="509"/>
      <c r="F158" s="672"/>
      <c r="G158" s="635">
        <v>0.7</v>
      </c>
      <c r="H158" s="636"/>
      <c r="I158" s="636"/>
      <c r="J158" s="636"/>
      <c r="K158" s="636"/>
      <c r="L158" s="636"/>
      <c r="M158" s="636"/>
      <c r="N158" s="423"/>
      <c r="O158" s="423"/>
      <c r="P158" s="608"/>
      <c r="Q158" s="612">
        <f t="shared" si="6"/>
        <v>3270.4</v>
      </c>
      <c r="R158" s="337"/>
      <c r="S158" s="321"/>
      <c r="T158" s="321"/>
      <c r="U158" s="321"/>
      <c r="V158" s="321"/>
    </row>
    <row r="159">
      <c r="A159" s="509"/>
      <c r="B159" s="634" t="s">
        <v>197</v>
      </c>
      <c r="C159" s="634" t="s">
        <v>598</v>
      </c>
      <c r="D159" s="509"/>
      <c r="E159" s="509"/>
      <c r="F159" s="672"/>
      <c r="G159" s="635">
        <v>1.2</v>
      </c>
      <c r="H159" s="636"/>
      <c r="I159" s="636"/>
      <c r="J159" s="636"/>
      <c r="K159" s="636"/>
      <c r="L159" s="636"/>
      <c r="M159" s="636"/>
      <c r="N159" s="423"/>
      <c r="O159" s="423"/>
      <c r="P159" s="608"/>
      <c r="Q159" s="612">
        <f t="shared" si="6"/>
        <v>3271.6</v>
      </c>
      <c r="R159" s="337"/>
      <c r="S159" s="321"/>
      <c r="T159" s="321"/>
      <c r="U159" s="321"/>
      <c r="V159" s="321"/>
    </row>
    <row r="160">
      <c r="A160" s="509"/>
      <c r="B160" s="634" t="s">
        <v>598</v>
      </c>
      <c r="C160" s="634" t="s">
        <v>197</v>
      </c>
      <c r="D160" s="509"/>
      <c r="E160" s="509"/>
      <c r="F160" s="672"/>
      <c r="G160" s="635">
        <v>1.2</v>
      </c>
      <c r="H160" s="636"/>
      <c r="I160" s="636"/>
      <c r="J160" s="636"/>
      <c r="K160" s="636"/>
      <c r="L160" s="636"/>
      <c r="M160" s="636"/>
      <c r="N160" s="423"/>
      <c r="O160" s="423"/>
      <c r="P160" s="608"/>
      <c r="Q160" s="612">
        <f t="shared" si="6"/>
        <v>3272.8</v>
      </c>
      <c r="R160" s="337"/>
      <c r="S160" s="321"/>
      <c r="T160" s="321"/>
      <c r="U160" s="321"/>
      <c r="V160" s="321"/>
    </row>
    <row r="161">
      <c r="A161" s="734">
        <v>41431.0</v>
      </c>
      <c r="B161" s="634" t="s">
        <v>197</v>
      </c>
      <c r="C161" s="634" t="s">
        <v>603</v>
      </c>
      <c r="D161" s="634" t="s">
        <v>1267</v>
      </c>
      <c r="E161" s="509"/>
      <c r="F161" s="672"/>
      <c r="G161" s="635">
        <v>0.8</v>
      </c>
      <c r="H161" s="636"/>
      <c r="I161" s="636"/>
      <c r="J161" s="636"/>
      <c r="K161" s="636"/>
      <c r="L161" s="636"/>
      <c r="M161" s="636"/>
      <c r="N161" s="423"/>
      <c r="O161" s="423"/>
      <c r="P161" s="608"/>
      <c r="Q161" s="612">
        <f t="shared" si="6"/>
        <v>3273.6</v>
      </c>
      <c r="R161" s="337"/>
      <c r="S161" s="321"/>
      <c r="T161" s="321"/>
      <c r="U161" s="321"/>
      <c r="V161" s="321"/>
    </row>
    <row r="162">
      <c r="A162" s="509"/>
      <c r="B162" s="634" t="s">
        <v>603</v>
      </c>
      <c r="C162" s="634" t="s">
        <v>197</v>
      </c>
      <c r="D162" s="509"/>
      <c r="E162" s="509"/>
      <c r="F162" s="672"/>
      <c r="G162" s="635">
        <v>0.7</v>
      </c>
      <c r="H162" s="636"/>
      <c r="I162" s="636"/>
      <c r="J162" s="636"/>
      <c r="K162" s="636"/>
      <c r="L162" s="636"/>
      <c r="M162" s="636"/>
      <c r="N162" s="423"/>
      <c r="O162" s="423"/>
      <c r="P162" s="608"/>
      <c r="Q162" s="612">
        <f t="shared" si="6"/>
        <v>3274.3</v>
      </c>
      <c r="R162" s="337"/>
      <c r="S162" s="321"/>
      <c r="T162" s="321"/>
      <c r="U162" s="321"/>
      <c r="V162" s="321"/>
    </row>
    <row r="163">
      <c r="A163" s="509"/>
      <c r="B163" s="634" t="s">
        <v>197</v>
      </c>
      <c r="C163" s="634" t="s">
        <v>598</v>
      </c>
      <c r="D163" s="509"/>
      <c r="E163" s="509"/>
      <c r="F163" s="672"/>
      <c r="G163" s="635">
        <v>1.2</v>
      </c>
      <c r="H163" s="636"/>
      <c r="I163" s="636"/>
      <c r="J163" s="636"/>
      <c r="K163" s="636"/>
      <c r="L163" s="636"/>
      <c r="M163" s="636"/>
      <c r="N163" s="423"/>
      <c r="O163" s="423"/>
      <c r="P163" s="608"/>
      <c r="Q163" s="612">
        <f t="shared" si="6"/>
        <v>3275.5</v>
      </c>
      <c r="R163" s="337"/>
      <c r="S163" s="321"/>
      <c r="T163" s="321"/>
      <c r="U163" s="321"/>
      <c r="V163" s="321"/>
    </row>
    <row r="164">
      <c r="A164" s="509"/>
      <c r="B164" s="634" t="s">
        <v>598</v>
      </c>
      <c r="C164" s="634" t="s">
        <v>197</v>
      </c>
      <c r="D164" s="509"/>
      <c r="E164" s="509"/>
      <c r="F164" s="672"/>
      <c r="G164" s="635">
        <v>1.3</v>
      </c>
      <c r="H164" s="636"/>
      <c r="I164" s="637" t="s">
        <v>1741</v>
      </c>
      <c r="J164" s="636"/>
      <c r="K164" s="636"/>
      <c r="L164" s="636"/>
      <c r="M164" s="668" t="s">
        <v>1742</v>
      </c>
      <c r="N164" s="423"/>
      <c r="O164" s="423"/>
      <c r="P164" s="608"/>
      <c r="Q164" s="612">
        <f t="shared" si="6"/>
        <v>3276.8</v>
      </c>
      <c r="R164" s="337"/>
      <c r="S164" s="321"/>
      <c r="T164" s="321"/>
      <c r="U164" s="321"/>
      <c r="V164" s="321"/>
    </row>
    <row r="165">
      <c r="A165" s="509"/>
      <c r="B165" s="634" t="s">
        <v>197</v>
      </c>
      <c r="C165" s="634" t="s">
        <v>73</v>
      </c>
      <c r="D165" s="509"/>
      <c r="E165" s="509"/>
      <c r="F165" s="672"/>
      <c r="G165" s="635">
        <v>0.2</v>
      </c>
      <c r="H165" s="636"/>
      <c r="I165" s="636"/>
      <c r="J165" s="636"/>
      <c r="K165" s="636"/>
      <c r="L165" s="636"/>
      <c r="M165" s="668">
        <v>2514.0</v>
      </c>
      <c r="N165" s="423"/>
      <c r="O165" s="423"/>
      <c r="P165" s="608"/>
      <c r="Q165" s="612">
        <f t="shared" si="6"/>
        <v>3277</v>
      </c>
      <c r="R165" s="337"/>
      <c r="S165" s="321"/>
      <c r="T165" s="321"/>
      <c r="U165" s="321"/>
      <c r="V165" s="321"/>
    </row>
    <row r="166">
      <c r="A166" s="716">
        <v>41437.0</v>
      </c>
      <c r="B166" s="617" t="s">
        <v>73</v>
      </c>
      <c r="C166" s="617" t="s">
        <v>197</v>
      </c>
      <c r="D166" s="617" t="s">
        <v>1222</v>
      </c>
      <c r="E166" s="618"/>
      <c r="F166" s="619"/>
      <c r="G166" s="620">
        <v>0.2</v>
      </c>
      <c r="H166" s="621"/>
      <c r="I166" s="621"/>
      <c r="J166" s="621"/>
      <c r="K166" s="621"/>
      <c r="L166" s="621"/>
      <c r="M166" s="621"/>
      <c r="N166" s="423"/>
      <c r="O166" s="423"/>
      <c r="P166" s="608"/>
      <c r="Q166" s="612">
        <f t="shared" si="6"/>
        <v>3277.2</v>
      </c>
      <c r="R166" s="337"/>
      <c r="S166" s="321"/>
      <c r="T166" s="321"/>
      <c r="U166" s="321"/>
      <c r="V166" s="321"/>
    </row>
    <row r="167">
      <c r="A167" s="618"/>
      <c r="B167" s="617" t="s">
        <v>197</v>
      </c>
      <c r="C167" s="617" t="s">
        <v>527</v>
      </c>
      <c r="D167" s="617" t="s">
        <v>1743</v>
      </c>
      <c r="E167" s="618"/>
      <c r="F167" s="619"/>
      <c r="G167" s="620">
        <v>0.9</v>
      </c>
      <c r="H167" s="621"/>
      <c r="I167" s="621"/>
      <c r="J167" s="621"/>
      <c r="K167" s="621"/>
      <c r="L167" s="621"/>
      <c r="M167" s="621"/>
      <c r="N167" s="423"/>
      <c r="O167" s="423"/>
      <c r="P167" s="608"/>
      <c r="Q167" s="612">
        <f t="shared" si="6"/>
        <v>3278.1</v>
      </c>
      <c r="R167" s="625">
        <v>10.0</v>
      </c>
      <c r="S167" s="354">
        <v>71.5</v>
      </c>
      <c r="T167" s="366">
        <f>S167/R167</f>
        <v>7.15</v>
      </c>
      <c r="U167" s="354">
        <v>5.3</v>
      </c>
      <c r="V167" s="714">
        <f>(T167-U167)*R167</f>
        <v>18.5</v>
      </c>
      <c r="W167" s="640"/>
    </row>
    <row r="168">
      <c r="A168" s="618"/>
      <c r="B168" s="617" t="s">
        <v>527</v>
      </c>
      <c r="C168" s="617" t="s">
        <v>197</v>
      </c>
      <c r="D168" s="618"/>
      <c r="E168" s="618"/>
      <c r="F168" s="619"/>
      <c r="G168" s="620">
        <v>0.9</v>
      </c>
      <c r="H168" s="621"/>
      <c r="I168" s="621"/>
      <c r="J168" s="621"/>
      <c r="K168" s="621"/>
      <c r="L168" s="621"/>
      <c r="M168" s="736" t="s">
        <v>1744</v>
      </c>
      <c r="N168" s="423"/>
      <c r="O168" s="423"/>
      <c r="P168" s="608"/>
      <c r="Q168" s="612">
        <f t="shared" si="6"/>
        <v>3279</v>
      </c>
      <c r="R168" s="337"/>
      <c r="S168" s="321"/>
      <c r="T168" s="321"/>
      <c r="U168" s="321"/>
      <c r="V168" s="321"/>
    </row>
    <row r="169">
      <c r="A169" s="618"/>
      <c r="B169" s="617" t="s">
        <v>197</v>
      </c>
      <c r="C169" s="617" t="s">
        <v>73</v>
      </c>
      <c r="D169" s="618"/>
      <c r="E169" s="618"/>
      <c r="F169" s="619"/>
      <c r="G169" s="620">
        <v>0.2</v>
      </c>
      <c r="H169" s="622">
        <v>1562.0</v>
      </c>
      <c r="I169" s="622">
        <v>30.0</v>
      </c>
      <c r="J169" s="622">
        <v>60.0</v>
      </c>
      <c r="K169" s="621"/>
      <c r="L169" s="621"/>
      <c r="M169" s="736">
        <v>1652.5</v>
      </c>
      <c r="N169" s="595" t="s">
        <v>1222</v>
      </c>
      <c r="O169" s="595">
        <v>325.0</v>
      </c>
      <c r="P169" s="608"/>
      <c r="Q169" s="612">
        <f t="shared" si="6"/>
        <v>3279.2</v>
      </c>
      <c r="R169" s="337"/>
      <c r="S169" s="321"/>
      <c r="T169" s="321"/>
      <c r="U169" s="321"/>
      <c r="V169" s="321"/>
    </row>
    <row r="170">
      <c r="A170" s="359">
        <v>41443.0</v>
      </c>
      <c r="B170" s="354" t="s">
        <v>73</v>
      </c>
      <c r="C170" s="354" t="s">
        <v>752</v>
      </c>
      <c r="D170" s="354" t="s">
        <v>1745</v>
      </c>
      <c r="E170" s="321"/>
      <c r="F170" s="611"/>
      <c r="G170" s="596">
        <v>2.3</v>
      </c>
      <c r="H170" s="365"/>
      <c r="I170" s="365"/>
      <c r="J170" s="365"/>
      <c r="K170" s="365"/>
      <c r="L170" s="365"/>
      <c r="M170" s="737"/>
      <c r="N170" s="423"/>
      <c r="O170" s="423"/>
      <c r="P170" s="608"/>
      <c r="Q170" s="612">
        <f t="shared" si="6"/>
        <v>3281.5</v>
      </c>
      <c r="R170" s="625">
        <v>60.0</v>
      </c>
      <c r="S170" s="354">
        <v>430.4</v>
      </c>
      <c r="T170" s="366">
        <f t="shared" ref="T170:T173" si="7">S170/R170</f>
        <v>7.173333333</v>
      </c>
      <c r="U170" s="354">
        <v>5.3</v>
      </c>
      <c r="V170" s="714">
        <f t="shared" ref="V170:V173" si="8">(T170-U170)*R170</f>
        <v>112.4</v>
      </c>
      <c r="W170" s="640"/>
    </row>
    <row r="171">
      <c r="A171" s="359">
        <v>41444.0</v>
      </c>
      <c r="B171" s="354" t="s">
        <v>752</v>
      </c>
      <c r="C171" s="354" t="s">
        <v>1746</v>
      </c>
      <c r="D171" s="321"/>
      <c r="E171" s="321"/>
      <c r="F171" s="611"/>
      <c r="G171" s="596">
        <v>2.9</v>
      </c>
      <c r="H171" s="365"/>
      <c r="I171" s="365"/>
      <c r="J171" s="365"/>
      <c r="K171" s="365"/>
      <c r="L171" s="365"/>
      <c r="M171" s="365"/>
      <c r="N171" s="423"/>
      <c r="O171" s="423"/>
      <c r="P171" s="608"/>
      <c r="Q171" s="612">
        <f t="shared" si="6"/>
        <v>3284.4</v>
      </c>
      <c r="R171" s="625">
        <v>70.0</v>
      </c>
      <c r="S171" s="354">
        <v>399.41</v>
      </c>
      <c r="T171" s="366">
        <f t="shared" si="7"/>
        <v>5.705857143</v>
      </c>
      <c r="U171" s="354">
        <v>5.3</v>
      </c>
      <c r="V171" s="714">
        <f t="shared" si="8"/>
        <v>28.41</v>
      </c>
      <c r="W171" s="640"/>
    </row>
    <row r="172">
      <c r="A172" s="359">
        <v>41445.0</v>
      </c>
      <c r="B172" s="354" t="s">
        <v>1746</v>
      </c>
      <c r="C172" s="354" t="s">
        <v>1747</v>
      </c>
      <c r="D172" s="321"/>
      <c r="E172" s="321"/>
      <c r="F172" s="611"/>
      <c r="G172" s="596">
        <v>2.5</v>
      </c>
      <c r="H172" s="365"/>
      <c r="I172" s="365"/>
      <c r="J172" s="365"/>
      <c r="K172" s="365"/>
      <c r="L172" s="365"/>
      <c r="M172" s="615" t="s">
        <v>1748</v>
      </c>
      <c r="N172" s="423"/>
      <c r="O172" s="423"/>
      <c r="P172" s="608"/>
      <c r="Q172" s="612">
        <f t="shared" si="6"/>
        <v>3286.9</v>
      </c>
      <c r="R172" s="625">
        <v>75.0</v>
      </c>
      <c r="S172" s="354">
        <v>522.75</v>
      </c>
      <c r="T172" s="366">
        <f t="shared" si="7"/>
        <v>6.97</v>
      </c>
      <c r="U172" s="354">
        <v>5.3</v>
      </c>
      <c r="V172" s="714">
        <f t="shared" si="8"/>
        <v>125.25</v>
      </c>
      <c r="W172" s="640"/>
    </row>
    <row r="173">
      <c r="A173" s="321"/>
      <c r="B173" s="354" t="s">
        <v>1747</v>
      </c>
      <c r="C173" s="354" t="s">
        <v>517</v>
      </c>
      <c r="D173" s="321"/>
      <c r="E173" s="321"/>
      <c r="F173" s="611"/>
      <c r="G173" s="596">
        <v>2.8</v>
      </c>
      <c r="H173" s="369">
        <v>9000.0</v>
      </c>
      <c r="I173" s="365"/>
      <c r="J173" s="369">
        <v>250.0</v>
      </c>
      <c r="K173" s="365"/>
      <c r="L173" s="365"/>
      <c r="M173" s="741">
        <v>9250.0</v>
      </c>
      <c r="N173" s="423"/>
      <c r="O173" s="423"/>
      <c r="P173" s="608"/>
      <c r="Q173" s="612">
        <f t="shared" si="6"/>
        <v>3289.7</v>
      </c>
      <c r="R173" s="625">
        <v>20.0</v>
      </c>
      <c r="S173" s="354">
        <v>124.55</v>
      </c>
      <c r="T173" s="366">
        <f t="shared" si="7"/>
        <v>6.2275</v>
      </c>
      <c r="U173" s="354">
        <v>5.3</v>
      </c>
      <c r="V173" s="714">
        <f t="shared" si="8"/>
        <v>18.55</v>
      </c>
      <c r="W173" s="640"/>
    </row>
    <row r="174">
      <c r="A174" s="735" t="s">
        <v>1749</v>
      </c>
      <c r="B174" s="604"/>
      <c r="C174" s="604"/>
      <c r="D174" s="604"/>
      <c r="E174" s="604"/>
      <c r="F174" s="606"/>
      <c r="G174" s="606"/>
      <c r="H174" s="607"/>
      <c r="I174" s="607"/>
      <c r="J174" s="607"/>
      <c r="K174" s="607"/>
      <c r="L174" s="607"/>
      <c r="M174" s="607"/>
      <c r="N174" s="423"/>
      <c r="O174" s="423"/>
      <c r="P174" s="608"/>
      <c r="Q174" s="612">
        <f t="shared" si="6"/>
        <v>3289.7</v>
      </c>
      <c r="R174" s="337"/>
      <c r="S174" s="321"/>
      <c r="T174" s="321"/>
      <c r="U174" s="321"/>
      <c r="V174" s="321"/>
    </row>
    <row r="175">
      <c r="A175" s="716">
        <v>41467.0</v>
      </c>
      <c r="B175" s="617" t="s">
        <v>517</v>
      </c>
      <c r="C175" s="617" t="s">
        <v>73</v>
      </c>
      <c r="D175" s="617" t="s">
        <v>1750</v>
      </c>
      <c r="E175" s="618"/>
      <c r="F175" s="620">
        <v>0.3</v>
      </c>
      <c r="G175" s="619"/>
      <c r="H175" s="621"/>
      <c r="I175" s="621"/>
      <c r="J175" s="621"/>
      <c r="K175" s="621"/>
      <c r="L175" s="621"/>
      <c r="M175" s="621"/>
      <c r="N175" s="423"/>
      <c r="O175" s="423"/>
      <c r="P175" s="608"/>
      <c r="Q175" s="612">
        <f>Q173+F175+G175</f>
        <v>3290</v>
      </c>
      <c r="R175" s="337"/>
      <c r="S175" s="321"/>
      <c r="T175" s="321"/>
      <c r="U175" s="321"/>
      <c r="V175" s="321"/>
    </row>
    <row r="176">
      <c r="A176" s="359">
        <v>41469.0</v>
      </c>
      <c r="B176" s="354" t="s">
        <v>73</v>
      </c>
      <c r="C176" s="354" t="s">
        <v>552</v>
      </c>
      <c r="D176" s="354" t="s">
        <v>1386</v>
      </c>
      <c r="E176" s="321"/>
      <c r="F176" s="611"/>
      <c r="G176" s="596">
        <v>0.6</v>
      </c>
      <c r="H176" s="365"/>
      <c r="I176" s="365"/>
      <c r="J176" s="365"/>
      <c r="K176" s="365"/>
      <c r="L176" s="365"/>
      <c r="M176" s="365"/>
      <c r="N176" s="595" t="s">
        <v>1222</v>
      </c>
      <c r="O176" s="595">
        <v>325.0</v>
      </c>
      <c r="P176" s="608"/>
      <c r="Q176" s="612">
        <f t="shared" ref="Q176:Q228" si="9">Q175+F176+G176</f>
        <v>3290.6</v>
      </c>
      <c r="R176" s="337"/>
      <c r="S176" s="321"/>
      <c r="T176" s="321"/>
      <c r="U176" s="321"/>
      <c r="V176" s="321"/>
    </row>
    <row r="177">
      <c r="A177" s="321"/>
      <c r="B177" s="354" t="s">
        <v>552</v>
      </c>
      <c r="C177" s="354" t="s">
        <v>727</v>
      </c>
      <c r="D177" s="321"/>
      <c r="E177" s="321"/>
      <c r="F177" s="611"/>
      <c r="G177" s="596">
        <v>1.7</v>
      </c>
      <c r="H177" s="365"/>
      <c r="I177" s="365"/>
      <c r="J177" s="365"/>
      <c r="K177" s="365"/>
      <c r="L177" s="365"/>
      <c r="M177" s="615" t="s">
        <v>1751</v>
      </c>
      <c r="N177" s="423"/>
      <c r="O177" s="423"/>
      <c r="P177" s="608"/>
      <c r="Q177" s="612">
        <f t="shared" si="9"/>
        <v>3292.3</v>
      </c>
      <c r="R177" s="625">
        <v>35.0</v>
      </c>
      <c r="S177" s="354">
        <v>213.15</v>
      </c>
      <c r="T177" s="366">
        <f>S177/R177</f>
        <v>6.09</v>
      </c>
      <c r="U177" s="354">
        <v>5.3</v>
      </c>
      <c r="V177" s="714">
        <f>(T177-U177)*R177</f>
        <v>27.65</v>
      </c>
      <c r="W177" s="640"/>
    </row>
    <row r="178">
      <c r="A178" s="321"/>
      <c r="B178" s="354" t="s">
        <v>727</v>
      </c>
      <c r="C178" s="354" t="s">
        <v>73</v>
      </c>
      <c r="D178" s="321"/>
      <c r="E178" s="321"/>
      <c r="F178" s="611"/>
      <c r="G178" s="596">
        <v>1.5</v>
      </c>
      <c r="H178" s="369">
        <v>2500.0</v>
      </c>
      <c r="I178" s="369">
        <v>30.0</v>
      </c>
      <c r="J178" s="365"/>
      <c r="K178" s="369">
        <v>7.0</v>
      </c>
      <c r="L178" s="365"/>
      <c r="M178" s="615">
        <v>2537.0</v>
      </c>
      <c r="N178" s="423"/>
      <c r="O178" s="423"/>
      <c r="P178" s="608"/>
      <c r="Q178" s="612">
        <f t="shared" si="9"/>
        <v>3293.8</v>
      </c>
      <c r="R178" s="337"/>
      <c r="S178" s="321"/>
      <c r="T178" s="321"/>
      <c r="U178" s="321"/>
      <c r="V178" s="321"/>
    </row>
    <row r="179">
      <c r="A179" s="716">
        <v>41476.0</v>
      </c>
      <c r="B179" s="617" t="s">
        <v>73</v>
      </c>
      <c r="C179" s="617" t="s">
        <v>550</v>
      </c>
      <c r="D179" s="617" t="s">
        <v>1222</v>
      </c>
      <c r="E179" s="618"/>
      <c r="F179" s="619"/>
      <c r="G179" s="620">
        <v>0.7</v>
      </c>
      <c r="H179" s="621"/>
      <c r="I179" s="621"/>
      <c r="J179" s="621"/>
      <c r="K179" s="621"/>
      <c r="L179" s="622" t="s">
        <v>1752</v>
      </c>
      <c r="M179" s="736" t="s">
        <v>1753</v>
      </c>
      <c r="N179" s="595" t="s">
        <v>1222</v>
      </c>
      <c r="O179" s="595">
        <v>325.0</v>
      </c>
      <c r="P179" s="608"/>
      <c r="Q179" s="612">
        <f t="shared" si="9"/>
        <v>3294.5</v>
      </c>
      <c r="R179" s="337"/>
      <c r="S179" s="321"/>
      <c r="T179" s="321"/>
      <c r="U179" s="321"/>
      <c r="V179" s="321"/>
    </row>
    <row r="180">
      <c r="A180" s="618"/>
      <c r="B180" s="617" t="s">
        <v>550</v>
      </c>
      <c r="C180" s="617" t="s">
        <v>73</v>
      </c>
      <c r="D180" s="617" t="s">
        <v>1754</v>
      </c>
      <c r="E180" s="618"/>
      <c r="F180" s="619"/>
      <c r="G180" s="620">
        <v>1.0</v>
      </c>
      <c r="H180" s="622">
        <v>1250.0</v>
      </c>
      <c r="I180" s="621"/>
      <c r="J180" s="621"/>
      <c r="K180" s="622">
        <v>25.0</v>
      </c>
      <c r="L180" s="621"/>
      <c r="M180" s="736">
        <v>2725.0</v>
      </c>
      <c r="N180" s="423"/>
      <c r="O180" s="423"/>
      <c r="P180" s="608"/>
      <c r="Q180" s="612">
        <f t="shared" si="9"/>
        <v>3295.5</v>
      </c>
      <c r="R180" s="337"/>
      <c r="S180" s="321"/>
      <c r="T180" s="321"/>
      <c r="U180" s="321"/>
      <c r="V180" s="321"/>
    </row>
    <row r="181">
      <c r="A181" s="735" t="s">
        <v>1755</v>
      </c>
      <c r="B181" s="604"/>
      <c r="C181" s="604"/>
      <c r="D181" s="604"/>
      <c r="E181" s="604"/>
      <c r="F181" s="606"/>
      <c r="G181" s="606"/>
      <c r="H181" s="607"/>
      <c r="I181" s="607"/>
      <c r="J181" s="607"/>
      <c r="K181" s="607"/>
      <c r="L181" s="607"/>
      <c r="M181" s="607"/>
      <c r="N181" s="423"/>
      <c r="O181" s="423"/>
      <c r="P181" s="608"/>
      <c r="Q181" s="612">
        <f t="shared" si="9"/>
        <v>3295.5</v>
      </c>
      <c r="R181" s="337"/>
      <c r="S181" s="321"/>
      <c r="T181" s="321"/>
      <c r="U181" s="321"/>
      <c r="V181" s="321"/>
    </row>
    <row r="182">
      <c r="A182" s="321"/>
      <c r="B182" s="354" t="s">
        <v>1756</v>
      </c>
      <c r="C182" s="354" t="s">
        <v>517</v>
      </c>
      <c r="D182" s="354" t="s">
        <v>1219</v>
      </c>
      <c r="E182" s="321"/>
      <c r="F182" s="596">
        <v>0.3</v>
      </c>
      <c r="G182" s="611"/>
      <c r="H182" s="365"/>
      <c r="I182" s="365"/>
      <c r="J182" s="365"/>
      <c r="K182" s="365"/>
      <c r="L182" s="365"/>
      <c r="M182" s="365"/>
      <c r="N182" s="423"/>
      <c r="O182" s="423"/>
      <c r="P182" s="608"/>
      <c r="Q182" s="612">
        <f t="shared" si="9"/>
        <v>3295.8</v>
      </c>
      <c r="R182" s="337"/>
      <c r="S182" s="321"/>
      <c r="T182" s="321"/>
      <c r="U182" s="321"/>
      <c r="V182" s="321"/>
    </row>
    <row r="183">
      <c r="A183" s="321"/>
      <c r="B183" s="354" t="s">
        <v>517</v>
      </c>
      <c r="C183" s="354" t="s">
        <v>73</v>
      </c>
      <c r="D183" s="321"/>
      <c r="E183" s="321"/>
      <c r="F183" s="596">
        <v>0.3</v>
      </c>
      <c r="G183" s="611"/>
      <c r="H183" s="365"/>
      <c r="I183" s="365"/>
      <c r="J183" s="365"/>
      <c r="K183" s="365"/>
      <c r="L183" s="365"/>
      <c r="M183" s="365"/>
      <c r="N183" s="423"/>
      <c r="O183" s="423"/>
      <c r="P183" s="608"/>
      <c r="Q183" s="612">
        <f t="shared" si="9"/>
        <v>3296.1</v>
      </c>
      <c r="R183" s="337"/>
      <c r="S183" s="321"/>
      <c r="T183" s="321"/>
      <c r="U183" s="321"/>
      <c r="V183" s="321"/>
    </row>
    <row r="184">
      <c r="A184" s="716">
        <v>41490.0</v>
      </c>
      <c r="B184" s="617" t="s">
        <v>1756</v>
      </c>
      <c r="C184" s="617" t="s">
        <v>1757</v>
      </c>
      <c r="D184" s="617" t="s">
        <v>1222</v>
      </c>
      <c r="E184" s="618"/>
      <c r="F184" s="619"/>
      <c r="G184" s="620">
        <v>2.2</v>
      </c>
      <c r="H184" s="621"/>
      <c r="I184" s="621"/>
      <c r="J184" s="621"/>
      <c r="K184" s="621"/>
      <c r="L184" s="621"/>
      <c r="M184" s="621"/>
      <c r="N184" s="595" t="s">
        <v>1222</v>
      </c>
      <c r="O184" s="595">
        <v>325.0</v>
      </c>
      <c r="P184" s="608"/>
      <c r="Q184" s="612">
        <f t="shared" si="9"/>
        <v>3298.3</v>
      </c>
      <c r="R184" s="337"/>
      <c r="S184" s="321"/>
      <c r="T184" s="321"/>
      <c r="U184" s="321"/>
      <c r="V184" s="321"/>
    </row>
    <row r="185">
      <c r="A185" s="618"/>
      <c r="B185" s="617" t="s">
        <v>1757</v>
      </c>
      <c r="C185" s="617" t="s">
        <v>1579</v>
      </c>
      <c r="D185" s="617" t="s">
        <v>1758</v>
      </c>
      <c r="E185" s="618"/>
      <c r="F185" s="619"/>
      <c r="G185" s="620">
        <v>1.8</v>
      </c>
      <c r="H185" s="621"/>
      <c r="I185" s="621"/>
      <c r="J185" s="621"/>
      <c r="K185" s="621"/>
      <c r="L185" s="621"/>
      <c r="M185" s="621"/>
      <c r="N185" s="423"/>
      <c r="O185" s="423"/>
      <c r="P185" s="608"/>
      <c r="Q185" s="612">
        <f t="shared" si="9"/>
        <v>3300.1</v>
      </c>
      <c r="R185" s="337"/>
      <c r="S185" s="321"/>
      <c r="T185" s="321"/>
      <c r="U185" s="321"/>
      <c r="V185" s="321"/>
    </row>
    <row r="186">
      <c r="A186" s="618"/>
      <c r="B186" s="617" t="s">
        <v>1579</v>
      </c>
      <c r="C186" s="617" t="s">
        <v>73</v>
      </c>
      <c r="D186" s="618"/>
      <c r="E186" s="618"/>
      <c r="F186" s="619"/>
      <c r="G186" s="620">
        <v>1.1</v>
      </c>
      <c r="H186" s="621"/>
      <c r="I186" s="621"/>
      <c r="J186" s="621"/>
      <c r="K186" s="621"/>
      <c r="L186" s="621"/>
      <c r="M186" s="622" t="s">
        <v>1759</v>
      </c>
      <c r="N186" s="423"/>
      <c r="O186" s="423"/>
      <c r="P186" s="608"/>
      <c r="Q186" s="612">
        <f t="shared" si="9"/>
        <v>3301.2</v>
      </c>
      <c r="R186" s="337"/>
      <c r="S186" s="321"/>
      <c r="T186" s="321"/>
      <c r="U186" s="321"/>
      <c r="V186" s="321"/>
    </row>
    <row r="187">
      <c r="A187" s="359">
        <v>41492.0</v>
      </c>
      <c r="B187" s="354" t="s">
        <v>1756</v>
      </c>
      <c r="C187" s="354" t="s">
        <v>197</v>
      </c>
      <c r="D187" s="354" t="s">
        <v>1222</v>
      </c>
      <c r="E187" s="321"/>
      <c r="F187" s="611"/>
      <c r="G187" s="596">
        <v>0.2</v>
      </c>
      <c r="H187" s="365"/>
      <c r="I187" s="365"/>
      <c r="J187" s="365"/>
      <c r="K187" s="365"/>
      <c r="L187" s="365"/>
      <c r="M187" s="365"/>
      <c r="N187" s="595" t="s">
        <v>1222</v>
      </c>
      <c r="O187" s="595">
        <v>325.0</v>
      </c>
      <c r="P187" s="608"/>
      <c r="Q187" s="612">
        <f t="shared" si="9"/>
        <v>3301.4</v>
      </c>
      <c r="R187" s="337"/>
      <c r="S187" s="321"/>
      <c r="T187" s="321"/>
      <c r="U187" s="321"/>
      <c r="V187" s="321"/>
    </row>
    <row r="188">
      <c r="A188" s="321"/>
      <c r="B188" s="354" t="s">
        <v>197</v>
      </c>
      <c r="C188" s="354" t="s">
        <v>1359</v>
      </c>
      <c r="D188" s="354" t="s">
        <v>1760</v>
      </c>
      <c r="E188" s="321"/>
      <c r="F188" s="611"/>
      <c r="G188" s="596">
        <v>0.9</v>
      </c>
      <c r="H188" s="365"/>
      <c r="I188" s="365"/>
      <c r="J188" s="365"/>
      <c r="K188" s="365"/>
      <c r="L188" s="365"/>
      <c r="M188" s="737"/>
      <c r="N188" s="423"/>
      <c r="O188" s="423"/>
      <c r="P188" s="608"/>
      <c r="Q188" s="612">
        <f t="shared" si="9"/>
        <v>3302.3</v>
      </c>
      <c r="R188" s="337"/>
      <c r="S188" s="321"/>
      <c r="T188" s="321"/>
      <c r="U188" s="321"/>
      <c r="V188" s="321"/>
    </row>
    <row r="189">
      <c r="A189" s="321"/>
      <c r="B189" s="354" t="s">
        <v>1359</v>
      </c>
      <c r="C189" s="354" t="s">
        <v>197</v>
      </c>
      <c r="D189" s="321"/>
      <c r="E189" s="321"/>
      <c r="F189" s="611"/>
      <c r="G189" s="596">
        <v>1.1</v>
      </c>
      <c r="H189" s="365"/>
      <c r="I189" s="365"/>
      <c r="J189" s="365"/>
      <c r="K189" s="365"/>
      <c r="L189" s="365"/>
      <c r="M189" s="615" t="s">
        <v>1761</v>
      </c>
      <c r="N189" s="423"/>
      <c r="O189" s="423"/>
      <c r="P189" s="608"/>
      <c r="Q189" s="612">
        <f t="shared" si="9"/>
        <v>3303.4</v>
      </c>
      <c r="R189" s="337"/>
      <c r="S189" s="321"/>
      <c r="T189" s="321"/>
      <c r="U189" s="321"/>
      <c r="V189" s="321"/>
    </row>
    <row r="190">
      <c r="A190" s="321"/>
      <c r="B190" s="354" t="s">
        <v>197</v>
      </c>
      <c r="C190" s="354" t="s">
        <v>73</v>
      </c>
      <c r="D190" s="321"/>
      <c r="E190" s="321"/>
      <c r="F190" s="611"/>
      <c r="G190" s="596">
        <v>0.2</v>
      </c>
      <c r="H190" s="369">
        <v>1625.0</v>
      </c>
      <c r="I190" s="365"/>
      <c r="J190" s="369">
        <v>60.0</v>
      </c>
      <c r="K190" s="365"/>
      <c r="L190" s="365"/>
      <c r="M190" s="615">
        <v>1685.0</v>
      </c>
      <c r="N190" s="423"/>
      <c r="O190" s="423"/>
      <c r="P190" s="608"/>
      <c r="Q190" s="612">
        <f t="shared" si="9"/>
        <v>3303.6</v>
      </c>
      <c r="R190" s="337"/>
      <c r="S190" s="321"/>
      <c r="T190" s="321"/>
      <c r="U190" s="321"/>
      <c r="V190" s="321"/>
    </row>
    <row r="191">
      <c r="A191" s="716">
        <v>41494.0</v>
      </c>
      <c r="B191" s="617" t="s">
        <v>1756</v>
      </c>
      <c r="C191" s="617" t="s">
        <v>1762</v>
      </c>
      <c r="D191" s="617" t="s">
        <v>1763</v>
      </c>
      <c r="E191" s="618"/>
      <c r="F191" s="619"/>
      <c r="G191" s="620">
        <v>1.3</v>
      </c>
      <c r="H191" s="621"/>
      <c r="I191" s="621"/>
      <c r="J191" s="621"/>
      <c r="K191" s="621"/>
      <c r="L191" s="621"/>
      <c r="M191" s="622" t="s">
        <v>1764</v>
      </c>
      <c r="N191" s="423"/>
      <c r="O191" s="423"/>
      <c r="P191" s="608"/>
      <c r="Q191" s="612">
        <f t="shared" si="9"/>
        <v>3304.9</v>
      </c>
      <c r="R191" s="337"/>
      <c r="S191" s="321"/>
      <c r="T191" s="321"/>
      <c r="U191" s="321"/>
      <c r="V191" s="321"/>
    </row>
    <row r="192">
      <c r="A192" s="618"/>
      <c r="B192" s="617" t="s">
        <v>1762</v>
      </c>
      <c r="C192" s="617" t="s">
        <v>73</v>
      </c>
      <c r="D192" s="618"/>
      <c r="E192" s="618"/>
      <c r="F192" s="619"/>
      <c r="G192" s="620">
        <v>1.2</v>
      </c>
      <c r="H192" s="622">
        <v>1560.0</v>
      </c>
      <c r="I192" s="621"/>
      <c r="J192" s="621"/>
      <c r="K192" s="621"/>
      <c r="L192" s="621"/>
      <c r="M192" s="622">
        <v>1560.0</v>
      </c>
      <c r="N192" s="638"/>
      <c r="O192" s="423"/>
      <c r="P192" s="608"/>
      <c r="Q192" s="612">
        <f t="shared" si="9"/>
        <v>3306.1</v>
      </c>
      <c r="R192" s="337"/>
      <c r="S192" s="321"/>
      <c r="T192" s="321"/>
      <c r="U192" s="321"/>
      <c r="V192" s="321"/>
    </row>
    <row r="193">
      <c r="A193" s="359">
        <v>41495.0</v>
      </c>
      <c r="B193" s="354" t="s">
        <v>1765</v>
      </c>
      <c r="C193" s="354" t="s">
        <v>517</v>
      </c>
      <c r="D193" s="373" t="s">
        <v>1222</v>
      </c>
      <c r="E193" s="321"/>
      <c r="F193" s="611"/>
      <c r="G193" s="596">
        <v>0.3</v>
      </c>
      <c r="H193" s="365"/>
      <c r="I193" s="365"/>
      <c r="J193" s="365"/>
      <c r="K193" s="365"/>
      <c r="L193" s="365"/>
      <c r="M193" s="365"/>
      <c r="N193" s="595" t="s">
        <v>1222</v>
      </c>
      <c r="O193" s="595">
        <v>325.0</v>
      </c>
      <c r="P193" s="608"/>
      <c r="Q193" s="612">
        <f t="shared" si="9"/>
        <v>3306.4</v>
      </c>
      <c r="R193" s="625">
        <v>20.0</v>
      </c>
      <c r="S193" s="354">
        <v>119.66</v>
      </c>
      <c r="T193" s="366">
        <f t="shared" ref="T193:T194" si="10">S193/R193</f>
        <v>5.983</v>
      </c>
      <c r="U193" s="354">
        <v>5.3</v>
      </c>
      <c r="V193" s="714">
        <f t="shared" ref="V193:V194" si="11">(T193-U193)*R193</f>
        <v>13.66</v>
      </c>
      <c r="W193" s="640"/>
    </row>
    <row r="194">
      <c r="A194" s="321"/>
      <c r="B194" s="354" t="s">
        <v>517</v>
      </c>
      <c r="C194" s="354" t="s">
        <v>1766</v>
      </c>
      <c r="D194" s="354" t="s">
        <v>1767</v>
      </c>
      <c r="E194" s="321"/>
      <c r="F194" s="611"/>
      <c r="G194" s="596">
        <v>2.0</v>
      </c>
      <c r="H194" s="365"/>
      <c r="I194" s="365"/>
      <c r="J194" s="365"/>
      <c r="K194" s="365"/>
      <c r="L194" s="365"/>
      <c r="M194" s="615" t="s">
        <v>1768</v>
      </c>
      <c r="N194" s="423"/>
      <c r="O194" s="423"/>
      <c r="P194" s="608"/>
      <c r="Q194" s="612">
        <f t="shared" si="9"/>
        <v>3308.4</v>
      </c>
      <c r="R194" s="625">
        <v>0.29</v>
      </c>
      <c r="S194" s="354">
        <v>1.73</v>
      </c>
      <c r="T194" s="366">
        <f t="shared" si="10"/>
        <v>5.965517241</v>
      </c>
      <c r="U194" s="354">
        <v>5.3</v>
      </c>
      <c r="V194" s="714">
        <f t="shared" si="11"/>
        <v>0.193</v>
      </c>
      <c r="W194" s="640"/>
    </row>
    <row r="195">
      <c r="A195" s="321"/>
      <c r="B195" s="354" t="s">
        <v>1766</v>
      </c>
      <c r="C195" s="354" t="s">
        <v>73</v>
      </c>
      <c r="D195" s="321"/>
      <c r="E195" s="321"/>
      <c r="F195" s="611"/>
      <c r="G195" s="596">
        <v>1.8</v>
      </c>
      <c r="H195" s="369">
        <v>2562.0</v>
      </c>
      <c r="I195" s="369">
        <v>20.0</v>
      </c>
      <c r="J195" s="365"/>
      <c r="K195" s="365"/>
      <c r="L195" s="365"/>
      <c r="M195" s="615">
        <v>2582.0</v>
      </c>
      <c r="N195" s="423"/>
      <c r="O195" s="423"/>
      <c r="P195" s="608"/>
      <c r="Q195" s="612">
        <f t="shared" si="9"/>
        <v>3310.2</v>
      </c>
      <c r="R195" s="337"/>
      <c r="S195" s="321"/>
      <c r="T195" s="321"/>
      <c r="U195" s="321"/>
      <c r="V195" s="321"/>
    </row>
    <row r="196">
      <c r="A196" s="716">
        <v>41497.0</v>
      </c>
      <c r="B196" s="617" t="s">
        <v>1756</v>
      </c>
      <c r="C196" s="617" t="s">
        <v>814</v>
      </c>
      <c r="D196" s="617" t="s">
        <v>1222</v>
      </c>
      <c r="E196" s="618"/>
      <c r="F196" s="619"/>
      <c r="G196" s="620">
        <v>1.0</v>
      </c>
      <c r="H196" s="621"/>
      <c r="I196" s="621"/>
      <c r="J196" s="621"/>
      <c r="K196" s="621"/>
      <c r="L196" s="621"/>
      <c r="M196" s="621"/>
      <c r="N196" s="595" t="s">
        <v>1222</v>
      </c>
      <c r="O196" s="595">
        <v>325.0</v>
      </c>
      <c r="P196" s="608"/>
      <c r="Q196" s="612">
        <f t="shared" si="9"/>
        <v>3311.2</v>
      </c>
      <c r="R196" s="625">
        <v>40.0</v>
      </c>
      <c r="S196" s="354">
        <v>288.86</v>
      </c>
      <c r="T196" s="366">
        <f>S196/R196</f>
        <v>7.2215</v>
      </c>
      <c r="U196" s="354">
        <v>5.3</v>
      </c>
      <c r="V196" s="714">
        <f>(T196-U196)*R196</f>
        <v>76.86</v>
      </c>
      <c r="W196" s="640"/>
    </row>
    <row r="197">
      <c r="A197" s="618"/>
      <c r="B197" s="617" t="s">
        <v>814</v>
      </c>
      <c r="C197" s="617" t="s">
        <v>1579</v>
      </c>
      <c r="D197" s="617" t="s">
        <v>1758</v>
      </c>
      <c r="E197" s="618"/>
      <c r="F197" s="619"/>
      <c r="G197" s="620">
        <v>0.1</v>
      </c>
      <c r="H197" s="621"/>
      <c r="I197" s="621"/>
      <c r="J197" s="621"/>
      <c r="K197" s="621"/>
      <c r="L197" s="621"/>
      <c r="M197" s="621"/>
      <c r="N197" s="638"/>
      <c r="O197" s="423"/>
      <c r="P197" s="608"/>
      <c r="Q197" s="612">
        <f t="shared" si="9"/>
        <v>3311.3</v>
      </c>
      <c r="R197" s="337"/>
      <c r="S197" s="321"/>
      <c r="T197" s="321"/>
      <c r="U197" s="321"/>
      <c r="V197" s="321"/>
    </row>
    <row r="198">
      <c r="A198" s="618"/>
      <c r="B198" s="617" t="s">
        <v>1579</v>
      </c>
      <c r="C198" s="617" t="s">
        <v>1757</v>
      </c>
      <c r="D198" s="618"/>
      <c r="E198" s="618"/>
      <c r="F198" s="619"/>
      <c r="G198" s="620">
        <v>1.8</v>
      </c>
      <c r="H198" s="621"/>
      <c r="I198" s="621"/>
      <c r="J198" s="621"/>
      <c r="K198" s="621"/>
      <c r="L198" s="621"/>
      <c r="M198" s="736" t="s">
        <v>1769</v>
      </c>
      <c r="N198" s="423"/>
      <c r="O198" s="423"/>
      <c r="P198" s="608"/>
      <c r="Q198" s="612">
        <f t="shared" si="9"/>
        <v>3313.1</v>
      </c>
      <c r="R198" s="337"/>
      <c r="S198" s="321"/>
      <c r="T198" s="321"/>
      <c r="U198" s="321"/>
      <c r="V198" s="321"/>
    </row>
    <row r="199">
      <c r="A199" s="618"/>
      <c r="B199" s="617" t="s">
        <v>1757</v>
      </c>
      <c r="C199" s="617" t="s">
        <v>73</v>
      </c>
      <c r="D199" s="618"/>
      <c r="E199" s="618"/>
      <c r="F199" s="619"/>
      <c r="G199" s="620">
        <v>2.4</v>
      </c>
      <c r="H199" s="622">
        <v>6412.0</v>
      </c>
      <c r="I199" s="622">
        <v>600.0</v>
      </c>
      <c r="J199" s="621"/>
      <c r="K199" s="622">
        <v>100.0</v>
      </c>
      <c r="L199" s="621"/>
      <c r="M199" s="736">
        <v>7112.0</v>
      </c>
      <c r="N199" s="423"/>
      <c r="O199" s="423"/>
      <c r="P199" s="608"/>
      <c r="Q199" s="612">
        <f t="shared" si="9"/>
        <v>3315.5</v>
      </c>
      <c r="R199" s="337"/>
      <c r="S199" s="321"/>
      <c r="T199" s="321"/>
      <c r="U199" s="321"/>
      <c r="V199" s="321"/>
    </row>
    <row r="200">
      <c r="A200" s="359">
        <v>41498.0</v>
      </c>
      <c r="B200" s="354" t="s">
        <v>1756</v>
      </c>
      <c r="C200" s="354" t="s">
        <v>524</v>
      </c>
      <c r="D200" s="354" t="s">
        <v>1219</v>
      </c>
      <c r="E200" s="321"/>
      <c r="F200" s="611"/>
      <c r="G200" s="596">
        <v>0.3</v>
      </c>
      <c r="H200" s="365"/>
      <c r="I200" s="365"/>
      <c r="J200" s="365"/>
      <c r="K200" s="365"/>
      <c r="L200" s="365"/>
      <c r="M200" s="365"/>
      <c r="N200" s="369" t="s">
        <v>1770</v>
      </c>
      <c r="O200" s="423"/>
      <c r="P200" s="608"/>
      <c r="Q200" s="612">
        <f t="shared" si="9"/>
        <v>3315.8</v>
      </c>
      <c r="R200" s="337"/>
      <c r="S200" s="321"/>
      <c r="T200" s="321"/>
      <c r="U200" s="321"/>
      <c r="V200" s="321"/>
    </row>
    <row r="201">
      <c r="A201" s="321"/>
      <c r="B201" s="354" t="s">
        <v>524</v>
      </c>
      <c r="C201" s="354" t="s">
        <v>1771</v>
      </c>
      <c r="D201" s="354" t="s">
        <v>1772</v>
      </c>
      <c r="E201" s="321"/>
      <c r="F201" s="611"/>
      <c r="G201" s="596">
        <v>2.6</v>
      </c>
      <c r="H201" s="365"/>
      <c r="I201" s="365"/>
      <c r="J201" s="365"/>
      <c r="K201" s="365"/>
      <c r="L201" s="365"/>
      <c r="M201" s="365"/>
      <c r="N201" s="369" t="s">
        <v>1773</v>
      </c>
      <c r="O201" s="423"/>
      <c r="P201" s="608"/>
      <c r="Q201" s="612">
        <f t="shared" si="9"/>
        <v>3318.4</v>
      </c>
      <c r="R201" s="625">
        <v>64.0</v>
      </c>
      <c r="S201" s="354">
        <v>492.07</v>
      </c>
      <c r="T201" s="366">
        <f>S201/R201</f>
        <v>7.68859375</v>
      </c>
      <c r="U201" s="354">
        <v>5.3</v>
      </c>
      <c r="V201" s="714">
        <f>(T201-U201)*R201</f>
        <v>152.87</v>
      </c>
      <c r="W201" s="640"/>
    </row>
    <row r="202">
      <c r="A202" s="734">
        <v>41499.0</v>
      </c>
      <c r="B202" s="634" t="s">
        <v>1771</v>
      </c>
      <c r="C202" s="634" t="s">
        <v>524</v>
      </c>
      <c r="D202" s="509"/>
      <c r="E202" s="509"/>
      <c r="F202" s="672"/>
      <c r="G202" s="635">
        <v>2.0</v>
      </c>
      <c r="H202" s="636"/>
      <c r="I202" s="636"/>
      <c r="J202" s="637">
        <v>120.0</v>
      </c>
      <c r="K202" s="636"/>
      <c r="L202" s="242"/>
      <c r="M202" s="668" t="s">
        <v>1774</v>
      </c>
      <c r="N202" s="369" t="s">
        <v>1775</v>
      </c>
      <c r="O202" s="423"/>
      <c r="P202" s="608"/>
      <c r="Q202" s="612">
        <f t="shared" si="9"/>
        <v>3320.4</v>
      </c>
      <c r="R202" s="337"/>
      <c r="S202" s="321"/>
      <c r="T202" s="321"/>
      <c r="U202" s="321"/>
      <c r="V202" s="321"/>
    </row>
    <row r="203">
      <c r="A203" s="509"/>
      <c r="B203" s="634" t="s">
        <v>524</v>
      </c>
      <c r="C203" s="634" t="s">
        <v>73</v>
      </c>
      <c r="D203" s="509"/>
      <c r="E203" s="509"/>
      <c r="F203" s="672"/>
      <c r="G203" s="635">
        <v>0.1</v>
      </c>
      <c r="H203" s="637">
        <v>2927.49</v>
      </c>
      <c r="I203" s="637">
        <v>150.0</v>
      </c>
      <c r="J203" s="637">
        <v>250.0</v>
      </c>
      <c r="K203" s="637">
        <v>40.0</v>
      </c>
      <c r="L203" s="242"/>
      <c r="M203" s="668">
        <v>3487.49</v>
      </c>
      <c r="N203" s="369" t="s">
        <v>1776</v>
      </c>
      <c r="O203" s="423"/>
      <c r="P203" s="608"/>
      <c r="Q203" s="612">
        <f t="shared" si="9"/>
        <v>3320.5</v>
      </c>
      <c r="R203" s="337"/>
      <c r="S203" s="321"/>
      <c r="T203" s="321"/>
      <c r="U203" s="321"/>
      <c r="V203" s="321"/>
    </row>
    <row r="204">
      <c r="A204" s="729">
        <v>41502.0</v>
      </c>
      <c r="B204" s="659" t="s">
        <v>1756</v>
      </c>
      <c r="C204" s="659" t="s">
        <v>197</v>
      </c>
      <c r="D204" s="659" t="s">
        <v>1225</v>
      </c>
      <c r="E204" s="661"/>
      <c r="F204" s="662"/>
      <c r="G204" s="663">
        <v>0.2</v>
      </c>
      <c r="H204" s="664"/>
      <c r="I204" s="664"/>
      <c r="J204" s="664"/>
      <c r="K204" s="664"/>
      <c r="L204" s="690"/>
      <c r="M204" s="664"/>
      <c r="N204" s="423"/>
      <c r="O204" s="423"/>
      <c r="P204" s="608"/>
      <c r="Q204" s="612">
        <f t="shared" si="9"/>
        <v>3320.7</v>
      </c>
      <c r="R204" s="337"/>
      <c r="S204" s="321"/>
      <c r="T204" s="321"/>
      <c r="U204" s="321"/>
      <c r="V204" s="321"/>
    </row>
    <row r="205">
      <c r="A205" s="661"/>
      <c r="B205" s="659" t="s">
        <v>197</v>
      </c>
      <c r="C205" s="659" t="s">
        <v>1251</v>
      </c>
      <c r="D205" s="659" t="s">
        <v>1654</v>
      </c>
      <c r="E205" s="661"/>
      <c r="F205" s="662"/>
      <c r="G205" s="663">
        <v>2.2</v>
      </c>
      <c r="H205" s="664"/>
      <c r="I205" s="664"/>
      <c r="J205" s="664"/>
      <c r="K205" s="664"/>
      <c r="L205" s="690"/>
      <c r="M205" s="664"/>
      <c r="N205" s="423"/>
      <c r="O205" s="423"/>
      <c r="P205" s="608"/>
      <c r="Q205" s="612">
        <f t="shared" si="9"/>
        <v>3322.9</v>
      </c>
      <c r="R205" s="625">
        <v>40.0</v>
      </c>
      <c r="S205" s="354">
        <v>234.0</v>
      </c>
      <c r="T205" s="354" t="s">
        <v>1777</v>
      </c>
      <c r="U205" s="321"/>
      <c r="V205" s="321"/>
    </row>
    <row r="206">
      <c r="A206" s="661"/>
      <c r="B206" s="659" t="s">
        <v>1251</v>
      </c>
      <c r="C206" s="659" t="s">
        <v>197</v>
      </c>
      <c r="D206" s="661"/>
      <c r="E206" s="661"/>
      <c r="F206" s="662"/>
      <c r="G206" s="663">
        <v>1.8</v>
      </c>
      <c r="H206" s="664"/>
      <c r="I206" s="690"/>
      <c r="J206" s="664"/>
      <c r="K206" s="664"/>
      <c r="L206" s="664"/>
      <c r="M206" s="742" t="s">
        <v>1778</v>
      </c>
      <c r="N206" s="423"/>
      <c r="O206" s="423"/>
      <c r="P206" s="608"/>
      <c r="Q206" s="612">
        <f t="shared" si="9"/>
        <v>3324.7</v>
      </c>
      <c r="R206" s="337"/>
      <c r="S206" s="321"/>
      <c r="T206" s="321"/>
      <c r="U206" s="321"/>
      <c r="V206" s="321"/>
    </row>
    <row r="207">
      <c r="A207" s="661"/>
      <c r="B207" s="659" t="s">
        <v>197</v>
      </c>
      <c r="C207" s="659" t="s">
        <v>73</v>
      </c>
      <c r="D207" s="661"/>
      <c r="E207" s="661"/>
      <c r="F207" s="662"/>
      <c r="G207" s="663">
        <v>0.2</v>
      </c>
      <c r="H207" s="693">
        <v>2750.0</v>
      </c>
      <c r="I207" s="660">
        <v>40.0</v>
      </c>
      <c r="J207" s="664"/>
      <c r="K207" s="664"/>
      <c r="L207" s="664"/>
      <c r="M207" s="742">
        <v>2790.0</v>
      </c>
      <c r="N207" s="423"/>
      <c r="O207" s="423"/>
      <c r="P207" s="608"/>
      <c r="Q207" s="612">
        <f t="shared" si="9"/>
        <v>3324.9</v>
      </c>
      <c r="R207" s="337"/>
      <c r="S207" s="321"/>
      <c r="T207" s="321"/>
      <c r="U207" s="321"/>
      <c r="V207" s="321"/>
    </row>
    <row r="208">
      <c r="A208" s="734">
        <v>41504.0</v>
      </c>
      <c r="B208" s="634" t="s">
        <v>1756</v>
      </c>
      <c r="C208" s="634" t="s">
        <v>644</v>
      </c>
      <c r="D208" s="634" t="s">
        <v>1779</v>
      </c>
      <c r="E208" s="509"/>
      <c r="F208" s="672"/>
      <c r="G208" s="635">
        <v>1.0</v>
      </c>
      <c r="H208" s="636"/>
      <c r="I208" s="242"/>
      <c r="J208" s="636"/>
      <c r="K208" s="636"/>
      <c r="L208" s="636"/>
      <c r="M208" s="636"/>
      <c r="N208" s="423"/>
      <c r="O208" s="423"/>
      <c r="P208" s="608"/>
      <c r="Q208" s="612">
        <f t="shared" si="9"/>
        <v>3325.9</v>
      </c>
      <c r="R208" s="337"/>
      <c r="S208" s="321"/>
      <c r="T208" s="321"/>
      <c r="U208" s="321"/>
      <c r="V208" s="321"/>
    </row>
    <row r="209">
      <c r="A209" s="509"/>
      <c r="B209" s="634" t="s">
        <v>644</v>
      </c>
      <c r="C209" s="634" t="s">
        <v>561</v>
      </c>
      <c r="D209" s="509"/>
      <c r="E209" s="509"/>
      <c r="F209" s="672"/>
      <c r="G209" s="635">
        <v>1.5</v>
      </c>
      <c r="H209" s="636"/>
      <c r="I209" s="242"/>
      <c r="J209" s="636"/>
      <c r="K209" s="636"/>
      <c r="L209" s="636"/>
      <c r="M209" s="668" t="s">
        <v>1780</v>
      </c>
      <c r="N209" s="423"/>
      <c r="O209" s="423"/>
      <c r="P209" s="608"/>
      <c r="Q209" s="612">
        <f t="shared" si="9"/>
        <v>3327.4</v>
      </c>
      <c r="R209" s="337"/>
      <c r="S209" s="321"/>
      <c r="T209" s="321"/>
      <c r="U209" s="321"/>
      <c r="V209" s="321"/>
    </row>
    <row r="210">
      <c r="A210" s="509"/>
      <c r="B210" s="634" t="s">
        <v>561</v>
      </c>
      <c r="C210" s="634" t="s">
        <v>73</v>
      </c>
      <c r="D210" s="509"/>
      <c r="E210" s="509"/>
      <c r="F210" s="672"/>
      <c r="G210" s="635">
        <v>0.6</v>
      </c>
      <c r="H210" s="637">
        <v>2000.0</v>
      </c>
      <c r="I210" s="636"/>
      <c r="J210" s="636"/>
      <c r="K210" s="637">
        <v>53.24</v>
      </c>
      <c r="L210" s="636"/>
      <c r="M210" s="668">
        <v>2053.24</v>
      </c>
      <c r="N210" s="423"/>
      <c r="O210" s="423"/>
      <c r="P210" s="608"/>
      <c r="Q210" s="612">
        <f t="shared" si="9"/>
        <v>3328</v>
      </c>
      <c r="R210" s="337"/>
      <c r="S210" s="321"/>
      <c r="T210" s="321"/>
      <c r="U210" s="321"/>
      <c r="V210" s="321"/>
    </row>
    <row r="211">
      <c r="A211" s="716">
        <v>41507.0</v>
      </c>
      <c r="B211" s="617" t="s">
        <v>1756</v>
      </c>
      <c r="C211" s="617" t="s">
        <v>551</v>
      </c>
      <c r="D211" s="617" t="s">
        <v>1219</v>
      </c>
      <c r="E211" s="618"/>
      <c r="F211" s="619"/>
      <c r="G211" s="620">
        <v>0.7</v>
      </c>
      <c r="H211" s="621"/>
      <c r="I211" s="621"/>
      <c r="J211" s="621"/>
      <c r="K211" s="621"/>
      <c r="L211" s="621"/>
      <c r="M211" s="621"/>
      <c r="N211" s="423"/>
      <c r="O211" s="423"/>
      <c r="P211" s="608"/>
      <c r="Q211" s="612">
        <f t="shared" si="9"/>
        <v>3328.7</v>
      </c>
      <c r="R211" s="337"/>
      <c r="S211" s="321"/>
      <c r="T211" s="321"/>
      <c r="U211" s="321"/>
      <c r="V211" s="321"/>
    </row>
    <row r="212">
      <c r="A212" s="618"/>
      <c r="B212" s="617" t="s">
        <v>551</v>
      </c>
      <c r="C212" s="617" t="s">
        <v>529</v>
      </c>
      <c r="D212" s="617" t="s">
        <v>1781</v>
      </c>
      <c r="E212" s="618"/>
      <c r="F212" s="619"/>
      <c r="G212" s="620">
        <v>1.1</v>
      </c>
      <c r="H212" s="621"/>
      <c r="I212" s="621"/>
      <c r="J212" s="621"/>
      <c r="K212" s="621"/>
      <c r="L212" s="621"/>
      <c r="M212" s="622" t="s">
        <v>1782</v>
      </c>
      <c r="N212" s="423"/>
      <c r="O212" s="423"/>
      <c r="P212" s="608"/>
      <c r="Q212" s="612">
        <f t="shared" si="9"/>
        <v>3329.8</v>
      </c>
      <c r="R212" s="625">
        <v>12.0</v>
      </c>
      <c r="S212" s="354">
        <v>89.96</v>
      </c>
      <c r="T212" s="366">
        <f>S212/R212</f>
        <v>7.496666667</v>
      </c>
      <c r="U212" s="354">
        <v>5.3</v>
      </c>
      <c r="V212" s="714">
        <f>(T212-U212)*R212</f>
        <v>26.36</v>
      </c>
      <c r="W212" s="640"/>
    </row>
    <row r="213">
      <c r="A213" s="618"/>
      <c r="B213" s="617" t="s">
        <v>529</v>
      </c>
      <c r="C213" s="617" t="s">
        <v>73</v>
      </c>
      <c r="D213" s="618"/>
      <c r="E213" s="618"/>
      <c r="F213" s="619"/>
      <c r="G213" s="620">
        <v>0.7</v>
      </c>
      <c r="H213" s="622">
        <v>1543.75</v>
      </c>
      <c r="I213" s="622">
        <v>45.0</v>
      </c>
      <c r="J213" s="621"/>
      <c r="K213" s="622">
        <v>5.0</v>
      </c>
      <c r="L213" s="621"/>
      <c r="M213" s="622">
        <v>1593.75</v>
      </c>
      <c r="N213" s="423"/>
      <c r="O213" s="423"/>
      <c r="P213" s="608"/>
      <c r="Q213" s="612">
        <f t="shared" si="9"/>
        <v>3330.5</v>
      </c>
      <c r="R213" s="337"/>
      <c r="S213" s="321"/>
      <c r="T213" s="321"/>
      <c r="U213" s="321"/>
      <c r="V213" s="321"/>
    </row>
    <row r="214">
      <c r="A214" s="734">
        <v>41507.0</v>
      </c>
      <c r="B214" s="634" t="s">
        <v>73</v>
      </c>
      <c r="C214" s="634" t="s">
        <v>197</v>
      </c>
      <c r="D214" s="634" t="s">
        <v>1222</v>
      </c>
      <c r="E214" s="509"/>
      <c r="F214" s="672"/>
      <c r="G214" s="635">
        <v>4.0</v>
      </c>
      <c r="H214" s="636"/>
      <c r="I214" s="636"/>
      <c r="J214" s="636"/>
      <c r="K214" s="636"/>
      <c r="L214" s="636"/>
      <c r="M214" s="636"/>
      <c r="N214" s="595" t="s">
        <v>1222</v>
      </c>
      <c r="O214" s="595">
        <v>325.0</v>
      </c>
      <c r="P214" s="608"/>
      <c r="Q214" s="612">
        <f t="shared" si="9"/>
        <v>3334.5</v>
      </c>
      <c r="R214" s="337"/>
      <c r="S214" s="321"/>
      <c r="T214" s="321"/>
      <c r="U214" s="321"/>
      <c r="V214" s="321"/>
    </row>
    <row r="215">
      <c r="A215" s="509"/>
      <c r="B215" s="634" t="s">
        <v>197</v>
      </c>
      <c r="C215" s="634" t="s">
        <v>603</v>
      </c>
      <c r="D215" s="634" t="s">
        <v>1783</v>
      </c>
      <c r="E215" s="509"/>
      <c r="F215" s="672"/>
      <c r="G215" s="672"/>
      <c r="H215" s="636"/>
      <c r="I215" s="636"/>
      <c r="J215" s="636"/>
      <c r="K215" s="636"/>
      <c r="L215" s="636"/>
      <c r="M215" s="636"/>
      <c r="N215" s="423"/>
      <c r="O215" s="423"/>
      <c r="P215" s="608"/>
      <c r="Q215" s="612">
        <f t="shared" si="9"/>
        <v>3334.5</v>
      </c>
      <c r="R215" s="337"/>
      <c r="S215" s="321"/>
      <c r="T215" s="321"/>
      <c r="U215" s="321"/>
      <c r="V215" s="321"/>
    </row>
    <row r="216">
      <c r="A216" s="509"/>
      <c r="B216" s="634" t="s">
        <v>603</v>
      </c>
      <c r="C216" s="634" t="s">
        <v>197</v>
      </c>
      <c r="D216" s="509"/>
      <c r="E216" s="509"/>
      <c r="F216" s="672"/>
      <c r="G216" s="672"/>
      <c r="H216" s="636"/>
      <c r="I216" s="636"/>
      <c r="J216" s="636"/>
      <c r="K216" s="636"/>
      <c r="L216" s="636"/>
      <c r="M216" s="636"/>
      <c r="N216" s="423"/>
      <c r="O216" s="423"/>
      <c r="P216" s="608"/>
      <c r="Q216" s="612">
        <f t="shared" si="9"/>
        <v>3334.5</v>
      </c>
      <c r="R216" s="337"/>
      <c r="S216" s="321"/>
      <c r="T216" s="321"/>
      <c r="U216" s="321"/>
      <c r="V216" s="321"/>
    </row>
    <row r="217">
      <c r="A217" s="509"/>
      <c r="B217" s="634" t="s">
        <v>197</v>
      </c>
      <c r="C217" s="634" t="s">
        <v>598</v>
      </c>
      <c r="D217" s="509"/>
      <c r="E217" s="509"/>
      <c r="F217" s="672"/>
      <c r="G217" s="672"/>
      <c r="H217" s="637" t="s">
        <v>1784</v>
      </c>
      <c r="I217" s="636"/>
      <c r="J217" s="636"/>
      <c r="K217" s="636"/>
      <c r="L217" s="636"/>
      <c r="M217" s="636"/>
      <c r="N217" s="423"/>
      <c r="O217" s="423"/>
      <c r="P217" s="608"/>
      <c r="Q217" s="612">
        <f t="shared" si="9"/>
        <v>3334.5</v>
      </c>
      <c r="R217" s="337"/>
      <c r="S217" s="321"/>
      <c r="T217" s="321"/>
      <c r="U217" s="321"/>
      <c r="V217" s="321"/>
    </row>
    <row r="218">
      <c r="A218" s="509"/>
      <c r="B218" s="634" t="s">
        <v>598</v>
      </c>
      <c r="C218" s="634" t="s">
        <v>197</v>
      </c>
      <c r="D218" s="509"/>
      <c r="E218" s="509"/>
      <c r="F218" s="672"/>
      <c r="G218" s="672"/>
      <c r="H218" s="636"/>
      <c r="I218" s="636"/>
      <c r="J218" s="636"/>
      <c r="K218" s="636"/>
      <c r="L218" s="636"/>
      <c r="M218" s="636"/>
      <c r="N218" s="423"/>
      <c r="O218" s="423"/>
      <c r="P218" s="608"/>
      <c r="Q218" s="612">
        <f t="shared" si="9"/>
        <v>3334.5</v>
      </c>
      <c r="R218" s="337"/>
      <c r="S218" s="321"/>
      <c r="T218" s="321"/>
      <c r="U218" s="321"/>
      <c r="V218" s="321"/>
    </row>
    <row r="219">
      <c r="A219" s="359">
        <v>41508.0</v>
      </c>
      <c r="B219" s="354" t="s">
        <v>1785</v>
      </c>
      <c r="C219" s="321"/>
      <c r="D219" s="354" t="s">
        <v>1786</v>
      </c>
      <c r="E219" s="321"/>
      <c r="F219" s="611"/>
      <c r="G219" s="596">
        <v>3.8</v>
      </c>
      <c r="H219" s="365"/>
      <c r="I219" s="365"/>
      <c r="J219" s="365"/>
      <c r="K219" s="365"/>
      <c r="L219" s="365"/>
      <c r="M219" s="369" t="s">
        <v>1787</v>
      </c>
      <c r="N219" s="423"/>
      <c r="O219" s="423"/>
      <c r="P219" s="608"/>
      <c r="Q219" s="612">
        <f t="shared" si="9"/>
        <v>3338.3</v>
      </c>
      <c r="R219" s="337"/>
      <c r="S219" s="321"/>
      <c r="T219" s="321"/>
      <c r="U219" s="321"/>
      <c r="V219" s="321"/>
    </row>
    <row r="220">
      <c r="A220" s="359">
        <v>41509.0</v>
      </c>
      <c r="B220" s="354" t="s">
        <v>1785</v>
      </c>
      <c r="C220" s="321"/>
      <c r="D220" s="354" t="s">
        <v>1788</v>
      </c>
      <c r="E220" s="321"/>
      <c r="F220" s="611"/>
      <c r="G220" s="596">
        <v>3.8</v>
      </c>
      <c r="H220" s="365"/>
      <c r="I220" s="369" t="s">
        <v>1789</v>
      </c>
      <c r="J220" s="365"/>
      <c r="K220" s="365"/>
      <c r="L220" s="365"/>
      <c r="M220" s="615">
        <v>3930.0</v>
      </c>
      <c r="N220" s="423"/>
      <c r="O220" s="423"/>
      <c r="P220" s="608"/>
      <c r="Q220" s="612">
        <f t="shared" si="9"/>
        <v>3342.1</v>
      </c>
      <c r="R220" s="337"/>
      <c r="S220" s="321"/>
      <c r="T220" s="321"/>
      <c r="U220" s="321"/>
      <c r="V220" s="321"/>
    </row>
    <row r="221">
      <c r="A221" s="716">
        <v>41510.0</v>
      </c>
      <c r="B221" s="617" t="s">
        <v>197</v>
      </c>
      <c r="C221" s="617" t="s">
        <v>517</v>
      </c>
      <c r="D221" s="617" t="s">
        <v>1790</v>
      </c>
      <c r="E221" s="618"/>
      <c r="F221" s="620">
        <v>0.2</v>
      </c>
      <c r="G221" s="620">
        <v>0.3</v>
      </c>
      <c r="H221" s="621"/>
      <c r="I221" s="621"/>
      <c r="J221" s="621"/>
      <c r="K221" s="621"/>
      <c r="L221" s="621"/>
      <c r="M221" s="621"/>
      <c r="N221" s="423"/>
      <c r="O221" s="423"/>
      <c r="P221" s="608"/>
      <c r="Q221" s="612">
        <f t="shared" si="9"/>
        <v>3342.6</v>
      </c>
      <c r="R221" s="337"/>
      <c r="S221" s="321"/>
      <c r="T221" s="321"/>
      <c r="U221" s="321"/>
      <c r="V221" s="321"/>
    </row>
    <row r="222">
      <c r="A222" s="733">
        <v>41514.0</v>
      </c>
      <c r="B222" s="643" t="s">
        <v>517</v>
      </c>
      <c r="C222" s="643" t="s">
        <v>73</v>
      </c>
      <c r="D222" s="643" t="s">
        <v>1791</v>
      </c>
      <c r="E222" s="644"/>
      <c r="F222" s="646">
        <v>0.3</v>
      </c>
      <c r="G222" s="645"/>
      <c r="H222" s="647"/>
      <c r="I222" s="647"/>
      <c r="J222" s="647"/>
      <c r="K222" s="647"/>
      <c r="L222" s="647"/>
      <c r="M222" s="647"/>
      <c r="N222" s="423"/>
      <c r="O222" s="423"/>
      <c r="P222" s="608"/>
      <c r="Q222" s="612">
        <f t="shared" si="9"/>
        <v>3342.9</v>
      </c>
      <c r="R222" s="337"/>
      <c r="S222" s="321"/>
      <c r="T222" s="321"/>
      <c r="U222" s="321"/>
      <c r="V222" s="321"/>
    </row>
    <row r="223">
      <c r="A223" s="743"/>
      <c r="B223" s="744" t="s">
        <v>73</v>
      </c>
      <c r="C223" s="744" t="s">
        <v>197</v>
      </c>
      <c r="D223" s="743"/>
      <c r="E223" s="743"/>
      <c r="F223" s="745"/>
      <c r="G223" s="746">
        <v>0.2</v>
      </c>
      <c r="H223" s="747"/>
      <c r="I223" s="747"/>
      <c r="J223" s="747"/>
      <c r="K223" s="747"/>
      <c r="L223" s="747"/>
      <c r="M223" s="747"/>
      <c r="N223" s="423"/>
      <c r="O223" s="423"/>
      <c r="P223" s="608"/>
      <c r="Q223" s="612">
        <f t="shared" si="9"/>
        <v>3343.1</v>
      </c>
      <c r="R223" s="337"/>
      <c r="S223" s="321"/>
      <c r="T223" s="321"/>
      <c r="U223" s="321"/>
      <c r="V223" s="321"/>
    </row>
    <row r="224">
      <c r="A224" s="743"/>
      <c r="B224" s="744" t="s">
        <v>197</v>
      </c>
      <c r="C224" s="744" t="s">
        <v>1792</v>
      </c>
      <c r="D224" s="743"/>
      <c r="E224" s="743"/>
      <c r="F224" s="745"/>
      <c r="G224" s="746">
        <v>0.3</v>
      </c>
      <c r="H224" s="747"/>
      <c r="I224" s="747"/>
      <c r="J224" s="747"/>
      <c r="K224" s="747"/>
      <c r="L224" s="747"/>
      <c r="M224" s="747"/>
      <c r="N224" s="423"/>
      <c r="O224" s="423"/>
      <c r="P224" s="608"/>
      <c r="Q224" s="612">
        <f t="shared" si="9"/>
        <v>3343.4</v>
      </c>
      <c r="R224" s="337"/>
      <c r="S224" s="321"/>
      <c r="T224" s="321"/>
      <c r="U224" s="321"/>
      <c r="V224" s="321"/>
    </row>
    <row r="225">
      <c r="A225" s="743"/>
      <c r="B225" s="744" t="s">
        <v>1792</v>
      </c>
      <c r="C225" s="744" t="s">
        <v>1251</v>
      </c>
      <c r="D225" s="748"/>
      <c r="E225" s="743"/>
      <c r="F225" s="745"/>
      <c r="G225" s="746">
        <v>2.0</v>
      </c>
      <c r="H225" s="747"/>
      <c r="I225" s="749" t="s">
        <v>1793</v>
      </c>
      <c r="J225" s="747"/>
      <c r="K225" s="747"/>
      <c r="L225" s="747"/>
      <c r="M225" s="747"/>
      <c r="N225" s="423"/>
      <c r="O225" s="423"/>
      <c r="P225" s="608"/>
      <c r="Q225" s="612">
        <f t="shared" si="9"/>
        <v>3345.4</v>
      </c>
      <c r="R225" s="337"/>
      <c r="S225" s="321"/>
      <c r="T225" s="321"/>
      <c r="U225" s="321"/>
      <c r="V225" s="321"/>
    </row>
    <row r="226">
      <c r="A226" s="743"/>
      <c r="B226" s="744" t="s">
        <v>1251</v>
      </c>
      <c r="C226" s="744" t="s">
        <v>197</v>
      </c>
      <c r="D226" s="743"/>
      <c r="E226" s="743"/>
      <c r="F226" s="745"/>
      <c r="G226" s="746">
        <v>1.9</v>
      </c>
      <c r="H226" s="747"/>
      <c r="I226" s="747"/>
      <c r="J226" s="747"/>
      <c r="K226" s="747"/>
      <c r="L226" s="747"/>
      <c r="M226" s="747"/>
      <c r="N226" s="423"/>
      <c r="O226" s="423"/>
      <c r="P226" s="608"/>
      <c r="Q226" s="612">
        <f t="shared" si="9"/>
        <v>3347.3</v>
      </c>
      <c r="R226" s="337"/>
      <c r="S226" s="321"/>
      <c r="T226" s="321"/>
      <c r="U226" s="321"/>
      <c r="V226" s="321"/>
    </row>
    <row r="227">
      <c r="A227" s="750">
        <v>41515.0</v>
      </c>
      <c r="B227" s="744" t="s">
        <v>1794</v>
      </c>
      <c r="C227" s="744" t="s">
        <v>1795</v>
      </c>
      <c r="D227" s="744" t="s">
        <v>1796</v>
      </c>
      <c r="E227" s="743"/>
      <c r="F227" s="745"/>
      <c r="G227" s="746">
        <v>3.8</v>
      </c>
      <c r="H227" s="747"/>
      <c r="I227" s="747"/>
      <c r="J227" s="747"/>
      <c r="K227" s="747"/>
      <c r="L227" s="747"/>
      <c r="M227" s="749" t="s">
        <v>1797</v>
      </c>
      <c r="N227" s="423"/>
      <c r="O227" s="423"/>
      <c r="P227" s="608"/>
      <c r="Q227" s="612">
        <f t="shared" si="9"/>
        <v>3351.1</v>
      </c>
      <c r="R227" s="337"/>
      <c r="S227" s="321"/>
      <c r="T227" s="321"/>
      <c r="U227" s="321"/>
      <c r="V227" s="321"/>
    </row>
    <row r="228">
      <c r="A228" s="750">
        <v>41516.0</v>
      </c>
      <c r="B228" s="744" t="s">
        <v>1798</v>
      </c>
      <c r="C228" s="743"/>
      <c r="D228" s="744" t="s">
        <v>1796</v>
      </c>
      <c r="E228" s="743"/>
      <c r="F228" s="745"/>
      <c r="G228" s="746">
        <v>1.5</v>
      </c>
      <c r="H228" s="747"/>
      <c r="I228" s="747"/>
      <c r="J228" s="747"/>
      <c r="K228" s="747"/>
      <c r="L228" s="747"/>
      <c r="M228" s="751">
        <v>3090.0</v>
      </c>
      <c r="N228" s="423"/>
      <c r="O228" s="423"/>
      <c r="P228" s="608"/>
      <c r="Q228" s="612">
        <f t="shared" si="9"/>
        <v>3352.6</v>
      </c>
      <c r="R228" s="337"/>
      <c r="S228" s="321"/>
      <c r="T228" s="321"/>
      <c r="U228" s="321"/>
      <c r="V228" s="321"/>
    </row>
    <row r="229">
      <c r="A229" s="735" t="s">
        <v>1799</v>
      </c>
      <c r="B229" s="604"/>
      <c r="C229" s="604"/>
      <c r="D229" s="605"/>
      <c r="E229" s="604"/>
      <c r="F229" s="606"/>
      <c r="G229" s="606"/>
      <c r="H229" s="607"/>
      <c r="I229" s="607"/>
      <c r="J229" s="607"/>
      <c r="K229" s="607"/>
      <c r="L229" s="607"/>
      <c r="M229" s="607"/>
      <c r="N229" s="423"/>
      <c r="O229" s="423"/>
      <c r="P229" s="608"/>
      <c r="Q229" s="612"/>
      <c r="R229" s="337"/>
      <c r="S229" s="321"/>
      <c r="T229" s="321"/>
      <c r="U229" s="321"/>
      <c r="V229" s="321"/>
    </row>
    <row r="230">
      <c r="A230" s="752">
        <v>41521.0</v>
      </c>
      <c r="B230" s="753" t="s">
        <v>197</v>
      </c>
      <c r="C230" s="753" t="s">
        <v>1251</v>
      </c>
      <c r="D230" s="753" t="s">
        <v>1800</v>
      </c>
      <c r="E230" s="754"/>
      <c r="F230" s="755"/>
      <c r="G230" s="756">
        <v>4.1</v>
      </c>
      <c r="H230" s="757"/>
      <c r="I230" s="757"/>
      <c r="J230" s="757"/>
      <c r="K230" s="757"/>
      <c r="L230" s="757"/>
      <c r="M230" s="758" t="s">
        <v>1801</v>
      </c>
      <c r="N230" s="595" t="s">
        <v>1252</v>
      </c>
      <c r="O230" s="423"/>
      <c r="P230" s="608"/>
      <c r="Q230" s="612">
        <f>Q228+F230+G230</f>
        <v>3356.7</v>
      </c>
      <c r="R230" s="337"/>
      <c r="S230" s="321"/>
      <c r="T230" s="321"/>
      <c r="U230" s="321"/>
      <c r="V230" s="321"/>
    </row>
    <row r="231">
      <c r="A231" s="759">
        <v>41522.0</v>
      </c>
      <c r="B231" s="760" t="s">
        <v>197</v>
      </c>
      <c r="C231" s="760" t="s">
        <v>1622</v>
      </c>
      <c r="D231" s="760" t="s">
        <v>1802</v>
      </c>
      <c r="E231" s="761"/>
      <c r="F231" s="762"/>
      <c r="G231" s="763">
        <v>1.0</v>
      </c>
      <c r="H231" s="764"/>
      <c r="I231" s="764"/>
      <c r="J231" s="764"/>
      <c r="K231" s="764"/>
      <c r="L231" s="764"/>
      <c r="M231" s="764"/>
      <c r="N231" s="423"/>
      <c r="O231" s="423"/>
      <c r="P231" s="608"/>
      <c r="Q231" s="612">
        <f t="shared" ref="Q231:Q243" si="12">Q230+F231+G231</f>
        <v>3357.7</v>
      </c>
      <c r="R231" s="337"/>
      <c r="S231" s="321"/>
      <c r="T231" s="321"/>
      <c r="U231" s="321"/>
      <c r="V231" s="321"/>
    </row>
    <row r="232">
      <c r="A232" s="759">
        <v>41522.0</v>
      </c>
      <c r="B232" s="760" t="s">
        <v>1622</v>
      </c>
      <c r="C232" s="760" t="s">
        <v>197</v>
      </c>
      <c r="D232" s="761"/>
      <c r="E232" s="761"/>
      <c r="F232" s="762"/>
      <c r="G232" s="763">
        <v>0.8</v>
      </c>
      <c r="H232" s="764"/>
      <c r="I232" s="764"/>
      <c r="J232" s="764"/>
      <c r="K232" s="764"/>
      <c r="L232" s="764"/>
      <c r="M232" s="764"/>
      <c r="N232" s="423"/>
      <c r="O232" s="423"/>
      <c r="P232" s="608"/>
      <c r="Q232" s="612">
        <f t="shared" si="12"/>
        <v>3358.5</v>
      </c>
      <c r="R232" s="337"/>
      <c r="S232" s="321"/>
      <c r="T232" s="321"/>
      <c r="U232" s="321"/>
      <c r="V232" s="321"/>
    </row>
    <row r="233">
      <c r="A233" s="752">
        <v>41522.0</v>
      </c>
      <c r="B233" s="753" t="s">
        <v>197</v>
      </c>
      <c r="C233" s="753" t="s">
        <v>1251</v>
      </c>
      <c r="D233" s="753" t="s">
        <v>1803</v>
      </c>
      <c r="E233" s="754"/>
      <c r="F233" s="755"/>
      <c r="G233" s="756">
        <v>3.9</v>
      </c>
      <c r="H233" s="757"/>
      <c r="I233" s="757"/>
      <c r="J233" s="757"/>
      <c r="K233" s="757"/>
      <c r="L233" s="757"/>
      <c r="M233" s="758" t="s">
        <v>1801</v>
      </c>
      <c r="N233" s="595" t="s">
        <v>1252</v>
      </c>
      <c r="O233" s="423"/>
      <c r="P233" s="608"/>
      <c r="Q233" s="612">
        <f t="shared" si="12"/>
        <v>3362.4</v>
      </c>
      <c r="R233" s="337"/>
      <c r="S233" s="321"/>
      <c r="T233" s="321"/>
      <c r="U233" s="321"/>
      <c r="V233" s="321"/>
    </row>
    <row r="234">
      <c r="A234" s="752">
        <v>41523.0</v>
      </c>
      <c r="B234" s="753" t="s">
        <v>603</v>
      </c>
      <c r="C234" s="753" t="s">
        <v>598</v>
      </c>
      <c r="D234" s="753" t="s">
        <v>1804</v>
      </c>
      <c r="E234" s="754"/>
      <c r="F234" s="755"/>
      <c r="G234" s="756">
        <v>3.7</v>
      </c>
      <c r="H234" s="757"/>
      <c r="I234" s="757"/>
      <c r="J234" s="757"/>
      <c r="K234" s="757"/>
      <c r="L234" s="758" t="s">
        <v>1801</v>
      </c>
      <c r="M234" s="765">
        <v>3510.0</v>
      </c>
      <c r="N234" s="423"/>
      <c r="O234" s="423"/>
      <c r="P234" s="608"/>
      <c r="Q234" s="612">
        <f t="shared" si="12"/>
        <v>3366.1</v>
      </c>
      <c r="R234" s="337"/>
      <c r="S234" s="321"/>
      <c r="T234" s="321"/>
      <c r="U234" s="321"/>
      <c r="V234" s="321"/>
    </row>
    <row r="235">
      <c r="A235" s="766">
        <v>41528.0</v>
      </c>
      <c r="B235" s="767" t="s">
        <v>603</v>
      </c>
      <c r="C235" s="767" t="s">
        <v>598</v>
      </c>
      <c r="D235" s="767" t="s">
        <v>1805</v>
      </c>
      <c r="E235" s="768"/>
      <c r="F235" s="769"/>
      <c r="G235" s="770">
        <v>3.7</v>
      </c>
      <c r="H235" s="771"/>
      <c r="I235" s="771"/>
      <c r="J235" s="771"/>
      <c r="K235" s="771"/>
      <c r="L235" s="771"/>
      <c r="M235" s="771"/>
      <c r="N235" s="595" t="s">
        <v>1252</v>
      </c>
      <c r="O235" s="423"/>
      <c r="P235" s="608"/>
      <c r="Q235" s="612">
        <f t="shared" si="12"/>
        <v>3369.8</v>
      </c>
      <c r="R235" s="337"/>
      <c r="S235" s="321"/>
      <c r="T235" s="321"/>
      <c r="U235" s="321"/>
      <c r="V235" s="321"/>
    </row>
    <row r="236">
      <c r="A236" s="766">
        <v>41529.0</v>
      </c>
      <c r="B236" s="767" t="s">
        <v>603</v>
      </c>
      <c r="C236" s="767" t="s">
        <v>598</v>
      </c>
      <c r="D236" s="767" t="s">
        <v>1805</v>
      </c>
      <c r="E236" s="768"/>
      <c r="F236" s="769"/>
      <c r="G236" s="770">
        <v>3.8</v>
      </c>
      <c r="H236" s="771"/>
      <c r="I236" s="771"/>
      <c r="J236" s="771"/>
      <c r="K236" s="771"/>
      <c r="L236" s="771"/>
      <c r="M236" s="771"/>
      <c r="N236" s="423"/>
      <c r="O236" s="423"/>
      <c r="P236" s="608"/>
      <c r="Q236" s="612">
        <f t="shared" si="12"/>
        <v>3373.6</v>
      </c>
      <c r="R236" s="337"/>
      <c r="S236" s="321"/>
      <c r="T236" s="321"/>
      <c r="U236" s="321"/>
      <c r="V236" s="321"/>
    </row>
    <row r="237">
      <c r="A237" s="766">
        <v>41530.0</v>
      </c>
      <c r="B237" s="767" t="s">
        <v>603</v>
      </c>
      <c r="C237" s="767" t="s">
        <v>598</v>
      </c>
      <c r="D237" s="767" t="s">
        <v>1806</v>
      </c>
      <c r="E237" s="768"/>
      <c r="F237" s="769"/>
      <c r="G237" s="770">
        <v>3.7</v>
      </c>
      <c r="H237" s="771"/>
      <c r="I237" s="771"/>
      <c r="J237" s="771"/>
      <c r="K237" s="771"/>
      <c r="L237" s="771"/>
      <c r="M237" s="772" t="s">
        <v>1807</v>
      </c>
      <c r="N237" s="423"/>
      <c r="O237" s="423"/>
      <c r="P237" s="608"/>
      <c r="Q237" s="612">
        <f t="shared" si="12"/>
        <v>3377.3</v>
      </c>
      <c r="R237" s="337"/>
      <c r="S237" s="321"/>
      <c r="T237" s="321"/>
      <c r="U237" s="321"/>
      <c r="V237" s="321"/>
    </row>
    <row r="238">
      <c r="A238" s="766">
        <v>41533.0</v>
      </c>
      <c r="B238" s="767" t="s">
        <v>197</v>
      </c>
      <c r="C238" s="767" t="s">
        <v>73</v>
      </c>
      <c r="D238" s="767" t="s">
        <v>1808</v>
      </c>
      <c r="E238" s="768"/>
      <c r="F238" s="769"/>
      <c r="G238" s="770">
        <v>0.1</v>
      </c>
      <c r="H238" s="771"/>
      <c r="I238" s="771"/>
      <c r="J238" s="771"/>
      <c r="K238" s="771"/>
      <c r="L238" s="771"/>
      <c r="M238" s="772">
        <v>3583.2</v>
      </c>
      <c r="N238" s="423"/>
      <c r="O238" s="423"/>
      <c r="P238" s="608"/>
      <c r="Q238" s="612">
        <f t="shared" si="12"/>
        <v>3377.4</v>
      </c>
      <c r="R238" s="337"/>
      <c r="S238" s="321"/>
      <c r="T238" s="321"/>
      <c r="U238" s="321"/>
      <c r="V238" s="321"/>
    </row>
    <row r="239">
      <c r="A239" s="359">
        <v>41533.0</v>
      </c>
      <c r="B239" s="354" t="s">
        <v>73</v>
      </c>
      <c r="C239" s="354" t="s">
        <v>550</v>
      </c>
      <c r="D239" s="354" t="s">
        <v>1809</v>
      </c>
      <c r="E239" s="321"/>
      <c r="F239" s="611"/>
      <c r="G239" s="596">
        <v>0.8</v>
      </c>
      <c r="H239" s="365"/>
      <c r="I239" s="365"/>
      <c r="J239" s="365"/>
      <c r="K239" s="365"/>
      <c r="L239" s="365"/>
      <c r="M239" s="369" t="s">
        <v>1810</v>
      </c>
      <c r="N239" s="623" t="s">
        <v>1350</v>
      </c>
      <c r="O239" s="623">
        <v>325.0</v>
      </c>
      <c r="P239" s="608"/>
      <c r="Q239" s="612">
        <f t="shared" si="12"/>
        <v>3378.2</v>
      </c>
      <c r="R239" s="337"/>
      <c r="S239" s="321"/>
      <c r="T239" s="321"/>
      <c r="U239" s="321"/>
      <c r="V239" s="321"/>
    </row>
    <row r="240">
      <c r="A240" s="359">
        <v>41533.0</v>
      </c>
      <c r="B240" s="354" t="s">
        <v>550</v>
      </c>
      <c r="C240" s="354" t="s">
        <v>73</v>
      </c>
      <c r="D240" s="354" t="s">
        <v>1811</v>
      </c>
      <c r="E240" s="321"/>
      <c r="F240" s="611"/>
      <c r="G240" s="596">
        <v>0.9</v>
      </c>
      <c r="H240" s="369">
        <v>1250.0</v>
      </c>
      <c r="I240" s="365"/>
      <c r="J240" s="365"/>
      <c r="K240" s="369">
        <v>25.0</v>
      </c>
      <c r="L240" s="365"/>
      <c r="M240" s="369">
        <v>1275.0</v>
      </c>
      <c r="N240" s="423"/>
      <c r="O240" s="423"/>
      <c r="P240" s="608"/>
      <c r="Q240" s="612">
        <f t="shared" si="12"/>
        <v>3379.1</v>
      </c>
      <c r="R240" s="337"/>
      <c r="S240" s="321"/>
      <c r="T240" s="321"/>
      <c r="U240" s="321"/>
      <c r="V240" s="321"/>
    </row>
    <row r="241">
      <c r="A241" s="773">
        <v>41533.0</v>
      </c>
      <c r="B241" s="774" t="s">
        <v>73</v>
      </c>
      <c r="C241" s="774" t="s">
        <v>197</v>
      </c>
      <c r="D241" s="774" t="s">
        <v>1812</v>
      </c>
      <c r="E241" s="775"/>
      <c r="F241" s="776"/>
      <c r="G241" s="777">
        <v>0.2</v>
      </c>
      <c r="H241" s="778"/>
      <c r="I241" s="778"/>
      <c r="J241" s="778"/>
      <c r="K241" s="778"/>
      <c r="L241" s="778"/>
      <c r="M241" s="778"/>
      <c r="N241" s="595" t="s">
        <v>1252</v>
      </c>
      <c r="O241" s="423"/>
      <c r="P241" s="608"/>
      <c r="Q241" s="612">
        <f t="shared" si="12"/>
        <v>3379.3</v>
      </c>
      <c r="R241" s="337"/>
      <c r="S241" s="321"/>
      <c r="T241" s="321"/>
      <c r="U241" s="321"/>
      <c r="V241" s="321"/>
    </row>
    <row r="242">
      <c r="A242" s="773">
        <v>41533.0</v>
      </c>
      <c r="B242" s="774" t="s">
        <v>603</v>
      </c>
      <c r="C242" s="774" t="s">
        <v>598</v>
      </c>
      <c r="D242" s="774" t="s">
        <v>1813</v>
      </c>
      <c r="E242" s="775"/>
      <c r="F242" s="776"/>
      <c r="G242" s="777">
        <v>3.6</v>
      </c>
      <c r="H242" s="778"/>
      <c r="I242" s="778"/>
      <c r="J242" s="778"/>
      <c r="K242" s="778"/>
      <c r="L242" s="778"/>
      <c r="M242" s="778"/>
      <c r="N242" s="423"/>
      <c r="O242" s="423"/>
      <c r="P242" s="608"/>
      <c r="Q242" s="612">
        <f t="shared" si="12"/>
        <v>3382.9</v>
      </c>
      <c r="R242" s="337"/>
      <c r="S242" s="321"/>
      <c r="T242" s="321"/>
      <c r="U242" s="321"/>
      <c r="V242" s="321"/>
    </row>
    <row r="243">
      <c r="A243" s="773">
        <v>41534.0</v>
      </c>
      <c r="B243" s="774" t="s">
        <v>603</v>
      </c>
      <c r="C243" s="774" t="s">
        <v>598</v>
      </c>
      <c r="D243" s="774" t="s">
        <v>1813</v>
      </c>
      <c r="E243" s="775"/>
      <c r="F243" s="776"/>
      <c r="G243" s="777">
        <v>3.9</v>
      </c>
      <c r="H243" s="778"/>
      <c r="I243" s="778"/>
      <c r="J243" s="778"/>
      <c r="K243" s="778"/>
      <c r="L243" s="778"/>
      <c r="M243" s="779" t="s">
        <v>1814</v>
      </c>
      <c r="N243" s="423"/>
      <c r="O243" s="423"/>
      <c r="P243" s="608"/>
      <c r="Q243" s="612">
        <f t="shared" si="12"/>
        <v>3386.8</v>
      </c>
      <c r="R243" s="337"/>
      <c r="S243" s="321"/>
      <c r="T243" s="321"/>
      <c r="U243" s="321"/>
      <c r="V243" s="321"/>
    </row>
    <row r="244">
      <c r="A244" s="775"/>
      <c r="B244" s="775"/>
      <c r="C244" s="775"/>
      <c r="D244" s="774" t="s">
        <v>1815</v>
      </c>
      <c r="E244" s="775"/>
      <c r="F244" s="776"/>
      <c r="G244" s="776"/>
      <c r="H244" s="778"/>
      <c r="I244" s="778"/>
      <c r="J244" s="778"/>
      <c r="K244" s="778"/>
      <c r="L244" s="778"/>
      <c r="M244" s="780"/>
      <c r="N244" s="423"/>
      <c r="O244" s="423"/>
      <c r="P244" s="608"/>
      <c r="Q244" s="612"/>
      <c r="R244" s="337"/>
      <c r="S244" s="321"/>
      <c r="T244" s="321"/>
      <c r="U244" s="321"/>
      <c r="V244" s="321"/>
    </row>
    <row r="245">
      <c r="A245" s="773">
        <v>41537.0</v>
      </c>
      <c r="B245" s="774" t="s">
        <v>603</v>
      </c>
      <c r="C245" s="774" t="s">
        <v>598</v>
      </c>
      <c r="D245" s="774" t="s">
        <v>1816</v>
      </c>
      <c r="E245" s="775"/>
      <c r="F245" s="776"/>
      <c r="G245" s="777">
        <v>4.1</v>
      </c>
      <c r="H245" s="778"/>
      <c r="I245" s="778"/>
      <c r="J245" s="778"/>
      <c r="K245" s="778"/>
      <c r="L245" s="778"/>
      <c r="M245" s="781">
        <v>3540.0</v>
      </c>
      <c r="N245" s="423"/>
      <c r="O245" s="423"/>
      <c r="P245" s="608"/>
      <c r="Q245" s="612">
        <f>Q243+F245+G245</f>
        <v>3390.9</v>
      </c>
      <c r="R245" s="337"/>
      <c r="S245" s="321"/>
      <c r="T245" s="321"/>
      <c r="U245" s="321"/>
      <c r="V245" s="321"/>
    </row>
    <row r="246">
      <c r="A246" s="359">
        <v>41540.0</v>
      </c>
      <c r="B246" s="354" t="s">
        <v>197</v>
      </c>
      <c r="C246" s="354" t="s">
        <v>197</v>
      </c>
      <c r="D246" s="354" t="s">
        <v>1817</v>
      </c>
      <c r="E246" s="321"/>
      <c r="F246" s="596">
        <v>1.1</v>
      </c>
      <c r="G246" s="782"/>
      <c r="H246" s="365"/>
      <c r="I246" s="365"/>
      <c r="J246" s="365"/>
      <c r="K246" s="365"/>
      <c r="L246" s="365"/>
      <c r="M246" s="365"/>
      <c r="N246" s="595" t="s">
        <v>1225</v>
      </c>
      <c r="O246" s="423"/>
      <c r="P246" s="608"/>
      <c r="Q246" s="612">
        <f t="shared" ref="Q246:Q254" si="13">Q245+F246+G246</f>
        <v>3392</v>
      </c>
      <c r="R246" s="337"/>
      <c r="S246" s="321"/>
      <c r="T246" s="321"/>
      <c r="U246" s="321"/>
      <c r="V246" s="321"/>
    </row>
    <row r="247">
      <c r="A247" s="783">
        <v>41540.0</v>
      </c>
      <c r="B247" s="784" t="s">
        <v>603</v>
      </c>
      <c r="C247" s="784" t="s">
        <v>598</v>
      </c>
      <c r="D247" s="784" t="s">
        <v>1818</v>
      </c>
      <c r="E247" s="785"/>
      <c r="F247" s="786"/>
      <c r="G247" s="787">
        <v>3.6</v>
      </c>
      <c r="H247" s="788"/>
      <c r="I247" s="788"/>
      <c r="J247" s="788"/>
      <c r="K247" s="788"/>
      <c r="L247" s="788"/>
      <c r="M247" s="789" t="s">
        <v>1819</v>
      </c>
      <c r="N247" s="595" t="s">
        <v>1252</v>
      </c>
      <c r="O247" s="423"/>
      <c r="P247" s="608"/>
      <c r="Q247" s="612">
        <f t="shared" si="13"/>
        <v>3395.6</v>
      </c>
      <c r="R247" s="337"/>
      <c r="S247" s="321"/>
      <c r="T247" s="321"/>
      <c r="U247" s="321"/>
      <c r="V247" s="321"/>
    </row>
    <row r="248">
      <c r="A248" s="716">
        <v>41541.0</v>
      </c>
      <c r="B248" s="617" t="s">
        <v>197</v>
      </c>
      <c r="C248" s="617" t="s">
        <v>578</v>
      </c>
      <c r="D248" s="617" t="s">
        <v>1820</v>
      </c>
      <c r="E248" s="618"/>
      <c r="F248" s="619"/>
      <c r="G248" s="620">
        <v>1.1</v>
      </c>
      <c r="H248" s="621"/>
      <c r="I248" s="622" t="s">
        <v>1821</v>
      </c>
      <c r="J248" s="621"/>
      <c r="K248" s="621"/>
      <c r="L248" s="621"/>
      <c r="M248" s="621"/>
      <c r="N248" s="595" t="s">
        <v>1225</v>
      </c>
      <c r="O248" s="423"/>
      <c r="P248" s="608"/>
      <c r="Q248" s="612">
        <f t="shared" si="13"/>
        <v>3396.7</v>
      </c>
      <c r="R248" s="337"/>
      <c r="S248" s="321"/>
      <c r="T248" s="321"/>
      <c r="U248" s="321"/>
      <c r="V248" s="321"/>
    </row>
    <row r="249">
      <c r="A249" s="618"/>
      <c r="B249" s="617" t="s">
        <v>578</v>
      </c>
      <c r="C249" s="617" t="s">
        <v>73</v>
      </c>
      <c r="D249" s="618"/>
      <c r="E249" s="618"/>
      <c r="F249" s="619"/>
      <c r="G249" s="620">
        <v>1.1</v>
      </c>
      <c r="H249" s="621"/>
      <c r="I249" s="622" t="s">
        <v>1822</v>
      </c>
      <c r="J249" s="621"/>
      <c r="K249" s="621"/>
      <c r="L249" s="621"/>
      <c r="M249" s="622" t="s">
        <v>1823</v>
      </c>
      <c r="N249" s="423"/>
      <c r="O249" s="423"/>
      <c r="P249" s="608"/>
      <c r="Q249" s="612">
        <f t="shared" si="13"/>
        <v>3397.8</v>
      </c>
      <c r="R249" s="337"/>
      <c r="S249" s="321"/>
      <c r="T249" s="321"/>
      <c r="U249" s="321"/>
      <c r="V249" s="321"/>
    </row>
    <row r="250">
      <c r="A250" s="618"/>
      <c r="B250" s="617" t="s">
        <v>73</v>
      </c>
      <c r="C250" s="617" t="s">
        <v>197</v>
      </c>
      <c r="D250" s="618"/>
      <c r="E250" s="618"/>
      <c r="F250" s="619"/>
      <c r="G250" s="620">
        <v>0.2</v>
      </c>
      <c r="H250" s="621"/>
      <c r="I250" s="622" t="s">
        <v>1824</v>
      </c>
      <c r="J250" s="621"/>
      <c r="K250" s="621"/>
      <c r="L250" s="621"/>
      <c r="M250" s="736">
        <v>1717.5</v>
      </c>
      <c r="N250" s="595" t="s">
        <v>1252</v>
      </c>
      <c r="O250" s="423"/>
      <c r="P250" s="608"/>
      <c r="Q250" s="612">
        <f t="shared" si="13"/>
        <v>3398</v>
      </c>
      <c r="R250" s="337"/>
      <c r="S250" s="321"/>
      <c r="T250" s="321"/>
      <c r="U250" s="321"/>
      <c r="V250" s="321"/>
    </row>
    <row r="251">
      <c r="A251" s="783">
        <v>41541.0</v>
      </c>
      <c r="B251" s="784" t="s">
        <v>197</v>
      </c>
      <c r="C251" s="784" t="s">
        <v>1251</v>
      </c>
      <c r="D251" s="784" t="s">
        <v>1818</v>
      </c>
      <c r="E251" s="785"/>
      <c r="F251" s="785"/>
      <c r="G251" s="790">
        <v>4.3</v>
      </c>
      <c r="H251" s="785"/>
      <c r="I251" s="785"/>
      <c r="J251" s="785"/>
      <c r="K251" s="785"/>
      <c r="L251" s="785"/>
      <c r="M251" s="789" t="s">
        <v>1819</v>
      </c>
      <c r="N251" s="423"/>
      <c r="O251" s="423"/>
      <c r="P251" s="608"/>
      <c r="Q251" s="612">
        <f t="shared" si="13"/>
        <v>3402.3</v>
      </c>
      <c r="R251" s="337"/>
      <c r="S251" s="321"/>
      <c r="T251" s="321"/>
      <c r="U251" s="321"/>
      <c r="V251" s="321"/>
    </row>
    <row r="252">
      <c r="A252" s="785"/>
      <c r="B252" s="785"/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423"/>
      <c r="O252" s="423"/>
      <c r="P252" s="608"/>
      <c r="Q252" s="612">
        <f t="shared" si="13"/>
        <v>3402.3</v>
      </c>
      <c r="R252" s="337"/>
      <c r="S252" s="321"/>
      <c r="T252" s="321"/>
      <c r="U252" s="321"/>
      <c r="V252" s="321"/>
    </row>
    <row r="253">
      <c r="A253" s="733">
        <v>41542.0</v>
      </c>
      <c r="B253" s="643" t="s">
        <v>197</v>
      </c>
      <c r="C253" s="643" t="s">
        <v>1315</v>
      </c>
      <c r="D253" s="643" t="s">
        <v>1825</v>
      </c>
      <c r="E253" s="644"/>
      <c r="F253" s="645"/>
      <c r="G253" s="646">
        <v>1.0</v>
      </c>
      <c r="H253" s="647"/>
      <c r="I253" s="648" t="s">
        <v>1826</v>
      </c>
      <c r="J253" s="648" t="s">
        <v>1827</v>
      </c>
      <c r="K253" s="647"/>
      <c r="L253" s="647"/>
      <c r="M253" s="647"/>
      <c r="N253" s="595" t="s">
        <v>1225</v>
      </c>
      <c r="O253" s="423"/>
      <c r="P253" s="608"/>
      <c r="Q253" s="612">
        <f t="shared" si="13"/>
        <v>3403.3</v>
      </c>
      <c r="R253" s="625">
        <v>20.0</v>
      </c>
      <c r="S253" s="354">
        <v>124.12</v>
      </c>
      <c r="T253" s="366">
        <f t="shared" ref="T253:T254" si="14">S253/R253</f>
        <v>6.206</v>
      </c>
      <c r="U253" s="354">
        <v>5.3</v>
      </c>
      <c r="V253" s="714">
        <f t="shared" ref="V253:V254" si="15">(T253-U253)*R253</f>
        <v>18.12</v>
      </c>
      <c r="W253" s="791"/>
      <c r="X253" s="640"/>
    </row>
    <row r="254">
      <c r="A254" s="644"/>
      <c r="B254" s="643" t="s">
        <v>1315</v>
      </c>
      <c r="C254" s="643" t="s">
        <v>197</v>
      </c>
      <c r="D254" s="644"/>
      <c r="E254" s="644"/>
      <c r="F254" s="645"/>
      <c r="G254" s="646">
        <v>1.1</v>
      </c>
      <c r="H254" s="647"/>
      <c r="I254" s="648" t="s">
        <v>1828</v>
      </c>
      <c r="J254" s="647"/>
      <c r="K254" s="647"/>
      <c r="L254" s="647"/>
      <c r="M254" s="648" t="s">
        <v>1829</v>
      </c>
      <c r="N254" s="423"/>
      <c r="O254" s="423"/>
      <c r="P254" s="608"/>
      <c r="Q254" s="612">
        <f t="shared" si="13"/>
        <v>3404.4</v>
      </c>
      <c r="R254" s="625">
        <v>30.0</v>
      </c>
      <c r="S254" s="354">
        <v>204.3</v>
      </c>
      <c r="T254" s="366">
        <f t="shared" si="14"/>
        <v>6.81</v>
      </c>
      <c r="U254" s="354">
        <v>5.3</v>
      </c>
      <c r="V254" s="714">
        <f t="shared" si="15"/>
        <v>45.3</v>
      </c>
      <c r="W254" s="640"/>
    </row>
    <row r="255">
      <c r="A255" s="321"/>
      <c r="B255" s="321"/>
      <c r="C255" s="321"/>
      <c r="D255" s="321"/>
      <c r="E255" s="321"/>
      <c r="F255" s="611"/>
      <c r="G255" s="611"/>
      <c r="H255" s="369">
        <v>1875.0</v>
      </c>
      <c r="I255" s="369">
        <v>50.0</v>
      </c>
      <c r="J255" s="369">
        <v>120.0</v>
      </c>
      <c r="K255" s="365"/>
      <c r="L255" s="365"/>
      <c r="M255" s="369">
        <v>2045.0</v>
      </c>
      <c r="N255" s="423"/>
      <c r="O255" s="423"/>
      <c r="P255" s="608"/>
      <c r="Q255" s="612"/>
      <c r="R255" s="337"/>
      <c r="S255" s="321"/>
      <c r="T255" s="321"/>
      <c r="U255" s="321"/>
      <c r="V255" s="321"/>
    </row>
    <row r="256">
      <c r="A256" s="783">
        <v>41543.0</v>
      </c>
      <c r="B256" s="784" t="s">
        <v>603</v>
      </c>
      <c r="C256" s="784" t="s">
        <v>598</v>
      </c>
      <c r="D256" s="784" t="s">
        <v>1830</v>
      </c>
      <c r="E256" s="785"/>
      <c r="F256" s="786"/>
      <c r="G256" s="787">
        <v>3.7</v>
      </c>
      <c r="H256" s="788"/>
      <c r="I256" s="788"/>
      <c r="J256" s="789" t="s">
        <v>1831</v>
      </c>
      <c r="K256" s="788"/>
      <c r="L256" s="788"/>
      <c r="M256" s="789" t="s">
        <v>1819</v>
      </c>
      <c r="N256" s="595" t="s">
        <v>1252</v>
      </c>
      <c r="O256" s="423"/>
      <c r="P256" s="608"/>
      <c r="Q256" s="612">
        <f>Q254+F256+G256</f>
        <v>3408.1</v>
      </c>
      <c r="R256" s="337"/>
      <c r="S256" s="321"/>
      <c r="T256" s="321"/>
      <c r="U256" s="321"/>
      <c r="V256" s="321"/>
    </row>
    <row r="257">
      <c r="A257" s="733">
        <v>41544.0</v>
      </c>
      <c r="B257" s="643" t="s">
        <v>197</v>
      </c>
      <c r="C257" s="643" t="s">
        <v>1832</v>
      </c>
      <c r="D257" s="643" t="s">
        <v>1350</v>
      </c>
      <c r="E257" s="644"/>
      <c r="F257" s="645"/>
      <c r="G257" s="646">
        <v>0.8</v>
      </c>
      <c r="H257" s="647"/>
      <c r="I257" s="647"/>
      <c r="J257" s="647"/>
      <c r="K257" s="647"/>
      <c r="L257" s="647"/>
      <c r="M257" s="647"/>
      <c r="N257" s="623" t="s">
        <v>1350</v>
      </c>
      <c r="O257" s="623">
        <v>325.0</v>
      </c>
      <c r="P257" s="608"/>
      <c r="Q257" s="612">
        <f t="shared" ref="Q257:Q264" si="16">Q256+F257+G257</f>
        <v>3408.9</v>
      </c>
      <c r="R257" s="337"/>
      <c r="S257" s="321"/>
      <c r="T257" s="321"/>
      <c r="U257" s="321"/>
      <c r="V257" s="321"/>
    </row>
    <row r="258">
      <c r="A258" s="792"/>
      <c r="B258" s="643" t="s">
        <v>1832</v>
      </c>
      <c r="C258" s="643" t="s">
        <v>763</v>
      </c>
      <c r="D258" s="643" t="s">
        <v>1833</v>
      </c>
      <c r="E258" s="644"/>
      <c r="F258" s="645"/>
      <c r="G258" s="646">
        <v>0.6</v>
      </c>
      <c r="H258" s="647"/>
      <c r="I258" s="647"/>
      <c r="J258" s="647"/>
      <c r="K258" s="647"/>
      <c r="L258" s="647"/>
      <c r="M258" s="647"/>
      <c r="N258" s="423"/>
      <c r="O258" s="423"/>
      <c r="P258" s="608"/>
      <c r="Q258" s="612">
        <f t="shared" si="16"/>
        <v>3409.5</v>
      </c>
      <c r="R258" s="337"/>
      <c r="S258" s="321"/>
      <c r="T258" s="321"/>
      <c r="U258" s="321"/>
      <c r="V258" s="321"/>
    </row>
    <row r="259">
      <c r="A259" s="644"/>
      <c r="B259" s="643" t="s">
        <v>763</v>
      </c>
      <c r="C259" s="643" t="s">
        <v>1832</v>
      </c>
      <c r="D259" s="644"/>
      <c r="E259" s="644"/>
      <c r="F259" s="645"/>
      <c r="G259" s="646">
        <v>0.7</v>
      </c>
      <c r="H259" s="647"/>
      <c r="I259" s="647"/>
      <c r="J259" s="647"/>
      <c r="K259" s="647"/>
      <c r="L259" s="647"/>
      <c r="M259" s="648" t="s">
        <v>1834</v>
      </c>
      <c r="N259" s="423"/>
      <c r="O259" s="423"/>
      <c r="P259" s="608"/>
      <c r="Q259" s="612">
        <f t="shared" si="16"/>
        <v>3410.2</v>
      </c>
      <c r="R259" s="337"/>
      <c r="S259" s="321"/>
      <c r="T259" s="321"/>
      <c r="U259" s="321"/>
      <c r="V259" s="321"/>
    </row>
    <row r="260">
      <c r="A260" s="644"/>
      <c r="B260" s="643" t="s">
        <v>1832</v>
      </c>
      <c r="C260" s="643" t="s">
        <v>197</v>
      </c>
      <c r="D260" s="644"/>
      <c r="E260" s="644"/>
      <c r="F260" s="645"/>
      <c r="G260" s="646">
        <v>0.9</v>
      </c>
      <c r="H260" s="648">
        <v>2078.0</v>
      </c>
      <c r="I260" s="647"/>
      <c r="J260" s="648">
        <v>120.0</v>
      </c>
      <c r="K260" s="647"/>
      <c r="L260" s="647"/>
      <c r="M260" s="793">
        <v>2198.0</v>
      </c>
      <c r="N260" s="423"/>
      <c r="O260" s="423"/>
      <c r="P260" s="608"/>
      <c r="Q260" s="612">
        <f t="shared" si="16"/>
        <v>3411.1</v>
      </c>
      <c r="R260" s="337"/>
      <c r="S260" s="321"/>
      <c r="T260" s="321"/>
      <c r="U260" s="321"/>
      <c r="V260" s="321"/>
    </row>
    <row r="261">
      <c r="A261" s="783">
        <v>41544.0</v>
      </c>
      <c r="B261" s="784" t="s">
        <v>603</v>
      </c>
      <c r="C261" s="784" t="s">
        <v>598</v>
      </c>
      <c r="D261" s="784" t="s">
        <v>1818</v>
      </c>
      <c r="E261" s="785"/>
      <c r="F261" s="786"/>
      <c r="G261" s="787">
        <v>4.1</v>
      </c>
      <c r="H261" s="788"/>
      <c r="I261" s="788"/>
      <c r="J261" s="788"/>
      <c r="K261" s="788"/>
      <c r="L261" s="789" t="s">
        <v>1819</v>
      </c>
      <c r="M261" s="794">
        <v>4710.0</v>
      </c>
      <c r="N261" s="595" t="s">
        <v>1252</v>
      </c>
      <c r="O261" s="423"/>
      <c r="P261" s="608"/>
      <c r="Q261" s="612">
        <f t="shared" si="16"/>
        <v>3415.2</v>
      </c>
      <c r="R261" s="337"/>
      <c r="S261" s="321"/>
      <c r="T261" s="321"/>
      <c r="U261" s="321"/>
      <c r="V261" s="321"/>
    </row>
    <row r="262">
      <c r="A262" s="733">
        <v>41545.0</v>
      </c>
      <c r="B262" s="643" t="s">
        <v>197</v>
      </c>
      <c r="C262" s="643" t="s">
        <v>578</v>
      </c>
      <c r="D262" s="643" t="s">
        <v>1350</v>
      </c>
      <c r="E262" s="644"/>
      <c r="F262" s="645"/>
      <c r="G262" s="646">
        <v>1.1</v>
      </c>
      <c r="H262" s="647"/>
      <c r="I262" s="647"/>
      <c r="J262" s="647"/>
      <c r="K262" s="647"/>
      <c r="L262" s="647"/>
      <c r="M262" s="648" t="s">
        <v>1823</v>
      </c>
      <c r="N262" s="623" t="s">
        <v>1350</v>
      </c>
      <c r="O262" s="623">
        <v>325.0</v>
      </c>
      <c r="P262" s="608"/>
      <c r="Q262" s="612">
        <f t="shared" si="16"/>
        <v>3416.3</v>
      </c>
      <c r="R262" s="337"/>
      <c r="S262" s="321"/>
      <c r="T262" s="321"/>
      <c r="U262" s="321"/>
      <c r="V262" s="321"/>
    </row>
    <row r="263">
      <c r="A263" s="644"/>
      <c r="B263" s="643" t="s">
        <v>578</v>
      </c>
      <c r="C263" s="643" t="s">
        <v>197</v>
      </c>
      <c r="D263" s="643" t="s">
        <v>780</v>
      </c>
      <c r="E263" s="644"/>
      <c r="F263" s="645"/>
      <c r="G263" s="646">
        <v>1.1</v>
      </c>
      <c r="H263" s="647"/>
      <c r="I263" s="647"/>
      <c r="J263" s="647"/>
      <c r="K263" s="647"/>
      <c r="L263" s="647"/>
      <c r="M263" s="793">
        <v>1717.5</v>
      </c>
      <c r="N263" s="423"/>
      <c r="O263" s="423"/>
      <c r="P263" s="608"/>
      <c r="Q263" s="612">
        <f t="shared" si="16"/>
        <v>3417.4</v>
      </c>
      <c r="R263" s="337"/>
      <c r="S263" s="321"/>
      <c r="T263" s="321"/>
      <c r="U263" s="321"/>
      <c r="V263" s="321"/>
    </row>
    <row r="264">
      <c r="A264" s="795" t="s">
        <v>1835</v>
      </c>
      <c r="B264" s="604"/>
      <c r="C264" s="604"/>
      <c r="D264" s="605"/>
      <c r="E264" s="604"/>
      <c r="F264" s="606"/>
      <c r="G264" s="606"/>
      <c r="H264" s="607"/>
      <c r="I264" s="607"/>
      <c r="J264" s="607"/>
      <c r="K264" s="607"/>
      <c r="L264" s="607"/>
      <c r="M264" s="607"/>
      <c r="N264" s="423"/>
      <c r="O264" s="423"/>
      <c r="P264" s="608"/>
      <c r="Q264" s="612">
        <f t="shared" si="16"/>
        <v>3417.4</v>
      </c>
      <c r="R264" s="337"/>
      <c r="S264" s="321"/>
      <c r="T264" s="321"/>
      <c r="U264" s="321"/>
      <c r="V264" s="321"/>
    </row>
    <row r="265">
      <c r="A265" s="321"/>
      <c r="B265" s="321"/>
      <c r="C265" s="321"/>
      <c r="D265" s="321"/>
      <c r="E265" s="321"/>
      <c r="F265" s="611"/>
      <c r="G265" s="611"/>
      <c r="H265" s="365"/>
      <c r="I265" s="365"/>
      <c r="J265" s="365"/>
      <c r="K265" s="365"/>
      <c r="L265" s="365"/>
      <c r="M265" s="365"/>
      <c r="N265" s="423"/>
      <c r="O265" s="423"/>
      <c r="P265" s="608"/>
      <c r="Q265" s="612"/>
      <c r="R265" s="337"/>
      <c r="S265" s="321"/>
      <c r="T265" s="321"/>
      <c r="U265" s="321"/>
      <c r="V265" s="321"/>
    </row>
    <row r="266">
      <c r="A266" s="321"/>
      <c r="B266" s="321"/>
      <c r="C266" s="321"/>
      <c r="D266" s="321"/>
      <c r="E266" s="321"/>
      <c r="F266" s="611"/>
      <c r="G266" s="611"/>
      <c r="H266" s="365"/>
      <c r="I266" s="365"/>
      <c r="J266" s="365"/>
      <c r="K266" s="365"/>
      <c r="L266" s="365"/>
      <c r="M266" s="365"/>
      <c r="N266" s="423"/>
      <c r="O266" s="423"/>
      <c r="P266" s="608"/>
      <c r="Q266" s="612"/>
      <c r="R266" s="337"/>
      <c r="S266" s="321"/>
      <c r="T266" s="321"/>
      <c r="U266" s="321"/>
      <c r="V266" s="321"/>
    </row>
    <row r="267">
      <c r="A267" s="321"/>
      <c r="B267" s="321"/>
      <c r="C267" s="321"/>
      <c r="D267" s="796" t="s">
        <v>1836</v>
      </c>
      <c r="E267" s="321"/>
      <c r="F267" s="797">
        <f t="shared" ref="F267:G267" si="17">SUM(F6:F265)</f>
        <v>13.9</v>
      </c>
      <c r="G267" s="797">
        <f t="shared" si="17"/>
        <v>260.5</v>
      </c>
      <c r="H267" s="737">
        <f>SUM(F267:G267)</f>
        <v>274.4</v>
      </c>
      <c r="I267" s="365"/>
      <c r="J267" s="365"/>
      <c r="K267" s="365"/>
      <c r="L267" s="365"/>
      <c r="M267" s="365"/>
      <c r="N267" s="423"/>
      <c r="O267" s="423"/>
      <c r="P267" s="608"/>
      <c r="Q267" s="612"/>
      <c r="R267" s="337"/>
      <c r="S267" s="321"/>
      <c r="T267" s="321"/>
      <c r="U267" s="321"/>
      <c r="V267" s="321"/>
    </row>
    <row r="268">
      <c r="A268" s="321"/>
      <c r="B268" s="321"/>
      <c r="C268" s="321"/>
      <c r="D268" s="796" t="s">
        <v>1837</v>
      </c>
      <c r="E268" s="321"/>
      <c r="F268" s="798">
        <v>1.3</v>
      </c>
      <c r="G268" s="798">
        <v>77.4</v>
      </c>
      <c r="H268" s="799">
        <v>78.7</v>
      </c>
      <c r="I268" s="365"/>
      <c r="J268" s="365"/>
      <c r="K268" s="365"/>
      <c r="L268" s="365"/>
      <c r="M268" s="365"/>
      <c r="N268" s="423"/>
      <c r="O268" s="423"/>
      <c r="P268" s="608"/>
      <c r="Q268" s="612"/>
      <c r="R268" s="337"/>
      <c r="S268" s="321"/>
      <c r="T268" s="321"/>
      <c r="U268" s="321"/>
      <c r="V268" s="321"/>
    </row>
    <row r="269">
      <c r="A269" s="321"/>
      <c r="B269" s="424"/>
      <c r="C269" s="424"/>
      <c r="D269" s="340" t="s">
        <v>1838</v>
      </c>
      <c r="E269" s="424"/>
      <c r="F269" s="800"/>
      <c r="G269" s="611"/>
      <c r="H269" s="615">
        <v>356.9</v>
      </c>
      <c r="I269" s="365"/>
      <c r="J269" s="365"/>
      <c r="K269" s="365"/>
      <c r="L269" s="365"/>
      <c r="M269" s="365"/>
      <c r="N269" s="423"/>
      <c r="O269" s="423"/>
      <c r="P269" s="608"/>
      <c r="Q269" s="612"/>
      <c r="R269" s="337"/>
      <c r="S269" s="321"/>
      <c r="T269" s="321"/>
      <c r="U269" s="321"/>
      <c r="V269" s="321"/>
    </row>
    <row r="270">
      <c r="A270" s="685"/>
      <c r="B270" s="801"/>
      <c r="C270" s="801"/>
      <c r="D270" s="802"/>
      <c r="E270" s="801"/>
      <c r="F270" s="803"/>
      <c r="G270" s="672"/>
      <c r="H270" s="636"/>
      <c r="I270" s="636"/>
      <c r="J270" s="636"/>
      <c r="K270" s="636"/>
      <c r="L270" s="636"/>
      <c r="M270" s="636"/>
      <c r="N270" s="423"/>
      <c r="O270" s="423"/>
      <c r="P270" s="608"/>
      <c r="Q270" s="609">
        <v>3417.4</v>
      </c>
      <c r="R270" s="337"/>
      <c r="S270" s="321"/>
      <c r="T270" s="321"/>
      <c r="U270" s="321"/>
      <c r="V270" s="321"/>
    </row>
    <row r="271">
      <c r="A271" s="804">
        <v>41549.0</v>
      </c>
      <c r="B271" s="805" t="s">
        <v>603</v>
      </c>
      <c r="C271" s="805" t="s">
        <v>598</v>
      </c>
      <c r="D271" s="805" t="s">
        <v>1818</v>
      </c>
      <c r="E271" s="806"/>
      <c r="F271" s="807"/>
      <c r="G271" s="808">
        <v>3.8</v>
      </c>
      <c r="H271" s="809"/>
      <c r="I271" s="810" t="s">
        <v>1839</v>
      </c>
      <c r="J271" s="810" t="s">
        <v>1840</v>
      </c>
      <c r="K271" s="809"/>
      <c r="L271" s="810" t="s">
        <v>1841</v>
      </c>
      <c r="M271" s="809"/>
      <c r="N271" s="423"/>
      <c r="O271" s="423"/>
      <c r="P271" s="608"/>
      <c r="Q271" s="612">
        <f t="shared" ref="Q271:Q329" si="18">Q270+F271+G271</f>
        <v>3421.2</v>
      </c>
      <c r="R271" s="337"/>
      <c r="S271" s="321"/>
      <c r="T271" s="321"/>
      <c r="U271" s="321"/>
      <c r="V271" s="321"/>
    </row>
    <row r="272">
      <c r="A272" s="804">
        <v>41554.0</v>
      </c>
      <c r="B272" s="805" t="s">
        <v>603</v>
      </c>
      <c r="C272" s="805" t="s">
        <v>598</v>
      </c>
      <c r="D272" s="805" t="s">
        <v>1818</v>
      </c>
      <c r="E272" s="806"/>
      <c r="F272" s="807"/>
      <c r="G272" s="808">
        <v>3.8</v>
      </c>
      <c r="H272" s="809"/>
      <c r="I272" s="810" t="s">
        <v>1842</v>
      </c>
      <c r="J272" s="810" t="s">
        <v>1840</v>
      </c>
      <c r="K272" s="809"/>
      <c r="L272" s="809"/>
      <c r="M272" s="810" t="s">
        <v>1843</v>
      </c>
      <c r="N272" s="423"/>
      <c r="O272" s="423"/>
      <c r="P272" s="608"/>
      <c r="Q272" s="612">
        <f t="shared" si="18"/>
        <v>3425</v>
      </c>
      <c r="R272" s="337"/>
      <c r="S272" s="321"/>
      <c r="T272" s="321"/>
      <c r="U272" s="321"/>
      <c r="V272" s="321"/>
    </row>
    <row r="273">
      <c r="A273" s="804">
        <v>41555.0</v>
      </c>
      <c r="B273" s="805" t="s">
        <v>603</v>
      </c>
      <c r="C273" s="805" t="s">
        <v>598</v>
      </c>
      <c r="D273" s="805" t="s">
        <v>1844</v>
      </c>
      <c r="E273" s="806"/>
      <c r="F273" s="807"/>
      <c r="G273" s="808">
        <v>3.6</v>
      </c>
      <c r="H273" s="809"/>
      <c r="I273" s="809"/>
      <c r="J273" s="809"/>
      <c r="K273" s="809"/>
      <c r="L273" s="809"/>
      <c r="M273" s="811">
        <v>3360.0</v>
      </c>
      <c r="N273" s="638"/>
      <c r="O273" s="638"/>
      <c r="P273" s="608"/>
      <c r="Q273" s="612">
        <f t="shared" si="18"/>
        <v>3428.6</v>
      </c>
      <c r="R273" s="337"/>
      <c r="S273" s="321"/>
      <c r="T273" s="321"/>
      <c r="U273" s="321"/>
      <c r="V273" s="321"/>
    </row>
    <row r="274">
      <c r="A274" s="359">
        <v>41557.0</v>
      </c>
      <c r="B274" s="354" t="s">
        <v>197</v>
      </c>
      <c r="C274" s="354" t="s">
        <v>839</v>
      </c>
      <c r="D274" s="354" t="s">
        <v>1350</v>
      </c>
      <c r="E274" s="321"/>
      <c r="F274" s="611"/>
      <c r="G274" s="596">
        <v>1.7</v>
      </c>
      <c r="H274" s="365"/>
      <c r="I274" s="369" t="s">
        <v>1845</v>
      </c>
      <c r="N274" s="623" t="s">
        <v>1350</v>
      </c>
      <c r="O274" s="623">
        <v>325.0</v>
      </c>
      <c r="P274" s="608"/>
      <c r="Q274" s="612">
        <f t="shared" si="18"/>
        <v>3430.3</v>
      </c>
      <c r="R274" s="625">
        <v>20.0</v>
      </c>
      <c r="S274" s="354">
        <v>115.59</v>
      </c>
      <c r="T274" s="366">
        <f>S274/R274</f>
        <v>5.7795</v>
      </c>
      <c r="U274" s="354">
        <v>5.3</v>
      </c>
      <c r="V274" s="714">
        <f>(T274-U274)*R274</f>
        <v>9.59</v>
      </c>
      <c r="W274" s="640"/>
    </row>
    <row r="275">
      <c r="A275" s="321"/>
      <c r="B275" s="354" t="s">
        <v>839</v>
      </c>
      <c r="C275" s="354" t="s">
        <v>521</v>
      </c>
      <c r="D275" s="354" t="s">
        <v>1846</v>
      </c>
      <c r="E275" s="321"/>
      <c r="F275" s="611"/>
      <c r="G275" s="596">
        <v>1.9</v>
      </c>
      <c r="H275" s="365"/>
      <c r="I275" s="365"/>
      <c r="J275" s="365"/>
      <c r="K275" s="365"/>
      <c r="L275" s="365"/>
      <c r="M275" s="615" t="s">
        <v>1847</v>
      </c>
      <c r="N275" s="423"/>
      <c r="O275" s="423"/>
      <c r="P275" s="608"/>
      <c r="Q275" s="612">
        <f t="shared" si="18"/>
        <v>3432.2</v>
      </c>
      <c r="R275" s="337"/>
      <c r="S275" s="321"/>
      <c r="T275" s="321"/>
      <c r="U275" s="321"/>
      <c r="V275" s="321"/>
    </row>
    <row r="276">
      <c r="A276" s="321"/>
      <c r="B276" s="354" t="s">
        <v>521</v>
      </c>
      <c r="C276" s="354" t="s">
        <v>73</v>
      </c>
      <c r="D276" s="321"/>
      <c r="E276" s="321"/>
      <c r="F276" s="611"/>
      <c r="G276" s="596">
        <v>0.6</v>
      </c>
      <c r="H276" s="369">
        <v>2625.0</v>
      </c>
      <c r="I276" s="369">
        <v>9.0</v>
      </c>
      <c r="J276" s="365"/>
      <c r="K276" s="369">
        <v>21.0</v>
      </c>
      <c r="L276" s="365"/>
      <c r="M276" s="615">
        <v>2655.0</v>
      </c>
      <c r="N276" s="423"/>
      <c r="O276" s="423"/>
      <c r="P276" s="608"/>
      <c r="Q276" s="612">
        <f t="shared" si="18"/>
        <v>3432.8</v>
      </c>
      <c r="R276" s="337"/>
      <c r="S276" s="321"/>
      <c r="T276" s="321"/>
      <c r="U276" s="321"/>
      <c r="V276" s="321"/>
    </row>
    <row r="277">
      <c r="A277" s="812" t="s">
        <v>1848</v>
      </c>
      <c r="E277" s="813"/>
      <c r="F277" s="814"/>
      <c r="G277" s="814"/>
      <c r="H277" s="636"/>
      <c r="I277" s="636"/>
      <c r="J277" s="636"/>
      <c r="K277" s="636"/>
      <c r="L277" s="636"/>
      <c r="M277" s="636"/>
      <c r="N277" s="638"/>
      <c r="O277" s="638"/>
      <c r="P277" s="608"/>
      <c r="Q277" s="612">
        <f t="shared" si="18"/>
        <v>3432.8</v>
      </c>
      <c r="R277" s="337"/>
      <c r="S277" s="321"/>
      <c r="T277" s="321"/>
      <c r="U277" s="321"/>
      <c r="V277" s="321"/>
    </row>
    <row r="278">
      <c r="A278" s="716">
        <v>41563.0</v>
      </c>
      <c r="B278" s="617" t="s">
        <v>73</v>
      </c>
      <c r="C278" s="617" t="s">
        <v>524</v>
      </c>
      <c r="D278" s="617" t="s">
        <v>1849</v>
      </c>
      <c r="E278" s="673"/>
      <c r="F278" s="631"/>
      <c r="G278" s="620">
        <v>0.2</v>
      </c>
      <c r="H278" s="621"/>
      <c r="I278" s="621"/>
      <c r="J278" s="621"/>
      <c r="K278" s="621"/>
      <c r="L278" s="621"/>
      <c r="M278" s="687"/>
      <c r="N278" s="623" t="s">
        <v>1350</v>
      </c>
      <c r="O278" s="623">
        <v>325.0</v>
      </c>
      <c r="P278" s="608"/>
      <c r="Q278" s="612">
        <f t="shared" si="18"/>
        <v>3433</v>
      </c>
      <c r="R278" s="337"/>
      <c r="S278" s="321"/>
      <c r="T278" s="321"/>
      <c r="U278" s="321"/>
      <c r="V278" s="321"/>
    </row>
    <row r="279">
      <c r="A279" s="618"/>
      <c r="B279" s="617" t="s">
        <v>524</v>
      </c>
      <c r="C279" s="617" t="s">
        <v>550</v>
      </c>
      <c r="D279" s="617" t="s">
        <v>736</v>
      </c>
      <c r="E279" s="673"/>
      <c r="F279" s="631"/>
      <c r="G279" s="620">
        <v>0.8</v>
      </c>
      <c r="H279" s="621"/>
      <c r="I279" s="621"/>
      <c r="J279" s="621"/>
      <c r="K279" s="622">
        <v>40.0</v>
      </c>
      <c r="L279" s="621"/>
      <c r="M279" s="687"/>
      <c r="N279" s="815" t="s">
        <v>1850</v>
      </c>
      <c r="O279" s="815">
        <v>325.0</v>
      </c>
      <c r="P279" s="608"/>
      <c r="Q279" s="612">
        <f t="shared" si="18"/>
        <v>3433.8</v>
      </c>
      <c r="R279" s="337"/>
      <c r="S279" s="321"/>
      <c r="T279" s="321"/>
      <c r="U279" s="321"/>
      <c r="V279" s="321"/>
    </row>
    <row r="280">
      <c r="A280" s="618"/>
      <c r="B280" s="617" t="s">
        <v>550</v>
      </c>
      <c r="C280" s="617" t="s">
        <v>524</v>
      </c>
      <c r="D280" s="618"/>
      <c r="E280" s="673"/>
      <c r="F280" s="631"/>
      <c r="G280" s="620">
        <v>0.7</v>
      </c>
      <c r="H280" s="621"/>
      <c r="I280" s="621"/>
      <c r="J280" s="621"/>
      <c r="K280" s="622">
        <v>25.0</v>
      </c>
      <c r="L280" s="621"/>
      <c r="M280" s="688" t="s">
        <v>1851</v>
      </c>
      <c r="N280" s="638"/>
      <c r="O280" s="638"/>
      <c r="P280" s="608"/>
      <c r="Q280" s="612">
        <f t="shared" si="18"/>
        <v>3434.5</v>
      </c>
      <c r="R280" s="337"/>
      <c r="S280" s="321"/>
      <c r="T280" s="321"/>
      <c r="U280" s="321"/>
      <c r="V280" s="321"/>
    </row>
    <row r="281">
      <c r="A281" s="618"/>
      <c r="B281" s="617" t="s">
        <v>524</v>
      </c>
      <c r="C281" s="617" t="s">
        <v>73</v>
      </c>
      <c r="D281" s="618"/>
      <c r="E281" s="673"/>
      <c r="F281" s="631"/>
      <c r="G281" s="620">
        <v>0.2</v>
      </c>
      <c r="H281" s="622">
        <v>1312.5</v>
      </c>
      <c r="I281" s="621"/>
      <c r="J281" s="622">
        <v>100.0</v>
      </c>
      <c r="K281" s="621"/>
      <c r="L281" s="622">
        <v>300.0</v>
      </c>
      <c r="M281" s="688">
        <v>1777.5</v>
      </c>
      <c r="N281" s="638"/>
      <c r="O281" s="638"/>
      <c r="P281" s="608"/>
      <c r="Q281" s="612">
        <f t="shared" si="18"/>
        <v>3434.7</v>
      </c>
      <c r="R281" s="337"/>
      <c r="S281" s="321"/>
      <c r="T281" s="321"/>
      <c r="U281" s="321"/>
      <c r="V281" s="321"/>
    </row>
    <row r="282">
      <c r="A282" s="812" t="s">
        <v>1852</v>
      </c>
      <c r="E282" s="813"/>
      <c r="F282" s="814"/>
      <c r="G282" s="814"/>
      <c r="H282" s="365"/>
      <c r="I282" s="365"/>
      <c r="J282" s="365"/>
      <c r="K282" s="365"/>
      <c r="L282" s="365"/>
      <c r="M282" s="365"/>
      <c r="N282" s="623" t="s">
        <v>1350</v>
      </c>
      <c r="O282" s="623">
        <v>325.0</v>
      </c>
      <c r="P282" s="608"/>
      <c r="Q282" s="612">
        <f t="shared" si="18"/>
        <v>3434.7</v>
      </c>
      <c r="R282" s="337"/>
      <c r="S282" s="321"/>
      <c r="T282" s="321"/>
      <c r="U282" s="321"/>
      <c r="V282" s="321"/>
    </row>
    <row r="283">
      <c r="A283" s="359">
        <v>41570.0</v>
      </c>
      <c r="B283" s="354" t="s">
        <v>73</v>
      </c>
      <c r="C283" s="354" t="s">
        <v>1853</v>
      </c>
      <c r="D283" s="354" t="s">
        <v>1164</v>
      </c>
      <c r="E283" s="321"/>
      <c r="F283" s="611"/>
      <c r="G283" s="596">
        <v>1.5</v>
      </c>
      <c r="H283" s="365"/>
      <c r="I283" s="365"/>
      <c r="J283" s="365"/>
      <c r="K283" s="365"/>
      <c r="L283" s="365"/>
      <c r="M283" s="615" t="s">
        <v>1854</v>
      </c>
      <c r="N283" s="638"/>
      <c r="O283" s="638"/>
      <c r="P283" s="608"/>
      <c r="Q283" s="612">
        <f t="shared" si="18"/>
        <v>3436.2</v>
      </c>
      <c r="R283" s="337"/>
      <c r="S283" s="321"/>
      <c r="T283" s="321"/>
      <c r="U283" s="321"/>
      <c r="V283" s="321"/>
    </row>
    <row r="284">
      <c r="A284" s="321"/>
      <c r="B284" s="354" t="s">
        <v>1853</v>
      </c>
      <c r="C284" s="354" t="s">
        <v>73</v>
      </c>
      <c r="D284" s="321"/>
      <c r="E284" s="321"/>
      <c r="F284" s="611"/>
      <c r="G284" s="596">
        <v>1.8</v>
      </c>
      <c r="H284" s="369">
        <v>2187.0</v>
      </c>
      <c r="I284" s="369">
        <v>40.0</v>
      </c>
      <c r="J284" s="365"/>
      <c r="K284" s="365"/>
      <c r="L284" s="365"/>
      <c r="M284" s="615">
        <v>2227.0</v>
      </c>
      <c r="N284" s="638"/>
      <c r="O284" s="638"/>
      <c r="P284" s="608"/>
      <c r="Q284" s="612">
        <f t="shared" si="18"/>
        <v>3438</v>
      </c>
      <c r="R284" s="625">
        <v>40.0</v>
      </c>
      <c r="S284" s="354">
        <v>248.4</v>
      </c>
      <c r="T284" s="366">
        <f>S284/R284</f>
        <v>6.21</v>
      </c>
      <c r="U284" s="354">
        <v>5.3</v>
      </c>
      <c r="V284" s="714">
        <f>(T284-U284)*R284</f>
        <v>36.4</v>
      </c>
      <c r="W284" s="640"/>
    </row>
    <row r="285">
      <c r="A285" s="359">
        <v>41576.0</v>
      </c>
      <c r="B285" s="354" t="s">
        <v>73</v>
      </c>
      <c r="C285" s="354" t="s">
        <v>73</v>
      </c>
      <c r="D285" s="354" t="s">
        <v>1855</v>
      </c>
      <c r="E285" s="321"/>
      <c r="F285" s="596">
        <v>1.0</v>
      </c>
      <c r="G285" s="611"/>
      <c r="H285" s="365"/>
      <c r="I285" s="365"/>
      <c r="J285" s="365"/>
      <c r="K285" s="365"/>
      <c r="L285" s="365"/>
      <c r="M285" s="365"/>
      <c r="N285" s="423"/>
      <c r="O285" s="423"/>
      <c r="P285" s="608"/>
      <c r="Q285" s="612">
        <f t="shared" si="18"/>
        <v>3439</v>
      </c>
      <c r="R285" s="337"/>
      <c r="S285" s="321"/>
      <c r="T285" s="321"/>
      <c r="U285" s="321"/>
      <c r="V285" s="324"/>
      <c r="W285" s="640"/>
    </row>
    <row r="286">
      <c r="A286" s="359">
        <v>41577.0</v>
      </c>
      <c r="B286" s="354" t="s">
        <v>73</v>
      </c>
      <c r="C286" s="354" t="s">
        <v>517</v>
      </c>
      <c r="D286" s="354" t="s">
        <v>1856</v>
      </c>
      <c r="E286" s="321"/>
      <c r="F286" s="596">
        <v>0.2</v>
      </c>
      <c r="G286" s="611"/>
      <c r="H286" s="365"/>
      <c r="I286" s="365"/>
      <c r="J286" s="365"/>
      <c r="K286" s="365"/>
      <c r="L286" s="365"/>
      <c r="M286" s="365"/>
      <c r="N286" s="423"/>
      <c r="O286" s="423"/>
      <c r="P286" s="608"/>
      <c r="Q286" s="612">
        <f t="shared" si="18"/>
        <v>3439.2</v>
      </c>
      <c r="R286" s="337"/>
      <c r="S286" s="321"/>
      <c r="T286" s="321"/>
      <c r="U286" s="321"/>
      <c r="V286" s="324"/>
      <c r="W286" s="640"/>
    </row>
    <row r="287">
      <c r="A287" s="321"/>
      <c r="B287" s="354" t="s">
        <v>517</v>
      </c>
      <c r="C287" s="354" t="s">
        <v>73</v>
      </c>
      <c r="D287" s="354" t="s">
        <v>1857</v>
      </c>
      <c r="E287" s="321"/>
      <c r="F287" s="596">
        <v>0.1</v>
      </c>
      <c r="G287" s="611"/>
      <c r="H287" s="365"/>
      <c r="I287" s="365"/>
      <c r="J287" s="365"/>
      <c r="K287" s="365"/>
      <c r="L287" s="365"/>
      <c r="M287" s="365"/>
      <c r="N287" s="423"/>
      <c r="O287" s="423"/>
      <c r="P287" s="608"/>
      <c r="Q287" s="612">
        <f t="shared" si="18"/>
        <v>3439.3</v>
      </c>
      <c r="R287" s="337"/>
      <c r="S287" s="321"/>
      <c r="T287" s="321"/>
      <c r="U287" s="321"/>
      <c r="V287" s="324"/>
      <c r="W287" s="640"/>
    </row>
    <row r="288">
      <c r="A288" s="795" t="s">
        <v>1858</v>
      </c>
      <c r="B288" s="604"/>
      <c r="C288" s="604"/>
      <c r="D288" s="605"/>
      <c r="E288" s="604"/>
      <c r="F288" s="606"/>
      <c r="G288" s="606"/>
      <c r="H288" s="607"/>
      <c r="I288" s="607"/>
      <c r="J288" s="607"/>
      <c r="K288" s="607"/>
      <c r="L288" s="607"/>
      <c r="M288" s="607"/>
      <c r="N288" s="423"/>
      <c r="O288" s="423"/>
      <c r="P288" s="608"/>
      <c r="Q288" s="612">
        <f t="shared" si="18"/>
        <v>3439.3</v>
      </c>
      <c r="R288" s="337"/>
      <c r="S288" s="321"/>
      <c r="T288" s="321"/>
      <c r="U288" s="321"/>
      <c r="V288" s="321"/>
    </row>
    <row r="289">
      <c r="A289" s="716">
        <v>41581.0</v>
      </c>
      <c r="B289" s="617" t="s">
        <v>73</v>
      </c>
      <c r="C289" s="617" t="s">
        <v>550</v>
      </c>
      <c r="D289" s="617" t="s">
        <v>1859</v>
      </c>
      <c r="E289" s="618"/>
      <c r="F289" s="619"/>
      <c r="G289" s="620">
        <v>0.7</v>
      </c>
      <c r="H289" s="621"/>
      <c r="I289" s="621"/>
      <c r="J289" s="621"/>
      <c r="K289" s="621"/>
      <c r="L289" s="621"/>
      <c r="M289" s="621"/>
      <c r="N289" s="652" t="s">
        <v>1222</v>
      </c>
      <c r="O289" s="652">
        <v>325.0</v>
      </c>
      <c r="P289" s="608"/>
      <c r="Q289" s="612">
        <f t="shared" si="18"/>
        <v>3440</v>
      </c>
      <c r="R289" s="337"/>
      <c r="S289" s="321"/>
      <c r="T289" s="321"/>
      <c r="U289" s="321"/>
      <c r="V289" s="321"/>
    </row>
    <row r="290">
      <c r="A290" s="618"/>
      <c r="B290" s="617" t="s">
        <v>550</v>
      </c>
      <c r="C290" s="617" t="s">
        <v>73</v>
      </c>
      <c r="D290" s="618"/>
      <c r="E290" s="618"/>
      <c r="F290" s="619"/>
      <c r="G290" s="620">
        <v>1.0</v>
      </c>
      <c r="H290" s="621"/>
      <c r="I290" s="621"/>
      <c r="J290" s="621"/>
      <c r="K290" s="622">
        <v>25.0</v>
      </c>
      <c r="L290" s="621"/>
      <c r="M290" s="621"/>
      <c r="N290" s="423"/>
      <c r="O290" s="423"/>
      <c r="P290" s="608"/>
      <c r="Q290" s="612">
        <f t="shared" si="18"/>
        <v>3441</v>
      </c>
      <c r="R290" s="625">
        <v>30.0</v>
      </c>
      <c r="S290" s="354">
        <v>204.44</v>
      </c>
      <c r="T290" s="366">
        <f t="shared" ref="T290:T291" si="19">S290/R290</f>
        <v>6.814666667</v>
      </c>
      <c r="U290" s="354">
        <v>5.3</v>
      </c>
      <c r="V290" s="714">
        <f t="shared" ref="V290:V291" si="20">(T290-U290)*R290</f>
        <v>45.44</v>
      </c>
      <c r="W290" s="640"/>
    </row>
    <row r="291">
      <c r="A291" s="618"/>
      <c r="B291" s="617" t="s">
        <v>73</v>
      </c>
      <c r="C291" s="617" t="s">
        <v>550</v>
      </c>
      <c r="D291" s="816" t="s">
        <v>1860</v>
      </c>
      <c r="E291" s="618"/>
      <c r="F291" s="619"/>
      <c r="G291" s="620">
        <v>0.8</v>
      </c>
      <c r="H291" s="621"/>
      <c r="I291" s="621"/>
      <c r="J291" s="621"/>
      <c r="K291" s="621"/>
      <c r="L291" s="621"/>
      <c r="M291" s="622" t="s">
        <v>1861</v>
      </c>
      <c r="N291" s="423"/>
      <c r="O291" s="423"/>
      <c r="P291" s="608"/>
      <c r="Q291" s="612">
        <f t="shared" si="18"/>
        <v>3441.8</v>
      </c>
      <c r="R291" s="625">
        <v>80.3</v>
      </c>
      <c r="S291" s="354">
        <v>380.62</v>
      </c>
      <c r="T291" s="366">
        <f t="shared" si="19"/>
        <v>4.739975093</v>
      </c>
      <c r="U291" s="354">
        <v>5.3</v>
      </c>
      <c r="V291" s="714">
        <f t="shared" si="20"/>
        <v>-44.97</v>
      </c>
      <c r="W291" s="640"/>
    </row>
    <row r="292">
      <c r="A292" s="618"/>
      <c r="B292" s="617" t="s">
        <v>550</v>
      </c>
      <c r="C292" s="617" t="s">
        <v>73</v>
      </c>
      <c r="D292" s="618"/>
      <c r="E292" s="618"/>
      <c r="F292" s="619"/>
      <c r="G292" s="620">
        <v>0.8</v>
      </c>
      <c r="H292" s="622">
        <v>2187.5</v>
      </c>
      <c r="I292" s="621"/>
      <c r="J292" s="621"/>
      <c r="K292" s="621"/>
      <c r="L292" s="621"/>
      <c r="M292" s="622">
        <v>2212.5</v>
      </c>
      <c r="N292" s="423"/>
      <c r="O292" s="423"/>
      <c r="P292" s="608"/>
      <c r="Q292" s="612">
        <f t="shared" si="18"/>
        <v>3442.6</v>
      </c>
      <c r="R292" s="337"/>
      <c r="S292" s="321"/>
      <c r="T292" s="321"/>
      <c r="U292" s="321"/>
      <c r="V292" s="321"/>
    </row>
    <row r="293">
      <c r="A293" s="359">
        <v>41582.0</v>
      </c>
      <c r="B293" s="354" t="s">
        <v>73</v>
      </c>
      <c r="C293" s="354" t="s">
        <v>564</v>
      </c>
      <c r="D293" s="354" t="s">
        <v>1862</v>
      </c>
      <c r="E293" s="321"/>
      <c r="F293" s="611"/>
      <c r="G293" s="596">
        <v>1.3</v>
      </c>
      <c r="H293" s="365"/>
      <c r="I293" s="365"/>
      <c r="J293" s="365"/>
      <c r="K293" s="365"/>
      <c r="L293" s="365"/>
      <c r="M293" s="365"/>
      <c r="N293" s="423"/>
      <c r="O293" s="423"/>
      <c r="P293" s="608"/>
      <c r="Q293" s="612">
        <f t="shared" si="18"/>
        <v>3443.9</v>
      </c>
      <c r="R293" s="337"/>
      <c r="S293" s="321"/>
      <c r="T293" s="321"/>
      <c r="U293" s="321"/>
      <c r="V293" s="321"/>
    </row>
    <row r="294">
      <c r="A294" s="321"/>
      <c r="B294" s="354" t="s">
        <v>564</v>
      </c>
      <c r="C294" s="354" t="s">
        <v>680</v>
      </c>
      <c r="D294" s="354" t="s">
        <v>1863</v>
      </c>
      <c r="E294" s="321"/>
      <c r="F294" s="611"/>
      <c r="G294" s="596">
        <v>2.2</v>
      </c>
      <c r="H294" s="365"/>
      <c r="I294" s="365"/>
      <c r="J294" s="365"/>
      <c r="K294" s="365"/>
      <c r="L294" s="365"/>
      <c r="M294" s="369" t="s">
        <v>1864</v>
      </c>
      <c r="N294" s="423"/>
      <c r="O294" s="423"/>
      <c r="P294" s="608"/>
      <c r="Q294" s="612">
        <f t="shared" si="18"/>
        <v>3446.1</v>
      </c>
      <c r="R294" s="337"/>
      <c r="S294" s="321"/>
      <c r="T294" s="321"/>
      <c r="U294" s="321"/>
      <c r="V294" s="321"/>
    </row>
    <row r="295">
      <c r="A295" s="321"/>
      <c r="B295" s="354" t="s">
        <v>680</v>
      </c>
      <c r="C295" s="354" t="s">
        <v>73</v>
      </c>
      <c r="D295" s="321"/>
      <c r="E295" s="321"/>
      <c r="F295" s="611"/>
      <c r="G295" s="596">
        <v>3.7</v>
      </c>
      <c r="H295" s="369">
        <v>4800.0</v>
      </c>
      <c r="I295" s="365"/>
      <c r="J295" s="365"/>
      <c r="K295" s="365"/>
      <c r="L295" s="365"/>
      <c r="M295" s="369">
        <v>4800.0</v>
      </c>
      <c r="N295" s="423"/>
      <c r="O295" s="423"/>
      <c r="P295" s="608"/>
      <c r="Q295" s="612">
        <f t="shared" si="18"/>
        <v>3449.8</v>
      </c>
      <c r="R295" s="337"/>
      <c r="S295" s="321"/>
      <c r="T295" s="321"/>
      <c r="U295" s="321"/>
      <c r="V295" s="321"/>
    </row>
    <row r="296">
      <c r="A296" s="716">
        <v>41584.0</v>
      </c>
      <c r="B296" s="617" t="s">
        <v>73</v>
      </c>
      <c r="C296" s="617" t="s">
        <v>584</v>
      </c>
      <c r="D296" s="617" t="s">
        <v>1865</v>
      </c>
      <c r="E296" s="618"/>
      <c r="F296" s="619"/>
      <c r="G296" s="620">
        <v>1.2</v>
      </c>
      <c r="H296" s="621"/>
      <c r="I296" s="621"/>
      <c r="J296" s="621"/>
      <c r="K296" s="621"/>
      <c r="L296" s="621"/>
      <c r="M296" s="622" t="s">
        <v>1861</v>
      </c>
      <c r="N296" s="652" t="s">
        <v>1222</v>
      </c>
      <c r="O296" s="652">
        <v>325.0</v>
      </c>
      <c r="P296" s="608"/>
      <c r="Q296" s="612">
        <f t="shared" si="18"/>
        <v>3451</v>
      </c>
      <c r="R296" s="337"/>
      <c r="S296" s="321"/>
      <c r="T296" s="321"/>
      <c r="U296" s="321"/>
      <c r="V296" s="321"/>
    </row>
    <row r="297">
      <c r="A297" s="618"/>
      <c r="B297" s="617" t="s">
        <v>584</v>
      </c>
      <c r="C297" s="617" t="s">
        <v>73</v>
      </c>
      <c r="D297" s="617" t="s">
        <v>1866</v>
      </c>
      <c r="E297" s="618"/>
      <c r="F297" s="619"/>
      <c r="G297" s="620">
        <v>1.0</v>
      </c>
      <c r="H297" s="622">
        <v>1500.0</v>
      </c>
      <c r="I297" s="621"/>
      <c r="J297" s="621"/>
      <c r="K297" s="622">
        <v>45.0</v>
      </c>
      <c r="L297" s="621"/>
      <c r="M297" s="622">
        <v>1545.0</v>
      </c>
      <c r="N297" s="423"/>
      <c r="O297" s="423"/>
      <c r="P297" s="608"/>
      <c r="Q297" s="612">
        <f t="shared" si="18"/>
        <v>3452</v>
      </c>
      <c r="R297" s="337"/>
      <c r="S297" s="321"/>
      <c r="T297" s="321"/>
      <c r="U297" s="321"/>
      <c r="V297" s="321"/>
    </row>
    <row r="298">
      <c r="A298" s="359">
        <v>41584.0</v>
      </c>
      <c r="B298" s="354" t="s">
        <v>73</v>
      </c>
      <c r="C298" s="354" t="s">
        <v>524</v>
      </c>
      <c r="D298" s="354" t="s">
        <v>1225</v>
      </c>
      <c r="E298" s="321"/>
      <c r="F298" s="611"/>
      <c r="G298" s="596">
        <v>0.3</v>
      </c>
      <c r="H298" s="365"/>
      <c r="I298" s="365"/>
      <c r="J298" s="365"/>
      <c r="K298" s="365"/>
      <c r="L298" s="365"/>
      <c r="M298" s="365"/>
      <c r="N298" s="423"/>
      <c r="O298" s="423"/>
      <c r="P298" s="608"/>
      <c r="Q298" s="612">
        <f t="shared" si="18"/>
        <v>3452.3</v>
      </c>
      <c r="R298" s="337"/>
      <c r="S298" s="321"/>
      <c r="T298" s="321"/>
      <c r="U298" s="321"/>
      <c r="V298" s="321"/>
    </row>
    <row r="299">
      <c r="A299" s="321"/>
      <c r="B299" s="354" t="s">
        <v>524</v>
      </c>
      <c r="C299" s="354" t="s">
        <v>727</v>
      </c>
      <c r="D299" s="354" t="s">
        <v>1395</v>
      </c>
      <c r="E299" s="321"/>
      <c r="F299" s="611"/>
      <c r="G299" s="596">
        <v>1.5</v>
      </c>
      <c r="H299" s="365"/>
      <c r="I299" s="365"/>
      <c r="J299" s="369" t="s">
        <v>1867</v>
      </c>
      <c r="L299" s="365"/>
      <c r="M299" s="369" t="s">
        <v>1868</v>
      </c>
      <c r="N299" s="423"/>
      <c r="O299" s="423"/>
      <c r="P299" s="608"/>
      <c r="Q299" s="612">
        <f t="shared" si="18"/>
        <v>3453.8</v>
      </c>
      <c r="R299" s="337"/>
      <c r="S299" s="321"/>
      <c r="T299" s="321"/>
      <c r="U299" s="321"/>
      <c r="V299" s="321"/>
    </row>
    <row r="300">
      <c r="A300" s="321"/>
      <c r="B300" s="354" t="s">
        <v>727</v>
      </c>
      <c r="C300" s="354" t="s">
        <v>73</v>
      </c>
      <c r="D300" s="321"/>
      <c r="E300" s="321"/>
      <c r="F300" s="611"/>
      <c r="G300" s="596">
        <v>1.5</v>
      </c>
      <c r="H300" s="369">
        <v>2250.0</v>
      </c>
      <c r="I300" s="365"/>
      <c r="J300" s="365"/>
      <c r="K300" s="365"/>
      <c r="L300" s="365"/>
      <c r="M300" s="369">
        <v>2250.0</v>
      </c>
      <c r="N300" s="423"/>
      <c r="O300" s="423"/>
      <c r="P300" s="608"/>
      <c r="Q300" s="612">
        <f t="shared" si="18"/>
        <v>3455.3</v>
      </c>
      <c r="R300" s="337"/>
      <c r="S300" s="321"/>
      <c r="T300" s="321"/>
      <c r="U300" s="321"/>
      <c r="V300" s="321"/>
    </row>
    <row r="301">
      <c r="A301" s="733">
        <v>41590.0</v>
      </c>
      <c r="B301" s="643" t="s">
        <v>73</v>
      </c>
      <c r="C301" s="643" t="s">
        <v>197</v>
      </c>
      <c r="D301" s="643" t="s">
        <v>1222</v>
      </c>
      <c r="E301" s="644"/>
      <c r="F301" s="645"/>
      <c r="G301" s="646">
        <v>0.2</v>
      </c>
      <c r="H301" s="647"/>
      <c r="I301" s="647"/>
      <c r="J301" s="647"/>
      <c r="K301" s="647"/>
      <c r="L301" s="647"/>
      <c r="M301" s="647"/>
      <c r="N301" s="652" t="s">
        <v>1222</v>
      </c>
      <c r="O301" s="652">
        <v>325.0</v>
      </c>
      <c r="P301" s="608"/>
      <c r="Q301" s="612">
        <f t="shared" si="18"/>
        <v>3455.5</v>
      </c>
      <c r="R301" s="337"/>
      <c r="S301" s="321"/>
      <c r="T301" s="321"/>
      <c r="U301" s="321"/>
      <c r="V301" s="321"/>
    </row>
    <row r="302">
      <c r="A302" s="644"/>
      <c r="B302" s="643" t="s">
        <v>197</v>
      </c>
      <c r="C302" s="643" t="s">
        <v>1359</v>
      </c>
      <c r="D302" s="643" t="s">
        <v>1869</v>
      </c>
      <c r="E302" s="644"/>
      <c r="F302" s="645"/>
      <c r="G302" s="646">
        <v>0.7</v>
      </c>
      <c r="H302" s="647"/>
      <c r="I302" s="647"/>
      <c r="J302" s="647"/>
      <c r="K302" s="647"/>
      <c r="L302" s="647"/>
      <c r="M302" s="647"/>
      <c r="N302" s="423"/>
      <c r="O302" s="423"/>
      <c r="P302" s="608"/>
      <c r="Q302" s="612">
        <f t="shared" si="18"/>
        <v>3456.2</v>
      </c>
      <c r="R302" s="625">
        <v>30.0</v>
      </c>
      <c r="S302" s="354">
        <v>167.7</v>
      </c>
      <c r="T302" s="366">
        <f t="shared" ref="T302:T303" si="21">S302/R302</f>
        <v>5.59</v>
      </c>
      <c r="U302" s="354">
        <v>5.3</v>
      </c>
      <c r="V302" s="714">
        <f t="shared" ref="V302:V303" si="22">(T302-U302)*R302</f>
        <v>8.7</v>
      </c>
      <c r="W302" s="640"/>
    </row>
    <row r="303">
      <c r="A303" s="644"/>
      <c r="B303" s="643" t="s">
        <v>1359</v>
      </c>
      <c r="C303" s="643" t="s">
        <v>197</v>
      </c>
      <c r="D303" s="644"/>
      <c r="E303" s="644"/>
      <c r="F303" s="645"/>
      <c r="G303" s="646">
        <v>1.0</v>
      </c>
      <c r="H303" s="647"/>
      <c r="I303" s="647"/>
      <c r="J303" s="647"/>
      <c r="K303" s="647"/>
      <c r="L303" s="647"/>
      <c r="M303" s="648" t="s">
        <v>1870</v>
      </c>
      <c r="N303" s="423"/>
      <c r="O303" s="423"/>
      <c r="P303" s="608"/>
      <c r="Q303" s="612">
        <f t="shared" si="18"/>
        <v>3457.2</v>
      </c>
      <c r="R303" s="625">
        <v>20.0</v>
      </c>
      <c r="S303" s="354">
        <v>108.0</v>
      </c>
      <c r="T303" s="366">
        <f t="shared" si="21"/>
        <v>5.4</v>
      </c>
      <c r="U303" s="354">
        <v>5.3</v>
      </c>
      <c r="V303" s="714">
        <f t="shared" si="22"/>
        <v>2</v>
      </c>
      <c r="W303" s="640"/>
    </row>
    <row r="304">
      <c r="A304" s="644"/>
      <c r="B304" s="643" t="s">
        <v>197</v>
      </c>
      <c r="C304" s="643" t="s">
        <v>73</v>
      </c>
      <c r="D304" s="644"/>
      <c r="E304" s="644"/>
      <c r="F304" s="645"/>
      <c r="G304" s="646">
        <v>0.2</v>
      </c>
      <c r="H304" s="648">
        <v>1625.0</v>
      </c>
      <c r="I304" s="647"/>
      <c r="J304" s="647"/>
      <c r="K304" s="647"/>
      <c r="L304" s="647"/>
      <c r="M304" s="648">
        <v>1625.0</v>
      </c>
      <c r="N304" s="423"/>
      <c r="O304" s="423"/>
      <c r="P304" s="608"/>
      <c r="Q304" s="612">
        <f t="shared" si="18"/>
        <v>3457.4</v>
      </c>
      <c r="R304" s="337"/>
      <c r="S304" s="321"/>
      <c r="T304" s="321"/>
      <c r="U304" s="321"/>
      <c r="V304" s="321"/>
    </row>
    <row r="305">
      <c r="A305" s="359">
        <v>41591.0</v>
      </c>
      <c r="B305" s="354" t="s">
        <v>73</v>
      </c>
      <c r="C305" s="354" t="s">
        <v>718</v>
      </c>
      <c r="D305" s="354" t="s">
        <v>1350</v>
      </c>
      <c r="E305" s="321"/>
      <c r="F305" s="611"/>
      <c r="G305" s="596">
        <v>0.4</v>
      </c>
      <c r="H305" s="365"/>
      <c r="I305" s="365"/>
      <c r="J305" s="365"/>
      <c r="K305" s="365"/>
      <c r="L305" s="365"/>
      <c r="M305" s="365"/>
      <c r="N305" s="623" t="s">
        <v>1350</v>
      </c>
      <c r="O305" s="623">
        <v>325.0</v>
      </c>
      <c r="P305" s="608"/>
      <c r="Q305" s="612">
        <f t="shared" si="18"/>
        <v>3457.8</v>
      </c>
      <c r="R305" s="337"/>
      <c r="S305" s="321"/>
      <c r="T305" s="321"/>
      <c r="U305" s="321"/>
      <c r="V305" s="321"/>
    </row>
    <row r="306">
      <c r="A306" s="321"/>
      <c r="B306" s="354" t="s">
        <v>718</v>
      </c>
      <c r="C306" s="354" t="s">
        <v>600</v>
      </c>
      <c r="D306" s="354" t="s">
        <v>1339</v>
      </c>
      <c r="E306" s="321"/>
      <c r="F306" s="611"/>
      <c r="G306" s="596">
        <v>0.7</v>
      </c>
      <c r="H306" s="365"/>
      <c r="I306" s="365"/>
      <c r="J306" s="365"/>
      <c r="K306" s="365"/>
      <c r="L306" s="365"/>
      <c r="M306" s="365"/>
      <c r="N306" s="423"/>
      <c r="O306" s="423"/>
      <c r="P306" s="608"/>
      <c r="Q306" s="612">
        <f t="shared" si="18"/>
        <v>3458.5</v>
      </c>
      <c r="R306" s="337"/>
      <c r="S306" s="321"/>
      <c r="T306" s="321"/>
      <c r="U306" s="321"/>
      <c r="V306" s="321"/>
    </row>
    <row r="307">
      <c r="A307" s="321"/>
      <c r="B307" s="354" t="s">
        <v>600</v>
      </c>
      <c r="C307" s="354" t="s">
        <v>718</v>
      </c>
      <c r="D307" s="321"/>
      <c r="E307" s="321"/>
      <c r="F307" s="611"/>
      <c r="G307" s="596">
        <v>0.7</v>
      </c>
      <c r="H307" s="365"/>
      <c r="I307" s="365"/>
      <c r="J307" s="365"/>
      <c r="K307" s="365"/>
      <c r="L307" s="365"/>
      <c r="M307" s="369" t="s">
        <v>1871</v>
      </c>
      <c r="N307" s="423"/>
      <c r="O307" s="423"/>
      <c r="P307" s="608"/>
      <c r="Q307" s="612">
        <f t="shared" si="18"/>
        <v>3459.2</v>
      </c>
      <c r="R307" s="337"/>
      <c r="S307" s="321"/>
      <c r="T307" s="321"/>
      <c r="U307" s="321"/>
      <c r="V307" s="321"/>
    </row>
    <row r="308">
      <c r="A308" s="321"/>
      <c r="B308" s="354" t="s">
        <v>718</v>
      </c>
      <c r="C308" s="354" t="s">
        <v>73</v>
      </c>
      <c r="D308" s="321"/>
      <c r="E308" s="321"/>
      <c r="F308" s="611"/>
      <c r="G308" s="596">
        <v>0.5</v>
      </c>
      <c r="H308" s="369">
        <v>1562.5</v>
      </c>
      <c r="I308" s="369">
        <v>15.0</v>
      </c>
      <c r="J308" s="369">
        <v>120.0</v>
      </c>
      <c r="K308" s="365"/>
      <c r="L308" s="365"/>
      <c r="M308" s="369">
        <v>1697.5</v>
      </c>
      <c r="N308" s="423"/>
      <c r="O308" s="423"/>
      <c r="P308" s="608"/>
      <c r="Q308" s="612">
        <f t="shared" si="18"/>
        <v>3459.7</v>
      </c>
      <c r="R308" s="337"/>
      <c r="S308" s="321"/>
      <c r="T308" s="321"/>
      <c r="U308" s="321"/>
      <c r="V308" s="321"/>
    </row>
    <row r="309">
      <c r="A309" s="733">
        <v>41592.0</v>
      </c>
      <c r="B309" s="643" t="s">
        <v>73</v>
      </c>
      <c r="C309" s="643" t="s">
        <v>763</v>
      </c>
      <c r="D309" s="643" t="s">
        <v>1350</v>
      </c>
      <c r="E309" s="644"/>
      <c r="F309" s="645"/>
      <c r="G309" s="646">
        <v>1.0</v>
      </c>
      <c r="H309" s="647"/>
      <c r="I309" s="647"/>
      <c r="J309" s="647"/>
      <c r="K309" s="647"/>
      <c r="L309" s="647"/>
      <c r="M309" s="647"/>
      <c r="N309" s="623" t="s">
        <v>1350</v>
      </c>
      <c r="O309" s="623">
        <v>325.0</v>
      </c>
      <c r="P309" s="608"/>
      <c r="Q309" s="612">
        <f t="shared" si="18"/>
        <v>3460.7</v>
      </c>
      <c r="R309" s="337"/>
      <c r="S309" s="321"/>
      <c r="T309" s="321"/>
      <c r="U309" s="321"/>
      <c r="V309" s="321"/>
    </row>
    <row r="310">
      <c r="A310" s="792"/>
      <c r="B310" s="817" t="s">
        <v>763</v>
      </c>
      <c r="C310" s="643" t="s">
        <v>73</v>
      </c>
      <c r="D310" s="643" t="s">
        <v>1872</v>
      </c>
      <c r="E310" s="644"/>
      <c r="F310" s="645"/>
      <c r="G310" s="646">
        <v>0.8</v>
      </c>
      <c r="H310" s="648">
        <v>1250.0</v>
      </c>
      <c r="I310" s="647"/>
      <c r="J310" s="648">
        <v>120.0</v>
      </c>
      <c r="K310" s="648">
        <v>30.0</v>
      </c>
      <c r="L310" s="647"/>
      <c r="M310" s="648">
        <v>1400.0</v>
      </c>
      <c r="N310" s="423"/>
      <c r="O310" s="423"/>
      <c r="P310" s="608"/>
      <c r="Q310" s="612">
        <f t="shared" si="18"/>
        <v>3461.5</v>
      </c>
      <c r="R310" s="337"/>
      <c r="S310" s="321"/>
      <c r="T310" s="321"/>
      <c r="U310" s="321"/>
      <c r="V310" s="321"/>
    </row>
    <row r="311">
      <c r="A311" s="359">
        <v>41596.0</v>
      </c>
      <c r="B311" s="354" t="s">
        <v>73</v>
      </c>
      <c r="C311" s="354" t="s">
        <v>524</v>
      </c>
      <c r="D311" s="354" t="s">
        <v>1873</v>
      </c>
      <c r="E311" s="321"/>
      <c r="F311" s="611"/>
      <c r="G311" s="596">
        <v>0.3</v>
      </c>
      <c r="H311" s="365"/>
      <c r="I311" s="365"/>
      <c r="J311" s="365"/>
      <c r="K311" s="365"/>
      <c r="L311" s="365"/>
      <c r="M311" s="365"/>
      <c r="N311" s="652" t="s">
        <v>1222</v>
      </c>
      <c r="O311" s="652">
        <v>325.0</v>
      </c>
      <c r="P311" s="608"/>
      <c r="Q311" s="612">
        <f t="shared" si="18"/>
        <v>3461.8</v>
      </c>
      <c r="R311" s="337"/>
      <c r="S311" s="321"/>
      <c r="T311" s="321"/>
      <c r="U311" s="321"/>
      <c r="V311" s="321"/>
    </row>
    <row r="312">
      <c r="A312" s="321"/>
      <c r="B312" s="354" t="s">
        <v>524</v>
      </c>
      <c r="C312" s="354" t="s">
        <v>763</v>
      </c>
      <c r="D312" s="354" t="s">
        <v>1874</v>
      </c>
      <c r="E312" s="321"/>
      <c r="F312" s="611"/>
      <c r="G312" s="596">
        <v>1.3</v>
      </c>
      <c r="H312" s="365"/>
      <c r="I312" s="365"/>
      <c r="J312" s="365"/>
      <c r="K312" s="365"/>
      <c r="L312" s="365"/>
      <c r="M312" s="365"/>
      <c r="N312" s="818" t="s">
        <v>1875</v>
      </c>
      <c r="O312" s="818">
        <v>275.0</v>
      </c>
      <c r="P312" s="608"/>
      <c r="Q312" s="612">
        <f t="shared" si="18"/>
        <v>3463.1</v>
      </c>
      <c r="R312" s="337"/>
      <c r="S312" s="321"/>
      <c r="T312" s="321"/>
      <c r="U312" s="321"/>
      <c r="V312" s="321"/>
    </row>
    <row r="313">
      <c r="A313" s="321"/>
      <c r="B313" s="354" t="s">
        <v>763</v>
      </c>
      <c r="C313" s="354" t="s">
        <v>524</v>
      </c>
      <c r="D313" s="354" t="s">
        <v>1876</v>
      </c>
      <c r="E313" s="321"/>
      <c r="F313" s="611"/>
      <c r="G313" s="596">
        <v>1.0</v>
      </c>
      <c r="H313" s="365"/>
      <c r="I313" s="365"/>
      <c r="J313" s="365"/>
      <c r="K313" s="365"/>
      <c r="L313" s="365"/>
      <c r="M313" s="369" t="s">
        <v>1877</v>
      </c>
      <c r="N313" s="819"/>
      <c r="O313" s="819"/>
      <c r="P313" s="608"/>
      <c r="Q313" s="612">
        <f t="shared" si="18"/>
        <v>3464.1</v>
      </c>
      <c r="R313" s="337"/>
      <c r="S313" s="321"/>
      <c r="T313" s="321"/>
      <c r="U313" s="321"/>
      <c r="V313" s="321"/>
    </row>
    <row r="314">
      <c r="A314" s="321"/>
      <c r="B314" s="354" t="s">
        <v>524</v>
      </c>
      <c r="C314" s="354" t="s">
        <v>73</v>
      </c>
      <c r="D314" s="321"/>
      <c r="E314" s="321"/>
      <c r="F314" s="611"/>
      <c r="G314" s="596">
        <v>0.3</v>
      </c>
      <c r="H314" s="369">
        <v>1937.5</v>
      </c>
      <c r="I314" s="369">
        <v>30.0</v>
      </c>
      <c r="J314" s="369">
        <v>200.0</v>
      </c>
      <c r="K314" s="365"/>
      <c r="L314" s="369">
        <v>300.0</v>
      </c>
      <c r="M314" s="369">
        <v>2467.5</v>
      </c>
      <c r="N314" s="819"/>
      <c r="O314" s="819"/>
      <c r="P314" s="608"/>
      <c r="Q314" s="612">
        <f t="shared" si="18"/>
        <v>3464.4</v>
      </c>
      <c r="R314" s="625">
        <v>12.0</v>
      </c>
      <c r="S314" s="354">
        <v>91.04</v>
      </c>
      <c r="T314" s="366">
        <f>S314/R314</f>
        <v>7.586666667</v>
      </c>
      <c r="U314" s="354">
        <v>5.3</v>
      </c>
      <c r="V314" s="714">
        <f>(T314-U314)*R314</f>
        <v>27.44</v>
      </c>
      <c r="W314" s="640"/>
    </row>
    <row r="315">
      <c r="A315" s="733">
        <v>41597.0</v>
      </c>
      <c r="B315" s="643" t="s">
        <v>73</v>
      </c>
      <c r="C315" s="643" t="s">
        <v>593</v>
      </c>
      <c r="D315" s="643" t="s">
        <v>1809</v>
      </c>
      <c r="E315" s="644"/>
      <c r="F315" s="645"/>
      <c r="G315" s="646">
        <v>0.5</v>
      </c>
      <c r="H315" s="647"/>
      <c r="I315" s="647"/>
      <c r="J315" s="647"/>
      <c r="K315" s="647"/>
      <c r="L315" s="647"/>
      <c r="M315" s="647"/>
      <c r="N315" s="623" t="s">
        <v>1350</v>
      </c>
      <c r="O315" s="623">
        <v>325.0</v>
      </c>
      <c r="P315" s="608"/>
      <c r="Q315" s="612">
        <f t="shared" si="18"/>
        <v>3464.9</v>
      </c>
      <c r="R315" s="337"/>
      <c r="S315" s="321"/>
      <c r="T315" s="321"/>
      <c r="U315" s="321"/>
      <c r="V315" s="321"/>
    </row>
    <row r="316">
      <c r="A316" s="644"/>
      <c r="B316" s="643" t="s">
        <v>593</v>
      </c>
      <c r="C316" s="643" t="s">
        <v>524</v>
      </c>
      <c r="D316" s="643" t="s">
        <v>1878</v>
      </c>
      <c r="E316" s="644"/>
      <c r="F316" s="645"/>
      <c r="G316" s="646">
        <v>0.6</v>
      </c>
      <c r="H316" s="648" t="s">
        <v>1879</v>
      </c>
      <c r="I316" s="647"/>
      <c r="J316" s="647"/>
      <c r="K316" s="647"/>
      <c r="L316" s="647"/>
      <c r="M316" s="648" t="s">
        <v>1880</v>
      </c>
      <c r="N316" s="423"/>
      <c r="O316" s="423"/>
      <c r="P316" s="608"/>
      <c r="Q316" s="612">
        <f t="shared" si="18"/>
        <v>3465.5</v>
      </c>
      <c r="R316" s="625">
        <v>15.0</v>
      </c>
      <c r="S316" s="354">
        <v>112.28</v>
      </c>
      <c r="T316" s="366">
        <f>S316/R316</f>
        <v>7.485333333</v>
      </c>
      <c r="U316" s="354">
        <v>5.3</v>
      </c>
      <c r="V316" s="714">
        <f>(T316-U316)*R316</f>
        <v>32.78</v>
      </c>
      <c r="W316" s="640"/>
    </row>
    <row r="317">
      <c r="A317" s="359">
        <v>41597.0</v>
      </c>
      <c r="B317" s="354" t="s">
        <v>524</v>
      </c>
      <c r="C317" s="354" t="s">
        <v>527</v>
      </c>
      <c r="D317" s="354" t="s">
        <v>1809</v>
      </c>
      <c r="E317" s="321"/>
      <c r="F317" s="611"/>
      <c r="G317" s="596">
        <v>0.9</v>
      </c>
      <c r="H317" s="365"/>
      <c r="I317" s="365"/>
      <c r="J317" s="365"/>
      <c r="K317" s="365"/>
      <c r="L317" s="365"/>
      <c r="M317" s="365"/>
      <c r="N317" s="423"/>
      <c r="O317" s="423"/>
      <c r="P317" s="608"/>
      <c r="Q317" s="612">
        <f t="shared" si="18"/>
        <v>3466.4</v>
      </c>
      <c r="R317" s="337"/>
      <c r="S317" s="321"/>
      <c r="T317" s="321"/>
      <c r="U317" s="321"/>
      <c r="V317" s="321"/>
    </row>
    <row r="318">
      <c r="A318" s="321"/>
      <c r="B318" s="354" t="s">
        <v>527</v>
      </c>
      <c r="C318" s="354" t="s">
        <v>197</v>
      </c>
      <c r="D318" s="354" t="s">
        <v>736</v>
      </c>
      <c r="E318" s="321"/>
      <c r="F318" s="611"/>
      <c r="G318" s="596">
        <v>0.9</v>
      </c>
      <c r="H318" s="365"/>
      <c r="I318" s="365"/>
      <c r="J318" s="365"/>
      <c r="K318" s="365"/>
      <c r="M318" s="637" t="s">
        <v>1881</v>
      </c>
      <c r="N318" s="522"/>
      <c r="O318" s="423"/>
      <c r="P318" s="608"/>
      <c r="Q318" s="612">
        <f t="shared" si="18"/>
        <v>3467.3</v>
      </c>
      <c r="R318" s="625">
        <v>25.0</v>
      </c>
      <c r="S318" s="354">
        <v>178.75</v>
      </c>
      <c r="T318" s="366">
        <f>S318/R318</f>
        <v>7.15</v>
      </c>
      <c r="U318" s="354">
        <v>5.3</v>
      </c>
      <c r="V318" s="714">
        <f>(T318-U318)*R318</f>
        <v>46.25</v>
      </c>
      <c r="W318" s="640"/>
    </row>
    <row r="319">
      <c r="A319" s="321"/>
      <c r="B319" s="354" t="s">
        <v>197</v>
      </c>
      <c r="C319" s="354" t="s">
        <v>524</v>
      </c>
      <c r="D319" s="509"/>
      <c r="E319" s="321"/>
      <c r="F319" s="611"/>
      <c r="G319" s="596">
        <v>0.3</v>
      </c>
      <c r="H319" s="369">
        <v>1437.5</v>
      </c>
      <c r="I319" s="369">
        <v>100.0</v>
      </c>
      <c r="J319" s="365"/>
      <c r="K319" s="365"/>
      <c r="L319" s="365"/>
      <c r="M319" s="615">
        <v>1537.5</v>
      </c>
      <c r="N319" s="423"/>
      <c r="O319" s="423"/>
      <c r="P319" s="608"/>
      <c r="Q319" s="612">
        <f t="shared" si="18"/>
        <v>3467.6</v>
      </c>
      <c r="R319" s="337"/>
      <c r="S319" s="321"/>
      <c r="T319" s="321"/>
      <c r="U319" s="321"/>
      <c r="V319" s="321"/>
    </row>
    <row r="320">
      <c r="A320" s="733">
        <v>41597.0</v>
      </c>
      <c r="B320" s="643" t="s">
        <v>524</v>
      </c>
      <c r="C320" s="643" t="s">
        <v>593</v>
      </c>
      <c r="D320" s="643" t="s">
        <v>1350</v>
      </c>
      <c r="E320" s="644"/>
      <c r="F320" s="645"/>
      <c r="G320" s="646">
        <v>0.7</v>
      </c>
      <c r="H320" s="647"/>
      <c r="I320" s="647"/>
      <c r="J320" s="647"/>
      <c r="K320" s="647"/>
      <c r="L320" s="647"/>
      <c r="M320" s="648" t="s">
        <v>1882</v>
      </c>
      <c r="N320" s="423"/>
      <c r="O320" s="423"/>
      <c r="P320" s="608"/>
      <c r="Q320" s="612">
        <f t="shared" si="18"/>
        <v>3468.3</v>
      </c>
      <c r="R320" s="641">
        <v>30.0</v>
      </c>
      <c r="S320" s="373">
        <v>224.55</v>
      </c>
      <c r="T320" s="366">
        <f>S320/R320</f>
        <v>7.485</v>
      </c>
      <c r="U320" s="354">
        <v>5.3</v>
      </c>
      <c r="V320" s="714">
        <f>(T320-U320)*R320</f>
        <v>65.55</v>
      </c>
      <c r="W320" s="640"/>
    </row>
    <row r="321">
      <c r="A321" s="644"/>
      <c r="B321" s="643" t="s">
        <v>593</v>
      </c>
      <c r="C321" s="643" t="s">
        <v>73</v>
      </c>
      <c r="D321" s="643" t="s">
        <v>1878</v>
      </c>
      <c r="E321" s="644"/>
      <c r="F321" s="645"/>
      <c r="G321" s="646">
        <v>0.5</v>
      </c>
      <c r="H321" s="648">
        <v>1687.5</v>
      </c>
      <c r="I321" s="648">
        <v>50.0</v>
      </c>
      <c r="J321" s="648">
        <v>120.0</v>
      </c>
      <c r="K321" s="647"/>
      <c r="L321" s="647"/>
      <c r="M321" s="648">
        <v>1857.0</v>
      </c>
      <c r="N321" s="423"/>
      <c r="O321" s="423"/>
      <c r="P321" s="608"/>
      <c r="Q321" s="612">
        <f t="shared" si="18"/>
        <v>3468.8</v>
      </c>
      <c r="R321" s="337"/>
      <c r="S321" s="321"/>
      <c r="T321" s="321"/>
      <c r="U321" s="321"/>
      <c r="V321" s="321"/>
    </row>
    <row r="322">
      <c r="A322" s="359">
        <v>41599.0</v>
      </c>
      <c r="B322" s="354" t="s">
        <v>73</v>
      </c>
      <c r="C322" s="354" t="s">
        <v>584</v>
      </c>
      <c r="D322" s="354" t="s">
        <v>1883</v>
      </c>
      <c r="E322" s="321"/>
      <c r="F322" s="611"/>
      <c r="G322" s="596">
        <v>2.2</v>
      </c>
      <c r="H322" s="365"/>
      <c r="I322" s="365"/>
      <c r="J322" s="365"/>
      <c r="K322" s="365"/>
      <c r="L322" s="365"/>
      <c r="M322" s="369" t="s">
        <v>1884</v>
      </c>
      <c r="N322" s="423"/>
      <c r="O322" s="423"/>
      <c r="P322" s="608"/>
      <c r="Q322" s="612">
        <f t="shared" si="18"/>
        <v>3471</v>
      </c>
      <c r="R322" s="625">
        <v>12.0</v>
      </c>
      <c r="S322" s="354">
        <v>93.2</v>
      </c>
      <c r="T322" s="366">
        <f>S322/R322</f>
        <v>7.766666667</v>
      </c>
      <c r="U322" s="354">
        <v>5.3</v>
      </c>
      <c r="V322" s="714">
        <f>(T322-U322)*R322</f>
        <v>29.6</v>
      </c>
      <c r="W322" s="640"/>
    </row>
    <row r="323">
      <c r="A323" s="321"/>
      <c r="B323" s="354" t="s">
        <v>584</v>
      </c>
      <c r="C323" s="354" t="s">
        <v>73</v>
      </c>
      <c r="D323" s="354" t="s">
        <v>1885</v>
      </c>
      <c r="E323" s="321"/>
      <c r="F323" s="611"/>
      <c r="G323" s="611"/>
      <c r="H323" s="369">
        <v>1500.0</v>
      </c>
      <c r="I323" s="369">
        <v>30.0</v>
      </c>
      <c r="J323" s="365"/>
      <c r="K323" s="365"/>
      <c r="L323" s="365"/>
      <c r="M323" s="369">
        <v>1530.0</v>
      </c>
      <c r="N323" s="423"/>
      <c r="O323" s="423"/>
      <c r="P323" s="608"/>
      <c r="Q323" s="612">
        <f t="shared" si="18"/>
        <v>3471</v>
      </c>
      <c r="R323" s="337"/>
      <c r="S323" s="321"/>
      <c r="T323" s="321"/>
      <c r="U323" s="321"/>
      <c r="V323" s="321"/>
    </row>
    <row r="324">
      <c r="A324" s="733">
        <v>41601.0</v>
      </c>
      <c r="B324" s="643" t="s">
        <v>73</v>
      </c>
      <c r="C324" s="643" t="s">
        <v>584</v>
      </c>
      <c r="D324" s="643" t="s">
        <v>1865</v>
      </c>
      <c r="E324" s="644"/>
      <c r="F324" s="645"/>
      <c r="G324" s="646">
        <v>1.2</v>
      </c>
      <c r="H324" s="647"/>
      <c r="I324" s="647"/>
      <c r="J324" s="647"/>
      <c r="K324" s="647"/>
      <c r="L324" s="647"/>
      <c r="M324" s="648" t="s">
        <v>1884</v>
      </c>
      <c r="N324" s="652" t="s">
        <v>1222</v>
      </c>
      <c r="O324" s="652">
        <v>325.0</v>
      </c>
      <c r="P324" s="608"/>
      <c r="Q324" s="612">
        <f t="shared" si="18"/>
        <v>3472.2</v>
      </c>
      <c r="R324" s="337"/>
      <c r="S324" s="321"/>
      <c r="T324" s="321"/>
      <c r="U324" s="321"/>
      <c r="V324" s="321"/>
    </row>
    <row r="325">
      <c r="A325" s="644"/>
      <c r="B325" s="643" t="s">
        <v>584</v>
      </c>
      <c r="C325" s="643" t="s">
        <v>73</v>
      </c>
      <c r="D325" s="643" t="s">
        <v>1886</v>
      </c>
      <c r="E325" s="644"/>
      <c r="F325" s="645"/>
      <c r="G325" s="646">
        <v>1.1</v>
      </c>
      <c r="H325" s="648">
        <v>1500.0</v>
      </c>
      <c r="I325" s="647"/>
      <c r="J325" s="647"/>
      <c r="K325" s="647"/>
      <c r="L325" s="647"/>
      <c r="M325" s="648">
        <v>1500.0</v>
      </c>
      <c r="N325" s="423"/>
      <c r="O325" s="423"/>
      <c r="P325" s="608"/>
      <c r="Q325" s="612">
        <f t="shared" si="18"/>
        <v>3473.3</v>
      </c>
      <c r="R325" s="337"/>
      <c r="S325" s="321"/>
      <c r="T325" s="321"/>
      <c r="U325" s="321"/>
      <c r="V325" s="321"/>
    </row>
    <row r="326">
      <c r="A326" s="359">
        <v>41602.0</v>
      </c>
      <c r="B326" s="354" t="s">
        <v>73</v>
      </c>
      <c r="C326" s="354" t="s">
        <v>584</v>
      </c>
      <c r="D326" s="354" t="s">
        <v>1222</v>
      </c>
      <c r="E326" s="321"/>
      <c r="F326" s="611"/>
      <c r="G326" s="596">
        <v>0.9</v>
      </c>
      <c r="H326" s="365"/>
      <c r="I326" s="365"/>
      <c r="J326" s="365"/>
      <c r="K326" s="365"/>
      <c r="L326" s="365"/>
      <c r="M326" s="369" t="s">
        <v>1884</v>
      </c>
      <c r="N326" s="652" t="s">
        <v>1222</v>
      </c>
      <c r="O326" s="652">
        <v>325.0</v>
      </c>
      <c r="P326" s="608"/>
      <c r="Q326" s="612">
        <f t="shared" si="18"/>
        <v>3474.2</v>
      </c>
      <c r="R326" s="337"/>
      <c r="S326" s="321"/>
      <c r="T326" s="321"/>
      <c r="U326" s="321"/>
      <c r="V326" s="321"/>
    </row>
    <row r="327">
      <c r="A327" s="321"/>
      <c r="B327" s="354" t="s">
        <v>584</v>
      </c>
      <c r="C327" s="354" t="s">
        <v>73</v>
      </c>
      <c r="D327" s="354" t="s">
        <v>1887</v>
      </c>
      <c r="E327" s="321"/>
      <c r="F327" s="611"/>
      <c r="G327" s="596">
        <v>1.3</v>
      </c>
      <c r="H327" s="369">
        <v>1500.0</v>
      </c>
      <c r="I327" s="365"/>
      <c r="J327" s="365"/>
      <c r="K327" s="369">
        <v>70.0</v>
      </c>
      <c r="L327" s="365"/>
      <c r="M327" s="369">
        <v>1570.0</v>
      </c>
      <c r="N327" s="423"/>
      <c r="O327" s="423"/>
      <c r="P327" s="608"/>
      <c r="Q327" s="612">
        <f t="shared" si="18"/>
        <v>3475.5</v>
      </c>
      <c r="R327" s="337"/>
      <c r="S327" s="321"/>
      <c r="T327" s="321"/>
      <c r="U327" s="321"/>
      <c r="V327" s="321"/>
    </row>
    <row r="328">
      <c r="A328" s="733">
        <v>41602.0</v>
      </c>
      <c r="B328" s="643" t="s">
        <v>73</v>
      </c>
      <c r="C328" s="643" t="s">
        <v>1397</v>
      </c>
      <c r="D328" s="643" t="s">
        <v>1222</v>
      </c>
      <c r="E328" s="644"/>
      <c r="F328" s="645"/>
      <c r="G328" s="646">
        <v>0.5</v>
      </c>
      <c r="H328" s="647"/>
      <c r="I328" s="647"/>
      <c r="J328" s="647"/>
      <c r="K328" s="647"/>
      <c r="L328" s="647"/>
      <c r="M328" s="648" t="s">
        <v>1888</v>
      </c>
      <c r="N328" s="652" t="s">
        <v>1222</v>
      </c>
      <c r="O328" s="652">
        <v>162.5</v>
      </c>
      <c r="P328" s="624" t="s">
        <v>1889</v>
      </c>
      <c r="Q328" s="612">
        <f t="shared" si="18"/>
        <v>3476</v>
      </c>
      <c r="R328" s="337"/>
      <c r="S328" s="321"/>
      <c r="T328" s="321"/>
      <c r="U328" s="321"/>
      <c r="V328" s="321"/>
    </row>
    <row r="329">
      <c r="A329" s="644"/>
      <c r="B329" s="643" t="s">
        <v>1397</v>
      </c>
      <c r="C329" s="643" t="s">
        <v>73</v>
      </c>
      <c r="D329" s="643" t="s">
        <v>1395</v>
      </c>
      <c r="E329" s="644"/>
      <c r="F329" s="645"/>
      <c r="G329" s="646">
        <v>0.4</v>
      </c>
      <c r="H329" s="648">
        <v>656.1</v>
      </c>
      <c r="I329" s="647"/>
      <c r="J329" s="647"/>
      <c r="K329" s="647"/>
      <c r="L329" s="648" t="s">
        <v>1890</v>
      </c>
      <c r="M329" s="648">
        <v>656.1</v>
      </c>
      <c r="N329" s="423"/>
      <c r="O329" s="423"/>
      <c r="P329" s="608"/>
      <c r="Q329" s="612">
        <f t="shared" si="18"/>
        <v>3476.4</v>
      </c>
      <c r="R329" s="337"/>
      <c r="S329" s="321"/>
      <c r="T329" s="321"/>
      <c r="U329" s="321"/>
      <c r="V329" s="321"/>
    </row>
    <row r="330">
      <c r="A330" s="795" t="s">
        <v>1891</v>
      </c>
      <c r="B330" s="604"/>
      <c r="C330" s="604"/>
      <c r="D330" s="605"/>
      <c r="E330" s="604"/>
      <c r="F330" s="606"/>
      <c r="G330" s="606"/>
      <c r="H330" s="607"/>
      <c r="I330" s="607"/>
      <c r="J330" s="607"/>
      <c r="K330" s="607"/>
      <c r="L330" s="607"/>
      <c r="M330" s="607"/>
      <c r="N330" s="423"/>
      <c r="O330" s="423"/>
      <c r="P330" s="608"/>
      <c r="Q330" s="609">
        <v>3476.4</v>
      </c>
      <c r="R330" s="337"/>
      <c r="S330" s="321"/>
      <c r="T330" s="321"/>
      <c r="U330" s="321"/>
      <c r="V330" s="321"/>
    </row>
    <row r="331">
      <c r="A331" s="359">
        <v>41609.0</v>
      </c>
      <c r="B331" s="354" t="s">
        <v>73</v>
      </c>
      <c r="C331" s="354" t="s">
        <v>73</v>
      </c>
      <c r="D331" s="354" t="s">
        <v>1892</v>
      </c>
      <c r="E331" s="321"/>
      <c r="F331" s="611"/>
      <c r="G331" s="596">
        <v>0.3</v>
      </c>
      <c r="H331" s="365"/>
      <c r="I331" s="365"/>
      <c r="J331" s="365"/>
      <c r="K331" s="365"/>
      <c r="L331" s="365"/>
      <c r="M331" s="365"/>
      <c r="N331" s="423"/>
      <c r="O331" s="423"/>
      <c r="P331" s="608"/>
      <c r="Q331" s="612">
        <f t="shared" ref="Q331:Q351" si="23">Q330+F331+G331</f>
        <v>3476.7</v>
      </c>
      <c r="R331" s="337"/>
      <c r="S331" s="321"/>
      <c r="T331" s="321"/>
      <c r="U331" s="321"/>
      <c r="V331" s="321"/>
    </row>
    <row r="332">
      <c r="A332" s="716">
        <v>41612.0</v>
      </c>
      <c r="B332" s="617" t="s">
        <v>73</v>
      </c>
      <c r="C332" s="617" t="s">
        <v>517</v>
      </c>
      <c r="D332" s="617" t="s">
        <v>1225</v>
      </c>
      <c r="E332" s="618"/>
      <c r="F332" s="619"/>
      <c r="G332" s="620">
        <v>0.3</v>
      </c>
      <c r="H332" s="621"/>
      <c r="I332" s="621"/>
      <c r="J332" s="621"/>
      <c r="K332" s="621"/>
      <c r="L332" s="621"/>
      <c r="M332" s="621"/>
      <c r="N332" s="423"/>
      <c r="O332" s="423"/>
      <c r="P332" s="608"/>
      <c r="Q332" s="612">
        <f t="shared" si="23"/>
        <v>3477</v>
      </c>
      <c r="R332" s="337"/>
      <c r="S332" s="321"/>
      <c r="T332" s="321"/>
      <c r="U332" s="321"/>
      <c r="V332" s="321"/>
    </row>
    <row r="333">
      <c r="A333" s="618"/>
      <c r="B333" s="617" t="s">
        <v>517</v>
      </c>
      <c r="C333" s="617" t="s">
        <v>829</v>
      </c>
      <c r="D333" s="617" t="s">
        <v>830</v>
      </c>
      <c r="E333" s="618"/>
      <c r="F333" s="619"/>
      <c r="G333" s="620">
        <v>0.9</v>
      </c>
      <c r="H333" s="621"/>
      <c r="I333" s="621"/>
      <c r="J333" s="621"/>
      <c r="K333" s="621"/>
      <c r="L333" s="621"/>
      <c r="M333" s="621"/>
      <c r="N333" s="423"/>
      <c r="O333" s="423"/>
      <c r="P333" s="608"/>
      <c r="Q333" s="612">
        <f t="shared" si="23"/>
        <v>3477.9</v>
      </c>
      <c r="R333" s="337"/>
      <c r="S333" s="321"/>
      <c r="T333" s="321"/>
      <c r="U333" s="321"/>
      <c r="V333" s="321"/>
    </row>
    <row r="334">
      <c r="A334" s="618"/>
      <c r="B334" s="617" t="s">
        <v>829</v>
      </c>
      <c r="C334" s="617" t="s">
        <v>517</v>
      </c>
      <c r="D334" s="618"/>
      <c r="E334" s="618"/>
      <c r="F334" s="619"/>
      <c r="G334" s="620">
        <v>1.1</v>
      </c>
      <c r="H334" s="621"/>
      <c r="I334" s="621"/>
      <c r="J334" s="621"/>
      <c r="K334" s="621"/>
      <c r="L334" s="621"/>
      <c r="M334" s="622" t="s">
        <v>1893</v>
      </c>
      <c r="N334" s="423"/>
      <c r="O334" s="423"/>
      <c r="P334" s="608"/>
      <c r="Q334" s="612">
        <f t="shared" si="23"/>
        <v>3479</v>
      </c>
      <c r="R334" s="337"/>
      <c r="S334" s="321"/>
      <c r="T334" s="321"/>
      <c r="U334" s="321"/>
      <c r="V334" s="321"/>
    </row>
    <row r="335">
      <c r="A335" s="618"/>
      <c r="B335" s="617" t="s">
        <v>517</v>
      </c>
      <c r="C335" s="617" t="s">
        <v>73</v>
      </c>
      <c r="D335" s="618"/>
      <c r="E335" s="618"/>
      <c r="F335" s="619"/>
      <c r="G335" s="620">
        <v>0.2</v>
      </c>
      <c r="H335" s="622">
        <v>1790.0</v>
      </c>
      <c r="I335" s="621"/>
      <c r="J335" s="622">
        <v>60.0</v>
      </c>
      <c r="K335" s="621"/>
      <c r="L335" s="621"/>
      <c r="M335" s="622">
        <v>1850.0</v>
      </c>
      <c r="N335" s="423"/>
      <c r="O335" s="423"/>
      <c r="P335" s="608"/>
      <c r="Q335" s="612">
        <f t="shared" si="23"/>
        <v>3479.2</v>
      </c>
      <c r="R335" s="337"/>
      <c r="S335" s="321"/>
      <c r="T335" s="321"/>
      <c r="U335" s="321"/>
      <c r="V335" s="321"/>
    </row>
    <row r="336">
      <c r="A336" s="734">
        <v>41617.0</v>
      </c>
      <c r="B336" s="634" t="s">
        <v>73</v>
      </c>
      <c r="C336" s="634" t="s">
        <v>1894</v>
      </c>
      <c r="D336" s="634" t="s">
        <v>1225</v>
      </c>
      <c r="E336" s="522"/>
      <c r="F336" s="611"/>
      <c r="G336" s="596">
        <v>2.6</v>
      </c>
      <c r="H336" s="365"/>
      <c r="I336" s="365"/>
      <c r="J336" s="365"/>
      <c r="K336" s="365"/>
      <c r="L336" s="365"/>
      <c r="M336" s="365"/>
      <c r="N336" s="423"/>
      <c r="O336" s="423"/>
      <c r="P336" s="608"/>
      <c r="Q336" s="612">
        <f t="shared" si="23"/>
        <v>3481.8</v>
      </c>
      <c r="R336" s="625">
        <v>84.6</v>
      </c>
      <c r="S336" s="354">
        <v>439.92</v>
      </c>
      <c r="T336" s="366">
        <f>S336/R336</f>
        <v>5.2</v>
      </c>
      <c r="U336" s="354">
        <v>5.3</v>
      </c>
      <c r="V336" s="714">
        <f>(T336-U336)*R336</f>
        <v>-8.46</v>
      </c>
      <c r="W336" s="640"/>
    </row>
    <row r="337">
      <c r="A337" s="509"/>
      <c r="B337" s="634" t="s">
        <v>1894</v>
      </c>
      <c r="C337" s="634" t="s">
        <v>562</v>
      </c>
      <c r="D337" s="634" t="s">
        <v>1223</v>
      </c>
      <c r="E337" s="522"/>
      <c r="F337" s="611"/>
      <c r="G337" s="596">
        <v>0.6</v>
      </c>
      <c r="H337" s="365"/>
      <c r="I337" s="365"/>
      <c r="J337" s="365"/>
      <c r="K337" s="365"/>
      <c r="L337" s="365"/>
      <c r="M337" s="365"/>
      <c r="N337" s="423"/>
      <c r="O337" s="423"/>
      <c r="P337" s="608"/>
      <c r="Q337" s="612">
        <f t="shared" si="23"/>
        <v>3482.4</v>
      </c>
      <c r="R337" s="337"/>
      <c r="S337" s="321"/>
      <c r="T337" s="321"/>
      <c r="U337" s="321"/>
      <c r="V337" s="321"/>
    </row>
    <row r="338">
      <c r="A338" s="509"/>
      <c r="B338" s="634" t="s">
        <v>562</v>
      </c>
      <c r="C338" s="634" t="s">
        <v>1221</v>
      </c>
      <c r="D338" s="509"/>
      <c r="E338" s="522"/>
      <c r="F338" s="611"/>
      <c r="G338" s="596">
        <v>0.2</v>
      </c>
      <c r="H338" s="365"/>
      <c r="I338" s="365"/>
      <c r="J338" s="365"/>
      <c r="K338" s="365"/>
      <c r="L338" s="365"/>
      <c r="M338" s="369" t="s">
        <v>1895</v>
      </c>
      <c r="N338" s="423"/>
      <c r="O338" s="423"/>
      <c r="P338" s="608"/>
      <c r="Q338" s="612">
        <f t="shared" si="23"/>
        <v>3482.6</v>
      </c>
      <c r="R338" s="337"/>
      <c r="S338" s="321"/>
      <c r="T338" s="321"/>
      <c r="U338" s="321"/>
      <c r="V338" s="321"/>
    </row>
    <row r="339">
      <c r="A339" s="509"/>
      <c r="B339" s="634" t="s">
        <v>1221</v>
      </c>
      <c r="C339" s="634" t="s">
        <v>517</v>
      </c>
      <c r="D339" s="509"/>
      <c r="E339" s="522"/>
      <c r="F339" s="611"/>
      <c r="G339" s="596">
        <v>1.7</v>
      </c>
      <c r="H339" s="369">
        <v>2900.0</v>
      </c>
      <c r="I339" s="365"/>
      <c r="J339" s="365"/>
      <c r="K339" s="365"/>
      <c r="L339" s="365"/>
      <c r="M339" s="369">
        <v>2900.0</v>
      </c>
      <c r="N339" s="423"/>
      <c r="O339" s="423"/>
      <c r="P339" s="608"/>
      <c r="Q339" s="612">
        <f t="shared" si="23"/>
        <v>3484.3</v>
      </c>
      <c r="R339" s="337"/>
      <c r="S339" s="321"/>
      <c r="T339" s="321"/>
      <c r="U339" s="321"/>
      <c r="V339" s="321"/>
    </row>
    <row r="340">
      <c r="A340" s="820" t="s">
        <v>1244</v>
      </c>
      <c r="B340" s="649"/>
      <c r="C340" s="649"/>
      <c r="D340" s="650"/>
      <c r="E340" s="649"/>
      <c r="F340" s="651"/>
      <c r="G340" s="651"/>
      <c r="H340" s="365"/>
      <c r="I340" s="365"/>
      <c r="J340" s="365"/>
      <c r="K340" s="365"/>
      <c r="L340" s="365"/>
      <c r="M340" s="365"/>
      <c r="N340" s="423"/>
      <c r="O340" s="423"/>
      <c r="P340" s="608"/>
      <c r="Q340" s="612">
        <f t="shared" si="23"/>
        <v>3484.3</v>
      </c>
      <c r="R340" s="337"/>
      <c r="S340" s="321"/>
      <c r="T340" s="321"/>
      <c r="U340" s="321"/>
      <c r="V340" s="321"/>
    </row>
    <row r="341">
      <c r="A341" s="359">
        <v>41621.0</v>
      </c>
      <c r="B341" s="354" t="s">
        <v>517</v>
      </c>
      <c r="C341" s="354" t="s">
        <v>73</v>
      </c>
      <c r="D341" s="354" t="s">
        <v>1896</v>
      </c>
      <c r="E341" s="321"/>
      <c r="F341" s="611"/>
      <c r="G341" s="596">
        <v>0.2</v>
      </c>
      <c r="H341" s="365"/>
      <c r="I341" s="365"/>
      <c r="J341" s="365"/>
      <c r="K341" s="365"/>
      <c r="L341" s="365"/>
      <c r="M341" s="365"/>
      <c r="N341" s="423"/>
      <c r="O341" s="423"/>
      <c r="P341" s="608"/>
      <c r="Q341" s="612">
        <f t="shared" si="23"/>
        <v>3484.5</v>
      </c>
      <c r="R341" s="337"/>
      <c r="S341" s="321"/>
      <c r="T341" s="321"/>
      <c r="U341" s="321"/>
      <c r="V341" s="321"/>
    </row>
    <row r="342">
      <c r="A342" s="716">
        <v>41625.0</v>
      </c>
      <c r="B342" s="617" t="s">
        <v>73</v>
      </c>
      <c r="C342" s="617" t="s">
        <v>765</v>
      </c>
      <c r="D342" s="617" t="s">
        <v>1897</v>
      </c>
      <c r="E342" s="673"/>
      <c r="F342" s="619"/>
      <c r="G342" s="632">
        <v>2.2</v>
      </c>
      <c r="H342" s="621"/>
      <c r="I342" s="621"/>
      <c r="J342" s="621"/>
      <c r="K342" s="621"/>
      <c r="L342" s="621"/>
      <c r="M342" s="688" t="s">
        <v>1898</v>
      </c>
      <c r="N342" s="423"/>
      <c r="O342" s="423"/>
      <c r="P342" s="608"/>
      <c r="Q342" s="612">
        <f t="shared" si="23"/>
        <v>3486.7</v>
      </c>
      <c r="R342" s="821">
        <v>25.0</v>
      </c>
      <c r="S342" s="637">
        <v>149.68</v>
      </c>
      <c r="T342" s="365">
        <f t="shared" ref="T342:T343" si="24">S342/R342</f>
        <v>5.9872</v>
      </c>
      <c r="U342" s="354">
        <v>5.37</v>
      </c>
      <c r="V342" s="626">
        <f t="shared" ref="V342:V343" si="25">(T342-U342)*R342</f>
        <v>15.43</v>
      </c>
    </row>
    <row r="343">
      <c r="A343" s="618"/>
      <c r="B343" s="617" t="s">
        <v>765</v>
      </c>
      <c r="C343" s="617" t="s">
        <v>73</v>
      </c>
      <c r="D343" s="618"/>
      <c r="E343" s="673"/>
      <c r="F343" s="619"/>
      <c r="G343" s="632">
        <v>1.5</v>
      </c>
      <c r="H343" s="622">
        <v>2312.5</v>
      </c>
      <c r="I343" s="621"/>
      <c r="J343" s="622">
        <v>60.0</v>
      </c>
      <c r="K343" s="622">
        <v>50.0</v>
      </c>
      <c r="L343" s="621"/>
      <c r="M343" s="688">
        <v>2422.5</v>
      </c>
      <c r="N343" s="423"/>
      <c r="O343" s="423"/>
      <c r="P343" s="608"/>
      <c r="Q343" s="612">
        <f t="shared" si="23"/>
        <v>3488.2</v>
      </c>
      <c r="R343" s="821">
        <v>20.0</v>
      </c>
      <c r="S343" s="637">
        <v>116.63</v>
      </c>
      <c r="T343" s="365">
        <f t="shared" si="24"/>
        <v>5.8315</v>
      </c>
      <c r="U343" s="354">
        <v>5.37</v>
      </c>
      <c r="V343" s="626">
        <f t="shared" si="25"/>
        <v>9.23</v>
      </c>
    </row>
    <row r="344">
      <c r="A344" s="734">
        <v>41626.0</v>
      </c>
      <c r="B344" s="634" t="s">
        <v>73</v>
      </c>
      <c r="C344" s="634" t="s">
        <v>197</v>
      </c>
      <c r="D344" s="634" t="s">
        <v>1225</v>
      </c>
      <c r="E344" s="522"/>
      <c r="F344" s="672"/>
      <c r="G344" s="614">
        <v>0.2</v>
      </c>
      <c r="H344" s="636"/>
      <c r="I344" s="636"/>
      <c r="J344" s="636"/>
      <c r="K344" s="636"/>
      <c r="L344" s="636"/>
      <c r="M344" s="685"/>
      <c r="N344" s="423"/>
      <c r="O344" s="423"/>
      <c r="P344" s="608"/>
      <c r="Q344" s="612">
        <f t="shared" si="23"/>
        <v>3488.4</v>
      </c>
      <c r="R344" s="337"/>
      <c r="S344" s="321"/>
      <c r="T344" s="321"/>
      <c r="U344" s="321"/>
      <c r="V344" s="321"/>
    </row>
    <row r="345">
      <c r="A345" s="509"/>
      <c r="B345" s="634" t="s">
        <v>197</v>
      </c>
      <c r="C345" s="634" t="s">
        <v>1315</v>
      </c>
      <c r="D345" s="634" t="s">
        <v>1899</v>
      </c>
      <c r="E345" s="522"/>
      <c r="F345" s="672"/>
      <c r="G345" s="614">
        <v>1.1</v>
      </c>
      <c r="H345" s="636"/>
      <c r="I345" s="636"/>
      <c r="J345" s="636"/>
      <c r="K345" s="636"/>
      <c r="L345" s="636"/>
      <c r="M345" s="685"/>
      <c r="N345" s="423"/>
      <c r="O345" s="423"/>
      <c r="P345" s="608"/>
      <c r="Q345" s="612">
        <f t="shared" si="23"/>
        <v>3489.5</v>
      </c>
      <c r="R345" s="337"/>
      <c r="S345" s="321"/>
      <c r="T345" s="321"/>
      <c r="U345" s="321"/>
      <c r="V345" s="321"/>
    </row>
    <row r="346">
      <c r="A346" s="509"/>
      <c r="B346" s="634" t="s">
        <v>1315</v>
      </c>
      <c r="C346" s="634" t="s">
        <v>197</v>
      </c>
      <c r="D346" s="509"/>
      <c r="E346" s="522"/>
      <c r="F346" s="672"/>
      <c r="G346" s="614">
        <v>1.4</v>
      </c>
      <c r="H346" s="636"/>
      <c r="I346" s="636"/>
      <c r="J346" s="636"/>
      <c r="K346" s="636"/>
      <c r="L346" s="636"/>
      <c r="M346" s="686" t="s">
        <v>1900</v>
      </c>
      <c r="N346" s="423"/>
      <c r="O346" s="423"/>
      <c r="P346" s="608"/>
      <c r="Q346" s="612">
        <f t="shared" si="23"/>
        <v>3490.9</v>
      </c>
      <c r="R346" s="337"/>
      <c r="S346" s="321"/>
      <c r="T346" s="321"/>
      <c r="U346" s="321"/>
      <c r="V346" s="321"/>
    </row>
    <row r="347">
      <c r="A347" s="509"/>
      <c r="B347" s="634" t="s">
        <v>197</v>
      </c>
      <c r="C347" s="634" t="s">
        <v>517</v>
      </c>
      <c r="D347" s="509"/>
      <c r="E347" s="522"/>
      <c r="F347" s="672"/>
      <c r="G347" s="614">
        <v>0.4</v>
      </c>
      <c r="H347" s="637">
        <v>1812.5</v>
      </c>
      <c r="I347" s="637">
        <v>60.0</v>
      </c>
      <c r="J347" s="637">
        <v>30.0</v>
      </c>
      <c r="K347" s="636"/>
      <c r="L347" s="636"/>
      <c r="M347" s="822">
        <v>1992.5</v>
      </c>
      <c r="N347" s="423"/>
      <c r="O347" s="423"/>
      <c r="P347" s="608"/>
      <c r="Q347" s="612">
        <f t="shared" si="23"/>
        <v>3491.3</v>
      </c>
      <c r="R347" s="337"/>
      <c r="S347" s="321"/>
      <c r="T347" s="321"/>
      <c r="U347" s="321"/>
      <c r="V347" s="321"/>
    </row>
    <row r="348">
      <c r="A348" s="321"/>
      <c r="B348" s="354" t="s">
        <v>517</v>
      </c>
      <c r="C348" s="354" t="s">
        <v>73</v>
      </c>
      <c r="D348" s="321"/>
      <c r="E348" s="321"/>
      <c r="F348" s="611"/>
      <c r="G348" s="596">
        <v>0.6</v>
      </c>
      <c r="H348" s="365"/>
      <c r="I348" s="365"/>
      <c r="J348" s="365"/>
      <c r="K348" s="365"/>
      <c r="L348" s="365"/>
      <c r="M348" s="365"/>
      <c r="N348" s="423"/>
      <c r="O348" s="423"/>
      <c r="P348" s="608"/>
      <c r="Q348" s="612">
        <f t="shared" si="23"/>
        <v>3491.9</v>
      </c>
      <c r="R348" s="337"/>
      <c r="S348" s="321"/>
      <c r="T348" s="321"/>
      <c r="U348" s="321"/>
      <c r="V348" s="321"/>
    </row>
    <row r="349">
      <c r="A349" s="359">
        <v>41639.0</v>
      </c>
      <c r="B349" s="354" t="s">
        <v>73</v>
      </c>
      <c r="C349" s="354" t="s">
        <v>197</v>
      </c>
      <c r="D349" s="354" t="s">
        <v>1901</v>
      </c>
      <c r="E349" s="321"/>
      <c r="F349" s="611"/>
      <c r="G349" s="596">
        <v>4.2</v>
      </c>
      <c r="H349" s="365"/>
      <c r="I349" s="369" t="s">
        <v>1902</v>
      </c>
      <c r="J349" s="365"/>
      <c r="K349" s="365"/>
      <c r="L349" s="365"/>
      <c r="M349" s="369" t="s">
        <v>1214</v>
      </c>
      <c r="N349" s="423"/>
      <c r="O349" s="423"/>
      <c r="P349" s="608"/>
      <c r="Q349" s="612">
        <f t="shared" si="23"/>
        <v>3496.1</v>
      </c>
      <c r="R349" s="337"/>
      <c r="S349" s="321"/>
      <c r="T349" s="321"/>
      <c r="U349" s="321"/>
      <c r="V349" s="321"/>
    </row>
    <row r="350">
      <c r="A350" s="321"/>
      <c r="B350" s="321"/>
      <c r="C350" s="321"/>
      <c r="D350" s="321"/>
      <c r="E350" s="321"/>
      <c r="F350" s="611"/>
      <c r="G350" s="611"/>
      <c r="H350" s="365"/>
      <c r="I350" s="365"/>
      <c r="J350" s="365"/>
      <c r="K350" s="365"/>
      <c r="L350" s="365"/>
      <c r="M350" s="365"/>
      <c r="N350" s="423"/>
      <c r="O350" s="423"/>
      <c r="P350" s="608"/>
      <c r="Q350" s="612">
        <f t="shared" si="23"/>
        <v>3496.1</v>
      </c>
      <c r="R350" s="337"/>
      <c r="S350" s="321"/>
      <c r="T350" s="321"/>
      <c r="U350" s="321"/>
      <c r="V350" s="321"/>
    </row>
    <row r="351">
      <c r="A351" s="321"/>
      <c r="B351" s="321"/>
      <c r="C351" s="321"/>
      <c r="D351" s="796" t="s">
        <v>1903</v>
      </c>
      <c r="E351" s="321"/>
      <c r="F351" s="797"/>
      <c r="G351" s="797"/>
      <c r="H351" s="737"/>
      <c r="I351" s="365"/>
      <c r="J351" s="365"/>
      <c r="K351" s="365"/>
      <c r="L351" s="365"/>
      <c r="M351" s="365"/>
      <c r="N351" s="423"/>
      <c r="O351" s="423"/>
      <c r="P351" s="608"/>
      <c r="Q351" s="612">
        <f t="shared" si="23"/>
        <v>3496.1</v>
      </c>
      <c r="R351" s="337"/>
      <c r="S351" s="321"/>
      <c r="T351" s="321"/>
      <c r="U351" s="321"/>
      <c r="V351" s="321"/>
    </row>
    <row r="352">
      <c r="A352" s="321"/>
      <c r="B352" s="321"/>
      <c r="C352" s="321"/>
      <c r="D352" s="823"/>
      <c r="E352" s="321"/>
      <c r="F352" s="797"/>
      <c r="G352" s="797"/>
      <c r="H352" s="737"/>
      <c r="I352" s="365"/>
      <c r="J352" s="365"/>
      <c r="K352" s="365"/>
      <c r="L352" s="365"/>
      <c r="M352" s="365"/>
      <c r="N352" s="423"/>
      <c r="O352" s="423"/>
      <c r="P352" s="608"/>
      <c r="Q352" s="612"/>
      <c r="R352" s="337"/>
      <c r="S352" s="321"/>
      <c r="T352" s="321"/>
      <c r="U352" s="321"/>
      <c r="V352" s="321"/>
    </row>
    <row r="353">
      <c r="A353" s="354" t="s">
        <v>1209</v>
      </c>
      <c r="B353" s="321"/>
      <c r="C353" s="321"/>
      <c r="D353" s="823"/>
      <c r="E353" s="321"/>
      <c r="F353" s="797"/>
      <c r="G353" s="797"/>
      <c r="H353" s="737"/>
      <c r="I353" s="365"/>
      <c r="J353" s="365"/>
      <c r="K353" s="365"/>
      <c r="L353" s="365"/>
      <c r="M353" s="365"/>
      <c r="N353" s="423"/>
      <c r="O353" s="423"/>
      <c r="P353" s="608"/>
      <c r="Q353" s="609">
        <v>3496.1</v>
      </c>
      <c r="R353" s="337"/>
      <c r="S353" s="321"/>
      <c r="T353" s="321"/>
      <c r="U353" s="321"/>
      <c r="V353" s="321"/>
    </row>
    <row r="354">
      <c r="A354" s="359">
        <v>41641.0</v>
      </c>
      <c r="B354" s="321"/>
      <c r="C354" s="321"/>
      <c r="D354" s="796" t="s">
        <v>1210</v>
      </c>
      <c r="E354" s="321"/>
      <c r="F354" s="797"/>
      <c r="G354" s="798">
        <v>4.2</v>
      </c>
      <c r="H354" s="737"/>
      <c r="I354" s="365"/>
      <c r="J354" s="365"/>
      <c r="K354" s="365"/>
      <c r="L354" s="365"/>
      <c r="M354" s="365"/>
      <c r="N354" s="423"/>
      <c r="O354" s="423"/>
      <c r="P354" s="608"/>
      <c r="Q354" s="609">
        <v>3500.3</v>
      </c>
      <c r="R354" s="337"/>
      <c r="S354" s="321"/>
      <c r="T354" s="321"/>
      <c r="U354" s="321"/>
      <c r="V354" s="321"/>
    </row>
    <row r="355">
      <c r="A355" s="359">
        <v>41642.0</v>
      </c>
      <c r="B355" s="321"/>
      <c r="C355" s="321"/>
      <c r="D355" s="796" t="s">
        <v>1211</v>
      </c>
      <c r="E355" s="321"/>
      <c r="F355" s="797"/>
      <c r="G355" s="798">
        <v>3.9</v>
      </c>
      <c r="H355" s="737"/>
      <c r="I355" s="365"/>
      <c r="J355" s="365"/>
      <c r="K355" s="365"/>
      <c r="L355" s="365"/>
      <c r="M355" s="365"/>
      <c r="N355" s="423"/>
      <c r="O355" s="423"/>
      <c r="P355" s="608"/>
      <c r="Q355" s="609">
        <v>3504.2</v>
      </c>
      <c r="R355" s="337"/>
      <c r="S355" s="321"/>
      <c r="T355" s="321"/>
      <c r="U355" s="321"/>
      <c r="V355" s="321"/>
    </row>
    <row r="356">
      <c r="A356" s="359">
        <v>41645.0</v>
      </c>
      <c r="B356" s="321"/>
      <c r="C356" s="321"/>
      <c r="D356" s="796" t="s">
        <v>1212</v>
      </c>
      <c r="E356" s="321"/>
      <c r="F356" s="797"/>
      <c r="G356" s="798">
        <v>3.9</v>
      </c>
      <c r="H356" s="737"/>
      <c r="I356" s="369" t="s">
        <v>1213</v>
      </c>
      <c r="J356" s="365"/>
      <c r="K356" s="365"/>
      <c r="L356" s="365"/>
      <c r="M356" s="369" t="s">
        <v>1214</v>
      </c>
      <c r="N356" s="423"/>
      <c r="O356" s="423"/>
      <c r="P356" s="608"/>
      <c r="Q356" s="609">
        <v>3508.1</v>
      </c>
      <c r="R356" s="337"/>
      <c r="S356" s="321"/>
      <c r="T356" s="321"/>
      <c r="U356" s="321"/>
      <c r="V356" s="321"/>
    </row>
    <row r="357">
      <c r="A357" s="359">
        <v>41647.0</v>
      </c>
      <c r="B357" s="354" t="s">
        <v>197</v>
      </c>
      <c r="C357" s="354" t="s">
        <v>565</v>
      </c>
      <c r="D357" s="796" t="s">
        <v>1215</v>
      </c>
      <c r="E357" s="321"/>
      <c r="F357" s="798">
        <v>0.1</v>
      </c>
      <c r="G357" s="797"/>
      <c r="H357" s="737"/>
      <c r="I357" s="365"/>
      <c r="J357" s="365"/>
      <c r="K357" s="365"/>
      <c r="L357" s="365"/>
      <c r="M357" s="824">
        <v>6679.65</v>
      </c>
      <c r="N357" s="423"/>
      <c r="O357" s="423"/>
      <c r="P357" s="608"/>
      <c r="Q357" s="609">
        <v>3508.2</v>
      </c>
      <c r="R357" s="337"/>
      <c r="S357" s="321"/>
      <c r="T357" s="321"/>
      <c r="U357" s="321"/>
      <c r="V357" s="321"/>
    </row>
    <row r="358">
      <c r="A358" s="359">
        <v>41653.0</v>
      </c>
      <c r="B358" s="354" t="s">
        <v>565</v>
      </c>
      <c r="C358" s="354" t="s">
        <v>73</v>
      </c>
      <c r="D358" s="796" t="s">
        <v>1216</v>
      </c>
      <c r="E358" s="321"/>
      <c r="F358" s="798">
        <v>0.2</v>
      </c>
      <c r="G358" s="797"/>
      <c r="H358" s="737"/>
      <c r="I358" s="365"/>
      <c r="J358" s="365"/>
      <c r="K358" s="365"/>
      <c r="L358" s="365"/>
      <c r="M358" s="365"/>
      <c r="N358" s="423"/>
      <c r="O358" s="423"/>
      <c r="P358" s="608"/>
      <c r="Q358" s="609">
        <v>3508.4</v>
      </c>
      <c r="R358" s="337"/>
      <c r="S358" s="321"/>
      <c r="T358" s="321"/>
      <c r="U358" s="321"/>
      <c r="V358" s="321"/>
    </row>
    <row r="359">
      <c r="A359" s="359">
        <v>41654.0</v>
      </c>
      <c r="B359" s="354" t="s">
        <v>73</v>
      </c>
      <c r="C359" s="354" t="s">
        <v>568</v>
      </c>
      <c r="D359" s="796" t="s">
        <v>1217</v>
      </c>
      <c r="E359" s="321"/>
      <c r="F359" s="797"/>
      <c r="G359" s="798">
        <v>1.1</v>
      </c>
      <c r="H359" s="737"/>
      <c r="I359" s="365"/>
      <c r="J359" s="365"/>
      <c r="K359" s="365"/>
      <c r="L359" s="365"/>
      <c r="M359" s="369" t="s">
        <v>1218</v>
      </c>
      <c r="N359" s="595" t="s">
        <v>1219</v>
      </c>
      <c r="O359" s="595">
        <v>325.0</v>
      </c>
      <c r="P359" s="624" t="s">
        <v>1220</v>
      </c>
      <c r="Q359" s="609">
        <v>3509.5</v>
      </c>
      <c r="R359" s="625">
        <v>30.0</v>
      </c>
      <c r="S359" s="354">
        <v>301.55</v>
      </c>
      <c r="T359" s="354">
        <v>10.05</v>
      </c>
      <c r="U359" s="354">
        <v>5.37</v>
      </c>
      <c r="V359" s="824">
        <v>140.45</v>
      </c>
    </row>
    <row r="360">
      <c r="A360" s="321"/>
      <c r="B360" s="354" t="s">
        <v>568</v>
      </c>
      <c r="C360" s="354" t="s">
        <v>73</v>
      </c>
      <c r="D360" s="823"/>
      <c r="E360" s="321"/>
      <c r="F360" s="797"/>
      <c r="G360" s="798">
        <v>1.1</v>
      </c>
      <c r="H360" s="737"/>
      <c r="I360" s="365"/>
      <c r="J360" s="365"/>
      <c r="K360" s="365"/>
      <c r="L360" s="365"/>
      <c r="M360" s="369">
        <v>1850.0</v>
      </c>
      <c r="N360" s="423"/>
      <c r="O360" s="423"/>
      <c r="P360" s="608"/>
      <c r="Q360" s="609">
        <v>3510.6</v>
      </c>
      <c r="R360" s="337"/>
      <c r="S360" s="321"/>
      <c r="T360" s="321"/>
      <c r="U360" s="321"/>
      <c r="V360" s="321"/>
    </row>
    <row r="361">
      <c r="A361" s="359">
        <v>41660.0</v>
      </c>
      <c r="B361" s="354" t="s">
        <v>73</v>
      </c>
      <c r="C361" s="354" t="s">
        <v>1221</v>
      </c>
      <c r="D361" s="796" t="s">
        <v>1222</v>
      </c>
      <c r="E361" s="321"/>
      <c r="F361" s="797"/>
      <c r="G361" s="798">
        <v>1.9</v>
      </c>
      <c r="H361" s="737"/>
      <c r="I361" s="365"/>
      <c r="J361" s="365"/>
      <c r="K361" s="365"/>
      <c r="L361" s="365"/>
      <c r="M361" s="365"/>
      <c r="N361" s="595" t="s">
        <v>1222</v>
      </c>
      <c r="O361" s="595">
        <v>325.0</v>
      </c>
      <c r="P361" s="608"/>
      <c r="Q361" s="609">
        <v>3512.5</v>
      </c>
      <c r="R361" s="337"/>
      <c r="S361" s="321"/>
      <c r="T361" s="321"/>
      <c r="U361" s="321"/>
      <c r="V361" s="321"/>
    </row>
    <row r="362">
      <c r="A362" s="321"/>
      <c r="B362" s="354" t="s">
        <v>1221</v>
      </c>
      <c r="C362" s="354" t="s">
        <v>524</v>
      </c>
      <c r="D362" s="796" t="s">
        <v>1223</v>
      </c>
      <c r="E362" s="321"/>
      <c r="F362" s="797"/>
      <c r="G362" s="798">
        <v>1.7</v>
      </c>
      <c r="H362" s="737"/>
      <c r="I362" s="365"/>
      <c r="J362" s="365"/>
      <c r="K362" s="365"/>
      <c r="L362" s="365"/>
      <c r="M362" s="369" t="s">
        <v>1224</v>
      </c>
      <c r="N362" s="423"/>
      <c r="O362" s="423"/>
      <c r="P362" s="608"/>
      <c r="Q362" s="609">
        <v>3514.2</v>
      </c>
      <c r="R362" s="337"/>
      <c r="S362" s="321"/>
      <c r="T362" s="321"/>
      <c r="U362" s="321"/>
      <c r="V362" s="321"/>
    </row>
    <row r="363">
      <c r="A363" s="321"/>
      <c r="B363" s="354" t="s">
        <v>524</v>
      </c>
      <c r="C363" s="354" t="s">
        <v>73</v>
      </c>
      <c r="D363" s="823"/>
      <c r="E363" s="321"/>
      <c r="F363" s="797"/>
      <c r="G363" s="798">
        <v>0.2</v>
      </c>
      <c r="H363" s="737"/>
      <c r="I363" s="365"/>
      <c r="J363" s="365"/>
      <c r="K363" s="365"/>
      <c r="L363" s="365"/>
      <c r="M363" s="369">
        <v>2600.0</v>
      </c>
      <c r="N363" s="423"/>
      <c r="O363" s="423"/>
      <c r="P363" s="608"/>
      <c r="Q363" s="609">
        <v>3514.4</v>
      </c>
      <c r="R363" s="337"/>
      <c r="S363" s="321"/>
      <c r="T363" s="321"/>
      <c r="U363" s="321"/>
      <c r="V363" s="321"/>
    </row>
    <row r="364">
      <c r="A364" s="359">
        <v>41660.0</v>
      </c>
      <c r="B364" s="354" t="s">
        <v>73</v>
      </c>
      <c r="C364" s="354" t="s">
        <v>517</v>
      </c>
      <c r="D364" s="796" t="s">
        <v>1222</v>
      </c>
      <c r="E364" s="321"/>
      <c r="F364" s="798">
        <v>0.3</v>
      </c>
      <c r="G364" s="797"/>
      <c r="H364" s="737"/>
      <c r="I364" s="365"/>
      <c r="J364" s="365"/>
      <c r="K364" s="365"/>
      <c r="L364" s="365"/>
      <c r="M364" s="365"/>
      <c r="N364" s="423"/>
      <c r="O364" s="423"/>
      <c r="P364" s="608"/>
      <c r="Q364" s="609">
        <v>3514.7</v>
      </c>
      <c r="R364" s="337"/>
      <c r="S364" s="321"/>
      <c r="T364" s="321"/>
      <c r="U364" s="321"/>
      <c r="V364" s="321"/>
    </row>
    <row r="365">
      <c r="A365" s="359">
        <v>41662.0</v>
      </c>
      <c r="B365" s="354" t="s">
        <v>517</v>
      </c>
      <c r="C365" s="354" t="s">
        <v>73</v>
      </c>
      <c r="D365" s="796" t="s">
        <v>1225</v>
      </c>
      <c r="E365" s="321"/>
      <c r="F365" s="798">
        <v>0.4</v>
      </c>
      <c r="G365" s="797"/>
      <c r="H365" s="737"/>
      <c r="I365" s="365"/>
      <c r="J365" s="365"/>
      <c r="K365" s="365"/>
      <c r="L365" s="365"/>
      <c r="M365" s="365"/>
      <c r="N365" s="423"/>
      <c r="O365" s="423"/>
      <c r="P365" s="608"/>
      <c r="Q365" s="609">
        <v>3515.1</v>
      </c>
      <c r="R365" s="337"/>
      <c r="S365" s="321"/>
      <c r="T365" s="321"/>
      <c r="U365" s="321"/>
      <c r="V365" s="321"/>
    </row>
    <row r="366">
      <c r="A366" s="359">
        <v>41663.0</v>
      </c>
      <c r="B366" s="354" t="s">
        <v>73</v>
      </c>
      <c r="C366" s="354" t="s">
        <v>517</v>
      </c>
      <c r="D366" s="796" t="s">
        <v>1226</v>
      </c>
      <c r="E366" s="321"/>
      <c r="F366" s="798">
        <v>0.7</v>
      </c>
      <c r="G366" s="797"/>
      <c r="H366" s="737"/>
      <c r="I366" s="365"/>
      <c r="J366" s="365"/>
      <c r="K366" s="365"/>
      <c r="L366" s="365"/>
      <c r="M366" s="365"/>
      <c r="N366" s="423"/>
      <c r="O366" s="423"/>
      <c r="P366" s="608"/>
      <c r="Q366" s="609">
        <v>3515.8</v>
      </c>
      <c r="R366" s="337"/>
      <c r="S366" s="321"/>
      <c r="T366" s="321"/>
      <c r="U366" s="321"/>
      <c r="V366" s="321"/>
    </row>
    <row r="367">
      <c r="A367" s="359">
        <v>41663.0</v>
      </c>
      <c r="B367" s="354" t="s">
        <v>517</v>
      </c>
      <c r="C367" s="354" t="s">
        <v>73</v>
      </c>
      <c r="D367" s="823"/>
      <c r="E367" s="321"/>
      <c r="F367" s="798">
        <v>0.3</v>
      </c>
      <c r="G367" s="797"/>
      <c r="H367" s="737"/>
      <c r="I367" s="365"/>
      <c r="J367" s="365"/>
      <c r="K367" s="365"/>
      <c r="L367" s="365"/>
      <c r="M367" s="369" t="s">
        <v>1227</v>
      </c>
      <c r="N367" s="423"/>
      <c r="O367" s="423"/>
      <c r="P367" s="608"/>
      <c r="Q367" s="609">
        <v>3516.1</v>
      </c>
      <c r="R367" s="337"/>
      <c r="S367" s="321"/>
      <c r="T367" s="321"/>
      <c r="U367" s="321"/>
      <c r="V367" s="321"/>
    </row>
    <row r="368">
      <c r="A368" s="359">
        <v>41665.0</v>
      </c>
      <c r="B368" s="354" t="s">
        <v>73</v>
      </c>
      <c r="C368" s="354" t="s">
        <v>1228</v>
      </c>
      <c r="D368" s="796" t="s">
        <v>1225</v>
      </c>
      <c r="E368" s="321"/>
      <c r="F368" s="797"/>
      <c r="G368" s="798">
        <v>1.1</v>
      </c>
      <c r="H368" s="737"/>
      <c r="I368" s="365"/>
      <c r="J368" s="365"/>
      <c r="K368" s="365"/>
      <c r="L368" s="365"/>
      <c r="M368" s="365"/>
      <c r="N368" s="595" t="s">
        <v>1219</v>
      </c>
      <c r="O368" s="595">
        <v>325.0</v>
      </c>
      <c r="P368" s="624" t="s">
        <v>1229</v>
      </c>
      <c r="Q368" s="609">
        <v>3517.2</v>
      </c>
      <c r="R368" s="337"/>
      <c r="S368" s="321"/>
      <c r="T368" s="321"/>
      <c r="U368" s="321"/>
      <c r="V368" s="321"/>
    </row>
    <row r="369">
      <c r="A369" s="321"/>
      <c r="B369" s="354" t="s">
        <v>578</v>
      </c>
      <c r="C369" s="354" t="s">
        <v>1230</v>
      </c>
      <c r="D369" s="796" t="s">
        <v>1231</v>
      </c>
      <c r="E369" s="321"/>
      <c r="F369" s="797"/>
      <c r="G369" s="798">
        <v>1.8</v>
      </c>
      <c r="H369" s="737"/>
      <c r="I369" s="365"/>
      <c r="J369" s="365"/>
      <c r="K369" s="365"/>
      <c r="L369" s="365"/>
      <c r="M369" s="369" t="s">
        <v>1232</v>
      </c>
      <c r="N369" s="423"/>
      <c r="O369" s="423"/>
      <c r="P369" s="608"/>
      <c r="Q369" s="609">
        <v>3519.0</v>
      </c>
      <c r="R369" s="337"/>
      <c r="S369" s="321"/>
      <c r="T369" s="321"/>
      <c r="U369" s="321"/>
      <c r="V369" s="321"/>
    </row>
    <row r="370">
      <c r="A370" s="321"/>
      <c r="B370" s="354" t="s">
        <v>1230</v>
      </c>
      <c r="C370" s="354" t="s">
        <v>73</v>
      </c>
      <c r="D370" s="823"/>
      <c r="E370" s="321"/>
      <c r="F370" s="797"/>
      <c r="G370" s="798">
        <v>0.9</v>
      </c>
      <c r="H370" s="615">
        <v>2625.0</v>
      </c>
      <c r="I370" s="365"/>
      <c r="J370" s="365"/>
      <c r="K370" s="369">
        <v>30.0</v>
      </c>
      <c r="L370" s="365"/>
      <c r="M370" s="369">
        <v>2655.0</v>
      </c>
      <c r="N370" s="423"/>
      <c r="O370" s="423"/>
      <c r="P370" s="608"/>
      <c r="Q370" s="609">
        <v>3519.9</v>
      </c>
      <c r="R370" s="337"/>
      <c r="S370" s="321"/>
      <c r="T370" s="321"/>
      <c r="U370" s="321"/>
      <c r="V370" s="321"/>
    </row>
    <row r="371">
      <c r="A371" s="359">
        <v>41670.0</v>
      </c>
      <c r="B371" s="354" t="s">
        <v>73</v>
      </c>
      <c r="C371" s="354" t="s">
        <v>1230</v>
      </c>
      <c r="D371" s="796" t="s">
        <v>1233</v>
      </c>
      <c r="E371" s="321"/>
      <c r="F371" s="797"/>
      <c r="G371" s="798">
        <v>0.8</v>
      </c>
      <c r="H371" s="737"/>
      <c r="I371" s="365"/>
      <c r="J371" s="365"/>
      <c r="K371" s="365"/>
      <c r="L371" s="365"/>
      <c r="M371" s="365"/>
      <c r="N371" s="595" t="s">
        <v>1233</v>
      </c>
      <c r="O371" s="595">
        <v>325.0</v>
      </c>
      <c r="P371" s="624" t="s">
        <v>1234</v>
      </c>
      <c r="Q371" s="609">
        <v>3520.7</v>
      </c>
      <c r="R371" s="625">
        <v>16.0</v>
      </c>
      <c r="S371" s="354">
        <v>101.6</v>
      </c>
      <c r="T371" s="354">
        <v>6.35</v>
      </c>
      <c r="U371" s="354">
        <v>5.37</v>
      </c>
      <c r="V371" s="824">
        <v>15.68</v>
      </c>
    </row>
    <row r="372">
      <c r="A372" s="321"/>
      <c r="B372" s="354" t="s">
        <v>1230</v>
      </c>
      <c r="C372" s="354" t="s">
        <v>578</v>
      </c>
      <c r="D372" s="796" t="s">
        <v>1231</v>
      </c>
      <c r="E372" s="321"/>
      <c r="F372" s="797"/>
      <c r="G372" s="798">
        <v>2.2</v>
      </c>
      <c r="H372" s="737"/>
      <c r="I372" s="365"/>
      <c r="J372" s="365"/>
      <c r="K372" s="365"/>
      <c r="L372" s="365"/>
      <c r="M372" s="369" t="s">
        <v>1235</v>
      </c>
      <c r="N372" s="423"/>
      <c r="O372" s="423"/>
      <c r="P372" s="608"/>
      <c r="Q372" s="609">
        <v>3522.9</v>
      </c>
      <c r="R372" s="625">
        <v>80.0</v>
      </c>
      <c r="S372" s="354">
        <v>502.57</v>
      </c>
      <c r="T372" s="354">
        <v>6.28</v>
      </c>
      <c r="U372" s="354">
        <v>5.37</v>
      </c>
      <c r="V372" s="824">
        <v>72.97</v>
      </c>
    </row>
    <row r="373">
      <c r="A373" s="321"/>
      <c r="B373" s="354" t="s">
        <v>578</v>
      </c>
      <c r="C373" s="354" t="s">
        <v>524</v>
      </c>
      <c r="D373" s="823"/>
      <c r="E373" s="321"/>
      <c r="F373" s="797"/>
      <c r="G373" s="798">
        <v>0.9</v>
      </c>
      <c r="H373" s="737"/>
      <c r="I373" s="365"/>
      <c r="J373" s="365"/>
      <c r="K373" s="365"/>
      <c r="L373" s="365"/>
      <c r="M373" s="369">
        <v>2655.0</v>
      </c>
      <c r="N373" s="423"/>
      <c r="O373" s="423"/>
      <c r="P373" s="608"/>
      <c r="Q373" s="609">
        <v>3523.8</v>
      </c>
      <c r="R373" s="625">
        <v>56.0</v>
      </c>
      <c r="S373" s="354">
        <v>422.75</v>
      </c>
      <c r="T373" s="354">
        <v>7.55</v>
      </c>
      <c r="U373" s="354">
        <v>5.37</v>
      </c>
      <c r="V373" s="824">
        <v>122.03</v>
      </c>
    </row>
    <row r="374">
      <c r="A374" s="354" t="s">
        <v>1236</v>
      </c>
      <c r="B374" s="321"/>
      <c r="C374" s="321"/>
      <c r="D374" s="823"/>
      <c r="E374" s="321"/>
      <c r="F374" s="797"/>
      <c r="G374" s="797"/>
      <c r="H374" s="737"/>
      <c r="I374" s="365"/>
      <c r="J374" s="365"/>
      <c r="K374" s="365"/>
      <c r="L374" s="365"/>
      <c r="M374" s="365"/>
      <c r="N374" s="423"/>
      <c r="O374" s="423"/>
      <c r="P374" s="608"/>
      <c r="Q374" s="612"/>
      <c r="R374" s="337"/>
      <c r="S374" s="321"/>
      <c r="T374" s="321"/>
      <c r="U374" s="321"/>
      <c r="V374" s="321"/>
    </row>
    <row r="375">
      <c r="A375" s="359">
        <v>41670.0</v>
      </c>
      <c r="B375" s="354" t="s">
        <v>524</v>
      </c>
      <c r="C375" s="354" t="s">
        <v>1221</v>
      </c>
      <c r="D375" s="796" t="s">
        <v>1237</v>
      </c>
      <c r="E375" s="321"/>
      <c r="F375" s="797"/>
      <c r="G375" s="798">
        <v>1.9</v>
      </c>
      <c r="H375" s="737"/>
      <c r="I375" s="365"/>
      <c r="J375" s="365"/>
      <c r="K375" s="365"/>
      <c r="L375" s="365"/>
      <c r="M375" s="365"/>
      <c r="N375" s="595" t="s">
        <v>1233</v>
      </c>
      <c r="O375" s="595">
        <v>1300.0</v>
      </c>
      <c r="P375" s="608"/>
      <c r="Q375" s="609">
        <v>3525.7</v>
      </c>
      <c r="R375" s="625">
        <v>76.9</v>
      </c>
      <c r="S375" s="354">
        <v>459.86</v>
      </c>
      <c r="T375" s="354">
        <v>5.98</v>
      </c>
      <c r="U375" s="354">
        <v>5.37</v>
      </c>
      <c r="V375" s="824">
        <v>46.91</v>
      </c>
    </row>
    <row r="376">
      <c r="A376" s="359">
        <v>41673.0</v>
      </c>
      <c r="B376" s="354" t="s">
        <v>1221</v>
      </c>
      <c r="C376" s="354" t="s">
        <v>524</v>
      </c>
      <c r="D376" s="823"/>
      <c r="E376" s="321"/>
      <c r="F376" s="797"/>
      <c r="G376" s="798">
        <v>1.7</v>
      </c>
      <c r="H376" s="737"/>
      <c r="I376" s="365"/>
      <c r="J376" s="369">
        <v>720.0</v>
      </c>
      <c r="K376" s="365"/>
      <c r="L376" s="365"/>
      <c r="M376" s="369" t="s">
        <v>1238</v>
      </c>
      <c r="N376" s="423"/>
      <c r="O376" s="423"/>
      <c r="P376" s="608"/>
      <c r="Q376" s="609">
        <v>3527.4</v>
      </c>
      <c r="R376" s="337"/>
      <c r="S376" s="321"/>
      <c r="T376" s="321"/>
      <c r="U376" s="321"/>
      <c r="V376" s="321"/>
    </row>
    <row r="377">
      <c r="A377" s="321"/>
      <c r="B377" s="354" t="s">
        <v>524</v>
      </c>
      <c r="C377" s="354" t="s">
        <v>73</v>
      </c>
      <c r="D377" s="823"/>
      <c r="E377" s="321"/>
      <c r="F377" s="797"/>
      <c r="G377" s="798">
        <v>0.3</v>
      </c>
      <c r="H377" s="615">
        <v>2880.0</v>
      </c>
      <c r="I377" s="365"/>
      <c r="J377" s="369">
        <v>750.0</v>
      </c>
      <c r="K377" s="365"/>
      <c r="L377" s="365"/>
      <c r="M377" s="369">
        <v>4350.0</v>
      </c>
      <c r="N377" s="423"/>
      <c r="O377" s="423"/>
      <c r="P377" s="608"/>
      <c r="Q377" s="609">
        <v>3527.7</v>
      </c>
      <c r="R377" s="337"/>
      <c r="S377" s="321"/>
      <c r="T377" s="321"/>
      <c r="U377" s="321"/>
      <c r="V377" s="321"/>
    </row>
    <row r="378">
      <c r="A378" s="359">
        <v>41673.0</v>
      </c>
      <c r="B378" s="354" t="s">
        <v>73</v>
      </c>
      <c r="C378" s="354" t="s">
        <v>552</v>
      </c>
      <c r="D378" s="796" t="s">
        <v>1225</v>
      </c>
      <c r="E378" s="321"/>
      <c r="F378" s="797"/>
      <c r="G378" s="798">
        <v>0.7</v>
      </c>
      <c r="H378" s="737"/>
      <c r="I378" s="365"/>
      <c r="J378" s="365"/>
      <c r="K378" s="365"/>
      <c r="L378" s="365"/>
      <c r="M378" s="365"/>
      <c r="N378" s="595" t="s">
        <v>1219</v>
      </c>
      <c r="O378" s="423"/>
      <c r="P378" s="624">
        <v>1.0</v>
      </c>
      <c r="Q378" s="609">
        <v>3528.4</v>
      </c>
      <c r="R378" s="337"/>
      <c r="S378" s="321"/>
      <c r="T378" s="321"/>
      <c r="U378" s="321"/>
      <c r="V378" s="321"/>
    </row>
    <row r="379">
      <c r="A379" s="321"/>
      <c r="B379" s="354" t="s">
        <v>552</v>
      </c>
      <c r="C379" s="354" t="s">
        <v>727</v>
      </c>
      <c r="D379" s="796" t="s">
        <v>1239</v>
      </c>
      <c r="E379" s="321"/>
      <c r="F379" s="797"/>
      <c r="G379" s="798">
        <v>1.6</v>
      </c>
      <c r="H379" s="737"/>
      <c r="I379" s="365"/>
      <c r="J379" s="365"/>
      <c r="K379" s="365"/>
      <c r="L379" s="365"/>
      <c r="M379" s="369" t="s">
        <v>1240</v>
      </c>
      <c r="N379" s="423"/>
      <c r="O379" s="423"/>
      <c r="P379" s="608"/>
      <c r="Q379" s="609">
        <v>3530.0</v>
      </c>
      <c r="R379" s="337"/>
      <c r="S379" s="321"/>
      <c r="T379" s="321"/>
      <c r="U379" s="321"/>
      <c r="V379" s="321"/>
    </row>
    <row r="380">
      <c r="A380" s="321"/>
      <c r="B380" s="354" t="s">
        <v>727</v>
      </c>
      <c r="C380" s="354" t="s">
        <v>73</v>
      </c>
      <c r="D380" s="823"/>
      <c r="E380" s="321"/>
      <c r="F380" s="797"/>
      <c r="G380" s="798">
        <v>1.7</v>
      </c>
      <c r="H380" s="615">
        <v>2625.0</v>
      </c>
      <c r="I380" s="365"/>
      <c r="J380" s="365"/>
      <c r="K380" s="369">
        <v>7.0</v>
      </c>
      <c r="L380" s="365"/>
      <c r="M380" s="369">
        <v>2632.0</v>
      </c>
      <c r="N380" s="423"/>
      <c r="O380" s="423"/>
      <c r="P380" s="608"/>
      <c r="Q380" s="609">
        <v>3531.7</v>
      </c>
      <c r="R380" s="337"/>
      <c r="S380" s="321"/>
      <c r="T380" s="321"/>
      <c r="U380" s="321"/>
      <c r="V380" s="321"/>
    </row>
    <row r="381">
      <c r="A381" s="359">
        <v>41675.0</v>
      </c>
      <c r="B381" s="354" t="s">
        <v>73</v>
      </c>
      <c r="C381" s="354" t="s">
        <v>197</v>
      </c>
      <c r="D381" s="796" t="s">
        <v>1225</v>
      </c>
      <c r="E381" s="321"/>
      <c r="F381" s="797"/>
      <c r="G381" s="798">
        <v>0.3</v>
      </c>
      <c r="H381" s="737"/>
      <c r="I381" s="365"/>
      <c r="J381" s="365"/>
      <c r="K381" s="365"/>
      <c r="L381" s="365"/>
      <c r="M381" s="365"/>
      <c r="N381" s="595" t="s">
        <v>1219</v>
      </c>
      <c r="O381" s="423"/>
      <c r="P381" s="624">
        <v>2.0</v>
      </c>
      <c r="Q381" s="609">
        <v>3532.0</v>
      </c>
      <c r="R381" s="337"/>
      <c r="S381" s="321"/>
      <c r="T381" s="321"/>
      <c r="U381" s="321"/>
      <c r="V381" s="321"/>
    </row>
    <row r="382">
      <c r="A382" s="321"/>
      <c r="B382" s="354" t="s">
        <v>197</v>
      </c>
      <c r="C382" s="354" t="s">
        <v>603</v>
      </c>
      <c r="D382" s="796" t="s">
        <v>1241</v>
      </c>
      <c r="E382" s="321"/>
      <c r="F382" s="797"/>
      <c r="G382" s="798">
        <v>0.8</v>
      </c>
      <c r="H382" s="737"/>
      <c r="I382" s="365"/>
      <c r="J382" s="365"/>
      <c r="K382" s="365"/>
      <c r="L382" s="365"/>
      <c r="M382" s="365"/>
      <c r="N382" s="423"/>
      <c r="O382" s="423"/>
      <c r="P382" s="608"/>
      <c r="Q382" s="609">
        <v>3532.8</v>
      </c>
      <c r="R382" s="337"/>
      <c r="S382" s="321"/>
      <c r="T382" s="321"/>
      <c r="U382" s="321"/>
      <c r="V382" s="321"/>
    </row>
    <row r="383">
      <c r="A383" s="321"/>
      <c r="B383" s="354" t="s">
        <v>603</v>
      </c>
      <c r="C383" s="354" t="s">
        <v>197</v>
      </c>
      <c r="D383" s="823"/>
      <c r="E383" s="321"/>
      <c r="F383" s="797"/>
      <c r="G383" s="798">
        <v>0.6</v>
      </c>
      <c r="H383" s="737"/>
      <c r="I383" s="369" t="s">
        <v>1242</v>
      </c>
      <c r="J383" s="365"/>
      <c r="K383" s="365"/>
      <c r="L383" s="365"/>
      <c r="M383" s="369" t="s">
        <v>1243</v>
      </c>
      <c r="N383" s="423"/>
      <c r="O383" s="423"/>
      <c r="P383" s="608"/>
      <c r="Q383" s="609">
        <v>3533.4</v>
      </c>
      <c r="R383" s="337"/>
      <c r="S383" s="321"/>
      <c r="T383" s="321"/>
      <c r="U383" s="321"/>
      <c r="V383" s="321"/>
    </row>
    <row r="384">
      <c r="A384" s="321"/>
      <c r="B384" s="354" t="s">
        <v>197</v>
      </c>
      <c r="C384" s="354" t="s">
        <v>73</v>
      </c>
      <c r="D384" s="823"/>
      <c r="E384" s="321"/>
      <c r="F384" s="797"/>
      <c r="G384" s="798">
        <v>0.2</v>
      </c>
      <c r="H384" s="615">
        <v>1437.5</v>
      </c>
      <c r="I384" s="365"/>
      <c r="J384" s="365"/>
      <c r="K384" s="365"/>
      <c r="L384" s="365"/>
      <c r="M384" s="369">
        <v>1437.5</v>
      </c>
      <c r="N384" s="423"/>
      <c r="O384" s="423"/>
      <c r="P384" s="608"/>
      <c r="Q384" s="609">
        <v>3533.6</v>
      </c>
      <c r="R384" s="337"/>
      <c r="S384" s="321"/>
      <c r="T384" s="321"/>
      <c r="U384" s="321"/>
      <c r="V384" s="321"/>
    </row>
    <row r="385">
      <c r="A385" s="359">
        <v>41676.0</v>
      </c>
      <c r="B385" s="354" t="s">
        <v>73</v>
      </c>
      <c r="C385" s="354" t="s">
        <v>517</v>
      </c>
      <c r="D385" s="796" t="s">
        <v>1225</v>
      </c>
      <c r="E385" s="321"/>
      <c r="F385" s="798">
        <v>0.2</v>
      </c>
      <c r="G385" s="797"/>
      <c r="H385" s="737"/>
      <c r="I385" s="365"/>
      <c r="J385" s="365"/>
      <c r="K385" s="365"/>
      <c r="L385" s="365"/>
      <c r="M385" s="365"/>
      <c r="N385" s="595" t="s">
        <v>1219</v>
      </c>
      <c r="O385" s="423"/>
      <c r="P385" s="624">
        <v>3.0</v>
      </c>
      <c r="Q385" s="609">
        <v>3533.8</v>
      </c>
      <c r="R385" s="337"/>
      <c r="S385" s="321"/>
      <c r="T385" s="321"/>
      <c r="U385" s="321"/>
      <c r="V385" s="321"/>
    </row>
    <row r="386">
      <c r="A386" s="354" t="s">
        <v>1244</v>
      </c>
      <c r="B386" s="321"/>
      <c r="C386" s="321"/>
      <c r="D386" s="823"/>
      <c r="E386" s="321"/>
      <c r="F386" s="797"/>
      <c r="G386" s="797"/>
      <c r="H386" s="737"/>
      <c r="I386" s="365"/>
      <c r="J386" s="365"/>
      <c r="K386" s="365"/>
      <c r="L386" s="365"/>
      <c r="M386" s="365"/>
      <c r="N386" s="423"/>
      <c r="O386" s="423"/>
      <c r="P386" s="608"/>
      <c r="Q386" s="612"/>
      <c r="R386" s="337"/>
      <c r="S386" s="321"/>
      <c r="T386" s="321"/>
      <c r="U386" s="321"/>
      <c r="V386" s="321"/>
    </row>
    <row r="387">
      <c r="A387" s="359">
        <v>41684.0</v>
      </c>
      <c r="B387" s="354" t="s">
        <v>517</v>
      </c>
      <c r="C387" s="354" t="s">
        <v>73</v>
      </c>
      <c r="D387" s="796" t="s">
        <v>1225</v>
      </c>
      <c r="E387" s="321"/>
      <c r="F387" s="798">
        <v>0.2</v>
      </c>
      <c r="G387" s="797"/>
      <c r="H387" s="737"/>
      <c r="I387" s="365"/>
      <c r="J387" s="365"/>
      <c r="K387" s="365"/>
      <c r="L387" s="365"/>
      <c r="M387" s="365"/>
      <c r="N387" s="423"/>
      <c r="O387" s="423"/>
      <c r="P387" s="608"/>
      <c r="Q387" s="609">
        <v>3534.0</v>
      </c>
      <c r="R387" s="337"/>
      <c r="S387" s="321"/>
      <c r="T387" s="321"/>
      <c r="U387" s="321"/>
      <c r="V387" s="321"/>
    </row>
    <row r="388">
      <c r="A388" s="359">
        <v>41685.0</v>
      </c>
      <c r="B388" s="354" t="s">
        <v>73</v>
      </c>
      <c r="C388" s="354" t="s">
        <v>805</v>
      </c>
      <c r="D388" s="796" t="s">
        <v>1225</v>
      </c>
      <c r="E388" s="321"/>
      <c r="F388" s="797"/>
      <c r="G388" s="798">
        <v>0.2</v>
      </c>
      <c r="H388" s="737"/>
      <c r="I388" s="365"/>
      <c r="J388" s="365"/>
      <c r="K388" s="365"/>
      <c r="L388" s="365"/>
      <c r="M388" s="365"/>
      <c r="N388" s="595" t="s">
        <v>1219</v>
      </c>
      <c r="O388" s="423"/>
      <c r="P388" s="624">
        <v>4.0</v>
      </c>
      <c r="Q388" s="609">
        <v>3534.2</v>
      </c>
      <c r="R388" s="625">
        <v>11.0</v>
      </c>
      <c r="S388" s="354">
        <v>70.4</v>
      </c>
      <c r="T388" s="354">
        <v>6.4</v>
      </c>
      <c r="U388" s="354">
        <v>5.37</v>
      </c>
      <c r="V388" s="824">
        <v>11.33</v>
      </c>
    </row>
    <row r="389">
      <c r="A389" s="321"/>
      <c r="B389" s="354" t="s">
        <v>805</v>
      </c>
      <c r="C389" s="354" t="s">
        <v>1245</v>
      </c>
      <c r="D389" s="796" t="s">
        <v>1246</v>
      </c>
      <c r="E389" s="321"/>
      <c r="F389" s="797"/>
      <c r="G389" s="798">
        <v>3.6</v>
      </c>
      <c r="H389" s="737"/>
      <c r="I389" s="365"/>
      <c r="J389" s="365"/>
      <c r="K389" s="369">
        <v>171.0</v>
      </c>
      <c r="L389" s="365"/>
      <c r="M389" s="365"/>
      <c r="N389" s="423"/>
      <c r="O389" s="423"/>
      <c r="P389" s="608"/>
      <c r="Q389" s="609">
        <v>3537.8</v>
      </c>
      <c r="R389" s="337"/>
      <c r="S389" s="321"/>
      <c r="T389" s="321"/>
      <c r="U389" s="321"/>
      <c r="V389" s="321"/>
    </row>
    <row r="390">
      <c r="A390" s="321"/>
      <c r="B390" s="354" t="s">
        <v>1245</v>
      </c>
      <c r="C390" s="354" t="s">
        <v>1247</v>
      </c>
      <c r="D390" s="823"/>
      <c r="E390" s="321"/>
      <c r="F390" s="797"/>
      <c r="G390" s="798">
        <v>0.2</v>
      </c>
      <c r="H390" s="737"/>
      <c r="I390" s="365"/>
      <c r="J390" s="365"/>
      <c r="K390" s="365"/>
      <c r="L390" s="365"/>
      <c r="M390" s="369" t="s">
        <v>1248</v>
      </c>
      <c r="N390" s="423"/>
      <c r="O390" s="423"/>
      <c r="P390" s="608"/>
      <c r="Q390" s="609">
        <v>3538.0</v>
      </c>
      <c r="R390" s="625">
        <v>26.48</v>
      </c>
      <c r="S390" s="354">
        <v>145.64</v>
      </c>
      <c r="T390" s="354">
        <v>5.5</v>
      </c>
      <c r="U390" s="354">
        <v>5.37</v>
      </c>
      <c r="V390" s="824">
        <v>3.44</v>
      </c>
    </row>
    <row r="391">
      <c r="A391" s="321"/>
      <c r="B391" s="354" t="s">
        <v>1247</v>
      </c>
      <c r="C391" s="354" t="s">
        <v>73</v>
      </c>
      <c r="D391" s="823"/>
      <c r="E391" s="321"/>
      <c r="F391" s="797"/>
      <c r="G391" s="798">
        <v>3.9</v>
      </c>
      <c r="H391" s="615">
        <v>5229.0</v>
      </c>
      <c r="I391" s="369">
        <v>25.0</v>
      </c>
      <c r="J391" s="365"/>
      <c r="K391" s="365"/>
      <c r="L391" s="365"/>
      <c r="M391" s="369">
        <v>5425.0</v>
      </c>
      <c r="N391" s="423"/>
      <c r="O391" s="423"/>
      <c r="P391" s="608"/>
      <c r="Q391" s="609">
        <v>3541.9</v>
      </c>
      <c r="R391" s="625">
        <v>91.9</v>
      </c>
      <c r="S391" s="354">
        <v>499.95</v>
      </c>
      <c r="T391" s="354">
        <v>5.44</v>
      </c>
      <c r="U391" s="354">
        <v>5.37</v>
      </c>
      <c r="V391" s="824">
        <v>6.45</v>
      </c>
    </row>
    <row r="392">
      <c r="A392" s="359">
        <v>41686.0</v>
      </c>
      <c r="B392" s="354" t="s">
        <v>73</v>
      </c>
      <c r="C392" s="354" t="s">
        <v>552</v>
      </c>
      <c r="D392" s="796" t="s">
        <v>1222</v>
      </c>
      <c r="E392" s="321"/>
      <c r="F392" s="797"/>
      <c r="G392" s="798">
        <v>0.6</v>
      </c>
      <c r="H392" s="737"/>
      <c r="I392" s="365"/>
      <c r="J392" s="365"/>
      <c r="K392" s="365"/>
      <c r="L392" s="365"/>
      <c r="M392" s="365"/>
      <c r="N392" s="595" t="s">
        <v>1222</v>
      </c>
      <c r="O392" s="595">
        <v>325.0</v>
      </c>
      <c r="P392" s="608"/>
      <c r="Q392" s="609">
        <v>3542.5</v>
      </c>
      <c r="R392" s="337"/>
      <c r="S392" s="321"/>
      <c r="T392" s="321"/>
      <c r="U392" s="321"/>
      <c r="V392" s="321"/>
    </row>
    <row r="393">
      <c r="A393" s="321"/>
      <c r="B393" s="354" t="s">
        <v>552</v>
      </c>
      <c r="C393" s="354" t="s">
        <v>727</v>
      </c>
      <c r="D393" s="796" t="s">
        <v>547</v>
      </c>
      <c r="E393" s="321"/>
      <c r="F393" s="797"/>
      <c r="G393" s="798">
        <v>1.9</v>
      </c>
      <c r="H393" s="737"/>
      <c r="I393" s="365"/>
      <c r="J393" s="365"/>
      <c r="K393" s="365"/>
      <c r="L393" s="365"/>
      <c r="M393" s="369" t="s">
        <v>1249</v>
      </c>
      <c r="N393" s="423"/>
      <c r="O393" s="423"/>
      <c r="P393" s="608"/>
      <c r="Q393" s="609">
        <v>3544.4</v>
      </c>
      <c r="R393" s="625">
        <v>30.0</v>
      </c>
      <c r="S393" s="354">
        <v>169.2</v>
      </c>
      <c r="T393" s="354">
        <v>5.64</v>
      </c>
      <c r="U393" s="354">
        <v>5.37</v>
      </c>
      <c r="V393" s="697">
        <v>8.1</v>
      </c>
    </row>
    <row r="394">
      <c r="A394" s="321"/>
      <c r="B394" s="354" t="s">
        <v>727</v>
      </c>
      <c r="C394" s="354" t="s">
        <v>73</v>
      </c>
      <c r="D394" s="823"/>
      <c r="E394" s="321"/>
      <c r="F394" s="797"/>
      <c r="G394" s="798">
        <v>1.4</v>
      </c>
      <c r="H394" s="615">
        <v>2625.0</v>
      </c>
      <c r="I394" s="365"/>
      <c r="J394" s="365"/>
      <c r="K394" s="369">
        <v>8.0</v>
      </c>
      <c r="L394" s="365"/>
      <c r="M394" s="369">
        <v>2633.0</v>
      </c>
      <c r="N394" s="423"/>
      <c r="O394" s="423"/>
      <c r="P394" s="608"/>
      <c r="Q394" s="609">
        <v>3545.8</v>
      </c>
      <c r="R394" s="337"/>
      <c r="S394" s="321"/>
      <c r="T394" s="321"/>
      <c r="U394" s="321"/>
      <c r="V394" s="321"/>
    </row>
    <row r="395">
      <c r="A395" s="359">
        <v>41687.0</v>
      </c>
      <c r="B395" s="354" t="s">
        <v>73</v>
      </c>
      <c r="C395" s="354" t="s">
        <v>197</v>
      </c>
      <c r="D395" s="796" t="s">
        <v>1250</v>
      </c>
      <c r="E395" s="321"/>
      <c r="F395" s="797"/>
      <c r="G395" s="798">
        <v>0.2</v>
      </c>
      <c r="H395" s="737"/>
      <c r="I395" s="365"/>
      <c r="J395" s="365"/>
      <c r="K395" s="365"/>
      <c r="L395" s="365"/>
      <c r="M395" s="365"/>
      <c r="N395" s="423"/>
      <c r="O395" s="423"/>
      <c r="P395" s="608"/>
      <c r="Q395" s="609">
        <v>3546.0</v>
      </c>
      <c r="R395" s="337"/>
      <c r="S395" s="321"/>
      <c r="T395" s="321"/>
      <c r="U395" s="321"/>
      <c r="V395" s="321"/>
    </row>
    <row r="396">
      <c r="A396" s="321"/>
      <c r="B396" s="354" t="s">
        <v>197</v>
      </c>
      <c r="C396" s="354" t="s">
        <v>1251</v>
      </c>
      <c r="D396" s="796" t="s">
        <v>1250</v>
      </c>
      <c r="E396" s="321"/>
      <c r="F396" s="797"/>
      <c r="G396" s="798">
        <v>2.3</v>
      </c>
      <c r="H396" s="737"/>
      <c r="I396" s="365"/>
      <c r="J396" s="365"/>
      <c r="K396" s="365"/>
      <c r="L396" s="365"/>
      <c r="M396" s="365"/>
      <c r="N396" s="595" t="s">
        <v>1252</v>
      </c>
      <c r="O396" s="423"/>
      <c r="P396" s="608"/>
      <c r="Q396" s="609">
        <v>3548.3</v>
      </c>
      <c r="R396" s="337"/>
      <c r="S396" s="321"/>
      <c r="T396" s="321"/>
      <c r="U396" s="321"/>
      <c r="V396" s="321"/>
    </row>
    <row r="397">
      <c r="A397" s="321"/>
      <c r="B397" s="354" t="s">
        <v>1251</v>
      </c>
      <c r="C397" s="354" t="s">
        <v>197</v>
      </c>
      <c r="D397" s="823"/>
      <c r="E397" s="321"/>
      <c r="F397" s="797"/>
      <c r="G397" s="798">
        <v>1.9</v>
      </c>
      <c r="H397" s="737"/>
      <c r="I397" s="365"/>
      <c r="J397" s="365"/>
      <c r="K397" s="365"/>
      <c r="L397" s="365"/>
      <c r="M397" s="365"/>
      <c r="N397" s="423"/>
      <c r="O397" s="423"/>
      <c r="P397" s="608"/>
      <c r="Q397" s="609">
        <v>3550.2</v>
      </c>
      <c r="R397" s="337"/>
      <c r="S397" s="321"/>
      <c r="T397" s="321"/>
      <c r="U397" s="321"/>
      <c r="V397" s="321"/>
    </row>
    <row r="398">
      <c r="A398" s="359">
        <v>41689.0</v>
      </c>
      <c r="B398" s="354" t="s">
        <v>197</v>
      </c>
      <c r="C398" s="354" t="s">
        <v>1251</v>
      </c>
      <c r="D398" s="796" t="s">
        <v>1250</v>
      </c>
      <c r="E398" s="321"/>
      <c r="F398" s="797"/>
      <c r="G398" s="797"/>
      <c r="H398" s="737"/>
      <c r="I398" s="365"/>
      <c r="J398" s="365"/>
      <c r="K398" s="365"/>
      <c r="L398" s="365"/>
      <c r="M398" s="365"/>
      <c r="N398" s="423"/>
      <c r="O398" s="423"/>
      <c r="P398" s="608"/>
      <c r="Q398" s="609">
        <v>3550.2</v>
      </c>
      <c r="R398" s="337"/>
      <c r="S398" s="321"/>
      <c r="T398" s="321"/>
      <c r="U398" s="321"/>
      <c r="V398" s="321"/>
    </row>
    <row r="399">
      <c r="A399" s="321"/>
      <c r="B399" s="354" t="s">
        <v>1251</v>
      </c>
      <c r="C399" s="354" t="s">
        <v>197</v>
      </c>
      <c r="D399" s="823"/>
      <c r="E399" s="321"/>
      <c r="F399" s="797"/>
      <c r="G399" s="798">
        <v>4.0</v>
      </c>
      <c r="H399" s="737"/>
      <c r="I399" s="365"/>
      <c r="J399" s="365"/>
      <c r="K399" s="365"/>
      <c r="L399" s="365"/>
      <c r="M399" s="365"/>
      <c r="N399" s="423"/>
      <c r="O399" s="423"/>
      <c r="P399" s="608"/>
      <c r="Q399" s="609">
        <v>3554.2</v>
      </c>
      <c r="R399" s="337"/>
      <c r="S399" s="321"/>
      <c r="T399" s="321"/>
      <c r="U399" s="321"/>
      <c r="V399" s="321"/>
    </row>
    <row r="400">
      <c r="A400" s="359">
        <v>41690.0</v>
      </c>
      <c r="B400" s="354" t="s">
        <v>197</v>
      </c>
      <c r="C400" s="354" t="s">
        <v>1251</v>
      </c>
      <c r="D400" s="796" t="s">
        <v>1253</v>
      </c>
      <c r="E400" s="321"/>
      <c r="F400" s="797"/>
      <c r="G400" s="797"/>
      <c r="H400" s="737"/>
      <c r="I400" s="365"/>
      <c r="J400" s="365"/>
      <c r="K400" s="365"/>
      <c r="L400" s="365"/>
      <c r="M400" s="365"/>
      <c r="N400" s="423"/>
      <c r="O400" s="423"/>
      <c r="P400" s="608"/>
      <c r="Q400" s="609">
        <v>3554.2</v>
      </c>
      <c r="R400" s="337"/>
      <c r="S400" s="321"/>
      <c r="T400" s="321"/>
      <c r="U400" s="321"/>
      <c r="V400" s="321"/>
    </row>
    <row r="401">
      <c r="A401" s="321"/>
      <c r="B401" s="354" t="s">
        <v>1251</v>
      </c>
      <c r="C401" s="354" t="s">
        <v>197</v>
      </c>
      <c r="D401" s="823"/>
      <c r="E401" s="321"/>
      <c r="F401" s="797"/>
      <c r="G401" s="798">
        <v>3.9</v>
      </c>
      <c r="H401" s="737"/>
      <c r="I401" s="365"/>
      <c r="J401" s="365"/>
      <c r="K401" s="365"/>
      <c r="L401" s="365"/>
      <c r="M401" s="365"/>
      <c r="N401" s="423"/>
      <c r="O401" s="423"/>
      <c r="P401" s="608"/>
      <c r="Q401" s="609">
        <v>3558.1</v>
      </c>
      <c r="R401" s="337"/>
      <c r="S401" s="321"/>
      <c r="T401" s="321"/>
      <c r="U401" s="321"/>
      <c r="V401" s="321"/>
    </row>
    <row r="402">
      <c r="A402" s="359">
        <v>41691.0</v>
      </c>
      <c r="B402" s="354" t="s">
        <v>197</v>
      </c>
      <c r="C402" s="354" t="s">
        <v>1251</v>
      </c>
      <c r="D402" s="796" t="s">
        <v>1254</v>
      </c>
      <c r="E402" s="321"/>
      <c r="F402" s="797"/>
      <c r="G402" s="797"/>
      <c r="H402" s="737"/>
      <c r="I402" s="365"/>
      <c r="J402" s="365"/>
      <c r="K402" s="365"/>
      <c r="L402" s="365"/>
      <c r="M402" s="369" t="s">
        <v>1255</v>
      </c>
      <c r="N402" s="423"/>
      <c r="O402" s="423"/>
      <c r="P402" s="608"/>
      <c r="Q402" s="609">
        <v>3558.1</v>
      </c>
      <c r="R402" s="337"/>
      <c r="S402" s="321"/>
      <c r="T402" s="321"/>
      <c r="U402" s="321"/>
      <c r="V402" s="321"/>
    </row>
    <row r="403">
      <c r="A403" s="321"/>
      <c r="B403" s="354" t="s">
        <v>1251</v>
      </c>
      <c r="C403" s="354" t="s">
        <v>197</v>
      </c>
      <c r="D403" s="823"/>
      <c r="E403" s="321"/>
      <c r="F403" s="797"/>
      <c r="G403" s="798">
        <v>3.9</v>
      </c>
      <c r="H403" s="615">
        <v>5103.0</v>
      </c>
      <c r="I403" s="365"/>
      <c r="J403" s="365"/>
      <c r="K403" s="365"/>
      <c r="L403" s="365"/>
      <c r="M403" s="369">
        <v>5103.0</v>
      </c>
      <c r="N403" s="423"/>
      <c r="O403" s="423"/>
      <c r="P403" s="608"/>
      <c r="Q403" s="609">
        <v>3562.0</v>
      </c>
      <c r="R403" s="337"/>
      <c r="S403" s="321"/>
      <c r="T403" s="321"/>
      <c r="U403" s="321"/>
      <c r="V403" s="321"/>
    </row>
    <row r="404">
      <c r="A404" s="359">
        <v>41694.0</v>
      </c>
      <c r="B404" s="354" t="s">
        <v>197</v>
      </c>
      <c r="C404" s="354" t="s">
        <v>559</v>
      </c>
      <c r="D404" s="796" t="s">
        <v>1256</v>
      </c>
      <c r="E404" s="321"/>
      <c r="F404" s="797"/>
      <c r="G404" s="798">
        <v>1.7</v>
      </c>
      <c r="H404" s="737"/>
      <c r="I404" s="365"/>
      <c r="J404" s="365"/>
      <c r="K404" s="365"/>
      <c r="L404" s="365"/>
      <c r="M404" s="369" t="s">
        <v>1257</v>
      </c>
      <c r="N404" s="595" t="s">
        <v>1233</v>
      </c>
      <c r="O404" s="595">
        <v>325.0</v>
      </c>
      <c r="P404" s="608"/>
      <c r="Q404" s="609">
        <v>3563.7</v>
      </c>
      <c r="R404" s="625">
        <v>60.0</v>
      </c>
      <c r="S404" s="354">
        <v>386.86</v>
      </c>
      <c r="T404" s="354">
        <v>6.45</v>
      </c>
      <c r="U404" s="354">
        <v>5.37</v>
      </c>
      <c r="V404" s="824">
        <v>64.66</v>
      </c>
    </row>
    <row r="405">
      <c r="A405" s="359">
        <v>41694.0</v>
      </c>
      <c r="B405" s="354" t="s">
        <v>559</v>
      </c>
      <c r="C405" s="354" t="s">
        <v>197</v>
      </c>
      <c r="D405" s="823"/>
      <c r="E405" s="321"/>
      <c r="F405" s="797"/>
      <c r="G405" s="798">
        <v>1.4</v>
      </c>
      <c r="H405" s="615">
        <v>2062.5</v>
      </c>
      <c r="I405" s="369">
        <v>50.0</v>
      </c>
      <c r="J405" s="369">
        <v>120.0</v>
      </c>
      <c r="K405" s="365"/>
      <c r="L405" s="365"/>
      <c r="M405" s="369">
        <v>2232.5</v>
      </c>
      <c r="N405" s="423"/>
      <c r="O405" s="423"/>
      <c r="P405" s="608"/>
      <c r="Q405" s="609">
        <v>3565.1</v>
      </c>
      <c r="R405" s="625">
        <v>111.6</v>
      </c>
      <c r="S405" s="354">
        <v>736.33</v>
      </c>
      <c r="T405" s="321"/>
      <c r="U405" s="321"/>
      <c r="V405" s="321"/>
    </row>
    <row r="406">
      <c r="A406" s="359">
        <v>41694.0</v>
      </c>
      <c r="B406" s="354" t="s">
        <v>197</v>
      </c>
      <c r="C406" s="354" t="s">
        <v>1251</v>
      </c>
      <c r="D406" s="796" t="s">
        <v>1258</v>
      </c>
      <c r="E406" s="321"/>
      <c r="F406" s="797"/>
      <c r="G406" s="798">
        <v>4.0</v>
      </c>
      <c r="H406" s="737"/>
      <c r="I406" s="365"/>
      <c r="J406" s="365"/>
      <c r="K406" s="365"/>
      <c r="L406" s="365"/>
      <c r="M406" s="365"/>
      <c r="N406" s="595" t="s">
        <v>1252</v>
      </c>
      <c r="O406" s="423"/>
      <c r="P406" s="608"/>
      <c r="Q406" s="609">
        <v>3569.1</v>
      </c>
      <c r="R406" s="337"/>
      <c r="S406" s="321"/>
      <c r="T406" s="321"/>
      <c r="U406" s="321"/>
      <c r="V406" s="321"/>
    </row>
    <row r="407">
      <c r="A407" s="359">
        <v>41695.0</v>
      </c>
      <c r="B407" s="354" t="s">
        <v>197</v>
      </c>
      <c r="C407" s="354" t="s">
        <v>524</v>
      </c>
      <c r="D407" s="796" t="s">
        <v>1259</v>
      </c>
      <c r="E407" s="321"/>
      <c r="F407" s="797"/>
      <c r="G407" s="798">
        <v>0.3</v>
      </c>
      <c r="H407" s="737"/>
      <c r="I407" s="365"/>
      <c r="J407" s="365"/>
      <c r="K407" s="365"/>
      <c r="L407" s="365"/>
      <c r="M407" s="365"/>
      <c r="N407" s="595" t="s">
        <v>1219</v>
      </c>
      <c r="O407" s="423"/>
      <c r="P407" s="624">
        <v>5.0</v>
      </c>
      <c r="Q407" s="609">
        <v>3569.4</v>
      </c>
      <c r="R407" s="337"/>
      <c r="S407" s="321"/>
      <c r="T407" s="321"/>
      <c r="U407" s="321"/>
      <c r="V407" s="321"/>
    </row>
    <row r="408">
      <c r="A408" s="359">
        <v>41695.0</v>
      </c>
      <c r="B408" s="354" t="s">
        <v>524</v>
      </c>
      <c r="C408" s="354" t="s">
        <v>527</v>
      </c>
      <c r="D408" s="823"/>
      <c r="E408" s="321"/>
      <c r="F408" s="797"/>
      <c r="G408" s="798">
        <v>0.5</v>
      </c>
      <c r="H408" s="737"/>
      <c r="I408" s="365"/>
      <c r="J408" s="365"/>
      <c r="K408" s="365"/>
      <c r="L408" s="365"/>
      <c r="M408" s="365"/>
      <c r="N408" s="423"/>
      <c r="O408" s="423"/>
      <c r="P408" s="608"/>
      <c r="Q408" s="609">
        <v>3569.9</v>
      </c>
      <c r="R408" s="625">
        <v>10.0</v>
      </c>
      <c r="S408" s="354">
        <v>71.5</v>
      </c>
      <c r="T408" s="354">
        <v>7.15</v>
      </c>
      <c r="U408" s="354">
        <v>5.37</v>
      </c>
      <c r="V408" s="697">
        <v>17.8</v>
      </c>
    </row>
    <row r="409">
      <c r="A409" s="359">
        <v>41695.0</v>
      </c>
      <c r="B409" s="354" t="s">
        <v>527</v>
      </c>
      <c r="C409" s="354" t="s">
        <v>524</v>
      </c>
      <c r="D409" s="823"/>
      <c r="E409" s="321"/>
      <c r="F409" s="797"/>
      <c r="G409" s="798">
        <v>0.7</v>
      </c>
      <c r="H409" s="737"/>
      <c r="I409" s="365"/>
      <c r="J409" s="365"/>
      <c r="K409" s="365"/>
      <c r="L409" s="365"/>
      <c r="M409" s="369" t="s">
        <v>1260</v>
      </c>
      <c r="N409" s="423"/>
      <c r="O409" s="423"/>
      <c r="P409" s="608"/>
      <c r="Q409" s="609">
        <v>3570.6</v>
      </c>
      <c r="R409" s="625">
        <v>75.2</v>
      </c>
      <c r="S409" s="354">
        <v>512.86</v>
      </c>
      <c r="T409" s="354">
        <v>6.82</v>
      </c>
      <c r="U409" s="354">
        <v>5.37</v>
      </c>
      <c r="V409" s="824">
        <v>109.04</v>
      </c>
    </row>
    <row r="410">
      <c r="A410" s="321"/>
      <c r="B410" s="354" t="s">
        <v>524</v>
      </c>
      <c r="C410" s="354" t="s">
        <v>197</v>
      </c>
      <c r="D410" s="823"/>
      <c r="E410" s="321"/>
      <c r="F410" s="797"/>
      <c r="G410" s="798">
        <v>0.4</v>
      </c>
      <c r="H410" s="615">
        <v>1957.5</v>
      </c>
      <c r="I410" s="369">
        <v>125.0</v>
      </c>
      <c r="J410" s="369">
        <v>180.0</v>
      </c>
      <c r="K410" s="365"/>
      <c r="L410" s="365"/>
      <c r="M410" s="369">
        <v>2262.5</v>
      </c>
      <c r="N410" s="423"/>
      <c r="O410" s="423"/>
      <c r="P410" s="608"/>
      <c r="Q410" s="609">
        <v>3571.0</v>
      </c>
      <c r="R410" s="337"/>
      <c r="S410" s="321"/>
      <c r="T410" s="321"/>
      <c r="U410" s="321"/>
      <c r="V410" s="321"/>
    </row>
    <row r="411">
      <c r="A411" s="359">
        <v>41695.0</v>
      </c>
      <c r="B411" s="354" t="s">
        <v>197</v>
      </c>
      <c r="C411" s="354" t="s">
        <v>603</v>
      </c>
      <c r="D411" s="796" t="s">
        <v>1261</v>
      </c>
      <c r="E411" s="321"/>
      <c r="F411" s="797"/>
      <c r="G411" s="798">
        <v>0.9</v>
      </c>
      <c r="H411" s="737"/>
      <c r="I411" s="365"/>
      <c r="J411" s="365"/>
      <c r="K411" s="365"/>
      <c r="L411" s="365"/>
      <c r="M411" s="365"/>
      <c r="N411" s="595" t="s">
        <v>1252</v>
      </c>
      <c r="O411" s="423"/>
      <c r="P411" s="608"/>
      <c r="Q411" s="609">
        <v>3571.9</v>
      </c>
      <c r="R411" s="337"/>
      <c r="S411" s="321"/>
      <c r="T411" s="321"/>
      <c r="U411" s="321"/>
      <c r="V411" s="321"/>
    </row>
    <row r="412">
      <c r="A412" s="321"/>
      <c r="B412" s="354" t="s">
        <v>603</v>
      </c>
      <c r="C412" s="354" t="s">
        <v>197</v>
      </c>
      <c r="D412" s="823"/>
      <c r="E412" s="321"/>
      <c r="F412" s="797"/>
      <c r="G412" s="798">
        <v>0.7</v>
      </c>
      <c r="H412" s="737"/>
      <c r="I412" s="365"/>
      <c r="J412" s="365"/>
      <c r="K412" s="365"/>
      <c r="L412" s="365"/>
      <c r="M412" s="365"/>
      <c r="N412" s="423"/>
      <c r="O412" s="423"/>
      <c r="P412" s="608"/>
      <c r="Q412" s="609">
        <v>3572.6</v>
      </c>
      <c r="R412" s="337"/>
      <c r="S412" s="321"/>
      <c r="T412" s="321"/>
      <c r="U412" s="321"/>
      <c r="V412" s="321"/>
    </row>
    <row r="413">
      <c r="A413" s="321"/>
      <c r="B413" s="354" t="s">
        <v>197</v>
      </c>
      <c r="C413" s="354" t="s">
        <v>598</v>
      </c>
      <c r="D413" s="823"/>
      <c r="E413" s="321"/>
      <c r="F413" s="797"/>
      <c r="G413" s="798">
        <v>1.0</v>
      </c>
      <c r="H413" s="737"/>
      <c r="I413" s="365"/>
      <c r="J413" s="365"/>
      <c r="K413" s="365"/>
      <c r="L413" s="365"/>
      <c r="M413" s="365"/>
      <c r="N413" s="423"/>
      <c r="O413" s="423"/>
      <c r="P413" s="608"/>
      <c r="Q413" s="609">
        <v>3573.6</v>
      </c>
      <c r="R413" s="337"/>
      <c r="S413" s="321"/>
      <c r="T413" s="321"/>
      <c r="U413" s="321"/>
      <c r="V413" s="321"/>
    </row>
    <row r="414">
      <c r="A414" s="321"/>
      <c r="B414" s="354" t="s">
        <v>598</v>
      </c>
      <c r="C414" s="354" t="s">
        <v>197</v>
      </c>
      <c r="D414" s="823"/>
      <c r="E414" s="321"/>
      <c r="F414" s="797"/>
      <c r="G414" s="798">
        <v>1.4</v>
      </c>
      <c r="H414" s="737"/>
      <c r="I414" s="365"/>
      <c r="J414" s="365"/>
      <c r="K414" s="365"/>
      <c r="L414" s="365"/>
      <c r="M414" s="365"/>
      <c r="N414" s="423"/>
      <c r="O414" s="423"/>
      <c r="P414" s="608"/>
      <c r="Q414" s="609">
        <v>3575.0</v>
      </c>
      <c r="R414" s="337"/>
      <c r="S414" s="321"/>
      <c r="T414" s="321"/>
      <c r="U414" s="321"/>
      <c r="V414" s="321"/>
    </row>
    <row r="415">
      <c r="A415" s="359">
        <v>41696.0</v>
      </c>
      <c r="B415" s="354" t="s">
        <v>197</v>
      </c>
      <c r="C415" s="354" t="s">
        <v>603</v>
      </c>
      <c r="D415" s="796" t="s">
        <v>1262</v>
      </c>
      <c r="E415" s="321"/>
      <c r="F415" s="797"/>
      <c r="G415" s="798">
        <v>0.8</v>
      </c>
      <c r="H415" s="737"/>
      <c r="I415" s="365"/>
      <c r="J415" s="365"/>
      <c r="K415" s="365"/>
      <c r="L415" s="365"/>
      <c r="M415" s="365"/>
      <c r="N415" s="423"/>
      <c r="O415" s="423"/>
      <c r="P415" s="608"/>
      <c r="Q415" s="609">
        <v>3575.8</v>
      </c>
      <c r="R415" s="337"/>
      <c r="S415" s="321"/>
      <c r="T415" s="321"/>
      <c r="U415" s="321"/>
      <c r="V415" s="321"/>
    </row>
    <row r="416">
      <c r="A416" s="321"/>
      <c r="B416" s="354" t="s">
        <v>603</v>
      </c>
      <c r="C416" s="354" t="s">
        <v>197</v>
      </c>
      <c r="D416" s="823"/>
      <c r="E416" s="321"/>
      <c r="F416" s="797"/>
      <c r="G416" s="798">
        <v>0.6</v>
      </c>
      <c r="H416" s="737"/>
      <c r="I416" s="365"/>
      <c r="J416" s="365"/>
      <c r="K416" s="365"/>
      <c r="L416" s="365"/>
      <c r="M416" s="365"/>
      <c r="N416" s="423"/>
      <c r="O416" s="423"/>
      <c r="P416" s="608"/>
      <c r="Q416" s="609">
        <v>3576.4</v>
      </c>
      <c r="R416" s="337"/>
      <c r="S416" s="321"/>
      <c r="T416" s="321"/>
      <c r="U416" s="321"/>
      <c r="V416" s="321"/>
    </row>
    <row r="417">
      <c r="A417" s="321"/>
      <c r="B417" s="354" t="s">
        <v>197</v>
      </c>
      <c r="C417" s="354" t="s">
        <v>598</v>
      </c>
      <c r="D417" s="823"/>
      <c r="E417" s="321"/>
      <c r="F417" s="797"/>
      <c r="G417" s="798">
        <v>1.1</v>
      </c>
      <c r="H417" s="737"/>
      <c r="I417" s="365"/>
      <c r="J417" s="365"/>
      <c r="K417" s="365"/>
      <c r="L417" s="365"/>
      <c r="M417" s="365"/>
      <c r="N417" s="423"/>
      <c r="O417" s="423"/>
      <c r="P417" s="608"/>
      <c r="Q417" s="609">
        <v>3577.5</v>
      </c>
      <c r="R417" s="337"/>
      <c r="S417" s="321"/>
      <c r="T417" s="321"/>
      <c r="U417" s="321"/>
      <c r="V417" s="321"/>
    </row>
    <row r="418">
      <c r="A418" s="321"/>
      <c r="B418" s="354" t="s">
        <v>598</v>
      </c>
      <c r="C418" s="354" t="s">
        <v>197</v>
      </c>
      <c r="D418" s="823"/>
      <c r="E418" s="321"/>
      <c r="F418" s="797"/>
      <c r="G418" s="798">
        <v>1.2</v>
      </c>
      <c r="H418" s="737"/>
      <c r="I418" s="365"/>
      <c r="J418" s="365"/>
      <c r="K418" s="365"/>
      <c r="L418" s="365"/>
      <c r="M418" s="365"/>
      <c r="N418" s="423"/>
      <c r="O418" s="423"/>
      <c r="P418" s="608"/>
      <c r="Q418" s="609">
        <v>3578.7</v>
      </c>
      <c r="R418" s="337"/>
      <c r="S418" s="321"/>
      <c r="T418" s="321"/>
      <c r="U418" s="321"/>
      <c r="V418" s="321"/>
    </row>
    <row r="419">
      <c r="A419" s="359">
        <v>41697.0</v>
      </c>
      <c r="B419" s="354" t="s">
        <v>197</v>
      </c>
      <c r="C419" s="354" t="s">
        <v>603</v>
      </c>
      <c r="D419" s="796" t="s">
        <v>1262</v>
      </c>
      <c r="E419" s="321"/>
      <c r="F419" s="797"/>
      <c r="G419" s="798">
        <v>0.9</v>
      </c>
      <c r="H419" s="737"/>
      <c r="I419" s="365"/>
      <c r="J419" s="365"/>
      <c r="K419" s="365"/>
      <c r="L419" s="365"/>
      <c r="M419" s="365"/>
      <c r="N419" s="423"/>
      <c r="O419" s="423"/>
      <c r="P419" s="608"/>
      <c r="Q419" s="609">
        <v>3579.6</v>
      </c>
      <c r="R419" s="337"/>
      <c r="S419" s="321"/>
      <c r="T419" s="321"/>
      <c r="U419" s="321"/>
      <c r="V419" s="321"/>
    </row>
    <row r="420">
      <c r="A420" s="321"/>
      <c r="B420" s="354" t="s">
        <v>603</v>
      </c>
      <c r="C420" s="354" t="s">
        <v>197</v>
      </c>
      <c r="D420" s="823"/>
      <c r="E420" s="321"/>
      <c r="F420" s="797"/>
      <c r="G420" s="798">
        <v>0.6</v>
      </c>
      <c r="H420" s="737"/>
      <c r="I420" s="365"/>
      <c r="J420" s="365"/>
      <c r="K420" s="365"/>
      <c r="L420" s="365"/>
      <c r="M420" s="365"/>
      <c r="N420" s="423"/>
      <c r="O420" s="423"/>
      <c r="P420" s="608"/>
      <c r="Q420" s="609">
        <v>3580.2</v>
      </c>
      <c r="R420" s="337"/>
      <c r="S420" s="321"/>
      <c r="T420" s="321"/>
      <c r="U420" s="321"/>
      <c r="V420" s="321"/>
    </row>
    <row r="421">
      <c r="A421" s="321"/>
      <c r="B421" s="354" t="s">
        <v>197</v>
      </c>
      <c r="C421" s="354" t="s">
        <v>598</v>
      </c>
      <c r="D421" s="823"/>
      <c r="E421" s="321"/>
      <c r="F421" s="797"/>
      <c r="G421" s="825">
        <v>1.2</v>
      </c>
      <c r="H421" s="737"/>
      <c r="I421" s="365"/>
      <c r="J421" s="365"/>
      <c r="K421" s="365"/>
      <c r="L421" s="365"/>
      <c r="M421" s="369" t="s">
        <v>1263</v>
      </c>
      <c r="N421" s="423"/>
      <c r="O421" s="423"/>
      <c r="P421" s="608"/>
      <c r="Q421" s="609">
        <v>3581.4</v>
      </c>
      <c r="R421" s="337"/>
      <c r="S421" s="321"/>
      <c r="T421" s="321"/>
      <c r="U421" s="321"/>
      <c r="V421" s="321"/>
    </row>
    <row r="422">
      <c r="A422" s="321"/>
      <c r="B422" s="354" t="s">
        <v>598</v>
      </c>
      <c r="C422" s="354" t="s">
        <v>197</v>
      </c>
      <c r="D422" s="823"/>
      <c r="E422" s="321"/>
      <c r="F422" s="797"/>
      <c r="G422" s="798">
        <v>1.1</v>
      </c>
      <c r="H422" s="615">
        <v>3685.0</v>
      </c>
      <c r="I422" s="365"/>
      <c r="J422" s="365"/>
      <c r="K422" s="365"/>
      <c r="L422" s="365"/>
      <c r="M422" s="369">
        <v>3685.0</v>
      </c>
      <c r="N422" s="423"/>
      <c r="O422" s="423"/>
      <c r="P422" s="608"/>
      <c r="Q422" s="609">
        <v>3582.5</v>
      </c>
      <c r="R422" s="337"/>
      <c r="S422" s="321"/>
      <c r="T422" s="321"/>
      <c r="U422" s="321"/>
      <c r="V422" s="321"/>
    </row>
    <row r="423">
      <c r="A423" s="359">
        <v>41698.0</v>
      </c>
      <c r="B423" s="354" t="s">
        <v>197</v>
      </c>
      <c r="C423" s="354" t="s">
        <v>517</v>
      </c>
      <c r="D423" s="796" t="s">
        <v>1264</v>
      </c>
      <c r="E423" s="321"/>
      <c r="F423" s="798">
        <v>0.4</v>
      </c>
      <c r="G423" s="797"/>
      <c r="H423" s="737"/>
      <c r="I423" s="365"/>
      <c r="J423" s="365"/>
      <c r="K423" s="365"/>
      <c r="L423" s="365"/>
      <c r="M423" s="365"/>
      <c r="N423" s="423"/>
      <c r="O423" s="423"/>
      <c r="P423" s="608"/>
      <c r="Q423" s="609">
        <v>3582.9</v>
      </c>
      <c r="R423" s="337"/>
      <c r="S423" s="321"/>
      <c r="T423" s="321"/>
      <c r="U423" s="321"/>
      <c r="V423" s="321"/>
    </row>
    <row r="424">
      <c r="A424" s="354" t="s">
        <v>1265</v>
      </c>
      <c r="B424" s="321"/>
      <c r="C424" s="321"/>
      <c r="D424" s="823"/>
      <c r="E424" s="321"/>
      <c r="F424" s="797"/>
      <c r="G424" s="797"/>
      <c r="H424" s="737"/>
      <c r="I424" s="365"/>
      <c r="J424" s="365"/>
      <c r="K424" s="365"/>
      <c r="L424" s="365"/>
      <c r="M424" s="365"/>
      <c r="N424" s="423"/>
      <c r="O424" s="423"/>
      <c r="P424" s="608"/>
      <c r="Q424" s="612"/>
      <c r="R424" s="337"/>
      <c r="S424" s="321"/>
      <c r="T424" s="321"/>
      <c r="U424" s="321"/>
      <c r="V424" s="321"/>
    </row>
    <row r="425">
      <c r="A425" s="354" t="s">
        <v>1244</v>
      </c>
      <c r="B425" s="321"/>
      <c r="C425" s="321"/>
      <c r="D425" s="823"/>
      <c r="E425" s="321"/>
      <c r="F425" s="797"/>
      <c r="G425" s="797"/>
      <c r="H425" s="737"/>
      <c r="I425" s="365"/>
      <c r="J425" s="365"/>
      <c r="K425" s="365"/>
      <c r="L425" s="365"/>
      <c r="M425" s="365"/>
      <c r="N425" s="423"/>
      <c r="O425" s="423"/>
      <c r="P425" s="608"/>
      <c r="Q425" s="609">
        <v>3582.9</v>
      </c>
      <c r="R425" s="337"/>
      <c r="S425" s="321"/>
      <c r="T425" s="321"/>
      <c r="U425" s="321"/>
      <c r="V425" s="321"/>
    </row>
    <row r="426">
      <c r="A426" s="359">
        <v>41701.0</v>
      </c>
      <c r="B426" s="354" t="s">
        <v>517</v>
      </c>
      <c r="C426" s="354" t="s">
        <v>197</v>
      </c>
      <c r="D426" s="796" t="s">
        <v>1266</v>
      </c>
      <c r="E426" s="321"/>
      <c r="F426" s="798">
        <v>0.5</v>
      </c>
      <c r="G426" s="797"/>
      <c r="H426" s="737"/>
      <c r="I426" s="365"/>
      <c r="J426" s="365"/>
      <c r="K426" s="365"/>
      <c r="L426" s="365"/>
      <c r="M426" s="365"/>
      <c r="N426" s="423"/>
      <c r="O426" s="423"/>
      <c r="P426" s="608"/>
      <c r="Q426" s="609">
        <v>3583.4</v>
      </c>
      <c r="R426" s="337"/>
      <c r="S426" s="321"/>
      <c r="T426" s="321"/>
      <c r="U426" s="321"/>
      <c r="V426" s="321"/>
    </row>
    <row r="427">
      <c r="A427" s="359">
        <v>41701.0</v>
      </c>
      <c r="B427" s="354" t="s">
        <v>197</v>
      </c>
      <c r="C427" s="354" t="s">
        <v>598</v>
      </c>
      <c r="D427" s="796" t="s">
        <v>1267</v>
      </c>
      <c r="E427" s="321"/>
      <c r="F427" s="797"/>
      <c r="G427" s="798">
        <v>1.2</v>
      </c>
      <c r="H427" s="737"/>
      <c r="I427" s="365"/>
      <c r="J427" s="365"/>
      <c r="K427" s="365"/>
      <c r="L427" s="365"/>
      <c r="M427" s="365"/>
      <c r="N427" s="423"/>
      <c r="O427" s="423"/>
      <c r="P427" s="608"/>
      <c r="Q427" s="609">
        <v>3584.6</v>
      </c>
      <c r="R427" s="337"/>
      <c r="S427" s="321"/>
      <c r="T427" s="321"/>
      <c r="U427" s="321"/>
      <c r="V427" s="321"/>
    </row>
    <row r="428">
      <c r="A428" s="321"/>
      <c r="B428" s="354" t="s">
        <v>598</v>
      </c>
      <c r="C428" s="354" t="s">
        <v>197</v>
      </c>
      <c r="D428" s="823"/>
      <c r="E428" s="321"/>
      <c r="F428" s="797"/>
      <c r="G428" s="798">
        <v>1.1</v>
      </c>
      <c r="H428" s="737"/>
      <c r="I428" s="365"/>
      <c r="J428" s="365"/>
      <c r="K428" s="365"/>
      <c r="L428" s="365"/>
      <c r="M428" s="365"/>
      <c r="N428" s="423"/>
      <c r="O428" s="423"/>
      <c r="P428" s="608"/>
      <c r="Q428" s="609">
        <v>3585.7</v>
      </c>
      <c r="R428" s="337"/>
      <c r="S428" s="321"/>
      <c r="T428" s="321"/>
      <c r="U428" s="321"/>
      <c r="V428" s="321"/>
    </row>
    <row r="429">
      <c r="A429" s="359">
        <v>41702.0</v>
      </c>
      <c r="B429" s="354" t="s">
        <v>197</v>
      </c>
      <c r="C429" s="354" t="s">
        <v>603</v>
      </c>
      <c r="D429" s="796" t="s">
        <v>1267</v>
      </c>
      <c r="E429" s="321"/>
      <c r="F429" s="797"/>
      <c r="G429" s="798">
        <v>0.7</v>
      </c>
      <c r="H429" s="737"/>
      <c r="I429" s="365"/>
      <c r="J429" s="365"/>
      <c r="K429" s="365"/>
      <c r="L429" s="365"/>
      <c r="M429" s="365"/>
      <c r="N429" s="423"/>
      <c r="O429" s="423"/>
      <c r="P429" s="608"/>
      <c r="Q429" s="609">
        <v>3586.4</v>
      </c>
      <c r="R429" s="337"/>
      <c r="S429" s="321"/>
      <c r="T429" s="321"/>
      <c r="U429" s="321"/>
      <c r="V429" s="321"/>
    </row>
    <row r="430">
      <c r="A430" s="321"/>
      <c r="B430" s="354" t="s">
        <v>603</v>
      </c>
      <c r="C430" s="354" t="s">
        <v>197</v>
      </c>
      <c r="D430" s="823"/>
      <c r="E430" s="321"/>
      <c r="F430" s="797"/>
      <c r="G430" s="798">
        <v>0.7</v>
      </c>
      <c r="H430" s="737"/>
      <c r="I430" s="365"/>
      <c r="J430" s="365"/>
      <c r="K430" s="365"/>
      <c r="L430" s="365"/>
      <c r="M430" s="365"/>
      <c r="N430" s="423"/>
      <c r="O430" s="423"/>
      <c r="P430" s="608"/>
      <c r="Q430" s="609">
        <v>3587.1</v>
      </c>
      <c r="R430" s="337"/>
      <c r="S430" s="321"/>
      <c r="T430" s="321"/>
      <c r="U430" s="321"/>
      <c r="V430" s="321"/>
    </row>
    <row r="431">
      <c r="A431" s="321"/>
      <c r="B431" s="354" t="s">
        <v>197</v>
      </c>
      <c r="C431" s="354" t="s">
        <v>598</v>
      </c>
      <c r="D431" s="823"/>
      <c r="E431" s="321"/>
      <c r="F431" s="797"/>
      <c r="G431" s="798">
        <v>1.0</v>
      </c>
      <c r="H431" s="737"/>
      <c r="I431" s="365"/>
      <c r="J431" s="365"/>
      <c r="K431" s="365"/>
      <c r="L431" s="365"/>
      <c r="M431" s="369" t="s">
        <v>1268</v>
      </c>
      <c r="N431" s="423"/>
      <c r="O431" s="423"/>
      <c r="P431" s="608"/>
      <c r="Q431" s="609">
        <v>3588.1</v>
      </c>
      <c r="R431" s="337"/>
      <c r="S431" s="321"/>
      <c r="T431" s="321"/>
      <c r="U431" s="321"/>
      <c r="V431" s="321"/>
    </row>
    <row r="432">
      <c r="A432" s="321"/>
      <c r="B432" s="354" t="s">
        <v>598</v>
      </c>
      <c r="C432" s="354" t="s">
        <v>197</v>
      </c>
      <c r="D432" s="823"/>
      <c r="E432" s="321"/>
      <c r="F432" s="797"/>
      <c r="G432" s="798">
        <v>1.1</v>
      </c>
      <c r="H432" s="737"/>
      <c r="I432" s="365"/>
      <c r="J432" s="365"/>
      <c r="K432" s="365"/>
      <c r="L432" s="365"/>
      <c r="M432" s="365"/>
      <c r="N432" s="423"/>
      <c r="O432" s="423"/>
      <c r="P432" s="608"/>
      <c r="Q432" s="609">
        <v>3589.2</v>
      </c>
      <c r="R432" s="337"/>
      <c r="S432" s="321"/>
      <c r="T432" s="321"/>
      <c r="U432" s="321"/>
      <c r="V432" s="321"/>
    </row>
    <row r="433">
      <c r="A433" s="359">
        <v>41703.0</v>
      </c>
      <c r="B433" s="354" t="s">
        <v>197</v>
      </c>
      <c r="C433" s="354" t="s">
        <v>550</v>
      </c>
      <c r="D433" s="796" t="s">
        <v>1269</v>
      </c>
      <c r="E433" s="321"/>
      <c r="F433" s="797"/>
      <c r="G433" s="798">
        <v>1.0</v>
      </c>
      <c r="H433" s="737"/>
      <c r="I433" s="365"/>
      <c r="J433" s="365"/>
      <c r="K433" s="365"/>
      <c r="L433" s="365"/>
      <c r="M433" s="369" t="s">
        <v>1270</v>
      </c>
      <c r="N433" s="595" t="s">
        <v>1219</v>
      </c>
      <c r="O433" s="423"/>
      <c r="P433" s="624">
        <v>1.0</v>
      </c>
      <c r="Q433" s="609">
        <v>3590.2</v>
      </c>
      <c r="R433" s="625">
        <v>20.0</v>
      </c>
      <c r="S433" s="354">
        <v>130.63</v>
      </c>
      <c r="T433" s="354">
        <v>6.53</v>
      </c>
      <c r="U433" s="354">
        <v>5.37</v>
      </c>
      <c r="V433" s="824">
        <v>23.23</v>
      </c>
    </row>
    <row r="434">
      <c r="A434" s="321"/>
      <c r="B434" s="354" t="s">
        <v>550</v>
      </c>
      <c r="C434" s="354" t="s">
        <v>197</v>
      </c>
      <c r="D434" s="823"/>
      <c r="E434" s="321"/>
      <c r="F434" s="797"/>
      <c r="G434" s="798">
        <v>0.9</v>
      </c>
      <c r="H434" s="615">
        <v>1250.0</v>
      </c>
      <c r="I434" s="369">
        <v>50.0</v>
      </c>
      <c r="J434" s="369">
        <v>120.0</v>
      </c>
      <c r="K434" s="365"/>
      <c r="L434" s="365"/>
      <c r="M434" s="369">
        <v>1420.0</v>
      </c>
      <c r="N434" s="423"/>
      <c r="O434" s="423"/>
      <c r="P434" s="608"/>
      <c r="Q434" s="609">
        <v>3591.1</v>
      </c>
      <c r="R434" s="337"/>
      <c r="S434" s="321"/>
      <c r="T434" s="321"/>
      <c r="U434" s="321"/>
      <c r="V434" s="321"/>
    </row>
    <row r="435">
      <c r="A435" s="359">
        <v>41703.0</v>
      </c>
      <c r="B435" s="354" t="s">
        <v>197</v>
      </c>
      <c r="C435" s="354" t="s">
        <v>603</v>
      </c>
      <c r="D435" s="796" t="s">
        <v>1267</v>
      </c>
      <c r="E435" s="321"/>
      <c r="F435" s="797"/>
      <c r="G435" s="798">
        <v>0.8</v>
      </c>
      <c r="H435" s="737"/>
      <c r="I435" s="365"/>
      <c r="J435" s="365"/>
      <c r="K435" s="365"/>
      <c r="L435" s="365"/>
      <c r="M435" s="365"/>
      <c r="N435" s="423"/>
      <c r="O435" s="423"/>
      <c r="P435" s="608"/>
      <c r="Q435" s="609">
        <v>3591.9</v>
      </c>
      <c r="R435" s="337"/>
      <c r="S435" s="321"/>
      <c r="T435" s="321"/>
      <c r="U435" s="321"/>
      <c r="V435" s="321"/>
    </row>
    <row r="436">
      <c r="A436" s="321"/>
      <c r="B436" s="354" t="s">
        <v>603</v>
      </c>
      <c r="C436" s="354" t="s">
        <v>197</v>
      </c>
      <c r="D436" s="823"/>
      <c r="E436" s="321"/>
      <c r="F436" s="797"/>
      <c r="G436" s="798">
        <v>0.6</v>
      </c>
      <c r="H436" s="737"/>
      <c r="I436" s="365"/>
      <c r="J436" s="365"/>
      <c r="K436" s="365"/>
      <c r="L436" s="365"/>
      <c r="M436" s="365"/>
      <c r="N436" s="423"/>
      <c r="O436" s="423"/>
      <c r="P436" s="608"/>
      <c r="Q436" s="609">
        <v>3592.5</v>
      </c>
      <c r="R436" s="337"/>
      <c r="S436" s="321"/>
      <c r="T436" s="321"/>
      <c r="U436" s="321"/>
      <c r="V436" s="321"/>
    </row>
    <row r="437">
      <c r="A437" s="321"/>
      <c r="B437" s="354" t="s">
        <v>197</v>
      </c>
      <c r="C437" s="354" t="s">
        <v>598</v>
      </c>
      <c r="D437" s="823"/>
      <c r="E437" s="321"/>
      <c r="F437" s="797"/>
      <c r="G437" s="798">
        <v>1.2</v>
      </c>
      <c r="H437" s="737"/>
      <c r="I437" s="365"/>
      <c r="J437" s="365"/>
      <c r="K437" s="365"/>
      <c r="L437" s="365"/>
      <c r="M437" s="369" t="s">
        <v>1268</v>
      </c>
      <c r="N437" s="423"/>
      <c r="O437" s="423"/>
      <c r="P437" s="608"/>
      <c r="Q437" s="609">
        <v>3593.7</v>
      </c>
      <c r="R437" s="337"/>
      <c r="S437" s="321"/>
      <c r="T437" s="321"/>
      <c r="U437" s="321"/>
      <c r="V437" s="321"/>
    </row>
    <row r="438">
      <c r="A438" s="321"/>
      <c r="B438" s="354" t="s">
        <v>598</v>
      </c>
      <c r="C438" s="354" t="s">
        <v>197</v>
      </c>
      <c r="D438" s="823"/>
      <c r="E438" s="321"/>
      <c r="F438" s="797"/>
      <c r="G438" s="798">
        <v>1.3</v>
      </c>
      <c r="H438" s="737"/>
      <c r="I438" s="365"/>
      <c r="J438" s="365"/>
      <c r="K438" s="365"/>
      <c r="L438" s="365"/>
      <c r="M438" s="365"/>
      <c r="N438" s="423"/>
      <c r="O438" s="423"/>
      <c r="P438" s="608"/>
      <c r="Q438" s="609">
        <v>3595.0</v>
      </c>
      <c r="R438" s="625">
        <v>42.8</v>
      </c>
      <c r="S438" s="354">
        <v>264.48</v>
      </c>
      <c r="T438" s="354">
        <v>6.18</v>
      </c>
      <c r="U438" s="354">
        <v>5.37</v>
      </c>
      <c r="V438" s="824">
        <v>34.64</v>
      </c>
    </row>
    <row r="439">
      <c r="A439" s="359">
        <v>41704.0</v>
      </c>
      <c r="B439" s="354" t="s">
        <v>197</v>
      </c>
      <c r="C439" s="354" t="s">
        <v>1271</v>
      </c>
      <c r="D439" s="796" t="s">
        <v>1269</v>
      </c>
      <c r="E439" s="321"/>
      <c r="F439" s="797"/>
      <c r="G439" s="798">
        <v>0.8</v>
      </c>
      <c r="H439" s="737"/>
      <c r="I439" s="365"/>
      <c r="J439" s="365"/>
      <c r="K439" s="365"/>
      <c r="L439" s="365"/>
      <c r="M439" s="369" t="s">
        <v>1272</v>
      </c>
      <c r="N439" s="595" t="s">
        <v>1219</v>
      </c>
      <c r="O439" s="423"/>
      <c r="P439" s="624">
        <v>2.0</v>
      </c>
      <c r="Q439" s="609">
        <v>3595.8</v>
      </c>
      <c r="R439" s="625">
        <v>20.0</v>
      </c>
      <c r="S439" s="354">
        <v>124.44</v>
      </c>
      <c r="T439" s="354">
        <v>6.22</v>
      </c>
      <c r="U439" s="354">
        <v>5.37</v>
      </c>
      <c r="V439" s="824">
        <v>17.04</v>
      </c>
    </row>
    <row r="440">
      <c r="A440" s="321"/>
      <c r="B440" s="354" t="s">
        <v>1271</v>
      </c>
      <c r="C440" s="354" t="s">
        <v>197</v>
      </c>
      <c r="D440" s="823"/>
      <c r="E440" s="321"/>
      <c r="F440" s="797"/>
      <c r="G440" s="798">
        <v>0.9</v>
      </c>
      <c r="H440" s="615">
        <v>1250.0</v>
      </c>
      <c r="I440" s="369">
        <v>50.0</v>
      </c>
      <c r="J440" s="369">
        <v>120.0</v>
      </c>
      <c r="K440" s="365"/>
      <c r="L440" s="365"/>
      <c r="M440" s="369">
        <v>1420.0</v>
      </c>
      <c r="N440" s="423"/>
      <c r="O440" s="423"/>
      <c r="P440" s="608"/>
      <c r="Q440" s="609">
        <v>3596.7</v>
      </c>
      <c r="R440" s="337"/>
      <c r="S440" s="321"/>
      <c r="T440" s="321"/>
      <c r="U440" s="321"/>
      <c r="V440" s="321"/>
    </row>
    <row r="441">
      <c r="A441" s="359">
        <v>41704.0</v>
      </c>
      <c r="B441" s="354" t="s">
        <v>197</v>
      </c>
      <c r="C441" s="354" t="s">
        <v>603</v>
      </c>
      <c r="D441" s="796" t="s">
        <v>1267</v>
      </c>
      <c r="E441" s="321"/>
      <c r="F441" s="797"/>
      <c r="G441" s="798">
        <v>0.7</v>
      </c>
      <c r="H441" s="737"/>
      <c r="I441" s="365"/>
      <c r="J441" s="365"/>
      <c r="K441" s="365"/>
      <c r="L441" s="365"/>
      <c r="M441" s="369" t="s">
        <v>1268</v>
      </c>
      <c r="N441" s="423"/>
      <c r="O441" s="423"/>
      <c r="P441" s="608"/>
      <c r="Q441" s="609">
        <v>3597.4</v>
      </c>
      <c r="R441" s="337"/>
      <c r="S441" s="321"/>
      <c r="T441" s="321"/>
      <c r="U441" s="321"/>
      <c r="V441" s="321"/>
    </row>
    <row r="442">
      <c r="A442" s="321"/>
      <c r="B442" s="354" t="s">
        <v>603</v>
      </c>
      <c r="C442" s="354" t="s">
        <v>197</v>
      </c>
      <c r="D442" s="823"/>
      <c r="E442" s="321"/>
      <c r="F442" s="797"/>
      <c r="G442" s="798">
        <v>1.1</v>
      </c>
      <c r="H442" s="737"/>
      <c r="I442" s="365"/>
      <c r="J442" s="365"/>
      <c r="K442" s="365"/>
      <c r="L442" s="365"/>
      <c r="M442" s="369">
        <v>3685.5</v>
      </c>
      <c r="N442" s="423"/>
      <c r="O442" s="423"/>
      <c r="P442" s="608"/>
      <c r="Q442" s="609">
        <v>3598.5</v>
      </c>
      <c r="R442" s="625">
        <v>44.0</v>
      </c>
      <c r="S442" s="354">
        <v>300.07</v>
      </c>
      <c r="T442" s="354">
        <v>6.82</v>
      </c>
      <c r="U442" s="354">
        <v>5.37</v>
      </c>
      <c r="V442" s="824">
        <v>63.79</v>
      </c>
    </row>
    <row r="443">
      <c r="A443" s="359">
        <v>41707.0</v>
      </c>
      <c r="B443" s="354" t="s">
        <v>197</v>
      </c>
      <c r="C443" s="354" t="s">
        <v>1273</v>
      </c>
      <c r="D443" s="796" t="s">
        <v>1219</v>
      </c>
      <c r="E443" s="321"/>
      <c r="F443" s="797"/>
      <c r="G443" s="798">
        <v>1.0</v>
      </c>
      <c r="H443" s="737"/>
      <c r="I443" s="365"/>
      <c r="J443" s="365"/>
      <c r="K443" s="365"/>
      <c r="L443" s="365"/>
      <c r="M443" s="369" t="s">
        <v>1274</v>
      </c>
      <c r="N443" s="595" t="s">
        <v>1219</v>
      </c>
      <c r="O443" s="423"/>
      <c r="P443" s="624">
        <v>3.0</v>
      </c>
      <c r="Q443" s="609">
        <v>3599.5</v>
      </c>
      <c r="R443" s="625">
        <v>57.7</v>
      </c>
      <c r="S443" s="354">
        <v>356.56</v>
      </c>
      <c r="T443" s="354">
        <v>6.18</v>
      </c>
      <c r="U443" s="354">
        <v>5.37</v>
      </c>
      <c r="V443" s="824">
        <v>46.71</v>
      </c>
    </row>
    <row r="444">
      <c r="A444" s="321"/>
      <c r="B444" s="354" t="s">
        <v>1273</v>
      </c>
      <c r="C444" s="354" t="s">
        <v>73</v>
      </c>
      <c r="D444" s="796" t="s">
        <v>1275</v>
      </c>
      <c r="E444" s="321"/>
      <c r="F444" s="797"/>
      <c r="G444" s="798">
        <v>1.0</v>
      </c>
      <c r="H444" s="615">
        <v>1547.62</v>
      </c>
      <c r="I444" s="365"/>
      <c r="J444" s="365"/>
      <c r="K444" s="365"/>
      <c r="L444" s="365"/>
      <c r="M444" s="369">
        <v>1547.62</v>
      </c>
      <c r="N444" s="423"/>
      <c r="O444" s="423"/>
      <c r="P444" s="608"/>
      <c r="Q444" s="609">
        <v>3600.5</v>
      </c>
      <c r="R444" s="337"/>
      <c r="S444" s="321"/>
      <c r="T444" s="321"/>
      <c r="U444" s="321"/>
      <c r="V444" s="321"/>
    </row>
    <row r="445">
      <c r="A445" s="359">
        <v>41708.0</v>
      </c>
      <c r="B445" s="354" t="s">
        <v>73</v>
      </c>
      <c r="C445" s="354" t="s">
        <v>197</v>
      </c>
      <c r="D445" s="796" t="s">
        <v>1276</v>
      </c>
      <c r="E445" s="321"/>
      <c r="F445" s="797"/>
      <c r="G445" s="798">
        <v>0.2</v>
      </c>
      <c r="H445" s="737"/>
      <c r="I445" s="365"/>
      <c r="J445" s="365"/>
      <c r="K445" s="365"/>
      <c r="L445" s="365"/>
      <c r="M445" s="369" t="s">
        <v>1277</v>
      </c>
      <c r="N445" s="423"/>
      <c r="O445" s="423"/>
      <c r="P445" s="608"/>
      <c r="Q445" s="609">
        <v>3600.7</v>
      </c>
      <c r="R445" s="337"/>
      <c r="S445" s="321"/>
      <c r="T445" s="321"/>
      <c r="U445" s="321"/>
      <c r="V445" s="321"/>
    </row>
    <row r="446">
      <c r="A446" s="359">
        <v>41708.0</v>
      </c>
      <c r="B446" s="354" t="s">
        <v>197</v>
      </c>
      <c r="C446" s="354" t="s">
        <v>524</v>
      </c>
      <c r="D446" s="796" t="s">
        <v>1278</v>
      </c>
      <c r="E446" s="321"/>
      <c r="F446" s="797"/>
      <c r="G446" s="798">
        <v>0.3</v>
      </c>
      <c r="H446" s="737"/>
      <c r="I446" s="365"/>
      <c r="J446" s="365"/>
      <c r="K446" s="365"/>
      <c r="L446" s="365"/>
      <c r="M446" s="365"/>
      <c r="N446" s="595" t="s">
        <v>1219</v>
      </c>
      <c r="O446" s="423"/>
      <c r="P446" s="624">
        <v>4.0</v>
      </c>
      <c r="Q446" s="609">
        <v>3601.0</v>
      </c>
      <c r="R446" s="337"/>
      <c r="S446" s="321"/>
      <c r="T446" s="321"/>
      <c r="U446" s="321"/>
      <c r="V446" s="321"/>
    </row>
    <row r="447">
      <c r="A447" s="321"/>
      <c r="B447" s="354" t="s">
        <v>524</v>
      </c>
      <c r="C447" s="354" t="s">
        <v>727</v>
      </c>
      <c r="D447" s="823"/>
      <c r="E447" s="321"/>
      <c r="F447" s="797"/>
      <c r="G447" s="798">
        <v>1.8</v>
      </c>
      <c r="H447" s="737"/>
      <c r="I447" s="365"/>
      <c r="J447" s="365"/>
      <c r="K447" s="365"/>
      <c r="L447" s="365"/>
      <c r="M447" s="369" t="s">
        <v>1279</v>
      </c>
      <c r="N447" s="423"/>
      <c r="O447" s="423"/>
      <c r="P447" s="608"/>
      <c r="Q447" s="609">
        <v>3602.8</v>
      </c>
      <c r="R447" s="625">
        <v>81.0</v>
      </c>
      <c r="S447" s="354">
        <v>464.12</v>
      </c>
      <c r="T447" s="354">
        <v>5.73</v>
      </c>
      <c r="U447" s="354">
        <v>5.37</v>
      </c>
      <c r="V447" s="824">
        <v>29.15</v>
      </c>
    </row>
    <row r="448">
      <c r="A448" s="321"/>
      <c r="B448" s="354" t="s">
        <v>727</v>
      </c>
      <c r="C448" s="354" t="s">
        <v>197</v>
      </c>
      <c r="D448" s="823"/>
      <c r="E448" s="321"/>
      <c r="F448" s="797"/>
      <c r="G448" s="798">
        <v>1.4</v>
      </c>
      <c r="H448" s="615">
        <v>2338.0</v>
      </c>
      <c r="I448" s="369">
        <v>30.0</v>
      </c>
      <c r="J448" s="365"/>
      <c r="K448" s="369">
        <v>7.0</v>
      </c>
      <c r="L448" s="365"/>
      <c r="M448" s="369">
        <v>2375.0</v>
      </c>
      <c r="N448" s="423"/>
      <c r="O448" s="423"/>
      <c r="P448" s="608"/>
      <c r="Q448" s="609">
        <v>3604.2</v>
      </c>
      <c r="R448" s="625">
        <v>45.3</v>
      </c>
      <c r="S448" s="354">
        <v>284.93</v>
      </c>
      <c r="T448" s="354">
        <v>6.29</v>
      </c>
      <c r="U448" s="354">
        <v>5.37</v>
      </c>
      <c r="V448" s="824">
        <v>41.67</v>
      </c>
    </row>
    <row r="449">
      <c r="A449" s="359">
        <v>41708.0</v>
      </c>
      <c r="B449" s="354" t="s">
        <v>197</v>
      </c>
      <c r="C449" s="354" t="s">
        <v>603</v>
      </c>
      <c r="D449" s="796" t="s">
        <v>1267</v>
      </c>
      <c r="E449" s="321"/>
      <c r="F449" s="797"/>
      <c r="G449" s="797"/>
      <c r="H449" s="737"/>
      <c r="I449" s="365"/>
      <c r="J449" s="365"/>
      <c r="K449" s="365"/>
      <c r="L449" s="365"/>
      <c r="M449" s="365"/>
      <c r="N449" s="423"/>
      <c r="O449" s="423"/>
      <c r="P449" s="608"/>
      <c r="Q449" s="609">
        <v>3604.2</v>
      </c>
      <c r="R449" s="337"/>
      <c r="S449" s="321"/>
      <c r="T449" s="321"/>
      <c r="U449" s="321"/>
      <c r="V449" s="321"/>
    </row>
    <row r="450">
      <c r="A450" s="321"/>
      <c r="B450" s="354" t="s">
        <v>603</v>
      </c>
      <c r="C450" s="354" t="s">
        <v>197</v>
      </c>
      <c r="D450" s="823"/>
      <c r="E450" s="321"/>
      <c r="F450" s="797"/>
      <c r="G450" s="797"/>
      <c r="H450" s="737"/>
      <c r="I450" s="365"/>
      <c r="J450" s="365"/>
      <c r="K450" s="365"/>
      <c r="L450" s="365"/>
      <c r="M450" s="365"/>
      <c r="N450" s="423"/>
      <c r="O450" s="423"/>
      <c r="P450" s="608"/>
      <c r="Q450" s="609">
        <v>3604.2</v>
      </c>
      <c r="R450" s="337"/>
      <c r="S450" s="321"/>
      <c r="T450" s="321"/>
      <c r="U450" s="321"/>
      <c r="V450" s="321"/>
    </row>
    <row r="451">
      <c r="A451" s="321"/>
      <c r="B451" s="354" t="s">
        <v>197</v>
      </c>
      <c r="C451" s="354" t="s">
        <v>598</v>
      </c>
      <c r="D451" s="823"/>
      <c r="E451" s="321"/>
      <c r="F451" s="797"/>
      <c r="G451" s="797"/>
      <c r="H451" s="737"/>
      <c r="I451" s="365"/>
      <c r="J451" s="365"/>
      <c r="K451" s="365"/>
      <c r="L451" s="365"/>
      <c r="M451" s="365"/>
      <c r="N451" s="423"/>
      <c r="O451" s="423"/>
      <c r="P451" s="608"/>
      <c r="Q451" s="609">
        <v>3604.2</v>
      </c>
      <c r="R451" s="337"/>
      <c r="S451" s="321"/>
      <c r="T451" s="321"/>
      <c r="U451" s="321"/>
      <c r="V451" s="321"/>
    </row>
    <row r="452">
      <c r="A452" s="321"/>
      <c r="B452" s="354" t="s">
        <v>598</v>
      </c>
      <c r="C452" s="354" t="s">
        <v>197</v>
      </c>
      <c r="D452" s="823"/>
      <c r="E452" s="321"/>
      <c r="F452" s="797"/>
      <c r="G452" s="798">
        <v>3.7</v>
      </c>
      <c r="H452" s="737"/>
      <c r="I452" s="365"/>
      <c r="J452" s="365"/>
      <c r="K452" s="365"/>
      <c r="L452" s="365"/>
      <c r="M452" s="365"/>
      <c r="N452" s="423"/>
      <c r="O452" s="423"/>
      <c r="P452" s="608"/>
      <c r="Q452" s="609">
        <v>3607.9</v>
      </c>
      <c r="R452" s="337"/>
      <c r="S452" s="321"/>
      <c r="T452" s="321"/>
      <c r="U452" s="321"/>
      <c r="V452" s="321"/>
    </row>
    <row r="453">
      <c r="A453" s="359">
        <v>41709.0</v>
      </c>
      <c r="B453" s="354" t="s">
        <v>1280</v>
      </c>
      <c r="C453" s="354" t="s">
        <v>1251</v>
      </c>
      <c r="D453" s="796" t="s">
        <v>1281</v>
      </c>
      <c r="E453" s="321"/>
      <c r="F453" s="797"/>
      <c r="G453" s="797"/>
      <c r="H453" s="737"/>
      <c r="I453" s="365"/>
      <c r="J453" s="365"/>
      <c r="K453" s="365"/>
      <c r="L453" s="365"/>
      <c r="M453" s="365"/>
      <c r="N453" s="423"/>
      <c r="O453" s="423"/>
      <c r="P453" s="608"/>
      <c r="Q453" s="609">
        <v>3607.9</v>
      </c>
      <c r="R453" s="337"/>
      <c r="S453" s="321"/>
      <c r="T453" s="321"/>
      <c r="U453" s="321"/>
      <c r="V453" s="321"/>
    </row>
    <row r="454">
      <c r="A454" s="321"/>
      <c r="B454" s="354" t="s">
        <v>1251</v>
      </c>
      <c r="C454" s="354" t="s">
        <v>197</v>
      </c>
      <c r="D454" s="823"/>
      <c r="E454" s="321"/>
      <c r="F454" s="797"/>
      <c r="G454" s="798">
        <v>4.1</v>
      </c>
      <c r="H454" s="737"/>
      <c r="I454" s="365"/>
      <c r="J454" s="365"/>
      <c r="K454" s="365"/>
      <c r="L454" s="365"/>
      <c r="M454" s="365"/>
      <c r="N454" s="423"/>
      <c r="O454" s="423"/>
      <c r="P454" s="608"/>
      <c r="Q454" s="609">
        <v>3612.0</v>
      </c>
      <c r="R454" s="337"/>
      <c r="S454" s="321"/>
      <c r="T454" s="321"/>
      <c r="U454" s="321"/>
      <c r="V454" s="321"/>
    </row>
    <row r="455">
      <c r="A455" s="359">
        <v>41710.0</v>
      </c>
      <c r="B455" s="354" t="s">
        <v>197</v>
      </c>
      <c r="C455" s="354" t="s">
        <v>603</v>
      </c>
      <c r="D455" s="823"/>
      <c r="E455" s="321"/>
      <c r="F455" s="797"/>
      <c r="G455" s="798">
        <v>0.9</v>
      </c>
      <c r="H455" s="737"/>
      <c r="I455" s="365"/>
      <c r="J455" s="365"/>
      <c r="K455" s="365"/>
      <c r="L455" s="365"/>
      <c r="M455" s="365"/>
      <c r="N455" s="423"/>
      <c r="O455" s="423"/>
      <c r="P455" s="608"/>
      <c r="Q455" s="609">
        <v>3612.9</v>
      </c>
      <c r="R455" s="337"/>
      <c r="S455" s="321"/>
      <c r="T455" s="321"/>
      <c r="U455" s="321"/>
      <c r="V455" s="321"/>
    </row>
    <row r="456">
      <c r="A456" s="321"/>
      <c r="B456" s="354" t="s">
        <v>603</v>
      </c>
      <c r="C456" s="354" t="s">
        <v>197</v>
      </c>
      <c r="D456" s="823"/>
      <c r="E456" s="321"/>
      <c r="F456" s="797"/>
      <c r="G456" s="798">
        <v>0.8</v>
      </c>
      <c r="H456" s="737"/>
      <c r="I456" s="365"/>
      <c r="J456" s="365"/>
      <c r="K456" s="365"/>
      <c r="L456" s="365"/>
      <c r="M456" s="365"/>
      <c r="N456" s="423"/>
      <c r="O456" s="423"/>
      <c r="P456" s="608"/>
      <c r="Q456" s="609">
        <v>3613.7</v>
      </c>
      <c r="R456" s="337"/>
      <c r="S456" s="321"/>
      <c r="T456" s="321"/>
      <c r="U456" s="321"/>
      <c r="V456" s="321"/>
    </row>
    <row r="457">
      <c r="A457" s="321"/>
      <c r="B457" s="354" t="s">
        <v>197</v>
      </c>
      <c r="C457" s="354" t="s">
        <v>598</v>
      </c>
      <c r="D457" s="823"/>
      <c r="E457" s="321"/>
      <c r="F457" s="797"/>
      <c r="G457" s="798">
        <v>1.1</v>
      </c>
      <c r="H457" s="737"/>
      <c r="I457" s="365"/>
      <c r="J457" s="365"/>
      <c r="K457" s="365"/>
      <c r="L457" s="365"/>
      <c r="M457" s="365"/>
      <c r="N457" s="423"/>
      <c r="O457" s="423"/>
      <c r="P457" s="608"/>
      <c r="Q457" s="609">
        <v>3614.8</v>
      </c>
      <c r="R457" s="337"/>
      <c r="S457" s="321"/>
      <c r="T457" s="321"/>
      <c r="U457" s="321"/>
      <c r="V457" s="321"/>
    </row>
    <row r="458">
      <c r="A458" s="321"/>
      <c r="B458" s="354" t="s">
        <v>598</v>
      </c>
      <c r="C458" s="354" t="s">
        <v>197</v>
      </c>
      <c r="D458" s="823"/>
      <c r="E458" s="321"/>
      <c r="F458" s="797"/>
      <c r="G458" s="798">
        <v>1.2</v>
      </c>
      <c r="H458" s="737"/>
      <c r="I458" s="365"/>
      <c r="J458" s="365"/>
      <c r="K458" s="365"/>
      <c r="L458" s="365"/>
      <c r="M458" s="365"/>
      <c r="N458" s="423"/>
      <c r="O458" s="423"/>
      <c r="P458" s="608"/>
      <c r="Q458" s="609">
        <v>3616.0</v>
      </c>
      <c r="R458" s="337"/>
      <c r="S458" s="321"/>
      <c r="T458" s="321"/>
      <c r="U458" s="321"/>
      <c r="V458" s="321"/>
    </row>
    <row r="459">
      <c r="A459" s="359">
        <v>41711.0</v>
      </c>
      <c r="B459" s="354" t="s">
        <v>197</v>
      </c>
      <c r="C459" s="354" t="s">
        <v>603</v>
      </c>
      <c r="D459" s="796" t="s">
        <v>1282</v>
      </c>
      <c r="E459" s="321"/>
      <c r="F459" s="797"/>
      <c r="G459" s="798">
        <v>0.9</v>
      </c>
      <c r="H459" s="737"/>
      <c r="I459" s="365"/>
      <c r="J459" s="365"/>
      <c r="K459" s="365"/>
      <c r="L459" s="365"/>
      <c r="M459" s="365"/>
      <c r="N459" s="423"/>
      <c r="O459" s="423"/>
      <c r="P459" s="608"/>
      <c r="Q459" s="609">
        <v>3616.9</v>
      </c>
      <c r="R459" s="337"/>
      <c r="S459" s="321"/>
      <c r="T459" s="321"/>
      <c r="U459" s="321"/>
      <c r="V459" s="321"/>
    </row>
    <row r="460">
      <c r="A460" s="321"/>
      <c r="B460" s="354" t="s">
        <v>603</v>
      </c>
      <c r="C460" s="354" t="s">
        <v>197</v>
      </c>
      <c r="D460" s="823"/>
      <c r="E460" s="321"/>
      <c r="F460" s="797"/>
      <c r="G460" s="798">
        <v>0.7</v>
      </c>
      <c r="H460" s="737"/>
      <c r="I460" s="365"/>
      <c r="J460" s="365"/>
      <c r="K460" s="365"/>
      <c r="L460" s="365"/>
      <c r="M460" s="365"/>
      <c r="N460" s="423"/>
      <c r="O460" s="423"/>
      <c r="P460" s="608"/>
      <c r="Q460" s="609">
        <v>3617.6</v>
      </c>
      <c r="R460" s="337"/>
      <c r="S460" s="321"/>
      <c r="T460" s="321"/>
      <c r="U460" s="321"/>
      <c r="V460" s="321"/>
    </row>
    <row r="461">
      <c r="A461" s="321"/>
      <c r="B461" s="354" t="s">
        <v>197</v>
      </c>
      <c r="C461" s="354" t="s">
        <v>598</v>
      </c>
      <c r="D461" s="823"/>
      <c r="E461" s="321"/>
      <c r="F461" s="797"/>
      <c r="G461" s="798">
        <v>1.1</v>
      </c>
      <c r="H461" s="737"/>
      <c r="I461" s="365"/>
      <c r="J461" s="365"/>
      <c r="K461" s="365"/>
      <c r="L461" s="365"/>
      <c r="M461" s="365"/>
      <c r="N461" s="423"/>
      <c r="O461" s="423"/>
      <c r="P461" s="608"/>
      <c r="Q461" s="609">
        <v>3618.7</v>
      </c>
      <c r="R461" s="337"/>
      <c r="S461" s="321"/>
      <c r="T461" s="321"/>
      <c r="U461" s="321"/>
      <c r="V461" s="321"/>
    </row>
    <row r="462">
      <c r="A462" s="321"/>
      <c r="B462" s="354" t="s">
        <v>598</v>
      </c>
      <c r="C462" s="354" t="s">
        <v>197</v>
      </c>
      <c r="D462" s="823"/>
      <c r="E462" s="321"/>
      <c r="F462" s="797"/>
      <c r="G462" s="798">
        <v>1.1</v>
      </c>
      <c r="H462" s="737"/>
      <c r="I462" s="365"/>
      <c r="J462" s="365"/>
      <c r="K462" s="365"/>
      <c r="L462" s="365"/>
      <c r="M462" s="365"/>
      <c r="N462" s="423"/>
      <c r="O462" s="423"/>
      <c r="P462" s="608"/>
      <c r="Q462" s="609">
        <v>3619.8</v>
      </c>
      <c r="R462" s="337"/>
      <c r="S462" s="321"/>
      <c r="T462" s="321"/>
      <c r="U462" s="321"/>
      <c r="V462" s="321"/>
    </row>
    <row r="463">
      <c r="A463" s="359">
        <v>41712.0</v>
      </c>
      <c r="B463" s="354" t="s">
        <v>197</v>
      </c>
      <c r="C463" s="354" t="s">
        <v>603</v>
      </c>
      <c r="D463" s="796" t="s">
        <v>1283</v>
      </c>
      <c r="E463" s="321"/>
      <c r="F463" s="797"/>
      <c r="G463" s="798">
        <v>0.8</v>
      </c>
      <c r="H463" s="737"/>
      <c r="I463" s="365"/>
      <c r="J463" s="365"/>
      <c r="K463" s="365"/>
      <c r="L463" s="365"/>
      <c r="M463" s="365"/>
      <c r="N463" s="423"/>
      <c r="O463" s="423"/>
      <c r="P463" s="608"/>
      <c r="Q463" s="609">
        <v>3620.6</v>
      </c>
      <c r="R463" s="337"/>
      <c r="S463" s="321"/>
      <c r="T463" s="321"/>
      <c r="U463" s="321"/>
      <c r="V463" s="321"/>
    </row>
    <row r="464">
      <c r="A464" s="321"/>
      <c r="B464" s="354" t="s">
        <v>603</v>
      </c>
      <c r="C464" s="354" t="s">
        <v>197</v>
      </c>
      <c r="D464" s="823"/>
      <c r="E464" s="321"/>
      <c r="F464" s="797"/>
      <c r="G464" s="798">
        <v>0.7</v>
      </c>
      <c r="H464" s="737"/>
      <c r="I464" s="365"/>
      <c r="J464" s="365"/>
      <c r="K464" s="365"/>
      <c r="L464" s="365"/>
      <c r="M464" s="365"/>
      <c r="N464" s="423"/>
      <c r="O464" s="423"/>
      <c r="P464" s="608"/>
      <c r="Q464" s="609">
        <v>3621.3</v>
      </c>
      <c r="R464" s="337"/>
      <c r="S464" s="321"/>
      <c r="T464" s="321"/>
      <c r="U464" s="321"/>
      <c r="V464" s="321"/>
    </row>
    <row r="465">
      <c r="A465" s="321"/>
      <c r="B465" s="354" t="s">
        <v>197</v>
      </c>
      <c r="C465" s="354" t="s">
        <v>598</v>
      </c>
      <c r="D465" s="823"/>
      <c r="E465" s="321"/>
      <c r="F465" s="797"/>
      <c r="G465" s="798">
        <v>0.9</v>
      </c>
      <c r="H465" s="737"/>
      <c r="I465" s="365"/>
      <c r="J465" s="365"/>
      <c r="K465" s="365"/>
      <c r="L465" s="365"/>
      <c r="M465" s="369" t="s">
        <v>1284</v>
      </c>
      <c r="N465" s="423"/>
      <c r="O465" s="423"/>
      <c r="P465" s="608"/>
      <c r="Q465" s="609">
        <v>3622.2</v>
      </c>
      <c r="R465" s="337"/>
      <c r="S465" s="321"/>
      <c r="T465" s="321"/>
      <c r="U465" s="321"/>
      <c r="V465" s="321"/>
    </row>
    <row r="466">
      <c r="A466" s="321"/>
      <c r="B466" s="354" t="s">
        <v>598</v>
      </c>
      <c r="C466" s="354" t="s">
        <v>197</v>
      </c>
      <c r="D466" s="823"/>
      <c r="E466" s="321"/>
      <c r="F466" s="797"/>
      <c r="G466" s="798">
        <v>1.3</v>
      </c>
      <c r="H466" s="737"/>
      <c r="I466" s="365"/>
      <c r="J466" s="365"/>
      <c r="K466" s="365"/>
      <c r="L466" s="365"/>
      <c r="M466" s="369">
        <v>6205.5</v>
      </c>
      <c r="N466" s="423"/>
      <c r="O466" s="423"/>
      <c r="P466" s="608"/>
      <c r="Q466" s="609">
        <v>3623.5</v>
      </c>
      <c r="R466" s="337"/>
      <c r="S466" s="321"/>
      <c r="T466" s="321"/>
      <c r="U466" s="321"/>
      <c r="V466" s="321"/>
    </row>
    <row r="467">
      <c r="A467" s="359">
        <v>41714.0</v>
      </c>
      <c r="B467" s="354" t="s">
        <v>197</v>
      </c>
      <c r="C467" s="354" t="s">
        <v>524</v>
      </c>
      <c r="D467" s="796" t="s">
        <v>1285</v>
      </c>
      <c r="E467" s="321"/>
      <c r="F467" s="797"/>
      <c r="G467" s="798">
        <v>0.3</v>
      </c>
      <c r="H467" s="737"/>
      <c r="I467" s="365"/>
      <c r="J467" s="365"/>
      <c r="K467" s="365"/>
      <c r="L467" s="365"/>
      <c r="M467" s="369" t="s">
        <v>1286</v>
      </c>
      <c r="N467" s="595" t="s">
        <v>1233</v>
      </c>
      <c r="O467" s="595">
        <v>325.0</v>
      </c>
      <c r="P467" s="608"/>
      <c r="Q467" s="609">
        <v>3623.8</v>
      </c>
      <c r="R467" s="625">
        <v>79.0</v>
      </c>
      <c r="S467" s="354">
        <v>417.01</v>
      </c>
      <c r="T467" s="354">
        <v>5.28</v>
      </c>
      <c r="U467" s="354">
        <v>5.37</v>
      </c>
      <c r="V467" s="824">
        <v>-7.22</v>
      </c>
    </row>
    <row r="468">
      <c r="A468" s="321"/>
      <c r="B468" s="354" t="s">
        <v>524</v>
      </c>
      <c r="C468" s="354" t="s">
        <v>727</v>
      </c>
      <c r="D468" s="823"/>
      <c r="E468" s="321"/>
      <c r="F468" s="797"/>
      <c r="G468" s="798">
        <v>1.7</v>
      </c>
      <c r="H468" s="615" t="s">
        <v>1287</v>
      </c>
      <c r="I468" s="365"/>
      <c r="J468" s="365"/>
      <c r="K468" s="365"/>
      <c r="L468" s="365"/>
      <c r="M468" s="369" t="s">
        <v>1288</v>
      </c>
      <c r="N468" s="423"/>
      <c r="O468" s="423"/>
      <c r="P468" s="608"/>
      <c r="Q468" s="609">
        <v>3625.5</v>
      </c>
      <c r="R468" s="625">
        <v>53.3</v>
      </c>
      <c r="S468" s="354">
        <v>329.37</v>
      </c>
      <c r="T468" s="354">
        <v>6.18</v>
      </c>
      <c r="U468" s="354">
        <v>5.37</v>
      </c>
      <c r="V468" s="824">
        <v>43.15</v>
      </c>
    </row>
    <row r="469">
      <c r="A469" s="321"/>
      <c r="B469" s="354" t="s">
        <v>727</v>
      </c>
      <c r="C469" s="354" t="s">
        <v>197</v>
      </c>
      <c r="D469" s="823"/>
      <c r="E469" s="321"/>
      <c r="F469" s="797"/>
      <c r="G469" s="798">
        <v>1.5</v>
      </c>
      <c r="H469" s="615">
        <v>2312.5</v>
      </c>
      <c r="I469" s="369">
        <v>45.0</v>
      </c>
      <c r="J469" s="365"/>
      <c r="K469" s="369">
        <v>7.0</v>
      </c>
      <c r="L469" s="365"/>
      <c r="M469" s="369">
        <v>2364.5</v>
      </c>
      <c r="N469" s="423"/>
      <c r="O469" s="423"/>
      <c r="P469" s="608"/>
      <c r="Q469" s="609">
        <v>3627.0</v>
      </c>
      <c r="R469" s="337"/>
      <c r="S469" s="321"/>
      <c r="T469" s="321"/>
      <c r="U469" s="321"/>
      <c r="V469" s="321"/>
    </row>
    <row r="470">
      <c r="A470" s="359">
        <v>41718.0</v>
      </c>
      <c r="B470" s="354" t="s">
        <v>197</v>
      </c>
      <c r="C470" s="354" t="s">
        <v>550</v>
      </c>
      <c r="D470" s="796" t="s">
        <v>1289</v>
      </c>
      <c r="E470" s="321"/>
      <c r="F470" s="797"/>
      <c r="G470" s="798">
        <v>0.6</v>
      </c>
      <c r="H470" s="737"/>
      <c r="I470" s="365"/>
      <c r="J470" s="365"/>
      <c r="K470" s="365"/>
      <c r="L470" s="365"/>
      <c r="M470" s="365"/>
      <c r="N470" s="595" t="s">
        <v>1222</v>
      </c>
      <c r="O470" s="595">
        <v>325.0</v>
      </c>
      <c r="P470" s="608"/>
      <c r="Q470" s="609">
        <v>3627.6</v>
      </c>
      <c r="R470" s="625" t="s">
        <v>550</v>
      </c>
      <c r="S470" s="321"/>
      <c r="T470" s="321"/>
      <c r="U470" s="321"/>
      <c r="V470" s="321"/>
    </row>
    <row r="471">
      <c r="A471" s="321"/>
      <c r="B471" s="354" t="s">
        <v>550</v>
      </c>
      <c r="C471" s="354" t="s">
        <v>727</v>
      </c>
      <c r="D471" s="823"/>
      <c r="E471" s="321"/>
      <c r="F471" s="797"/>
      <c r="G471" s="798">
        <v>2.0</v>
      </c>
      <c r="H471" s="737"/>
      <c r="I471" s="365"/>
      <c r="J471" s="365"/>
      <c r="K471" s="369">
        <v>37.0</v>
      </c>
      <c r="L471" s="365"/>
      <c r="M471" s="369" t="s">
        <v>1290</v>
      </c>
      <c r="N471" s="423"/>
      <c r="O471" s="423"/>
      <c r="P471" s="608"/>
      <c r="Q471" s="609">
        <v>3629.6</v>
      </c>
      <c r="R471" s="337"/>
      <c r="S471" s="321"/>
      <c r="T471" s="321"/>
      <c r="U471" s="321"/>
      <c r="V471" s="321"/>
    </row>
    <row r="472">
      <c r="A472" s="321"/>
      <c r="B472" s="354" t="s">
        <v>727</v>
      </c>
      <c r="C472" s="354" t="s">
        <v>73</v>
      </c>
      <c r="D472" s="823"/>
      <c r="E472" s="321"/>
      <c r="F472" s="797"/>
      <c r="G472" s="798">
        <v>1.2</v>
      </c>
      <c r="H472" s="615">
        <v>2750.0</v>
      </c>
      <c r="I472" s="365"/>
      <c r="J472" s="365"/>
      <c r="K472" s="369">
        <v>25.0</v>
      </c>
      <c r="L472" s="365"/>
      <c r="M472" s="369">
        <v>2812.0</v>
      </c>
      <c r="N472" s="423"/>
      <c r="O472" s="423"/>
      <c r="P472" s="608"/>
      <c r="Q472" s="609">
        <v>3630.8</v>
      </c>
      <c r="R472" s="337"/>
      <c r="S472" s="321"/>
      <c r="T472" s="321"/>
      <c r="U472" s="321"/>
      <c r="V472" s="321"/>
    </row>
    <row r="473">
      <c r="A473" s="359">
        <v>41719.0</v>
      </c>
      <c r="B473" s="354" t="s">
        <v>73</v>
      </c>
      <c r="C473" s="354" t="s">
        <v>1291</v>
      </c>
      <c r="D473" s="796" t="s">
        <v>1292</v>
      </c>
      <c r="E473" s="321"/>
      <c r="F473" s="797"/>
      <c r="G473" s="798">
        <v>0.8</v>
      </c>
      <c r="H473" s="737"/>
      <c r="I473" s="365"/>
      <c r="J473" s="365"/>
      <c r="K473" s="365"/>
      <c r="L473" s="365"/>
      <c r="M473" s="365"/>
      <c r="N473" s="423"/>
      <c r="O473" s="423"/>
      <c r="P473" s="608"/>
      <c r="Q473" s="609">
        <v>3631.6</v>
      </c>
      <c r="R473" s="337"/>
      <c r="S473" s="321"/>
      <c r="T473" s="321"/>
      <c r="U473" s="321"/>
      <c r="V473" s="321"/>
    </row>
    <row r="474">
      <c r="A474" s="359">
        <v>41721.0</v>
      </c>
      <c r="B474" s="354" t="s">
        <v>1291</v>
      </c>
      <c r="C474" s="354" t="s">
        <v>517</v>
      </c>
      <c r="D474" s="796" t="s">
        <v>1293</v>
      </c>
      <c r="E474" s="321"/>
      <c r="F474" s="797"/>
      <c r="G474" s="798">
        <v>0.9</v>
      </c>
      <c r="H474" s="737"/>
      <c r="I474" s="365"/>
      <c r="J474" s="365"/>
      <c r="K474" s="365"/>
      <c r="L474" s="365"/>
      <c r="M474" s="365"/>
      <c r="N474" s="423"/>
      <c r="O474" s="423"/>
      <c r="P474" s="608"/>
      <c r="Q474" s="609">
        <v>3632.5</v>
      </c>
      <c r="R474" s="337"/>
      <c r="S474" s="321"/>
      <c r="T474" s="321"/>
      <c r="U474" s="321"/>
      <c r="V474" s="321"/>
    </row>
    <row r="475">
      <c r="A475" s="354" t="s">
        <v>1244</v>
      </c>
      <c r="B475" s="321"/>
      <c r="C475" s="321"/>
      <c r="D475" s="823"/>
      <c r="E475" s="321"/>
      <c r="F475" s="797"/>
      <c r="G475" s="797"/>
      <c r="H475" s="737"/>
      <c r="I475" s="365"/>
      <c r="J475" s="365"/>
      <c r="K475" s="365"/>
      <c r="L475" s="365"/>
      <c r="M475" s="365"/>
      <c r="N475" s="423"/>
      <c r="O475" s="423"/>
      <c r="P475" s="608"/>
      <c r="Q475" s="609">
        <v>3632.5</v>
      </c>
      <c r="R475" s="337"/>
      <c r="S475" s="321"/>
      <c r="T475" s="321"/>
      <c r="U475" s="321"/>
      <c r="V475" s="321"/>
    </row>
    <row r="476">
      <c r="A476" s="359">
        <v>41726.0</v>
      </c>
      <c r="B476" s="354" t="s">
        <v>517</v>
      </c>
      <c r="C476" s="354" t="s">
        <v>197</v>
      </c>
      <c r="D476" s="796" t="s">
        <v>1294</v>
      </c>
      <c r="E476" s="321"/>
      <c r="F476" s="797"/>
      <c r="G476" s="798">
        <v>0.4</v>
      </c>
      <c r="H476" s="737"/>
      <c r="I476" s="365"/>
      <c r="J476" s="365"/>
      <c r="K476" s="365"/>
      <c r="L476" s="365"/>
      <c r="M476" s="365"/>
      <c r="N476" s="423"/>
      <c r="O476" s="423"/>
      <c r="P476" s="608"/>
      <c r="Q476" s="609">
        <v>3632.9</v>
      </c>
      <c r="R476" s="337"/>
      <c r="S476" s="321"/>
      <c r="T476" s="321"/>
      <c r="U476" s="321"/>
      <c r="V476" s="321"/>
    </row>
    <row r="477">
      <c r="A477" s="359">
        <v>41726.0</v>
      </c>
      <c r="B477" s="354" t="s">
        <v>197</v>
      </c>
      <c r="C477" s="354" t="s">
        <v>611</v>
      </c>
      <c r="D477" s="796" t="s">
        <v>1282</v>
      </c>
      <c r="E477" s="321"/>
      <c r="F477" s="797"/>
      <c r="G477" s="798">
        <v>0.5</v>
      </c>
      <c r="H477" s="737"/>
      <c r="I477" s="365"/>
      <c r="J477" s="365"/>
      <c r="K477" s="365"/>
      <c r="L477" s="365"/>
      <c r="M477" s="365"/>
      <c r="N477" s="423"/>
      <c r="O477" s="423"/>
      <c r="P477" s="608"/>
      <c r="Q477" s="609">
        <v>3633.4</v>
      </c>
      <c r="R477" s="337"/>
      <c r="S477" s="321"/>
      <c r="T477" s="321"/>
      <c r="U477" s="321"/>
      <c r="V477" s="321"/>
    </row>
    <row r="478">
      <c r="A478" s="321"/>
      <c r="B478" s="354" t="s">
        <v>611</v>
      </c>
      <c r="C478" s="354" t="s">
        <v>603</v>
      </c>
      <c r="D478" s="823"/>
      <c r="E478" s="321"/>
      <c r="F478" s="797"/>
      <c r="G478" s="798">
        <v>0.5</v>
      </c>
      <c r="H478" s="737"/>
      <c r="I478" s="365"/>
      <c r="J478" s="365"/>
      <c r="K478" s="365"/>
      <c r="L478" s="365"/>
      <c r="M478" s="365"/>
      <c r="N478" s="423"/>
      <c r="O478" s="423"/>
      <c r="P478" s="608"/>
      <c r="Q478" s="609">
        <v>3633.9</v>
      </c>
      <c r="R478" s="337"/>
      <c r="S478" s="321"/>
      <c r="T478" s="321"/>
      <c r="U478" s="321"/>
      <c r="V478" s="321"/>
    </row>
    <row r="479">
      <c r="A479" s="321"/>
      <c r="B479" s="354" t="s">
        <v>603</v>
      </c>
      <c r="C479" s="354" t="s">
        <v>197</v>
      </c>
      <c r="D479" s="823"/>
      <c r="E479" s="321"/>
      <c r="F479" s="797"/>
      <c r="G479" s="798">
        <v>0.7</v>
      </c>
      <c r="H479" s="737"/>
      <c r="I479" s="365"/>
      <c r="J479" s="365"/>
      <c r="K479" s="365"/>
      <c r="L479" s="365"/>
      <c r="M479" s="365"/>
      <c r="N479" s="423"/>
      <c r="O479" s="423"/>
      <c r="P479" s="608"/>
      <c r="Q479" s="609">
        <v>3634.6</v>
      </c>
      <c r="R479" s="337"/>
      <c r="S479" s="321"/>
      <c r="T479" s="321"/>
      <c r="U479" s="321"/>
      <c r="V479" s="321"/>
    </row>
    <row r="480">
      <c r="A480" s="321"/>
      <c r="B480" s="354" t="s">
        <v>197</v>
      </c>
      <c r="C480" s="354" t="s">
        <v>598</v>
      </c>
      <c r="D480" s="823"/>
      <c r="E480" s="321"/>
      <c r="F480" s="797"/>
      <c r="G480" s="798">
        <v>1.0</v>
      </c>
      <c r="H480" s="737"/>
      <c r="I480" s="365"/>
      <c r="J480" s="365"/>
      <c r="K480" s="365"/>
      <c r="L480" s="365"/>
      <c r="M480" s="369" t="s">
        <v>1295</v>
      </c>
      <c r="N480" s="423"/>
      <c r="O480" s="423"/>
      <c r="P480" s="608"/>
      <c r="Q480" s="609">
        <v>3635.6</v>
      </c>
      <c r="R480" s="337"/>
      <c r="S480" s="321"/>
      <c r="T480" s="321"/>
      <c r="U480" s="321"/>
      <c r="V480" s="321"/>
    </row>
    <row r="481">
      <c r="A481" s="321"/>
      <c r="B481" s="354" t="s">
        <v>1296</v>
      </c>
      <c r="C481" s="354" t="s">
        <v>197</v>
      </c>
      <c r="D481" s="823"/>
      <c r="E481" s="321"/>
      <c r="F481" s="797"/>
      <c r="G481" s="798">
        <v>1.2</v>
      </c>
      <c r="H481" s="737"/>
      <c r="I481" s="365"/>
      <c r="J481" s="365"/>
      <c r="K481" s="365"/>
      <c r="L481" s="365"/>
      <c r="M481" s="369">
        <v>1228.5</v>
      </c>
      <c r="N481" s="423"/>
      <c r="O481" s="423"/>
      <c r="P481" s="608"/>
      <c r="Q481" s="609">
        <v>3636.8</v>
      </c>
      <c r="R481" s="337"/>
      <c r="S481" s="321"/>
      <c r="T481" s="321"/>
      <c r="U481" s="321"/>
      <c r="V481" s="321"/>
    </row>
    <row r="482">
      <c r="A482" s="354" t="s">
        <v>1297</v>
      </c>
      <c r="B482" s="321"/>
      <c r="C482" s="321"/>
      <c r="D482" s="823"/>
      <c r="E482" s="321"/>
      <c r="F482" s="797"/>
      <c r="G482" s="797"/>
      <c r="H482" s="737"/>
      <c r="I482" s="365"/>
      <c r="J482" s="365"/>
      <c r="K482" s="365"/>
      <c r="L482" s="365"/>
      <c r="M482" s="365"/>
      <c r="N482" s="423"/>
      <c r="O482" s="423"/>
      <c r="P482" s="608"/>
      <c r="Q482" s="609">
        <v>3636.8</v>
      </c>
      <c r="R482" s="337"/>
      <c r="S482" s="321"/>
      <c r="T482" s="321"/>
      <c r="U482" s="321"/>
      <c r="V482" s="321"/>
    </row>
    <row r="483">
      <c r="A483" s="359">
        <v>41729.0</v>
      </c>
      <c r="B483" s="354" t="s">
        <v>197</v>
      </c>
      <c r="C483" s="354" t="s">
        <v>603</v>
      </c>
      <c r="D483" s="796" t="s">
        <v>1283</v>
      </c>
      <c r="E483" s="321"/>
      <c r="F483" s="797"/>
      <c r="G483" s="798">
        <v>0.7</v>
      </c>
      <c r="H483" s="737"/>
      <c r="I483" s="365"/>
      <c r="J483" s="365"/>
      <c r="K483" s="365"/>
      <c r="L483" s="365"/>
      <c r="M483" s="365"/>
      <c r="N483" s="595" t="s">
        <v>1252</v>
      </c>
      <c r="O483" s="423"/>
      <c r="P483" s="608"/>
      <c r="Q483" s="609">
        <v>3637.5</v>
      </c>
      <c r="R483" s="337"/>
      <c r="S483" s="321"/>
      <c r="T483" s="321"/>
      <c r="U483" s="321"/>
      <c r="V483" s="321"/>
    </row>
    <row r="484">
      <c r="A484" s="321"/>
      <c r="B484" s="354" t="s">
        <v>603</v>
      </c>
      <c r="C484" s="354" t="s">
        <v>197</v>
      </c>
      <c r="D484" s="823"/>
      <c r="E484" s="321"/>
      <c r="F484" s="797"/>
      <c r="G484" s="798">
        <v>0.8</v>
      </c>
      <c r="H484" s="737"/>
      <c r="I484" s="365"/>
      <c r="J484" s="365"/>
      <c r="K484" s="365"/>
      <c r="L484" s="365"/>
      <c r="M484" s="365"/>
      <c r="N484" s="423"/>
      <c r="O484" s="423"/>
      <c r="P484" s="608"/>
      <c r="Q484" s="609">
        <v>3638.3</v>
      </c>
      <c r="R484" s="337"/>
      <c r="S484" s="321"/>
      <c r="T484" s="321"/>
      <c r="U484" s="321"/>
      <c r="V484" s="321"/>
    </row>
    <row r="485">
      <c r="A485" s="321"/>
      <c r="B485" s="354" t="s">
        <v>197</v>
      </c>
      <c r="C485" s="354" t="s">
        <v>598</v>
      </c>
      <c r="D485" s="823"/>
      <c r="E485" s="321"/>
      <c r="F485" s="797"/>
      <c r="G485" s="798">
        <v>1.1</v>
      </c>
      <c r="H485" s="737"/>
      <c r="I485" s="365"/>
      <c r="J485" s="365"/>
      <c r="K485" s="365"/>
      <c r="L485" s="365"/>
      <c r="M485" s="365"/>
      <c r="N485" s="423"/>
      <c r="O485" s="423"/>
      <c r="P485" s="608"/>
      <c r="Q485" s="609">
        <v>3639.4</v>
      </c>
      <c r="R485" s="337"/>
      <c r="S485" s="321"/>
      <c r="T485" s="321"/>
      <c r="U485" s="321"/>
      <c r="V485" s="321"/>
    </row>
    <row r="486">
      <c r="A486" s="321"/>
      <c r="B486" s="354" t="s">
        <v>598</v>
      </c>
      <c r="C486" s="354" t="s">
        <v>197</v>
      </c>
      <c r="D486" s="823"/>
      <c r="E486" s="321"/>
      <c r="F486" s="797"/>
      <c r="G486" s="798">
        <v>1.1</v>
      </c>
      <c r="H486" s="615">
        <v>1165.5</v>
      </c>
      <c r="I486" s="365"/>
      <c r="J486" s="365"/>
      <c r="K486" s="365"/>
      <c r="L486" s="365"/>
      <c r="M486" s="365"/>
      <c r="N486" s="423"/>
      <c r="O486" s="423"/>
      <c r="P486" s="608"/>
      <c r="Q486" s="609">
        <v>3640.5</v>
      </c>
      <c r="R486" s="337"/>
      <c r="S486" s="321"/>
      <c r="T486" s="321"/>
      <c r="U486" s="321"/>
      <c r="V486" s="321"/>
    </row>
    <row r="487">
      <c r="A487" s="359">
        <v>41730.0</v>
      </c>
      <c r="B487" s="354" t="s">
        <v>197</v>
      </c>
      <c r="C487" s="354" t="s">
        <v>603</v>
      </c>
      <c r="D487" s="796" t="s">
        <v>1298</v>
      </c>
      <c r="E487" s="321"/>
      <c r="F487" s="797"/>
      <c r="G487" s="798">
        <v>0.8</v>
      </c>
      <c r="H487" s="737"/>
      <c r="I487" s="365"/>
      <c r="J487" s="365"/>
      <c r="K487" s="365"/>
      <c r="L487" s="365"/>
      <c r="M487" s="365"/>
      <c r="N487" s="423"/>
      <c r="O487" s="423"/>
      <c r="P487" s="608"/>
      <c r="Q487" s="609">
        <v>3641.3</v>
      </c>
      <c r="R487" s="337"/>
      <c r="S487" s="321"/>
      <c r="T487" s="321"/>
      <c r="U487" s="321"/>
      <c r="V487" s="321"/>
    </row>
    <row r="488">
      <c r="A488" s="321"/>
      <c r="B488" s="354" t="s">
        <v>603</v>
      </c>
      <c r="C488" s="354" t="s">
        <v>197</v>
      </c>
      <c r="D488" s="823"/>
      <c r="E488" s="321"/>
      <c r="F488" s="797"/>
      <c r="G488" s="798">
        <v>0.9</v>
      </c>
      <c r="H488" s="737"/>
      <c r="I488" s="365"/>
      <c r="J488" s="365"/>
      <c r="K488" s="365"/>
      <c r="L488" s="365"/>
      <c r="M488" s="365"/>
      <c r="N488" s="423"/>
      <c r="O488" s="423"/>
      <c r="P488" s="608"/>
      <c r="Q488" s="609">
        <v>3642.2</v>
      </c>
      <c r="R488" s="337"/>
      <c r="S488" s="321"/>
      <c r="T488" s="321"/>
      <c r="U488" s="321"/>
      <c r="V488" s="321"/>
    </row>
    <row r="489">
      <c r="A489" s="321"/>
      <c r="B489" s="354" t="s">
        <v>197</v>
      </c>
      <c r="C489" s="354" t="s">
        <v>598</v>
      </c>
      <c r="D489" s="823"/>
      <c r="E489" s="321"/>
      <c r="F489" s="797"/>
      <c r="G489" s="798">
        <v>1.1</v>
      </c>
      <c r="H489" s="737"/>
      <c r="I489" s="365"/>
      <c r="J489" s="365"/>
      <c r="K489" s="365"/>
      <c r="L489" s="365"/>
      <c r="M489" s="365"/>
      <c r="N489" s="423"/>
      <c r="O489" s="423"/>
      <c r="P489" s="608"/>
      <c r="Q489" s="609">
        <v>3643.3</v>
      </c>
      <c r="R489" s="337"/>
      <c r="S489" s="321"/>
      <c r="T489" s="321"/>
      <c r="U489" s="321"/>
      <c r="V489" s="321"/>
    </row>
    <row r="490">
      <c r="A490" s="321"/>
      <c r="B490" s="354" t="s">
        <v>598</v>
      </c>
      <c r="C490" s="354" t="s">
        <v>197</v>
      </c>
      <c r="D490" s="823"/>
      <c r="E490" s="321"/>
      <c r="F490" s="797"/>
      <c r="G490" s="798">
        <v>0.9</v>
      </c>
      <c r="H490" s="615">
        <v>1165.5</v>
      </c>
      <c r="I490" s="365"/>
      <c r="J490" s="365"/>
      <c r="K490" s="365"/>
      <c r="L490" s="365"/>
      <c r="M490" s="365"/>
      <c r="N490" s="423"/>
      <c r="O490" s="423"/>
      <c r="P490" s="608"/>
      <c r="Q490" s="609">
        <v>3644.2</v>
      </c>
      <c r="R490" s="337"/>
      <c r="S490" s="321"/>
      <c r="T490" s="321"/>
      <c r="U490" s="321"/>
      <c r="V490" s="321"/>
    </row>
    <row r="491">
      <c r="A491" s="359">
        <v>41731.0</v>
      </c>
      <c r="B491" s="354" t="s">
        <v>197</v>
      </c>
      <c r="C491" s="354" t="s">
        <v>1251</v>
      </c>
      <c r="D491" s="796" t="s">
        <v>1298</v>
      </c>
      <c r="E491" s="321"/>
      <c r="F491" s="797"/>
      <c r="G491" s="798">
        <v>2.1</v>
      </c>
      <c r="H491" s="737"/>
      <c r="I491" s="365"/>
      <c r="J491" s="365"/>
      <c r="K491" s="365"/>
      <c r="L491" s="365"/>
      <c r="M491" s="365"/>
      <c r="N491" s="423"/>
      <c r="O491" s="423"/>
      <c r="P491" s="608"/>
      <c r="Q491" s="609">
        <v>3646.3</v>
      </c>
      <c r="R491" s="337"/>
      <c r="S491" s="321"/>
      <c r="T491" s="321"/>
      <c r="U491" s="321"/>
      <c r="V491" s="321"/>
    </row>
    <row r="492">
      <c r="A492" s="321"/>
      <c r="B492" s="354" t="s">
        <v>1251</v>
      </c>
      <c r="C492" s="354" t="s">
        <v>197</v>
      </c>
      <c r="D492" s="823"/>
      <c r="E492" s="321"/>
      <c r="F492" s="797"/>
      <c r="G492" s="798">
        <v>1.9</v>
      </c>
      <c r="H492" s="615">
        <v>1071.0</v>
      </c>
      <c r="I492" s="365"/>
      <c r="J492" s="365"/>
      <c r="K492" s="365"/>
      <c r="L492" s="365"/>
      <c r="M492" s="369" t="s">
        <v>1299</v>
      </c>
      <c r="N492" s="423"/>
      <c r="O492" s="423"/>
      <c r="P492" s="608"/>
      <c r="Q492" s="609">
        <v>3648.2</v>
      </c>
      <c r="R492" s="337"/>
      <c r="S492" s="321"/>
      <c r="T492" s="321"/>
      <c r="U492" s="354">
        <v>4.99</v>
      </c>
      <c r="V492" s="321"/>
    </row>
    <row r="493">
      <c r="A493" s="359">
        <v>41732.0</v>
      </c>
      <c r="B493" s="354" t="s">
        <v>197</v>
      </c>
      <c r="C493" s="354" t="s">
        <v>524</v>
      </c>
      <c r="D493" s="796" t="s">
        <v>1300</v>
      </c>
      <c r="E493" s="321"/>
      <c r="F493" s="797"/>
      <c r="G493" s="798">
        <v>0.3</v>
      </c>
      <c r="H493" s="737"/>
      <c r="I493" s="365"/>
      <c r="J493" s="365"/>
      <c r="K493" s="365"/>
      <c r="L493" s="365"/>
      <c r="M493" s="365"/>
      <c r="N493" s="595" t="s">
        <v>1233</v>
      </c>
      <c r="O493" s="595">
        <v>325.0</v>
      </c>
      <c r="P493" s="624" t="s">
        <v>1301</v>
      </c>
      <c r="Q493" s="609">
        <v>3648.5</v>
      </c>
      <c r="R493" s="337"/>
      <c r="S493" s="321"/>
      <c r="T493" s="321"/>
      <c r="U493" s="321"/>
      <c r="V493" s="321"/>
    </row>
    <row r="494">
      <c r="A494" s="321"/>
      <c r="B494" s="354" t="s">
        <v>524</v>
      </c>
      <c r="C494" s="354" t="s">
        <v>727</v>
      </c>
      <c r="D494" s="823"/>
      <c r="E494" s="321"/>
      <c r="F494" s="797"/>
      <c r="G494" s="798">
        <v>1.5</v>
      </c>
      <c r="H494" s="737"/>
      <c r="I494" s="365"/>
      <c r="J494" s="365"/>
      <c r="K494" s="365"/>
      <c r="L494" s="365"/>
      <c r="M494" s="369" t="s">
        <v>1302</v>
      </c>
      <c r="N494" s="423"/>
      <c r="O494" s="423"/>
      <c r="P494" s="608"/>
      <c r="Q494" s="609">
        <v>3650.0</v>
      </c>
      <c r="R494" s="625">
        <v>30.0</v>
      </c>
      <c r="S494" s="354">
        <v>176.8</v>
      </c>
      <c r="T494" s="354">
        <v>5.89</v>
      </c>
      <c r="U494" s="354">
        <v>4.99</v>
      </c>
      <c r="V494" s="697">
        <v>27.1</v>
      </c>
    </row>
    <row r="495">
      <c r="A495" s="321"/>
      <c r="B495" s="354" t="s">
        <v>727</v>
      </c>
      <c r="C495" s="354" t="s">
        <v>197</v>
      </c>
      <c r="D495" s="823"/>
      <c r="E495" s="321"/>
      <c r="F495" s="797"/>
      <c r="G495" s="798">
        <v>1.6</v>
      </c>
      <c r="H495" s="615">
        <v>2312.5</v>
      </c>
      <c r="I495" s="369">
        <v>30.0</v>
      </c>
      <c r="J495" s="365"/>
      <c r="K495" s="369">
        <v>7.0</v>
      </c>
      <c r="L495" s="365"/>
      <c r="M495" s="369">
        <v>2349.5</v>
      </c>
      <c r="N495" s="423"/>
      <c r="O495" s="423"/>
      <c r="P495" s="608"/>
      <c r="Q495" s="609">
        <v>3651.6</v>
      </c>
      <c r="R495" s="337"/>
      <c r="S495" s="321"/>
      <c r="T495" s="321"/>
      <c r="U495" s="321"/>
      <c r="V495" s="321"/>
    </row>
    <row r="496">
      <c r="A496" s="359">
        <v>41732.0</v>
      </c>
      <c r="B496" s="354" t="s">
        <v>197</v>
      </c>
      <c r="C496" s="354" t="s">
        <v>603</v>
      </c>
      <c r="D496" s="796" t="s">
        <v>1267</v>
      </c>
      <c r="E496" s="321"/>
      <c r="F496" s="797"/>
      <c r="G496" s="798">
        <v>0.8</v>
      </c>
      <c r="H496" s="737"/>
      <c r="I496" s="365"/>
      <c r="J496" s="365"/>
      <c r="K496" s="365"/>
      <c r="L496" s="365"/>
      <c r="M496" s="365"/>
      <c r="N496" s="595" t="s">
        <v>1252</v>
      </c>
      <c r="O496" s="423"/>
      <c r="P496" s="608"/>
      <c r="Q496" s="609">
        <v>3652.4</v>
      </c>
      <c r="R496" s="337"/>
      <c r="S496" s="321"/>
      <c r="T496" s="321"/>
      <c r="U496" s="321"/>
      <c r="V496" s="321"/>
    </row>
    <row r="497">
      <c r="A497" s="321"/>
      <c r="B497" s="354" t="s">
        <v>603</v>
      </c>
      <c r="C497" s="354" t="s">
        <v>197</v>
      </c>
      <c r="D497" s="823"/>
      <c r="E497" s="321"/>
      <c r="F497" s="797"/>
      <c r="G497" s="798">
        <v>0.8</v>
      </c>
      <c r="H497" s="737"/>
      <c r="I497" s="365"/>
      <c r="J497" s="365"/>
      <c r="K497" s="365"/>
      <c r="L497" s="365"/>
      <c r="M497" s="365"/>
      <c r="N497" s="423"/>
      <c r="O497" s="423"/>
      <c r="P497" s="608"/>
      <c r="Q497" s="609">
        <v>3653.2</v>
      </c>
      <c r="R497" s="337"/>
      <c r="S497" s="321"/>
      <c r="T497" s="321"/>
      <c r="U497" s="321"/>
      <c r="V497" s="321"/>
    </row>
    <row r="498">
      <c r="A498" s="321"/>
      <c r="B498" s="354" t="s">
        <v>197</v>
      </c>
      <c r="C498" s="354" t="s">
        <v>598</v>
      </c>
      <c r="D498" s="823"/>
      <c r="E498" s="321"/>
      <c r="F498" s="797"/>
      <c r="G498" s="798">
        <v>0.9</v>
      </c>
      <c r="H498" s="737"/>
      <c r="I498" s="365"/>
      <c r="J498" s="365"/>
      <c r="K498" s="365"/>
      <c r="L498" s="365"/>
      <c r="M498" s="365"/>
      <c r="N498" s="423"/>
      <c r="O498" s="423"/>
      <c r="P498" s="608"/>
      <c r="Q498" s="609">
        <v>3654.1</v>
      </c>
      <c r="R498" s="337"/>
      <c r="S498" s="321"/>
      <c r="T498" s="321"/>
      <c r="U498" s="321"/>
      <c r="V498" s="321"/>
    </row>
    <row r="499">
      <c r="A499" s="321"/>
      <c r="B499" s="354" t="s">
        <v>598</v>
      </c>
      <c r="C499" s="354" t="s">
        <v>197</v>
      </c>
      <c r="D499" s="823"/>
      <c r="E499" s="321"/>
      <c r="F499" s="797"/>
      <c r="G499" s="798">
        <v>1.3</v>
      </c>
      <c r="H499" s="615">
        <v>1197.0</v>
      </c>
      <c r="I499" s="365"/>
      <c r="J499" s="365"/>
      <c r="K499" s="365"/>
      <c r="L499" s="365"/>
      <c r="M499" s="369" t="s">
        <v>1299</v>
      </c>
      <c r="N499" s="423"/>
      <c r="O499" s="423"/>
      <c r="P499" s="608"/>
      <c r="Q499" s="609">
        <v>3655.4</v>
      </c>
      <c r="R499" s="337"/>
      <c r="S499" s="321"/>
      <c r="T499" s="321"/>
      <c r="U499" s="321"/>
      <c r="V499" s="321"/>
    </row>
    <row r="500">
      <c r="A500" s="359">
        <v>41733.0</v>
      </c>
      <c r="B500" s="354" t="s">
        <v>197</v>
      </c>
      <c r="C500" s="354" t="s">
        <v>1303</v>
      </c>
      <c r="D500" s="796" t="s">
        <v>1225</v>
      </c>
      <c r="E500" s="321"/>
      <c r="F500" s="797"/>
      <c r="G500" s="798">
        <v>0.4</v>
      </c>
      <c r="H500" s="737"/>
      <c r="I500" s="365"/>
      <c r="J500" s="365"/>
      <c r="K500" s="365"/>
      <c r="L500" s="365"/>
      <c r="M500" s="365"/>
      <c r="N500" s="595" t="s">
        <v>1219</v>
      </c>
      <c r="O500" s="423"/>
      <c r="P500" s="624">
        <v>1.0</v>
      </c>
      <c r="Q500" s="609">
        <v>3655.8</v>
      </c>
      <c r="R500" s="337"/>
      <c r="S500" s="321"/>
      <c r="T500" s="321"/>
      <c r="U500" s="321"/>
      <c r="V500" s="321"/>
    </row>
    <row r="501">
      <c r="A501" s="321"/>
      <c r="B501" s="354" t="s">
        <v>1303</v>
      </c>
      <c r="C501" s="354" t="s">
        <v>1304</v>
      </c>
      <c r="D501" s="796" t="s">
        <v>1305</v>
      </c>
      <c r="E501" s="321"/>
      <c r="F501" s="797"/>
      <c r="G501" s="798">
        <v>1.7</v>
      </c>
      <c r="H501" s="737"/>
      <c r="I501" s="365"/>
      <c r="J501" s="365"/>
      <c r="K501" s="365"/>
      <c r="L501" s="365"/>
      <c r="M501" s="365"/>
      <c r="N501" s="423"/>
      <c r="O501" s="423"/>
      <c r="P501" s="608"/>
      <c r="Q501" s="609">
        <v>3657.5</v>
      </c>
      <c r="R501" s="625">
        <v>30.0</v>
      </c>
      <c r="S501" s="354">
        <v>167.7</v>
      </c>
      <c r="T501" s="354">
        <v>5.59</v>
      </c>
      <c r="U501" s="354">
        <v>4.99</v>
      </c>
      <c r="V501" s="826">
        <v>18.0</v>
      </c>
    </row>
    <row r="502">
      <c r="A502" s="321"/>
      <c r="B502" s="354" t="s">
        <v>1304</v>
      </c>
      <c r="C502" s="354" t="s">
        <v>1303</v>
      </c>
      <c r="D502" s="823"/>
      <c r="E502" s="321"/>
      <c r="F502" s="797"/>
      <c r="G502" s="798">
        <v>2.1</v>
      </c>
      <c r="H502" s="737"/>
      <c r="I502" s="365"/>
      <c r="J502" s="365"/>
      <c r="K502" s="365"/>
      <c r="L502" s="365"/>
      <c r="M502" s="369" t="s">
        <v>1306</v>
      </c>
      <c r="N502" s="423"/>
      <c r="O502" s="423"/>
      <c r="P502" s="608"/>
      <c r="Q502" s="609">
        <v>3659.6</v>
      </c>
      <c r="R502" s="625">
        <v>103.4</v>
      </c>
      <c r="S502" s="354">
        <v>597.14</v>
      </c>
      <c r="T502" s="354">
        <v>5.78</v>
      </c>
      <c r="U502" s="354">
        <v>4.99</v>
      </c>
      <c r="V502" s="824">
        <v>81.17</v>
      </c>
    </row>
    <row r="503">
      <c r="A503" s="321"/>
      <c r="B503" s="354" t="s">
        <v>1303</v>
      </c>
      <c r="C503" s="354" t="s">
        <v>197</v>
      </c>
      <c r="D503" s="823"/>
      <c r="E503" s="321"/>
      <c r="F503" s="797"/>
      <c r="G503" s="798">
        <v>0.4</v>
      </c>
      <c r="H503" s="615">
        <v>3000.0</v>
      </c>
      <c r="I503" s="369">
        <v>120.0</v>
      </c>
      <c r="J503" s="369">
        <v>60.0</v>
      </c>
      <c r="K503" s="365"/>
      <c r="L503" s="365"/>
      <c r="M503" s="369">
        <v>3180.0</v>
      </c>
      <c r="N503" s="423"/>
      <c r="O503" s="423"/>
      <c r="P503" s="608"/>
      <c r="Q503" s="609">
        <v>3660.0</v>
      </c>
      <c r="R503" s="625">
        <v>14.8</v>
      </c>
      <c r="S503" s="354">
        <v>92.57</v>
      </c>
      <c r="T503" s="354">
        <v>6.25</v>
      </c>
      <c r="U503" s="354">
        <v>4.99</v>
      </c>
      <c r="V503" s="824">
        <v>18.72</v>
      </c>
    </row>
    <row r="504">
      <c r="A504" s="359">
        <v>41733.0</v>
      </c>
      <c r="B504" s="354" t="s">
        <v>197</v>
      </c>
      <c r="C504" s="354" t="s">
        <v>1251</v>
      </c>
      <c r="D504" s="796" t="s">
        <v>1267</v>
      </c>
      <c r="E504" s="321"/>
      <c r="F504" s="797"/>
      <c r="G504" s="798">
        <v>2.2</v>
      </c>
      <c r="H504" s="737"/>
      <c r="I504" s="365"/>
      <c r="J504" s="365"/>
      <c r="K504" s="365"/>
      <c r="L504" s="365"/>
      <c r="M504" s="369" t="s">
        <v>1307</v>
      </c>
      <c r="N504" s="595" t="s">
        <v>1252</v>
      </c>
      <c r="O504" s="423"/>
      <c r="P504" s="608"/>
      <c r="Q504" s="609">
        <v>3662.2</v>
      </c>
      <c r="R504" s="337"/>
      <c r="S504" s="321"/>
      <c r="T504" s="321"/>
      <c r="U504" s="321"/>
      <c r="V504" s="321"/>
    </row>
    <row r="505">
      <c r="A505" s="321"/>
      <c r="B505" s="354" t="s">
        <v>1251</v>
      </c>
      <c r="C505" s="354" t="s">
        <v>197</v>
      </c>
      <c r="D505" s="823"/>
      <c r="E505" s="321"/>
      <c r="F505" s="797"/>
      <c r="G505" s="798">
        <v>1.9</v>
      </c>
      <c r="H505" s="615">
        <v>1291.5</v>
      </c>
      <c r="I505" s="365"/>
      <c r="J505" s="365"/>
      <c r="K505" s="365"/>
      <c r="L505" s="365"/>
      <c r="M505" s="369">
        <v>5890.5</v>
      </c>
      <c r="N505" s="423"/>
      <c r="O505" s="423"/>
      <c r="P505" s="608"/>
      <c r="Q505" s="609">
        <v>3664.1</v>
      </c>
      <c r="R505" s="337"/>
      <c r="S505" s="321"/>
      <c r="T505" s="321"/>
      <c r="U505" s="321"/>
      <c r="V505" s="321"/>
    </row>
    <row r="506">
      <c r="A506" s="359">
        <v>41734.0</v>
      </c>
      <c r="B506" s="354" t="s">
        <v>197</v>
      </c>
      <c r="C506" s="354" t="s">
        <v>727</v>
      </c>
      <c r="D506" s="796" t="s">
        <v>1308</v>
      </c>
      <c r="E506" s="321"/>
      <c r="F506" s="797"/>
      <c r="G506" s="798">
        <v>1.5</v>
      </c>
      <c r="H506" s="737"/>
      <c r="I506" s="365"/>
      <c r="J506" s="365"/>
      <c r="K506" s="365"/>
      <c r="L506" s="365"/>
      <c r="M506" s="369" t="s">
        <v>1309</v>
      </c>
      <c r="N506" s="595" t="s">
        <v>1222</v>
      </c>
      <c r="O506" s="595">
        <v>325.0</v>
      </c>
      <c r="P506" s="624" t="s">
        <v>1310</v>
      </c>
      <c r="Q506" s="609">
        <v>3665.6</v>
      </c>
      <c r="R506" s="337"/>
      <c r="S506" s="321"/>
      <c r="T506" s="321"/>
      <c r="U506" s="321"/>
      <c r="V506" s="321"/>
    </row>
    <row r="507">
      <c r="A507" s="321"/>
      <c r="B507" s="354" t="s">
        <v>727</v>
      </c>
      <c r="C507" s="354" t="s">
        <v>197</v>
      </c>
      <c r="D507" s="823"/>
      <c r="E507" s="321"/>
      <c r="F507" s="797"/>
      <c r="G507" s="798">
        <v>1.4</v>
      </c>
      <c r="H507" s="615">
        <v>2062.0</v>
      </c>
      <c r="I507" s="365"/>
      <c r="J507" s="365"/>
      <c r="K507" s="369">
        <v>47.0</v>
      </c>
      <c r="L507" s="365"/>
      <c r="M507" s="369">
        <v>2109.0</v>
      </c>
      <c r="N507" s="423"/>
      <c r="O507" s="423"/>
      <c r="P507" s="608"/>
      <c r="Q507" s="609">
        <v>3667.0</v>
      </c>
      <c r="R507" s="337"/>
      <c r="S507" s="321"/>
      <c r="T507" s="321"/>
      <c r="U507" s="321"/>
      <c r="V507" s="321"/>
    </row>
    <row r="508">
      <c r="A508" s="359">
        <v>41736.0</v>
      </c>
      <c r="B508" s="354" t="s">
        <v>197</v>
      </c>
      <c r="C508" s="354" t="s">
        <v>1251</v>
      </c>
      <c r="D508" s="796" t="s">
        <v>1267</v>
      </c>
      <c r="E508" s="321"/>
      <c r="F508" s="797"/>
      <c r="G508" s="798">
        <v>2.5</v>
      </c>
      <c r="H508" s="737"/>
      <c r="I508" s="365"/>
      <c r="J508" s="365"/>
      <c r="K508" s="365"/>
      <c r="L508" s="365"/>
      <c r="M508" s="365"/>
      <c r="N508" s="423"/>
      <c r="O508" s="423"/>
      <c r="P508" s="608"/>
      <c r="Q508" s="609">
        <v>3669.5</v>
      </c>
      <c r="R508" s="337"/>
      <c r="S508" s="321"/>
      <c r="T508" s="321"/>
      <c r="U508" s="321"/>
      <c r="V508" s="321"/>
    </row>
    <row r="509">
      <c r="A509" s="321"/>
      <c r="B509" s="354" t="s">
        <v>1251</v>
      </c>
      <c r="C509" s="354" t="s">
        <v>197</v>
      </c>
      <c r="D509" s="823"/>
      <c r="E509" s="321"/>
      <c r="F509" s="797"/>
      <c r="G509" s="798">
        <v>1.9</v>
      </c>
      <c r="H509" s="615">
        <v>1386.0</v>
      </c>
      <c r="I509" s="365"/>
      <c r="J509" s="365"/>
      <c r="K509" s="365"/>
      <c r="L509" s="365"/>
      <c r="M509" s="369" t="s">
        <v>1311</v>
      </c>
      <c r="N509" s="423"/>
      <c r="O509" s="423"/>
      <c r="P509" s="608"/>
      <c r="Q509" s="609">
        <v>3671.4</v>
      </c>
      <c r="R509" s="337"/>
      <c r="S509" s="321"/>
      <c r="T509" s="321"/>
      <c r="U509" s="321"/>
      <c r="V509" s="321"/>
    </row>
    <row r="510">
      <c r="A510" s="359">
        <v>41737.0</v>
      </c>
      <c r="B510" s="354" t="s">
        <v>197</v>
      </c>
      <c r="C510" s="354" t="s">
        <v>808</v>
      </c>
      <c r="D510" s="796" t="s">
        <v>1312</v>
      </c>
      <c r="E510" s="321"/>
      <c r="F510" s="797"/>
      <c r="G510" s="798">
        <v>1.0</v>
      </c>
      <c r="H510" s="737"/>
      <c r="I510" s="365"/>
      <c r="J510" s="365"/>
      <c r="K510" s="365"/>
      <c r="L510" s="365"/>
      <c r="M510" s="365"/>
      <c r="N510" s="595" t="s">
        <v>1219</v>
      </c>
      <c r="O510" s="423"/>
      <c r="P510" s="624">
        <v>2.0</v>
      </c>
      <c r="Q510" s="609">
        <v>3672.4</v>
      </c>
      <c r="R510" s="625">
        <v>96.6</v>
      </c>
      <c r="S510" s="354">
        <v>608.84</v>
      </c>
      <c r="T510" s="354">
        <v>6.3</v>
      </c>
      <c r="U510" s="354">
        <v>4.99</v>
      </c>
      <c r="V510" s="824">
        <v>126.81</v>
      </c>
    </row>
    <row r="511">
      <c r="A511" s="321"/>
      <c r="B511" s="354" t="s">
        <v>808</v>
      </c>
      <c r="C511" s="354" t="s">
        <v>630</v>
      </c>
      <c r="D511" s="823"/>
      <c r="E511" s="321"/>
      <c r="F511" s="797"/>
      <c r="G511" s="798">
        <v>1.4</v>
      </c>
      <c r="H511" s="737"/>
      <c r="I511" s="365"/>
      <c r="J511" s="365"/>
      <c r="K511" s="365"/>
      <c r="L511" s="365"/>
      <c r="M511" s="365"/>
      <c r="N511" s="423"/>
      <c r="O511" s="423"/>
      <c r="P511" s="608"/>
      <c r="Q511" s="609">
        <v>3673.8</v>
      </c>
      <c r="R511" s="625">
        <v>20.0</v>
      </c>
      <c r="S511" s="354">
        <v>148.6</v>
      </c>
      <c r="T511" s="354">
        <v>7.43</v>
      </c>
      <c r="U511" s="354">
        <v>4.99</v>
      </c>
      <c r="V511" s="697">
        <v>48.8</v>
      </c>
    </row>
    <row r="512">
      <c r="A512" s="321"/>
      <c r="B512" s="354" t="s">
        <v>630</v>
      </c>
      <c r="C512" s="354" t="s">
        <v>808</v>
      </c>
      <c r="D512" s="823"/>
      <c r="E512" s="321"/>
      <c r="F512" s="797"/>
      <c r="G512" s="798">
        <v>1.0</v>
      </c>
      <c r="H512" s="737"/>
      <c r="I512" s="365"/>
      <c r="J512" s="365"/>
      <c r="K512" s="365"/>
      <c r="L512" s="365"/>
      <c r="M512" s="369" t="s">
        <v>1313</v>
      </c>
      <c r="N512" s="423"/>
      <c r="O512" s="423"/>
      <c r="P512" s="608"/>
      <c r="Q512" s="609">
        <v>3674.8</v>
      </c>
      <c r="R512" s="625">
        <v>28.3</v>
      </c>
      <c r="S512" s="354">
        <v>174.88</v>
      </c>
      <c r="T512" s="354">
        <v>6.18</v>
      </c>
      <c r="U512" s="354">
        <v>4.99</v>
      </c>
      <c r="V512" s="824">
        <v>33.66</v>
      </c>
    </row>
    <row r="513">
      <c r="A513" s="321"/>
      <c r="B513" s="354" t="s">
        <v>808</v>
      </c>
      <c r="C513" s="354" t="s">
        <v>197</v>
      </c>
      <c r="D513" s="823"/>
      <c r="E513" s="321"/>
      <c r="F513" s="797"/>
      <c r="G513" s="798">
        <v>0.7</v>
      </c>
      <c r="H513" s="615">
        <v>2687.5</v>
      </c>
      <c r="I513" s="369">
        <v>67.5</v>
      </c>
      <c r="J513" s="369">
        <v>120.0</v>
      </c>
      <c r="K513" s="365"/>
      <c r="L513" s="365"/>
      <c r="M513" s="369">
        <v>2875.0</v>
      </c>
      <c r="N513" s="423"/>
      <c r="O513" s="423"/>
      <c r="P513" s="608"/>
      <c r="Q513" s="609">
        <v>3675.5</v>
      </c>
      <c r="R513" s="625" t="s">
        <v>1314</v>
      </c>
      <c r="S513" s="321"/>
      <c r="T513" s="354">
        <v>1388.4</v>
      </c>
      <c r="U513" s="321"/>
      <c r="V513" s="321"/>
    </row>
    <row r="514">
      <c r="A514" s="359">
        <v>41737.0</v>
      </c>
      <c r="B514" s="354" t="s">
        <v>197</v>
      </c>
      <c r="C514" s="354" t="s">
        <v>630</v>
      </c>
      <c r="D514" s="796" t="s">
        <v>1267</v>
      </c>
      <c r="E514" s="321"/>
      <c r="F514" s="797"/>
      <c r="G514" s="798">
        <v>4.1</v>
      </c>
      <c r="H514" s="737"/>
      <c r="I514" s="365"/>
      <c r="J514" s="365"/>
      <c r="K514" s="365"/>
      <c r="L514" s="365"/>
      <c r="M514" s="365"/>
      <c r="N514" s="595" t="s">
        <v>1252</v>
      </c>
      <c r="O514" s="423"/>
      <c r="P514" s="608"/>
      <c r="Q514" s="609">
        <v>3679.6</v>
      </c>
      <c r="R514" s="337"/>
      <c r="S514" s="321"/>
      <c r="T514" s="321"/>
      <c r="U514" s="321"/>
      <c r="V514" s="321"/>
    </row>
    <row r="515">
      <c r="A515" s="321"/>
      <c r="B515" s="354" t="s">
        <v>630</v>
      </c>
      <c r="C515" s="354" t="s">
        <v>197</v>
      </c>
      <c r="D515" s="823"/>
      <c r="E515" s="321"/>
      <c r="F515" s="797"/>
      <c r="G515" s="797"/>
      <c r="H515" s="615">
        <v>1354.5</v>
      </c>
      <c r="I515" s="365"/>
      <c r="J515" s="365"/>
      <c r="K515" s="365"/>
      <c r="L515" s="365"/>
      <c r="M515" s="369" t="s">
        <v>1311</v>
      </c>
      <c r="N515" s="423"/>
      <c r="O515" s="423"/>
      <c r="P515" s="608"/>
      <c r="Q515" s="609">
        <v>3679.6</v>
      </c>
      <c r="R515" s="337"/>
      <c r="S515" s="321"/>
      <c r="T515" s="321"/>
      <c r="U515" s="321"/>
      <c r="V515" s="321"/>
    </row>
    <row r="516">
      <c r="A516" s="359">
        <v>41738.0</v>
      </c>
      <c r="B516" s="354" t="s">
        <v>197</v>
      </c>
      <c r="C516" s="354" t="s">
        <v>1315</v>
      </c>
      <c r="D516" s="796" t="s">
        <v>1316</v>
      </c>
      <c r="E516" s="321"/>
      <c r="F516" s="797"/>
      <c r="G516" s="798">
        <v>1.0</v>
      </c>
      <c r="H516" s="737"/>
      <c r="I516" s="365"/>
      <c r="J516" s="365"/>
      <c r="K516" s="365"/>
      <c r="L516" s="365"/>
      <c r="M516" s="369" t="s">
        <v>1317</v>
      </c>
      <c r="N516" s="595" t="s">
        <v>1219</v>
      </c>
      <c r="O516" s="423"/>
      <c r="P516" s="624">
        <v>3.0</v>
      </c>
      <c r="Q516" s="609">
        <v>3680.6</v>
      </c>
      <c r="R516" s="625">
        <v>20.0</v>
      </c>
      <c r="S516" s="354">
        <v>117.49</v>
      </c>
      <c r="T516" s="354">
        <v>5.87</v>
      </c>
      <c r="U516" s="354">
        <v>4.99</v>
      </c>
      <c r="V516" s="824">
        <v>17.69</v>
      </c>
    </row>
    <row r="517">
      <c r="A517" s="321"/>
      <c r="B517" s="354" t="s">
        <v>1315</v>
      </c>
      <c r="C517" s="354" t="s">
        <v>197</v>
      </c>
      <c r="D517" s="823"/>
      <c r="E517" s="321"/>
      <c r="F517" s="797"/>
      <c r="G517" s="798">
        <v>1.0</v>
      </c>
      <c r="H517" s="615">
        <v>1875.0</v>
      </c>
      <c r="I517" s="365"/>
      <c r="J517" s="369">
        <v>120.0</v>
      </c>
      <c r="K517" s="365"/>
      <c r="L517" s="365"/>
      <c r="M517" s="369">
        <v>1995.0</v>
      </c>
      <c r="N517" s="423"/>
      <c r="O517" s="423"/>
      <c r="P517" s="608"/>
      <c r="Q517" s="609">
        <v>3681.6</v>
      </c>
      <c r="R517" s="337"/>
      <c r="S517" s="321"/>
      <c r="T517" s="321"/>
      <c r="U517" s="321"/>
      <c r="V517" s="321"/>
    </row>
    <row r="518">
      <c r="A518" s="359">
        <v>41738.0</v>
      </c>
      <c r="B518" s="354" t="s">
        <v>197</v>
      </c>
      <c r="C518" s="354" t="s">
        <v>73</v>
      </c>
      <c r="D518" s="796" t="s">
        <v>1318</v>
      </c>
      <c r="E518" s="321"/>
      <c r="F518" s="797"/>
      <c r="G518" s="798">
        <v>0.3</v>
      </c>
      <c r="H518" s="737"/>
      <c r="I518" s="365"/>
      <c r="J518" s="365"/>
      <c r="K518" s="365"/>
      <c r="L518" s="365"/>
      <c r="M518" s="365"/>
      <c r="N518" s="423"/>
      <c r="O518" s="423"/>
      <c r="P518" s="608"/>
      <c r="Q518" s="609">
        <v>3681.9</v>
      </c>
      <c r="R518" s="337"/>
      <c r="S518" s="321"/>
      <c r="T518" s="321"/>
      <c r="U518" s="321"/>
      <c r="V518" s="321"/>
    </row>
    <row r="519">
      <c r="A519" s="321"/>
      <c r="B519" s="354" t="s">
        <v>73</v>
      </c>
      <c r="C519" s="354" t="s">
        <v>517</v>
      </c>
      <c r="D519" s="796" t="s">
        <v>1318</v>
      </c>
      <c r="E519" s="321"/>
      <c r="F519" s="798">
        <v>0.2</v>
      </c>
      <c r="G519" s="797"/>
      <c r="H519" s="737"/>
      <c r="I519" s="365"/>
      <c r="J519" s="365"/>
      <c r="K519" s="365"/>
      <c r="L519" s="365"/>
      <c r="M519" s="365"/>
      <c r="N519" s="423"/>
      <c r="O519" s="423"/>
      <c r="P519" s="608"/>
      <c r="Q519" s="609">
        <v>3682.1</v>
      </c>
      <c r="R519" s="337"/>
      <c r="S519" s="321"/>
      <c r="T519" s="321"/>
      <c r="U519" s="321"/>
      <c r="V519" s="321"/>
    </row>
    <row r="520">
      <c r="A520" s="354" t="s">
        <v>1319</v>
      </c>
      <c r="B520" s="321"/>
      <c r="C520" s="321"/>
      <c r="D520" s="823"/>
      <c r="E520" s="321"/>
      <c r="F520" s="797"/>
      <c r="G520" s="797"/>
      <c r="H520" s="737"/>
      <c r="I520" s="365"/>
      <c r="J520" s="365"/>
      <c r="K520" s="365"/>
      <c r="L520" s="365"/>
      <c r="M520" s="365"/>
      <c r="N520" s="423"/>
      <c r="O520" s="423"/>
      <c r="P520" s="608"/>
      <c r="Q520" s="612"/>
      <c r="R520" s="337"/>
      <c r="S520" s="321"/>
      <c r="T520" s="321"/>
      <c r="U520" s="321"/>
      <c r="V520" s="321"/>
    </row>
    <row r="521">
      <c r="A521" s="354" t="s">
        <v>1320</v>
      </c>
      <c r="B521" s="321"/>
      <c r="C521" s="321"/>
      <c r="D521" s="823"/>
      <c r="E521" s="321"/>
      <c r="F521" s="797"/>
      <c r="G521" s="797"/>
      <c r="H521" s="737"/>
      <c r="I521" s="365"/>
      <c r="J521" s="365"/>
      <c r="K521" s="365"/>
      <c r="L521" s="365"/>
      <c r="M521" s="365"/>
      <c r="N521" s="423"/>
      <c r="O521" s="423"/>
      <c r="P521" s="608"/>
      <c r="Q521" s="609">
        <v>3682.1</v>
      </c>
      <c r="R521" s="337"/>
      <c r="S521" s="321"/>
      <c r="T521" s="321"/>
      <c r="U521" s="321"/>
      <c r="V521" s="321"/>
    </row>
    <row r="522">
      <c r="A522" s="359">
        <v>41777.0</v>
      </c>
      <c r="B522" s="354" t="s">
        <v>517</v>
      </c>
      <c r="C522" s="354" t="s">
        <v>73</v>
      </c>
      <c r="D522" s="796" t="s">
        <v>1321</v>
      </c>
      <c r="E522" s="321"/>
      <c r="F522" s="798">
        <v>0.4</v>
      </c>
      <c r="G522" s="797"/>
      <c r="H522" s="737"/>
      <c r="I522" s="365"/>
      <c r="J522" s="365"/>
      <c r="K522" s="365"/>
      <c r="L522" s="365"/>
      <c r="M522" s="365"/>
      <c r="N522" s="595" t="s">
        <v>1219</v>
      </c>
      <c r="O522" s="423"/>
      <c r="P522" s="624">
        <v>1.0</v>
      </c>
      <c r="Q522" s="609">
        <v>3682.5</v>
      </c>
      <c r="R522" s="337"/>
      <c r="S522" s="321"/>
      <c r="T522" s="321"/>
      <c r="U522" s="321"/>
      <c r="V522" s="321"/>
    </row>
    <row r="523">
      <c r="A523" s="321"/>
      <c r="B523" s="354" t="s">
        <v>73</v>
      </c>
      <c r="C523" s="354" t="s">
        <v>565</v>
      </c>
      <c r="D523" s="796" t="s">
        <v>1322</v>
      </c>
      <c r="E523" s="321"/>
      <c r="F523" s="797"/>
      <c r="G523" s="798">
        <v>0.3</v>
      </c>
      <c r="H523" s="615" t="s">
        <v>1323</v>
      </c>
      <c r="I523" s="365"/>
      <c r="J523" s="365"/>
      <c r="K523" s="365"/>
      <c r="L523" s="365"/>
      <c r="M523" s="365"/>
      <c r="N523" s="423"/>
      <c r="O523" s="423"/>
      <c r="P523" s="608"/>
      <c r="Q523" s="609">
        <v>3682.8</v>
      </c>
      <c r="R523" s="337"/>
      <c r="S523" s="321"/>
      <c r="T523" s="321"/>
      <c r="U523" s="321"/>
      <c r="V523" s="321"/>
    </row>
    <row r="524">
      <c r="A524" s="321"/>
      <c r="B524" s="354" t="s">
        <v>565</v>
      </c>
      <c r="C524" s="354" t="s">
        <v>727</v>
      </c>
      <c r="D524" s="823"/>
      <c r="E524" s="321"/>
      <c r="F524" s="797"/>
      <c r="G524" s="798">
        <v>1.5</v>
      </c>
      <c r="H524" s="615" t="s">
        <v>1324</v>
      </c>
      <c r="I524" s="365"/>
      <c r="J524" s="365"/>
      <c r="K524" s="365"/>
      <c r="L524" s="365"/>
      <c r="M524" s="369" t="s">
        <v>1325</v>
      </c>
      <c r="N524" s="423"/>
      <c r="O524" s="423"/>
      <c r="P524" s="608"/>
      <c r="Q524" s="609">
        <v>3684.3</v>
      </c>
      <c r="R524" s="337"/>
      <c r="S524" s="321"/>
      <c r="T524" s="321"/>
      <c r="U524" s="321"/>
      <c r="V524" s="321"/>
    </row>
    <row r="525">
      <c r="A525" s="321"/>
      <c r="B525" s="354" t="s">
        <v>727</v>
      </c>
      <c r="C525" s="354" t="s">
        <v>73</v>
      </c>
      <c r="D525" s="823"/>
      <c r="E525" s="321"/>
      <c r="F525" s="797"/>
      <c r="G525" s="798">
        <v>1.4</v>
      </c>
      <c r="H525" s="615">
        <v>2362.5</v>
      </c>
      <c r="I525" s="365"/>
      <c r="J525" s="365"/>
      <c r="K525" s="369">
        <v>47.0</v>
      </c>
      <c r="L525" s="365"/>
      <c r="M525" s="369">
        <v>2409.5</v>
      </c>
      <c r="N525" s="423"/>
      <c r="O525" s="423"/>
      <c r="P525" s="608"/>
      <c r="Q525" s="609">
        <v>3685.7</v>
      </c>
      <c r="R525" s="337"/>
      <c r="S525" s="321"/>
      <c r="T525" s="321"/>
      <c r="U525" s="321"/>
      <c r="V525" s="321"/>
    </row>
    <row r="526">
      <c r="A526" s="359">
        <v>41779.0</v>
      </c>
      <c r="B526" s="354" t="s">
        <v>73</v>
      </c>
      <c r="C526" s="354" t="s">
        <v>565</v>
      </c>
      <c r="D526" s="796" t="s">
        <v>1318</v>
      </c>
      <c r="E526" s="321"/>
      <c r="F526" s="797"/>
      <c r="G526" s="798">
        <v>0.2</v>
      </c>
      <c r="H526" s="737"/>
      <c r="I526" s="365"/>
      <c r="J526" s="365"/>
      <c r="K526" s="365"/>
      <c r="L526" s="365"/>
      <c r="M526" s="365"/>
      <c r="N526" s="423"/>
      <c r="O526" s="423"/>
      <c r="P526" s="608"/>
      <c r="Q526" s="609">
        <v>3685.9</v>
      </c>
      <c r="R526" s="337"/>
      <c r="S526" s="321"/>
      <c r="T526" s="321"/>
      <c r="U526" s="321"/>
      <c r="V526" s="321"/>
    </row>
    <row r="527">
      <c r="A527" s="359">
        <v>41779.0</v>
      </c>
      <c r="B527" s="354" t="s">
        <v>565</v>
      </c>
      <c r="C527" s="354" t="s">
        <v>630</v>
      </c>
      <c r="D527" s="796" t="s">
        <v>1222</v>
      </c>
      <c r="E527" s="321"/>
      <c r="F527" s="797"/>
      <c r="G527" s="798">
        <v>1.7</v>
      </c>
      <c r="H527" s="737"/>
      <c r="I527" s="365"/>
      <c r="J527" s="365"/>
      <c r="K527" s="365"/>
      <c r="L527" s="365"/>
      <c r="M527" s="365"/>
      <c r="N527" s="595" t="s">
        <v>1222</v>
      </c>
      <c r="O527" s="595">
        <v>325.0</v>
      </c>
      <c r="P527" s="624" t="s">
        <v>1326</v>
      </c>
      <c r="Q527" s="609">
        <v>3687.6</v>
      </c>
      <c r="R527" s="337"/>
      <c r="S527" s="321"/>
      <c r="T527" s="321"/>
      <c r="U527" s="321"/>
      <c r="V527" s="321"/>
    </row>
    <row r="528">
      <c r="A528" s="321"/>
      <c r="B528" s="354" t="s">
        <v>630</v>
      </c>
      <c r="C528" s="354" t="s">
        <v>197</v>
      </c>
      <c r="D528" s="796" t="s">
        <v>1327</v>
      </c>
      <c r="E528" s="321"/>
      <c r="F528" s="797"/>
      <c r="G528" s="798">
        <v>1.4</v>
      </c>
      <c r="H528" s="737"/>
      <c r="I528" s="365"/>
      <c r="J528" s="365"/>
      <c r="K528" s="365"/>
      <c r="L528" s="365"/>
      <c r="M528" s="369" t="s">
        <v>1328</v>
      </c>
      <c r="N528" s="423"/>
      <c r="O528" s="423"/>
      <c r="P528" s="608"/>
      <c r="Q528" s="609">
        <v>3689.0</v>
      </c>
      <c r="R528" s="337"/>
      <c r="S528" s="321"/>
      <c r="T528" s="321"/>
      <c r="U528" s="321"/>
      <c r="V528" s="321"/>
    </row>
    <row r="529">
      <c r="A529" s="321"/>
      <c r="B529" s="354" t="s">
        <v>197</v>
      </c>
      <c r="C529" s="354" t="s">
        <v>73</v>
      </c>
      <c r="D529" s="823"/>
      <c r="E529" s="321"/>
      <c r="F529" s="797"/>
      <c r="G529" s="798">
        <v>0.1</v>
      </c>
      <c r="H529" s="615">
        <v>2497.5</v>
      </c>
      <c r="I529" s="365"/>
      <c r="J529" s="365"/>
      <c r="K529" s="365"/>
      <c r="L529" s="365"/>
      <c r="M529" s="369">
        <v>2497.5</v>
      </c>
      <c r="N529" s="423"/>
      <c r="O529" s="423"/>
      <c r="P529" s="608"/>
      <c r="Q529" s="609">
        <v>3689.1</v>
      </c>
      <c r="R529" s="337"/>
      <c r="S529" s="321"/>
      <c r="T529" s="321"/>
      <c r="U529" s="321"/>
      <c r="V529" s="321"/>
    </row>
    <row r="530">
      <c r="A530" s="359">
        <v>41785.0</v>
      </c>
      <c r="B530" s="354" t="s">
        <v>73</v>
      </c>
      <c r="C530" s="354" t="s">
        <v>197</v>
      </c>
      <c r="D530" s="796" t="s">
        <v>1222</v>
      </c>
      <c r="E530" s="321"/>
      <c r="F530" s="797"/>
      <c r="G530" s="798">
        <v>0.2</v>
      </c>
      <c r="H530" s="737"/>
      <c r="I530" s="365"/>
      <c r="J530" s="365"/>
      <c r="K530" s="365"/>
      <c r="L530" s="365"/>
      <c r="M530" s="365"/>
      <c r="N530" s="595" t="s">
        <v>1222</v>
      </c>
      <c r="O530" s="595">
        <v>325.0</v>
      </c>
      <c r="P530" s="624" t="s">
        <v>1329</v>
      </c>
      <c r="Q530" s="609">
        <v>3689.3</v>
      </c>
      <c r="R530" s="337"/>
      <c r="S530" s="321"/>
      <c r="T530" s="321"/>
      <c r="U530" s="321"/>
      <c r="V530" s="321"/>
    </row>
    <row r="531">
      <c r="A531" s="321"/>
      <c r="B531" s="354" t="s">
        <v>197</v>
      </c>
      <c r="C531" s="354" t="s">
        <v>630</v>
      </c>
      <c r="D531" s="796" t="s">
        <v>1327</v>
      </c>
      <c r="E531" s="321"/>
      <c r="F531" s="797"/>
      <c r="G531" s="798">
        <v>1.6</v>
      </c>
      <c r="H531" s="737"/>
      <c r="I531" s="365"/>
      <c r="J531" s="365"/>
      <c r="K531" s="365"/>
      <c r="L531" s="365"/>
      <c r="M531" s="365"/>
      <c r="N531" s="423"/>
      <c r="O531" s="423"/>
      <c r="P531" s="608"/>
      <c r="Q531" s="609">
        <v>3690.9</v>
      </c>
      <c r="R531" s="337"/>
      <c r="S531" s="321"/>
      <c r="T531" s="321"/>
      <c r="U531" s="321"/>
      <c r="V531" s="321"/>
    </row>
    <row r="532">
      <c r="A532" s="321"/>
      <c r="B532" s="354" t="s">
        <v>630</v>
      </c>
      <c r="C532" s="354" t="s">
        <v>197</v>
      </c>
      <c r="D532" s="823"/>
      <c r="E532" s="321"/>
      <c r="F532" s="797"/>
      <c r="G532" s="798">
        <v>1.5</v>
      </c>
      <c r="H532" s="737"/>
      <c r="I532" s="365"/>
      <c r="J532" s="365"/>
      <c r="K532" s="365"/>
      <c r="L532" s="365"/>
      <c r="M532" s="369" t="s">
        <v>1330</v>
      </c>
      <c r="N532" s="423"/>
      <c r="O532" s="423"/>
      <c r="P532" s="608"/>
      <c r="Q532" s="609">
        <v>3692.4</v>
      </c>
      <c r="R532" s="337"/>
      <c r="S532" s="321"/>
      <c r="T532" s="321"/>
      <c r="U532" s="321"/>
      <c r="V532" s="321"/>
    </row>
    <row r="533">
      <c r="A533" s="321"/>
      <c r="B533" s="354" t="s">
        <v>197</v>
      </c>
      <c r="C533" s="354" t="s">
        <v>73</v>
      </c>
      <c r="D533" s="823"/>
      <c r="E533" s="321"/>
      <c r="F533" s="797"/>
      <c r="G533" s="798">
        <v>0.1</v>
      </c>
      <c r="H533" s="615">
        <v>2497.5</v>
      </c>
      <c r="I533" s="365"/>
      <c r="J533" s="365"/>
      <c r="K533" s="365"/>
      <c r="L533" s="365"/>
      <c r="M533" s="369">
        <v>2497.5</v>
      </c>
      <c r="N533" s="423"/>
      <c r="O533" s="423"/>
      <c r="P533" s="608"/>
      <c r="Q533" s="609">
        <v>3692.5</v>
      </c>
      <c r="R533" s="337"/>
      <c r="S533" s="321"/>
      <c r="T533" s="321"/>
      <c r="U533" s="321"/>
      <c r="V533" s="321"/>
    </row>
    <row r="534">
      <c r="A534" s="359">
        <v>41787.0</v>
      </c>
      <c r="B534" s="354" t="s">
        <v>73</v>
      </c>
      <c r="C534" s="354" t="s">
        <v>565</v>
      </c>
      <c r="D534" s="796" t="s">
        <v>1222</v>
      </c>
      <c r="E534" s="321"/>
      <c r="F534" s="797"/>
      <c r="G534" s="798">
        <v>0.4</v>
      </c>
      <c r="H534" s="737"/>
      <c r="I534" s="365"/>
      <c r="J534" s="365"/>
      <c r="K534" s="365"/>
      <c r="L534" s="365"/>
      <c r="M534" s="365"/>
      <c r="N534" s="595" t="s">
        <v>1222</v>
      </c>
      <c r="O534" s="595">
        <v>325.0</v>
      </c>
      <c r="P534" s="624" t="s">
        <v>1331</v>
      </c>
      <c r="Q534" s="609">
        <v>3692.9</v>
      </c>
      <c r="R534" s="337"/>
      <c r="S534" s="321"/>
      <c r="T534" s="321"/>
      <c r="U534" s="321"/>
      <c r="V534" s="321"/>
    </row>
    <row r="535">
      <c r="A535" s="321"/>
      <c r="B535" s="354" t="s">
        <v>565</v>
      </c>
      <c r="C535" s="354" t="s">
        <v>197</v>
      </c>
      <c r="D535" s="796" t="s">
        <v>1327</v>
      </c>
      <c r="E535" s="321"/>
      <c r="F535" s="797"/>
      <c r="G535" s="798">
        <v>0.2</v>
      </c>
      <c r="H535" s="737"/>
      <c r="I535" s="365"/>
      <c r="J535" s="365"/>
      <c r="K535" s="365"/>
      <c r="L535" s="365"/>
      <c r="M535" s="365"/>
      <c r="N535" s="423"/>
      <c r="O535" s="423"/>
      <c r="P535" s="608"/>
      <c r="Q535" s="609">
        <v>3693.1</v>
      </c>
      <c r="R535" s="337"/>
      <c r="S535" s="321"/>
      <c r="T535" s="321"/>
      <c r="U535" s="321"/>
      <c r="V535" s="321"/>
    </row>
    <row r="536">
      <c r="A536" s="321"/>
      <c r="B536" s="354" t="s">
        <v>197</v>
      </c>
      <c r="C536" s="354" t="s">
        <v>630</v>
      </c>
      <c r="D536" s="823"/>
      <c r="E536" s="321"/>
      <c r="F536" s="797"/>
      <c r="G536" s="798">
        <v>1.5</v>
      </c>
      <c r="H536" s="737"/>
      <c r="I536" s="365"/>
      <c r="J536" s="365"/>
      <c r="K536" s="365"/>
      <c r="L536" s="365"/>
      <c r="M536" s="365"/>
      <c r="N536" s="423"/>
      <c r="O536" s="423"/>
      <c r="P536" s="608"/>
      <c r="Q536" s="609">
        <v>3694.6</v>
      </c>
      <c r="R536" s="337"/>
      <c r="S536" s="321"/>
      <c r="T536" s="321"/>
      <c r="U536" s="321"/>
      <c r="V536" s="321"/>
    </row>
    <row r="537">
      <c r="A537" s="321"/>
      <c r="B537" s="354" t="s">
        <v>630</v>
      </c>
      <c r="C537" s="354" t="s">
        <v>197</v>
      </c>
      <c r="D537" s="823"/>
      <c r="E537" s="321"/>
      <c r="F537" s="797"/>
      <c r="G537" s="798">
        <v>1.5</v>
      </c>
      <c r="H537" s="737"/>
      <c r="I537" s="365"/>
      <c r="J537" s="365"/>
      <c r="K537" s="365"/>
      <c r="L537" s="365"/>
      <c r="M537" s="369" t="s">
        <v>1330</v>
      </c>
      <c r="N537" s="423"/>
      <c r="O537" s="423"/>
      <c r="P537" s="608"/>
      <c r="Q537" s="609">
        <v>3696.1</v>
      </c>
      <c r="R537" s="337"/>
      <c r="S537" s="321"/>
      <c r="T537" s="321"/>
      <c r="U537" s="321"/>
      <c r="V537" s="321"/>
    </row>
    <row r="538">
      <c r="A538" s="321"/>
      <c r="B538" s="354" t="s">
        <v>197</v>
      </c>
      <c r="C538" s="354" t="s">
        <v>73</v>
      </c>
      <c r="D538" s="823"/>
      <c r="E538" s="321"/>
      <c r="F538" s="797"/>
      <c r="G538" s="798">
        <v>0.1</v>
      </c>
      <c r="H538" s="615">
        <v>3497.5</v>
      </c>
      <c r="I538" s="365"/>
      <c r="J538" s="365"/>
      <c r="K538" s="365"/>
      <c r="L538" s="365"/>
      <c r="M538" s="369">
        <v>2430.0</v>
      </c>
      <c r="N538" s="423"/>
      <c r="O538" s="423"/>
      <c r="P538" s="608"/>
      <c r="Q538" s="609">
        <v>3696.2</v>
      </c>
      <c r="R538" s="337"/>
      <c r="S538" s="321"/>
      <c r="T538" s="321"/>
      <c r="U538" s="321"/>
      <c r="V538" s="321"/>
    </row>
    <row r="539">
      <c r="A539" s="359">
        <v>41788.0</v>
      </c>
      <c r="B539" s="354" t="s">
        <v>73</v>
      </c>
      <c r="C539" s="354" t="s">
        <v>197</v>
      </c>
      <c r="D539" s="796" t="s">
        <v>1222</v>
      </c>
      <c r="E539" s="321"/>
      <c r="F539" s="797"/>
      <c r="G539" s="798">
        <v>0.4</v>
      </c>
      <c r="H539" s="737"/>
      <c r="I539" s="365"/>
      <c r="J539" s="365"/>
      <c r="K539" s="365"/>
      <c r="L539" s="365"/>
      <c r="M539" s="365"/>
      <c r="N539" s="595" t="s">
        <v>1222</v>
      </c>
      <c r="O539" s="595">
        <v>325.0</v>
      </c>
      <c r="P539" s="624" t="s">
        <v>1332</v>
      </c>
      <c r="Q539" s="609">
        <v>3696.6</v>
      </c>
      <c r="R539" s="337"/>
      <c r="S539" s="321"/>
      <c r="T539" s="321"/>
      <c r="U539" s="321"/>
      <c r="V539" s="321"/>
    </row>
    <row r="540">
      <c r="A540" s="321"/>
      <c r="B540" s="354" t="s">
        <v>197</v>
      </c>
      <c r="C540" s="354" t="s">
        <v>630</v>
      </c>
      <c r="D540" s="796" t="s">
        <v>1327</v>
      </c>
      <c r="E540" s="321"/>
      <c r="F540" s="797"/>
      <c r="G540" s="798">
        <v>1.6</v>
      </c>
      <c r="H540" s="737"/>
      <c r="I540" s="365"/>
      <c r="J540" s="365"/>
      <c r="K540" s="365"/>
      <c r="L540" s="365"/>
      <c r="M540" s="365"/>
      <c r="N540" s="423"/>
      <c r="O540" s="423"/>
      <c r="P540" s="608"/>
      <c r="Q540" s="609">
        <v>3698.2</v>
      </c>
      <c r="R540" s="337"/>
      <c r="S540" s="321"/>
      <c r="T540" s="321"/>
      <c r="U540" s="321"/>
      <c r="V540" s="321"/>
    </row>
    <row r="541">
      <c r="A541" s="321"/>
      <c r="B541" s="354" t="s">
        <v>630</v>
      </c>
      <c r="C541" s="354" t="s">
        <v>197</v>
      </c>
      <c r="D541" s="823"/>
      <c r="E541" s="321"/>
      <c r="F541" s="797"/>
      <c r="G541" s="798">
        <v>1.5</v>
      </c>
      <c r="H541" s="737"/>
      <c r="I541" s="365"/>
      <c r="J541" s="365"/>
      <c r="K541" s="365"/>
      <c r="L541" s="365"/>
      <c r="M541" s="369" t="s">
        <v>1330</v>
      </c>
      <c r="N541" s="423"/>
      <c r="O541" s="423"/>
      <c r="P541" s="608"/>
      <c r="Q541" s="609">
        <v>3699.7</v>
      </c>
      <c r="R541" s="337"/>
      <c r="S541" s="321"/>
      <c r="T541" s="321"/>
      <c r="U541" s="321"/>
      <c r="V541" s="321"/>
    </row>
    <row r="542">
      <c r="A542" s="321"/>
      <c r="B542" s="354" t="s">
        <v>197</v>
      </c>
      <c r="C542" s="354" t="s">
        <v>73</v>
      </c>
      <c r="D542" s="823"/>
      <c r="E542" s="321"/>
      <c r="F542" s="797"/>
      <c r="G542" s="798">
        <v>0.1</v>
      </c>
      <c r="H542" s="615">
        <v>2632.5</v>
      </c>
      <c r="I542" s="365"/>
      <c r="J542" s="365"/>
      <c r="K542" s="365"/>
      <c r="L542" s="365"/>
      <c r="M542" s="369">
        <v>2632.5</v>
      </c>
      <c r="N542" s="423"/>
      <c r="O542" s="423"/>
      <c r="P542" s="608"/>
      <c r="Q542" s="609">
        <v>3699.8</v>
      </c>
      <c r="R542" s="337"/>
      <c r="S542" s="321"/>
      <c r="T542" s="321"/>
      <c r="U542" s="321"/>
      <c r="V542" s="321"/>
    </row>
    <row r="543">
      <c r="A543" s="354" t="s">
        <v>1333</v>
      </c>
      <c r="B543" s="321"/>
      <c r="C543" s="321"/>
      <c r="D543" s="823"/>
      <c r="E543" s="321"/>
      <c r="F543" s="797"/>
      <c r="G543" s="797"/>
      <c r="H543" s="737"/>
      <c r="I543" s="365"/>
      <c r="J543" s="365"/>
      <c r="K543" s="365"/>
      <c r="L543" s="365"/>
      <c r="M543" s="365"/>
      <c r="N543" s="423"/>
      <c r="O543" s="423"/>
      <c r="P543" s="608"/>
      <c r="Q543" s="609">
        <v>3699.8</v>
      </c>
      <c r="R543" s="337"/>
      <c r="S543" s="321"/>
      <c r="T543" s="321"/>
      <c r="U543" s="321"/>
      <c r="V543" s="321"/>
    </row>
    <row r="544">
      <c r="A544" s="359">
        <v>41791.0</v>
      </c>
      <c r="B544" s="354" t="s">
        <v>73</v>
      </c>
      <c r="C544" s="354" t="s">
        <v>524</v>
      </c>
      <c r="D544" s="796" t="s">
        <v>1225</v>
      </c>
      <c r="E544" s="321"/>
      <c r="F544" s="797"/>
      <c r="G544" s="798">
        <v>0.2</v>
      </c>
      <c r="H544" s="737"/>
      <c r="I544" s="365"/>
      <c r="J544" s="365"/>
      <c r="K544" s="365"/>
      <c r="L544" s="365"/>
      <c r="M544" s="365"/>
      <c r="N544" s="595" t="s">
        <v>1219</v>
      </c>
      <c r="O544" s="423"/>
      <c r="P544" s="624">
        <v>1.0</v>
      </c>
      <c r="Q544" s="609">
        <v>3700.0</v>
      </c>
      <c r="R544" s="337"/>
      <c r="S544" s="321"/>
      <c r="T544" s="321"/>
      <c r="U544" s="321"/>
      <c r="V544" s="321"/>
    </row>
    <row r="545">
      <c r="A545" s="321"/>
      <c r="B545" s="354" t="s">
        <v>524</v>
      </c>
      <c r="C545" s="354" t="s">
        <v>727</v>
      </c>
      <c r="D545" s="796" t="s">
        <v>1334</v>
      </c>
      <c r="E545" s="321"/>
      <c r="F545" s="797"/>
      <c r="G545" s="798">
        <v>1.7</v>
      </c>
      <c r="H545" s="737"/>
      <c r="I545" s="365"/>
      <c r="J545" s="365"/>
      <c r="K545" s="365"/>
      <c r="L545" s="365"/>
      <c r="M545" s="369" t="s">
        <v>1335</v>
      </c>
      <c r="N545" s="423"/>
      <c r="O545" s="423"/>
      <c r="P545" s="608"/>
      <c r="Q545" s="609">
        <v>3701.7</v>
      </c>
      <c r="R545" s="337"/>
      <c r="S545" s="321"/>
      <c r="T545" s="321"/>
      <c r="U545" s="321"/>
      <c r="V545" s="321"/>
    </row>
    <row r="546">
      <c r="A546" s="321"/>
      <c r="B546" s="354" t="s">
        <v>727</v>
      </c>
      <c r="C546" s="354" t="s">
        <v>73</v>
      </c>
      <c r="D546" s="823"/>
      <c r="E546" s="321"/>
      <c r="F546" s="797"/>
      <c r="G546" s="798">
        <v>1.4</v>
      </c>
      <c r="H546" s="615">
        <v>2430.0</v>
      </c>
      <c r="I546" s="365"/>
      <c r="J546" s="365"/>
      <c r="K546" s="369">
        <v>47.0</v>
      </c>
      <c r="L546" s="365"/>
      <c r="M546" s="369">
        <v>2477.0</v>
      </c>
      <c r="N546" s="423"/>
      <c r="O546" s="423"/>
      <c r="P546" s="608"/>
      <c r="Q546" s="609">
        <v>3703.1</v>
      </c>
      <c r="R546" s="337"/>
      <c r="S546" s="321"/>
      <c r="T546" s="321"/>
      <c r="U546" s="321"/>
      <c r="V546" s="321"/>
    </row>
    <row r="547">
      <c r="A547" s="359">
        <v>41792.0</v>
      </c>
      <c r="B547" s="354" t="s">
        <v>73</v>
      </c>
      <c r="C547" s="354" t="s">
        <v>517</v>
      </c>
      <c r="D547" s="796" t="s">
        <v>1318</v>
      </c>
      <c r="E547" s="321"/>
      <c r="F547" s="798">
        <v>0.2</v>
      </c>
      <c r="G547" s="797"/>
      <c r="H547" s="737"/>
      <c r="I547" s="365"/>
      <c r="J547" s="365"/>
      <c r="K547" s="365"/>
      <c r="L547" s="365"/>
      <c r="M547" s="365"/>
      <c r="N547" s="423"/>
      <c r="O547" s="423"/>
      <c r="P547" s="608"/>
      <c r="Q547" s="609">
        <v>3703.3</v>
      </c>
      <c r="R547" s="337"/>
      <c r="S547" s="321"/>
      <c r="T547" s="321"/>
      <c r="U547" s="321"/>
      <c r="V547" s="321"/>
    </row>
    <row r="548">
      <c r="A548" s="321"/>
      <c r="B548" s="354" t="s">
        <v>517</v>
      </c>
      <c r="C548" s="354" t="s">
        <v>73</v>
      </c>
      <c r="D548" s="823"/>
      <c r="E548" s="321"/>
      <c r="F548" s="798">
        <v>0.2</v>
      </c>
      <c r="G548" s="797"/>
      <c r="H548" s="737"/>
      <c r="I548" s="365"/>
      <c r="J548" s="365"/>
      <c r="K548" s="365"/>
      <c r="L548" s="365"/>
      <c r="M548" s="365"/>
      <c r="N548" s="423"/>
      <c r="O548" s="423"/>
      <c r="P548" s="608"/>
      <c r="Q548" s="609">
        <v>3703.5</v>
      </c>
      <c r="R548" s="337"/>
      <c r="S548" s="321"/>
      <c r="T548" s="321"/>
      <c r="U548" s="321"/>
      <c r="V548" s="321"/>
    </row>
    <row r="549">
      <c r="A549" s="359">
        <v>41793.0</v>
      </c>
      <c r="B549" s="354" t="s">
        <v>73</v>
      </c>
      <c r="C549" s="354" t="s">
        <v>197</v>
      </c>
      <c r="D549" s="796" t="s">
        <v>1219</v>
      </c>
      <c r="E549" s="321"/>
      <c r="F549" s="797"/>
      <c r="G549" s="798">
        <v>0.2</v>
      </c>
      <c r="H549" s="737"/>
      <c r="I549" s="365"/>
      <c r="J549" s="365"/>
      <c r="K549" s="369" t="s">
        <v>1336</v>
      </c>
      <c r="L549" s="365"/>
      <c r="M549" s="365"/>
      <c r="N549" s="595" t="s">
        <v>1219</v>
      </c>
      <c r="O549" s="423"/>
      <c r="P549" s="624">
        <v>2.0</v>
      </c>
      <c r="Q549" s="609">
        <v>3703.7</v>
      </c>
      <c r="R549" s="337"/>
      <c r="S549" s="321"/>
      <c r="T549" s="321"/>
      <c r="U549" s="321"/>
      <c r="V549" s="321"/>
    </row>
    <row r="550">
      <c r="A550" s="321"/>
      <c r="B550" s="354" t="s">
        <v>197</v>
      </c>
      <c r="C550" s="354" t="s">
        <v>632</v>
      </c>
      <c r="D550" s="796" t="s">
        <v>1337</v>
      </c>
      <c r="E550" s="321"/>
      <c r="F550" s="797"/>
      <c r="G550" s="798">
        <v>0.8</v>
      </c>
      <c r="H550" s="737"/>
      <c r="I550" s="365"/>
      <c r="J550" s="365"/>
      <c r="K550" s="365"/>
      <c r="L550" s="365"/>
      <c r="M550" s="365"/>
      <c r="N550" s="423"/>
      <c r="O550" s="423"/>
      <c r="P550" s="608"/>
      <c r="Q550" s="609">
        <v>3704.5</v>
      </c>
      <c r="R550" s="337"/>
      <c r="S550" s="321"/>
      <c r="T550" s="321"/>
      <c r="U550" s="321"/>
      <c r="V550" s="321"/>
    </row>
    <row r="551">
      <c r="A551" s="321"/>
      <c r="B551" s="354" t="s">
        <v>632</v>
      </c>
      <c r="C551" s="354" t="s">
        <v>197</v>
      </c>
      <c r="D551" s="823"/>
      <c r="E551" s="321"/>
      <c r="F551" s="797"/>
      <c r="G551" s="798">
        <v>1.0</v>
      </c>
      <c r="H551" s="737"/>
      <c r="I551" s="365"/>
      <c r="J551" s="365"/>
      <c r="K551" s="365"/>
      <c r="L551" s="365"/>
      <c r="M551" s="369" t="s">
        <v>1338</v>
      </c>
      <c r="N551" s="423"/>
      <c r="O551" s="423"/>
      <c r="P551" s="608"/>
      <c r="Q551" s="609">
        <v>3705.5</v>
      </c>
      <c r="R551" s="337"/>
      <c r="S551" s="321"/>
      <c r="T551" s="321"/>
      <c r="U551" s="321"/>
      <c r="V551" s="321"/>
    </row>
    <row r="552">
      <c r="A552" s="321"/>
      <c r="B552" s="354" t="s">
        <v>197</v>
      </c>
      <c r="C552" s="354" t="s">
        <v>73</v>
      </c>
      <c r="D552" s="823"/>
      <c r="E552" s="321"/>
      <c r="F552" s="797"/>
      <c r="G552" s="798">
        <v>0.2</v>
      </c>
      <c r="H552" s="615">
        <v>1687.5</v>
      </c>
      <c r="I552" s="365"/>
      <c r="J552" s="369">
        <v>120.0</v>
      </c>
      <c r="K552" s="369">
        <v>50.0</v>
      </c>
      <c r="L552" s="365"/>
      <c r="M552" s="369">
        <v>1857.5</v>
      </c>
      <c r="N552" s="423"/>
      <c r="O552" s="423"/>
      <c r="P552" s="608"/>
      <c r="Q552" s="609">
        <v>3705.7</v>
      </c>
      <c r="R552" s="337"/>
      <c r="S552" s="321"/>
      <c r="T552" s="321"/>
      <c r="U552" s="321"/>
      <c r="V552" s="321"/>
    </row>
    <row r="553">
      <c r="A553" s="359">
        <v>41794.0</v>
      </c>
      <c r="B553" s="354" t="s">
        <v>73</v>
      </c>
      <c r="C553" s="354" t="s">
        <v>1303</v>
      </c>
      <c r="D553" s="796" t="s">
        <v>1219</v>
      </c>
      <c r="E553" s="321"/>
      <c r="F553" s="797"/>
      <c r="G553" s="798">
        <v>0.5</v>
      </c>
      <c r="H553" s="737"/>
      <c r="I553" s="365"/>
      <c r="J553" s="365"/>
      <c r="K553" s="365"/>
      <c r="L553" s="365"/>
      <c r="M553" s="365"/>
      <c r="N553" s="595" t="s">
        <v>1219</v>
      </c>
      <c r="O553" s="423"/>
      <c r="P553" s="624">
        <v>3.0</v>
      </c>
      <c r="Q553" s="609">
        <v>3706.2</v>
      </c>
      <c r="R553" s="337"/>
      <c r="S553" s="321"/>
      <c r="T553" s="321"/>
      <c r="U553" s="321"/>
      <c r="V553" s="321"/>
    </row>
    <row r="554">
      <c r="A554" s="321"/>
      <c r="B554" s="354" t="s">
        <v>1303</v>
      </c>
      <c r="C554" s="354" t="s">
        <v>524</v>
      </c>
      <c r="D554" s="796" t="s">
        <v>1339</v>
      </c>
      <c r="E554" s="321"/>
      <c r="F554" s="797"/>
      <c r="G554" s="798">
        <v>0.6</v>
      </c>
      <c r="H554" s="737"/>
      <c r="I554" s="365"/>
      <c r="J554" s="365"/>
      <c r="K554" s="365"/>
      <c r="L554" s="365"/>
      <c r="M554" s="365"/>
      <c r="N554" s="423"/>
      <c r="O554" s="423"/>
      <c r="P554" s="608"/>
      <c r="Q554" s="609">
        <v>3706.8</v>
      </c>
      <c r="R554" s="337"/>
      <c r="S554" s="321"/>
      <c r="T554" s="321"/>
      <c r="U554" s="321"/>
      <c r="V554" s="321"/>
    </row>
    <row r="555">
      <c r="A555" s="321"/>
      <c r="B555" s="354" t="s">
        <v>524</v>
      </c>
      <c r="C555" s="354" t="s">
        <v>551</v>
      </c>
      <c r="D555" s="823"/>
      <c r="E555" s="321"/>
      <c r="F555" s="797"/>
      <c r="G555" s="798">
        <v>0.5</v>
      </c>
      <c r="H555" s="737"/>
      <c r="I555" s="365"/>
      <c r="J555" s="365"/>
      <c r="K555" s="365"/>
      <c r="L555" s="365"/>
      <c r="M555" s="365"/>
      <c r="N555" s="423"/>
      <c r="O555" s="423"/>
      <c r="P555" s="608"/>
      <c r="Q555" s="609">
        <v>3707.3</v>
      </c>
      <c r="R555" s="337"/>
      <c r="S555" s="321"/>
      <c r="T555" s="321"/>
      <c r="U555" s="321"/>
      <c r="V555" s="321"/>
    </row>
    <row r="556">
      <c r="A556" s="321"/>
      <c r="B556" s="354" t="s">
        <v>551</v>
      </c>
      <c r="C556" s="354" t="s">
        <v>524</v>
      </c>
      <c r="D556" s="796" t="s">
        <v>1340</v>
      </c>
      <c r="E556" s="321"/>
      <c r="F556" s="798">
        <v>0.6</v>
      </c>
      <c r="G556" s="797"/>
      <c r="H556" s="737"/>
      <c r="I556" s="365"/>
      <c r="J556" s="365"/>
      <c r="K556" s="369" t="s">
        <v>1341</v>
      </c>
      <c r="L556" s="365"/>
      <c r="M556" s="365"/>
      <c r="N556" s="423"/>
      <c r="O556" s="423"/>
      <c r="P556" s="608"/>
      <c r="Q556" s="609">
        <v>3707.9</v>
      </c>
      <c r="R556" s="625">
        <v>20.0</v>
      </c>
      <c r="S556" s="354">
        <v>155.46</v>
      </c>
      <c r="T556" s="321"/>
      <c r="U556" s="321"/>
      <c r="V556" s="321"/>
    </row>
    <row r="557">
      <c r="A557" s="321"/>
      <c r="B557" s="354" t="s">
        <v>524</v>
      </c>
      <c r="C557" s="354" t="s">
        <v>551</v>
      </c>
      <c r="D557" s="796" t="s">
        <v>1340</v>
      </c>
      <c r="E557" s="321"/>
      <c r="F557" s="798">
        <v>0.5</v>
      </c>
      <c r="G557" s="797"/>
      <c r="H557" s="737"/>
      <c r="I557" s="365"/>
      <c r="J557" s="365"/>
      <c r="K557" s="365"/>
      <c r="L557" s="365"/>
      <c r="M557" s="365"/>
      <c r="N557" s="423"/>
      <c r="O557" s="423"/>
      <c r="P557" s="608"/>
      <c r="Q557" s="609">
        <v>3708.4</v>
      </c>
      <c r="R557" s="625">
        <v>24.0</v>
      </c>
      <c r="S557" s="354">
        <v>143.86</v>
      </c>
      <c r="T557" s="354">
        <v>5.99</v>
      </c>
      <c r="U557" s="354">
        <v>5.15</v>
      </c>
      <c r="V557" s="824">
        <v>20.26</v>
      </c>
    </row>
    <row r="558">
      <c r="A558" s="321"/>
      <c r="B558" s="354" t="s">
        <v>551</v>
      </c>
      <c r="C558" s="354" t="s">
        <v>524</v>
      </c>
      <c r="D558" s="823"/>
      <c r="E558" s="321"/>
      <c r="F558" s="797"/>
      <c r="G558" s="798">
        <v>0.5</v>
      </c>
      <c r="H558" s="737"/>
      <c r="I558" s="365"/>
      <c r="J558" s="365"/>
      <c r="K558" s="369" t="s">
        <v>1342</v>
      </c>
      <c r="L558" s="365"/>
      <c r="M558" s="365"/>
      <c r="N558" s="423"/>
      <c r="O558" s="423"/>
      <c r="P558" s="608"/>
      <c r="Q558" s="609">
        <v>3708.9</v>
      </c>
      <c r="R558" s="625">
        <v>50.0</v>
      </c>
      <c r="S558" s="354">
        <v>375.92</v>
      </c>
      <c r="T558" s="354">
        <v>7.52</v>
      </c>
      <c r="U558" s="354">
        <v>5.15</v>
      </c>
      <c r="V558" s="824">
        <v>118.42</v>
      </c>
    </row>
    <row r="559">
      <c r="A559" s="359">
        <v>41795.0</v>
      </c>
      <c r="B559" s="354" t="s">
        <v>524</v>
      </c>
      <c r="C559" s="354" t="s">
        <v>568</v>
      </c>
      <c r="D559" s="796" t="s">
        <v>1343</v>
      </c>
      <c r="E559" s="321"/>
      <c r="F559" s="797"/>
      <c r="G559" s="798">
        <v>1.3</v>
      </c>
      <c r="H559" s="737"/>
      <c r="I559" s="365"/>
      <c r="J559" s="365"/>
      <c r="K559" s="369" t="s">
        <v>1344</v>
      </c>
      <c r="L559" s="365"/>
      <c r="M559" s="365"/>
      <c r="N559" s="423"/>
      <c r="O559" s="423"/>
      <c r="P559" s="608"/>
      <c r="Q559" s="609">
        <v>3710.2</v>
      </c>
      <c r="R559" s="337"/>
      <c r="S559" s="321"/>
      <c r="T559" s="321"/>
      <c r="U559" s="321"/>
      <c r="V559" s="321"/>
    </row>
    <row r="560">
      <c r="A560" s="321"/>
      <c r="B560" s="354" t="s">
        <v>568</v>
      </c>
      <c r="C560" s="354" t="s">
        <v>1303</v>
      </c>
      <c r="D560" s="823"/>
      <c r="E560" s="321"/>
      <c r="F560" s="797"/>
      <c r="G560" s="798">
        <v>1.5</v>
      </c>
      <c r="H560" s="737"/>
      <c r="I560" s="365"/>
      <c r="J560" s="365"/>
      <c r="K560" s="365"/>
      <c r="L560" s="365"/>
      <c r="M560" s="369" t="s">
        <v>1345</v>
      </c>
      <c r="N560" s="423"/>
      <c r="O560" s="423"/>
      <c r="P560" s="608"/>
      <c r="Q560" s="609">
        <v>3711.7</v>
      </c>
      <c r="R560" s="337"/>
      <c r="S560" s="321"/>
      <c r="T560" s="321"/>
      <c r="U560" s="321"/>
      <c r="V560" s="321"/>
    </row>
    <row r="561">
      <c r="A561" s="321"/>
      <c r="B561" s="354" t="s">
        <v>1303</v>
      </c>
      <c r="C561" s="354" t="s">
        <v>73</v>
      </c>
      <c r="D561" s="823"/>
      <c r="E561" s="321"/>
      <c r="F561" s="797"/>
      <c r="G561" s="798">
        <v>0.4</v>
      </c>
      <c r="H561" s="615">
        <v>3982.5</v>
      </c>
      <c r="I561" s="369">
        <v>150.0</v>
      </c>
      <c r="J561" s="369">
        <v>60.0</v>
      </c>
      <c r="K561" s="369">
        <v>75.0</v>
      </c>
      <c r="L561" s="365"/>
      <c r="M561" s="369">
        <v>4267.5</v>
      </c>
      <c r="N561" s="423"/>
      <c r="O561" s="423"/>
      <c r="P561" s="608"/>
      <c r="Q561" s="609">
        <v>3712.1</v>
      </c>
      <c r="R561" s="337"/>
      <c r="S561" s="321"/>
      <c r="T561" s="321"/>
      <c r="U561" s="321"/>
      <c r="V561" s="321"/>
    </row>
    <row r="562">
      <c r="A562" s="359">
        <v>41796.0</v>
      </c>
      <c r="B562" s="354" t="s">
        <v>73</v>
      </c>
      <c r="C562" s="354" t="s">
        <v>524</v>
      </c>
      <c r="D562" s="796" t="s">
        <v>1222</v>
      </c>
      <c r="E562" s="321"/>
      <c r="F562" s="797"/>
      <c r="G562" s="798">
        <v>0.3</v>
      </c>
      <c r="H562" s="737"/>
      <c r="I562" s="365"/>
      <c r="J562" s="365"/>
      <c r="K562" s="365"/>
      <c r="L562" s="365"/>
      <c r="M562" s="365"/>
      <c r="N562" s="595" t="s">
        <v>1222</v>
      </c>
      <c r="O562" s="595">
        <v>325.0</v>
      </c>
      <c r="P562" s="624" t="s">
        <v>1346</v>
      </c>
      <c r="Q562" s="609">
        <v>3712.4</v>
      </c>
      <c r="R562" s="337"/>
      <c r="S562" s="321"/>
      <c r="T562" s="321"/>
      <c r="U562" s="321"/>
      <c r="V562" s="321"/>
    </row>
    <row r="563">
      <c r="A563" s="321"/>
      <c r="B563" s="354" t="s">
        <v>524</v>
      </c>
      <c r="C563" s="354" t="s">
        <v>727</v>
      </c>
      <c r="D563" s="796" t="s">
        <v>1334</v>
      </c>
      <c r="E563" s="321"/>
      <c r="F563" s="797"/>
      <c r="G563" s="798">
        <v>1.6</v>
      </c>
      <c r="H563" s="737"/>
      <c r="I563" s="365"/>
      <c r="J563" s="365"/>
      <c r="K563" s="365"/>
      <c r="L563" s="365"/>
      <c r="M563" s="369" t="s">
        <v>1347</v>
      </c>
      <c r="N563" s="423"/>
      <c r="O563" s="423"/>
      <c r="P563" s="608"/>
      <c r="Q563" s="609">
        <v>3714.0</v>
      </c>
      <c r="R563" s="337"/>
      <c r="S563" s="321"/>
      <c r="T563" s="321"/>
      <c r="U563" s="321"/>
      <c r="V563" s="321"/>
    </row>
    <row r="564">
      <c r="A564" s="321"/>
      <c r="B564" s="354" t="s">
        <v>727</v>
      </c>
      <c r="C564" s="354" t="s">
        <v>73</v>
      </c>
      <c r="D564" s="823"/>
      <c r="E564" s="321"/>
      <c r="F564" s="797"/>
      <c r="G564" s="798">
        <v>1.4</v>
      </c>
      <c r="H564" s="615">
        <v>2430.0</v>
      </c>
      <c r="I564" s="365"/>
      <c r="J564" s="365"/>
      <c r="K564" s="369">
        <v>47.0</v>
      </c>
      <c r="L564" s="365"/>
      <c r="M564" s="369">
        <v>2477.0</v>
      </c>
      <c r="N564" s="423"/>
      <c r="O564" s="423"/>
      <c r="P564" s="608"/>
      <c r="Q564" s="609">
        <v>3715.4</v>
      </c>
      <c r="R564" s="337"/>
      <c r="S564" s="321"/>
      <c r="T564" s="321"/>
      <c r="U564" s="321"/>
      <c r="V564" s="321"/>
    </row>
    <row r="565">
      <c r="A565" s="359">
        <v>41798.0</v>
      </c>
      <c r="B565" s="354" t="s">
        <v>73</v>
      </c>
      <c r="C565" s="354" t="s">
        <v>765</v>
      </c>
      <c r="D565" s="796" t="s">
        <v>1348</v>
      </c>
      <c r="E565" s="321"/>
      <c r="F565" s="797"/>
      <c r="G565" s="798">
        <v>1.9</v>
      </c>
      <c r="H565" s="737"/>
      <c r="I565" s="365"/>
      <c r="J565" s="365"/>
      <c r="K565" s="365"/>
      <c r="L565" s="365"/>
      <c r="M565" s="369" t="s">
        <v>1349</v>
      </c>
      <c r="N565" s="595" t="s">
        <v>1350</v>
      </c>
      <c r="O565" s="595">
        <v>325.0</v>
      </c>
      <c r="P565" s="624" t="s">
        <v>1351</v>
      </c>
      <c r="Q565" s="609">
        <v>3717.3</v>
      </c>
      <c r="R565" s="337"/>
      <c r="S565" s="321"/>
      <c r="T565" s="321"/>
      <c r="U565" s="321"/>
      <c r="V565" s="321"/>
    </row>
    <row r="566">
      <c r="A566" s="321"/>
      <c r="B566" s="354" t="s">
        <v>765</v>
      </c>
      <c r="C566" s="354" t="s">
        <v>73</v>
      </c>
      <c r="D566" s="823"/>
      <c r="E566" s="321"/>
      <c r="F566" s="797"/>
      <c r="G566" s="798">
        <v>1.6</v>
      </c>
      <c r="H566" s="615">
        <v>2420.0</v>
      </c>
      <c r="I566" s="369">
        <v>60.0</v>
      </c>
      <c r="J566" s="365"/>
      <c r="K566" s="365"/>
      <c r="L566" s="365"/>
      <c r="M566" s="369">
        <v>2480.0</v>
      </c>
      <c r="N566" s="423"/>
      <c r="O566" s="423"/>
      <c r="P566" s="608"/>
      <c r="Q566" s="609">
        <v>3718.9</v>
      </c>
      <c r="R566" s="625">
        <v>40.0</v>
      </c>
      <c r="S566" s="354">
        <v>266.85</v>
      </c>
      <c r="T566" s="354">
        <v>6.67</v>
      </c>
      <c r="U566" s="354">
        <v>5.15</v>
      </c>
      <c r="V566" s="824">
        <v>60.85</v>
      </c>
    </row>
    <row r="567">
      <c r="A567" s="359">
        <v>41798.0</v>
      </c>
      <c r="B567" s="354" t="s">
        <v>73</v>
      </c>
      <c r="C567" s="354" t="s">
        <v>524</v>
      </c>
      <c r="D567" s="796" t="s">
        <v>1222</v>
      </c>
      <c r="E567" s="321"/>
      <c r="F567" s="797"/>
      <c r="G567" s="798">
        <v>0.2</v>
      </c>
      <c r="H567" s="737"/>
      <c r="I567" s="365"/>
      <c r="J567" s="365"/>
      <c r="K567" s="365"/>
      <c r="L567" s="365"/>
      <c r="M567" s="365"/>
      <c r="N567" s="595" t="s">
        <v>1222</v>
      </c>
      <c r="O567" s="595">
        <v>325.0</v>
      </c>
      <c r="P567" s="624" t="s">
        <v>1352</v>
      </c>
      <c r="Q567" s="609">
        <v>3719.1</v>
      </c>
      <c r="R567" s="337"/>
      <c r="S567" s="321"/>
      <c r="T567" s="321"/>
      <c r="U567" s="321"/>
      <c r="V567" s="321"/>
    </row>
    <row r="568">
      <c r="A568" s="321"/>
      <c r="B568" s="354" t="s">
        <v>524</v>
      </c>
      <c r="C568" s="354" t="s">
        <v>727</v>
      </c>
      <c r="D568" s="796" t="s">
        <v>1334</v>
      </c>
      <c r="E568" s="321"/>
      <c r="F568" s="797"/>
      <c r="G568" s="798">
        <v>1.7</v>
      </c>
      <c r="H568" s="737"/>
      <c r="I568" s="365"/>
      <c r="J568" s="365"/>
      <c r="K568" s="365"/>
      <c r="L568" s="365"/>
      <c r="M568" s="369" t="s">
        <v>1353</v>
      </c>
      <c r="N568" s="423"/>
      <c r="O568" s="423"/>
      <c r="P568" s="608"/>
      <c r="Q568" s="609">
        <v>3720.8</v>
      </c>
      <c r="R568" s="337"/>
      <c r="S568" s="321"/>
      <c r="T568" s="321"/>
      <c r="U568" s="321"/>
      <c r="V568" s="321"/>
    </row>
    <row r="569">
      <c r="A569" s="321"/>
      <c r="B569" s="354" t="s">
        <v>727</v>
      </c>
      <c r="C569" s="354" t="s">
        <v>73</v>
      </c>
      <c r="D569" s="823"/>
      <c r="E569" s="321"/>
      <c r="F569" s="797"/>
      <c r="G569" s="798">
        <v>1.4</v>
      </c>
      <c r="H569" s="615">
        <v>2430.0</v>
      </c>
      <c r="I569" s="365"/>
      <c r="J569" s="365"/>
      <c r="K569" s="369">
        <v>47.0</v>
      </c>
      <c r="L569" s="365"/>
      <c r="M569" s="369">
        <v>2477.0</v>
      </c>
      <c r="N569" s="423"/>
      <c r="O569" s="423"/>
      <c r="P569" s="608"/>
      <c r="Q569" s="609">
        <v>3722.2</v>
      </c>
      <c r="R569" s="337"/>
      <c r="S569" s="321"/>
      <c r="T569" s="321"/>
      <c r="U569" s="321"/>
      <c r="V569" s="321"/>
    </row>
    <row r="570">
      <c r="A570" s="359">
        <v>41799.0</v>
      </c>
      <c r="B570" s="354" t="s">
        <v>73</v>
      </c>
      <c r="C570" s="354" t="s">
        <v>197</v>
      </c>
      <c r="D570" s="796" t="s">
        <v>1225</v>
      </c>
      <c r="E570" s="321"/>
      <c r="F570" s="797"/>
      <c r="G570" s="798">
        <v>0.2</v>
      </c>
      <c r="H570" s="737"/>
      <c r="I570" s="365"/>
      <c r="J570" s="365"/>
      <c r="K570" s="365"/>
      <c r="L570" s="365"/>
      <c r="M570" s="365"/>
      <c r="N570" s="595" t="s">
        <v>1219</v>
      </c>
      <c r="O570" s="423"/>
      <c r="P570" s="624">
        <v>4.0</v>
      </c>
      <c r="Q570" s="609">
        <v>3722.4</v>
      </c>
      <c r="R570" s="337"/>
      <c r="S570" s="321"/>
      <c r="T570" s="321"/>
      <c r="U570" s="321"/>
      <c r="V570" s="321"/>
    </row>
    <row r="571">
      <c r="A571" s="321"/>
      <c r="B571" s="354" t="s">
        <v>197</v>
      </c>
      <c r="C571" s="354" t="s">
        <v>1315</v>
      </c>
      <c r="D571" s="796" t="s">
        <v>592</v>
      </c>
      <c r="E571" s="321"/>
      <c r="F571" s="797"/>
      <c r="G571" s="798">
        <v>1.1</v>
      </c>
      <c r="H571" s="737"/>
      <c r="I571" s="365"/>
      <c r="J571" s="365"/>
      <c r="K571" s="365"/>
      <c r="L571" s="365"/>
      <c r="M571" s="365"/>
      <c r="N571" s="423"/>
      <c r="O571" s="423"/>
      <c r="P571" s="608"/>
      <c r="Q571" s="609">
        <v>3723.5</v>
      </c>
      <c r="R571" s="625">
        <v>45.5</v>
      </c>
      <c r="S571" s="354">
        <v>272.72</v>
      </c>
      <c r="T571" s="354">
        <v>5.99</v>
      </c>
      <c r="U571" s="354">
        <v>5.15</v>
      </c>
      <c r="V571" s="697">
        <v>38.4</v>
      </c>
    </row>
    <row r="572">
      <c r="A572" s="321"/>
      <c r="B572" s="354" t="s">
        <v>1315</v>
      </c>
      <c r="C572" s="354" t="s">
        <v>197</v>
      </c>
      <c r="D572" s="823"/>
      <c r="E572" s="321"/>
      <c r="F572" s="797"/>
      <c r="G572" s="798">
        <v>1.0</v>
      </c>
      <c r="H572" s="737"/>
      <c r="I572" s="365"/>
      <c r="J572" s="365"/>
      <c r="K572" s="365"/>
      <c r="L572" s="365"/>
      <c r="M572" s="369" t="s">
        <v>1354</v>
      </c>
      <c r="N572" s="423"/>
      <c r="O572" s="423"/>
      <c r="P572" s="608"/>
      <c r="Q572" s="609">
        <v>3724.5</v>
      </c>
      <c r="R572" s="337"/>
      <c r="S572" s="321"/>
      <c r="T572" s="321"/>
      <c r="U572" s="321"/>
      <c r="V572" s="321"/>
    </row>
    <row r="573">
      <c r="A573" s="321"/>
      <c r="B573" s="354" t="s">
        <v>197</v>
      </c>
      <c r="C573" s="354" t="s">
        <v>73</v>
      </c>
      <c r="D573" s="823"/>
      <c r="E573" s="321"/>
      <c r="F573" s="797"/>
      <c r="G573" s="798">
        <v>0.3</v>
      </c>
      <c r="H573" s="615">
        <v>2025.0</v>
      </c>
      <c r="I573" s="369">
        <v>40.0</v>
      </c>
      <c r="J573" s="369">
        <v>120.0</v>
      </c>
      <c r="K573" s="365"/>
      <c r="L573" s="365"/>
      <c r="M573" s="369">
        <v>2185.0</v>
      </c>
      <c r="N573" s="423"/>
      <c r="O573" s="423"/>
      <c r="P573" s="608"/>
      <c r="Q573" s="609">
        <v>3724.8</v>
      </c>
      <c r="R573" s="337"/>
      <c r="S573" s="321"/>
      <c r="T573" s="321"/>
      <c r="U573" s="321"/>
      <c r="V573" s="321"/>
    </row>
    <row r="574">
      <c r="A574" s="359">
        <v>41799.0</v>
      </c>
      <c r="B574" s="354" t="s">
        <v>73</v>
      </c>
      <c r="C574" s="354" t="s">
        <v>630</v>
      </c>
      <c r="D574" s="796" t="s">
        <v>1355</v>
      </c>
      <c r="E574" s="321"/>
      <c r="F574" s="797"/>
      <c r="G574" s="798">
        <v>1.8</v>
      </c>
      <c r="H574" s="737"/>
      <c r="I574" s="365"/>
      <c r="J574" s="365"/>
      <c r="K574" s="365"/>
      <c r="L574" s="365"/>
      <c r="M574" s="365"/>
      <c r="N574" s="595" t="s">
        <v>1222</v>
      </c>
      <c r="O574" s="595">
        <v>325.0</v>
      </c>
      <c r="P574" s="624" t="s">
        <v>1356</v>
      </c>
      <c r="Q574" s="609">
        <v>3726.6</v>
      </c>
      <c r="R574" s="337"/>
      <c r="S574" s="321"/>
      <c r="T574" s="321"/>
      <c r="U574" s="321"/>
      <c r="V574" s="321"/>
    </row>
    <row r="575">
      <c r="A575" s="321"/>
      <c r="B575" s="354" t="s">
        <v>630</v>
      </c>
      <c r="C575" s="354" t="s">
        <v>197</v>
      </c>
      <c r="D575" s="823"/>
      <c r="E575" s="321"/>
      <c r="F575" s="797"/>
      <c r="G575" s="798">
        <v>1.4</v>
      </c>
      <c r="H575" s="737"/>
      <c r="I575" s="365"/>
      <c r="J575" s="365"/>
      <c r="K575" s="365"/>
      <c r="L575" s="365"/>
      <c r="M575" s="369" t="s">
        <v>1357</v>
      </c>
      <c r="N575" s="423"/>
      <c r="O575" s="423"/>
      <c r="P575" s="608"/>
      <c r="Q575" s="609">
        <v>3728.0</v>
      </c>
      <c r="R575" s="337"/>
      <c r="S575" s="321"/>
      <c r="T575" s="321"/>
      <c r="U575" s="321"/>
      <c r="V575" s="321"/>
    </row>
    <row r="576">
      <c r="A576" s="321"/>
      <c r="B576" s="354" t="s">
        <v>197</v>
      </c>
      <c r="C576" s="354" t="s">
        <v>73</v>
      </c>
      <c r="D576" s="823"/>
      <c r="E576" s="321"/>
      <c r="F576" s="797"/>
      <c r="G576" s="798">
        <v>0.2</v>
      </c>
      <c r="H576" s="615">
        <v>2430.0</v>
      </c>
      <c r="I576" s="365"/>
      <c r="J576" s="365"/>
      <c r="K576" s="365"/>
      <c r="L576" s="365"/>
      <c r="M576" s="369">
        <v>2430.0</v>
      </c>
      <c r="N576" s="423"/>
      <c r="O576" s="423"/>
      <c r="P576" s="608"/>
      <c r="Q576" s="609">
        <v>3728.2</v>
      </c>
      <c r="R576" s="337"/>
      <c r="S576" s="321"/>
      <c r="T576" s="321"/>
      <c r="U576" s="321"/>
      <c r="V576" s="321"/>
    </row>
    <row r="577">
      <c r="A577" s="359">
        <v>41800.0</v>
      </c>
      <c r="B577" s="354" t="s">
        <v>73</v>
      </c>
      <c r="C577" s="354" t="s">
        <v>197</v>
      </c>
      <c r="D577" s="796" t="s">
        <v>0</v>
      </c>
      <c r="E577" s="321"/>
      <c r="F577" s="797"/>
      <c r="G577" s="798">
        <v>0.2</v>
      </c>
      <c r="H577" s="737"/>
      <c r="I577" s="365"/>
      <c r="J577" s="365"/>
      <c r="K577" s="365"/>
      <c r="L577" s="365"/>
      <c r="M577" s="365"/>
      <c r="N577" s="595" t="s">
        <v>1350</v>
      </c>
      <c r="O577" s="595">
        <v>325.0</v>
      </c>
      <c r="P577" s="624" t="s">
        <v>1358</v>
      </c>
      <c r="Q577" s="609">
        <v>3728.4</v>
      </c>
      <c r="R577" s="337"/>
      <c r="S577" s="321"/>
      <c r="T577" s="321"/>
      <c r="U577" s="321"/>
      <c r="V577" s="321"/>
    </row>
    <row r="578">
      <c r="A578" s="321"/>
      <c r="B578" s="354" t="s">
        <v>197</v>
      </c>
      <c r="C578" s="354" t="s">
        <v>1359</v>
      </c>
      <c r="D578" s="823"/>
      <c r="E578" s="321"/>
      <c r="F578" s="797"/>
      <c r="G578" s="798">
        <v>0.8</v>
      </c>
      <c r="H578" s="737"/>
      <c r="I578" s="365"/>
      <c r="J578" s="365"/>
      <c r="K578" s="365"/>
      <c r="L578" s="365"/>
      <c r="M578" s="365"/>
      <c r="N578" s="423"/>
      <c r="O578" s="423"/>
      <c r="P578" s="608"/>
      <c r="Q578" s="609">
        <v>3729.2</v>
      </c>
      <c r="R578" s="625">
        <v>20.0</v>
      </c>
      <c r="S578" s="354">
        <v>131.09</v>
      </c>
      <c r="T578" s="354">
        <v>6.55</v>
      </c>
      <c r="U578" s="354">
        <v>5.15</v>
      </c>
      <c r="V578" s="824">
        <v>28.09</v>
      </c>
    </row>
    <row r="579">
      <c r="A579" s="321"/>
      <c r="B579" s="354" t="s">
        <v>1359</v>
      </c>
      <c r="C579" s="354" t="s">
        <v>197</v>
      </c>
      <c r="D579" s="823"/>
      <c r="E579" s="321"/>
      <c r="F579" s="797"/>
      <c r="G579" s="798">
        <v>1.1</v>
      </c>
      <c r="H579" s="737"/>
      <c r="I579" s="365"/>
      <c r="J579" s="365"/>
      <c r="K579" s="365"/>
      <c r="L579" s="365"/>
      <c r="M579" s="369" t="s">
        <v>1360</v>
      </c>
      <c r="N579" s="423"/>
      <c r="O579" s="423"/>
      <c r="P579" s="608"/>
      <c r="Q579" s="609">
        <v>3730.3</v>
      </c>
      <c r="R579" s="337"/>
      <c r="S579" s="321"/>
      <c r="T579" s="321"/>
      <c r="U579" s="321"/>
      <c r="V579" s="321"/>
    </row>
    <row r="580">
      <c r="A580" s="321"/>
      <c r="B580" s="354" t="s">
        <v>197</v>
      </c>
      <c r="C580" s="354" t="s">
        <v>517</v>
      </c>
      <c r="D580" s="796" t="s">
        <v>1361</v>
      </c>
      <c r="E580" s="321"/>
      <c r="F580" s="797"/>
      <c r="G580" s="798">
        <v>0.4</v>
      </c>
      <c r="H580" s="615">
        <v>1725.0</v>
      </c>
      <c r="I580" s="369">
        <v>30.0</v>
      </c>
      <c r="J580" s="369">
        <v>120.0</v>
      </c>
      <c r="K580" s="365"/>
      <c r="L580" s="365"/>
      <c r="M580" s="369">
        <v>1875.0</v>
      </c>
      <c r="N580" s="423"/>
      <c r="O580" s="423"/>
      <c r="P580" s="608"/>
      <c r="Q580" s="609">
        <v>3730.7</v>
      </c>
      <c r="R580" s="337"/>
      <c r="S580" s="321"/>
      <c r="T580" s="321"/>
      <c r="U580" s="321"/>
      <c r="V580" s="321"/>
    </row>
    <row r="581">
      <c r="A581" s="321"/>
      <c r="B581" s="354" t="s">
        <v>517</v>
      </c>
      <c r="C581" s="354" t="s">
        <v>73</v>
      </c>
      <c r="D581" s="823"/>
      <c r="E581" s="321"/>
      <c r="F581" s="798">
        <v>0.2</v>
      </c>
      <c r="G581" s="797"/>
      <c r="H581" s="737"/>
      <c r="I581" s="365"/>
      <c r="J581" s="365"/>
      <c r="K581" s="365"/>
      <c r="L581" s="365"/>
      <c r="M581" s="365"/>
      <c r="N581" s="595" t="s">
        <v>1219</v>
      </c>
      <c r="O581" s="423"/>
      <c r="P581" s="624">
        <v>5.0</v>
      </c>
      <c r="Q581" s="609">
        <v>3730.9</v>
      </c>
      <c r="R581" s="337"/>
      <c r="S581" s="321"/>
      <c r="T581" s="321"/>
      <c r="U581" s="321"/>
      <c r="V581" s="321"/>
    </row>
    <row r="582">
      <c r="A582" s="359">
        <v>41800.0</v>
      </c>
      <c r="B582" s="354" t="s">
        <v>73</v>
      </c>
      <c r="C582" s="354" t="s">
        <v>197</v>
      </c>
      <c r="D582" s="796" t="s">
        <v>1362</v>
      </c>
      <c r="E582" s="321"/>
      <c r="F582" s="797"/>
      <c r="G582" s="798">
        <v>0.2</v>
      </c>
      <c r="H582" s="737"/>
      <c r="I582" s="365"/>
      <c r="J582" s="365"/>
      <c r="K582" s="365"/>
      <c r="L582" s="365"/>
      <c r="M582" s="365"/>
      <c r="N582" s="423"/>
      <c r="O582" s="423"/>
      <c r="P582" s="608"/>
      <c r="Q582" s="609">
        <v>3731.1</v>
      </c>
      <c r="R582" s="337"/>
      <c r="S582" s="321"/>
      <c r="T582" s="321"/>
      <c r="U582" s="321"/>
      <c r="V582" s="321"/>
    </row>
    <row r="583">
      <c r="A583" s="321"/>
      <c r="B583" s="354" t="s">
        <v>197</v>
      </c>
      <c r="C583" s="354" t="s">
        <v>630</v>
      </c>
      <c r="D583" s="823"/>
      <c r="E583" s="321"/>
      <c r="F583" s="797"/>
      <c r="G583" s="798">
        <v>1.8</v>
      </c>
      <c r="H583" s="737"/>
      <c r="I583" s="365"/>
      <c r="J583" s="365"/>
      <c r="K583" s="365"/>
      <c r="L583" s="365"/>
      <c r="M583" s="365"/>
      <c r="N583" s="423"/>
      <c r="O583" s="423"/>
      <c r="P583" s="608"/>
      <c r="Q583" s="609">
        <v>3732.9</v>
      </c>
      <c r="R583" s="337"/>
      <c r="S583" s="321"/>
      <c r="T583" s="321"/>
      <c r="U583" s="321"/>
      <c r="V583" s="321"/>
    </row>
    <row r="584">
      <c r="A584" s="321"/>
      <c r="B584" s="354" t="s">
        <v>630</v>
      </c>
      <c r="C584" s="354" t="s">
        <v>197</v>
      </c>
      <c r="D584" s="823"/>
      <c r="E584" s="321"/>
      <c r="F584" s="797"/>
      <c r="G584" s="798">
        <v>1.6</v>
      </c>
      <c r="H584" s="737"/>
      <c r="I584" s="365"/>
      <c r="J584" s="365"/>
      <c r="K584" s="365"/>
      <c r="L584" s="365"/>
      <c r="M584" s="369" t="s">
        <v>1363</v>
      </c>
      <c r="N584" s="423"/>
      <c r="O584" s="423"/>
      <c r="P584" s="608"/>
      <c r="Q584" s="609">
        <v>3734.5</v>
      </c>
      <c r="R584" s="337"/>
      <c r="S584" s="321"/>
      <c r="T584" s="321"/>
      <c r="U584" s="321"/>
      <c r="V584" s="321"/>
    </row>
    <row r="585">
      <c r="A585" s="321"/>
      <c r="B585" s="354" t="s">
        <v>197</v>
      </c>
      <c r="C585" s="354" t="s">
        <v>73</v>
      </c>
      <c r="D585" s="823"/>
      <c r="E585" s="321"/>
      <c r="F585" s="797"/>
      <c r="G585" s="798">
        <v>0.2</v>
      </c>
      <c r="H585" s="615">
        <v>2700.0</v>
      </c>
      <c r="I585" s="365"/>
      <c r="J585" s="365"/>
      <c r="K585" s="365"/>
      <c r="L585" s="365"/>
      <c r="M585" s="369">
        <v>2700.0</v>
      </c>
      <c r="N585" s="423"/>
      <c r="O585" s="423"/>
      <c r="P585" s="608"/>
      <c r="Q585" s="609">
        <v>3734.7</v>
      </c>
      <c r="R585" s="337"/>
      <c r="S585" s="321"/>
      <c r="T585" s="321"/>
      <c r="U585" s="321"/>
      <c r="V585" s="321"/>
    </row>
    <row r="586">
      <c r="A586" s="359">
        <v>41801.0</v>
      </c>
      <c r="B586" s="354" t="s">
        <v>73</v>
      </c>
      <c r="C586" s="354" t="s">
        <v>524</v>
      </c>
      <c r="D586" s="796" t="s">
        <v>1364</v>
      </c>
      <c r="E586" s="321"/>
      <c r="F586" s="797"/>
      <c r="G586" s="798">
        <v>0.2</v>
      </c>
      <c r="H586" s="737"/>
      <c r="I586" s="365"/>
      <c r="J586" s="365"/>
      <c r="K586" s="365"/>
      <c r="L586" s="365"/>
      <c r="M586" s="365"/>
      <c r="N586" s="595" t="s">
        <v>1350</v>
      </c>
      <c r="O586" s="595">
        <v>325.0</v>
      </c>
      <c r="P586" s="624" t="s">
        <v>1365</v>
      </c>
      <c r="Q586" s="609">
        <v>3734.9</v>
      </c>
      <c r="R586" s="337"/>
      <c r="S586" s="321"/>
      <c r="T586" s="321"/>
      <c r="U586" s="321"/>
      <c r="V586" s="321"/>
    </row>
    <row r="587">
      <c r="A587" s="321"/>
      <c r="B587" s="354" t="s">
        <v>524</v>
      </c>
      <c r="C587" s="354" t="s">
        <v>1366</v>
      </c>
      <c r="D587" s="796" t="s">
        <v>1367</v>
      </c>
      <c r="E587" s="321"/>
      <c r="F587" s="797"/>
      <c r="G587" s="798">
        <v>0.6</v>
      </c>
      <c r="H587" s="737"/>
      <c r="I587" s="365"/>
      <c r="J587" s="365"/>
      <c r="K587" s="365"/>
      <c r="L587" s="365"/>
      <c r="M587" s="369" t="s">
        <v>1368</v>
      </c>
      <c r="N587" s="595" t="s">
        <v>1219</v>
      </c>
      <c r="O587" s="423"/>
      <c r="P587" s="624">
        <v>6.0</v>
      </c>
      <c r="Q587" s="609">
        <v>3735.5</v>
      </c>
      <c r="R587" s="337"/>
      <c r="S587" s="321"/>
      <c r="T587" s="321"/>
      <c r="U587" s="321"/>
      <c r="V587" s="321"/>
    </row>
    <row r="588">
      <c r="A588" s="321"/>
      <c r="B588" s="354" t="s">
        <v>1366</v>
      </c>
      <c r="C588" s="354" t="s">
        <v>73</v>
      </c>
      <c r="D588" s="823"/>
      <c r="E588" s="321"/>
      <c r="F588" s="797"/>
      <c r="G588" s="798">
        <v>0.4</v>
      </c>
      <c r="H588" s="615">
        <v>1350.0</v>
      </c>
      <c r="I588" s="365"/>
      <c r="J588" s="365"/>
      <c r="K588" s="369">
        <v>40.0</v>
      </c>
      <c r="L588" s="365"/>
      <c r="M588" s="369">
        <v>3530.0</v>
      </c>
      <c r="N588" s="423"/>
      <c r="O588" s="423"/>
      <c r="P588" s="608"/>
      <c r="Q588" s="609">
        <v>3735.9</v>
      </c>
      <c r="R588" s="337"/>
      <c r="S588" s="321"/>
      <c r="T588" s="321"/>
      <c r="U588" s="321"/>
      <c r="V588" s="321"/>
    </row>
    <row r="589">
      <c r="A589" s="359">
        <v>41801.0</v>
      </c>
      <c r="B589" s="354" t="s">
        <v>73</v>
      </c>
      <c r="C589" s="354" t="s">
        <v>197</v>
      </c>
      <c r="D589" s="796" t="s">
        <v>1355</v>
      </c>
      <c r="E589" s="321"/>
      <c r="F589" s="797"/>
      <c r="G589" s="798">
        <v>0.2</v>
      </c>
      <c r="H589" s="737"/>
      <c r="I589" s="365"/>
      <c r="J589" s="365"/>
      <c r="K589" s="365"/>
      <c r="L589" s="365"/>
      <c r="M589" s="365"/>
      <c r="N589" s="595" t="s">
        <v>1222</v>
      </c>
      <c r="O589" s="595">
        <v>325.0</v>
      </c>
      <c r="P589" s="624" t="s">
        <v>1369</v>
      </c>
      <c r="Q589" s="609">
        <v>3736.1</v>
      </c>
      <c r="R589" s="337"/>
      <c r="S589" s="321"/>
      <c r="T589" s="321"/>
      <c r="U589" s="321"/>
      <c r="V589" s="321"/>
    </row>
    <row r="590">
      <c r="A590" s="321"/>
      <c r="B590" s="354" t="s">
        <v>197</v>
      </c>
      <c r="C590" s="354" t="s">
        <v>630</v>
      </c>
      <c r="D590" s="823"/>
      <c r="E590" s="321"/>
      <c r="F590" s="797"/>
      <c r="G590" s="798">
        <v>1.6</v>
      </c>
      <c r="H590" s="737"/>
      <c r="I590" s="365"/>
      <c r="J590" s="365"/>
      <c r="K590" s="365"/>
      <c r="L590" s="365"/>
      <c r="M590" s="365"/>
      <c r="N590" s="423"/>
      <c r="O590" s="423"/>
      <c r="P590" s="608"/>
      <c r="Q590" s="609">
        <v>3737.7</v>
      </c>
      <c r="R590" s="337"/>
      <c r="S590" s="321"/>
      <c r="T590" s="321"/>
      <c r="U590" s="321"/>
      <c r="V590" s="321"/>
    </row>
    <row r="591">
      <c r="A591" s="321"/>
      <c r="B591" s="354" t="s">
        <v>630</v>
      </c>
      <c r="C591" s="354" t="s">
        <v>197</v>
      </c>
      <c r="D591" s="823"/>
      <c r="E591" s="321"/>
      <c r="F591" s="797"/>
      <c r="G591" s="798">
        <v>1.5</v>
      </c>
      <c r="H591" s="615">
        <v>3.7</v>
      </c>
      <c r="I591" s="365"/>
      <c r="J591" s="365"/>
      <c r="K591" s="365"/>
      <c r="L591" s="365"/>
      <c r="M591" s="369" t="s">
        <v>1370</v>
      </c>
      <c r="N591" s="423"/>
      <c r="O591" s="423"/>
      <c r="P591" s="608"/>
      <c r="Q591" s="609">
        <v>3739.2</v>
      </c>
      <c r="R591" s="337"/>
      <c r="S591" s="321"/>
      <c r="T591" s="321"/>
      <c r="U591" s="321"/>
      <c r="V591" s="321"/>
    </row>
    <row r="592">
      <c r="A592" s="321"/>
      <c r="B592" s="354" t="s">
        <v>197</v>
      </c>
      <c r="C592" s="354" t="s">
        <v>73</v>
      </c>
      <c r="D592" s="823"/>
      <c r="E592" s="321"/>
      <c r="F592" s="797"/>
      <c r="G592" s="798">
        <v>0.1</v>
      </c>
      <c r="H592" s="615">
        <v>2497.5</v>
      </c>
      <c r="I592" s="365"/>
      <c r="J592" s="365"/>
      <c r="K592" s="365"/>
      <c r="L592" s="365"/>
      <c r="M592" s="365"/>
      <c r="N592" s="423"/>
      <c r="O592" s="423"/>
      <c r="P592" s="608"/>
      <c r="Q592" s="609">
        <v>3739.3</v>
      </c>
      <c r="R592" s="337"/>
      <c r="S592" s="321"/>
      <c r="T592" s="321"/>
      <c r="U592" s="321"/>
      <c r="V592" s="321"/>
    </row>
    <row r="593">
      <c r="A593" s="359">
        <v>41802.0</v>
      </c>
      <c r="B593" s="354" t="s">
        <v>73</v>
      </c>
      <c r="C593" s="354" t="s">
        <v>517</v>
      </c>
      <c r="D593" s="796" t="s">
        <v>1371</v>
      </c>
      <c r="E593" s="321"/>
      <c r="F593" s="798">
        <v>0.2</v>
      </c>
      <c r="G593" s="797"/>
      <c r="H593" s="737"/>
      <c r="I593" s="365"/>
      <c r="J593" s="365"/>
      <c r="K593" s="365"/>
      <c r="L593" s="365"/>
      <c r="M593" s="365"/>
      <c r="N593" s="423"/>
      <c r="O593" s="423"/>
      <c r="P593" s="608"/>
      <c r="Q593" s="609">
        <v>3739.5</v>
      </c>
      <c r="R593" s="337"/>
      <c r="S593" s="321"/>
      <c r="T593" s="321"/>
      <c r="U593" s="321"/>
      <c r="V593" s="321"/>
    </row>
    <row r="594">
      <c r="A594" s="354" t="s">
        <v>1372</v>
      </c>
      <c r="B594" s="321"/>
      <c r="C594" s="321"/>
      <c r="D594" s="823"/>
      <c r="E594" s="321"/>
      <c r="F594" s="797"/>
      <c r="G594" s="797"/>
      <c r="H594" s="737"/>
      <c r="I594" s="365"/>
      <c r="J594" s="365"/>
      <c r="K594" s="365"/>
      <c r="L594" s="365"/>
      <c r="M594" s="365"/>
      <c r="N594" s="423"/>
      <c r="O594" s="423"/>
      <c r="P594" s="608"/>
      <c r="Q594" s="609">
        <v>3739.5</v>
      </c>
      <c r="R594" s="337"/>
      <c r="S594" s="321"/>
      <c r="T594" s="321"/>
      <c r="U594" s="321"/>
      <c r="V594" s="321"/>
    </row>
    <row r="595">
      <c r="A595" s="359">
        <v>41815.0</v>
      </c>
      <c r="B595" s="354" t="s">
        <v>517</v>
      </c>
      <c r="C595" s="354" t="s">
        <v>524</v>
      </c>
      <c r="D595" s="796" t="s">
        <v>1373</v>
      </c>
      <c r="E595" s="321"/>
      <c r="F595" s="798">
        <v>0.2</v>
      </c>
      <c r="G595" s="797"/>
      <c r="H595" s="737"/>
      <c r="I595" s="365"/>
      <c r="J595" s="365"/>
      <c r="K595" s="365"/>
      <c r="L595" s="365"/>
      <c r="M595" s="365"/>
      <c r="N595" s="423"/>
      <c r="O595" s="423"/>
      <c r="P595" s="608"/>
      <c r="Q595" s="609">
        <v>3739.7</v>
      </c>
      <c r="R595" s="337"/>
      <c r="S595" s="321"/>
      <c r="T595" s="321"/>
      <c r="U595" s="321"/>
      <c r="V595" s="321"/>
    </row>
    <row r="596">
      <c r="A596" s="359">
        <v>41815.0</v>
      </c>
      <c r="B596" s="354" t="s">
        <v>524</v>
      </c>
      <c r="C596" s="354" t="s">
        <v>73</v>
      </c>
      <c r="D596" s="796" t="s">
        <v>1374</v>
      </c>
      <c r="E596" s="321"/>
      <c r="F596" s="797"/>
      <c r="G596" s="798">
        <v>0.3</v>
      </c>
      <c r="H596" s="737"/>
      <c r="I596" s="365"/>
      <c r="J596" s="365"/>
      <c r="K596" s="365"/>
      <c r="L596" s="365"/>
      <c r="M596" s="365"/>
      <c r="N596" s="423"/>
      <c r="O596" s="423"/>
      <c r="P596" s="608"/>
      <c r="Q596" s="609">
        <v>3740.0</v>
      </c>
      <c r="R596" s="337"/>
      <c r="S596" s="321"/>
      <c r="T596" s="321"/>
      <c r="U596" s="321"/>
      <c r="V596" s="321"/>
    </row>
    <row r="597">
      <c r="A597" s="359">
        <v>41816.0</v>
      </c>
      <c r="B597" s="354" t="s">
        <v>73</v>
      </c>
      <c r="C597" s="354" t="s">
        <v>517</v>
      </c>
      <c r="D597" s="796" t="s">
        <v>1375</v>
      </c>
      <c r="E597" s="321"/>
      <c r="F597" s="798">
        <v>0.2</v>
      </c>
      <c r="G597" s="797"/>
      <c r="H597" s="737"/>
      <c r="I597" s="365"/>
      <c r="J597" s="365"/>
      <c r="K597" s="365"/>
      <c r="L597" s="365"/>
      <c r="M597" s="365"/>
      <c r="N597" s="423"/>
      <c r="O597" s="423"/>
      <c r="P597" s="608"/>
      <c r="Q597" s="609">
        <v>3740.2</v>
      </c>
      <c r="R597" s="337"/>
      <c r="S597" s="321"/>
      <c r="T597" s="321"/>
      <c r="U597" s="321"/>
      <c r="V597" s="321"/>
    </row>
    <row r="598">
      <c r="A598" s="354" t="s">
        <v>1376</v>
      </c>
      <c r="B598" s="321"/>
      <c r="C598" s="321"/>
      <c r="D598" s="823"/>
      <c r="E598" s="321"/>
      <c r="F598" s="797"/>
      <c r="G598" s="797"/>
      <c r="H598" s="737"/>
      <c r="I598" s="365"/>
      <c r="J598" s="365"/>
      <c r="K598" s="365"/>
      <c r="L598" s="365"/>
      <c r="M598" s="365"/>
      <c r="N598" s="423"/>
      <c r="O598" s="423"/>
      <c r="P598" s="608"/>
      <c r="Q598" s="609">
        <v>3740.2</v>
      </c>
      <c r="R598" s="337"/>
      <c r="S598" s="321"/>
      <c r="T598" s="321"/>
      <c r="U598" s="321"/>
      <c r="V598" s="321"/>
    </row>
    <row r="599">
      <c r="A599" s="359">
        <v>41821.0</v>
      </c>
      <c r="B599" s="354" t="s">
        <v>517</v>
      </c>
      <c r="C599" s="354" t="s">
        <v>73</v>
      </c>
      <c r="D599" s="796" t="s">
        <v>1377</v>
      </c>
      <c r="E599" s="321"/>
      <c r="F599" s="798">
        <v>0.3</v>
      </c>
      <c r="G599" s="797"/>
      <c r="H599" s="737"/>
      <c r="I599" s="365"/>
      <c r="J599" s="365"/>
      <c r="K599" s="365"/>
      <c r="L599" s="365"/>
      <c r="M599" s="365"/>
      <c r="N599" s="595" t="s">
        <v>1378</v>
      </c>
      <c r="O599" s="595">
        <v>325.0</v>
      </c>
      <c r="P599" s="624" t="s">
        <v>1379</v>
      </c>
      <c r="Q599" s="609">
        <v>3740.5</v>
      </c>
      <c r="R599" s="337"/>
      <c r="S599" s="321"/>
      <c r="T599" s="321"/>
      <c r="U599" s="321"/>
      <c r="V599" s="321"/>
    </row>
    <row r="600">
      <c r="A600" s="359">
        <v>41822.0</v>
      </c>
      <c r="B600" s="354" t="s">
        <v>73</v>
      </c>
      <c r="C600" s="354" t="s">
        <v>197</v>
      </c>
      <c r="D600" s="796" t="s">
        <v>1380</v>
      </c>
      <c r="E600" s="321"/>
      <c r="F600" s="797"/>
      <c r="G600" s="798">
        <v>0.2</v>
      </c>
      <c r="H600" s="737"/>
      <c r="I600" s="365"/>
      <c r="J600" s="365"/>
      <c r="K600" s="365"/>
      <c r="L600" s="365"/>
      <c r="M600" s="365"/>
      <c r="N600" s="595" t="s">
        <v>1222</v>
      </c>
      <c r="O600" s="595">
        <v>325.0</v>
      </c>
      <c r="P600" s="624" t="s">
        <v>1381</v>
      </c>
      <c r="Q600" s="609">
        <v>3740.7</v>
      </c>
      <c r="R600" s="337"/>
      <c r="S600" s="321"/>
      <c r="T600" s="321"/>
      <c r="U600" s="321"/>
      <c r="V600" s="321"/>
    </row>
    <row r="601">
      <c r="A601" s="321"/>
      <c r="B601" s="354" t="s">
        <v>197</v>
      </c>
      <c r="C601" s="354" t="s">
        <v>630</v>
      </c>
      <c r="D601" s="823"/>
      <c r="E601" s="321"/>
      <c r="F601" s="797"/>
      <c r="G601" s="798">
        <v>1.7</v>
      </c>
      <c r="H601" s="737"/>
      <c r="I601" s="365"/>
      <c r="J601" s="365"/>
      <c r="K601" s="365"/>
      <c r="L601" s="365"/>
      <c r="M601" s="365"/>
      <c r="N601" s="423"/>
      <c r="O601" s="423"/>
      <c r="P601" s="608"/>
      <c r="Q601" s="609">
        <v>3742.4</v>
      </c>
      <c r="R601" s="337"/>
      <c r="S601" s="321"/>
      <c r="T601" s="321"/>
      <c r="U601" s="321"/>
      <c r="V601" s="321"/>
    </row>
    <row r="602">
      <c r="A602" s="321"/>
      <c r="B602" s="354" t="s">
        <v>630</v>
      </c>
      <c r="C602" s="354" t="s">
        <v>197</v>
      </c>
      <c r="D602" s="823"/>
      <c r="E602" s="321"/>
      <c r="F602" s="797"/>
      <c r="G602" s="798">
        <v>1.5</v>
      </c>
      <c r="H602" s="737"/>
      <c r="I602" s="365"/>
      <c r="J602" s="365"/>
      <c r="K602" s="365"/>
      <c r="L602" s="365"/>
      <c r="M602" s="369" t="s">
        <v>1382</v>
      </c>
      <c r="N602" s="423"/>
      <c r="O602" s="423"/>
      <c r="P602" s="608"/>
      <c r="Q602" s="609">
        <v>3743.9</v>
      </c>
      <c r="R602" s="337"/>
      <c r="S602" s="321"/>
      <c r="T602" s="321"/>
      <c r="U602" s="321"/>
      <c r="V602" s="321"/>
    </row>
    <row r="603">
      <c r="A603" s="321"/>
      <c r="B603" s="354" t="s">
        <v>197</v>
      </c>
      <c r="C603" s="354" t="s">
        <v>73</v>
      </c>
      <c r="D603" s="823"/>
      <c r="E603" s="321"/>
      <c r="F603" s="797"/>
      <c r="G603" s="798">
        <v>0.1</v>
      </c>
      <c r="H603" s="615">
        <v>2497.0</v>
      </c>
      <c r="I603" s="365"/>
      <c r="J603" s="365"/>
      <c r="K603" s="365"/>
      <c r="L603" s="365"/>
      <c r="M603" s="369">
        <v>2497.0</v>
      </c>
      <c r="N603" s="423"/>
      <c r="O603" s="423"/>
      <c r="P603" s="608"/>
      <c r="Q603" s="609">
        <v>3744.0</v>
      </c>
      <c r="R603" s="337"/>
      <c r="S603" s="321"/>
      <c r="T603" s="321"/>
      <c r="U603" s="321"/>
      <c r="V603" s="321"/>
    </row>
    <row r="604">
      <c r="A604" s="359">
        <v>41823.0</v>
      </c>
      <c r="B604" s="354" t="s">
        <v>73</v>
      </c>
      <c r="C604" s="354" t="s">
        <v>197</v>
      </c>
      <c r="D604" s="796" t="s">
        <v>1380</v>
      </c>
      <c r="E604" s="321"/>
      <c r="F604" s="797"/>
      <c r="G604" s="798">
        <v>0.2</v>
      </c>
      <c r="H604" s="737"/>
      <c r="I604" s="365"/>
      <c r="J604" s="365"/>
      <c r="K604" s="365"/>
      <c r="L604" s="365"/>
      <c r="M604" s="365"/>
      <c r="N604" s="595" t="s">
        <v>1222</v>
      </c>
      <c r="O604" s="595">
        <v>325.0</v>
      </c>
      <c r="P604" s="624" t="s">
        <v>1383</v>
      </c>
      <c r="Q604" s="609">
        <v>3744.2</v>
      </c>
      <c r="R604" s="337"/>
      <c r="S604" s="321"/>
      <c r="T604" s="321"/>
      <c r="U604" s="321"/>
      <c r="V604" s="321"/>
    </row>
    <row r="605">
      <c r="A605" s="321"/>
      <c r="B605" s="354" t="s">
        <v>197</v>
      </c>
      <c r="C605" s="354" t="s">
        <v>1384</v>
      </c>
      <c r="D605" s="823"/>
      <c r="E605" s="321"/>
      <c r="F605" s="797"/>
      <c r="G605" s="798">
        <v>2.0</v>
      </c>
      <c r="H605" s="737"/>
      <c r="I605" s="365"/>
      <c r="J605" s="365"/>
      <c r="K605" s="365"/>
      <c r="L605" s="365"/>
      <c r="M605" s="365"/>
      <c r="N605" s="423"/>
      <c r="O605" s="423"/>
      <c r="P605" s="608"/>
      <c r="Q605" s="609">
        <v>3746.2</v>
      </c>
      <c r="R605" s="337"/>
      <c r="S605" s="321"/>
      <c r="T605" s="321"/>
      <c r="U605" s="321"/>
      <c r="V605" s="321"/>
    </row>
    <row r="606">
      <c r="A606" s="321"/>
      <c r="B606" s="354" t="s">
        <v>1384</v>
      </c>
      <c r="C606" s="354" t="s">
        <v>559</v>
      </c>
      <c r="D606" s="823"/>
      <c r="E606" s="321"/>
      <c r="F606" s="797"/>
      <c r="G606" s="798">
        <v>0.6</v>
      </c>
      <c r="H606" s="737"/>
      <c r="I606" s="365"/>
      <c r="J606" s="365"/>
      <c r="K606" s="365"/>
      <c r="L606" s="365"/>
      <c r="M606" s="365"/>
      <c r="N606" s="423"/>
      <c r="O606" s="423"/>
      <c r="P606" s="608"/>
      <c r="Q606" s="609">
        <v>3746.8</v>
      </c>
      <c r="R606" s="337"/>
      <c r="S606" s="321"/>
      <c r="T606" s="321"/>
      <c r="U606" s="321"/>
      <c r="V606" s="321"/>
    </row>
    <row r="607">
      <c r="A607" s="321"/>
      <c r="B607" s="354" t="s">
        <v>559</v>
      </c>
      <c r="C607" s="354" t="s">
        <v>197</v>
      </c>
      <c r="D607" s="823"/>
      <c r="E607" s="321"/>
      <c r="F607" s="797"/>
      <c r="G607" s="798">
        <v>1.5</v>
      </c>
      <c r="H607" s="737"/>
      <c r="I607" s="365"/>
      <c r="J607" s="365"/>
      <c r="K607" s="365"/>
      <c r="L607" s="365"/>
      <c r="M607" s="369" t="s">
        <v>1385</v>
      </c>
      <c r="N607" s="423"/>
      <c r="O607" s="423"/>
      <c r="P607" s="608"/>
      <c r="Q607" s="609">
        <v>3748.3</v>
      </c>
      <c r="R607" s="337"/>
      <c r="S607" s="321"/>
      <c r="T607" s="321"/>
      <c r="U607" s="321"/>
      <c r="V607" s="321"/>
    </row>
    <row r="608">
      <c r="A608" s="321"/>
      <c r="B608" s="354" t="s">
        <v>197</v>
      </c>
      <c r="C608" s="354" t="s">
        <v>73</v>
      </c>
      <c r="D608" s="823"/>
      <c r="E608" s="321"/>
      <c r="F608" s="797"/>
      <c r="G608" s="798">
        <v>0.1</v>
      </c>
      <c r="H608" s="615">
        <v>3172.5</v>
      </c>
      <c r="I608" s="365"/>
      <c r="J608" s="365"/>
      <c r="K608" s="365"/>
      <c r="L608" s="365"/>
      <c r="M608" s="369">
        <v>3172.5</v>
      </c>
      <c r="N608" s="423"/>
      <c r="O608" s="423"/>
      <c r="P608" s="608"/>
      <c r="Q608" s="609">
        <v>3748.4</v>
      </c>
      <c r="R608" s="337"/>
      <c r="S608" s="321"/>
      <c r="T608" s="321"/>
      <c r="U608" s="321"/>
      <c r="V608" s="321"/>
    </row>
    <row r="609">
      <c r="A609" s="359">
        <v>41826.0</v>
      </c>
      <c r="B609" s="354" t="s">
        <v>73</v>
      </c>
      <c r="C609" s="354" t="s">
        <v>524</v>
      </c>
      <c r="D609" s="796" t="s">
        <v>1386</v>
      </c>
      <c r="E609" s="321"/>
      <c r="F609" s="797"/>
      <c r="G609" s="798">
        <v>0.2</v>
      </c>
      <c r="H609" s="737"/>
      <c r="I609" s="365"/>
      <c r="J609" s="365"/>
      <c r="K609" s="365"/>
      <c r="L609" s="365"/>
      <c r="M609" s="365"/>
      <c r="N609" s="595" t="s">
        <v>1222</v>
      </c>
      <c r="O609" s="595">
        <v>325.0</v>
      </c>
      <c r="P609" s="624" t="s">
        <v>1387</v>
      </c>
      <c r="Q609" s="609">
        <v>3748.6</v>
      </c>
      <c r="R609" s="337"/>
      <c r="S609" s="321"/>
      <c r="T609" s="321"/>
      <c r="U609" s="321"/>
      <c r="V609" s="321"/>
    </row>
    <row r="610">
      <c r="A610" s="321"/>
      <c r="B610" s="354" t="s">
        <v>524</v>
      </c>
      <c r="C610" s="354" t="s">
        <v>517</v>
      </c>
      <c r="D610" s="823"/>
      <c r="E610" s="321"/>
      <c r="F610" s="797"/>
      <c r="G610" s="798">
        <v>0.3</v>
      </c>
      <c r="H610" s="737"/>
      <c r="I610" s="365"/>
      <c r="J610" s="365"/>
      <c r="K610" s="365"/>
      <c r="L610" s="365"/>
      <c r="M610" s="365"/>
      <c r="N610" s="423"/>
      <c r="O610" s="423"/>
      <c r="P610" s="608"/>
      <c r="Q610" s="609">
        <v>3748.9</v>
      </c>
      <c r="R610" s="337"/>
      <c r="S610" s="321"/>
      <c r="T610" s="321"/>
      <c r="U610" s="321"/>
      <c r="V610" s="321"/>
    </row>
    <row r="611">
      <c r="A611" s="321"/>
      <c r="B611" s="354" t="s">
        <v>517</v>
      </c>
      <c r="C611" s="354" t="s">
        <v>727</v>
      </c>
      <c r="D611" s="823"/>
      <c r="E611" s="321"/>
      <c r="F611" s="797"/>
      <c r="G611" s="798">
        <v>1.6</v>
      </c>
      <c r="H611" s="737"/>
      <c r="I611" s="365"/>
      <c r="J611" s="365"/>
      <c r="K611" s="365"/>
      <c r="L611" s="365"/>
      <c r="M611" s="369" t="s">
        <v>1388</v>
      </c>
      <c r="N611" s="423"/>
      <c r="O611" s="423"/>
      <c r="P611" s="608"/>
      <c r="Q611" s="609">
        <v>3750.5</v>
      </c>
      <c r="R611" s="337"/>
      <c r="S611" s="321"/>
      <c r="T611" s="321"/>
      <c r="U611" s="321"/>
      <c r="V611" s="321"/>
    </row>
    <row r="612">
      <c r="A612" s="321"/>
      <c r="B612" s="354" t="s">
        <v>727</v>
      </c>
      <c r="C612" s="354" t="s">
        <v>73</v>
      </c>
      <c r="D612" s="823"/>
      <c r="E612" s="321"/>
      <c r="F612" s="797"/>
      <c r="G612" s="798">
        <v>1.3</v>
      </c>
      <c r="H612" s="615">
        <v>2430.0</v>
      </c>
      <c r="I612" s="365"/>
      <c r="J612" s="365"/>
      <c r="K612" s="369">
        <v>47.0</v>
      </c>
      <c r="L612" s="365"/>
      <c r="M612" s="369">
        <v>2477.0</v>
      </c>
      <c r="N612" s="423"/>
      <c r="O612" s="423"/>
      <c r="P612" s="608"/>
      <c r="Q612" s="609">
        <v>3751.8</v>
      </c>
      <c r="R612" s="337"/>
      <c r="S612" s="321"/>
      <c r="T612" s="321"/>
      <c r="U612" s="321"/>
      <c r="V612" s="321"/>
    </row>
    <row r="613">
      <c r="A613" s="359">
        <v>41827.0</v>
      </c>
      <c r="B613" s="354" t="s">
        <v>73</v>
      </c>
      <c r="C613" s="354" t="s">
        <v>556</v>
      </c>
      <c r="D613" s="796" t="s">
        <v>1350</v>
      </c>
      <c r="E613" s="321"/>
      <c r="F613" s="797"/>
      <c r="G613" s="798">
        <v>1.3</v>
      </c>
      <c r="H613" s="737"/>
      <c r="I613" s="365"/>
      <c r="J613" s="365"/>
      <c r="K613" s="365"/>
      <c r="L613" s="365"/>
      <c r="M613" s="369" t="s">
        <v>1389</v>
      </c>
      <c r="N613" s="595" t="s">
        <v>1350</v>
      </c>
      <c r="O613" s="595">
        <v>325.0</v>
      </c>
      <c r="P613" s="624" t="s">
        <v>1390</v>
      </c>
      <c r="Q613" s="609">
        <v>3753.1</v>
      </c>
      <c r="R613" s="337"/>
      <c r="S613" s="321"/>
      <c r="T613" s="321"/>
      <c r="U613" s="321"/>
      <c r="V613" s="321"/>
    </row>
    <row r="614">
      <c r="A614" s="321"/>
      <c r="B614" s="354" t="s">
        <v>556</v>
      </c>
      <c r="C614" s="354" t="s">
        <v>73</v>
      </c>
      <c r="D614" s="796" t="s">
        <v>1391</v>
      </c>
      <c r="E614" s="321"/>
      <c r="F614" s="797"/>
      <c r="G614" s="798">
        <v>1.1</v>
      </c>
      <c r="H614" s="615">
        <v>1775.0</v>
      </c>
      <c r="I614" s="365"/>
      <c r="J614" s="365"/>
      <c r="K614" s="369">
        <v>30.0</v>
      </c>
      <c r="L614" s="365"/>
      <c r="M614" s="369">
        <v>1805.0</v>
      </c>
      <c r="N614" s="423"/>
      <c r="O614" s="423"/>
      <c r="P614" s="608"/>
      <c r="Q614" s="609">
        <v>3754.2</v>
      </c>
      <c r="R614" s="337"/>
      <c r="S614" s="321"/>
      <c r="T614" s="321"/>
      <c r="U614" s="321"/>
      <c r="V614" s="321"/>
    </row>
    <row r="615">
      <c r="A615" s="359">
        <v>41827.0</v>
      </c>
      <c r="B615" s="354" t="s">
        <v>73</v>
      </c>
      <c r="C615" s="354" t="s">
        <v>630</v>
      </c>
      <c r="D615" s="796" t="s">
        <v>1380</v>
      </c>
      <c r="E615" s="321"/>
      <c r="F615" s="797"/>
      <c r="G615" s="798">
        <v>1.9</v>
      </c>
      <c r="H615" s="737"/>
      <c r="I615" s="365"/>
      <c r="J615" s="365"/>
      <c r="K615" s="365"/>
      <c r="L615" s="365"/>
      <c r="M615" s="365"/>
      <c r="N615" s="595" t="s">
        <v>1222</v>
      </c>
      <c r="O615" s="595">
        <v>325.0</v>
      </c>
      <c r="P615" s="624" t="s">
        <v>1392</v>
      </c>
      <c r="Q615" s="609">
        <v>3756.1</v>
      </c>
      <c r="R615" s="337"/>
      <c r="S615" s="321"/>
      <c r="T615" s="321"/>
      <c r="U615" s="321"/>
      <c r="V615" s="321"/>
    </row>
    <row r="616">
      <c r="A616" s="321"/>
      <c r="B616" s="354" t="s">
        <v>630</v>
      </c>
      <c r="C616" s="354" t="s">
        <v>197</v>
      </c>
      <c r="D616" s="823"/>
      <c r="E616" s="321"/>
      <c r="F616" s="797"/>
      <c r="G616" s="798">
        <v>1.4</v>
      </c>
      <c r="H616" s="737"/>
      <c r="I616" s="365"/>
      <c r="J616" s="365"/>
      <c r="K616" s="365"/>
      <c r="L616" s="365"/>
      <c r="M616" s="369" t="s">
        <v>1393</v>
      </c>
      <c r="N616" s="423"/>
      <c r="O616" s="423"/>
      <c r="P616" s="608"/>
      <c r="Q616" s="609">
        <v>3757.5</v>
      </c>
      <c r="R616" s="337"/>
      <c r="S616" s="321"/>
      <c r="T616" s="321"/>
      <c r="U616" s="321"/>
      <c r="V616" s="321"/>
    </row>
    <row r="617">
      <c r="A617" s="321"/>
      <c r="B617" s="354" t="s">
        <v>197</v>
      </c>
      <c r="C617" s="354" t="s">
        <v>73</v>
      </c>
      <c r="D617" s="823"/>
      <c r="E617" s="321"/>
      <c r="F617" s="797"/>
      <c r="G617" s="798">
        <v>0.2</v>
      </c>
      <c r="H617" s="615">
        <v>2497.5</v>
      </c>
      <c r="I617" s="365"/>
      <c r="J617" s="365"/>
      <c r="K617" s="365"/>
      <c r="L617" s="365"/>
      <c r="M617" s="369">
        <v>2497.5</v>
      </c>
      <c r="N617" s="423"/>
      <c r="O617" s="423"/>
      <c r="P617" s="608"/>
      <c r="Q617" s="609">
        <v>3757.7</v>
      </c>
      <c r="R617" s="337"/>
      <c r="S617" s="321"/>
      <c r="T617" s="321"/>
      <c r="U617" s="321"/>
      <c r="V617" s="321"/>
    </row>
    <row r="618">
      <c r="A618" s="359">
        <v>41829.0</v>
      </c>
      <c r="B618" s="354" t="s">
        <v>73</v>
      </c>
      <c r="C618" s="354" t="s">
        <v>551</v>
      </c>
      <c r="D618" s="796" t="s">
        <v>1222</v>
      </c>
      <c r="E618" s="321"/>
      <c r="F618" s="797"/>
      <c r="G618" s="798">
        <v>0.7</v>
      </c>
      <c r="H618" s="737"/>
      <c r="I618" s="365"/>
      <c r="J618" s="365"/>
      <c r="K618" s="365"/>
      <c r="L618" s="365"/>
      <c r="M618" s="365"/>
      <c r="N618" s="595" t="s">
        <v>1222</v>
      </c>
      <c r="O618" s="595">
        <v>325.0</v>
      </c>
      <c r="P618" s="624" t="s">
        <v>1394</v>
      </c>
      <c r="Q618" s="609">
        <v>3758.4</v>
      </c>
      <c r="R618" s="337"/>
      <c r="S618" s="321"/>
      <c r="T618" s="321"/>
      <c r="U618" s="321"/>
      <c r="V618" s="321"/>
    </row>
    <row r="619">
      <c r="A619" s="321"/>
      <c r="B619" s="354" t="s">
        <v>551</v>
      </c>
      <c r="C619" s="354" t="s">
        <v>524</v>
      </c>
      <c r="D619" s="796" t="s">
        <v>1395</v>
      </c>
      <c r="E619" s="321"/>
      <c r="F619" s="797"/>
      <c r="G619" s="798">
        <v>0.7</v>
      </c>
      <c r="H619" s="737"/>
      <c r="I619" s="365"/>
      <c r="J619" s="365"/>
      <c r="K619" s="365"/>
      <c r="L619" s="365"/>
      <c r="M619" s="365"/>
      <c r="N619" s="423"/>
      <c r="O619" s="423"/>
      <c r="P619" s="608"/>
      <c r="Q619" s="609">
        <v>3759.1</v>
      </c>
      <c r="R619" s="337"/>
      <c r="S619" s="321"/>
      <c r="T619" s="321"/>
      <c r="U619" s="321"/>
      <c r="V619" s="321"/>
    </row>
    <row r="620">
      <c r="A620" s="321"/>
      <c r="B620" s="354" t="s">
        <v>524</v>
      </c>
      <c r="C620" s="354" t="s">
        <v>727</v>
      </c>
      <c r="D620" s="823"/>
      <c r="E620" s="321"/>
      <c r="F620" s="797"/>
      <c r="G620" s="798">
        <v>1.6</v>
      </c>
      <c r="H620" s="737"/>
      <c r="I620" s="365"/>
      <c r="J620" s="365"/>
      <c r="K620" s="365"/>
      <c r="L620" s="365"/>
      <c r="M620" s="369" t="s">
        <v>1396</v>
      </c>
      <c r="N620" s="423"/>
      <c r="O620" s="423"/>
      <c r="P620" s="608"/>
      <c r="Q620" s="609">
        <v>3760.7</v>
      </c>
      <c r="R620" s="337"/>
      <c r="S620" s="321"/>
      <c r="T620" s="321"/>
      <c r="U620" s="321"/>
      <c r="V620" s="321"/>
    </row>
    <row r="621">
      <c r="A621" s="321"/>
      <c r="B621" s="354" t="s">
        <v>727</v>
      </c>
      <c r="C621" s="354" t="s">
        <v>73</v>
      </c>
      <c r="D621" s="823"/>
      <c r="E621" s="321"/>
      <c r="F621" s="797"/>
      <c r="G621" s="798">
        <v>1.3</v>
      </c>
      <c r="H621" s="615">
        <v>3105.0</v>
      </c>
      <c r="I621" s="365"/>
      <c r="J621" s="365"/>
      <c r="K621" s="369">
        <v>47.0</v>
      </c>
      <c r="L621" s="365"/>
      <c r="M621" s="369">
        <v>3152.0</v>
      </c>
      <c r="N621" s="423"/>
      <c r="O621" s="423"/>
      <c r="P621" s="608"/>
      <c r="Q621" s="609">
        <v>3762.0</v>
      </c>
      <c r="R621" s="337"/>
      <c r="S621" s="321"/>
      <c r="T621" s="321"/>
      <c r="U621" s="321"/>
      <c r="V621" s="321"/>
    </row>
    <row r="622">
      <c r="A622" s="359">
        <v>41831.0</v>
      </c>
      <c r="B622" s="354" t="s">
        <v>73</v>
      </c>
      <c r="C622" s="354" t="s">
        <v>1397</v>
      </c>
      <c r="D622" s="796" t="s">
        <v>1222</v>
      </c>
      <c r="E622" s="321"/>
      <c r="F622" s="797"/>
      <c r="G622" s="798">
        <v>0.5</v>
      </c>
      <c r="H622" s="737"/>
      <c r="I622" s="365"/>
      <c r="J622" s="365"/>
      <c r="K622" s="365"/>
      <c r="L622" s="365"/>
      <c r="M622" s="365"/>
      <c r="N622" s="595" t="s">
        <v>1222</v>
      </c>
      <c r="O622" s="595">
        <v>325.0</v>
      </c>
      <c r="P622" s="624" t="s">
        <v>1398</v>
      </c>
      <c r="Q622" s="609">
        <v>3762.5</v>
      </c>
      <c r="R622" s="337"/>
      <c r="S622" s="321"/>
      <c r="T622" s="321"/>
      <c r="U622" s="321"/>
      <c r="V622" s="321"/>
    </row>
    <row r="623">
      <c r="A623" s="321"/>
      <c r="B623" s="354" t="s">
        <v>1397</v>
      </c>
      <c r="C623" s="354" t="s">
        <v>197</v>
      </c>
      <c r="D623" s="796" t="s">
        <v>1395</v>
      </c>
      <c r="E623" s="321"/>
      <c r="F623" s="797"/>
      <c r="G623" s="798">
        <v>0.5</v>
      </c>
      <c r="H623" s="737"/>
      <c r="I623" s="365"/>
      <c r="J623" s="365"/>
      <c r="K623" s="365"/>
      <c r="L623" s="365"/>
      <c r="M623" s="365"/>
      <c r="N623" s="423"/>
      <c r="O623" s="423"/>
      <c r="P623" s="608"/>
      <c r="Q623" s="609">
        <v>3763.0</v>
      </c>
      <c r="R623" s="337"/>
      <c r="S623" s="321"/>
      <c r="T623" s="321"/>
      <c r="U623" s="321"/>
      <c r="V623" s="321"/>
    </row>
    <row r="624">
      <c r="A624" s="321"/>
      <c r="B624" s="354" t="s">
        <v>197</v>
      </c>
      <c r="C624" s="354" t="s">
        <v>727</v>
      </c>
      <c r="D624" s="823"/>
      <c r="E624" s="321"/>
      <c r="F624" s="797"/>
      <c r="G624" s="798">
        <v>1.3</v>
      </c>
      <c r="H624" s="737"/>
      <c r="I624" s="365"/>
      <c r="J624" s="365"/>
      <c r="K624" s="365"/>
      <c r="L624" s="365"/>
      <c r="M624" s="369" t="s">
        <v>1399</v>
      </c>
      <c r="N624" s="423"/>
      <c r="O624" s="423"/>
      <c r="P624" s="608"/>
      <c r="Q624" s="609">
        <v>3764.3</v>
      </c>
      <c r="R624" s="337"/>
      <c r="S624" s="321"/>
      <c r="T624" s="321"/>
      <c r="U624" s="321"/>
      <c r="V624" s="321"/>
    </row>
    <row r="625">
      <c r="A625" s="321"/>
      <c r="B625" s="354" t="s">
        <v>727</v>
      </c>
      <c r="C625" s="354" t="s">
        <v>73</v>
      </c>
      <c r="D625" s="823"/>
      <c r="E625" s="321"/>
      <c r="F625" s="797"/>
      <c r="G625" s="798">
        <v>1.6</v>
      </c>
      <c r="H625" s="615">
        <v>2902.5</v>
      </c>
      <c r="I625" s="365"/>
      <c r="J625" s="365"/>
      <c r="K625" s="369">
        <v>47.0</v>
      </c>
      <c r="L625" s="365"/>
      <c r="M625" s="369">
        <v>2949.5</v>
      </c>
      <c r="N625" s="423"/>
      <c r="O625" s="423"/>
      <c r="P625" s="608"/>
      <c r="Q625" s="609">
        <v>3765.9</v>
      </c>
      <c r="R625" s="337"/>
      <c r="S625" s="321"/>
      <c r="T625" s="321"/>
      <c r="U625" s="321"/>
      <c r="V625" s="321"/>
    </row>
    <row r="626">
      <c r="A626" s="359">
        <v>41832.0</v>
      </c>
      <c r="B626" s="354" t="s">
        <v>73</v>
      </c>
      <c r="C626" s="354" t="s">
        <v>561</v>
      </c>
      <c r="D626" s="796" t="s">
        <v>1222</v>
      </c>
      <c r="E626" s="321"/>
      <c r="F626" s="797"/>
      <c r="G626" s="798">
        <v>0.6</v>
      </c>
      <c r="H626" s="737"/>
      <c r="I626" s="365"/>
      <c r="J626" s="365"/>
      <c r="K626" s="365"/>
      <c r="L626" s="365"/>
      <c r="M626" s="365"/>
      <c r="N626" s="595" t="s">
        <v>1222</v>
      </c>
      <c r="O626" s="595">
        <v>325.0</v>
      </c>
      <c r="P626" s="624" t="s">
        <v>1400</v>
      </c>
      <c r="Q626" s="609">
        <v>3766.5</v>
      </c>
      <c r="R626" s="625">
        <v>30.0</v>
      </c>
      <c r="S626" s="354">
        <v>169.8</v>
      </c>
      <c r="T626" s="354">
        <v>5.66</v>
      </c>
      <c r="U626" s="354">
        <v>5.15</v>
      </c>
      <c r="V626" s="697">
        <v>15.3</v>
      </c>
    </row>
    <row r="627">
      <c r="A627" s="321"/>
      <c r="B627" s="354" t="s">
        <v>561</v>
      </c>
      <c r="C627" s="354" t="s">
        <v>727</v>
      </c>
      <c r="D627" s="796" t="s">
        <v>1395</v>
      </c>
      <c r="E627" s="321"/>
      <c r="F627" s="797"/>
      <c r="G627" s="798">
        <v>1.8</v>
      </c>
      <c r="H627" s="737"/>
      <c r="I627" s="365"/>
      <c r="J627" s="365"/>
      <c r="K627" s="365"/>
      <c r="L627" s="365"/>
      <c r="M627" s="365"/>
      <c r="N627" s="423"/>
      <c r="O627" s="423"/>
      <c r="P627" s="608"/>
      <c r="Q627" s="609">
        <v>3768.3</v>
      </c>
      <c r="R627" s="337"/>
      <c r="S627" s="321"/>
      <c r="T627" s="321"/>
      <c r="U627" s="321"/>
      <c r="V627" s="321"/>
    </row>
    <row r="628">
      <c r="A628" s="321"/>
      <c r="B628" s="354" t="s">
        <v>727</v>
      </c>
      <c r="C628" s="354">
        <v>481.0</v>
      </c>
      <c r="D628" s="823"/>
      <c r="E628" s="321"/>
      <c r="F628" s="797"/>
      <c r="G628" s="798">
        <v>0.7</v>
      </c>
      <c r="H628" s="737"/>
      <c r="I628" s="365"/>
      <c r="J628" s="365"/>
      <c r="K628" s="369">
        <v>25.0</v>
      </c>
      <c r="L628" s="365"/>
      <c r="M628" s="369" t="s">
        <v>1401</v>
      </c>
      <c r="N628" s="423"/>
      <c r="O628" s="423"/>
      <c r="P628" s="608"/>
      <c r="Q628" s="609">
        <v>3769.0</v>
      </c>
      <c r="R628" s="337"/>
      <c r="S628" s="321"/>
      <c r="T628" s="321"/>
      <c r="U628" s="321"/>
      <c r="V628" s="321"/>
    </row>
    <row r="629">
      <c r="A629" s="321"/>
      <c r="B629" s="354">
        <v>481.0</v>
      </c>
      <c r="C629" s="354" t="s">
        <v>73</v>
      </c>
      <c r="D629" s="823"/>
      <c r="E629" s="321"/>
      <c r="F629" s="797"/>
      <c r="G629" s="798">
        <v>0.9</v>
      </c>
      <c r="H629" s="615">
        <v>2835.0</v>
      </c>
      <c r="I629" s="369">
        <v>20.0</v>
      </c>
      <c r="J629" s="365"/>
      <c r="K629" s="369">
        <v>7.0</v>
      </c>
      <c r="L629" s="365"/>
      <c r="M629" s="369">
        <v>2887.0</v>
      </c>
      <c r="N629" s="423"/>
      <c r="O629" s="423"/>
      <c r="P629" s="608"/>
      <c r="Q629" s="609">
        <v>3769.9</v>
      </c>
      <c r="R629" s="337"/>
      <c r="S629" s="321"/>
      <c r="T629" s="321"/>
      <c r="U629" s="321"/>
      <c r="V629" s="321"/>
    </row>
    <row r="630">
      <c r="A630" s="359">
        <v>41834.0</v>
      </c>
      <c r="B630" s="354" t="s">
        <v>73</v>
      </c>
      <c r="C630" s="354" t="s">
        <v>197</v>
      </c>
      <c r="D630" s="796" t="s">
        <v>1402</v>
      </c>
      <c r="E630" s="321"/>
      <c r="F630" s="797"/>
      <c r="G630" s="798">
        <v>0.3</v>
      </c>
      <c r="H630" s="737"/>
      <c r="I630" s="365"/>
      <c r="J630" s="365"/>
      <c r="K630" s="365"/>
      <c r="L630" s="365"/>
      <c r="M630" s="365"/>
      <c r="N630" s="595" t="s">
        <v>1222</v>
      </c>
      <c r="O630" s="595">
        <v>325.0</v>
      </c>
      <c r="P630" s="624" t="s">
        <v>1403</v>
      </c>
      <c r="Q630" s="609">
        <v>3770.2</v>
      </c>
      <c r="R630" s="337"/>
      <c r="S630" s="321"/>
      <c r="T630" s="321"/>
      <c r="U630" s="321"/>
      <c r="V630" s="321"/>
    </row>
    <row r="631">
      <c r="A631" s="321"/>
      <c r="B631" s="354" t="s">
        <v>197</v>
      </c>
      <c r="C631" s="354" t="s">
        <v>630</v>
      </c>
      <c r="D631" s="823"/>
      <c r="E631" s="321"/>
      <c r="F631" s="797"/>
      <c r="G631" s="798">
        <v>1.6</v>
      </c>
      <c r="H631" s="737"/>
      <c r="I631" s="365"/>
      <c r="J631" s="365"/>
      <c r="K631" s="365"/>
      <c r="L631" s="365"/>
      <c r="M631" s="365"/>
      <c r="N631" s="423"/>
      <c r="O631" s="423"/>
      <c r="P631" s="608"/>
      <c r="Q631" s="609">
        <v>3771.8</v>
      </c>
      <c r="R631" s="337"/>
      <c r="S631" s="321"/>
      <c r="T631" s="321"/>
      <c r="U631" s="321"/>
      <c r="V631" s="321"/>
    </row>
    <row r="632">
      <c r="A632" s="321"/>
      <c r="B632" s="354" t="s">
        <v>630</v>
      </c>
      <c r="C632" s="354" t="s">
        <v>197</v>
      </c>
      <c r="D632" s="823"/>
      <c r="E632" s="321"/>
      <c r="F632" s="797"/>
      <c r="G632" s="798">
        <v>1.5</v>
      </c>
      <c r="H632" s="737"/>
      <c r="I632" s="365"/>
      <c r="J632" s="365"/>
      <c r="K632" s="365"/>
      <c r="L632" s="365"/>
      <c r="M632" s="369" t="s">
        <v>1404</v>
      </c>
      <c r="N632" s="423"/>
      <c r="O632" s="423"/>
      <c r="P632" s="608"/>
      <c r="Q632" s="609">
        <v>3773.3</v>
      </c>
      <c r="R632" s="337"/>
      <c r="S632" s="321"/>
      <c r="T632" s="321"/>
      <c r="U632" s="321"/>
      <c r="V632" s="321"/>
    </row>
    <row r="633">
      <c r="A633" s="321"/>
      <c r="B633" s="354" t="s">
        <v>197</v>
      </c>
      <c r="C633" s="354" t="s">
        <v>73</v>
      </c>
      <c r="D633" s="823"/>
      <c r="E633" s="321"/>
      <c r="F633" s="797"/>
      <c r="G633" s="798">
        <v>0.1</v>
      </c>
      <c r="H633" s="615">
        <v>2497.5</v>
      </c>
      <c r="I633" s="365"/>
      <c r="J633" s="365"/>
      <c r="K633" s="365"/>
      <c r="L633" s="365"/>
      <c r="M633" s="369">
        <v>2497.5</v>
      </c>
      <c r="N633" s="423"/>
      <c r="O633" s="423"/>
      <c r="P633" s="608"/>
      <c r="Q633" s="609">
        <v>3773.4</v>
      </c>
      <c r="R633" s="337"/>
      <c r="S633" s="321"/>
      <c r="T633" s="321"/>
      <c r="U633" s="321"/>
      <c r="V633" s="321"/>
    </row>
    <row r="634">
      <c r="A634" s="359">
        <v>41835.0</v>
      </c>
      <c r="B634" s="354" t="s">
        <v>73</v>
      </c>
      <c r="C634" s="354" t="s">
        <v>1315</v>
      </c>
      <c r="D634" s="796" t="s">
        <v>1405</v>
      </c>
      <c r="E634" s="321"/>
      <c r="F634" s="797"/>
      <c r="G634" s="798">
        <v>1.2</v>
      </c>
      <c r="H634" s="737"/>
      <c r="I634" s="365"/>
      <c r="J634" s="365"/>
      <c r="K634" s="365"/>
      <c r="L634" s="365"/>
      <c r="M634" s="369" t="s">
        <v>1406</v>
      </c>
      <c r="N634" s="595" t="s">
        <v>1219</v>
      </c>
      <c r="O634" s="423"/>
      <c r="P634" s="624" t="s">
        <v>1407</v>
      </c>
      <c r="Q634" s="609">
        <v>3774.6</v>
      </c>
      <c r="R634" s="625">
        <v>30.0</v>
      </c>
      <c r="S634" s="354">
        <v>173.34</v>
      </c>
      <c r="T634" s="354">
        <v>5.78</v>
      </c>
      <c r="U634" s="354">
        <v>5.15</v>
      </c>
      <c r="V634" s="824">
        <v>18.84</v>
      </c>
    </row>
    <row r="635">
      <c r="A635" s="321"/>
      <c r="B635" s="354" t="s">
        <v>1315</v>
      </c>
      <c r="C635" s="354" t="s">
        <v>73</v>
      </c>
      <c r="D635" s="823"/>
      <c r="E635" s="321"/>
      <c r="F635" s="797"/>
      <c r="G635" s="798">
        <v>1.1</v>
      </c>
      <c r="H635" s="615">
        <v>1600.0</v>
      </c>
      <c r="I635" s="369">
        <v>20.0</v>
      </c>
      <c r="J635" s="369">
        <v>120.0</v>
      </c>
      <c r="K635" s="365"/>
      <c r="L635" s="365"/>
      <c r="M635" s="369">
        <v>1740.0</v>
      </c>
      <c r="N635" s="423"/>
      <c r="O635" s="423"/>
      <c r="P635" s="608"/>
      <c r="Q635" s="609">
        <v>3775.7</v>
      </c>
      <c r="R635" s="337"/>
      <c r="S635" s="321"/>
      <c r="T635" s="321"/>
      <c r="U635" s="321"/>
      <c r="V635" s="321"/>
    </row>
    <row r="636">
      <c r="A636" s="359">
        <v>41836.0</v>
      </c>
      <c r="B636" s="354" t="s">
        <v>73</v>
      </c>
      <c r="C636" s="354" t="s">
        <v>630</v>
      </c>
      <c r="D636" s="796" t="s">
        <v>1402</v>
      </c>
      <c r="E636" s="321"/>
      <c r="F636" s="797"/>
      <c r="G636" s="798">
        <v>1.7</v>
      </c>
      <c r="H636" s="737"/>
      <c r="I636" s="365"/>
      <c r="J636" s="365"/>
      <c r="K636" s="365"/>
      <c r="L636" s="365"/>
      <c r="M636" s="365"/>
      <c r="N636" s="595" t="s">
        <v>1222</v>
      </c>
      <c r="O636" s="595">
        <v>325.0</v>
      </c>
      <c r="P636" s="624" t="s">
        <v>1408</v>
      </c>
      <c r="Q636" s="609">
        <v>3777.4</v>
      </c>
      <c r="R636" s="337"/>
      <c r="S636" s="321"/>
      <c r="T636" s="321"/>
      <c r="U636" s="321"/>
      <c r="V636" s="321"/>
    </row>
    <row r="637">
      <c r="A637" s="321"/>
      <c r="B637" s="354" t="s">
        <v>630</v>
      </c>
      <c r="C637" s="354" t="s">
        <v>197</v>
      </c>
      <c r="D637" s="823"/>
      <c r="E637" s="321"/>
      <c r="F637" s="797"/>
      <c r="G637" s="798">
        <v>1.5</v>
      </c>
      <c r="H637" s="737"/>
      <c r="I637" s="365"/>
      <c r="J637" s="365"/>
      <c r="K637" s="365"/>
      <c r="L637" s="365"/>
      <c r="M637" s="369" t="s">
        <v>1409</v>
      </c>
      <c r="N637" s="423"/>
      <c r="O637" s="423"/>
      <c r="P637" s="608"/>
      <c r="Q637" s="609">
        <v>3778.9</v>
      </c>
      <c r="R637" s="337"/>
      <c r="S637" s="321"/>
      <c r="T637" s="321"/>
      <c r="U637" s="321"/>
      <c r="V637" s="321"/>
    </row>
    <row r="638">
      <c r="A638" s="321"/>
      <c r="B638" s="354" t="s">
        <v>197</v>
      </c>
      <c r="C638" s="354" t="s">
        <v>73</v>
      </c>
      <c r="D638" s="823"/>
      <c r="E638" s="321"/>
      <c r="F638" s="797"/>
      <c r="G638" s="798">
        <v>0.2</v>
      </c>
      <c r="H638" s="615">
        <v>2430.0</v>
      </c>
      <c r="I638" s="365"/>
      <c r="J638" s="365"/>
      <c r="K638" s="365"/>
      <c r="L638" s="365"/>
      <c r="M638" s="369">
        <v>2430.0</v>
      </c>
      <c r="N638" s="423"/>
      <c r="O638" s="423"/>
      <c r="P638" s="608"/>
      <c r="Q638" s="609">
        <v>3779.1</v>
      </c>
      <c r="R638" s="337"/>
      <c r="S638" s="321"/>
      <c r="T638" s="321"/>
      <c r="U638" s="321"/>
      <c r="V638" s="321"/>
    </row>
    <row r="639">
      <c r="A639" s="359">
        <v>41838.0</v>
      </c>
      <c r="B639" s="354" t="s">
        <v>73</v>
      </c>
      <c r="C639" s="354" t="s">
        <v>517</v>
      </c>
      <c r="D639" s="796" t="s">
        <v>1410</v>
      </c>
      <c r="E639" s="321"/>
      <c r="F639" s="798">
        <v>0.2</v>
      </c>
      <c r="G639" s="797"/>
      <c r="H639" s="737"/>
      <c r="I639" s="365"/>
      <c r="J639" s="365"/>
      <c r="K639" s="365"/>
      <c r="L639" s="365"/>
      <c r="M639" s="365"/>
      <c r="N639" s="423"/>
      <c r="O639" s="423"/>
      <c r="P639" s="608"/>
      <c r="Q639" s="609">
        <v>3779.3</v>
      </c>
      <c r="R639" s="337"/>
      <c r="S639" s="321"/>
      <c r="T639" s="321"/>
      <c r="U639" s="321"/>
      <c r="V639" s="321"/>
    </row>
    <row r="640">
      <c r="A640" s="354" t="s">
        <v>1411</v>
      </c>
      <c r="B640" s="321"/>
      <c r="C640" s="321"/>
      <c r="D640" s="823"/>
      <c r="E640" s="321"/>
      <c r="F640" s="797"/>
      <c r="G640" s="797"/>
      <c r="H640" s="737"/>
      <c r="I640" s="365"/>
      <c r="J640" s="365"/>
      <c r="K640" s="365"/>
      <c r="L640" s="365"/>
      <c r="M640" s="365"/>
      <c r="N640" s="423"/>
      <c r="O640" s="423"/>
      <c r="P640" s="608"/>
      <c r="Q640" s="609">
        <v>3779.3</v>
      </c>
      <c r="R640" s="337"/>
      <c r="S640" s="321"/>
      <c r="T640" s="321"/>
      <c r="U640" s="321"/>
      <c r="V640" s="321"/>
    </row>
    <row r="641">
      <c r="A641" s="359">
        <v>41842.0</v>
      </c>
      <c r="B641" s="354" t="s">
        <v>517</v>
      </c>
      <c r="C641" s="354" t="s">
        <v>73</v>
      </c>
      <c r="D641" s="796" t="s">
        <v>1225</v>
      </c>
      <c r="E641" s="321"/>
      <c r="F641" s="798">
        <v>0.3</v>
      </c>
      <c r="G641" s="797"/>
      <c r="H641" s="737"/>
      <c r="I641" s="365"/>
      <c r="J641" s="365"/>
      <c r="K641" s="365"/>
      <c r="L641" s="365"/>
      <c r="M641" s="365"/>
      <c r="N641" s="423"/>
      <c r="O641" s="423"/>
      <c r="P641" s="608"/>
      <c r="Q641" s="609">
        <v>3779.6</v>
      </c>
      <c r="R641" s="337"/>
      <c r="S641" s="321"/>
      <c r="T641" s="321"/>
      <c r="U641" s="321"/>
      <c r="V641" s="321"/>
    </row>
    <row r="642">
      <c r="A642" s="359">
        <v>41850.0</v>
      </c>
      <c r="B642" s="354" t="s">
        <v>73</v>
      </c>
      <c r="C642" s="354" t="s">
        <v>197</v>
      </c>
      <c r="D642" s="796" t="s">
        <v>1412</v>
      </c>
      <c r="E642" s="321"/>
      <c r="F642" s="797"/>
      <c r="G642" s="798">
        <v>0.2</v>
      </c>
      <c r="H642" s="737"/>
      <c r="I642" s="365"/>
      <c r="J642" s="365"/>
      <c r="K642" s="365"/>
      <c r="L642" s="365"/>
      <c r="M642" s="365"/>
      <c r="N642" s="595" t="s">
        <v>1219</v>
      </c>
      <c r="O642" s="423"/>
      <c r="P642" s="624" t="s">
        <v>1413</v>
      </c>
      <c r="Q642" s="609">
        <v>3779.8</v>
      </c>
      <c r="R642" s="337"/>
      <c r="S642" s="321"/>
      <c r="T642" s="321"/>
      <c r="U642" s="321"/>
      <c r="V642" s="321"/>
    </row>
    <row r="643">
      <c r="A643" s="321"/>
      <c r="B643" s="354" t="s">
        <v>197</v>
      </c>
      <c r="C643" s="354" t="s">
        <v>1414</v>
      </c>
      <c r="D643" s="823"/>
      <c r="E643" s="321"/>
      <c r="F643" s="797"/>
      <c r="G643" s="798">
        <v>1.9</v>
      </c>
      <c r="H643" s="737"/>
      <c r="I643" s="365"/>
      <c r="J643" s="365"/>
      <c r="K643" s="365"/>
      <c r="L643" s="365"/>
      <c r="M643" s="365"/>
      <c r="N643" s="423"/>
      <c r="O643" s="423"/>
      <c r="P643" s="608"/>
      <c r="Q643" s="609">
        <v>3781.7</v>
      </c>
      <c r="R643" s="337"/>
      <c r="S643" s="321"/>
      <c r="T643" s="321"/>
      <c r="U643" s="321"/>
      <c r="V643" s="321"/>
    </row>
    <row r="644">
      <c r="A644" s="321"/>
      <c r="B644" s="354" t="s">
        <v>1414</v>
      </c>
      <c r="C644" s="354" t="s">
        <v>559</v>
      </c>
      <c r="D644" s="823"/>
      <c r="E644" s="321"/>
      <c r="F644" s="797"/>
      <c r="G644" s="798">
        <v>0.6</v>
      </c>
      <c r="H644" s="615" t="s">
        <v>1415</v>
      </c>
      <c r="I644" s="365"/>
      <c r="J644" s="365"/>
      <c r="K644" s="365"/>
      <c r="L644" s="365"/>
      <c r="M644" s="369" t="s">
        <v>1416</v>
      </c>
      <c r="N644" s="423"/>
      <c r="O644" s="423"/>
      <c r="P644" s="608"/>
      <c r="Q644" s="609">
        <v>3782.3</v>
      </c>
      <c r="R644" s="625">
        <v>20.0</v>
      </c>
      <c r="S644" s="354">
        <v>133.81</v>
      </c>
      <c r="T644" s="354">
        <v>6.69</v>
      </c>
      <c r="U644" s="354">
        <v>5.15</v>
      </c>
      <c r="V644" s="824">
        <v>30.81</v>
      </c>
    </row>
    <row r="645">
      <c r="A645" s="321"/>
      <c r="B645" s="354" t="s">
        <v>559</v>
      </c>
      <c r="C645" s="354" t="s">
        <v>197</v>
      </c>
      <c r="D645" s="823"/>
      <c r="E645" s="321"/>
      <c r="F645" s="797"/>
      <c r="G645" s="798">
        <v>1.4</v>
      </c>
      <c r="H645" s="615">
        <v>2902.0</v>
      </c>
      <c r="I645" s="369">
        <v>80.0</v>
      </c>
      <c r="J645" s="365"/>
      <c r="K645" s="365"/>
      <c r="L645" s="365"/>
      <c r="M645" s="369">
        <v>2982.0</v>
      </c>
      <c r="N645" s="423"/>
      <c r="O645" s="423"/>
      <c r="P645" s="608"/>
      <c r="Q645" s="609">
        <v>3783.7</v>
      </c>
      <c r="R645" s="625">
        <v>50.0</v>
      </c>
      <c r="S645" s="354">
        <v>308.98</v>
      </c>
      <c r="T645" s="354">
        <v>6.18</v>
      </c>
      <c r="U645" s="354">
        <v>5.15</v>
      </c>
      <c r="V645" s="824">
        <v>51.48</v>
      </c>
    </row>
    <row r="646">
      <c r="A646" s="359">
        <v>41851.0</v>
      </c>
      <c r="B646" s="354" t="s">
        <v>197</v>
      </c>
      <c r="C646" s="354" t="s">
        <v>808</v>
      </c>
      <c r="D646" s="796" t="s">
        <v>1417</v>
      </c>
      <c r="E646" s="321"/>
      <c r="F646" s="798">
        <v>0.8</v>
      </c>
      <c r="G646" s="797"/>
      <c r="H646" s="737"/>
      <c r="I646" s="365"/>
      <c r="J646" s="365"/>
      <c r="K646" s="365"/>
      <c r="L646" s="365"/>
      <c r="M646" s="365"/>
      <c r="N646" s="423"/>
      <c r="O646" s="423"/>
      <c r="P646" s="608"/>
      <c r="Q646" s="609">
        <v>3784.5</v>
      </c>
      <c r="R646" s="625">
        <v>20.0</v>
      </c>
      <c r="S646" s="354">
        <v>126.05</v>
      </c>
      <c r="T646" s="354">
        <v>6.3</v>
      </c>
      <c r="U646" s="354">
        <v>5.15</v>
      </c>
      <c r="V646" s="824">
        <v>23.05</v>
      </c>
    </row>
    <row r="647">
      <c r="A647" s="321"/>
      <c r="B647" s="354" t="s">
        <v>808</v>
      </c>
      <c r="C647" s="354" t="s">
        <v>73</v>
      </c>
      <c r="D647" s="823"/>
      <c r="E647" s="321"/>
      <c r="F647" s="798">
        <v>0.9</v>
      </c>
      <c r="G647" s="797"/>
      <c r="H647" s="737"/>
      <c r="I647" s="365"/>
      <c r="J647" s="365"/>
      <c r="K647" s="365"/>
      <c r="L647" s="365"/>
      <c r="M647" s="365"/>
      <c r="N647" s="423"/>
      <c r="O647" s="423"/>
      <c r="P647" s="608"/>
      <c r="Q647" s="609">
        <v>3785.4</v>
      </c>
      <c r="R647" s="337"/>
      <c r="S647" s="321"/>
      <c r="T647" s="321"/>
      <c r="U647" s="321"/>
      <c r="V647" s="321"/>
    </row>
    <row r="648">
      <c r="A648" s="354" t="s">
        <v>1418</v>
      </c>
      <c r="B648" s="321"/>
      <c r="C648" s="321"/>
      <c r="D648" s="823"/>
      <c r="E648" s="321"/>
      <c r="F648" s="797"/>
      <c r="G648" s="797"/>
      <c r="H648" s="737"/>
      <c r="I648" s="365"/>
      <c r="J648" s="365"/>
      <c r="K648" s="365"/>
      <c r="L648" s="365"/>
      <c r="M648" s="365"/>
      <c r="N648" s="423"/>
      <c r="O648" s="423"/>
      <c r="P648" s="608"/>
      <c r="Q648" s="609">
        <v>3785.4</v>
      </c>
      <c r="R648" s="337"/>
      <c r="S648" s="321"/>
      <c r="T648" s="321"/>
      <c r="U648" s="321"/>
      <c r="V648" s="321"/>
    </row>
    <row r="649">
      <c r="A649" s="359">
        <v>41855.0</v>
      </c>
      <c r="B649" s="354" t="s">
        <v>73</v>
      </c>
      <c r="C649" s="354" t="s">
        <v>630</v>
      </c>
      <c r="D649" s="796" t="s">
        <v>1355</v>
      </c>
      <c r="E649" s="321"/>
      <c r="F649" s="797"/>
      <c r="G649" s="798">
        <v>1.7</v>
      </c>
      <c r="H649" s="737"/>
      <c r="I649" s="365"/>
      <c r="J649" s="365"/>
      <c r="K649" s="365"/>
      <c r="L649" s="365"/>
      <c r="M649" s="365"/>
      <c r="N649" s="595" t="s">
        <v>1222</v>
      </c>
      <c r="O649" s="595">
        <v>325.0</v>
      </c>
      <c r="P649" s="624" t="s">
        <v>1419</v>
      </c>
      <c r="Q649" s="609">
        <v>3787.1</v>
      </c>
      <c r="R649" s="337"/>
      <c r="S649" s="321"/>
      <c r="T649" s="321"/>
      <c r="U649" s="321"/>
      <c r="V649" s="321"/>
    </row>
    <row r="650">
      <c r="A650" s="321"/>
      <c r="B650" s="354" t="s">
        <v>630</v>
      </c>
      <c r="C650" s="354" t="s">
        <v>197</v>
      </c>
      <c r="D650" s="823"/>
      <c r="E650" s="321"/>
      <c r="F650" s="797"/>
      <c r="G650" s="798">
        <v>1.6</v>
      </c>
      <c r="H650" s="615" t="s">
        <v>1420</v>
      </c>
      <c r="I650" s="365"/>
      <c r="J650" s="365"/>
      <c r="K650" s="365"/>
      <c r="L650" s="365"/>
      <c r="M650" s="369" t="s">
        <v>1421</v>
      </c>
      <c r="N650" s="423"/>
      <c r="O650" s="423"/>
      <c r="P650" s="608"/>
      <c r="Q650" s="609">
        <v>3788.7</v>
      </c>
      <c r="R650" s="337"/>
      <c r="S650" s="321"/>
      <c r="T650" s="321"/>
      <c r="U650" s="321"/>
      <c r="V650" s="321"/>
    </row>
    <row r="651">
      <c r="A651" s="321"/>
      <c r="B651" s="354" t="s">
        <v>197</v>
      </c>
      <c r="C651" s="354" t="s">
        <v>73</v>
      </c>
      <c r="D651" s="823"/>
      <c r="E651" s="321"/>
      <c r="F651" s="797"/>
      <c r="G651" s="798">
        <v>0.2</v>
      </c>
      <c r="H651" s="615">
        <v>2497.5</v>
      </c>
      <c r="I651" s="365"/>
      <c r="J651" s="365"/>
      <c r="K651" s="365"/>
      <c r="L651" s="365"/>
      <c r="M651" s="369">
        <v>2497.5</v>
      </c>
      <c r="N651" s="423"/>
      <c r="O651" s="423"/>
      <c r="P651" s="608"/>
      <c r="Q651" s="609">
        <v>3788.9</v>
      </c>
      <c r="R651" s="337"/>
      <c r="S651" s="321"/>
      <c r="T651" s="321"/>
      <c r="U651" s="321"/>
      <c r="V651" s="321"/>
    </row>
    <row r="652">
      <c r="A652" s="359">
        <v>41856.0</v>
      </c>
      <c r="B652" s="354" t="s">
        <v>73</v>
      </c>
      <c r="C652" s="354" t="s">
        <v>197</v>
      </c>
      <c r="D652" s="796" t="s">
        <v>1422</v>
      </c>
      <c r="E652" s="321"/>
      <c r="F652" s="797"/>
      <c r="G652" s="798">
        <v>0.3</v>
      </c>
      <c r="H652" s="737"/>
      <c r="I652" s="365"/>
      <c r="J652" s="365"/>
      <c r="K652" s="365"/>
      <c r="L652" s="365"/>
      <c r="M652" s="365"/>
      <c r="N652" s="595" t="s">
        <v>1378</v>
      </c>
      <c r="O652" s="595">
        <v>325.0</v>
      </c>
      <c r="P652" s="624" t="s">
        <v>1423</v>
      </c>
      <c r="Q652" s="609">
        <v>3789.2</v>
      </c>
      <c r="R652" s="337"/>
      <c r="S652" s="321"/>
      <c r="T652" s="321"/>
      <c r="U652" s="321"/>
      <c r="V652" s="321"/>
    </row>
    <row r="653">
      <c r="A653" s="321"/>
      <c r="B653" s="354" t="s">
        <v>197</v>
      </c>
      <c r="C653" s="354" t="s">
        <v>1414</v>
      </c>
      <c r="D653" s="823"/>
      <c r="E653" s="321"/>
      <c r="F653" s="797"/>
      <c r="G653" s="798">
        <v>1.9</v>
      </c>
      <c r="H653" s="737"/>
      <c r="I653" s="365"/>
      <c r="J653" s="365"/>
      <c r="K653" s="365"/>
      <c r="L653" s="365"/>
      <c r="M653" s="365"/>
      <c r="N653" s="423"/>
      <c r="O653" s="423"/>
      <c r="P653" s="608"/>
      <c r="Q653" s="609">
        <v>3791.1</v>
      </c>
      <c r="R653" s="337"/>
      <c r="S653" s="321"/>
      <c r="T653" s="321"/>
      <c r="U653" s="321"/>
      <c r="V653" s="321"/>
    </row>
    <row r="654">
      <c r="A654" s="321"/>
      <c r="B654" s="354" t="s">
        <v>1414</v>
      </c>
      <c r="C654" s="354" t="s">
        <v>559</v>
      </c>
      <c r="D654" s="823"/>
      <c r="E654" s="321"/>
      <c r="F654" s="797"/>
      <c r="G654" s="798">
        <v>0.7</v>
      </c>
      <c r="H654" s="737"/>
      <c r="I654" s="365"/>
      <c r="J654" s="365"/>
      <c r="K654" s="365"/>
      <c r="L654" s="365"/>
      <c r="M654" s="365"/>
      <c r="N654" s="423"/>
      <c r="O654" s="423"/>
      <c r="P654" s="608"/>
      <c r="Q654" s="609">
        <v>3791.8</v>
      </c>
      <c r="R654" s="337"/>
      <c r="S654" s="321"/>
      <c r="T654" s="321"/>
      <c r="U654" s="321"/>
      <c r="V654" s="321"/>
    </row>
    <row r="655">
      <c r="A655" s="321"/>
      <c r="B655" s="354" t="s">
        <v>559</v>
      </c>
      <c r="C655" s="354" t="s">
        <v>197</v>
      </c>
      <c r="D655" s="823"/>
      <c r="E655" s="321"/>
      <c r="F655" s="797"/>
      <c r="G655" s="798">
        <v>1.5</v>
      </c>
      <c r="H655" s="615" t="s">
        <v>1424</v>
      </c>
      <c r="I655" s="365"/>
      <c r="J655" s="365"/>
      <c r="K655" s="365"/>
      <c r="L655" s="365"/>
      <c r="M655" s="369" t="s">
        <v>1425</v>
      </c>
      <c r="N655" s="423"/>
      <c r="O655" s="423"/>
      <c r="P655" s="608"/>
      <c r="Q655" s="609">
        <v>3793.3</v>
      </c>
      <c r="R655" s="337"/>
      <c r="S655" s="321"/>
      <c r="T655" s="321"/>
      <c r="U655" s="321"/>
      <c r="V655" s="321"/>
    </row>
    <row r="656">
      <c r="A656" s="321"/>
      <c r="B656" s="354" t="s">
        <v>197</v>
      </c>
      <c r="C656" s="354" t="s">
        <v>73</v>
      </c>
      <c r="D656" s="823"/>
      <c r="E656" s="321"/>
      <c r="F656" s="797"/>
      <c r="G656" s="798">
        <v>0.2</v>
      </c>
      <c r="H656" s="615">
        <v>3240.0</v>
      </c>
      <c r="I656" s="365"/>
      <c r="J656" s="365"/>
      <c r="K656" s="365"/>
      <c r="L656" s="365"/>
      <c r="M656" s="369">
        <v>3240.0</v>
      </c>
      <c r="N656" s="423"/>
      <c r="O656" s="423"/>
      <c r="P656" s="608"/>
      <c r="Q656" s="609">
        <v>3793.5</v>
      </c>
      <c r="R656" s="337"/>
      <c r="S656" s="321"/>
      <c r="T656" s="321"/>
      <c r="U656" s="321"/>
      <c r="V656" s="321"/>
    </row>
    <row r="657">
      <c r="A657" s="359">
        <v>41857.0</v>
      </c>
      <c r="B657" s="354" t="s">
        <v>73</v>
      </c>
      <c r="C657" s="354" t="s">
        <v>630</v>
      </c>
      <c r="D657" s="796" t="s">
        <v>1355</v>
      </c>
      <c r="E657" s="321"/>
      <c r="F657" s="797"/>
      <c r="G657" s="798">
        <v>1.8</v>
      </c>
      <c r="H657" s="737"/>
      <c r="I657" s="365"/>
      <c r="J657" s="365"/>
      <c r="K657" s="365"/>
      <c r="L657" s="365"/>
      <c r="M657" s="365"/>
      <c r="N657" s="595" t="s">
        <v>1222</v>
      </c>
      <c r="O657" s="595">
        <v>325.0</v>
      </c>
      <c r="P657" s="624" t="s">
        <v>1426</v>
      </c>
      <c r="Q657" s="609">
        <v>3795.3</v>
      </c>
      <c r="R657" s="337"/>
      <c r="S657" s="321"/>
      <c r="T657" s="321"/>
      <c r="U657" s="321"/>
      <c r="V657" s="321"/>
    </row>
    <row r="658">
      <c r="A658" s="321"/>
      <c r="B658" s="354" t="s">
        <v>630</v>
      </c>
      <c r="C658" s="354" t="s">
        <v>197</v>
      </c>
      <c r="D658" s="823"/>
      <c r="E658" s="321"/>
      <c r="F658" s="797"/>
      <c r="G658" s="798">
        <v>1.5</v>
      </c>
      <c r="H658" s="615" t="s">
        <v>1427</v>
      </c>
      <c r="I658" s="365"/>
      <c r="J658" s="365"/>
      <c r="K658" s="365"/>
      <c r="L658" s="365"/>
      <c r="M658" s="369" t="s">
        <v>1428</v>
      </c>
      <c r="N658" s="423"/>
      <c r="O658" s="423"/>
      <c r="P658" s="608"/>
      <c r="Q658" s="609">
        <v>3796.8</v>
      </c>
      <c r="R658" s="337"/>
      <c r="S658" s="321"/>
      <c r="T658" s="321"/>
      <c r="U658" s="321"/>
      <c r="V658" s="321"/>
    </row>
    <row r="659">
      <c r="A659" s="321"/>
      <c r="B659" s="354" t="s">
        <v>197</v>
      </c>
      <c r="C659" s="354" t="s">
        <v>73</v>
      </c>
      <c r="D659" s="823"/>
      <c r="E659" s="321"/>
      <c r="F659" s="797"/>
      <c r="G659" s="798">
        <v>0.1</v>
      </c>
      <c r="H659" s="615">
        <v>2430.0</v>
      </c>
      <c r="I659" s="365"/>
      <c r="J659" s="365"/>
      <c r="K659" s="365"/>
      <c r="L659" s="365"/>
      <c r="M659" s="369">
        <v>2430.0</v>
      </c>
      <c r="N659" s="423"/>
      <c r="O659" s="423"/>
      <c r="P659" s="608"/>
      <c r="Q659" s="609">
        <v>3796.9</v>
      </c>
      <c r="R659" s="337"/>
      <c r="S659" s="321"/>
      <c r="T659" s="321"/>
      <c r="U659" s="321"/>
      <c r="V659" s="321"/>
    </row>
    <row r="660">
      <c r="A660" s="359">
        <v>41858.0</v>
      </c>
      <c r="B660" s="354" t="s">
        <v>73</v>
      </c>
      <c r="C660" s="354" t="s">
        <v>630</v>
      </c>
      <c r="D660" s="796" t="s">
        <v>1355</v>
      </c>
      <c r="E660" s="321"/>
      <c r="F660" s="797"/>
      <c r="G660" s="798">
        <v>1.7</v>
      </c>
      <c r="H660" s="737"/>
      <c r="I660" s="365"/>
      <c r="J660" s="365"/>
      <c r="K660" s="365"/>
      <c r="L660" s="365"/>
      <c r="M660" s="365"/>
      <c r="N660" s="595" t="s">
        <v>1222</v>
      </c>
      <c r="O660" s="595">
        <v>325.0</v>
      </c>
      <c r="P660" s="624" t="s">
        <v>1429</v>
      </c>
      <c r="Q660" s="609">
        <v>3798.6</v>
      </c>
      <c r="R660" s="337"/>
      <c r="S660" s="321"/>
      <c r="T660" s="321"/>
      <c r="U660" s="321"/>
      <c r="V660" s="321"/>
    </row>
    <row r="661">
      <c r="A661" s="321"/>
      <c r="B661" s="354" t="s">
        <v>630</v>
      </c>
      <c r="C661" s="354" t="s">
        <v>197</v>
      </c>
      <c r="D661" s="823"/>
      <c r="E661" s="321"/>
      <c r="F661" s="797"/>
      <c r="G661" s="798">
        <v>1.5</v>
      </c>
      <c r="H661" s="615" t="s">
        <v>1427</v>
      </c>
      <c r="I661" s="365"/>
      <c r="J661" s="365"/>
      <c r="K661" s="365"/>
      <c r="L661" s="365"/>
      <c r="M661" s="369" t="s">
        <v>1428</v>
      </c>
      <c r="N661" s="423"/>
      <c r="O661" s="423"/>
      <c r="P661" s="608"/>
      <c r="Q661" s="609">
        <v>3800.1</v>
      </c>
      <c r="R661" s="337"/>
      <c r="S661" s="321"/>
      <c r="T661" s="321"/>
      <c r="U661" s="321"/>
      <c r="V661" s="321"/>
    </row>
    <row r="662">
      <c r="A662" s="321"/>
      <c r="B662" s="354" t="s">
        <v>197</v>
      </c>
      <c r="C662" s="354" t="s">
        <v>73</v>
      </c>
      <c r="D662" s="823"/>
      <c r="E662" s="321"/>
      <c r="F662" s="797"/>
      <c r="G662" s="798">
        <v>0.2</v>
      </c>
      <c r="H662" s="615">
        <v>2430.0</v>
      </c>
      <c r="I662" s="365"/>
      <c r="J662" s="365"/>
      <c r="K662" s="365"/>
      <c r="L662" s="365"/>
      <c r="M662" s="369">
        <v>2430.0</v>
      </c>
      <c r="N662" s="423"/>
      <c r="O662" s="423"/>
      <c r="P662" s="608"/>
      <c r="Q662" s="609">
        <v>3800.3</v>
      </c>
      <c r="R662" s="337"/>
      <c r="S662" s="321"/>
      <c r="T662" s="321"/>
      <c r="U662" s="321"/>
      <c r="V662" s="321"/>
    </row>
    <row r="663">
      <c r="A663" s="359">
        <v>41859.0</v>
      </c>
      <c r="B663" s="354" t="s">
        <v>73</v>
      </c>
      <c r="C663" s="354" t="s">
        <v>524</v>
      </c>
      <c r="D663" s="796" t="s">
        <v>1322</v>
      </c>
      <c r="E663" s="321"/>
      <c r="F663" s="797"/>
      <c r="G663" s="798">
        <v>0.3</v>
      </c>
      <c r="H663" s="737"/>
      <c r="I663" s="365"/>
      <c r="J663" s="365"/>
      <c r="K663" s="365"/>
      <c r="L663" s="365"/>
      <c r="M663" s="365"/>
      <c r="N663" s="595" t="s">
        <v>1219</v>
      </c>
      <c r="O663" s="423"/>
      <c r="P663" s="624" t="s">
        <v>1430</v>
      </c>
      <c r="Q663" s="609">
        <v>3800.6</v>
      </c>
      <c r="R663" s="337"/>
      <c r="S663" s="321"/>
      <c r="T663" s="321"/>
      <c r="U663" s="321"/>
      <c r="V663" s="321"/>
    </row>
    <row r="664">
      <c r="A664" s="321"/>
      <c r="B664" s="354" t="s">
        <v>524</v>
      </c>
      <c r="C664" s="354" t="s">
        <v>727</v>
      </c>
      <c r="D664" s="823"/>
      <c r="E664" s="321"/>
      <c r="F664" s="797"/>
      <c r="G664" s="798">
        <v>1.5</v>
      </c>
      <c r="H664" s="615" t="s">
        <v>1431</v>
      </c>
      <c r="I664" s="365"/>
      <c r="J664" s="365"/>
      <c r="K664" s="369">
        <v>47.0</v>
      </c>
      <c r="L664" s="365"/>
      <c r="M664" s="369" t="s">
        <v>1432</v>
      </c>
      <c r="N664" s="423"/>
      <c r="O664" s="423"/>
      <c r="P664" s="608"/>
      <c r="Q664" s="609">
        <v>3802.1</v>
      </c>
      <c r="R664" s="337"/>
      <c r="S664" s="321"/>
      <c r="T664" s="321"/>
      <c r="U664" s="321"/>
      <c r="V664" s="321"/>
    </row>
    <row r="665">
      <c r="A665" s="321"/>
      <c r="B665" s="354" t="s">
        <v>727</v>
      </c>
      <c r="C665" s="354" t="s">
        <v>73</v>
      </c>
      <c r="D665" s="823"/>
      <c r="E665" s="321"/>
      <c r="F665" s="797"/>
      <c r="G665" s="798">
        <v>1.5</v>
      </c>
      <c r="H665" s="615">
        <v>2362.5</v>
      </c>
      <c r="I665" s="365"/>
      <c r="J665" s="365"/>
      <c r="K665" s="365"/>
      <c r="L665" s="365"/>
      <c r="M665" s="369">
        <v>2409.5</v>
      </c>
      <c r="N665" s="423"/>
      <c r="O665" s="423"/>
      <c r="P665" s="608"/>
      <c r="Q665" s="609">
        <v>3803.6</v>
      </c>
      <c r="R665" s="337"/>
      <c r="S665" s="321"/>
      <c r="T665" s="321"/>
      <c r="U665" s="321"/>
      <c r="V665" s="321"/>
    </row>
    <row r="666">
      <c r="A666" s="359">
        <v>41859.0</v>
      </c>
      <c r="B666" s="354" t="s">
        <v>1433</v>
      </c>
      <c r="C666" s="354" t="s">
        <v>1434</v>
      </c>
      <c r="D666" s="796" t="s">
        <v>1435</v>
      </c>
      <c r="E666" s="321"/>
      <c r="F666" s="797"/>
      <c r="G666" s="798">
        <v>1.7</v>
      </c>
      <c r="H666" s="737"/>
      <c r="I666" s="365"/>
      <c r="J666" s="365"/>
      <c r="K666" s="365"/>
      <c r="L666" s="365"/>
      <c r="M666" s="365"/>
      <c r="N666" s="595" t="s">
        <v>1219</v>
      </c>
      <c r="O666" s="423"/>
      <c r="P666" s="624" t="s">
        <v>1436</v>
      </c>
      <c r="Q666" s="609">
        <v>3805.3</v>
      </c>
      <c r="R666" s="337"/>
      <c r="S666" s="321"/>
      <c r="T666" s="321"/>
      <c r="U666" s="321"/>
      <c r="V666" s="321"/>
    </row>
    <row r="667">
      <c r="A667" s="321"/>
      <c r="B667" s="354" t="s">
        <v>1434</v>
      </c>
      <c r="C667" s="354" t="s">
        <v>1437</v>
      </c>
      <c r="D667" s="823"/>
      <c r="E667" s="321"/>
      <c r="F667" s="797"/>
      <c r="G667" s="798">
        <v>1.6</v>
      </c>
      <c r="H667" s="615" t="s">
        <v>1420</v>
      </c>
      <c r="I667" s="365"/>
      <c r="J667" s="365"/>
      <c r="K667" s="365"/>
      <c r="L667" s="365"/>
      <c r="M667" s="369" t="s">
        <v>1428</v>
      </c>
      <c r="N667" s="423"/>
      <c r="O667" s="423"/>
      <c r="P667" s="608"/>
      <c r="Q667" s="609">
        <v>3806.9</v>
      </c>
      <c r="R667" s="337"/>
      <c r="S667" s="321"/>
      <c r="T667" s="321"/>
      <c r="U667" s="321"/>
      <c r="V667" s="321"/>
    </row>
    <row r="668">
      <c r="A668" s="321"/>
      <c r="B668" s="354" t="s">
        <v>1437</v>
      </c>
      <c r="C668" s="354" t="s">
        <v>1433</v>
      </c>
      <c r="D668" s="823"/>
      <c r="E668" s="321"/>
      <c r="F668" s="797"/>
      <c r="G668" s="798">
        <v>0.2</v>
      </c>
      <c r="H668" s="615">
        <v>2497.5</v>
      </c>
      <c r="I668" s="365"/>
      <c r="J668" s="365"/>
      <c r="K668" s="365"/>
      <c r="L668" s="365"/>
      <c r="M668" s="369">
        <v>2497.5</v>
      </c>
      <c r="N668" s="423"/>
      <c r="O668" s="423"/>
      <c r="P668" s="608"/>
      <c r="Q668" s="609">
        <v>3807.1</v>
      </c>
      <c r="R668" s="337"/>
      <c r="S668" s="321"/>
      <c r="T668" s="321"/>
      <c r="U668" s="321"/>
      <c r="V668" s="321"/>
    </row>
    <row r="669">
      <c r="A669" s="359">
        <v>41860.0</v>
      </c>
      <c r="B669" s="354" t="s">
        <v>73</v>
      </c>
      <c r="C669" s="354" t="s">
        <v>524</v>
      </c>
      <c r="D669" s="796" t="s">
        <v>1322</v>
      </c>
      <c r="E669" s="321"/>
      <c r="F669" s="797"/>
      <c r="G669" s="798">
        <v>0.3</v>
      </c>
      <c r="H669" s="737"/>
      <c r="I669" s="365"/>
      <c r="J669" s="365"/>
      <c r="K669" s="365"/>
      <c r="L669" s="365"/>
      <c r="M669" s="365"/>
      <c r="N669" s="595" t="s">
        <v>1219</v>
      </c>
      <c r="O669" s="423"/>
      <c r="P669" s="624" t="s">
        <v>1438</v>
      </c>
      <c r="Q669" s="609">
        <v>3807.4</v>
      </c>
      <c r="R669" s="337"/>
      <c r="S669" s="321"/>
      <c r="T669" s="321"/>
      <c r="U669" s="321"/>
      <c r="V669" s="321"/>
    </row>
    <row r="670">
      <c r="A670" s="321"/>
      <c r="B670" s="354" t="s">
        <v>524</v>
      </c>
      <c r="C670" s="354" t="s">
        <v>727</v>
      </c>
      <c r="D670" s="823"/>
      <c r="E670" s="321"/>
      <c r="F670" s="797"/>
      <c r="G670" s="798">
        <v>1.5</v>
      </c>
      <c r="H670" s="615" t="s">
        <v>1431</v>
      </c>
      <c r="I670" s="365"/>
      <c r="J670" s="365"/>
      <c r="K670" s="369">
        <v>7.0</v>
      </c>
      <c r="L670" s="365"/>
      <c r="M670" s="369" t="s">
        <v>1439</v>
      </c>
      <c r="N670" s="423"/>
      <c r="O670" s="423"/>
      <c r="P670" s="608"/>
      <c r="Q670" s="609">
        <v>3808.9</v>
      </c>
      <c r="R670" s="337"/>
      <c r="S670" s="321"/>
      <c r="T670" s="321"/>
      <c r="U670" s="321"/>
      <c r="V670" s="321"/>
    </row>
    <row r="671">
      <c r="A671" s="321"/>
      <c r="B671" s="354" t="s">
        <v>727</v>
      </c>
      <c r="C671" s="354" t="s">
        <v>73</v>
      </c>
      <c r="D671" s="823"/>
      <c r="E671" s="321"/>
      <c r="F671" s="797"/>
      <c r="G671" s="798">
        <v>1.5</v>
      </c>
      <c r="H671" s="615">
        <v>2362.5</v>
      </c>
      <c r="I671" s="365"/>
      <c r="J671" s="365"/>
      <c r="K671" s="365"/>
      <c r="L671" s="365"/>
      <c r="M671" s="369">
        <v>2369.0</v>
      </c>
      <c r="N671" s="423"/>
      <c r="O671" s="423"/>
      <c r="P671" s="608"/>
      <c r="Q671" s="609">
        <v>3810.4</v>
      </c>
      <c r="R671" s="337"/>
      <c r="S671" s="321"/>
      <c r="T671" s="321"/>
      <c r="U671" s="321"/>
      <c r="V671" s="321"/>
    </row>
    <row r="672">
      <c r="A672" s="359">
        <v>41862.0</v>
      </c>
      <c r="B672" s="354" t="s">
        <v>73</v>
      </c>
      <c r="C672" s="354" t="s">
        <v>517</v>
      </c>
      <c r="D672" s="796" t="s">
        <v>1322</v>
      </c>
      <c r="E672" s="321"/>
      <c r="F672" s="797"/>
      <c r="G672" s="798">
        <v>0.3</v>
      </c>
      <c r="H672" s="737"/>
      <c r="I672" s="365"/>
      <c r="J672" s="365"/>
      <c r="K672" s="365"/>
      <c r="L672" s="365"/>
      <c r="M672" s="365"/>
      <c r="N672" s="595" t="s">
        <v>1219</v>
      </c>
      <c r="O672" s="423"/>
      <c r="P672" s="624" t="s">
        <v>1440</v>
      </c>
      <c r="Q672" s="609">
        <v>3810.7</v>
      </c>
      <c r="R672" s="337"/>
      <c r="S672" s="321"/>
      <c r="T672" s="321"/>
      <c r="U672" s="321"/>
      <c r="V672" s="321"/>
    </row>
    <row r="673">
      <c r="A673" s="321"/>
      <c r="B673" s="354" t="s">
        <v>517</v>
      </c>
      <c r="C673" s="354" t="s">
        <v>550</v>
      </c>
      <c r="D673" s="823"/>
      <c r="E673" s="321"/>
      <c r="F673" s="797"/>
      <c r="G673" s="798">
        <v>0.7</v>
      </c>
      <c r="H673" s="737"/>
      <c r="I673" s="365"/>
      <c r="J673" s="365"/>
      <c r="K673" s="365"/>
      <c r="L673" s="365"/>
      <c r="M673" s="365"/>
      <c r="N673" s="423"/>
      <c r="O673" s="423"/>
      <c r="P673" s="608"/>
      <c r="Q673" s="609">
        <v>3811.4</v>
      </c>
      <c r="R673" s="625">
        <v>20.0</v>
      </c>
      <c r="S673" s="354">
        <v>131.7</v>
      </c>
      <c r="T673" s="354">
        <v>6.59</v>
      </c>
      <c r="U673" s="354">
        <v>5.49</v>
      </c>
      <c r="V673" s="697">
        <v>21.9</v>
      </c>
    </row>
    <row r="674">
      <c r="A674" s="321"/>
      <c r="B674" s="354" t="s">
        <v>550</v>
      </c>
      <c r="C674" s="354" t="s">
        <v>727</v>
      </c>
      <c r="D674" s="823"/>
      <c r="E674" s="321"/>
      <c r="F674" s="797"/>
      <c r="G674" s="798">
        <v>2.0</v>
      </c>
      <c r="H674" s="615" t="s">
        <v>1424</v>
      </c>
      <c r="I674" s="365"/>
      <c r="J674" s="365"/>
      <c r="K674" s="369">
        <v>7.0</v>
      </c>
      <c r="L674" s="365"/>
      <c r="M674" s="369" t="s">
        <v>1441</v>
      </c>
      <c r="N674" s="423"/>
      <c r="O674" s="423"/>
      <c r="P674" s="608"/>
      <c r="Q674" s="609">
        <v>3813.4</v>
      </c>
      <c r="R674" s="625">
        <v>35.0</v>
      </c>
      <c r="S674" s="354">
        <v>222.61</v>
      </c>
      <c r="T674" s="354">
        <v>6.36</v>
      </c>
      <c r="U674" s="354">
        <v>5.49</v>
      </c>
      <c r="V674" s="824">
        <v>30.46</v>
      </c>
    </row>
    <row r="675">
      <c r="A675" s="321"/>
      <c r="B675" s="354" t="s">
        <v>727</v>
      </c>
      <c r="C675" s="354" t="s">
        <v>73</v>
      </c>
      <c r="D675" s="823"/>
      <c r="E675" s="321"/>
      <c r="F675" s="797"/>
      <c r="G675" s="798">
        <v>1.6</v>
      </c>
      <c r="H675" s="615">
        <v>3240.0</v>
      </c>
      <c r="I675" s="365"/>
      <c r="J675" s="365"/>
      <c r="K675" s="365"/>
      <c r="L675" s="365"/>
      <c r="M675" s="369">
        <v>3247.0</v>
      </c>
      <c r="N675" s="423"/>
      <c r="O675" s="423"/>
      <c r="P675" s="608"/>
      <c r="Q675" s="609">
        <v>3815.0</v>
      </c>
      <c r="R675" s="337"/>
      <c r="S675" s="321"/>
      <c r="T675" s="321"/>
      <c r="U675" s="321"/>
      <c r="V675" s="321"/>
    </row>
    <row r="676">
      <c r="A676" s="359">
        <v>41862.0</v>
      </c>
      <c r="B676" s="354" t="s">
        <v>73</v>
      </c>
      <c r="C676" s="354" t="s">
        <v>197</v>
      </c>
      <c r="D676" s="796" t="s">
        <v>1355</v>
      </c>
      <c r="E676" s="321"/>
      <c r="F676" s="797"/>
      <c r="G676" s="798">
        <v>0.3</v>
      </c>
      <c r="H676" s="737"/>
      <c r="I676" s="365"/>
      <c r="J676" s="365"/>
      <c r="K676" s="365"/>
      <c r="L676" s="365"/>
      <c r="M676" s="365"/>
      <c r="N676" s="595" t="s">
        <v>1222</v>
      </c>
      <c r="O676" s="595">
        <v>325.0</v>
      </c>
      <c r="P676" s="624" t="s">
        <v>1442</v>
      </c>
      <c r="Q676" s="609">
        <v>3815.3</v>
      </c>
      <c r="R676" s="625">
        <v>30.0</v>
      </c>
      <c r="S676" s="354">
        <v>192.67</v>
      </c>
      <c r="T676" s="354">
        <v>6.42</v>
      </c>
      <c r="U676" s="354">
        <v>5.49</v>
      </c>
      <c r="V676" s="824">
        <v>27.97</v>
      </c>
    </row>
    <row r="677">
      <c r="A677" s="321"/>
      <c r="B677" s="354" t="s">
        <v>197</v>
      </c>
      <c r="C677" s="354" t="s">
        <v>630</v>
      </c>
      <c r="D677" s="823"/>
      <c r="E677" s="321"/>
      <c r="F677" s="797"/>
      <c r="G677" s="798">
        <v>1.6</v>
      </c>
      <c r="H677" s="737"/>
      <c r="I677" s="365"/>
      <c r="J677" s="365"/>
      <c r="K677" s="365"/>
      <c r="L677" s="365"/>
      <c r="M677" s="365"/>
      <c r="N677" s="423"/>
      <c r="O677" s="423"/>
      <c r="P677" s="608"/>
      <c r="Q677" s="609">
        <v>3816.9</v>
      </c>
      <c r="R677" s="337"/>
      <c r="S677" s="321"/>
      <c r="T677" s="321"/>
      <c r="U677" s="321"/>
      <c r="V677" s="321"/>
    </row>
    <row r="678">
      <c r="A678" s="321"/>
      <c r="B678" s="354" t="s">
        <v>630</v>
      </c>
      <c r="C678" s="354" t="s">
        <v>197</v>
      </c>
      <c r="D678" s="823"/>
      <c r="E678" s="321"/>
      <c r="F678" s="797"/>
      <c r="G678" s="798">
        <v>1.6</v>
      </c>
      <c r="H678" s="615" t="s">
        <v>1443</v>
      </c>
      <c r="I678" s="365"/>
      <c r="J678" s="365"/>
      <c r="K678" s="365"/>
      <c r="L678" s="365"/>
      <c r="M678" s="369" t="s">
        <v>1444</v>
      </c>
      <c r="N678" s="423"/>
      <c r="O678" s="423"/>
      <c r="P678" s="608"/>
      <c r="Q678" s="609">
        <v>3818.5</v>
      </c>
      <c r="R678" s="337"/>
      <c r="S678" s="321"/>
      <c r="T678" s="321"/>
      <c r="U678" s="321"/>
      <c r="V678" s="321"/>
    </row>
    <row r="679">
      <c r="A679" s="321"/>
      <c r="B679" s="354" t="s">
        <v>197</v>
      </c>
      <c r="C679" s="354" t="s">
        <v>73</v>
      </c>
      <c r="D679" s="823"/>
      <c r="E679" s="321"/>
      <c r="F679" s="797"/>
      <c r="G679" s="798">
        <v>0.2</v>
      </c>
      <c r="H679" s="615">
        <v>2632.5</v>
      </c>
      <c r="I679" s="369">
        <v>30.0</v>
      </c>
      <c r="J679" s="365"/>
      <c r="K679" s="365"/>
      <c r="L679" s="365"/>
      <c r="M679" s="369">
        <v>2662.5</v>
      </c>
      <c r="N679" s="423"/>
      <c r="O679" s="423"/>
      <c r="P679" s="608"/>
      <c r="Q679" s="609">
        <v>3818.7</v>
      </c>
      <c r="R679" s="337"/>
      <c r="S679" s="321"/>
      <c r="T679" s="321"/>
      <c r="U679" s="321"/>
      <c r="V679" s="321"/>
    </row>
    <row r="680">
      <c r="A680" s="359">
        <v>41863.0</v>
      </c>
      <c r="B680" s="354" t="s">
        <v>73</v>
      </c>
      <c r="C680" s="354" t="s">
        <v>197</v>
      </c>
      <c r="D680" s="796" t="s">
        <v>1362</v>
      </c>
      <c r="E680" s="321"/>
      <c r="F680" s="797"/>
      <c r="G680" s="798">
        <v>0.2</v>
      </c>
      <c r="H680" s="737"/>
      <c r="I680" s="365"/>
      <c r="J680" s="365"/>
      <c r="K680" s="365"/>
      <c r="L680" s="365"/>
      <c r="M680" s="365"/>
      <c r="N680" s="595" t="s">
        <v>1219</v>
      </c>
      <c r="O680" s="423"/>
      <c r="P680" s="624" t="s">
        <v>1445</v>
      </c>
      <c r="Q680" s="609">
        <v>3818.9</v>
      </c>
      <c r="R680" s="337"/>
      <c r="S680" s="321"/>
      <c r="T680" s="321"/>
      <c r="U680" s="321"/>
      <c r="V680" s="321"/>
    </row>
    <row r="681">
      <c r="A681" s="321"/>
      <c r="B681" s="354" t="s">
        <v>197</v>
      </c>
      <c r="C681" s="354" t="s">
        <v>1414</v>
      </c>
      <c r="D681" s="823"/>
      <c r="E681" s="321"/>
      <c r="F681" s="797"/>
      <c r="G681" s="798">
        <v>2.0</v>
      </c>
      <c r="H681" s="737"/>
      <c r="I681" s="365"/>
      <c r="J681" s="365"/>
      <c r="K681" s="365"/>
      <c r="L681" s="365"/>
      <c r="M681" s="365"/>
      <c r="N681" s="423"/>
      <c r="O681" s="423"/>
      <c r="P681" s="608"/>
      <c r="Q681" s="609">
        <v>3820.9</v>
      </c>
      <c r="R681" s="625">
        <v>20.0</v>
      </c>
      <c r="S681" s="354">
        <v>118.83</v>
      </c>
      <c r="T681" s="354">
        <v>5.94</v>
      </c>
      <c r="U681" s="354">
        <v>5.49</v>
      </c>
      <c r="V681" s="824">
        <v>9.03</v>
      </c>
    </row>
    <row r="682">
      <c r="A682" s="321"/>
      <c r="B682" s="354" t="s">
        <v>1414</v>
      </c>
      <c r="C682" s="354" t="s">
        <v>559</v>
      </c>
      <c r="D682" s="823"/>
      <c r="E682" s="321"/>
      <c r="F682" s="797"/>
      <c r="G682" s="798">
        <v>0.5</v>
      </c>
      <c r="H682" s="737"/>
      <c r="I682" s="365"/>
      <c r="J682" s="365"/>
      <c r="K682" s="365"/>
      <c r="L682" s="365"/>
      <c r="M682" s="365"/>
      <c r="N682" s="423"/>
      <c r="O682" s="423"/>
      <c r="P682" s="608"/>
      <c r="Q682" s="609">
        <v>3821.4</v>
      </c>
      <c r="R682" s="337"/>
      <c r="S682" s="321"/>
      <c r="T682" s="321"/>
      <c r="U682" s="321"/>
      <c r="V682" s="321"/>
    </row>
    <row r="683">
      <c r="A683" s="321"/>
      <c r="B683" s="354" t="s">
        <v>559</v>
      </c>
      <c r="C683" s="354" t="s">
        <v>197</v>
      </c>
      <c r="D683" s="823"/>
      <c r="E683" s="321"/>
      <c r="F683" s="797"/>
      <c r="G683" s="798">
        <v>1.4</v>
      </c>
      <c r="H683" s="615" t="s">
        <v>1415</v>
      </c>
      <c r="I683" s="365"/>
      <c r="J683" s="365"/>
      <c r="K683" s="365"/>
      <c r="L683" s="365"/>
      <c r="M683" s="369" t="s">
        <v>1446</v>
      </c>
      <c r="N683" s="423"/>
      <c r="O683" s="423"/>
      <c r="P683" s="608"/>
      <c r="Q683" s="609">
        <v>3822.8</v>
      </c>
      <c r="R683" s="337"/>
      <c r="S683" s="321"/>
      <c r="T683" s="321"/>
      <c r="U683" s="321"/>
      <c r="V683" s="321"/>
    </row>
    <row r="684">
      <c r="A684" s="321"/>
      <c r="B684" s="354" t="s">
        <v>197</v>
      </c>
      <c r="C684" s="354" t="s">
        <v>73</v>
      </c>
      <c r="D684" s="823"/>
      <c r="E684" s="321"/>
      <c r="F684" s="797"/>
      <c r="G684" s="798">
        <v>0.1</v>
      </c>
      <c r="H684" s="615">
        <v>2902.5</v>
      </c>
      <c r="I684" s="369">
        <v>10.0</v>
      </c>
      <c r="J684" s="365"/>
      <c r="K684" s="365"/>
      <c r="L684" s="365"/>
      <c r="M684" s="369">
        <v>2912.5</v>
      </c>
      <c r="N684" s="423"/>
      <c r="O684" s="423"/>
      <c r="P684" s="608"/>
      <c r="Q684" s="609">
        <v>3822.9</v>
      </c>
      <c r="R684" s="337"/>
      <c r="S684" s="321"/>
      <c r="T684" s="321"/>
      <c r="U684" s="321"/>
      <c r="V684" s="321"/>
    </row>
    <row r="685">
      <c r="A685" s="359">
        <v>41864.0</v>
      </c>
      <c r="B685" s="354" t="s">
        <v>73</v>
      </c>
      <c r="C685" s="354" t="s">
        <v>197</v>
      </c>
      <c r="D685" s="796" t="s">
        <v>1355</v>
      </c>
      <c r="E685" s="321"/>
      <c r="F685" s="797"/>
      <c r="G685" s="798">
        <v>0.2</v>
      </c>
      <c r="H685" s="737"/>
      <c r="I685" s="365"/>
      <c r="J685" s="365"/>
      <c r="K685" s="365"/>
      <c r="L685" s="365"/>
      <c r="M685" s="365"/>
      <c r="N685" s="423"/>
      <c r="O685" s="423"/>
      <c r="P685" s="608"/>
      <c r="Q685" s="609">
        <v>3823.1</v>
      </c>
      <c r="R685" s="337"/>
      <c r="S685" s="321"/>
      <c r="T685" s="321"/>
      <c r="U685" s="354">
        <v>5.09</v>
      </c>
      <c r="V685" s="321"/>
    </row>
    <row r="686">
      <c r="A686" s="321"/>
      <c r="B686" s="354" t="s">
        <v>197</v>
      </c>
      <c r="C686" s="354" t="s">
        <v>630</v>
      </c>
      <c r="D686" s="823"/>
      <c r="E686" s="321"/>
      <c r="F686" s="797"/>
      <c r="G686" s="798">
        <v>1.7</v>
      </c>
      <c r="H686" s="737"/>
      <c r="I686" s="365"/>
      <c r="J686" s="365"/>
      <c r="K686" s="365"/>
      <c r="L686" s="365"/>
      <c r="M686" s="365"/>
      <c r="N686" s="595" t="s">
        <v>1222</v>
      </c>
      <c r="O686" s="595">
        <v>325.0</v>
      </c>
      <c r="P686" s="624" t="s">
        <v>1447</v>
      </c>
      <c r="Q686" s="609">
        <v>3824.8</v>
      </c>
      <c r="R686" s="337"/>
      <c r="S686" s="321"/>
      <c r="T686" s="321"/>
      <c r="U686" s="321"/>
      <c r="V686" s="321"/>
    </row>
    <row r="687">
      <c r="A687" s="321"/>
      <c r="B687" s="354" t="s">
        <v>630</v>
      </c>
      <c r="C687" s="354" t="s">
        <v>197</v>
      </c>
      <c r="D687" s="823"/>
      <c r="E687" s="321"/>
      <c r="F687" s="797"/>
      <c r="G687" s="798">
        <v>1.4</v>
      </c>
      <c r="H687" s="615" t="s">
        <v>1420</v>
      </c>
      <c r="I687" s="365"/>
      <c r="J687" s="365"/>
      <c r="K687" s="365"/>
      <c r="L687" s="365"/>
      <c r="M687" s="369" t="s">
        <v>1448</v>
      </c>
      <c r="N687" s="423"/>
      <c r="O687" s="423"/>
      <c r="P687" s="608"/>
      <c r="Q687" s="609">
        <v>3826.2</v>
      </c>
      <c r="R687" s="337"/>
      <c r="S687" s="321"/>
      <c r="T687" s="321"/>
      <c r="U687" s="321"/>
      <c r="V687" s="321"/>
    </row>
    <row r="688">
      <c r="A688" s="321"/>
      <c r="B688" s="354" t="s">
        <v>197</v>
      </c>
      <c r="C688" s="354" t="s">
        <v>73</v>
      </c>
      <c r="D688" s="823"/>
      <c r="E688" s="321"/>
      <c r="F688" s="797"/>
      <c r="G688" s="798">
        <v>0.2</v>
      </c>
      <c r="H688" s="615">
        <v>2497.5</v>
      </c>
      <c r="I688" s="365"/>
      <c r="J688" s="365"/>
      <c r="K688" s="365"/>
      <c r="L688" s="365"/>
      <c r="M688" s="369">
        <v>2497.5</v>
      </c>
      <c r="N688" s="423"/>
      <c r="O688" s="423"/>
      <c r="P688" s="608"/>
      <c r="Q688" s="609">
        <v>3826.4</v>
      </c>
      <c r="R688" s="337"/>
      <c r="S688" s="321"/>
      <c r="T688" s="321"/>
      <c r="U688" s="321"/>
      <c r="V688" s="321"/>
    </row>
    <row r="689">
      <c r="A689" s="359">
        <v>41865.0</v>
      </c>
      <c r="B689" s="354" t="s">
        <v>73</v>
      </c>
      <c r="C689" s="354" t="s">
        <v>517</v>
      </c>
      <c r="D689" s="796" t="s">
        <v>1449</v>
      </c>
      <c r="E689" s="321"/>
      <c r="F689" s="798">
        <v>0.2</v>
      </c>
      <c r="G689" s="797"/>
      <c r="H689" s="737"/>
      <c r="I689" s="365"/>
      <c r="J689" s="365"/>
      <c r="K689" s="365"/>
      <c r="L689" s="365"/>
      <c r="M689" s="365"/>
      <c r="N689" s="423"/>
      <c r="O689" s="423"/>
      <c r="P689" s="608"/>
      <c r="Q689" s="609">
        <v>3826.6</v>
      </c>
      <c r="R689" s="337"/>
      <c r="S689" s="321"/>
      <c r="T689" s="321"/>
      <c r="U689" s="321"/>
      <c r="V689" s="321"/>
    </row>
    <row r="690">
      <c r="A690" s="354" t="s">
        <v>1411</v>
      </c>
      <c r="B690" s="321"/>
      <c r="C690" s="321"/>
      <c r="D690" s="823"/>
      <c r="E690" s="321"/>
      <c r="F690" s="797"/>
      <c r="G690" s="797"/>
      <c r="H690" s="737"/>
      <c r="I690" s="365"/>
      <c r="J690" s="365"/>
      <c r="K690" s="365"/>
      <c r="L690" s="365"/>
      <c r="M690" s="365"/>
      <c r="N690" s="423"/>
      <c r="O690" s="423"/>
      <c r="P690" s="608"/>
      <c r="Q690" s="609">
        <v>3826.6</v>
      </c>
      <c r="R690" s="337"/>
      <c r="S690" s="321"/>
      <c r="T690" s="321"/>
      <c r="U690" s="321"/>
      <c r="V690" s="321"/>
    </row>
    <row r="691">
      <c r="A691" s="359">
        <v>41871.0</v>
      </c>
      <c r="B691" s="354" t="s">
        <v>517</v>
      </c>
      <c r="C691" s="354" t="s">
        <v>73</v>
      </c>
      <c r="D691" s="796" t="s">
        <v>1225</v>
      </c>
      <c r="E691" s="321"/>
      <c r="F691" s="798">
        <v>0.2</v>
      </c>
      <c r="G691" s="797"/>
      <c r="H691" s="737"/>
      <c r="I691" s="365"/>
      <c r="J691" s="365"/>
      <c r="K691" s="365"/>
      <c r="L691" s="365"/>
      <c r="M691" s="365"/>
      <c r="N691" s="423"/>
      <c r="O691" s="423"/>
      <c r="P691" s="608"/>
      <c r="Q691" s="609">
        <v>3826.8</v>
      </c>
      <c r="R691" s="337"/>
      <c r="S691" s="321"/>
      <c r="T691" s="321"/>
      <c r="U691" s="321"/>
      <c r="V691" s="321"/>
    </row>
    <row r="692">
      <c r="A692" s="359">
        <v>41871.0</v>
      </c>
      <c r="B692" s="354" t="s">
        <v>73</v>
      </c>
      <c r="C692" s="354" t="s">
        <v>197</v>
      </c>
      <c r="D692" s="796" t="s">
        <v>1355</v>
      </c>
      <c r="E692" s="321"/>
      <c r="F692" s="797"/>
      <c r="G692" s="798">
        <v>0.2</v>
      </c>
      <c r="H692" s="737"/>
      <c r="I692" s="365"/>
      <c r="J692" s="365"/>
      <c r="K692" s="365"/>
      <c r="L692" s="365"/>
      <c r="M692" s="365"/>
      <c r="N692" s="595" t="s">
        <v>1222</v>
      </c>
      <c r="O692" s="595">
        <v>325.0</v>
      </c>
      <c r="P692" s="624" t="s">
        <v>1450</v>
      </c>
      <c r="Q692" s="609">
        <v>3827.0</v>
      </c>
      <c r="R692" s="337"/>
      <c r="S692" s="321"/>
      <c r="T692" s="321"/>
      <c r="U692" s="321"/>
      <c r="V692" s="321"/>
    </row>
    <row r="693">
      <c r="A693" s="321"/>
      <c r="B693" s="354" t="s">
        <v>197</v>
      </c>
      <c r="C693" s="354" t="s">
        <v>630</v>
      </c>
      <c r="D693" s="823"/>
      <c r="E693" s="321"/>
      <c r="F693" s="797"/>
      <c r="G693" s="798">
        <v>1.6</v>
      </c>
      <c r="H693" s="737"/>
      <c r="I693" s="365"/>
      <c r="J693" s="365"/>
      <c r="K693" s="365"/>
      <c r="L693" s="365"/>
      <c r="M693" s="365"/>
      <c r="N693" s="423"/>
      <c r="O693" s="423"/>
      <c r="P693" s="608"/>
      <c r="Q693" s="609">
        <v>3828.6</v>
      </c>
      <c r="R693" s="337"/>
      <c r="S693" s="321"/>
      <c r="T693" s="321"/>
      <c r="U693" s="321"/>
      <c r="V693" s="321"/>
    </row>
    <row r="694">
      <c r="A694" s="321"/>
      <c r="B694" s="354" t="s">
        <v>630</v>
      </c>
      <c r="C694" s="354" t="s">
        <v>197</v>
      </c>
      <c r="D694" s="823"/>
      <c r="E694" s="321"/>
      <c r="F694" s="797"/>
      <c r="G694" s="798">
        <v>1.5</v>
      </c>
      <c r="H694" s="615" t="s">
        <v>1420</v>
      </c>
      <c r="I694" s="365"/>
      <c r="J694" s="365"/>
      <c r="K694" s="365"/>
      <c r="L694" s="365"/>
      <c r="M694" s="369" t="s">
        <v>1451</v>
      </c>
      <c r="N694" s="423"/>
      <c r="O694" s="423"/>
      <c r="P694" s="608"/>
      <c r="Q694" s="609">
        <v>3830.1</v>
      </c>
      <c r="R694" s="337"/>
      <c r="S694" s="321"/>
      <c r="T694" s="321"/>
      <c r="U694" s="321"/>
      <c r="V694" s="321"/>
    </row>
    <row r="695">
      <c r="A695" s="321"/>
      <c r="B695" s="354" t="s">
        <v>197</v>
      </c>
      <c r="C695" s="354" t="s">
        <v>73</v>
      </c>
      <c r="D695" s="823"/>
      <c r="E695" s="321"/>
      <c r="F695" s="797"/>
      <c r="G695" s="798">
        <v>0.2</v>
      </c>
      <c r="H695" s="615">
        <v>2497.5</v>
      </c>
      <c r="I695" s="365"/>
      <c r="J695" s="365"/>
      <c r="K695" s="365"/>
      <c r="L695" s="365"/>
      <c r="M695" s="369">
        <v>2497.5</v>
      </c>
      <c r="N695" s="423"/>
      <c r="O695" s="423"/>
      <c r="P695" s="608"/>
      <c r="Q695" s="609">
        <v>3830.3</v>
      </c>
      <c r="R695" s="337"/>
      <c r="S695" s="321"/>
      <c r="T695" s="321"/>
      <c r="U695" s="321"/>
      <c r="V695" s="321"/>
    </row>
    <row r="696">
      <c r="A696" s="359">
        <v>41872.0</v>
      </c>
      <c r="B696" s="354" t="s">
        <v>73</v>
      </c>
      <c r="C696" s="354" t="s">
        <v>197</v>
      </c>
      <c r="D696" s="796" t="s">
        <v>1452</v>
      </c>
      <c r="E696" s="321"/>
      <c r="F696" s="797"/>
      <c r="G696" s="798">
        <v>0.4</v>
      </c>
      <c r="H696" s="737"/>
      <c r="I696" s="365"/>
      <c r="J696" s="365"/>
      <c r="K696" s="365"/>
      <c r="L696" s="365"/>
      <c r="M696" s="365"/>
      <c r="N696" s="595" t="s">
        <v>1233</v>
      </c>
      <c r="O696" s="595">
        <v>325.0</v>
      </c>
      <c r="P696" s="624" t="s">
        <v>1453</v>
      </c>
      <c r="Q696" s="609">
        <v>3830.7</v>
      </c>
      <c r="R696" s="625">
        <v>86.1</v>
      </c>
      <c r="S696" s="354">
        <v>552.99</v>
      </c>
      <c r="T696" s="354">
        <v>6.42</v>
      </c>
      <c r="U696" s="354">
        <v>5.09</v>
      </c>
      <c r="V696" s="824">
        <v>114.74</v>
      </c>
    </row>
    <row r="697">
      <c r="A697" s="321"/>
      <c r="B697" s="354" t="s">
        <v>197</v>
      </c>
      <c r="C697" s="354" t="s">
        <v>630</v>
      </c>
      <c r="D697" s="823"/>
      <c r="E697" s="321"/>
      <c r="F697" s="797"/>
      <c r="G697" s="798">
        <v>1.8</v>
      </c>
      <c r="H697" s="737"/>
      <c r="I697" s="365"/>
      <c r="J697" s="365"/>
      <c r="K697" s="365"/>
      <c r="L697" s="365"/>
      <c r="M697" s="365"/>
      <c r="N697" s="423"/>
      <c r="O697" s="423"/>
      <c r="P697" s="608"/>
      <c r="Q697" s="609">
        <v>3832.5</v>
      </c>
      <c r="R697" s="337"/>
      <c r="S697" s="321"/>
      <c r="T697" s="321"/>
      <c r="U697" s="321"/>
      <c r="V697" s="321"/>
    </row>
    <row r="698">
      <c r="A698" s="321"/>
      <c r="B698" s="354" t="s">
        <v>630</v>
      </c>
      <c r="C698" s="354" t="s">
        <v>197</v>
      </c>
      <c r="D698" s="823"/>
      <c r="E698" s="321"/>
      <c r="F698" s="797"/>
      <c r="G698" s="798">
        <v>1.4</v>
      </c>
      <c r="H698" s="615" t="s">
        <v>1443</v>
      </c>
      <c r="I698" s="365"/>
      <c r="J698" s="365"/>
      <c r="K698" s="365"/>
      <c r="L698" s="365"/>
      <c r="M698" s="369" t="s">
        <v>1454</v>
      </c>
      <c r="N698" s="423"/>
      <c r="O698" s="423"/>
      <c r="P698" s="608"/>
      <c r="Q698" s="609">
        <v>3833.9</v>
      </c>
      <c r="R698" s="337"/>
      <c r="S698" s="321"/>
      <c r="T698" s="321"/>
      <c r="U698" s="321"/>
      <c r="V698" s="321"/>
    </row>
    <row r="699">
      <c r="A699" s="321"/>
      <c r="B699" s="354" t="s">
        <v>197</v>
      </c>
      <c r="C699" s="354" t="s">
        <v>73</v>
      </c>
      <c r="D699" s="823"/>
      <c r="E699" s="321"/>
      <c r="F699" s="797"/>
      <c r="G699" s="798">
        <v>0.1</v>
      </c>
      <c r="H699" s="615">
        <v>2632.5</v>
      </c>
      <c r="I699" s="369">
        <v>30.0</v>
      </c>
      <c r="J699" s="365"/>
      <c r="K699" s="365"/>
      <c r="L699" s="365"/>
      <c r="M699" s="369">
        <v>2662.0</v>
      </c>
      <c r="N699" s="423"/>
      <c r="O699" s="423"/>
      <c r="P699" s="608"/>
      <c r="Q699" s="609">
        <v>3834.0</v>
      </c>
      <c r="R699" s="337"/>
      <c r="S699" s="321"/>
      <c r="T699" s="321"/>
      <c r="U699" s="321"/>
      <c r="V699" s="321"/>
    </row>
    <row r="700">
      <c r="A700" s="359">
        <v>41873.0</v>
      </c>
      <c r="B700" s="354" t="s">
        <v>73</v>
      </c>
      <c r="C700" s="354" t="s">
        <v>197</v>
      </c>
      <c r="D700" s="796" t="s">
        <v>1355</v>
      </c>
      <c r="E700" s="321"/>
      <c r="F700" s="797"/>
      <c r="G700" s="798">
        <v>0.3</v>
      </c>
      <c r="H700" s="737"/>
      <c r="I700" s="365"/>
      <c r="J700" s="365"/>
      <c r="K700" s="365"/>
      <c r="L700" s="365"/>
      <c r="M700" s="365"/>
      <c r="N700" s="595" t="s">
        <v>1222</v>
      </c>
      <c r="O700" s="595">
        <v>325.0</v>
      </c>
      <c r="P700" s="624" t="s">
        <v>1455</v>
      </c>
      <c r="Q700" s="609">
        <v>3834.3</v>
      </c>
      <c r="R700" s="337"/>
      <c r="S700" s="321"/>
      <c r="T700" s="321"/>
      <c r="U700" s="321"/>
      <c r="V700" s="321"/>
    </row>
    <row r="701">
      <c r="A701" s="321"/>
      <c r="B701" s="354" t="s">
        <v>197</v>
      </c>
      <c r="C701" s="354" t="s">
        <v>630</v>
      </c>
      <c r="D701" s="823"/>
      <c r="E701" s="321"/>
      <c r="F701" s="797"/>
      <c r="G701" s="798">
        <v>1.8</v>
      </c>
      <c r="H701" s="737"/>
      <c r="I701" s="365"/>
      <c r="J701" s="365"/>
      <c r="K701" s="365"/>
      <c r="L701" s="365"/>
      <c r="M701" s="365"/>
      <c r="N701" s="423"/>
      <c r="O701" s="423"/>
      <c r="P701" s="608"/>
      <c r="Q701" s="609">
        <v>3836.1</v>
      </c>
      <c r="R701" s="337"/>
      <c r="S701" s="321"/>
      <c r="T701" s="321"/>
      <c r="U701" s="321"/>
      <c r="V701" s="321"/>
    </row>
    <row r="702">
      <c r="A702" s="321"/>
      <c r="B702" s="354" t="s">
        <v>630</v>
      </c>
      <c r="C702" s="354" t="s">
        <v>197</v>
      </c>
      <c r="D702" s="823"/>
      <c r="E702" s="321"/>
      <c r="F702" s="797"/>
      <c r="G702" s="798">
        <v>1.4</v>
      </c>
      <c r="H702" s="615" t="s">
        <v>1443</v>
      </c>
      <c r="I702" s="365"/>
      <c r="J702" s="365"/>
      <c r="K702" s="365"/>
      <c r="L702" s="365"/>
      <c r="M702" s="369" t="s">
        <v>1456</v>
      </c>
      <c r="N702" s="423"/>
      <c r="O702" s="423"/>
      <c r="P702" s="608"/>
      <c r="Q702" s="609">
        <v>3837.5</v>
      </c>
      <c r="R702" s="337"/>
      <c r="S702" s="321"/>
      <c r="T702" s="321"/>
      <c r="U702" s="321"/>
      <c r="V702" s="321"/>
    </row>
    <row r="703">
      <c r="A703" s="321"/>
      <c r="B703" s="354" t="s">
        <v>197</v>
      </c>
      <c r="C703" s="354" t="s">
        <v>73</v>
      </c>
      <c r="D703" s="823"/>
      <c r="E703" s="321"/>
      <c r="F703" s="797"/>
      <c r="G703" s="798">
        <v>0.2</v>
      </c>
      <c r="H703" s="615">
        <v>2632.5</v>
      </c>
      <c r="I703" s="365"/>
      <c r="J703" s="365"/>
      <c r="K703" s="365"/>
      <c r="L703" s="365"/>
      <c r="M703" s="369">
        <v>2632.5</v>
      </c>
      <c r="N703" s="423"/>
      <c r="O703" s="423"/>
      <c r="P703" s="608"/>
      <c r="Q703" s="609">
        <v>3837.7</v>
      </c>
      <c r="R703" s="337"/>
      <c r="S703" s="321"/>
      <c r="T703" s="321"/>
      <c r="U703" s="321"/>
      <c r="V703" s="321"/>
    </row>
    <row r="704">
      <c r="A704" s="359">
        <v>41874.0</v>
      </c>
      <c r="B704" s="354" t="s">
        <v>73</v>
      </c>
      <c r="C704" s="354" t="s">
        <v>1457</v>
      </c>
      <c r="D704" s="796" t="s">
        <v>1278</v>
      </c>
      <c r="E704" s="321"/>
      <c r="F704" s="797"/>
      <c r="G704" s="798">
        <v>0.8</v>
      </c>
      <c r="H704" s="737"/>
      <c r="I704" s="365"/>
      <c r="J704" s="365"/>
      <c r="K704" s="365"/>
      <c r="L704" s="365"/>
      <c r="M704" s="365"/>
      <c r="N704" s="595" t="s">
        <v>1219</v>
      </c>
      <c r="O704" s="423"/>
      <c r="P704" s="624" t="s">
        <v>1458</v>
      </c>
      <c r="Q704" s="609">
        <v>3838.5</v>
      </c>
      <c r="R704" s="337"/>
      <c r="S704" s="321"/>
      <c r="T704" s="321"/>
      <c r="U704" s="321"/>
      <c r="V704" s="321"/>
    </row>
    <row r="705">
      <c r="A705" s="321"/>
      <c r="B705" s="354" t="s">
        <v>1457</v>
      </c>
      <c r="C705" s="354" t="s">
        <v>524</v>
      </c>
      <c r="D705" s="823"/>
      <c r="E705" s="321"/>
      <c r="F705" s="797"/>
      <c r="G705" s="798">
        <v>0.8</v>
      </c>
      <c r="H705" s="737"/>
      <c r="I705" s="365"/>
      <c r="J705" s="365"/>
      <c r="K705" s="365"/>
      <c r="L705" s="365"/>
      <c r="M705" s="365"/>
      <c r="N705" s="423"/>
      <c r="O705" s="423"/>
      <c r="P705" s="608"/>
      <c r="Q705" s="609">
        <v>3839.3</v>
      </c>
      <c r="R705" s="337"/>
      <c r="S705" s="321"/>
      <c r="T705" s="321"/>
      <c r="U705" s="321"/>
      <c r="V705" s="321"/>
    </row>
    <row r="706">
      <c r="A706" s="321"/>
      <c r="B706" s="354" t="s">
        <v>524</v>
      </c>
      <c r="C706" s="354" t="s">
        <v>1459</v>
      </c>
      <c r="D706" s="796" t="s">
        <v>1460</v>
      </c>
      <c r="E706" s="321"/>
      <c r="F706" s="797"/>
      <c r="G706" s="798">
        <v>1.7</v>
      </c>
      <c r="H706" s="737"/>
      <c r="I706" s="365"/>
      <c r="J706" s="369" t="s">
        <v>1461</v>
      </c>
      <c r="K706" s="365"/>
      <c r="L706" s="365"/>
      <c r="M706" s="365"/>
      <c r="N706" s="423"/>
      <c r="O706" s="423"/>
      <c r="P706" s="608"/>
      <c r="Q706" s="609">
        <v>3841.0</v>
      </c>
      <c r="R706" s="625">
        <v>50.0</v>
      </c>
      <c r="S706" s="354">
        <v>300.0</v>
      </c>
      <c r="T706" s="354">
        <v>6.0</v>
      </c>
      <c r="U706" s="354">
        <v>5.09</v>
      </c>
      <c r="V706" s="697">
        <v>45.5</v>
      </c>
    </row>
    <row r="707">
      <c r="A707" s="321"/>
      <c r="B707" s="354" t="s">
        <v>1459</v>
      </c>
      <c r="C707" s="354" t="s">
        <v>727</v>
      </c>
      <c r="D707" s="823"/>
      <c r="E707" s="321"/>
      <c r="F707" s="797"/>
      <c r="G707" s="798">
        <v>0.3</v>
      </c>
      <c r="H707" s="615" t="s">
        <v>1462</v>
      </c>
      <c r="I707" s="365"/>
      <c r="J707" s="365"/>
      <c r="K707" s="369">
        <v>7.0</v>
      </c>
      <c r="L707" s="365"/>
      <c r="M707" s="369" t="s">
        <v>1463</v>
      </c>
      <c r="N707" s="423"/>
      <c r="O707" s="423"/>
      <c r="P707" s="608"/>
      <c r="Q707" s="609">
        <v>3841.3</v>
      </c>
      <c r="R707" s="337"/>
      <c r="S707" s="321"/>
      <c r="T707" s="354" t="s">
        <v>1464</v>
      </c>
      <c r="U707" s="321"/>
      <c r="V707" s="321"/>
    </row>
    <row r="708">
      <c r="A708" s="321"/>
      <c r="B708" s="354" t="s">
        <v>727</v>
      </c>
      <c r="C708" s="354" t="s">
        <v>73</v>
      </c>
      <c r="D708" s="823"/>
      <c r="E708" s="321"/>
      <c r="F708" s="797"/>
      <c r="G708" s="798">
        <v>1.5</v>
      </c>
      <c r="H708" s="615">
        <v>3712.5</v>
      </c>
      <c r="I708" s="369">
        <v>50.0</v>
      </c>
      <c r="J708" s="369">
        <v>200.0</v>
      </c>
      <c r="K708" s="365"/>
      <c r="L708" s="365"/>
      <c r="M708" s="369">
        <v>3969.5</v>
      </c>
      <c r="N708" s="423"/>
      <c r="O708" s="423"/>
      <c r="P708" s="608"/>
      <c r="Q708" s="609">
        <v>3842.8</v>
      </c>
      <c r="R708" s="337"/>
      <c r="S708" s="321"/>
      <c r="T708" s="321"/>
      <c r="U708" s="321"/>
      <c r="V708" s="321"/>
    </row>
    <row r="709">
      <c r="A709" s="359">
        <v>41876.0</v>
      </c>
      <c r="B709" s="354" t="s">
        <v>73</v>
      </c>
      <c r="C709" s="354" t="s">
        <v>524</v>
      </c>
      <c r="D709" s="796" t="s">
        <v>1278</v>
      </c>
      <c r="E709" s="321"/>
      <c r="F709" s="797"/>
      <c r="G709" s="798">
        <v>0.2</v>
      </c>
      <c r="H709" s="737"/>
      <c r="I709" s="365"/>
      <c r="J709" s="365"/>
      <c r="K709" s="365"/>
      <c r="L709" s="365"/>
      <c r="M709" s="365"/>
      <c r="N709" s="595" t="s">
        <v>1219</v>
      </c>
      <c r="O709" s="423"/>
      <c r="P709" s="624" t="s">
        <v>1465</v>
      </c>
      <c r="Q709" s="609">
        <v>3843.0</v>
      </c>
      <c r="R709" s="337"/>
      <c r="S709" s="321"/>
      <c r="T709" s="321"/>
      <c r="U709" s="321"/>
      <c r="V709" s="321"/>
    </row>
    <row r="710">
      <c r="A710" s="321"/>
      <c r="B710" s="354" t="s">
        <v>524</v>
      </c>
      <c r="C710" s="354" t="s">
        <v>727</v>
      </c>
      <c r="D710" s="823"/>
      <c r="E710" s="321"/>
      <c r="F710" s="797"/>
      <c r="G710" s="798">
        <v>1.6</v>
      </c>
      <c r="H710" s="615" t="s">
        <v>1427</v>
      </c>
      <c r="I710" s="365"/>
      <c r="J710" s="365"/>
      <c r="K710" s="365"/>
      <c r="L710" s="365"/>
      <c r="M710" s="369" t="s">
        <v>1466</v>
      </c>
      <c r="N710" s="423"/>
      <c r="O710" s="423"/>
      <c r="P710" s="608"/>
      <c r="Q710" s="609">
        <v>3844.6</v>
      </c>
      <c r="R710" s="337"/>
      <c r="S710" s="321"/>
      <c r="T710" s="321"/>
      <c r="U710" s="321"/>
      <c r="V710" s="321"/>
    </row>
    <row r="711">
      <c r="A711" s="321"/>
      <c r="B711" s="354" t="s">
        <v>727</v>
      </c>
      <c r="C711" s="354" t="s">
        <v>73</v>
      </c>
      <c r="D711" s="823"/>
      <c r="E711" s="321"/>
      <c r="F711" s="797"/>
      <c r="G711" s="798">
        <v>1.6</v>
      </c>
      <c r="H711" s="615">
        <v>2430.0</v>
      </c>
      <c r="I711" s="365"/>
      <c r="J711" s="365"/>
      <c r="K711" s="369">
        <v>47.0</v>
      </c>
      <c r="L711" s="365"/>
      <c r="M711" s="369">
        <v>2477.0</v>
      </c>
      <c r="N711" s="423"/>
      <c r="O711" s="423"/>
      <c r="P711" s="608"/>
      <c r="Q711" s="609">
        <v>3846.2</v>
      </c>
      <c r="R711" s="337"/>
      <c r="S711" s="321"/>
      <c r="T711" s="321"/>
      <c r="U711" s="321"/>
      <c r="V711" s="321"/>
    </row>
    <row r="712">
      <c r="A712" s="359">
        <v>41877.0</v>
      </c>
      <c r="B712" s="354" t="s">
        <v>73</v>
      </c>
      <c r="C712" s="354" t="s">
        <v>197</v>
      </c>
      <c r="D712" s="796" t="s">
        <v>1355</v>
      </c>
      <c r="E712" s="321"/>
      <c r="F712" s="797"/>
      <c r="G712" s="798">
        <v>0.2</v>
      </c>
      <c r="H712" s="737"/>
      <c r="I712" s="365"/>
      <c r="J712" s="365"/>
      <c r="K712" s="365"/>
      <c r="L712" s="365"/>
      <c r="M712" s="365"/>
      <c r="N712" s="595" t="s">
        <v>1222</v>
      </c>
      <c r="O712" s="595">
        <v>325.0</v>
      </c>
      <c r="P712" s="624" t="s">
        <v>1467</v>
      </c>
      <c r="Q712" s="609">
        <v>3846.4</v>
      </c>
      <c r="R712" s="337"/>
      <c r="S712" s="321"/>
      <c r="T712" s="321"/>
      <c r="U712" s="321"/>
      <c r="V712" s="321"/>
    </row>
    <row r="713">
      <c r="A713" s="321"/>
      <c r="B713" s="354" t="s">
        <v>197</v>
      </c>
      <c r="C713" s="354" t="s">
        <v>630</v>
      </c>
      <c r="D713" s="823"/>
      <c r="E713" s="321"/>
      <c r="F713" s="797"/>
      <c r="G713" s="798">
        <v>1.5</v>
      </c>
      <c r="H713" s="737"/>
      <c r="I713" s="365"/>
      <c r="J713" s="365"/>
      <c r="K713" s="365"/>
      <c r="L713" s="365"/>
      <c r="M713" s="365"/>
      <c r="N713" s="423"/>
      <c r="O713" s="423"/>
      <c r="P713" s="608"/>
      <c r="Q713" s="609">
        <v>3847.9</v>
      </c>
      <c r="R713" s="337"/>
      <c r="S713" s="321"/>
      <c r="T713" s="321"/>
      <c r="U713" s="321"/>
      <c r="V713" s="321"/>
    </row>
    <row r="714">
      <c r="A714" s="321"/>
      <c r="B714" s="354" t="s">
        <v>630</v>
      </c>
      <c r="C714" s="354" t="s">
        <v>197</v>
      </c>
      <c r="D714" s="823"/>
      <c r="E714" s="321"/>
      <c r="F714" s="797"/>
      <c r="G714" s="798">
        <v>1.5</v>
      </c>
      <c r="H714" s="615" t="s">
        <v>1420</v>
      </c>
      <c r="I714" s="365"/>
      <c r="J714" s="365"/>
      <c r="K714" s="365"/>
      <c r="L714" s="365"/>
      <c r="M714" s="369" t="s">
        <v>1468</v>
      </c>
      <c r="N714" s="423"/>
      <c r="O714" s="423"/>
      <c r="P714" s="608"/>
      <c r="Q714" s="609">
        <v>3849.4</v>
      </c>
      <c r="R714" s="337"/>
      <c r="S714" s="321"/>
      <c r="T714" s="321"/>
      <c r="U714" s="321"/>
      <c r="V714" s="321"/>
    </row>
    <row r="715">
      <c r="A715" s="321"/>
      <c r="B715" s="354" t="s">
        <v>197</v>
      </c>
      <c r="C715" s="354" t="s">
        <v>73</v>
      </c>
      <c r="D715" s="823"/>
      <c r="E715" s="321"/>
      <c r="F715" s="797"/>
      <c r="G715" s="798">
        <v>0.3</v>
      </c>
      <c r="H715" s="615">
        <v>2497.5</v>
      </c>
      <c r="I715" s="365"/>
      <c r="J715" s="365"/>
      <c r="K715" s="365"/>
      <c r="L715" s="365"/>
      <c r="M715" s="369">
        <v>2497.5</v>
      </c>
      <c r="N715" s="423"/>
      <c r="O715" s="423"/>
      <c r="P715" s="608"/>
      <c r="Q715" s="609">
        <v>3849.7</v>
      </c>
      <c r="R715" s="337"/>
      <c r="S715" s="321"/>
      <c r="T715" s="321"/>
      <c r="U715" s="321"/>
      <c r="V715" s="321"/>
    </row>
    <row r="716">
      <c r="A716" s="359">
        <v>41879.0</v>
      </c>
      <c r="B716" s="354" t="s">
        <v>73</v>
      </c>
      <c r="C716" s="354" t="s">
        <v>552</v>
      </c>
      <c r="D716" s="796" t="s">
        <v>1469</v>
      </c>
      <c r="E716" s="321"/>
      <c r="F716" s="797"/>
      <c r="G716" s="798">
        <v>0.7</v>
      </c>
      <c r="H716" s="737"/>
      <c r="I716" s="365"/>
      <c r="J716" s="365"/>
      <c r="K716" s="365"/>
      <c r="L716" s="365"/>
      <c r="M716" s="365"/>
      <c r="N716" s="595" t="s">
        <v>1222</v>
      </c>
      <c r="O716" s="595">
        <v>325.0</v>
      </c>
      <c r="P716" s="624" t="s">
        <v>1470</v>
      </c>
      <c r="Q716" s="609">
        <v>3850.4</v>
      </c>
      <c r="R716" s="337"/>
      <c r="S716" s="321"/>
      <c r="T716" s="321"/>
      <c r="U716" s="321"/>
      <c r="V716" s="321"/>
    </row>
    <row r="717">
      <c r="A717" s="321"/>
      <c r="B717" s="354" t="s">
        <v>552</v>
      </c>
      <c r="C717" s="354" t="s">
        <v>727</v>
      </c>
      <c r="D717" s="823"/>
      <c r="E717" s="321"/>
      <c r="F717" s="797"/>
      <c r="G717" s="798">
        <v>1.7</v>
      </c>
      <c r="H717" s="615" t="s">
        <v>1471</v>
      </c>
      <c r="I717" s="365"/>
      <c r="J717" s="365"/>
      <c r="K717" s="365"/>
      <c r="L717" s="365"/>
      <c r="M717" s="369" t="s">
        <v>1472</v>
      </c>
      <c r="N717" s="423"/>
      <c r="O717" s="423"/>
      <c r="P717" s="608"/>
      <c r="Q717" s="609">
        <v>3852.1</v>
      </c>
      <c r="R717" s="337"/>
      <c r="S717" s="321"/>
      <c r="T717" s="321"/>
      <c r="U717" s="321"/>
      <c r="V717" s="321"/>
    </row>
    <row r="718">
      <c r="A718" s="321"/>
      <c r="B718" s="354" t="s">
        <v>727</v>
      </c>
      <c r="C718" s="354" t="s">
        <v>73</v>
      </c>
      <c r="D718" s="823"/>
      <c r="E718" s="321"/>
      <c r="F718" s="797"/>
      <c r="G718" s="798">
        <v>1.4</v>
      </c>
      <c r="H718" s="615">
        <v>2700.0</v>
      </c>
      <c r="I718" s="365"/>
      <c r="J718" s="365"/>
      <c r="K718" s="369">
        <v>47.0</v>
      </c>
      <c r="L718" s="365"/>
      <c r="M718" s="369">
        <v>2747.0</v>
      </c>
      <c r="N718" s="423"/>
      <c r="O718" s="423"/>
      <c r="P718" s="608"/>
      <c r="Q718" s="609">
        <v>3853.5</v>
      </c>
      <c r="R718" s="337"/>
      <c r="S718" s="321"/>
      <c r="T718" s="321"/>
      <c r="U718" s="321"/>
      <c r="V718" s="321"/>
    </row>
    <row r="719">
      <c r="A719" s="354" t="s">
        <v>1473</v>
      </c>
      <c r="B719" s="321"/>
      <c r="C719" s="321"/>
      <c r="D719" s="823"/>
      <c r="E719" s="321"/>
      <c r="F719" s="797"/>
      <c r="G719" s="797"/>
      <c r="H719" s="737"/>
      <c r="I719" s="365"/>
      <c r="J719" s="365"/>
      <c r="K719" s="365"/>
      <c r="L719" s="365"/>
      <c r="M719" s="365"/>
      <c r="N719" s="423"/>
      <c r="O719" s="423"/>
      <c r="P719" s="608"/>
      <c r="Q719" s="609">
        <v>3853.5</v>
      </c>
      <c r="R719" s="337"/>
      <c r="S719" s="321"/>
      <c r="T719" s="321"/>
      <c r="U719" s="321"/>
      <c r="V719" s="321"/>
    </row>
    <row r="720">
      <c r="A720" s="827">
        <v>41890.0</v>
      </c>
      <c r="B720" s="828" t="s">
        <v>73</v>
      </c>
      <c r="C720" s="828" t="s">
        <v>527</v>
      </c>
      <c r="D720" s="828" t="s">
        <v>1474</v>
      </c>
      <c r="E720" s="829"/>
      <c r="F720" s="829"/>
      <c r="G720" s="830">
        <v>0.9</v>
      </c>
      <c r="H720" s="831"/>
      <c r="I720" s="831"/>
      <c r="J720" s="831"/>
      <c r="K720" s="831"/>
      <c r="L720" s="831"/>
      <c r="M720" s="831"/>
      <c r="N720" s="832" t="s">
        <v>1219</v>
      </c>
      <c r="O720" s="832">
        <v>275.0</v>
      </c>
      <c r="P720" s="833" t="s">
        <v>1475</v>
      </c>
      <c r="Q720" s="834">
        <f>Q718+F720+G720</f>
        <v>3854.4</v>
      </c>
      <c r="R720" s="835"/>
      <c r="S720" s="831"/>
      <c r="T720" s="831"/>
      <c r="U720" s="831"/>
      <c r="V720" s="831"/>
    </row>
    <row r="721">
      <c r="A721" s="836"/>
      <c r="B721" s="828" t="s">
        <v>527</v>
      </c>
      <c r="C721" s="828" t="s">
        <v>197</v>
      </c>
      <c r="D721" s="828" t="s">
        <v>1476</v>
      </c>
      <c r="E721" s="829"/>
      <c r="F721" s="829"/>
      <c r="G721" s="830">
        <v>1.1</v>
      </c>
      <c r="H721" s="831"/>
      <c r="I721" s="831"/>
      <c r="J721" s="837" t="s">
        <v>1477</v>
      </c>
      <c r="K721" s="831"/>
      <c r="L721" s="831"/>
      <c r="M721" s="837" t="s">
        <v>1478</v>
      </c>
      <c r="N721" s="838" t="s">
        <v>1378</v>
      </c>
      <c r="O721" s="838">
        <v>325.0</v>
      </c>
      <c r="P721" s="833" t="s">
        <v>1479</v>
      </c>
      <c r="Q721" s="834">
        <f t="shared" ref="Q721:Q847" si="26">Q720+F721+G721</f>
        <v>3855.5</v>
      </c>
      <c r="R721" s="835"/>
      <c r="S721" s="831"/>
      <c r="T721" s="831"/>
      <c r="U721" s="831"/>
      <c r="V721" s="831"/>
    </row>
    <row r="722">
      <c r="A722" s="836"/>
      <c r="B722" s="828" t="s">
        <v>197</v>
      </c>
      <c r="C722" s="828" t="s">
        <v>73</v>
      </c>
      <c r="D722" s="836"/>
      <c r="E722" s="836"/>
      <c r="F722" s="829"/>
      <c r="G722" s="830">
        <v>0.2</v>
      </c>
      <c r="H722" s="837">
        <v>1535.0</v>
      </c>
      <c r="I722" s="831"/>
      <c r="J722" s="831"/>
      <c r="K722" s="831"/>
      <c r="L722" s="837">
        <v>300.0</v>
      </c>
      <c r="M722" s="837">
        <v>1835.0</v>
      </c>
      <c r="N722" s="839"/>
      <c r="O722" s="839"/>
      <c r="P722" s="840"/>
      <c r="Q722" s="834">
        <f t="shared" si="26"/>
        <v>3855.7</v>
      </c>
      <c r="R722" s="835"/>
      <c r="S722" s="831"/>
      <c r="T722" s="831"/>
      <c r="U722" s="831"/>
      <c r="V722" s="831"/>
    </row>
    <row r="723">
      <c r="A723" s="841">
        <v>41890.0</v>
      </c>
      <c r="B723" s="842" t="s">
        <v>73</v>
      </c>
      <c r="C723" s="842" t="s">
        <v>517</v>
      </c>
      <c r="D723" s="842" t="s">
        <v>1480</v>
      </c>
      <c r="E723" s="843"/>
      <c r="F723" s="844">
        <v>0.2</v>
      </c>
      <c r="G723" s="845"/>
      <c r="H723" s="843"/>
      <c r="I723" s="843"/>
      <c r="J723" s="843"/>
      <c r="K723" s="843"/>
      <c r="L723" s="843"/>
      <c r="M723" s="843"/>
      <c r="N723" s="839"/>
      <c r="O723" s="839"/>
      <c r="P723" s="840"/>
      <c r="Q723" s="834">
        <f t="shared" si="26"/>
        <v>3855.9</v>
      </c>
      <c r="R723" s="835"/>
      <c r="S723" s="831"/>
      <c r="T723" s="831"/>
      <c r="U723" s="831"/>
      <c r="V723" s="831"/>
    </row>
    <row r="724">
      <c r="A724" s="843"/>
      <c r="B724" s="842" t="s">
        <v>517</v>
      </c>
      <c r="C724" s="842" t="s">
        <v>73</v>
      </c>
      <c r="D724" s="843"/>
      <c r="E724" s="843"/>
      <c r="F724" s="844">
        <v>0.5</v>
      </c>
      <c r="G724" s="845"/>
      <c r="H724" s="843"/>
      <c r="I724" s="843"/>
      <c r="J724" s="843"/>
      <c r="K724" s="843"/>
      <c r="L724" s="843"/>
      <c r="M724" s="843"/>
      <c r="N724" s="839"/>
      <c r="O724" s="839"/>
      <c r="P724" s="840"/>
      <c r="Q724" s="834">
        <f t="shared" si="26"/>
        <v>3856.4</v>
      </c>
      <c r="R724" s="835"/>
      <c r="S724" s="831"/>
      <c r="T724" s="831"/>
      <c r="U724" s="831"/>
      <c r="V724" s="831"/>
    </row>
    <row r="725">
      <c r="A725" s="827">
        <v>41890.0</v>
      </c>
      <c r="B725" s="828" t="s">
        <v>73</v>
      </c>
      <c r="C725" s="828" t="s">
        <v>197</v>
      </c>
      <c r="D725" s="828" t="s">
        <v>1355</v>
      </c>
      <c r="E725" s="836"/>
      <c r="F725" s="829"/>
      <c r="G725" s="830">
        <v>0.3</v>
      </c>
      <c r="H725" s="831"/>
      <c r="I725" s="831"/>
      <c r="J725" s="831"/>
      <c r="K725" s="831"/>
      <c r="L725" s="831"/>
      <c r="M725" s="831"/>
      <c r="N725" s="846" t="s">
        <v>1222</v>
      </c>
      <c r="O725" s="847">
        <v>325.0</v>
      </c>
      <c r="P725" s="833" t="s">
        <v>1481</v>
      </c>
      <c r="Q725" s="834">
        <f t="shared" si="26"/>
        <v>3856.7</v>
      </c>
      <c r="R725" s="835"/>
      <c r="S725" s="831"/>
      <c r="T725" s="831"/>
      <c r="U725" s="831"/>
      <c r="V725" s="831"/>
    </row>
    <row r="726">
      <c r="A726" s="836"/>
      <c r="B726" s="676" t="s">
        <v>197</v>
      </c>
      <c r="C726" s="676" t="s">
        <v>630</v>
      </c>
      <c r="D726" s="242"/>
      <c r="E726" s="836"/>
      <c r="F726" s="829"/>
      <c r="G726" s="830">
        <v>1.5</v>
      </c>
      <c r="H726" s="831"/>
      <c r="I726" s="831"/>
      <c r="J726" s="831"/>
      <c r="K726" s="831"/>
      <c r="L726" s="831"/>
      <c r="M726" s="831"/>
      <c r="N726" s="839"/>
      <c r="O726" s="839"/>
      <c r="P726" s="840"/>
      <c r="Q726" s="834">
        <f t="shared" si="26"/>
        <v>3858.2</v>
      </c>
      <c r="R726" s="848">
        <v>30.0</v>
      </c>
      <c r="S726" s="837">
        <v>192.67</v>
      </c>
      <c r="T726" s="849">
        <f>S726/R726</f>
        <v>6.422333333</v>
      </c>
      <c r="U726" s="837">
        <v>5.09</v>
      </c>
      <c r="V726" s="849">
        <f>(T726-U726)*R726</f>
        <v>39.97</v>
      </c>
    </row>
    <row r="727">
      <c r="A727" s="836"/>
      <c r="B727" s="828" t="s">
        <v>630</v>
      </c>
      <c r="C727" s="828" t="s">
        <v>197</v>
      </c>
      <c r="D727" s="836"/>
      <c r="E727" s="836"/>
      <c r="F727" s="829"/>
      <c r="G727" s="830">
        <v>1.6</v>
      </c>
      <c r="H727" s="837" t="s">
        <v>1443</v>
      </c>
      <c r="I727" s="831"/>
      <c r="J727" s="831"/>
      <c r="K727" s="831"/>
      <c r="L727" s="831"/>
      <c r="M727" s="837" t="s">
        <v>1482</v>
      </c>
      <c r="N727" s="839"/>
      <c r="O727" s="839"/>
      <c r="P727" s="840"/>
      <c r="Q727" s="834">
        <f t="shared" si="26"/>
        <v>3859.8</v>
      </c>
      <c r="R727" s="835"/>
      <c r="S727" s="831"/>
      <c r="T727" s="831"/>
      <c r="U727" s="831"/>
      <c r="V727" s="831"/>
    </row>
    <row r="728">
      <c r="A728" s="836"/>
      <c r="B728" s="828" t="s">
        <v>197</v>
      </c>
      <c r="C728" s="828" t="s">
        <v>73</v>
      </c>
      <c r="D728" s="836"/>
      <c r="E728" s="836"/>
      <c r="F728" s="829"/>
      <c r="G728" s="830">
        <v>0.3</v>
      </c>
      <c r="H728" s="837">
        <v>2632.5</v>
      </c>
      <c r="I728" s="837">
        <v>40.0</v>
      </c>
      <c r="J728" s="831"/>
      <c r="K728" s="831"/>
      <c r="L728" s="831"/>
      <c r="M728" s="837">
        <v>2672.5</v>
      </c>
      <c r="N728" s="839"/>
      <c r="O728" s="839"/>
      <c r="P728" s="840"/>
      <c r="Q728" s="834">
        <f t="shared" si="26"/>
        <v>3860.1</v>
      </c>
      <c r="R728" s="835"/>
      <c r="S728" s="831"/>
      <c r="T728" s="831"/>
      <c r="U728" s="831"/>
      <c r="V728" s="831"/>
    </row>
    <row r="729">
      <c r="A729" s="841">
        <v>41892.0</v>
      </c>
      <c r="B729" s="842" t="s">
        <v>73</v>
      </c>
      <c r="C729" s="842" t="s">
        <v>565</v>
      </c>
      <c r="D729" s="842" t="s">
        <v>1278</v>
      </c>
      <c r="E729" s="843"/>
      <c r="F729" s="845"/>
      <c r="G729" s="844">
        <v>0.2</v>
      </c>
      <c r="H729" s="842" t="s">
        <v>1483</v>
      </c>
      <c r="I729" s="843"/>
      <c r="J729" s="843"/>
      <c r="K729" s="843"/>
      <c r="L729" s="843"/>
      <c r="M729" s="842" t="s">
        <v>1484</v>
      </c>
      <c r="N729" s="832" t="s">
        <v>1219</v>
      </c>
      <c r="O729" s="832">
        <v>325.0</v>
      </c>
      <c r="P729" s="833" t="s">
        <v>1485</v>
      </c>
      <c r="Q729" s="834">
        <f t="shared" si="26"/>
        <v>3860.3</v>
      </c>
      <c r="R729" s="835"/>
      <c r="S729" s="831"/>
      <c r="T729" s="831"/>
      <c r="U729" s="831"/>
      <c r="V729" s="831"/>
    </row>
    <row r="730">
      <c r="A730" s="843"/>
      <c r="B730" s="842" t="s">
        <v>565</v>
      </c>
      <c r="C730" s="842" t="s">
        <v>73</v>
      </c>
      <c r="D730" s="843"/>
      <c r="E730" s="843"/>
      <c r="F730" s="845"/>
      <c r="G730" s="844">
        <v>0.3</v>
      </c>
      <c r="H730" s="842">
        <v>337.5</v>
      </c>
      <c r="I730" s="843"/>
      <c r="J730" s="843"/>
      <c r="K730" s="843"/>
      <c r="L730" s="843"/>
      <c r="M730" s="842">
        <v>337.5</v>
      </c>
      <c r="N730" s="839"/>
      <c r="O730" s="839"/>
      <c r="P730" s="840"/>
      <c r="Q730" s="834">
        <f t="shared" si="26"/>
        <v>3860.6</v>
      </c>
      <c r="R730" s="835"/>
      <c r="S730" s="831"/>
      <c r="T730" s="831"/>
      <c r="U730" s="831"/>
      <c r="V730" s="831"/>
    </row>
    <row r="731">
      <c r="A731" s="827">
        <v>41892.0</v>
      </c>
      <c r="B731" s="828" t="s">
        <v>73</v>
      </c>
      <c r="C731" s="828" t="s">
        <v>197</v>
      </c>
      <c r="D731" s="828" t="s">
        <v>1355</v>
      </c>
      <c r="E731" s="836"/>
      <c r="F731" s="829"/>
      <c r="G731" s="830">
        <v>0.2</v>
      </c>
      <c r="H731" s="831"/>
      <c r="I731" s="831"/>
      <c r="J731" s="831"/>
      <c r="K731" s="831"/>
      <c r="L731" s="831"/>
      <c r="M731" s="831"/>
      <c r="N731" s="846" t="s">
        <v>1222</v>
      </c>
      <c r="O731" s="847">
        <v>325.0</v>
      </c>
      <c r="P731" s="833" t="s">
        <v>1486</v>
      </c>
      <c r="Q731" s="834">
        <f t="shared" si="26"/>
        <v>3860.8</v>
      </c>
      <c r="R731" s="835"/>
      <c r="S731" s="831"/>
      <c r="T731" s="831"/>
      <c r="U731" s="831"/>
      <c r="V731" s="831"/>
    </row>
    <row r="732">
      <c r="A732" s="836"/>
      <c r="B732" s="828" t="s">
        <v>197</v>
      </c>
      <c r="C732" s="828" t="s">
        <v>630</v>
      </c>
      <c r="D732" s="836"/>
      <c r="E732" s="836"/>
      <c r="F732" s="829"/>
      <c r="G732" s="830">
        <v>1.6</v>
      </c>
      <c r="H732" s="831"/>
      <c r="I732" s="831"/>
      <c r="J732" s="831"/>
      <c r="K732" s="831"/>
      <c r="L732" s="831"/>
      <c r="M732" s="831"/>
      <c r="N732" s="839"/>
      <c r="O732" s="839"/>
      <c r="P732" s="840"/>
      <c r="Q732" s="834">
        <f t="shared" si="26"/>
        <v>3862.4</v>
      </c>
      <c r="R732" s="835"/>
      <c r="S732" s="831"/>
      <c r="T732" s="831"/>
      <c r="U732" s="831"/>
      <c r="V732" s="831"/>
    </row>
    <row r="733">
      <c r="A733" s="836"/>
      <c r="B733" s="828" t="s">
        <v>630</v>
      </c>
      <c r="C733" s="828" t="s">
        <v>197</v>
      </c>
      <c r="D733" s="836"/>
      <c r="E733" s="836"/>
      <c r="F733" s="829"/>
      <c r="G733" s="830">
        <v>1.5</v>
      </c>
      <c r="H733" s="837" t="s">
        <v>1427</v>
      </c>
      <c r="I733" s="831"/>
      <c r="J733" s="831"/>
      <c r="K733" s="831"/>
      <c r="L733" s="831"/>
      <c r="M733" s="837" t="s">
        <v>1487</v>
      </c>
      <c r="N733" s="839"/>
      <c r="O733" s="839"/>
      <c r="P733" s="840"/>
      <c r="Q733" s="834">
        <f t="shared" si="26"/>
        <v>3863.9</v>
      </c>
      <c r="R733" s="835"/>
      <c r="S733" s="831"/>
      <c r="T733" s="831"/>
      <c r="U733" s="831"/>
      <c r="V733" s="831"/>
    </row>
    <row r="734">
      <c r="A734" s="836"/>
      <c r="B734" s="828" t="s">
        <v>197</v>
      </c>
      <c r="C734" s="828" t="s">
        <v>73</v>
      </c>
      <c r="D734" s="836"/>
      <c r="E734" s="836"/>
      <c r="F734" s="829"/>
      <c r="G734" s="830">
        <v>0.1</v>
      </c>
      <c r="H734" s="837">
        <v>2430.0</v>
      </c>
      <c r="I734" s="831"/>
      <c r="J734" s="831"/>
      <c r="K734" s="831"/>
      <c r="L734" s="831"/>
      <c r="M734" s="837">
        <v>2430.0</v>
      </c>
      <c r="N734" s="839"/>
      <c r="O734" s="839"/>
      <c r="P734" s="840"/>
      <c r="Q734" s="834">
        <f t="shared" si="26"/>
        <v>3864</v>
      </c>
      <c r="R734" s="835"/>
      <c r="S734" s="831"/>
      <c r="T734" s="831"/>
      <c r="U734" s="831"/>
      <c r="V734" s="831"/>
    </row>
    <row r="735">
      <c r="A735" s="841">
        <v>41893.0</v>
      </c>
      <c r="B735" s="842" t="s">
        <v>73</v>
      </c>
      <c r="C735" s="842" t="s">
        <v>1315</v>
      </c>
      <c r="D735" s="842" t="s">
        <v>1488</v>
      </c>
      <c r="E735" s="843"/>
      <c r="F735" s="845"/>
      <c r="G735" s="844">
        <v>1.0</v>
      </c>
      <c r="H735" s="843"/>
      <c r="I735" s="843"/>
      <c r="J735" s="843"/>
      <c r="K735" s="843"/>
      <c r="L735" s="843"/>
      <c r="M735" s="842" t="s">
        <v>1489</v>
      </c>
      <c r="N735" s="832" t="s">
        <v>1219</v>
      </c>
      <c r="O735" s="832">
        <v>325.0</v>
      </c>
      <c r="P735" s="833" t="s">
        <v>1490</v>
      </c>
      <c r="Q735" s="834">
        <f t="shared" si="26"/>
        <v>3865</v>
      </c>
      <c r="R735" s="848">
        <v>30.0</v>
      </c>
      <c r="S735" s="837">
        <v>168.85</v>
      </c>
      <c r="T735" s="849">
        <f>S735/R735</f>
        <v>5.628333333</v>
      </c>
      <c r="U735" s="837">
        <v>5.09</v>
      </c>
      <c r="V735" s="849">
        <f>(T735-U735)*R735</f>
        <v>16.15</v>
      </c>
    </row>
    <row r="736">
      <c r="A736" s="843"/>
      <c r="B736" s="842" t="s">
        <v>1315</v>
      </c>
      <c r="C736" s="842" t="s">
        <v>73</v>
      </c>
      <c r="D736" s="843"/>
      <c r="E736" s="843"/>
      <c r="F736" s="845"/>
      <c r="G736" s="844">
        <v>1.2</v>
      </c>
      <c r="H736" s="842">
        <v>1620.0</v>
      </c>
      <c r="I736" s="842">
        <v>15.0</v>
      </c>
      <c r="J736" s="842">
        <v>120.0</v>
      </c>
      <c r="K736" s="843"/>
      <c r="L736" s="843"/>
      <c r="M736" s="842">
        <v>1755.0</v>
      </c>
      <c r="N736" s="839"/>
      <c r="O736" s="839"/>
      <c r="P736" s="840"/>
      <c r="Q736" s="834">
        <f t="shared" si="26"/>
        <v>3866.2</v>
      </c>
      <c r="R736" s="835"/>
      <c r="S736" s="831"/>
      <c r="T736" s="831"/>
      <c r="U736" s="831"/>
      <c r="V736" s="831"/>
    </row>
    <row r="737">
      <c r="A737" s="827">
        <v>41895.0</v>
      </c>
      <c r="B737" s="828" t="s">
        <v>73</v>
      </c>
      <c r="C737" s="828" t="s">
        <v>524</v>
      </c>
      <c r="D737" s="828" t="s">
        <v>1308</v>
      </c>
      <c r="E737" s="829"/>
      <c r="G737" s="830">
        <v>0.3</v>
      </c>
      <c r="H737" s="836"/>
      <c r="I737" s="836"/>
      <c r="J737" s="836"/>
      <c r="K737" s="836"/>
      <c r="L737" s="836"/>
      <c r="M737" s="850"/>
      <c r="N737" s="846" t="s">
        <v>1222</v>
      </c>
      <c r="O737" s="847">
        <v>325.0</v>
      </c>
      <c r="P737" s="833" t="s">
        <v>1491</v>
      </c>
      <c r="Q737" s="834">
        <f t="shared" si="26"/>
        <v>3866.5</v>
      </c>
      <c r="R737" s="835"/>
      <c r="S737" s="831"/>
      <c r="T737" s="831"/>
      <c r="U737" s="831"/>
      <c r="V737" s="831"/>
    </row>
    <row r="738">
      <c r="B738" s="828" t="s">
        <v>524</v>
      </c>
      <c r="C738" s="828" t="s">
        <v>727</v>
      </c>
      <c r="D738" s="836"/>
      <c r="E738" s="829"/>
      <c r="G738" s="830">
        <v>1.6</v>
      </c>
      <c r="H738" s="828" t="s">
        <v>1431</v>
      </c>
      <c r="I738" s="836"/>
      <c r="J738" s="836"/>
      <c r="K738" s="836"/>
      <c r="L738" s="836"/>
      <c r="M738" s="851" t="s">
        <v>1492</v>
      </c>
      <c r="N738" s="839"/>
      <c r="O738" s="839"/>
      <c r="P738" s="840"/>
      <c r="Q738" s="834">
        <f t="shared" si="26"/>
        <v>3868.1</v>
      </c>
      <c r="R738" s="835"/>
      <c r="S738" s="831"/>
      <c r="T738" s="831"/>
      <c r="U738" s="831"/>
      <c r="V738" s="831"/>
    </row>
    <row r="739">
      <c r="A739" s="836"/>
      <c r="B739" s="828" t="s">
        <v>727</v>
      </c>
      <c r="C739" s="828" t="s">
        <v>1493</v>
      </c>
      <c r="D739" s="836"/>
      <c r="E739" s="829"/>
      <c r="G739" s="830">
        <v>0.9</v>
      </c>
      <c r="H739" s="828">
        <v>2362.5</v>
      </c>
      <c r="I739" s="836"/>
      <c r="J739" s="836"/>
      <c r="K739" s="828">
        <v>7.0</v>
      </c>
      <c r="L739" s="836"/>
      <c r="M739" s="851">
        <v>2369.5</v>
      </c>
      <c r="N739" s="839"/>
      <c r="O739" s="839"/>
      <c r="P739" s="840"/>
      <c r="Q739" s="834">
        <f t="shared" si="26"/>
        <v>3869</v>
      </c>
      <c r="R739" s="835"/>
      <c r="S739" s="831"/>
      <c r="T739" s="831"/>
      <c r="U739" s="831"/>
      <c r="V739" s="831"/>
    </row>
    <row r="740">
      <c r="A740" s="841">
        <v>41896.0</v>
      </c>
      <c r="B740" s="842" t="s">
        <v>1493</v>
      </c>
      <c r="C740" s="842" t="s">
        <v>565</v>
      </c>
      <c r="D740" s="842" t="s">
        <v>1308</v>
      </c>
      <c r="E740" s="845"/>
      <c r="F740" s="631"/>
      <c r="G740" s="844">
        <v>0.6</v>
      </c>
      <c r="H740" s="843"/>
      <c r="I740" s="843"/>
      <c r="J740" s="843"/>
      <c r="K740" s="843"/>
      <c r="L740" s="843"/>
      <c r="M740" s="852"/>
      <c r="N740" s="853" t="s">
        <v>1350</v>
      </c>
      <c r="O740" s="853">
        <v>325.0</v>
      </c>
      <c r="P740" s="833" t="s">
        <v>1494</v>
      </c>
      <c r="Q740" s="834">
        <f t="shared" si="26"/>
        <v>3869.6</v>
      </c>
      <c r="R740" s="835"/>
      <c r="S740" s="831"/>
      <c r="T740" s="831"/>
      <c r="U740" s="831"/>
      <c r="V740" s="831"/>
    </row>
    <row r="741">
      <c r="A741" s="843"/>
      <c r="B741" s="842" t="s">
        <v>565</v>
      </c>
      <c r="C741" s="842" t="s">
        <v>727</v>
      </c>
      <c r="D741" s="843"/>
      <c r="E741" s="845"/>
      <c r="F741" s="631"/>
      <c r="G741" s="844">
        <v>1.4</v>
      </c>
      <c r="H741" s="842" t="s">
        <v>1495</v>
      </c>
      <c r="I741" s="843"/>
      <c r="J741" s="843"/>
      <c r="K741" s="843"/>
      <c r="L741" s="843"/>
      <c r="M741" s="854" t="s">
        <v>1496</v>
      </c>
      <c r="N741" s="839"/>
      <c r="O741" s="839"/>
      <c r="P741" s="840"/>
      <c r="Q741" s="834">
        <f t="shared" si="26"/>
        <v>3871</v>
      </c>
      <c r="R741" s="835"/>
      <c r="S741" s="831"/>
      <c r="T741" s="831"/>
      <c r="U741" s="831"/>
      <c r="V741" s="831"/>
    </row>
    <row r="742">
      <c r="A742" s="843"/>
      <c r="B742" s="842" t="s">
        <v>727</v>
      </c>
      <c r="C742" s="842" t="s">
        <v>73</v>
      </c>
      <c r="D742" s="843"/>
      <c r="E742" s="845"/>
      <c r="F742" s="631"/>
      <c r="G742" s="844">
        <v>1.4</v>
      </c>
      <c r="H742" s="842">
        <v>2295.0</v>
      </c>
      <c r="I742" s="843"/>
      <c r="J742" s="843"/>
      <c r="K742" s="842">
        <v>7.0</v>
      </c>
      <c r="L742" s="843"/>
      <c r="M742" s="854">
        <v>2302.0</v>
      </c>
      <c r="N742" s="839"/>
      <c r="O742" s="839"/>
      <c r="P742" s="840"/>
      <c r="Q742" s="834">
        <f t="shared" si="26"/>
        <v>3872.4</v>
      </c>
      <c r="R742" s="835"/>
      <c r="S742" s="831"/>
      <c r="T742" s="831"/>
      <c r="U742" s="831"/>
      <c r="V742" s="831"/>
    </row>
    <row r="743">
      <c r="A743" s="827">
        <v>41899.0</v>
      </c>
      <c r="B743" s="828" t="s">
        <v>73</v>
      </c>
      <c r="C743" s="828" t="s">
        <v>765</v>
      </c>
      <c r="D743" s="828" t="s">
        <v>1497</v>
      </c>
      <c r="E743" s="836"/>
      <c r="F743" s="829"/>
      <c r="G743" s="830">
        <v>1.8</v>
      </c>
      <c r="H743" s="831"/>
      <c r="I743" s="831"/>
      <c r="J743" s="831"/>
      <c r="K743" s="831"/>
      <c r="L743" s="831"/>
      <c r="M743" s="837" t="s">
        <v>1498</v>
      </c>
      <c r="N743" s="832" t="s">
        <v>1219</v>
      </c>
      <c r="O743" s="832">
        <v>325.0</v>
      </c>
      <c r="P743" s="833" t="s">
        <v>1499</v>
      </c>
      <c r="Q743" s="834">
        <f t="shared" si="26"/>
        <v>3874.2</v>
      </c>
      <c r="R743" s="835"/>
      <c r="S743" s="831"/>
      <c r="T743" s="831"/>
      <c r="U743" s="831"/>
      <c r="V743" s="831"/>
    </row>
    <row r="744">
      <c r="A744" s="836"/>
      <c r="B744" s="828" t="s">
        <v>765</v>
      </c>
      <c r="C744" s="828" t="s">
        <v>73</v>
      </c>
      <c r="D744" s="836"/>
      <c r="E744" s="836"/>
      <c r="F744" s="829"/>
      <c r="G744" s="830">
        <v>1.7</v>
      </c>
      <c r="H744" s="837">
        <v>2497.5</v>
      </c>
      <c r="I744" s="831"/>
      <c r="J744" s="837">
        <v>120.0</v>
      </c>
      <c r="K744" s="837" t="s">
        <v>1500</v>
      </c>
      <c r="L744" s="831"/>
      <c r="M744" s="837">
        <v>2617.5</v>
      </c>
      <c r="N744" s="839"/>
      <c r="O744" s="839"/>
      <c r="P744" s="840"/>
      <c r="Q744" s="834">
        <f t="shared" si="26"/>
        <v>3875.9</v>
      </c>
      <c r="R744" s="835"/>
      <c r="S744" s="831"/>
      <c r="T744" s="831"/>
      <c r="U744" s="831"/>
      <c r="V744" s="831"/>
    </row>
    <row r="745">
      <c r="A745" s="841">
        <v>41900.0</v>
      </c>
      <c r="B745" s="842" t="s">
        <v>73</v>
      </c>
      <c r="C745" s="842" t="s">
        <v>517</v>
      </c>
      <c r="D745" s="842" t="s">
        <v>1501</v>
      </c>
      <c r="E745" s="843"/>
      <c r="F745" s="845"/>
      <c r="G745" s="844">
        <v>0.4</v>
      </c>
      <c r="H745" s="843"/>
      <c r="I745" s="843"/>
      <c r="J745" s="843"/>
      <c r="K745" s="843"/>
      <c r="L745" s="843"/>
      <c r="M745" s="843"/>
      <c r="N745" s="839"/>
      <c r="O745" s="839"/>
      <c r="P745" s="840"/>
      <c r="Q745" s="834">
        <f t="shared" si="26"/>
        <v>3876.3</v>
      </c>
      <c r="R745" s="835"/>
      <c r="S745" s="831"/>
      <c r="T745" s="831"/>
      <c r="U745" s="855">
        <v>5.19</v>
      </c>
      <c r="V745" s="831"/>
    </row>
    <row r="746">
      <c r="A746" s="856" t="s">
        <v>1411</v>
      </c>
      <c r="B746" s="857"/>
      <c r="C746" s="857"/>
      <c r="D746" s="858"/>
      <c r="E746" s="836"/>
      <c r="F746" s="829"/>
      <c r="G746" s="829"/>
      <c r="H746" s="831"/>
      <c r="I746" s="831"/>
      <c r="J746" s="831"/>
      <c r="K746" s="831"/>
      <c r="L746" s="831"/>
      <c r="M746" s="831"/>
      <c r="N746" s="839"/>
      <c r="O746" s="839"/>
      <c r="P746" s="840"/>
      <c r="Q746" s="834">
        <f t="shared" si="26"/>
        <v>3876.3</v>
      </c>
      <c r="R746" s="835"/>
      <c r="S746" s="831"/>
      <c r="T746" s="831"/>
      <c r="U746" s="831"/>
      <c r="V746" s="831"/>
    </row>
    <row r="747">
      <c r="A747" s="859" t="s">
        <v>1502</v>
      </c>
      <c r="B747" s="860"/>
      <c r="C747" s="860"/>
      <c r="D747" s="861"/>
      <c r="E747" s="860"/>
      <c r="F747" s="862"/>
      <c r="G747" s="862"/>
      <c r="H747" s="860"/>
      <c r="I747" s="860"/>
      <c r="J747" s="860"/>
      <c r="K747" s="860"/>
      <c r="L747" s="860"/>
      <c r="M747" s="860"/>
      <c r="N747" s="839"/>
      <c r="O747" s="839"/>
      <c r="P747" s="840"/>
      <c r="Q747" s="834">
        <f t="shared" si="26"/>
        <v>3876.3</v>
      </c>
      <c r="R747" s="835"/>
      <c r="S747" s="831"/>
      <c r="T747" s="831"/>
      <c r="U747" s="831"/>
      <c r="V747" s="831"/>
    </row>
    <row r="748">
      <c r="A748" s="827">
        <v>41914.0</v>
      </c>
      <c r="B748" s="828" t="s">
        <v>73</v>
      </c>
      <c r="C748" s="828" t="s">
        <v>197</v>
      </c>
      <c r="D748" s="828" t="s">
        <v>1378</v>
      </c>
      <c r="E748" s="836"/>
      <c r="F748" s="829"/>
      <c r="G748" s="830">
        <v>0.3</v>
      </c>
      <c r="H748" s="831"/>
      <c r="I748" s="831"/>
      <c r="J748" s="831"/>
      <c r="K748" s="831"/>
      <c r="L748" s="831"/>
      <c r="M748" s="831"/>
      <c r="N748" s="838" t="s">
        <v>1378</v>
      </c>
      <c r="O748" s="838">
        <v>325.0</v>
      </c>
      <c r="P748" s="833" t="s">
        <v>1503</v>
      </c>
      <c r="Q748" s="834">
        <f t="shared" si="26"/>
        <v>3876.6</v>
      </c>
      <c r="R748" s="835"/>
      <c r="S748" s="831"/>
      <c r="T748" s="831"/>
      <c r="U748" s="831"/>
      <c r="V748" s="831"/>
    </row>
    <row r="749">
      <c r="A749" s="836"/>
      <c r="B749" s="828" t="s">
        <v>197</v>
      </c>
      <c r="C749" s="828" t="s">
        <v>630</v>
      </c>
      <c r="D749" s="828" t="s">
        <v>1327</v>
      </c>
      <c r="E749" s="836"/>
      <c r="F749" s="829"/>
      <c r="G749" s="830">
        <v>1.7</v>
      </c>
      <c r="H749" s="831"/>
      <c r="I749" s="831"/>
      <c r="J749" s="831"/>
      <c r="K749" s="831"/>
      <c r="L749" s="831"/>
      <c r="M749" s="831"/>
      <c r="N749" s="839"/>
      <c r="O749" s="839"/>
      <c r="P749" s="840"/>
      <c r="Q749" s="834">
        <f t="shared" si="26"/>
        <v>3878.3</v>
      </c>
      <c r="R749" s="835"/>
      <c r="S749" s="831"/>
      <c r="T749" s="831"/>
      <c r="U749" s="831"/>
      <c r="V749" s="831"/>
    </row>
    <row r="750">
      <c r="A750" s="836"/>
      <c r="B750" s="828" t="s">
        <v>630</v>
      </c>
      <c r="C750" s="828" t="s">
        <v>197</v>
      </c>
      <c r="D750" s="836"/>
      <c r="E750" s="836"/>
      <c r="F750" s="829"/>
      <c r="G750" s="830">
        <v>1.7</v>
      </c>
      <c r="H750" s="837" t="s">
        <v>1504</v>
      </c>
      <c r="I750" s="831"/>
      <c r="J750" s="831"/>
      <c r="K750" s="831"/>
      <c r="L750" s="831"/>
      <c r="M750" s="837" t="s">
        <v>1505</v>
      </c>
      <c r="N750" s="839"/>
      <c r="O750" s="839"/>
      <c r="P750" s="840"/>
      <c r="Q750" s="834">
        <f t="shared" si="26"/>
        <v>3880</v>
      </c>
      <c r="R750" s="835"/>
      <c r="S750" s="831"/>
      <c r="T750" s="831"/>
      <c r="U750" s="831"/>
      <c r="V750" s="831"/>
    </row>
    <row r="751">
      <c r="A751" s="836"/>
      <c r="B751" s="828" t="s">
        <v>197</v>
      </c>
      <c r="C751" s="828" t="s">
        <v>73</v>
      </c>
      <c r="D751" s="836"/>
      <c r="E751" s="836"/>
      <c r="F751" s="829"/>
      <c r="G751" s="830">
        <v>0.2</v>
      </c>
      <c r="H751" s="837">
        <v>2767.0</v>
      </c>
      <c r="I751" s="831"/>
      <c r="J751" s="831"/>
      <c r="K751" s="831"/>
      <c r="L751" s="831"/>
      <c r="M751" s="837">
        <v>2767.0</v>
      </c>
      <c r="N751" s="839"/>
      <c r="O751" s="839"/>
      <c r="P751" s="840"/>
      <c r="Q751" s="834">
        <f t="shared" si="26"/>
        <v>3880.2</v>
      </c>
      <c r="R751" s="835"/>
      <c r="S751" s="831"/>
      <c r="T751" s="831"/>
      <c r="U751" s="831"/>
      <c r="V751" s="831"/>
    </row>
    <row r="752">
      <c r="A752" s="841">
        <v>41915.0</v>
      </c>
      <c r="B752" s="842" t="s">
        <v>73</v>
      </c>
      <c r="C752" s="842" t="s">
        <v>524</v>
      </c>
      <c r="D752" s="842" t="s">
        <v>1350</v>
      </c>
      <c r="E752" s="843"/>
      <c r="F752" s="845"/>
      <c r="G752" s="844">
        <v>0.2</v>
      </c>
      <c r="H752" s="842" t="s">
        <v>1506</v>
      </c>
      <c r="I752" s="843"/>
      <c r="J752" s="843"/>
      <c r="K752" s="843"/>
      <c r="L752" s="843"/>
      <c r="M752" s="843"/>
      <c r="N752" s="853" t="s">
        <v>1350</v>
      </c>
      <c r="O752" s="853">
        <v>325.0</v>
      </c>
      <c r="P752" s="833" t="s">
        <v>1507</v>
      </c>
      <c r="Q752" s="834">
        <f t="shared" si="26"/>
        <v>3880.4</v>
      </c>
      <c r="R752" s="848">
        <v>30.0</v>
      </c>
      <c r="S752" s="837">
        <v>200.7</v>
      </c>
      <c r="T752" s="849">
        <f>S752/R752</f>
        <v>6.69</v>
      </c>
      <c r="U752" s="837">
        <v>5.19</v>
      </c>
      <c r="V752" s="849">
        <f>(T752-U752)*R752</f>
        <v>45</v>
      </c>
    </row>
    <row r="753">
      <c r="A753" s="843"/>
      <c r="B753" s="842" t="s">
        <v>524</v>
      </c>
      <c r="C753" s="842" t="s">
        <v>597</v>
      </c>
      <c r="D753" s="842" t="s">
        <v>828</v>
      </c>
      <c r="E753" s="843"/>
      <c r="F753" s="845"/>
      <c r="G753" s="844">
        <v>2.1</v>
      </c>
      <c r="H753" s="842" t="s">
        <v>1508</v>
      </c>
      <c r="I753" s="843"/>
      <c r="J753" s="843"/>
      <c r="K753" s="843"/>
      <c r="L753" s="843"/>
      <c r="M753" s="842" t="s">
        <v>1509</v>
      </c>
      <c r="N753" s="839"/>
      <c r="O753" s="839"/>
      <c r="P753" s="840"/>
      <c r="Q753" s="834">
        <f t="shared" si="26"/>
        <v>3882.5</v>
      </c>
      <c r="R753" s="835"/>
      <c r="S753" s="831"/>
      <c r="T753" s="831"/>
      <c r="U753" s="831"/>
      <c r="V753" s="831"/>
    </row>
    <row r="754">
      <c r="A754" s="843"/>
      <c r="B754" s="842" t="s">
        <v>597</v>
      </c>
      <c r="C754" s="842" t="s">
        <v>73</v>
      </c>
      <c r="D754" s="843"/>
      <c r="E754" s="843"/>
      <c r="F754" s="845"/>
      <c r="G754" s="844">
        <v>1.4</v>
      </c>
      <c r="H754" s="842">
        <v>2565.0</v>
      </c>
      <c r="I754" s="842">
        <v>45.0</v>
      </c>
      <c r="J754" s="843"/>
      <c r="K754" s="843"/>
      <c r="L754" s="843"/>
      <c r="M754" s="842">
        <v>2610.0</v>
      </c>
      <c r="N754" s="839"/>
      <c r="O754" s="839"/>
      <c r="P754" s="840"/>
      <c r="Q754" s="834">
        <f t="shared" si="26"/>
        <v>3883.9</v>
      </c>
      <c r="R754" s="835"/>
      <c r="S754" s="831"/>
      <c r="T754" s="831"/>
      <c r="U754" s="831"/>
      <c r="V754" s="831"/>
    </row>
    <row r="755">
      <c r="A755" s="827">
        <v>41915.0</v>
      </c>
      <c r="B755" s="828" t="s">
        <v>73</v>
      </c>
      <c r="C755" s="828" t="s">
        <v>197</v>
      </c>
      <c r="D755" s="828" t="s">
        <v>1222</v>
      </c>
      <c r="E755" s="836"/>
      <c r="F755" s="829"/>
      <c r="G755" s="830">
        <v>0.2</v>
      </c>
      <c r="H755" s="831"/>
      <c r="I755" s="831"/>
      <c r="J755" s="831"/>
      <c r="K755" s="831"/>
      <c r="L755" s="831"/>
      <c r="M755" s="831"/>
      <c r="N755" s="846" t="s">
        <v>1222</v>
      </c>
      <c r="O755" s="847">
        <v>325.0</v>
      </c>
      <c r="P755" s="833" t="s">
        <v>1510</v>
      </c>
      <c r="Q755" s="834">
        <f t="shared" si="26"/>
        <v>3884.1</v>
      </c>
      <c r="R755" s="835"/>
      <c r="S755" s="831"/>
      <c r="T755" s="831"/>
      <c r="U755" s="831"/>
      <c r="V755" s="831"/>
    </row>
    <row r="756">
      <c r="A756" s="836"/>
      <c r="B756" s="828" t="s">
        <v>197</v>
      </c>
      <c r="C756" s="828" t="s">
        <v>630</v>
      </c>
      <c r="D756" s="828" t="s">
        <v>1511</v>
      </c>
      <c r="E756" s="836"/>
      <c r="F756" s="829"/>
      <c r="G756" s="830">
        <v>1.8</v>
      </c>
      <c r="H756" s="831"/>
      <c r="I756" s="831"/>
      <c r="J756" s="831"/>
      <c r="K756" s="831"/>
      <c r="L756" s="831"/>
      <c r="M756" s="831"/>
      <c r="N756" s="839"/>
      <c r="O756" s="839"/>
      <c r="P756" s="840"/>
      <c r="Q756" s="834">
        <f t="shared" si="26"/>
        <v>3885.9</v>
      </c>
      <c r="R756" s="835"/>
      <c r="S756" s="831"/>
      <c r="T756" s="831"/>
      <c r="U756" s="831"/>
      <c r="V756" s="831"/>
    </row>
    <row r="757">
      <c r="A757" s="836"/>
      <c r="B757" s="828" t="s">
        <v>630</v>
      </c>
      <c r="C757" s="828" t="s">
        <v>197</v>
      </c>
      <c r="D757" s="836"/>
      <c r="E757" s="836"/>
      <c r="F757" s="829"/>
      <c r="G757" s="830">
        <v>1.5</v>
      </c>
      <c r="H757" s="837" t="s">
        <v>1508</v>
      </c>
      <c r="I757" s="831"/>
      <c r="J757" s="831"/>
      <c r="K757" s="831"/>
      <c r="L757" s="831"/>
      <c r="M757" s="837" t="s">
        <v>1512</v>
      </c>
      <c r="N757" s="839"/>
      <c r="O757" s="839"/>
      <c r="P757" s="840"/>
      <c r="Q757" s="834">
        <f t="shared" si="26"/>
        <v>3887.4</v>
      </c>
      <c r="R757" s="835"/>
      <c r="S757" s="831"/>
      <c r="T757" s="831"/>
      <c r="U757" s="831"/>
      <c r="V757" s="831"/>
    </row>
    <row r="758">
      <c r="A758" s="836"/>
      <c r="B758" s="828" t="s">
        <v>197</v>
      </c>
      <c r="C758" s="828" t="s">
        <v>73</v>
      </c>
      <c r="D758" s="836"/>
      <c r="E758" s="836"/>
      <c r="F758" s="829"/>
      <c r="G758" s="830">
        <v>0.1</v>
      </c>
      <c r="H758" s="837">
        <v>2565.0</v>
      </c>
      <c r="I758" s="831"/>
      <c r="J758" s="831"/>
      <c r="K758" s="831"/>
      <c r="L758" s="831"/>
      <c r="M758" s="837">
        <v>2565.0</v>
      </c>
      <c r="N758" s="839"/>
      <c r="O758" s="839"/>
      <c r="P758" s="840"/>
      <c r="Q758" s="834">
        <f t="shared" si="26"/>
        <v>3887.5</v>
      </c>
      <c r="R758" s="835"/>
      <c r="S758" s="831"/>
      <c r="T758" s="831"/>
      <c r="U758" s="831"/>
      <c r="V758" s="831"/>
    </row>
    <row r="759">
      <c r="A759" s="841">
        <v>41917.0</v>
      </c>
      <c r="B759" s="842" t="s">
        <v>73</v>
      </c>
      <c r="C759" s="842" t="s">
        <v>517</v>
      </c>
      <c r="D759" s="842" t="s">
        <v>1513</v>
      </c>
      <c r="E759" s="843"/>
      <c r="F759" s="845"/>
      <c r="G759" s="844">
        <v>0.3</v>
      </c>
      <c r="H759" s="843"/>
      <c r="I759" s="843"/>
      <c r="J759" s="843"/>
      <c r="K759" s="843"/>
      <c r="L759" s="843"/>
      <c r="M759" s="843"/>
      <c r="N759" s="846" t="s">
        <v>1222</v>
      </c>
      <c r="O759" s="847">
        <v>325.0</v>
      </c>
      <c r="P759" s="833" t="s">
        <v>1514</v>
      </c>
      <c r="Q759" s="834">
        <f t="shared" si="26"/>
        <v>3887.8</v>
      </c>
      <c r="R759" s="835"/>
      <c r="S759" s="831"/>
      <c r="T759" s="831"/>
      <c r="U759" s="831"/>
      <c r="V759" s="831"/>
    </row>
    <row r="760">
      <c r="A760" s="843"/>
      <c r="B760" s="842" t="s">
        <v>517</v>
      </c>
      <c r="C760" s="842" t="s">
        <v>556</v>
      </c>
      <c r="D760" s="842" t="s">
        <v>1515</v>
      </c>
      <c r="E760" s="843"/>
      <c r="F760" s="845"/>
      <c r="G760" s="844">
        <v>1.0</v>
      </c>
      <c r="H760" s="842" t="s">
        <v>1506</v>
      </c>
      <c r="I760" s="843"/>
      <c r="J760" s="843"/>
      <c r="K760" s="843"/>
      <c r="L760" s="843"/>
      <c r="M760" s="843"/>
      <c r="N760" s="832" t="s">
        <v>1219</v>
      </c>
      <c r="O760" s="832">
        <v>300.0</v>
      </c>
      <c r="P760" s="833" t="s">
        <v>1516</v>
      </c>
      <c r="Q760" s="834">
        <f t="shared" si="26"/>
        <v>3888.8</v>
      </c>
      <c r="R760" s="835"/>
      <c r="S760" s="831"/>
      <c r="T760" s="831"/>
      <c r="U760" s="831"/>
      <c r="V760" s="831"/>
    </row>
    <row r="761">
      <c r="A761" s="843"/>
      <c r="B761" s="842" t="s">
        <v>556</v>
      </c>
      <c r="C761" s="842" t="s">
        <v>805</v>
      </c>
      <c r="D761" s="843"/>
      <c r="E761" s="843"/>
      <c r="F761" s="845"/>
      <c r="G761" s="844">
        <v>1.2</v>
      </c>
      <c r="H761" s="842" t="s">
        <v>1517</v>
      </c>
      <c r="I761" s="843"/>
      <c r="J761" s="843"/>
      <c r="K761" s="843"/>
      <c r="L761" s="843"/>
      <c r="M761" s="842" t="s">
        <v>1518</v>
      </c>
      <c r="N761" s="839"/>
      <c r="O761" s="839"/>
      <c r="P761" s="840"/>
      <c r="Q761" s="834">
        <f t="shared" si="26"/>
        <v>3890</v>
      </c>
      <c r="R761" s="835"/>
      <c r="S761" s="831"/>
      <c r="T761" s="831"/>
      <c r="U761" s="831"/>
      <c r="V761" s="831"/>
    </row>
    <row r="762">
      <c r="A762" s="843"/>
      <c r="B762" s="842" t="s">
        <v>805</v>
      </c>
      <c r="C762" s="842" t="s">
        <v>73</v>
      </c>
      <c r="D762" s="843"/>
      <c r="E762" s="843"/>
      <c r="F762" s="845"/>
      <c r="G762" s="844">
        <v>0.4</v>
      </c>
      <c r="H762" s="842">
        <v>2100.0</v>
      </c>
      <c r="I762" s="843"/>
      <c r="J762" s="843"/>
      <c r="K762" s="842">
        <v>60.0</v>
      </c>
      <c r="L762" s="842">
        <v>300.0</v>
      </c>
      <c r="M762" s="842">
        <v>2460.0</v>
      </c>
      <c r="N762" s="839"/>
      <c r="O762" s="839"/>
      <c r="P762" s="840"/>
      <c r="Q762" s="834">
        <f t="shared" si="26"/>
        <v>3890.4</v>
      </c>
      <c r="R762" s="835"/>
      <c r="S762" s="831"/>
      <c r="T762" s="831"/>
      <c r="U762" s="831"/>
      <c r="V762" s="831"/>
    </row>
    <row r="763">
      <c r="A763" s="827">
        <v>41918.0</v>
      </c>
      <c r="B763" s="828" t="s">
        <v>73</v>
      </c>
      <c r="C763" s="828" t="s">
        <v>652</v>
      </c>
      <c r="D763" s="828" t="s">
        <v>1519</v>
      </c>
      <c r="E763" s="836"/>
      <c r="F763" s="829"/>
      <c r="G763" s="830">
        <v>0.9</v>
      </c>
      <c r="H763" s="831"/>
      <c r="I763" s="831"/>
      <c r="J763" s="831"/>
      <c r="K763" s="831"/>
      <c r="L763" s="831"/>
      <c r="M763" s="831"/>
      <c r="N763" s="832" t="s">
        <v>1219</v>
      </c>
      <c r="O763" s="832">
        <v>325.0</v>
      </c>
      <c r="P763" s="833" t="s">
        <v>1520</v>
      </c>
      <c r="Q763" s="834">
        <f t="shared" si="26"/>
        <v>3891.3</v>
      </c>
      <c r="R763" s="835"/>
      <c r="S763" s="831"/>
      <c r="T763" s="831"/>
      <c r="U763" s="831"/>
      <c r="V763" s="831"/>
    </row>
    <row r="764">
      <c r="A764" s="836"/>
      <c r="B764" s="828" t="s">
        <v>652</v>
      </c>
      <c r="C764" s="828" t="s">
        <v>197</v>
      </c>
      <c r="D764" s="836"/>
      <c r="E764" s="836"/>
      <c r="F764" s="829"/>
      <c r="G764" s="830">
        <v>1.1</v>
      </c>
      <c r="H764" s="837" t="s">
        <v>1506</v>
      </c>
      <c r="I764" s="831"/>
      <c r="J764" s="831"/>
      <c r="K764" s="831"/>
      <c r="L764" s="831"/>
      <c r="M764" s="831"/>
      <c r="N764" s="839"/>
      <c r="O764" s="839"/>
      <c r="P764" s="840"/>
      <c r="Q764" s="834">
        <f t="shared" si="26"/>
        <v>3892.4</v>
      </c>
      <c r="R764" s="835"/>
      <c r="S764" s="831"/>
      <c r="T764" s="831"/>
      <c r="U764" s="831"/>
      <c r="V764" s="831"/>
    </row>
    <row r="765">
      <c r="A765" s="836"/>
      <c r="B765" s="828" t="s">
        <v>197</v>
      </c>
      <c r="C765" s="828" t="s">
        <v>517</v>
      </c>
      <c r="D765" s="828" t="s">
        <v>518</v>
      </c>
      <c r="E765" s="836"/>
      <c r="F765" s="829"/>
      <c r="G765" s="830">
        <v>0.2</v>
      </c>
      <c r="H765" s="837" t="s">
        <v>1521</v>
      </c>
      <c r="I765" s="831"/>
      <c r="J765" s="831"/>
      <c r="K765" s="831"/>
      <c r="L765" s="831"/>
      <c r="M765" s="837" t="s">
        <v>1522</v>
      </c>
      <c r="N765" s="839"/>
      <c r="O765" s="839"/>
      <c r="P765" s="840"/>
      <c r="Q765" s="834">
        <f t="shared" si="26"/>
        <v>3892.6</v>
      </c>
      <c r="R765" s="835"/>
      <c r="S765" s="831"/>
      <c r="T765" s="831"/>
      <c r="U765" s="831"/>
      <c r="V765" s="831"/>
    </row>
    <row r="766">
      <c r="A766" s="836"/>
      <c r="B766" s="828" t="s">
        <v>517</v>
      </c>
      <c r="C766" s="828" t="s">
        <v>73</v>
      </c>
      <c r="D766" s="828" t="s">
        <v>518</v>
      </c>
      <c r="E766" s="836"/>
      <c r="F766" s="830">
        <v>0.3</v>
      </c>
      <c r="G766" s="829"/>
      <c r="H766" s="373">
        <v>1687.5</v>
      </c>
      <c r="I766" s="831"/>
      <c r="J766" s="831"/>
      <c r="K766" s="837">
        <v>20.0</v>
      </c>
      <c r="L766" s="831"/>
      <c r="M766" s="837">
        <v>1707.5</v>
      </c>
      <c r="N766" s="839"/>
      <c r="O766" s="839"/>
      <c r="P766" s="840"/>
      <c r="Q766" s="834">
        <f t="shared" si="26"/>
        <v>3892.9</v>
      </c>
      <c r="R766" s="835"/>
      <c r="S766" s="831"/>
      <c r="T766" s="831"/>
      <c r="U766" s="831"/>
      <c r="V766" s="831"/>
    </row>
    <row r="767">
      <c r="A767" s="841">
        <v>41918.0</v>
      </c>
      <c r="B767" s="842" t="s">
        <v>73</v>
      </c>
      <c r="C767" s="842" t="s">
        <v>197</v>
      </c>
      <c r="D767" s="842" t="s">
        <v>1327</v>
      </c>
      <c r="E767" s="843"/>
      <c r="F767" s="845"/>
      <c r="G767" s="844">
        <v>0.2</v>
      </c>
      <c r="H767" s="843"/>
      <c r="I767" s="843"/>
      <c r="J767" s="843"/>
      <c r="K767" s="843"/>
      <c r="L767" s="843"/>
      <c r="M767" s="843"/>
      <c r="N767" s="838" t="s">
        <v>1378</v>
      </c>
      <c r="O767" s="838">
        <v>325.0</v>
      </c>
      <c r="P767" s="833" t="s">
        <v>1523</v>
      </c>
      <c r="Q767" s="834">
        <f t="shared" si="26"/>
        <v>3893.1</v>
      </c>
      <c r="R767" s="848">
        <v>60.0</v>
      </c>
      <c r="S767" s="837">
        <v>388.35</v>
      </c>
      <c r="T767" s="849">
        <f>S767/R767</f>
        <v>6.4725</v>
      </c>
      <c r="U767" s="837">
        <v>5.19</v>
      </c>
      <c r="V767" s="837" t="s">
        <v>1524</v>
      </c>
    </row>
    <row r="768">
      <c r="A768" s="843"/>
      <c r="B768" s="842" t="s">
        <v>197</v>
      </c>
      <c r="C768" s="842" t="s">
        <v>630</v>
      </c>
      <c r="D768" s="842" t="s">
        <v>1378</v>
      </c>
      <c r="E768" s="843"/>
      <c r="F768" s="845"/>
      <c r="G768" s="844">
        <v>2.4</v>
      </c>
      <c r="H768" s="842" t="s">
        <v>1525</v>
      </c>
      <c r="I768" s="843"/>
      <c r="J768" s="843"/>
      <c r="K768" s="843"/>
      <c r="L768" s="843"/>
      <c r="M768" s="843"/>
      <c r="N768" s="839"/>
      <c r="O768" s="839"/>
      <c r="P768" s="840"/>
      <c r="Q768" s="834">
        <f t="shared" si="26"/>
        <v>3895.5</v>
      </c>
      <c r="R768" s="835"/>
      <c r="S768" s="831"/>
      <c r="T768" s="831"/>
      <c r="U768" s="831"/>
      <c r="V768" s="831"/>
    </row>
    <row r="769">
      <c r="A769" s="843"/>
      <c r="B769" s="842" t="s">
        <v>630</v>
      </c>
      <c r="C769" s="842" t="s">
        <v>197</v>
      </c>
      <c r="D769" s="843"/>
      <c r="E769" s="843"/>
      <c r="F769" s="845"/>
      <c r="G769" s="844">
        <v>2.0</v>
      </c>
      <c r="H769" s="842" t="s">
        <v>1424</v>
      </c>
      <c r="I769" s="843"/>
      <c r="J769" s="843"/>
      <c r="K769" s="843"/>
      <c r="L769" s="843"/>
      <c r="M769" s="842" t="s">
        <v>1526</v>
      </c>
      <c r="N769" s="839"/>
      <c r="O769" s="839"/>
      <c r="P769" s="840"/>
      <c r="Q769" s="834">
        <f t="shared" si="26"/>
        <v>3897.5</v>
      </c>
      <c r="R769" s="640"/>
      <c r="S769" s="831"/>
      <c r="T769" s="831"/>
      <c r="U769" s="831"/>
      <c r="V769" s="831"/>
    </row>
    <row r="770">
      <c r="A770" s="843"/>
      <c r="B770" s="842" t="s">
        <v>197</v>
      </c>
      <c r="C770" s="842" t="s">
        <v>73</v>
      </c>
      <c r="D770" s="843"/>
      <c r="E770" s="843"/>
      <c r="F770" s="845"/>
      <c r="G770" s="844">
        <v>0.2</v>
      </c>
      <c r="H770" s="842">
        <v>3240.0</v>
      </c>
      <c r="I770" s="843"/>
      <c r="J770" s="843"/>
      <c r="K770" s="843"/>
      <c r="L770" s="843"/>
      <c r="M770" s="842">
        <v>3240.0</v>
      </c>
      <c r="N770" s="839"/>
      <c r="O770" s="839"/>
      <c r="P770" s="840"/>
      <c r="Q770" s="834">
        <f t="shared" si="26"/>
        <v>3897.7</v>
      </c>
      <c r="R770" s="835"/>
      <c r="S770" s="831"/>
      <c r="T770" s="831"/>
      <c r="U770" s="831"/>
      <c r="V770" s="831"/>
    </row>
    <row r="771">
      <c r="A771" s="827">
        <v>41919.0</v>
      </c>
      <c r="B771" s="828" t="s">
        <v>73</v>
      </c>
      <c r="C771" s="828" t="s">
        <v>559</v>
      </c>
      <c r="D771" s="828" t="s">
        <v>1527</v>
      </c>
      <c r="E771" s="836"/>
      <c r="F771" s="829"/>
      <c r="G771" s="830">
        <v>2.2</v>
      </c>
      <c r="H771" s="837" t="s">
        <v>1420</v>
      </c>
      <c r="I771" s="837" t="s">
        <v>1528</v>
      </c>
      <c r="J771" s="831"/>
      <c r="K771" s="831"/>
      <c r="L771" s="831"/>
      <c r="M771" s="837" t="s">
        <v>1529</v>
      </c>
      <c r="N771" s="832" t="s">
        <v>1219</v>
      </c>
      <c r="O771" s="832">
        <v>325.0</v>
      </c>
      <c r="P771" s="833" t="s">
        <v>1530</v>
      </c>
      <c r="Q771" s="834">
        <f t="shared" si="26"/>
        <v>3899.9</v>
      </c>
      <c r="R771" s="848">
        <v>50.0</v>
      </c>
      <c r="S771" s="837">
        <v>342.06</v>
      </c>
      <c r="T771" s="849">
        <f>S771/R771</f>
        <v>6.8412</v>
      </c>
      <c r="U771" s="837">
        <v>5.19</v>
      </c>
      <c r="V771" s="849">
        <f>(T771-U771)*R771</f>
        <v>82.56</v>
      </c>
    </row>
    <row r="772">
      <c r="A772" s="836"/>
      <c r="B772" s="828" t="s">
        <v>559</v>
      </c>
      <c r="C772" s="828" t="s">
        <v>73</v>
      </c>
      <c r="D772" s="836"/>
      <c r="E772" s="836"/>
      <c r="F772" s="829"/>
      <c r="G772" s="830">
        <v>1.6</v>
      </c>
      <c r="H772" s="837">
        <v>2497.5</v>
      </c>
      <c r="I772" s="837">
        <v>80.0</v>
      </c>
      <c r="J772" s="837">
        <v>120.0</v>
      </c>
      <c r="K772" s="831"/>
      <c r="L772" s="831"/>
      <c r="M772" s="837">
        <v>2697.5</v>
      </c>
      <c r="N772" s="839"/>
      <c r="O772" s="839"/>
      <c r="P772" s="840"/>
      <c r="Q772" s="834">
        <f t="shared" si="26"/>
        <v>3901.5</v>
      </c>
      <c r="R772" s="835"/>
      <c r="S772" s="831"/>
      <c r="T772" s="831"/>
      <c r="U772" s="831"/>
      <c r="V772" s="831"/>
    </row>
    <row r="773">
      <c r="A773" s="841">
        <v>41919.0</v>
      </c>
      <c r="B773" s="842" t="s">
        <v>73</v>
      </c>
      <c r="C773" s="842" t="s">
        <v>197</v>
      </c>
      <c r="D773" s="842" t="s">
        <v>1378</v>
      </c>
      <c r="E773" s="843"/>
      <c r="F773" s="845"/>
      <c r="G773" s="844">
        <v>0.1</v>
      </c>
      <c r="H773" s="843"/>
      <c r="I773" s="843"/>
      <c r="J773" s="843"/>
      <c r="K773" s="843"/>
      <c r="L773" s="843"/>
      <c r="M773" s="843"/>
      <c r="N773" s="838" t="s">
        <v>1378</v>
      </c>
      <c r="O773" s="838">
        <v>325.0</v>
      </c>
      <c r="P773" s="833" t="s">
        <v>1531</v>
      </c>
      <c r="Q773" s="834">
        <f t="shared" si="26"/>
        <v>3901.6</v>
      </c>
      <c r="R773" s="835"/>
      <c r="S773" s="831"/>
      <c r="T773" s="831"/>
      <c r="U773" s="831"/>
      <c r="V773" s="831"/>
    </row>
    <row r="774">
      <c r="A774" s="843"/>
      <c r="B774" s="842" t="s">
        <v>197</v>
      </c>
      <c r="C774" s="842" t="s">
        <v>630</v>
      </c>
      <c r="D774" s="842" t="s">
        <v>1327</v>
      </c>
      <c r="E774" s="843"/>
      <c r="F774" s="845"/>
      <c r="G774" s="844">
        <v>2.2</v>
      </c>
      <c r="H774" s="842" t="s">
        <v>1532</v>
      </c>
      <c r="I774" s="843"/>
      <c r="J774" s="843"/>
      <c r="K774" s="843"/>
      <c r="L774" s="843"/>
      <c r="M774" s="843"/>
      <c r="N774" s="839"/>
      <c r="O774" s="839"/>
      <c r="P774" s="840"/>
      <c r="Q774" s="834">
        <f t="shared" si="26"/>
        <v>3903.8</v>
      </c>
      <c r="R774" s="640"/>
      <c r="S774" s="831"/>
      <c r="T774" s="831"/>
      <c r="U774" s="831"/>
      <c r="V774" s="831"/>
    </row>
    <row r="775">
      <c r="A775" s="843"/>
      <c r="B775" s="842" t="s">
        <v>630</v>
      </c>
      <c r="C775" s="842" t="s">
        <v>197</v>
      </c>
      <c r="D775" s="843"/>
      <c r="E775" s="843"/>
      <c r="F775" s="845"/>
      <c r="G775" s="844">
        <v>1.8</v>
      </c>
      <c r="H775" s="842" t="s">
        <v>1533</v>
      </c>
      <c r="I775" s="843"/>
      <c r="J775" s="843"/>
      <c r="K775" s="843"/>
      <c r="L775" s="843"/>
      <c r="M775" s="842" t="s">
        <v>1534</v>
      </c>
      <c r="N775" s="839"/>
      <c r="O775" s="839"/>
      <c r="P775" s="840"/>
      <c r="Q775" s="834">
        <f t="shared" si="26"/>
        <v>3905.6</v>
      </c>
      <c r="R775" s="835"/>
      <c r="S775" s="831"/>
      <c r="T775" s="831"/>
      <c r="U775" s="831"/>
      <c r="V775" s="831"/>
    </row>
    <row r="776">
      <c r="A776" s="843"/>
      <c r="B776" s="842" t="s">
        <v>197</v>
      </c>
      <c r="C776" s="842" t="s">
        <v>73</v>
      </c>
      <c r="D776" s="843"/>
      <c r="E776" s="843"/>
      <c r="F776" s="845"/>
      <c r="G776" s="844">
        <v>0.2</v>
      </c>
      <c r="H776" s="842">
        <v>2970.0</v>
      </c>
      <c r="I776" s="843"/>
      <c r="J776" s="843"/>
      <c r="K776" s="843"/>
      <c r="L776" s="843"/>
      <c r="M776" s="842">
        <v>2970.0</v>
      </c>
      <c r="N776" s="839"/>
      <c r="O776" s="839"/>
      <c r="P776" s="840"/>
      <c r="Q776" s="834">
        <f t="shared" si="26"/>
        <v>3905.8</v>
      </c>
      <c r="R776" s="848">
        <v>50.0</v>
      </c>
      <c r="S776" s="837">
        <v>323.62</v>
      </c>
      <c r="T776" s="849">
        <f>S776/R776</f>
        <v>6.4724</v>
      </c>
      <c r="U776" s="837">
        <v>5.19</v>
      </c>
      <c r="V776" s="849">
        <f>(T776-U776)*R776</f>
        <v>64.12</v>
      </c>
    </row>
    <row r="777">
      <c r="A777" s="827">
        <v>41920.0</v>
      </c>
      <c r="B777" s="828" t="s">
        <v>73</v>
      </c>
      <c r="C777" s="828" t="s">
        <v>197</v>
      </c>
      <c r="D777" s="828" t="s">
        <v>1222</v>
      </c>
      <c r="E777" s="836"/>
      <c r="F777" s="829"/>
      <c r="G777" s="830">
        <v>0.2</v>
      </c>
      <c r="H777" s="831"/>
      <c r="I777" s="831"/>
      <c r="J777" s="831"/>
      <c r="K777" s="831"/>
      <c r="L777" s="831"/>
      <c r="M777" s="831"/>
      <c r="N777" s="846" t="s">
        <v>1222</v>
      </c>
      <c r="O777" s="847">
        <v>325.0</v>
      </c>
      <c r="P777" s="833" t="s">
        <v>1535</v>
      </c>
      <c r="Q777" s="834">
        <f t="shared" si="26"/>
        <v>3906</v>
      </c>
      <c r="R777" s="835"/>
      <c r="S777" s="831"/>
      <c r="T777" s="831"/>
      <c r="U777" s="831"/>
      <c r="V777" s="831"/>
    </row>
    <row r="778">
      <c r="A778" s="836"/>
      <c r="B778" s="828" t="s">
        <v>197</v>
      </c>
      <c r="C778" s="828" t="s">
        <v>1414</v>
      </c>
      <c r="D778" s="828" t="s">
        <v>1327</v>
      </c>
      <c r="E778" s="836"/>
      <c r="F778" s="829"/>
      <c r="G778" s="830">
        <v>2.1</v>
      </c>
      <c r="H778" s="831"/>
      <c r="I778" s="831"/>
      <c r="J778" s="831"/>
      <c r="K778" s="831"/>
      <c r="L778" s="831"/>
      <c r="M778" s="831"/>
      <c r="N778" s="839"/>
      <c r="O778" s="839"/>
      <c r="P778" s="840"/>
      <c r="Q778" s="834">
        <f t="shared" si="26"/>
        <v>3908.1</v>
      </c>
      <c r="R778" s="835"/>
      <c r="S778" s="831"/>
      <c r="T778" s="831"/>
      <c r="U778" s="831"/>
      <c r="V778" s="831"/>
    </row>
    <row r="779">
      <c r="A779" s="836"/>
      <c r="B779" s="828" t="s">
        <v>1414</v>
      </c>
      <c r="C779" s="828" t="s">
        <v>559</v>
      </c>
      <c r="D779" s="836"/>
      <c r="E779" s="836"/>
      <c r="F779" s="829"/>
      <c r="G779" s="830">
        <v>0.5</v>
      </c>
      <c r="H779" s="831"/>
      <c r="I779" s="831"/>
      <c r="J779" s="831"/>
      <c r="K779" s="831"/>
      <c r="L779" s="831"/>
      <c r="M779" s="831"/>
      <c r="N779" s="839"/>
      <c r="O779" s="839"/>
      <c r="P779" s="840"/>
      <c r="Q779" s="834">
        <f t="shared" si="26"/>
        <v>3908.6</v>
      </c>
      <c r="R779" s="835"/>
      <c r="S779" s="831"/>
      <c r="T779" s="831"/>
      <c r="U779" s="831"/>
      <c r="V779" s="831"/>
    </row>
    <row r="780">
      <c r="A780" s="836"/>
      <c r="B780" s="828" t="s">
        <v>559</v>
      </c>
      <c r="C780" s="828" t="s">
        <v>197</v>
      </c>
      <c r="D780" s="836"/>
      <c r="E780" s="836"/>
      <c r="F780" s="829"/>
      <c r="G780" s="830">
        <v>1.4</v>
      </c>
      <c r="H780" s="837" t="s">
        <v>1536</v>
      </c>
      <c r="I780" s="831"/>
      <c r="J780" s="831"/>
      <c r="K780" s="831"/>
      <c r="L780" s="831"/>
      <c r="M780" s="837" t="s">
        <v>1537</v>
      </c>
      <c r="N780" s="839"/>
      <c r="O780" s="839"/>
      <c r="P780" s="840"/>
      <c r="Q780" s="834">
        <f t="shared" si="26"/>
        <v>3910</v>
      </c>
      <c r="R780" s="835"/>
      <c r="S780" s="831"/>
      <c r="T780" s="831"/>
      <c r="U780" s="831"/>
      <c r="V780" s="831"/>
    </row>
    <row r="781">
      <c r="A781" s="836"/>
      <c r="B781" s="828" t="s">
        <v>197</v>
      </c>
      <c r="C781" s="828" t="s">
        <v>73</v>
      </c>
      <c r="D781" s="836"/>
      <c r="E781" s="836"/>
      <c r="F781" s="829"/>
      <c r="G781" s="830">
        <v>0.1</v>
      </c>
      <c r="H781" s="837">
        <v>3037.5</v>
      </c>
      <c r="I781" s="831"/>
      <c r="J781" s="831"/>
      <c r="K781" s="831"/>
      <c r="L781" s="831"/>
      <c r="M781" s="837">
        <v>3037.5</v>
      </c>
      <c r="N781" s="839"/>
      <c r="O781" s="839"/>
      <c r="P781" s="840"/>
      <c r="Q781" s="834">
        <f t="shared" si="26"/>
        <v>3910.1</v>
      </c>
      <c r="R781" s="835"/>
      <c r="S781" s="831"/>
      <c r="T781" s="831"/>
      <c r="U781" s="831"/>
      <c r="V781" s="831"/>
    </row>
    <row r="782">
      <c r="A782" s="841">
        <v>41921.0</v>
      </c>
      <c r="B782" s="842" t="s">
        <v>73</v>
      </c>
      <c r="C782" s="842" t="s">
        <v>552</v>
      </c>
      <c r="D782" s="842" t="s">
        <v>1538</v>
      </c>
      <c r="E782" s="843"/>
      <c r="F782" s="845"/>
      <c r="G782" s="844">
        <v>0.6</v>
      </c>
      <c r="H782" s="843"/>
      <c r="I782" s="843"/>
      <c r="J782" s="843"/>
      <c r="K782" s="843"/>
      <c r="L782" s="843"/>
      <c r="M782" s="843"/>
      <c r="N782" s="832" t="s">
        <v>1219</v>
      </c>
      <c r="O782" s="832">
        <v>325.0</v>
      </c>
      <c r="P782" s="833" t="s">
        <v>1539</v>
      </c>
      <c r="Q782" s="834">
        <f t="shared" si="26"/>
        <v>3910.7</v>
      </c>
      <c r="R782" s="835"/>
      <c r="S782" s="831"/>
      <c r="T782" s="831"/>
      <c r="U782" s="831"/>
      <c r="V782" s="831"/>
    </row>
    <row r="783">
      <c r="A783" s="843"/>
      <c r="B783" s="842" t="s">
        <v>552</v>
      </c>
      <c r="C783" s="842" t="s">
        <v>727</v>
      </c>
      <c r="D783" s="843"/>
      <c r="E783" s="843"/>
      <c r="F783" s="845"/>
      <c r="G783" s="844">
        <v>1.9</v>
      </c>
      <c r="H783" s="842" t="s">
        <v>1415</v>
      </c>
      <c r="I783" s="843"/>
      <c r="J783" s="843"/>
      <c r="K783" s="843"/>
      <c r="L783" s="843"/>
      <c r="M783" s="842" t="s">
        <v>1540</v>
      </c>
      <c r="N783" s="839"/>
      <c r="O783" s="839"/>
      <c r="P783" s="840"/>
      <c r="Q783" s="834">
        <f t="shared" si="26"/>
        <v>3912.6</v>
      </c>
      <c r="R783" s="835"/>
      <c r="S783" s="831"/>
      <c r="T783" s="831"/>
      <c r="U783" s="831"/>
      <c r="V783" s="831"/>
    </row>
    <row r="784">
      <c r="A784" s="843"/>
      <c r="B784" s="842" t="s">
        <v>727</v>
      </c>
      <c r="C784" s="842" t="s">
        <v>73</v>
      </c>
      <c r="D784" s="843"/>
      <c r="E784" s="843"/>
      <c r="F784" s="845"/>
      <c r="G784" s="844">
        <v>1.6</v>
      </c>
      <c r="H784" s="842">
        <v>2902.5</v>
      </c>
      <c r="I784" s="843"/>
      <c r="J784" s="843"/>
      <c r="K784" s="842">
        <v>47.0</v>
      </c>
      <c r="L784" s="843"/>
      <c r="M784" s="842">
        <v>2949.5</v>
      </c>
      <c r="N784" s="839"/>
      <c r="O784" s="839"/>
      <c r="P784" s="840"/>
      <c r="Q784" s="834">
        <f t="shared" si="26"/>
        <v>3914.2</v>
      </c>
      <c r="R784" s="835"/>
      <c r="S784" s="831"/>
      <c r="T784" s="831"/>
      <c r="U784" s="831"/>
      <c r="V784" s="831"/>
    </row>
    <row r="785">
      <c r="A785" s="827">
        <v>41921.0</v>
      </c>
      <c r="B785" s="828" t="s">
        <v>73</v>
      </c>
      <c r="C785" s="828" t="s">
        <v>630</v>
      </c>
      <c r="D785" s="828" t="s">
        <v>1222</v>
      </c>
      <c r="E785" s="836"/>
      <c r="F785" s="829"/>
      <c r="G785" s="830">
        <v>2.0</v>
      </c>
      <c r="H785" s="831"/>
      <c r="I785" s="831"/>
      <c r="J785" s="831"/>
      <c r="K785" s="831"/>
      <c r="L785" s="831"/>
      <c r="M785" s="831"/>
      <c r="N785" s="846" t="s">
        <v>1222</v>
      </c>
      <c r="O785" s="847">
        <v>325.0</v>
      </c>
      <c r="P785" s="833" t="s">
        <v>1541</v>
      </c>
      <c r="Q785" s="834">
        <f t="shared" si="26"/>
        <v>3916.2</v>
      </c>
      <c r="R785" s="835"/>
      <c r="S785" s="831"/>
      <c r="T785" s="831"/>
      <c r="U785" s="831"/>
      <c r="V785" s="831"/>
    </row>
    <row r="786">
      <c r="A786" s="836"/>
      <c r="B786" s="828" t="s">
        <v>630</v>
      </c>
      <c r="C786" s="828" t="s">
        <v>197</v>
      </c>
      <c r="D786" s="828" t="s">
        <v>1327</v>
      </c>
      <c r="E786" s="836"/>
      <c r="F786" s="829"/>
      <c r="G786" s="830">
        <v>1.3</v>
      </c>
      <c r="H786" s="837" t="s">
        <v>1427</v>
      </c>
      <c r="I786" s="831"/>
      <c r="J786" s="831"/>
      <c r="K786" s="831"/>
      <c r="L786" s="831"/>
      <c r="M786" s="837" t="s">
        <v>1542</v>
      </c>
      <c r="N786" s="839"/>
      <c r="O786" s="839"/>
      <c r="P786" s="840"/>
      <c r="Q786" s="834">
        <f t="shared" si="26"/>
        <v>3917.5</v>
      </c>
      <c r="R786" s="835"/>
      <c r="S786" s="831"/>
      <c r="T786" s="831"/>
      <c r="U786" s="831"/>
      <c r="V786" s="831"/>
    </row>
    <row r="787">
      <c r="A787" s="836"/>
      <c r="B787" s="828" t="s">
        <v>197</v>
      </c>
      <c r="C787" s="828" t="s">
        <v>73</v>
      </c>
      <c r="D787" s="836"/>
      <c r="E787" s="836"/>
      <c r="F787" s="829"/>
      <c r="G787" s="830">
        <v>0.1</v>
      </c>
      <c r="H787" s="837">
        <v>2430.0</v>
      </c>
      <c r="I787" s="831"/>
      <c r="J787" s="831"/>
      <c r="K787" s="831"/>
      <c r="L787" s="831"/>
      <c r="M787" s="837">
        <v>2430.0</v>
      </c>
      <c r="N787" s="839"/>
      <c r="O787" s="839"/>
      <c r="P787" s="840"/>
      <c r="Q787" s="834">
        <f t="shared" si="26"/>
        <v>3917.6</v>
      </c>
      <c r="R787" s="835"/>
      <c r="S787" s="831"/>
      <c r="T787" s="831"/>
      <c r="U787" s="831"/>
      <c r="V787" s="831"/>
    </row>
    <row r="788">
      <c r="A788" s="841">
        <v>41922.0</v>
      </c>
      <c r="B788" s="842" t="s">
        <v>73</v>
      </c>
      <c r="C788" s="842" t="s">
        <v>524</v>
      </c>
      <c r="D788" s="842" t="s">
        <v>1225</v>
      </c>
      <c r="E788" s="843"/>
      <c r="F788" s="845"/>
      <c r="G788" s="844">
        <v>0.3</v>
      </c>
      <c r="H788" s="843"/>
      <c r="I788" s="843"/>
      <c r="J788" s="843"/>
      <c r="K788" s="843"/>
      <c r="L788" s="843"/>
      <c r="M788" s="843"/>
      <c r="N788" s="832" t="s">
        <v>1219</v>
      </c>
      <c r="O788" s="832">
        <v>325.0</v>
      </c>
      <c r="P788" s="833" t="s">
        <v>1543</v>
      </c>
      <c r="Q788" s="834">
        <f t="shared" si="26"/>
        <v>3917.9</v>
      </c>
      <c r="R788" s="835"/>
      <c r="S788" s="831"/>
      <c r="T788" s="831"/>
      <c r="U788" s="831"/>
      <c r="V788" s="831"/>
    </row>
    <row r="789">
      <c r="A789" s="843"/>
      <c r="B789" s="842" t="s">
        <v>524</v>
      </c>
      <c r="C789" s="842" t="s">
        <v>1544</v>
      </c>
      <c r="D789" s="842" t="s">
        <v>1545</v>
      </c>
      <c r="E789" s="843"/>
      <c r="F789" s="845"/>
      <c r="G789" s="844">
        <v>1.6</v>
      </c>
      <c r="H789" s="842" t="s">
        <v>1506</v>
      </c>
      <c r="I789" s="843"/>
      <c r="J789" s="843"/>
      <c r="K789" s="843"/>
      <c r="L789" s="843"/>
      <c r="M789" s="842" t="s">
        <v>1546</v>
      </c>
      <c r="N789" s="839"/>
      <c r="O789" s="839"/>
      <c r="P789" s="840"/>
      <c r="Q789" s="834">
        <f t="shared" si="26"/>
        <v>3919.5</v>
      </c>
      <c r="R789" s="835"/>
      <c r="S789" s="831"/>
      <c r="T789" s="831"/>
      <c r="U789" s="831"/>
      <c r="V789" s="831"/>
    </row>
    <row r="790">
      <c r="A790" s="843"/>
      <c r="B790" s="842" t="s">
        <v>1544</v>
      </c>
      <c r="C790" s="842" t="s">
        <v>73</v>
      </c>
      <c r="D790" s="843"/>
      <c r="E790" s="843"/>
      <c r="F790" s="845"/>
      <c r="G790" s="844">
        <v>1.0</v>
      </c>
      <c r="H790" s="842">
        <v>1973.5</v>
      </c>
      <c r="I790" s="843"/>
      <c r="J790" s="843"/>
      <c r="K790" s="842" t="s">
        <v>1336</v>
      </c>
      <c r="L790" s="843"/>
      <c r="M790" s="842">
        <v>1973.5</v>
      </c>
      <c r="N790" s="839"/>
      <c r="O790" s="839"/>
      <c r="P790" s="840"/>
      <c r="Q790" s="834">
        <f t="shared" si="26"/>
        <v>3920.5</v>
      </c>
      <c r="R790" s="835"/>
      <c r="S790" s="831"/>
      <c r="T790" s="831"/>
      <c r="U790" s="831"/>
      <c r="V790" s="831"/>
    </row>
    <row r="791">
      <c r="A791" s="827">
        <v>41922.0</v>
      </c>
      <c r="B791" s="828" t="s">
        <v>73</v>
      </c>
      <c r="C791" s="828" t="s">
        <v>197</v>
      </c>
      <c r="D791" s="828" t="s">
        <v>1225</v>
      </c>
      <c r="E791" s="836"/>
      <c r="F791" s="829"/>
      <c r="G791" s="830">
        <v>0.2</v>
      </c>
      <c r="H791" s="831"/>
      <c r="I791" s="831"/>
      <c r="J791" s="831"/>
      <c r="K791" s="831"/>
      <c r="L791" s="831"/>
      <c r="M791" s="831"/>
      <c r="N791" s="832" t="s">
        <v>1219</v>
      </c>
      <c r="O791" s="832">
        <v>325.0</v>
      </c>
      <c r="P791" s="833" t="s">
        <v>1547</v>
      </c>
      <c r="Q791" s="834">
        <f t="shared" si="26"/>
        <v>3920.7</v>
      </c>
      <c r="R791" s="835"/>
      <c r="S791" s="831"/>
      <c r="T791" s="831"/>
      <c r="U791" s="831"/>
      <c r="V791" s="831"/>
    </row>
    <row r="792">
      <c r="A792" s="836"/>
      <c r="B792" s="828" t="s">
        <v>197</v>
      </c>
      <c r="C792" s="828" t="s">
        <v>630</v>
      </c>
      <c r="D792" s="828" t="s">
        <v>1511</v>
      </c>
      <c r="E792" s="836"/>
      <c r="F792" s="829"/>
      <c r="G792" s="830">
        <v>1.7</v>
      </c>
      <c r="H792" s="831"/>
      <c r="I792" s="831"/>
      <c r="J792" s="831"/>
      <c r="K792" s="831"/>
      <c r="L792" s="831"/>
      <c r="M792" s="831"/>
      <c r="N792" s="839"/>
      <c r="O792" s="839"/>
      <c r="P792" s="840"/>
      <c r="Q792" s="834">
        <f t="shared" si="26"/>
        <v>3922.4</v>
      </c>
      <c r="R792" s="835"/>
      <c r="S792" s="831"/>
      <c r="T792" s="831"/>
      <c r="U792" s="831"/>
      <c r="V792" s="831"/>
    </row>
    <row r="793">
      <c r="A793" s="836"/>
      <c r="B793" s="828" t="s">
        <v>630</v>
      </c>
      <c r="C793" s="828" t="s">
        <v>197</v>
      </c>
      <c r="D793" s="836"/>
      <c r="E793" s="836"/>
      <c r="F793" s="829"/>
      <c r="G793" s="830">
        <v>1.3</v>
      </c>
      <c r="H793" s="837" t="s">
        <v>1420</v>
      </c>
      <c r="I793" s="831"/>
      <c r="J793" s="831"/>
      <c r="K793" s="831"/>
      <c r="L793" s="831"/>
      <c r="M793" s="837" t="s">
        <v>1548</v>
      </c>
      <c r="N793" s="839"/>
      <c r="O793" s="839"/>
      <c r="P793" s="840"/>
      <c r="Q793" s="834">
        <f t="shared" si="26"/>
        <v>3923.7</v>
      </c>
      <c r="R793" s="848">
        <v>30.0</v>
      </c>
      <c r="S793" s="837" t="s">
        <v>1172</v>
      </c>
      <c r="T793" s="831"/>
      <c r="U793" s="831"/>
      <c r="V793" s="831"/>
    </row>
    <row r="794">
      <c r="A794" s="836"/>
      <c r="B794" s="828" t="s">
        <v>197</v>
      </c>
      <c r="C794" s="828" t="s">
        <v>517</v>
      </c>
      <c r="D794" s="836"/>
      <c r="E794" s="836"/>
      <c r="F794" s="829"/>
      <c r="G794" s="830">
        <v>0.3</v>
      </c>
      <c r="H794" s="837">
        <v>2497.5</v>
      </c>
      <c r="I794" s="831"/>
      <c r="J794" s="831"/>
      <c r="K794" s="831"/>
      <c r="L794" s="831"/>
      <c r="M794" s="837">
        <v>2497.5</v>
      </c>
      <c r="N794" s="839"/>
      <c r="O794" s="839"/>
      <c r="P794" s="840"/>
      <c r="Q794" s="834">
        <f t="shared" si="26"/>
        <v>3924</v>
      </c>
      <c r="R794" s="835"/>
      <c r="S794" s="831"/>
      <c r="T794" s="831"/>
      <c r="U794" s="831"/>
      <c r="V794" s="831"/>
    </row>
    <row r="795">
      <c r="A795" s="856" t="s">
        <v>1411</v>
      </c>
      <c r="B795" s="857"/>
      <c r="C795" s="857"/>
      <c r="D795" s="858"/>
      <c r="N795" s="839"/>
      <c r="O795" s="839"/>
      <c r="P795" s="840"/>
      <c r="Q795" s="834">
        <f t="shared" si="26"/>
        <v>3924</v>
      </c>
      <c r="R795" s="835"/>
      <c r="S795" s="831"/>
      <c r="T795" s="831"/>
      <c r="U795" s="831"/>
      <c r="V795" s="831"/>
    </row>
    <row r="796">
      <c r="A796" s="863">
        <v>41936.0</v>
      </c>
      <c r="B796" s="630" t="s">
        <v>517</v>
      </c>
      <c r="C796" s="630" t="s">
        <v>650</v>
      </c>
      <c r="D796" s="630" t="s">
        <v>1225</v>
      </c>
      <c r="E796" s="631"/>
      <c r="F796" s="631"/>
      <c r="G796" s="632">
        <v>0.7</v>
      </c>
      <c r="H796" s="631"/>
      <c r="I796" s="631"/>
      <c r="J796" s="631"/>
      <c r="K796" s="631"/>
      <c r="L796" s="631"/>
      <c r="M796" s="631"/>
      <c r="N796" s="832" t="s">
        <v>1219</v>
      </c>
      <c r="O796" s="832">
        <v>325.0</v>
      </c>
      <c r="P796" s="833" t="s">
        <v>1549</v>
      </c>
      <c r="Q796" s="834">
        <f t="shared" si="26"/>
        <v>3924.7</v>
      </c>
      <c r="R796" s="848">
        <v>40.0</v>
      </c>
      <c r="S796" s="837" t="s">
        <v>1550</v>
      </c>
      <c r="T796" s="837" t="s">
        <v>1551</v>
      </c>
      <c r="U796" s="831"/>
      <c r="V796" s="831"/>
    </row>
    <row r="797">
      <c r="A797" s="631"/>
      <c r="B797" s="630" t="s">
        <v>650</v>
      </c>
      <c r="C797" s="630" t="s">
        <v>617</v>
      </c>
      <c r="D797" s="630" t="s">
        <v>1552</v>
      </c>
      <c r="E797" s="631"/>
      <c r="F797" s="631"/>
      <c r="G797" s="632">
        <v>0.6</v>
      </c>
      <c r="H797" s="630" t="s">
        <v>1553</v>
      </c>
      <c r="I797" s="631"/>
      <c r="J797" s="631"/>
      <c r="K797" s="631"/>
      <c r="L797" s="631"/>
      <c r="M797" s="630" t="s">
        <v>1554</v>
      </c>
      <c r="N797" s="839"/>
      <c r="O797" s="839"/>
      <c r="P797" s="840"/>
      <c r="Q797" s="834">
        <f t="shared" si="26"/>
        <v>3925.3</v>
      </c>
      <c r="R797" s="835"/>
      <c r="S797" s="831"/>
      <c r="T797" s="831"/>
      <c r="U797" s="831"/>
      <c r="V797" s="831"/>
    </row>
    <row r="798">
      <c r="A798" s="631"/>
      <c r="B798" s="630" t="s">
        <v>617</v>
      </c>
      <c r="C798" s="842" t="s">
        <v>73</v>
      </c>
      <c r="D798" s="631"/>
      <c r="E798" s="631"/>
      <c r="F798" s="631"/>
      <c r="G798" s="632">
        <v>0.4</v>
      </c>
      <c r="H798" s="630">
        <v>1020.0</v>
      </c>
      <c r="I798" s="631"/>
      <c r="J798" s="631"/>
      <c r="K798" s="631"/>
      <c r="L798" s="631"/>
      <c r="M798" s="630">
        <v>1020.0</v>
      </c>
      <c r="N798" s="839"/>
      <c r="O798" s="839"/>
      <c r="P798" s="840"/>
      <c r="Q798" s="834">
        <f t="shared" si="26"/>
        <v>3925.7</v>
      </c>
      <c r="R798" s="835"/>
      <c r="S798" s="831"/>
      <c r="T798" s="831"/>
      <c r="U798" s="831"/>
      <c r="V798" s="831"/>
    </row>
    <row r="799">
      <c r="A799" s="827">
        <v>41936.0</v>
      </c>
      <c r="B799" s="828" t="s">
        <v>73</v>
      </c>
      <c r="C799" s="828" t="s">
        <v>565</v>
      </c>
      <c r="D799" s="828" t="s">
        <v>1225</v>
      </c>
      <c r="E799" s="836"/>
      <c r="F799" s="829"/>
      <c r="G799" s="830">
        <v>0.2</v>
      </c>
      <c r="H799" s="836"/>
      <c r="I799" s="836"/>
      <c r="J799" s="836"/>
      <c r="K799" s="836"/>
      <c r="L799" s="836"/>
      <c r="M799" s="836"/>
      <c r="N799" s="832" t="s">
        <v>1219</v>
      </c>
      <c r="O799" s="832">
        <v>325.0</v>
      </c>
      <c r="P799" s="833" t="s">
        <v>1555</v>
      </c>
      <c r="Q799" s="834">
        <f t="shared" si="26"/>
        <v>3925.9</v>
      </c>
      <c r="R799" s="835"/>
      <c r="S799" s="831"/>
      <c r="T799" s="831"/>
      <c r="U799" s="831"/>
      <c r="V799" s="831"/>
    </row>
    <row r="800">
      <c r="A800" s="836"/>
      <c r="B800" s="828" t="s">
        <v>565</v>
      </c>
      <c r="C800" s="828" t="s">
        <v>727</v>
      </c>
      <c r="D800" s="828" t="s">
        <v>547</v>
      </c>
      <c r="E800" s="836"/>
      <c r="F800" s="829"/>
      <c r="G800" s="830">
        <v>1.5</v>
      </c>
      <c r="H800" s="828" t="s">
        <v>1556</v>
      </c>
      <c r="I800" s="836"/>
      <c r="J800" s="836"/>
      <c r="K800" s="828">
        <v>47.0</v>
      </c>
      <c r="L800" s="836"/>
      <c r="M800" s="828" t="s">
        <v>1557</v>
      </c>
      <c r="N800" s="839"/>
      <c r="O800" s="839"/>
      <c r="P800" s="840"/>
      <c r="Q800" s="834">
        <f t="shared" si="26"/>
        <v>3927.4</v>
      </c>
      <c r="R800" s="835"/>
      <c r="S800" s="831"/>
      <c r="T800" s="831"/>
      <c r="U800" s="831"/>
      <c r="V800" s="831"/>
    </row>
    <row r="801">
      <c r="A801" s="836"/>
      <c r="B801" s="828" t="s">
        <v>727</v>
      </c>
      <c r="C801" s="828" t="s">
        <v>73</v>
      </c>
      <c r="D801" s="836"/>
      <c r="E801" s="836"/>
      <c r="F801" s="829"/>
      <c r="G801" s="830">
        <v>1.4</v>
      </c>
      <c r="H801" s="828">
        <v>2227.5</v>
      </c>
      <c r="I801" s="836"/>
      <c r="J801" s="836"/>
      <c r="K801" s="836"/>
      <c r="L801" s="836"/>
      <c r="M801" s="828">
        <v>2274.5</v>
      </c>
      <c r="N801" s="839"/>
      <c r="O801" s="839"/>
      <c r="P801" s="840"/>
      <c r="Q801" s="834">
        <f t="shared" si="26"/>
        <v>3928.8</v>
      </c>
      <c r="R801" s="835"/>
      <c r="S801" s="831"/>
      <c r="T801" s="831"/>
      <c r="U801" s="831"/>
      <c r="V801" s="831"/>
    </row>
    <row r="802">
      <c r="A802" s="841">
        <v>41937.0</v>
      </c>
      <c r="B802" s="842" t="s">
        <v>73</v>
      </c>
      <c r="C802" s="842" t="s">
        <v>565</v>
      </c>
      <c r="D802" s="842" t="s">
        <v>1222</v>
      </c>
      <c r="E802" s="843"/>
      <c r="F802" s="845"/>
      <c r="G802" s="844">
        <v>0.3</v>
      </c>
      <c r="H802" s="843"/>
      <c r="I802" s="843"/>
      <c r="J802" s="843"/>
      <c r="K802" s="843"/>
      <c r="L802" s="843"/>
      <c r="M802" s="843"/>
      <c r="N802" s="846" t="s">
        <v>1222</v>
      </c>
      <c r="O802" s="847">
        <v>325.0</v>
      </c>
      <c r="P802" s="833" t="s">
        <v>1558</v>
      </c>
      <c r="Q802" s="834">
        <f t="shared" si="26"/>
        <v>3929.1</v>
      </c>
      <c r="R802" s="835"/>
      <c r="S802" s="831"/>
      <c r="T802" s="831"/>
      <c r="U802" s="831"/>
      <c r="V802" s="831"/>
    </row>
    <row r="803">
      <c r="A803" s="843"/>
      <c r="B803" s="842" t="s">
        <v>565</v>
      </c>
      <c r="C803" s="842" t="s">
        <v>727</v>
      </c>
      <c r="D803" s="842" t="s">
        <v>547</v>
      </c>
      <c r="E803" s="843"/>
      <c r="F803" s="845"/>
      <c r="G803" s="844">
        <v>1.5</v>
      </c>
      <c r="H803" s="843"/>
      <c r="I803" s="843"/>
      <c r="J803" s="843"/>
      <c r="K803" s="843"/>
      <c r="L803" s="843"/>
      <c r="M803" s="843"/>
      <c r="N803" s="839"/>
      <c r="O803" s="839"/>
      <c r="P803" s="840"/>
      <c r="Q803" s="834">
        <f t="shared" si="26"/>
        <v>3930.6</v>
      </c>
      <c r="R803" s="835"/>
      <c r="S803" s="831"/>
      <c r="T803" s="831"/>
      <c r="U803" s="831"/>
      <c r="V803" s="831"/>
    </row>
    <row r="804">
      <c r="A804" s="843"/>
      <c r="B804" s="842" t="s">
        <v>727</v>
      </c>
      <c r="C804" s="842" t="s">
        <v>1291</v>
      </c>
      <c r="D804" s="843"/>
      <c r="E804" s="843"/>
      <c r="F804" s="845"/>
      <c r="G804" s="844">
        <v>0.6</v>
      </c>
      <c r="H804" s="842" t="s">
        <v>1556</v>
      </c>
      <c r="I804" s="843"/>
      <c r="J804" s="843"/>
      <c r="K804" s="843"/>
      <c r="L804" s="843"/>
      <c r="M804" s="842" t="s">
        <v>1559</v>
      </c>
      <c r="N804" s="839"/>
      <c r="O804" s="839"/>
      <c r="P804" s="840"/>
      <c r="Q804" s="834">
        <f t="shared" si="26"/>
        <v>3931.2</v>
      </c>
      <c r="R804" s="835"/>
      <c r="S804" s="831"/>
      <c r="T804" s="831"/>
      <c r="U804" s="831"/>
      <c r="V804" s="831"/>
    </row>
    <row r="805">
      <c r="A805" s="841">
        <v>41938.0</v>
      </c>
      <c r="B805" s="842" t="s">
        <v>1291</v>
      </c>
      <c r="C805" s="842" t="s">
        <v>73</v>
      </c>
      <c r="D805" s="843"/>
      <c r="E805" s="843"/>
      <c r="F805" s="845"/>
      <c r="G805" s="844">
        <v>0.8</v>
      </c>
      <c r="H805" s="842">
        <v>2227.5</v>
      </c>
      <c r="I805" s="843"/>
      <c r="J805" s="843"/>
      <c r="K805" s="842">
        <v>7.0</v>
      </c>
      <c r="L805" s="843"/>
      <c r="M805" s="842">
        <v>2234.5</v>
      </c>
      <c r="N805" s="839"/>
      <c r="O805" s="839"/>
      <c r="P805" s="840"/>
      <c r="Q805" s="834">
        <f t="shared" si="26"/>
        <v>3932</v>
      </c>
      <c r="R805" s="835"/>
      <c r="S805" s="831"/>
      <c r="T805" s="831"/>
      <c r="U805" s="831"/>
      <c r="V805" s="831"/>
    </row>
    <row r="806">
      <c r="A806" s="827">
        <v>41940.0</v>
      </c>
      <c r="B806" s="828" t="s">
        <v>73</v>
      </c>
      <c r="C806" s="828" t="s">
        <v>727</v>
      </c>
      <c r="D806" s="828" t="s">
        <v>1560</v>
      </c>
      <c r="E806" s="836"/>
      <c r="F806" s="829"/>
      <c r="G806" s="830">
        <v>1.4</v>
      </c>
      <c r="H806" s="837" t="s">
        <v>1561</v>
      </c>
      <c r="I806" s="831"/>
      <c r="J806" s="831"/>
      <c r="K806" s="831"/>
      <c r="L806" s="831"/>
      <c r="M806" s="837" t="s">
        <v>1562</v>
      </c>
      <c r="N806" s="846" t="s">
        <v>1222</v>
      </c>
      <c r="O806" s="847">
        <v>325.0</v>
      </c>
      <c r="P806" s="833" t="s">
        <v>1563</v>
      </c>
      <c r="Q806" s="834">
        <f t="shared" si="26"/>
        <v>3933.4</v>
      </c>
      <c r="R806" s="835"/>
      <c r="S806" s="831"/>
      <c r="T806" s="831"/>
      <c r="U806" s="831"/>
      <c r="V806" s="831"/>
    </row>
    <row r="807">
      <c r="A807" s="836"/>
      <c r="B807" s="828" t="s">
        <v>727</v>
      </c>
      <c r="C807" s="828" t="s">
        <v>73</v>
      </c>
      <c r="D807" s="836"/>
      <c r="E807" s="836"/>
      <c r="F807" s="829"/>
      <c r="G807" s="830">
        <v>1.5</v>
      </c>
      <c r="H807" s="837">
        <v>2092.5</v>
      </c>
      <c r="I807" s="831"/>
      <c r="J807" s="831"/>
      <c r="K807" s="837">
        <v>7.0</v>
      </c>
      <c r="L807" s="831"/>
      <c r="M807" s="837">
        <v>2099.5</v>
      </c>
      <c r="N807" s="839"/>
      <c r="O807" s="839"/>
      <c r="P807" s="840"/>
      <c r="Q807" s="834">
        <f t="shared" si="26"/>
        <v>3934.9</v>
      </c>
      <c r="R807" s="835"/>
      <c r="S807" s="831"/>
      <c r="T807" s="831"/>
      <c r="U807" s="831"/>
      <c r="V807" s="831"/>
    </row>
    <row r="808">
      <c r="A808" s="841">
        <v>41941.0</v>
      </c>
      <c r="B808" s="842" t="s">
        <v>73</v>
      </c>
      <c r="C808" s="842" t="s">
        <v>640</v>
      </c>
      <c r="D808" s="842" t="s">
        <v>1350</v>
      </c>
      <c r="E808" s="843"/>
      <c r="F808" s="845"/>
      <c r="G808" s="844">
        <v>1.6</v>
      </c>
      <c r="H808" s="843"/>
      <c r="I808" s="843"/>
      <c r="J808" s="843"/>
      <c r="K808" s="842">
        <v>35.0</v>
      </c>
      <c r="L808" s="843"/>
      <c r="M808" s="843"/>
      <c r="N808" s="853" t="s">
        <v>1350</v>
      </c>
      <c r="O808" s="853">
        <v>325.0</v>
      </c>
      <c r="P808" s="833" t="s">
        <v>1564</v>
      </c>
      <c r="Q808" s="834">
        <f t="shared" si="26"/>
        <v>3936.5</v>
      </c>
      <c r="R808" s="835"/>
      <c r="S808" s="831"/>
      <c r="T808" s="831"/>
      <c r="U808" s="831"/>
      <c r="V808" s="831"/>
    </row>
    <row r="809">
      <c r="A809" s="843"/>
      <c r="B809" s="842" t="s">
        <v>640</v>
      </c>
      <c r="C809" s="842" t="s">
        <v>524</v>
      </c>
      <c r="D809" s="842" t="s">
        <v>1565</v>
      </c>
      <c r="E809" s="843"/>
      <c r="F809" s="845"/>
      <c r="G809" s="844">
        <v>1.7</v>
      </c>
      <c r="H809" s="842" t="s">
        <v>1566</v>
      </c>
      <c r="I809" s="843"/>
      <c r="J809" s="843"/>
      <c r="K809" s="843"/>
      <c r="L809" s="843"/>
      <c r="M809" s="842" t="s">
        <v>1567</v>
      </c>
      <c r="N809" s="839"/>
      <c r="O809" s="839"/>
      <c r="P809" s="840"/>
      <c r="Q809" s="834">
        <f t="shared" si="26"/>
        <v>3938.2</v>
      </c>
      <c r="R809" s="835"/>
      <c r="S809" s="831"/>
      <c r="T809" s="831"/>
      <c r="U809" s="831"/>
      <c r="V809" s="831"/>
    </row>
    <row r="810">
      <c r="A810" s="843"/>
      <c r="B810" s="842" t="s">
        <v>524</v>
      </c>
      <c r="C810" s="842" t="s">
        <v>73</v>
      </c>
      <c r="D810" s="843"/>
      <c r="E810" s="843"/>
      <c r="F810" s="845"/>
      <c r="G810" s="844">
        <v>0.3</v>
      </c>
      <c r="H810" s="842">
        <v>2815.0</v>
      </c>
      <c r="I810" s="843"/>
      <c r="J810" s="843"/>
      <c r="K810" s="843"/>
      <c r="L810" s="843"/>
      <c r="M810" s="842">
        <v>2850.0</v>
      </c>
      <c r="N810" s="839"/>
      <c r="O810" s="839"/>
      <c r="P810" s="840"/>
      <c r="Q810" s="834">
        <f t="shared" si="26"/>
        <v>3938.5</v>
      </c>
      <c r="R810" s="835"/>
      <c r="S810" s="831"/>
      <c r="T810" s="831"/>
      <c r="U810" s="855">
        <v>4.89</v>
      </c>
      <c r="V810" s="831"/>
    </row>
    <row r="811">
      <c r="A811" s="827">
        <v>41942.0</v>
      </c>
      <c r="B811" s="828" t="s">
        <v>73</v>
      </c>
      <c r="C811" s="828" t="s">
        <v>524</v>
      </c>
      <c r="D811" s="828" t="s">
        <v>1225</v>
      </c>
      <c r="E811" s="836"/>
      <c r="F811" s="829"/>
      <c r="G811" s="830">
        <v>0.2</v>
      </c>
      <c r="H811" s="831"/>
      <c r="I811" s="831"/>
      <c r="J811" s="831"/>
      <c r="K811" s="831"/>
      <c r="L811" s="831"/>
      <c r="M811" s="831"/>
      <c r="N811" s="832" t="s">
        <v>1219</v>
      </c>
      <c r="O811" s="832">
        <v>325.0</v>
      </c>
      <c r="P811" s="833" t="s">
        <v>1568</v>
      </c>
      <c r="Q811" s="834">
        <f t="shared" si="26"/>
        <v>3938.7</v>
      </c>
      <c r="R811" s="835"/>
      <c r="S811" s="831"/>
      <c r="T811" s="831"/>
      <c r="U811" s="831"/>
      <c r="V811" s="831"/>
    </row>
    <row r="812">
      <c r="A812" s="836"/>
      <c r="B812" s="828" t="s">
        <v>524</v>
      </c>
      <c r="C812" s="828" t="s">
        <v>727</v>
      </c>
      <c r="D812" s="828" t="s">
        <v>547</v>
      </c>
      <c r="E812" s="836"/>
      <c r="F812" s="829"/>
      <c r="G812" s="830">
        <v>1.6</v>
      </c>
      <c r="H812" s="837" t="s">
        <v>1427</v>
      </c>
      <c r="I812" s="831"/>
      <c r="J812" s="831"/>
      <c r="K812" s="837" t="s">
        <v>1569</v>
      </c>
      <c r="L812" s="831"/>
      <c r="M812" s="837" t="s">
        <v>1570</v>
      </c>
      <c r="N812" s="839"/>
      <c r="O812" s="839"/>
      <c r="P812" s="840"/>
      <c r="Q812" s="834">
        <f t="shared" si="26"/>
        <v>3940.3</v>
      </c>
      <c r="R812" s="835"/>
      <c r="S812" s="831"/>
      <c r="T812" s="831"/>
      <c r="U812" s="831"/>
      <c r="V812" s="831"/>
    </row>
    <row r="813">
      <c r="A813" s="836"/>
      <c r="B813" s="828" t="s">
        <v>727</v>
      </c>
      <c r="C813" s="828" t="s">
        <v>517</v>
      </c>
      <c r="D813" s="836"/>
      <c r="E813" s="836"/>
      <c r="F813" s="829"/>
      <c r="G813" s="830">
        <v>1.5</v>
      </c>
      <c r="H813" s="837">
        <v>2430.0</v>
      </c>
      <c r="I813" s="831"/>
      <c r="J813" s="831"/>
      <c r="K813" s="837">
        <v>7.0</v>
      </c>
      <c r="L813" s="831"/>
      <c r="M813" s="837">
        <v>2437.0</v>
      </c>
      <c r="N813" s="839"/>
      <c r="O813" s="839"/>
      <c r="P813" s="840"/>
      <c r="Q813" s="834">
        <f t="shared" si="26"/>
        <v>3941.8</v>
      </c>
      <c r="R813" s="835"/>
      <c r="S813" s="831"/>
      <c r="T813" s="831"/>
      <c r="U813" s="831"/>
      <c r="V813" s="831"/>
    </row>
    <row r="814">
      <c r="A814" s="836"/>
      <c r="B814" s="828" t="s">
        <v>517</v>
      </c>
      <c r="C814" s="828" t="s">
        <v>73</v>
      </c>
      <c r="D814" s="836"/>
      <c r="E814" s="836"/>
      <c r="F814" s="830">
        <v>0.3</v>
      </c>
      <c r="G814" s="829"/>
      <c r="H814" s="831"/>
      <c r="I814" s="831"/>
      <c r="J814" s="831"/>
      <c r="K814" s="831"/>
      <c r="L814" s="831"/>
      <c r="M814" s="831"/>
      <c r="N814" s="839"/>
      <c r="O814" s="839"/>
      <c r="P814" s="840"/>
      <c r="Q814" s="834">
        <f t="shared" si="26"/>
        <v>3942.1</v>
      </c>
      <c r="R814" s="835"/>
      <c r="S814" s="831"/>
      <c r="T814" s="831"/>
      <c r="U814" s="831"/>
      <c r="V814" s="831"/>
    </row>
    <row r="815">
      <c r="A815" s="841">
        <v>41943.0</v>
      </c>
      <c r="B815" s="842" t="s">
        <v>73</v>
      </c>
      <c r="C815" s="842" t="s">
        <v>630</v>
      </c>
      <c r="D815" s="842" t="s">
        <v>1222</v>
      </c>
      <c r="E815" s="843"/>
      <c r="F815" s="845"/>
      <c r="G815" s="844">
        <v>1.7</v>
      </c>
      <c r="H815" s="843"/>
      <c r="I815" s="843"/>
      <c r="J815" s="843"/>
      <c r="K815" s="843"/>
      <c r="L815" s="843"/>
      <c r="M815" s="843"/>
      <c r="N815" s="846" t="s">
        <v>1222</v>
      </c>
      <c r="O815" s="847">
        <v>325.0</v>
      </c>
      <c r="P815" s="833" t="s">
        <v>1571</v>
      </c>
      <c r="Q815" s="834">
        <f t="shared" si="26"/>
        <v>3943.8</v>
      </c>
      <c r="R815" s="835"/>
      <c r="S815" s="831"/>
      <c r="T815" s="831"/>
      <c r="U815" s="831"/>
      <c r="V815" s="831"/>
    </row>
    <row r="816">
      <c r="A816" s="843"/>
      <c r="B816" s="842" t="s">
        <v>630</v>
      </c>
      <c r="C816" s="842" t="s">
        <v>197</v>
      </c>
      <c r="D816" s="842" t="s">
        <v>1327</v>
      </c>
      <c r="E816" s="843"/>
      <c r="F816" s="845"/>
      <c r="G816" s="844">
        <v>1.7</v>
      </c>
      <c r="H816" s="842" t="s">
        <v>1420</v>
      </c>
      <c r="I816" s="843"/>
      <c r="J816" s="843"/>
      <c r="K816" s="843"/>
      <c r="L816" s="843"/>
      <c r="M816" s="842" t="s">
        <v>1572</v>
      </c>
      <c r="N816" s="839"/>
      <c r="O816" s="839"/>
      <c r="P816" s="840"/>
      <c r="Q816" s="834">
        <f t="shared" si="26"/>
        <v>3945.5</v>
      </c>
      <c r="R816" s="835"/>
      <c r="S816" s="831"/>
      <c r="T816" s="831"/>
      <c r="U816" s="831"/>
      <c r="V816" s="831"/>
    </row>
    <row r="817">
      <c r="A817" s="843"/>
      <c r="B817" s="842" t="s">
        <v>197</v>
      </c>
      <c r="C817" s="842" t="s">
        <v>73</v>
      </c>
      <c r="D817" s="843"/>
      <c r="E817" s="843"/>
      <c r="F817" s="845"/>
      <c r="G817" s="844">
        <v>0.1</v>
      </c>
      <c r="H817" s="842">
        <v>2497.5</v>
      </c>
      <c r="I817" s="843"/>
      <c r="J817" s="843"/>
      <c r="K817" s="843"/>
      <c r="L817" s="843"/>
      <c r="M817" s="842">
        <v>2497.5</v>
      </c>
      <c r="N817" s="839"/>
      <c r="O817" s="839"/>
      <c r="P817" s="840"/>
      <c r="Q817" s="834">
        <f t="shared" si="26"/>
        <v>3945.6</v>
      </c>
      <c r="R817" s="835"/>
      <c r="S817" s="831"/>
      <c r="T817" s="831"/>
      <c r="U817" s="831"/>
      <c r="V817" s="831"/>
    </row>
    <row r="818">
      <c r="A818" s="859" t="s">
        <v>1573</v>
      </c>
      <c r="B818" s="860"/>
      <c r="C818" s="860"/>
      <c r="D818" s="861"/>
      <c r="E818" s="860"/>
      <c r="F818" s="862"/>
      <c r="G818" s="862"/>
      <c r="H818" s="860"/>
      <c r="I818" s="860"/>
      <c r="J818" s="860"/>
      <c r="K818" s="860"/>
      <c r="L818" s="860"/>
      <c r="M818" s="860"/>
      <c r="N818" s="839"/>
      <c r="O818" s="839"/>
      <c r="P818" s="840"/>
      <c r="Q818" s="834">
        <f t="shared" si="26"/>
        <v>3945.6</v>
      </c>
      <c r="R818" s="835"/>
      <c r="S818" s="831"/>
      <c r="T818" s="831"/>
      <c r="U818" s="831"/>
      <c r="V818" s="831"/>
    </row>
    <row r="819">
      <c r="A819" s="827">
        <v>41946.0</v>
      </c>
      <c r="B819" s="828" t="s">
        <v>73</v>
      </c>
      <c r="C819" s="828" t="s">
        <v>197</v>
      </c>
      <c r="D819" s="828" t="s">
        <v>1378</v>
      </c>
      <c r="E819" s="836"/>
      <c r="F819" s="829"/>
      <c r="G819" s="830">
        <v>0.2</v>
      </c>
      <c r="H819" s="831"/>
      <c r="I819" s="831"/>
      <c r="J819" s="831"/>
      <c r="K819" s="831"/>
      <c r="L819" s="831"/>
      <c r="M819" s="831"/>
      <c r="N819" s="838" t="s">
        <v>1378</v>
      </c>
      <c r="O819" s="838">
        <v>325.0</v>
      </c>
      <c r="P819" s="833" t="s">
        <v>1574</v>
      </c>
      <c r="Q819" s="834">
        <f t="shared" si="26"/>
        <v>3945.8</v>
      </c>
      <c r="R819" s="835"/>
      <c r="S819" s="831"/>
      <c r="T819" s="831"/>
      <c r="U819" s="831"/>
      <c r="V819" s="831"/>
    </row>
    <row r="820">
      <c r="A820" s="836"/>
      <c r="B820" s="828" t="s">
        <v>197</v>
      </c>
      <c r="C820" s="828" t="s">
        <v>630</v>
      </c>
      <c r="D820" s="828" t="s">
        <v>1327</v>
      </c>
      <c r="E820" s="836"/>
      <c r="F820" s="829"/>
      <c r="G820" s="830">
        <v>1.9</v>
      </c>
      <c r="H820" s="831"/>
      <c r="I820" s="831"/>
      <c r="J820" s="831"/>
      <c r="K820" s="831"/>
      <c r="L820" s="831"/>
      <c r="M820" s="831"/>
      <c r="N820" s="839"/>
      <c r="O820" s="839"/>
      <c r="P820" s="840"/>
      <c r="Q820" s="834">
        <f t="shared" si="26"/>
        <v>3947.7</v>
      </c>
      <c r="R820" s="835"/>
      <c r="S820" s="831"/>
      <c r="T820" s="831"/>
      <c r="U820" s="831"/>
      <c r="V820" s="831"/>
    </row>
    <row r="821">
      <c r="A821" s="836"/>
      <c r="B821" s="828" t="s">
        <v>630</v>
      </c>
      <c r="C821" s="828" t="s">
        <v>197</v>
      </c>
      <c r="D821" s="836"/>
      <c r="E821" s="836"/>
      <c r="F821" s="829"/>
      <c r="G821" s="830">
        <v>1.4</v>
      </c>
      <c r="H821" s="837" t="s">
        <v>1443</v>
      </c>
      <c r="I821" s="831"/>
      <c r="J821" s="831"/>
      <c r="K821" s="831"/>
      <c r="L821" s="831"/>
      <c r="M821" s="837" t="s">
        <v>1575</v>
      </c>
      <c r="N821" s="839"/>
      <c r="O821" s="839"/>
      <c r="P821" s="840"/>
      <c r="Q821" s="834">
        <f t="shared" si="26"/>
        <v>3949.1</v>
      </c>
      <c r="R821" s="835"/>
      <c r="S821" s="831"/>
      <c r="T821" s="831"/>
      <c r="U821" s="831"/>
      <c r="V821" s="831"/>
    </row>
    <row r="822">
      <c r="A822" s="836"/>
      <c r="B822" s="828" t="s">
        <v>197</v>
      </c>
      <c r="C822" s="828" t="s">
        <v>73</v>
      </c>
      <c r="D822" s="836"/>
      <c r="E822" s="836"/>
      <c r="F822" s="829"/>
      <c r="G822" s="830">
        <v>0.2</v>
      </c>
      <c r="H822" s="837">
        <v>2632.5</v>
      </c>
      <c r="I822" s="831"/>
      <c r="J822" s="831"/>
      <c r="K822" s="831"/>
      <c r="L822" s="831"/>
      <c r="M822" s="837">
        <v>2632.5</v>
      </c>
      <c r="N822" s="839"/>
      <c r="O822" s="839"/>
      <c r="P822" s="840"/>
      <c r="Q822" s="834">
        <f t="shared" si="26"/>
        <v>3949.3</v>
      </c>
      <c r="R822" s="835"/>
      <c r="S822" s="831"/>
      <c r="T822" s="831"/>
      <c r="U822" s="831"/>
      <c r="V822" s="831"/>
    </row>
    <row r="823">
      <c r="A823" s="841">
        <v>41947.0</v>
      </c>
      <c r="B823" s="842" t="s">
        <v>73</v>
      </c>
      <c r="C823" s="842" t="s">
        <v>524</v>
      </c>
      <c r="D823" s="842" t="s">
        <v>1378</v>
      </c>
      <c r="E823" s="843"/>
      <c r="F823" s="845"/>
      <c r="G823" s="844">
        <v>0.4</v>
      </c>
      <c r="H823" s="843"/>
      <c r="I823" s="843"/>
      <c r="J823" s="843"/>
      <c r="K823" s="842">
        <v>47.0</v>
      </c>
      <c r="L823" s="843"/>
      <c r="M823" s="843"/>
      <c r="N823" s="838" t="s">
        <v>1378</v>
      </c>
      <c r="O823" s="838">
        <v>325.0</v>
      </c>
      <c r="P823" s="833" t="s">
        <v>1576</v>
      </c>
      <c r="Q823" s="834">
        <f t="shared" si="26"/>
        <v>3949.7</v>
      </c>
      <c r="R823" s="835"/>
      <c r="S823" s="831"/>
      <c r="T823" s="831"/>
      <c r="U823" s="831"/>
      <c r="V823" s="831"/>
    </row>
    <row r="824">
      <c r="A824" s="843"/>
      <c r="B824" s="842" t="s">
        <v>524</v>
      </c>
      <c r="C824" s="842" t="s">
        <v>727</v>
      </c>
      <c r="D824" s="842" t="s">
        <v>547</v>
      </c>
      <c r="E824" s="843"/>
      <c r="F824" s="845"/>
      <c r="G824" s="844">
        <v>1.5</v>
      </c>
      <c r="H824" s="842" t="s">
        <v>1420</v>
      </c>
      <c r="I824" s="843"/>
      <c r="J824" s="843"/>
      <c r="K824" s="843"/>
      <c r="L824" s="843"/>
      <c r="M824" s="842" t="s">
        <v>1577</v>
      </c>
      <c r="N824" s="839"/>
      <c r="O824" s="839"/>
      <c r="P824" s="840"/>
      <c r="Q824" s="834">
        <f t="shared" si="26"/>
        <v>3951.2</v>
      </c>
      <c r="R824" s="835"/>
      <c r="S824" s="831"/>
      <c r="T824" s="831"/>
      <c r="U824" s="831"/>
      <c r="V824" s="831"/>
    </row>
    <row r="825">
      <c r="A825" s="843"/>
      <c r="B825" s="842" t="s">
        <v>727</v>
      </c>
      <c r="C825" s="842" t="s">
        <v>73</v>
      </c>
      <c r="D825" s="843"/>
      <c r="E825" s="843"/>
      <c r="F825" s="845"/>
      <c r="G825" s="844">
        <v>1.6</v>
      </c>
      <c r="H825" s="842">
        <v>2497.5</v>
      </c>
      <c r="I825" s="843"/>
      <c r="J825" s="843"/>
      <c r="K825" s="843"/>
      <c r="L825" s="843"/>
      <c r="M825" s="842">
        <v>2544.5</v>
      </c>
      <c r="N825" s="839"/>
      <c r="O825" s="839"/>
      <c r="P825" s="840"/>
      <c r="Q825" s="834">
        <f t="shared" si="26"/>
        <v>3952.8</v>
      </c>
      <c r="R825" s="835"/>
      <c r="S825" s="831"/>
      <c r="T825" s="831"/>
      <c r="U825" s="831"/>
      <c r="V825" s="831"/>
    </row>
    <row r="826">
      <c r="A826" s="827">
        <v>41949.0</v>
      </c>
      <c r="B826" s="828" t="s">
        <v>73</v>
      </c>
      <c r="C826" s="828" t="s">
        <v>524</v>
      </c>
      <c r="D826" s="828" t="s">
        <v>1225</v>
      </c>
      <c r="E826" s="836"/>
      <c r="F826" s="829"/>
      <c r="G826" s="830">
        <v>0.2</v>
      </c>
      <c r="H826" s="831"/>
      <c r="I826" s="831"/>
      <c r="J826" s="831"/>
      <c r="K826" s="831"/>
      <c r="L826" s="831"/>
      <c r="M826" s="831"/>
      <c r="N826" s="832" t="s">
        <v>1219</v>
      </c>
      <c r="O826" s="832">
        <v>325.0</v>
      </c>
      <c r="P826" s="833" t="s">
        <v>1578</v>
      </c>
      <c r="Q826" s="834">
        <f t="shared" si="26"/>
        <v>3953</v>
      </c>
      <c r="R826" s="835"/>
      <c r="S826" s="831"/>
      <c r="T826" s="831"/>
      <c r="U826" s="831"/>
      <c r="V826" s="831"/>
    </row>
    <row r="827">
      <c r="A827" s="836"/>
      <c r="B827" s="828" t="s">
        <v>524</v>
      </c>
      <c r="C827" s="828" t="s">
        <v>1579</v>
      </c>
      <c r="D827" s="828" t="s">
        <v>1580</v>
      </c>
      <c r="E827" s="836"/>
      <c r="F827" s="829"/>
      <c r="G827" s="830">
        <v>0.8</v>
      </c>
      <c r="H827" s="831"/>
      <c r="I827" s="831"/>
      <c r="J827" s="831"/>
      <c r="K827" s="837" t="s">
        <v>1336</v>
      </c>
      <c r="L827" s="831"/>
      <c r="M827" s="831"/>
      <c r="N827" s="839"/>
      <c r="O827" s="839"/>
      <c r="P827" s="840"/>
      <c r="Q827" s="834">
        <f t="shared" si="26"/>
        <v>3953.8</v>
      </c>
      <c r="R827" s="835"/>
      <c r="S827" s="831"/>
      <c r="T827" s="831"/>
      <c r="U827" s="831"/>
      <c r="V827" s="831"/>
    </row>
    <row r="828">
      <c r="A828" s="836"/>
      <c r="B828" s="828" t="s">
        <v>1579</v>
      </c>
      <c r="C828" s="828" t="s">
        <v>524</v>
      </c>
      <c r="D828" s="836"/>
      <c r="E828" s="836"/>
      <c r="F828" s="829"/>
      <c r="G828" s="830">
        <v>1.3</v>
      </c>
      <c r="H828" s="837" t="s">
        <v>1581</v>
      </c>
      <c r="I828" s="831"/>
      <c r="J828" s="837" t="s">
        <v>1582</v>
      </c>
      <c r="K828" s="831"/>
      <c r="L828" s="831"/>
      <c r="M828" s="837" t="s">
        <v>1583</v>
      </c>
      <c r="N828" s="839"/>
      <c r="O828" s="839"/>
      <c r="P828" s="840"/>
      <c r="Q828" s="834">
        <f t="shared" si="26"/>
        <v>3955.1</v>
      </c>
      <c r="R828" s="835"/>
      <c r="S828" s="831"/>
      <c r="T828" s="831"/>
      <c r="U828" s="831"/>
      <c r="V828" s="831"/>
    </row>
    <row r="829">
      <c r="A829" s="836"/>
      <c r="B829" s="828" t="s">
        <v>524</v>
      </c>
      <c r="C829" s="828" t="s">
        <v>73</v>
      </c>
      <c r="D829" s="836"/>
      <c r="E829" s="836"/>
      <c r="F829" s="829"/>
      <c r="G829" s="830">
        <v>0.3</v>
      </c>
      <c r="H829" s="837">
        <v>1822.5</v>
      </c>
      <c r="I829" s="831"/>
      <c r="J829" s="837">
        <v>90.0</v>
      </c>
      <c r="K829" s="831"/>
      <c r="L829" s="831"/>
      <c r="M829" s="828">
        <v>1912.5</v>
      </c>
      <c r="N829" s="839"/>
      <c r="O829" s="839"/>
      <c r="P829" s="840"/>
      <c r="Q829" s="834">
        <f t="shared" si="26"/>
        <v>3955.4</v>
      </c>
      <c r="R829" s="835"/>
      <c r="S829" s="831"/>
      <c r="T829" s="831"/>
      <c r="U829" s="831"/>
      <c r="V829" s="831"/>
    </row>
    <row r="830">
      <c r="A830" s="841">
        <v>41953.0</v>
      </c>
      <c r="B830" s="842" t="s">
        <v>73</v>
      </c>
      <c r="C830" s="842" t="s">
        <v>550</v>
      </c>
      <c r="D830" s="842" t="s">
        <v>1225</v>
      </c>
      <c r="E830" s="843"/>
      <c r="F830" s="845"/>
      <c r="G830" s="844">
        <v>0.8</v>
      </c>
      <c r="H830" s="843"/>
      <c r="I830" s="843"/>
      <c r="J830" s="843"/>
      <c r="K830" s="843"/>
      <c r="L830" s="843"/>
      <c r="M830" s="690"/>
      <c r="N830" s="832" t="s">
        <v>1219</v>
      </c>
      <c r="O830" s="832">
        <v>325.0</v>
      </c>
      <c r="P830" s="833" t="s">
        <v>1584</v>
      </c>
      <c r="Q830" s="834">
        <f t="shared" si="26"/>
        <v>3956.2</v>
      </c>
      <c r="R830" s="848">
        <v>30.0</v>
      </c>
      <c r="S830" s="837">
        <v>182.78</v>
      </c>
      <c r="T830" s="849">
        <f>S830/R830</f>
        <v>6.092666667</v>
      </c>
      <c r="U830" s="837">
        <v>4.89</v>
      </c>
      <c r="V830" s="849">
        <f>(T830-U830)*R830</f>
        <v>36.08</v>
      </c>
    </row>
    <row r="831">
      <c r="A831" s="843"/>
      <c r="B831" s="842" t="s">
        <v>550</v>
      </c>
      <c r="C831" s="842" t="s">
        <v>727</v>
      </c>
      <c r="D831" s="842" t="s">
        <v>547</v>
      </c>
      <c r="E831" s="843"/>
      <c r="F831" s="845"/>
      <c r="G831" s="844">
        <v>2.0</v>
      </c>
      <c r="H831" s="842" t="s">
        <v>1536</v>
      </c>
      <c r="I831" s="843"/>
      <c r="J831" s="843"/>
      <c r="K831" s="843"/>
      <c r="L831" s="843"/>
      <c r="M831" s="842" t="s">
        <v>1585</v>
      </c>
      <c r="N831" s="839"/>
      <c r="O831" s="839"/>
      <c r="P831" s="840"/>
      <c r="Q831" s="834">
        <f t="shared" si="26"/>
        <v>3958.2</v>
      </c>
      <c r="R831" s="835"/>
      <c r="S831" s="831"/>
      <c r="T831" s="831"/>
      <c r="U831" s="831"/>
      <c r="V831" s="831"/>
    </row>
    <row r="832">
      <c r="A832" s="843"/>
      <c r="B832" s="842" t="s">
        <v>727</v>
      </c>
      <c r="C832" s="842" t="s">
        <v>73</v>
      </c>
      <c r="D832" s="843"/>
      <c r="E832" s="843"/>
      <c r="F832" s="845"/>
      <c r="G832" s="844">
        <v>1.5</v>
      </c>
      <c r="H832" s="842">
        <v>3037.5</v>
      </c>
      <c r="I832" s="842">
        <v>37.0</v>
      </c>
      <c r="J832" s="843"/>
      <c r="K832" s="842">
        <v>37.0</v>
      </c>
      <c r="L832" s="843"/>
      <c r="M832" s="842">
        <v>3111.5</v>
      </c>
      <c r="N832" s="839"/>
      <c r="O832" s="839"/>
      <c r="P832" s="840"/>
      <c r="Q832" s="834">
        <f t="shared" si="26"/>
        <v>3959.7</v>
      </c>
      <c r="R832" s="835"/>
      <c r="S832" s="831"/>
      <c r="T832" s="831"/>
      <c r="U832" s="831"/>
      <c r="V832" s="831"/>
    </row>
    <row r="833">
      <c r="A833" s="827">
        <v>41954.0</v>
      </c>
      <c r="B833" s="828" t="s">
        <v>73</v>
      </c>
      <c r="C833" s="828" t="s">
        <v>197</v>
      </c>
      <c r="D833" s="828" t="s">
        <v>1378</v>
      </c>
      <c r="E833" s="836"/>
      <c r="F833" s="829"/>
      <c r="G833" s="830">
        <v>0.2</v>
      </c>
      <c r="H833" s="831"/>
      <c r="I833" s="831"/>
      <c r="J833" s="831"/>
      <c r="K833" s="831"/>
      <c r="L833" s="831"/>
      <c r="M833" s="831"/>
      <c r="N833" s="838" t="s">
        <v>1378</v>
      </c>
      <c r="O833" s="838">
        <v>325.0</v>
      </c>
      <c r="P833" s="833" t="s">
        <v>1586</v>
      </c>
      <c r="Q833" s="834">
        <f t="shared" si="26"/>
        <v>3959.9</v>
      </c>
      <c r="R833" s="848">
        <v>40.0</v>
      </c>
      <c r="S833" s="837">
        <v>258.91</v>
      </c>
      <c r="T833" s="849">
        <f>S833/R833</f>
        <v>6.47275</v>
      </c>
      <c r="U833" s="837">
        <v>4.89</v>
      </c>
      <c r="V833" s="849">
        <f>(T833-U833)*R833</f>
        <v>63.31</v>
      </c>
    </row>
    <row r="834">
      <c r="A834" s="836"/>
      <c r="B834" s="828" t="s">
        <v>197</v>
      </c>
      <c r="C834" s="828" t="s">
        <v>630</v>
      </c>
      <c r="D834" s="828" t="s">
        <v>1327</v>
      </c>
      <c r="E834" s="836"/>
      <c r="F834" s="829"/>
      <c r="G834" s="830">
        <v>1.8</v>
      </c>
      <c r="H834" s="831"/>
      <c r="I834" s="831"/>
      <c r="J834" s="831"/>
      <c r="K834" s="831"/>
      <c r="L834" s="831"/>
      <c r="M834" s="831"/>
      <c r="N834" s="839"/>
      <c r="O834" s="839"/>
      <c r="P834" s="840"/>
      <c r="Q834" s="834">
        <f t="shared" si="26"/>
        <v>3961.7</v>
      </c>
      <c r="R834" s="835"/>
      <c r="S834" s="831"/>
      <c r="T834" s="831"/>
      <c r="U834" s="831"/>
      <c r="V834" s="831"/>
    </row>
    <row r="835">
      <c r="A835" s="836"/>
      <c r="B835" s="828" t="s">
        <v>630</v>
      </c>
      <c r="C835" s="828" t="s">
        <v>197</v>
      </c>
      <c r="D835" s="836"/>
      <c r="E835" s="836"/>
      <c r="F835" s="829"/>
      <c r="G835" s="830">
        <v>1.5</v>
      </c>
      <c r="H835" s="837" t="s">
        <v>1443</v>
      </c>
      <c r="I835" s="831"/>
      <c r="J835" s="831"/>
      <c r="K835" s="831"/>
      <c r="L835" s="831"/>
      <c r="M835" s="837" t="s">
        <v>1587</v>
      </c>
      <c r="N835" s="839"/>
      <c r="O835" s="839"/>
      <c r="P835" s="840"/>
      <c r="Q835" s="834">
        <f t="shared" si="26"/>
        <v>3963.2</v>
      </c>
      <c r="R835" s="835"/>
      <c r="S835" s="831"/>
      <c r="T835" s="831"/>
      <c r="U835" s="831"/>
      <c r="V835" s="831"/>
    </row>
    <row r="836">
      <c r="A836" s="836"/>
      <c r="B836" s="828" t="s">
        <v>197</v>
      </c>
      <c r="C836" s="828" t="s">
        <v>73</v>
      </c>
      <c r="D836" s="836"/>
      <c r="E836" s="836"/>
      <c r="F836" s="829"/>
      <c r="G836" s="830">
        <v>0.2</v>
      </c>
      <c r="H836" s="837">
        <v>2632.5</v>
      </c>
      <c r="I836" s="837">
        <v>65.0</v>
      </c>
      <c r="J836" s="831"/>
      <c r="K836" s="831"/>
      <c r="L836" s="831"/>
      <c r="M836" s="837">
        <v>2697.5</v>
      </c>
      <c r="N836" s="839"/>
      <c r="O836" s="839"/>
      <c r="P836" s="840"/>
      <c r="Q836" s="834">
        <f t="shared" si="26"/>
        <v>3963.4</v>
      </c>
      <c r="R836" s="835"/>
      <c r="S836" s="831"/>
      <c r="T836" s="831"/>
      <c r="U836" s="831"/>
      <c r="V836" s="831"/>
    </row>
    <row r="837">
      <c r="A837" s="841">
        <v>41955.0</v>
      </c>
      <c r="B837" s="842" t="s">
        <v>73</v>
      </c>
      <c r="C837" s="842" t="s">
        <v>197</v>
      </c>
      <c r="D837" s="842" t="s">
        <v>1225</v>
      </c>
      <c r="E837" s="843"/>
      <c r="F837" s="845"/>
      <c r="G837" s="844">
        <v>0.2</v>
      </c>
      <c r="H837" s="843"/>
      <c r="I837" s="843"/>
      <c r="J837" s="843"/>
      <c r="K837" s="843"/>
      <c r="L837" s="843"/>
      <c r="M837" s="843"/>
      <c r="N837" s="832" t="s">
        <v>1219</v>
      </c>
      <c r="O837" s="832">
        <v>325.0</v>
      </c>
      <c r="P837" s="833" t="s">
        <v>1588</v>
      </c>
      <c r="Q837" s="834">
        <f t="shared" si="26"/>
        <v>3963.6</v>
      </c>
      <c r="R837" s="835"/>
      <c r="S837" s="831"/>
      <c r="T837" s="831"/>
      <c r="U837" s="831"/>
      <c r="V837" s="831"/>
    </row>
    <row r="838">
      <c r="A838" s="843"/>
      <c r="B838" s="842" t="s">
        <v>197</v>
      </c>
      <c r="C838" s="842" t="s">
        <v>630</v>
      </c>
      <c r="D838" s="842" t="s">
        <v>1327</v>
      </c>
      <c r="E838" s="843"/>
      <c r="F838" s="845"/>
      <c r="G838" s="844">
        <v>1.7</v>
      </c>
      <c r="H838" s="843"/>
      <c r="I838" s="843"/>
      <c r="J838" s="843"/>
      <c r="K838" s="843"/>
      <c r="L838" s="843"/>
      <c r="M838" s="843"/>
      <c r="N838" s="839"/>
      <c r="O838" s="839"/>
      <c r="P838" s="840"/>
      <c r="Q838" s="834">
        <f t="shared" si="26"/>
        <v>3965.3</v>
      </c>
      <c r="R838" s="835"/>
      <c r="S838" s="831"/>
      <c r="T838" s="831"/>
      <c r="U838" s="831"/>
      <c r="V838" s="831"/>
    </row>
    <row r="839">
      <c r="A839" s="843"/>
      <c r="B839" s="842" t="s">
        <v>630</v>
      </c>
      <c r="C839" s="842" t="s">
        <v>197</v>
      </c>
      <c r="D839" s="843"/>
      <c r="E839" s="843"/>
      <c r="F839" s="845"/>
      <c r="G839" s="844">
        <v>1.5</v>
      </c>
      <c r="H839" s="842" t="s">
        <v>1420</v>
      </c>
      <c r="I839" s="843"/>
      <c r="J839" s="843"/>
      <c r="K839" s="843"/>
      <c r="L839" s="843"/>
      <c r="M839" s="842" t="s">
        <v>1589</v>
      </c>
      <c r="N839" s="839"/>
      <c r="O839" s="839"/>
      <c r="P839" s="840"/>
      <c r="Q839" s="834">
        <f t="shared" si="26"/>
        <v>3966.8</v>
      </c>
      <c r="R839" s="835"/>
      <c r="S839" s="831"/>
      <c r="T839" s="831"/>
      <c r="U839" s="831"/>
      <c r="V839" s="831"/>
    </row>
    <row r="840">
      <c r="A840" s="843"/>
      <c r="B840" s="842" t="s">
        <v>197</v>
      </c>
      <c r="C840" s="842" t="s">
        <v>73</v>
      </c>
      <c r="D840" s="843"/>
      <c r="E840" s="843"/>
      <c r="F840" s="845"/>
      <c r="G840" s="844">
        <v>0.1</v>
      </c>
      <c r="H840" s="842">
        <v>2497.5</v>
      </c>
      <c r="I840" s="843"/>
      <c r="J840" s="843"/>
      <c r="K840" s="843"/>
      <c r="L840" s="843"/>
      <c r="M840" s="842">
        <v>2497.5</v>
      </c>
      <c r="N840" s="839"/>
      <c r="O840" s="839"/>
      <c r="P840" s="840"/>
      <c r="Q840" s="834">
        <f t="shared" si="26"/>
        <v>3966.9</v>
      </c>
      <c r="R840" s="835"/>
      <c r="S840" s="831"/>
      <c r="T840" s="831"/>
      <c r="U840" s="831"/>
      <c r="V840" s="831"/>
    </row>
    <row r="841">
      <c r="A841" s="827">
        <v>41956.0</v>
      </c>
      <c r="B841" s="828" t="s">
        <v>73</v>
      </c>
      <c r="C841" s="828" t="s">
        <v>197</v>
      </c>
      <c r="D841" s="828" t="s">
        <v>1350</v>
      </c>
      <c r="E841" s="836"/>
      <c r="F841" s="829"/>
      <c r="G841" s="830">
        <v>0.2</v>
      </c>
      <c r="H841" s="831"/>
      <c r="I841" s="831"/>
      <c r="J841" s="831"/>
      <c r="K841" s="831"/>
      <c r="L841" s="831"/>
      <c r="M841" s="831"/>
      <c r="N841" s="853" t="s">
        <v>1350</v>
      </c>
      <c r="O841" s="853">
        <v>325.0</v>
      </c>
      <c r="P841" s="833" t="s">
        <v>1590</v>
      </c>
      <c r="Q841" s="834">
        <f t="shared" si="26"/>
        <v>3967.1</v>
      </c>
      <c r="R841" s="835"/>
      <c r="S841" s="831"/>
      <c r="T841" s="831"/>
      <c r="U841" s="831"/>
      <c r="V841" s="831"/>
    </row>
    <row r="842">
      <c r="A842" s="836"/>
      <c r="B842" s="828" t="s">
        <v>197</v>
      </c>
      <c r="C842" s="828" t="s">
        <v>630</v>
      </c>
      <c r="D842" s="828" t="s">
        <v>1327</v>
      </c>
      <c r="E842" s="836"/>
      <c r="F842" s="829"/>
      <c r="G842" s="830">
        <v>1.8</v>
      </c>
      <c r="H842" s="831"/>
      <c r="I842" s="831"/>
      <c r="J842" s="831"/>
      <c r="K842" s="831"/>
      <c r="L842" s="831"/>
      <c r="M842" s="831"/>
      <c r="N842" s="839"/>
      <c r="O842" s="839"/>
      <c r="P842" s="840"/>
      <c r="Q842" s="834">
        <f t="shared" si="26"/>
        <v>3968.9</v>
      </c>
      <c r="R842" s="835"/>
      <c r="S842" s="831"/>
      <c r="T842" s="831"/>
      <c r="U842" s="831"/>
      <c r="V842" s="831"/>
    </row>
    <row r="843">
      <c r="A843" s="836"/>
      <c r="B843" s="828" t="s">
        <v>630</v>
      </c>
      <c r="C843" s="828" t="s">
        <v>197</v>
      </c>
      <c r="D843" s="836"/>
      <c r="E843" s="836"/>
      <c r="F843" s="829"/>
      <c r="G843" s="830">
        <v>1.5</v>
      </c>
      <c r="H843" s="837" t="s">
        <v>1420</v>
      </c>
      <c r="I843" s="831"/>
      <c r="J843" s="831"/>
      <c r="K843" s="831"/>
      <c r="L843" s="831"/>
      <c r="M843" s="837" t="s">
        <v>1591</v>
      </c>
      <c r="N843" s="839"/>
      <c r="O843" s="839"/>
      <c r="P843" s="840"/>
      <c r="Q843" s="834">
        <f t="shared" si="26"/>
        <v>3970.4</v>
      </c>
      <c r="R843" s="835"/>
      <c r="S843" s="831"/>
      <c r="T843" s="831"/>
      <c r="U843" s="831"/>
      <c r="V843" s="831"/>
    </row>
    <row r="844">
      <c r="A844" s="836"/>
      <c r="B844" s="828" t="s">
        <v>197</v>
      </c>
      <c r="C844" s="828" t="s">
        <v>73</v>
      </c>
      <c r="D844" s="836"/>
      <c r="E844" s="836"/>
      <c r="F844" s="829"/>
      <c r="G844" s="830">
        <v>0.2</v>
      </c>
      <c r="H844" s="837">
        <v>2497.5</v>
      </c>
      <c r="I844" s="831"/>
      <c r="J844" s="831"/>
      <c r="K844" s="831"/>
      <c r="L844" s="831"/>
      <c r="M844" s="837">
        <v>2497.5</v>
      </c>
      <c r="N844" s="839"/>
      <c r="O844" s="839"/>
      <c r="P844" s="840"/>
      <c r="Q844" s="834">
        <f t="shared" si="26"/>
        <v>3970.6</v>
      </c>
      <c r="R844" s="835"/>
      <c r="S844" s="831"/>
      <c r="T844" s="831"/>
      <c r="U844" s="831"/>
      <c r="V844" s="831"/>
    </row>
    <row r="845">
      <c r="A845" s="841">
        <v>41958.0</v>
      </c>
      <c r="B845" s="842" t="s">
        <v>73</v>
      </c>
      <c r="C845" s="842" t="s">
        <v>524</v>
      </c>
      <c r="D845" s="842" t="s">
        <v>1225</v>
      </c>
      <c r="E845" s="843"/>
      <c r="F845" s="845"/>
      <c r="G845" s="844">
        <v>0.2</v>
      </c>
      <c r="H845" s="843"/>
      <c r="I845" s="843"/>
      <c r="J845" s="843"/>
      <c r="K845" s="843"/>
      <c r="L845" s="843"/>
      <c r="M845" s="843"/>
      <c r="N845" s="864" t="s">
        <v>1225</v>
      </c>
      <c r="O845" s="864">
        <v>325.0</v>
      </c>
      <c r="P845" s="833" t="s">
        <v>1592</v>
      </c>
      <c r="Q845" s="834">
        <f t="shared" si="26"/>
        <v>3970.8</v>
      </c>
      <c r="R845" s="835"/>
      <c r="S845" s="831"/>
      <c r="T845" s="831"/>
      <c r="U845" s="831"/>
      <c r="V845" s="831"/>
    </row>
    <row r="846">
      <c r="A846" s="843"/>
      <c r="B846" s="842" t="s">
        <v>524</v>
      </c>
      <c r="C846" s="842" t="s">
        <v>727</v>
      </c>
      <c r="D846" s="842" t="s">
        <v>547</v>
      </c>
      <c r="E846" s="843"/>
      <c r="F846" s="845"/>
      <c r="G846" s="844">
        <v>1.3</v>
      </c>
      <c r="H846" s="842" t="s">
        <v>1593</v>
      </c>
      <c r="I846" s="843"/>
      <c r="J846" s="843"/>
      <c r="K846" s="843"/>
      <c r="L846" s="843"/>
      <c r="M846" s="842" t="s">
        <v>1594</v>
      </c>
      <c r="N846" s="839"/>
      <c r="O846" s="839"/>
      <c r="P846" s="840"/>
      <c r="Q846" s="834">
        <f t="shared" si="26"/>
        <v>3972.1</v>
      </c>
      <c r="R846" s="848">
        <v>40.0</v>
      </c>
      <c r="S846" s="837">
        <v>226.4</v>
      </c>
      <c r="T846" s="849">
        <f>S846/R846</f>
        <v>5.66</v>
      </c>
      <c r="U846" s="837">
        <v>4.89</v>
      </c>
      <c r="V846" s="849">
        <f>(T846-U846)*R846</f>
        <v>30.8</v>
      </c>
    </row>
    <row r="847">
      <c r="A847" s="843"/>
      <c r="B847" s="842" t="s">
        <v>727</v>
      </c>
      <c r="C847" s="842" t="s">
        <v>517</v>
      </c>
      <c r="D847" s="842" t="s">
        <v>1595</v>
      </c>
      <c r="E847" s="843"/>
      <c r="F847" s="845"/>
      <c r="G847" s="844">
        <v>1.7</v>
      </c>
      <c r="H847" s="842">
        <v>2295.0</v>
      </c>
      <c r="I847" s="842">
        <v>30.0</v>
      </c>
      <c r="J847" s="843"/>
      <c r="K847" s="842">
        <v>7.0</v>
      </c>
      <c r="L847" s="843"/>
      <c r="M847" s="842">
        <v>2332.0</v>
      </c>
      <c r="N847" s="839"/>
      <c r="O847" s="839"/>
      <c r="P847" s="840"/>
      <c r="Q847" s="834">
        <f t="shared" si="26"/>
        <v>3973.8</v>
      </c>
      <c r="R847" s="835"/>
      <c r="S847" s="831"/>
      <c r="T847" s="831"/>
      <c r="U847" s="831"/>
      <c r="V847" s="831"/>
    </row>
    <row r="848">
      <c r="A848" s="856" t="s">
        <v>1596</v>
      </c>
      <c r="B848" s="857"/>
      <c r="C848" s="857"/>
      <c r="D848" s="857"/>
      <c r="E848" s="831"/>
      <c r="F848" s="839"/>
      <c r="G848" s="839"/>
      <c r="H848" s="831"/>
      <c r="I848" s="831"/>
      <c r="J848" s="831"/>
      <c r="K848" s="831"/>
      <c r="L848" s="831"/>
      <c r="M848" s="831"/>
      <c r="N848" s="839"/>
      <c r="O848" s="839"/>
      <c r="P848" s="840"/>
      <c r="Q848" s="865"/>
      <c r="R848" s="835"/>
      <c r="S848" s="831"/>
      <c r="T848" s="831"/>
      <c r="U848" s="831"/>
      <c r="V848" s="831"/>
    </row>
    <row r="849">
      <c r="B849" s="828" t="s">
        <v>517</v>
      </c>
      <c r="C849" s="828" t="s">
        <v>73</v>
      </c>
      <c r="D849" s="850"/>
      <c r="E849" s="836"/>
      <c r="F849" s="830">
        <v>0.3</v>
      </c>
      <c r="G849" s="829"/>
      <c r="H849" s="831"/>
      <c r="I849" s="831"/>
      <c r="J849" s="831"/>
      <c r="K849" s="831"/>
      <c r="L849" s="831"/>
      <c r="M849" s="831"/>
      <c r="N849" s="839"/>
      <c r="O849" s="839"/>
      <c r="P849" s="840"/>
      <c r="Q849" s="834">
        <f>Q847+F849+G849</f>
        <v>3974.1</v>
      </c>
      <c r="R849" s="835"/>
      <c r="S849" s="831"/>
      <c r="T849" s="831"/>
      <c r="U849" s="831"/>
      <c r="V849" s="831"/>
    </row>
    <row r="850">
      <c r="A850" s="827">
        <v>41967.0</v>
      </c>
      <c r="B850" s="828" t="s">
        <v>73</v>
      </c>
      <c r="C850" s="828" t="s">
        <v>197</v>
      </c>
      <c r="D850" s="828" t="s">
        <v>1350</v>
      </c>
      <c r="E850" s="836"/>
      <c r="F850" s="829"/>
      <c r="G850" s="830">
        <v>0.1</v>
      </c>
      <c r="I850" s="831"/>
      <c r="J850" s="831"/>
      <c r="K850" s="831"/>
      <c r="L850" s="831"/>
      <c r="M850" s="831"/>
      <c r="N850" s="864" t="s">
        <v>1350</v>
      </c>
      <c r="O850" s="864">
        <v>325.0</v>
      </c>
      <c r="P850" s="833" t="s">
        <v>1597</v>
      </c>
      <c r="Q850" s="834">
        <f t="shared" ref="Q850:Q899" si="27">Q849+F850+G850</f>
        <v>3974.2</v>
      </c>
      <c r="R850" s="835"/>
      <c r="S850" s="831"/>
      <c r="T850" s="831"/>
      <c r="U850" s="831"/>
      <c r="V850" s="831"/>
    </row>
    <row r="851">
      <c r="A851" s="836"/>
      <c r="B851" s="828" t="s">
        <v>197</v>
      </c>
      <c r="C851" s="828" t="s">
        <v>630</v>
      </c>
      <c r="D851" s="828" t="s">
        <v>1327</v>
      </c>
      <c r="E851" s="836"/>
      <c r="F851" s="829"/>
      <c r="G851" s="830">
        <v>1.9</v>
      </c>
      <c r="I851" s="831"/>
      <c r="J851" s="831"/>
      <c r="K851" s="831"/>
      <c r="L851" s="831"/>
      <c r="M851" s="831"/>
      <c r="N851" s="839"/>
      <c r="O851" s="839"/>
      <c r="P851" s="840"/>
      <c r="Q851" s="834">
        <f t="shared" si="27"/>
        <v>3976.1</v>
      </c>
      <c r="R851" s="835"/>
      <c r="S851" s="831"/>
      <c r="T851" s="831"/>
      <c r="U851" s="831"/>
      <c r="V851" s="831"/>
    </row>
    <row r="852">
      <c r="A852" s="836"/>
      <c r="B852" s="828" t="s">
        <v>630</v>
      </c>
      <c r="C852" s="828" t="s">
        <v>197</v>
      </c>
      <c r="D852" s="836"/>
      <c r="E852" s="836"/>
      <c r="F852" s="829"/>
      <c r="G852" s="830">
        <v>1.5</v>
      </c>
      <c r="H852" s="837" t="s">
        <v>1598</v>
      </c>
      <c r="I852" s="831"/>
      <c r="J852" s="831"/>
      <c r="K852" s="831"/>
      <c r="L852" s="831"/>
      <c r="M852" s="837" t="s">
        <v>1599</v>
      </c>
      <c r="N852" s="839"/>
      <c r="O852" s="839"/>
      <c r="P852" s="840"/>
      <c r="Q852" s="834">
        <f t="shared" si="27"/>
        <v>3977.6</v>
      </c>
      <c r="R852" s="835"/>
      <c r="S852" s="831"/>
      <c r="T852" s="831"/>
      <c r="U852" s="831"/>
      <c r="V852" s="831"/>
    </row>
    <row r="853">
      <c r="A853" s="836"/>
      <c r="B853" s="828" t="s">
        <v>197</v>
      </c>
      <c r="C853" s="828" t="s">
        <v>73</v>
      </c>
      <c r="D853" s="836"/>
      <c r="E853" s="836"/>
      <c r="F853" s="829"/>
      <c r="G853" s="830">
        <v>0.2</v>
      </c>
      <c r="H853" s="849">
        <f>3.9*675</f>
        <v>2632.5</v>
      </c>
      <c r="I853" s="831"/>
      <c r="J853" s="831"/>
      <c r="K853" s="831"/>
      <c r="L853" s="831"/>
      <c r="M853" s="837">
        <v>2632.5</v>
      </c>
      <c r="N853" s="839"/>
      <c r="O853" s="839"/>
      <c r="P853" s="840"/>
      <c r="Q853" s="834">
        <f t="shared" si="27"/>
        <v>3977.8</v>
      </c>
      <c r="R853" s="835"/>
      <c r="S853" s="831"/>
      <c r="T853" s="831"/>
      <c r="U853" s="831"/>
      <c r="V853" s="831"/>
    </row>
    <row r="854">
      <c r="A854" s="866">
        <v>41968.0</v>
      </c>
      <c r="B854" s="867" t="s">
        <v>73</v>
      </c>
      <c r="C854" s="867" t="s">
        <v>524</v>
      </c>
      <c r="D854" s="867" t="s">
        <v>1350</v>
      </c>
      <c r="E854" s="868"/>
      <c r="F854" s="869"/>
      <c r="G854" s="870">
        <v>0.3</v>
      </c>
      <c r="H854" s="868"/>
      <c r="I854" s="868"/>
      <c r="J854" s="868"/>
      <c r="K854" s="868"/>
      <c r="L854" s="868"/>
      <c r="M854" s="868"/>
      <c r="N854" s="864" t="s">
        <v>1350</v>
      </c>
      <c r="O854" s="864">
        <v>325.0</v>
      </c>
      <c r="P854" s="833" t="s">
        <v>1600</v>
      </c>
      <c r="Q854" s="834">
        <f t="shared" si="27"/>
        <v>3978.1</v>
      </c>
      <c r="R854" s="835"/>
      <c r="S854" s="831"/>
      <c r="T854" s="831"/>
      <c r="U854" s="831"/>
      <c r="V854" s="831"/>
    </row>
    <row r="855">
      <c r="A855" s="868"/>
      <c r="B855" s="867" t="s">
        <v>524</v>
      </c>
      <c r="C855" s="867" t="s">
        <v>584</v>
      </c>
      <c r="D855" s="867" t="s">
        <v>1339</v>
      </c>
      <c r="E855" s="868"/>
      <c r="F855" s="869"/>
      <c r="G855" s="870">
        <v>1.3</v>
      </c>
      <c r="H855" s="868"/>
      <c r="I855" s="868"/>
      <c r="J855" s="868"/>
      <c r="K855" s="868"/>
      <c r="L855" s="868"/>
      <c r="M855" s="868"/>
      <c r="N855" s="839"/>
      <c r="O855" s="839"/>
      <c r="P855" s="840"/>
      <c r="Q855" s="834">
        <f t="shared" si="27"/>
        <v>3979.4</v>
      </c>
      <c r="R855" s="835"/>
      <c r="S855" s="831"/>
      <c r="T855" s="831"/>
      <c r="U855" s="831"/>
      <c r="V855" s="831"/>
    </row>
    <row r="856">
      <c r="A856" s="868"/>
      <c r="B856" s="867" t="s">
        <v>584</v>
      </c>
      <c r="C856" s="867" t="s">
        <v>524</v>
      </c>
      <c r="D856" s="868"/>
      <c r="E856" s="868"/>
      <c r="F856" s="869"/>
      <c r="G856" s="870">
        <v>1.0</v>
      </c>
      <c r="H856" s="867" t="s">
        <v>1561</v>
      </c>
      <c r="I856" s="868"/>
      <c r="J856" s="868"/>
      <c r="K856" s="868"/>
      <c r="L856" s="868"/>
      <c r="M856" s="867" t="s">
        <v>1601</v>
      </c>
      <c r="N856" s="839"/>
      <c r="O856" s="839"/>
      <c r="P856" s="840"/>
      <c r="Q856" s="834">
        <f t="shared" si="27"/>
        <v>3980.4</v>
      </c>
      <c r="R856" s="835"/>
      <c r="S856" s="831"/>
      <c r="T856" s="831"/>
      <c r="U856" s="831"/>
      <c r="V856" s="831"/>
    </row>
    <row r="857">
      <c r="A857" s="868"/>
      <c r="B857" s="867" t="s">
        <v>524</v>
      </c>
      <c r="C857" s="867" t="s">
        <v>73</v>
      </c>
      <c r="D857" s="868"/>
      <c r="E857" s="868"/>
      <c r="F857" s="869"/>
      <c r="G857" s="870">
        <v>0.3</v>
      </c>
      <c r="H857" s="867">
        <v>2092.5</v>
      </c>
      <c r="I857" s="868"/>
      <c r="J857" s="867">
        <v>120.0</v>
      </c>
      <c r="K857" s="867">
        <v>65.0</v>
      </c>
      <c r="L857" s="868"/>
      <c r="M857" s="867">
        <v>2277.5</v>
      </c>
      <c r="N857" s="839"/>
      <c r="O857" s="839"/>
      <c r="P857" s="840"/>
      <c r="Q857" s="834">
        <f t="shared" si="27"/>
        <v>3980.7</v>
      </c>
      <c r="R857" s="835"/>
      <c r="S857" s="831"/>
      <c r="T857" s="831"/>
      <c r="U857" s="831"/>
      <c r="V857" s="831"/>
    </row>
    <row r="858">
      <c r="A858" s="827">
        <v>41971.0</v>
      </c>
      <c r="B858" s="828" t="s">
        <v>73</v>
      </c>
      <c r="C858" s="828" t="s">
        <v>197</v>
      </c>
      <c r="D858" s="828" t="s">
        <v>1350</v>
      </c>
      <c r="E858" s="836"/>
      <c r="F858" s="829"/>
      <c r="G858" s="830">
        <v>0.2</v>
      </c>
      <c r="H858" s="831"/>
      <c r="I858" s="831"/>
      <c r="J858" s="831"/>
      <c r="K858" s="831"/>
      <c r="L858" s="831"/>
      <c r="M858" s="831"/>
      <c r="N858" s="864" t="s">
        <v>1350</v>
      </c>
      <c r="O858" s="864">
        <v>325.0</v>
      </c>
      <c r="P858" s="833" t="s">
        <v>1602</v>
      </c>
      <c r="Q858" s="834">
        <f t="shared" si="27"/>
        <v>3980.9</v>
      </c>
      <c r="R858" s="835"/>
      <c r="S858" s="831"/>
      <c r="T858" s="831"/>
      <c r="U858" s="831"/>
      <c r="V858" s="831"/>
    </row>
    <row r="859">
      <c r="A859" s="836"/>
      <c r="B859" s="828" t="s">
        <v>197</v>
      </c>
      <c r="C859" s="828" t="s">
        <v>630</v>
      </c>
      <c r="D859" s="828" t="s">
        <v>1327</v>
      </c>
      <c r="E859" s="836"/>
      <c r="F859" s="829"/>
      <c r="G859" s="830">
        <v>1.7</v>
      </c>
      <c r="H859" s="831"/>
      <c r="I859" s="831"/>
      <c r="J859" s="831"/>
      <c r="K859" s="831"/>
      <c r="L859" s="831"/>
      <c r="M859" s="837" t="s">
        <v>1603</v>
      </c>
      <c r="N859" s="839"/>
      <c r="O859" s="839"/>
      <c r="P859" s="840"/>
      <c r="Q859" s="834">
        <f t="shared" si="27"/>
        <v>3982.6</v>
      </c>
      <c r="R859" s="835"/>
      <c r="S859" s="831"/>
      <c r="T859" s="831"/>
      <c r="U859" s="831"/>
      <c r="V859" s="831"/>
    </row>
    <row r="860">
      <c r="A860" s="836"/>
      <c r="B860" s="828" t="s">
        <v>630</v>
      </c>
      <c r="C860" s="828" t="s">
        <v>197</v>
      </c>
      <c r="D860" s="836"/>
      <c r="E860" s="836"/>
      <c r="F860" s="829"/>
      <c r="G860" s="830">
        <v>1.4</v>
      </c>
      <c r="H860" s="837" t="s">
        <v>1420</v>
      </c>
      <c r="I860" s="831"/>
      <c r="J860" s="831"/>
      <c r="K860" s="831"/>
      <c r="L860" s="831"/>
      <c r="M860" s="831"/>
      <c r="N860" s="839"/>
      <c r="O860" s="839"/>
      <c r="P860" s="840"/>
      <c r="Q860" s="834">
        <f t="shared" si="27"/>
        <v>3984</v>
      </c>
      <c r="R860" s="835"/>
      <c r="S860" s="831"/>
      <c r="T860" s="831"/>
      <c r="U860" s="831"/>
      <c r="V860" s="831"/>
    </row>
    <row r="861">
      <c r="A861" s="836"/>
      <c r="B861" s="828" t="s">
        <v>197</v>
      </c>
      <c r="C861" s="828" t="s">
        <v>73</v>
      </c>
      <c r="D861" s="836"/>
      <c r="E861" s="836"/>
      <c r="F861" s="829"/>
      <c r="G861" s="830">
        <v>0.2</v>
      </c>
      <c r="H861" s="837">
        <v>2497.5</v>
      </c>
      <c r="I861" s="831"/>
      <c r="J861" s="831"/>
      <c r="K861" s="831"/>
      <c r="L861" s="831"/>
      <c r="M861" s="837">
        <v>2497.5</v>
      </c>
      <c r="N861" s="839"/>
      <c r="O861" s="839"/>
      <c r="P861" s="840"/>
      <c r="Q861" s="834">
        <f t="shared" si="27"/>
        <v>3984.2</v>
      </c>
      <c r="R861" s="835"/>
      <c r="S861" s="831"/>
      <c r="T861" s="831"/>
      <c r="U861" s="831"/>
      <c r="V861" s="831"/>
    </row>
    <row r="862">
      <c r="A862" s="859" t="s">
        <v>1604</v>
      </c>
      <c r="B862" s="860"/>
      <c r="C862" s="860"/>
      <c r="D862" s="861"/>
      <c r="E862" s="860"/>
      <c r="F862" s="862"/>
      <c r="G862" s="862"/>
      <c r="H862" s="860"/>
      <c r="I862" s="860"/>
      <c r="J862" s="860"/>
      <c r="K862" s="860"/>
      <c r="L862" s="860"/>
      <c r="M862" s="860"/>
      <c r="N862" s="839"/>
      <c r="O862" s="839"/>
      <c r="P862" s="840"/>
      <c r="Q862" s="834">
        <f t="shared" si="27"/>
        <v>3984.2</v>
      </c>
      <c r="R862" s="835"/>
      <c r="S862" s="831"/>
      <c r="T862" s="831"/>
      <c r="U862" s="831"/>
      <c r="V862" s="831"/>
    </row>
    <row r="863">
      <c r="A863" s="827">
        <v>41974.0</v>
      </c>
      <c r="B863" s="828" t="s">
        <v>73</v>
      </c>
      <c r="C863" s="828" t="s">
        <v>517</v>
      </c>
      <c r="D863" s="828" t="s">
        <v>1318</v>
      </c>
      <c r="E863" s="836"/>
      <c r="F863" s="830">
        <v>0.2</v>
      </c>
      <c r="G863" s="829"/>
      <c r="H863" s="831"/>
      <c r="I863" s="831"/>
      <c r="J863" s="831"/>
      <c r="K863" s="831"/>
      <c r="L863" s="831"/>
      <c r="M863" s="831"/>
      <c r="N863" s="864" t="s">
        <v>1225</v>
      </c>
      <c r="O863" s="864">
        <v>350.0</v>
      </c>
      <c r="P863" s="833" t="s">
        <v>1904</v>
      </c>
      <c r="Q863" s="834">
        <f t="shared" si="27"/>
        <v>3984.4</v>
      </c>
      <c r="R863" s="835"/>
      <c r="S863" s="831"/>
      <c r="T863" s="831"/>
      <c r="U863" s="831"/>
      <c r="V863" s="831"/>
    </row>
    <row r="864">
      <c r="A864" s="866">
        <v>41976.0</v>
      </c>
      <c r="B864" s="867" t="s">
        <v>517</v>
      </c>
      <c r="C864" s="867" t="s">
        <v>550</v>
      </c>
      <c r="D864" s="867" t="s">
        <v>1278</v>
      </c>
      <c r="E864" s="868"/>
      <c r="F864" s="869"/>
      <c r="G864" s="870">
        <v>0.6</v>
      </c>
      <c r="H864" s="868"/>
      <c r="I864" s="868"/>
      <c r="J864" s="868"/>
      <c r="K864" s="868"/>
      <c r="L864" s="868"/>
      <c r="M864" s="868"/>
      <c r="N864" s="839"/>
      <c r="O864" s="839"/>
      <c r="P864" s="840"/>
      <c r="Q864" s="834">
        <f t="shared" si="27"/>
        <v>3985</v>
      </c>
      <c r="R864" s="848">
        <v>20.0</v>
      </c>
      <c r="S864" s="837">
        <v>121.85</v>
      </c>
      <c r="T864" s="849">
        <f>S864/R864</f>
        <v>6.0925</v>
      </c>
      <c r="U864" s="837">
        <v>4.89</v>
      </c>
      <c r="V864" s="849">
        <f>(T864-U864)*R864</f>
        <v>24.05</v>
      </c>
    </row>
    <row r="865">
      <c r="A865" s="868"/>
      <c r="B865" s="867" t="s">
        <v>550</v>
      </c>
      <c r="C865" s="867" t="s">
        <v>524</v>
      </c>
      <c r="D865" s="868"/>
      <c r="E865" s="868"/>
      <c r="F865" s="869"/>
      <c r="G865" s="870">
        <v>0.7</v>
      </c>
      <c r="H865" s="868"/>
      <c r="I865" s="868"/>
      <c r="J865" s="868"/>
      <c r="K865" s="868"/>
      <c r="L865" s="868"/>
      <c r="M865" s="868"/>
      <c r="N865" s="839"/>
      <c r="O865" s="839"/>
      <c r="P865" s="840"/>
      <c r="Q865" s="834">
        <f t="shared" si="27"/>
        <v>3985.7</v>
      </c>
      <c r="R865" s="835"/>
      <c r="S865" s="831"/>
      <c r="T865" s="831"/>
      <c r="U865" s="831"/>
      <c r="V865" s="831"/>
    </row>
    <row r="866">
      <c r="A866" s="868"/>
      <c r="B866" s="867" t="s">
        <v>524</v>
      </c>
      <c r="C866" s="867" t="s">
        <v>727</v>
      </c>
      <c r="D866" s="868"/>
      <c r="E866" s="868"/>
      <c r="F866" s="869"/>
      <c r="G866" s="870">
        <v>1.6</v>
      </c>
      <c r="H866" s="867" t="s">
        <v>1605</v>
      </c>
      <c r="I866" s="868"/>
      <c r="J866" s="868"/>
      <c r="K866" s="868"/>
      <c r="L866" s="868"/>
      <c r="M866" s="867" t="s">
        <v>1606</v>
      </c>
      <c r="N866" s="839"/>
      <c r="O866" s="839"/>
      <c r="P866" s="840"/>
      <c r="Q866" s="834">
        <f t="shared" si="27"/>
        <v>3987.3</v>
      </c>
      <c r="R866" s="848">
        <v>35.0</v>
      </c>
      <c r="S866" s="837">
        <v>213.46</v>
      </c>
      <c r="T866" s="849">
        <f>S866/R866</f>
        <v>6.098857143</v>
      </c>
      <c r="U866" s="837">
        <v>4.89</v>
      </c>
      <c r="V866" s="849">
        <f>(T866-U866)*R866</f>
        <v>42.31</v>
      </c>
    </row>
    <row r="867">
      <c r="A867" s="868"/>
      <c r="B867" s="867" t="s">
        <v>727</v>
      </c>
      <c r="C867" s="867" t="s">
        <v>517</v>
      </c>
      <c r="D867" s="868"/>
      <c r="E867" s="868"/>
      <c r="F867" s="869"/>
      <c r="G867" s="870">
        <v>1.6</v>
      </c>
      <c r="H867" s="867">
        <v>3375.0</v>
      </c>
      <c r="I867" s="867">
        <v>70.0</v>
      </c>
      <c r="J867" s="868"/>
      <c r="K867" s="867">
        <v>7.0</v>
      </c>
      <c r="L867" s="868"/>
      <c r="M867" s="867">
        <v>3452.0</v>
      </c>
      <c r="N867" s="839"/>
      <c r="O867" s="839"/>
      <c r="P867" s="840"/>
      <c r="Q867" s="834">
        <f t="shared" si="27"/>
        <v>3988.9</v>
      </c>
      <c r="R867" s="835"/>
      <c r="S867" s="831"/>
      <c r="T867" s="831"/>
      <c r="U867" s="831"/>
      <c r="V867" s="831"/>
    </row>
    <row r="868">
      <c r="A868" s="372">
        <v>41981.0</v>
      </c>
      <c r="B868" s="373" t="s">
        <v>517</v>
      </c>
      <c r="C868" s="373" t="s">
        <v>73</v>
      </c>
      <c r="D868" s="373" t="s">
        <v>1607</v>
      </c>
      <c r="F868" s="614">
        <v>0.3</v>
      </c>
      <c r="P868" s="840"/>
      <c r="Q868" s="834">
        <f t="shared" si="27"/>
        <v>3989.2</v>
      </c>
      <c r="R868" s="835"/>
      <c r="S868" s="831"/>
      <c r="T868" s="831"/>
      <c r="U868" s="831"/>
      <c r="V868" s="831"/>
    </row>
    <row r="869">
      <c r="A869" s="871">
        <v>41982.0</v>
      </c>
      <c r="B869" s="660" t="s">
        <v>73</v>
      </c>
      <c r="C869" s="660" t="s">
        <v>197</v>
      </c>
      <c r="D869" s="660" t="s">
        <v>1355</v>
      </c>
      <c r="E869" s="690"/>
      <c r="F869" s="690"/>
      <c r="G869" s="695">
        <v>0.2</v>
      </c>
      <c r="H869" s="690"/>
      <c r="I869" s="690"/>
      <c r="J869" s="690"/>
      <c r="K869" s="690"/>
      <c r="L869" s="690"/>
      <c r="M869" s="690"/>
      <c r="N869" s="872" t="s">
        <v>1222</v>
      </c>
      <c r="O869" s="873">
        <v>350.0</v>
      </c>
      <c r="P869" s="833" t="s">
        <v>1905</v>
      </c>
      <c r="Q869" s="834">
        <f t="shared" si="27"/>
        <v>3989.4</v>
      </c>
      <c r="R869" s="835"/>
      <c r="S869" s="831"/>
      <c r="T869" s="831"/>
      <c r="U869" s="831"/>
      <c r="V869" s="831"/>
    </row>
    <row r="870">
      <c r="A870" s="690"/>
      <c r="B870" s="660" t="s">
        <v>197</v>
      </c>
      <c r="C870" s="660" t="s">
        <v>630</v>
      </c>
      <c r="D870" s="690"/>
      <c r="E870" s="690"/>
      <c r="F870" s="690"/>
      <c r="G870" s="695">
        <v>1.6</v>
      </c>
      <c r="H870" s="690"/>
      <c r="I870" s="690"/>
      <c r="J870" s="690"/>
      <c r="K870" s="690"/>
      <c r="L870" s="690"/>
      <c r="M870" s="690"/>
      <c r="N870" s="627"/>
      <c r="P870" s="840"/>
      <c r="Q870" s="834">
        <f t="shared" si="27"/>
        <v>3991</v>
      </c>
      <c r="R870" s="835"/>
      <c r="S870" s="831"/>
      <c r="T870" s="831"/>
      <c r="U870" s="831"/>
      <c r="V870" s="831"/>
    </row>
    <row r="871">
      <c r="A871" s="690"/>
      <c r="B871" s="660" t="s">
        <v>630</v>
      </c>
      <c r="C871" s="660" t="s">
        <v>197</v>
      </c>
      <c r="D871" s="690"/>
      <c r="E871" s="690"/>
      <c r="F871" s="690"/>
      <c r="G871" s="695">
        <v>1.6</v>
      </c>
      <c r="H871" s="867" t="s">
        <v>1608</v>
      </c>
      <c r="I871" s="868"/>
      <c r="J871" s="868"/>
      <c r="K871" s="868"/>
      <c r="L871" s="868"/>
      <c r="M871" s="867" t="s">
        <v>1609</v>
      </c>
      <c r="N871" s="839"/>
      <c r="O871" s="839"/>
      <c r="P871" s="840"/>
      <c r="Q871" s="834">
        <f t="shared" si="27"/>
        <v>3992.6</v>
      </c>
      <c r="R871" s="835"/>
      <c r="S871" s="831"/>
      <c r="T871" s="831"/>
      <c r="U871" s="831"/>
      <c r="V871" s="831"/>
    </row>
    <row r="872">
      <c r="A872" s="868"/>
      <c r="B872" s="867" t="s">
        <v>197</v>
      </c>
      <c r="C872" s="867" t="s">
        <v>73</v>
      </c>
      <c r="D872" s="868"/>
      <c r="E872" s="868"/>
      <c r="F872" s="869"/>
      <c r="G872" s="870">
        <v>0.2</v>
      </c>
      <c r="H872" s="867">
        <v>2565.0</v>
      </c>
      <c r="I872" s="868"/>
      <c r="J872" s="868"/>
      <c r="K872" s="868"/>
      <c r="L872" s="868"/>
      <c r="M872" s="867">
        <v>2565.0</v>
      </c>
      <c r="N872" s="839"/>
      <c r="O872" s="839"/>
      <c r="P872" s="840"/>
      <c r="Q872" s="834">
        <f t="shared" si="27"/>
        <v>3992.8</v>
      </c>
      <c r="R872" s="835"/>
      <c r="S872" s="831"/>
      <c r="T872" s="831"/>
      <c r="U872" s="831"/>
      <c r="V872" s="831"/>
    </row>
    <row r="873">
      <c r="A873" s="827">
        <v>41983.0</v>
      </c>
      <c r="B873" s="828" t="s">
        <v>73</v>
      </c>
      <c r="C873" s="828" t="s">
        <v>197</v>
      </c>
      <c r="D873" s="828" t="s">
        <v>1278</v>
      </c>
      <c r="E873" s="836"/>
      <c r="F873" s="829"/>
      <c r="G873" s="830">
        <v>0.2</v>
      </c>
      <c r="H873" s="831"/>
      <c r="I873" s="831"/>
      <c r="J873" s="831"/>
      <c r="K873" s="831"/>
      <c r="L873" s="831"/>
      <c r="M873" s="831"/>
      <c r="N873" s="864" t="s">
        <v>1225</v>
      </c>
      <c r="O873" s="864">
        <v>350.0</v>
      </c>
      <c r="P873" s="833" t="s">
        <v>1906</v>
      </c>
      <c r="Q873" s="834">
        <f t="shared" si="27"/>
        <v>3993</v>
      </c>
      <c r="R873" s="835"/>
      <c r="S873" s="831"/>
      <c r="T873" s="831"/>
      <c r="U873" s="831"/>
      <c r="V873" s="831"/>
    </row>
    <row r="874">
      <c r="A874" s="836"/>
      <c r="B874" s="828" t="s">
        <v>197</v>
      </c>
      <c r="C874" s="828" t="s">
        <v>727</v>
      </c>
      <c r="D874" s="836"/>
      <c r="E874" s="836"/>
      <c r="F874" s="829"/>
      <c r="G874" s="830">
        <v>1.8</v>
      </c>
      <c r="H874" s="837" t="s">
        <v>1495</v>
      </c>
      <c r="I874" s="831"/>
      <c r="J874" s="831"/>
      <c r="K874" s="831"/>
      <c r="L874" s="831"/>
      <c r="M874" s="837" t="s">
        <v>1610</v>
      </c>
      <c r="N874" s="839"/>
      <c r="O874" s="839"/>
      <c r="P874" s="840"/>
      <c r="Q874" s="834">
        <f t="shared" si="27"/>
        <v>3994.8</v>
      </c>
      <c r="R874" s="848">
        <v>35.0</v>
      </c>
      <c r="S874" s="837">
        <v>185.51</v>
      </c>
      <c r="T874" s="849">
        <f>S874/R874</f>
        <v>5.300285714</v>
      </c>
      <c r="U874" s="837">
        <v>4.89</v>
      </c>
      <c r="V874" s="849">
        <f>(T874-U874)*R874</f>
        <v>14.36</v>
      </c>
    </row>
    <row r="875">
      <c r="A875" s="836"/>
      <c r="B875" s="828" t="s">
        <v>727</v>
      </c>
      <c r="C875" s="828" t="s">
        <v>73</v>
      </c>
      <c r="D875" s="836"/>
      <c r="E875" s="836"/>
      <c r="F875" s="829"/>
      <c r="G875" s="830">
        <v>1.2</v>
      </c>
      <c r="H875" s="837">
        <v>2295.0</v>
      </c>
      <c r="I875" s="831"/>
      <c r="J875" s="831"/>
      <c r="K875" s="831"/>
      <c r="L875" s="831"/>
      <c r="M875" s="837">
        <v>2295.0</v>
      </c>
      <c r="N875" s="839"/>
      <c r="O875" s="839"/>
      <c r="P875" s="840"/>
      <c r="Q875" s="834">
        <f t="shared" si="27"/>
        <v>3996</v>
      </c>
      <c r="R875" s="835"/>
      <c r="S875" s="831"/>
      <c r="T875" s="831"/>
      <c r="U875" s="831"/>
      <c r="V875" s="831"/>
    </row>
    <row r="876">
      <c r="A876" s="841">
        <v>41984.0</v>
      </c>
      <c r="B876" s="842" t="s">
        <v>73</v>
      </c>
      <c r="C876" s="842" t="s">
        <v>565</v>
      </c>
      <c r="D876" s="842" t="s">
        <v>1318</v>
      </c>
      <c r="E876" s="843"/>
      <c r="F876" s="844">
        <v>0.3</v>
      </c>
      <c r="G876" s="845"/>
      <c r="H876" s="843"/>
      <c r="I876" s="843"/>
      <c r="J876" s="843"/>
      <c r="K876" s="843"/>
      <c r="L876" s="843"/>
      <c r="M876" s="843"/>
      <c r="N876" s="839"/>
      <c r="O876" s="839"/>
      <c r="P876" s="840"/>
      <c r="Q876" s="834">
        <f t="shared" si="27"/>
        <v>3996.3</v>
      </c>
      <c r="R876" s="835"/>
      <c r="S876" s="831"/>
      <c r="T876" s="831"/>
      <c r="U876" s="831"/>
      <c r="V876" s="831"/>
    </row>
    <row r="877">
      <c r="A877" s="843"/>
      <c r="B877" s="842" t="s">
        <v>565</v>
      </c>
      <c r="C877" s="842" t="s">
        <v>73</v>
      </c>
      <c r="D877" s="842" t="s">
        <v>1611</v>
      </c>
      <c r="E877" s="843"/>
      <c r="F877" s="844">
        <v>0.3</v>
      </c>
      <c r="G877" s="845"/>
      <c r="H877" s="843"/>
      <c r="I877" s="843"/>
      <c r="J877" s="843"/>
      <c r="K877" s="843"/>
      <c r="L877" s="843"/>
      <c r="M877" s="842" t="s">
        <v>1612</v>
      </c>
      <c r="N877" s="839"/>
      <c r="O877" s="839"/>
      <c r="P877" s="840"/>
      <c r="Q877" s="834">
        <f t="shared" si="27"/>
        <v>3996.6</v>
      </c>
      <c r="R877" s="835"/>
      <c r="S877" s="831"/>
      <c r="T877" s="831"/>
      <c r="U877" s="831"/>
      <c r="V877" s="831"/>
    </row>
    <row r="878">
      <c r="A878" s="827">
        <v>41990.0</v>
      </c>
      <c r="B878" s="828" t="s">
        <v>73</v>
      </c>
      <c r="C878" s="828" t="s">
        <v>1397</v>
      </c>
      <c r="D878" s="828" t="s">
        <v>1222</v>
      </c>
      <c r="E878" s="836"/>
      <c r="F878" s="829"/>
      <c r="G878" s="830">
        <v>0.5</v>
      </c>
      <c r="H878" s="831"/>
      <c r="I878" s="831"/>
      <c r="J878" s="831"/>
      <c r="K878" s="831"/>
      <c r="L878" s="831"/>
      <c r="M878" s="831"/>
      <c r="N878" s="872" t="s">
        <v>1222</v>
      </c>
      <c r="O878" s="873">
        <v>350.0</v>
      </c>
      <c r="P878" s="833" t="s">
        <v>1613</v>
      </c>
      <c r="Q878" s="834">
        <f t="shared" si="27"/>
        <v>3997.1</v>
      </c>
      <c r="R878" s="835"/>
      <c r="S878" s="831"/>
      <c r="T878" s="831"/>
      <c r="U878" s="831"/>
      <c r="V878" s="831"/>
    </row>
    <row r="879">
      <c r="A879" s="836"/>
      <c r="B879" s="828" t="s">
        <v>1397</v>
      </c>
      <c r="C879" s="828" t="s">
        <v>727</v>
      </c>
      <c r="D879" s="828" t="s">
        <v>547</v>
      </c>
      <c r="E879" s="836"/>
      <c r="F879" s="829"/>
      <c r="G879" s="830">
        <v>2.1</v>
      </c>
      <c r="H879" s="837" t="s">
        <v>1504</v>
      </c>
      <c r="I879" s="831"/>
      <c r="J879" s="831"/>
      <c r="K879" s="837">
        <v>32.0</v>
      </c>
      <c r="L879" s="831"/>
      <c r="M879" s="837" t="s">
        <v>1614</v>
      </c>
      <c r="N879" s="839"/>
      <c r="O879" s="839"/>
      <c r="P879" s="840"/>
      <c r="Q879" s="834">
        <f t="shared" si="27"/>
        <v>3999.2</v>
      </c>
      <c r="R879" s="835"/>
      <c r="S879" s="831"/>
      <c r="T879" s="831"/>
      <c r="U879" s="831"/>
      <c r="V879" s="831"/>
    </row>
    <row r="880">
      <c r="A880" s="836"/>
      <c r="B880" s="828" t="s">
        <v>727</v>
      </c>
      <c r="C880" s="828" t="s">
        <v>73</v>
      </c>
      <c r="D880" s="836"/>
      <c r="E880" s="836"/>
      <c r="F880" s="829"/>
      <c r="G880" s="830">
        <v>1.3</v>
      </c>
      <c r="H880" s="837">
        <v>2767.5</v>
      </c>
      <c r="I880" s="831"/>
      <c r="J880" s="831"/>
      <c r="K880" s="837">
        <v>45.0</v>
      </c>
      <c r="L880" s="831"/>
      <c r="M880" s="837">
        <v>2844.5</v>
      </c>
      <c r="N880" s="839"/>
      <c r="O880" s="839"/>
      <c r="P880" s="840"/>
      <c r="Q880" s="834">
        <f t="shared" si="27"/>
        <v>4000.5</v>
      </c>
      <c r="R880" s="835"/>
      <c r="S880" s="831"/>
      <c r="T880" s="831"/>
      <c r="U880" s="831"/>
      <c r="V880" s="831"/>
    </row>
    <row r="881">
      <c r="A881" s="866">
        <v>41995.0</v>
      </c>
      <c r="B881" s="867" t="s">
        <v>73</v>
      </c>
      <c r="C881" s="867" t="s">
        <v>197</v>
      </c>
      <c r="D881" s="867" t="s">
        <v>1350</v>
      </c>
      <c r="E881" s="868"/>
      <c r="F881" s="869"/>
      <c r="G881" s="870">
        <v>0.3</v>
      </c>
      <c r="H881" s="868"/>
      <c r="I881" s="868"/>
      <c r="J881" s="868"/>
      <c r="K881" s="868"/>
      <c r="L881" s="868"/>
      <c r="M881" s="868"/>
      <c r="N881" s="874" t="s">
        <v>1350</v>
      </c>
      <c r="O881" s="874">
        <v>350.0</v>
      </c>
      <c r="P881" s="833" t="s">
        <v>1615</v>
      </c>
      <c r="Q881" s="834">
        <f t="shared" si="27"/>
        <v>4000.8</v>
      </c>
      <c r="R881" s="848">
        <v>30.0</v>
      </c>
      <c r="S881" s="837">
        <v>198.23</v>
      </c>
      <c r="T881" s="837">
        <v>6.61</v>
      </c>
      <c r="U881" s="837">
        <v>4.89</v>
      </c>
      <c r="V881" s="849">
        <f>(T881-U881)*R881</f>
        <v>51.6</v>
      </c>
    </row>
    <row r="882">
      <c r="A882" s="868"/>
      <c r="B882" s="867" t="s">
        <v>197</v>
      </c>
      <c r="C882" s="867" t="s">
        <v>630</v>
      </c>
      <c r="D882" s="867" t="s">
        <v>1327</v>
      </c>
      <c r="E882" s="868"/>
      <c r="F882" s="869"/>
      <c r="G882" s="870">
        <v>1.6</v>
      </c>
      <c r="H882" s="868"/>
      <c r="I882" s="868"/>
      <c r="J882" s="868"/>
      <c r="K882" s="868"/>
      <c r="L882" s="868"/>
      <c r="M882" s="868"/>
      <c r="N882" s="839"/>
      <c r="O882" s="839"/>
      <c r="P882" s="840"/>
      <c r="Q882" s="834">
        <f t="shared" si="27"/>
        <v>4002.4</v>
      </c>
      <c r="R882" s="835"/>
      <c r="S882" s="831"/>
      <c r="T882" s="831"/>
      <c r="U882" s="831"/>
      <c r="V882" s="831"/>
    </row>
    <row r="883">
      <c r="A883" s="868"/>
      <c r="B883" s="867" t="s">
        <v>630</v>
      </c>
      <c r="C883" s="867" t="s">
        <v>197</v>
      </c>
      <c r="D883" s="868"/>
      <c r="E883" s="868"/>
      <c r="F883" s="869"/>
      <c r="G883" s="870">
        <v>1.6</v>
      </c>
      <c r="H883" s="867" t="s">
        <v>1616</v>
      </c>
      <c r="I883" s="868"/>
      <c r="J883" s="868"/>
      <c r="K883" s="868"/>
      <c r="L883" s="868"/>
      <c r="M883" s="867" t="s">
        <v>1617</v>
      </c>
      <c r="N883" s="839"/>
      <c r="O883" s="839"/>
      <c r="P883" s="840"/>
      <c r="Q883" s="834">
        <f t="shared" si="27"/>
        <v>4004</v>
      </c>
      <c r="R883" s="835"/>
      <c r="S883" s="831"/>
      <c r="T883" s="831"/>
      <c r="U883" s="831"/>
      <c r="V883" s="831"/>
    </row>
    <row r="884">
      <c r="A884" s="868"/>
      <c r="B884" s="867" t="s">
        <v>197</v>
      </c>
      <c r="C884" s="867" t="s">
        <v>73</v>
      </c>
      <c r="D884" s="868"/>
      <c r="E884" s="868"/>
      <c r="F884" s="869"/>
      <c r="G884" s="870">
        <v>0.3</v>
      </c>
      <c r="H884" s="867">
        <v>2700.0</v>
      </c>
      <c r="I884" s="867">
        <v>52.0</v>
      </c>
      <c r="J884" s="868"/>
      <c r="K884" s="868"/>
      <c r="L884" s="868"/>
      <c r="M884" s="867">
        <v>2752.0</v>
      </c>
      <c r="N884" s="839"/>
      <c r="O884" s="839"/>
      <c r="P884" s="840"/>
      <c r="Q884" s="834">
        <f t="shared" si="27"/>
        <v>4004.3</v>
      </c>
      <c r="R884" s="835"/>
      <c r="S884" s="831"/>
      <c r="T884" s="831"/>
      <c r="U884" s="831"/>
      <c r="V884" s="831"/>
    </row>
    <row r="885">
      <c r="A885" s="827">
        <v>41996.0</v>
      </c>
      <c r="B885" s="828" t="s">
        <v>73</v>
      </c>
      <c r="C885" s="828" t="s">
        <v>197</v>
      </c>
      <c r="D885" s="828" t="s">
        <v>1222</v>
      </c>
      <c r="E885" s="836"/>
      <c r="F885" s="829"/>
      <c r="G885" s="830">
        <v>0.3</v>
      </c>
      <c r="H885" s="831"/>
      <c r="I885" s="831"/>
      <c r="J885" s="831"/>
      <c r="K885" s="831"/>
      <c r="L885" s="831"/>
      <c r="M885" s="831"/>
      <c r="N885" s="875" t="s">
        <v>1222</v>
      </c>
      <c r="O885" s="875">
        <v>350.0</v>
      </c>
      <c r="P885" s="833" t="s">
        <v>1618</v>
      </c>
      <c r="Q885" s="834">
        <f t="shared" si="27"/>
        <v>4004.6</v>
      </c>
      <c r="R885" s="848">
        <v>60.0</v>
      </c>
      <c r="S885" s="837">
        <v>388.11</v>
      </c>
      <c r="T885" s="837">
        <v>6.61</v>
      </c>
      <c r="U885" s="837">
        <v>4.89</v>
      </c>
      <c r="V885" s="849">
        <f>(T885-U885)*R885</f>
        <v>103.2</v>
      </c>
    </row>
    <row r="886">
      <c r="A886" s="836"/>
      <c r="B886" s="828" t="s">
        <v>197</v>
      </c>
      <c r="C886" s="828" t="s">
        <v>1384</v>
      </c>
      <c r="D886" s="828" t="s">
        <v>1327</v>
      </c>
      <c r="E886" s="836"/>
      <c r="F886" s="829"/>
      <c r="G886" s="830">
        <v>2.1</v>
      </c>
      <c r="H886" s="831"/>
      <c r="I886" s="831"/>
      <c r="J886" s="831"/>
      <c r="K886" s="831"/>
      <c r="L886" s="831"/>
      <c r="M886" s="831"/>
      <c r="N886" s="839"/>
      <c r="O886" s="839"/>
      <c r="P886" s="840"/>
      <c r="Q886" s="834">
        <f t="shared" si="27"/>
        <v>4006.7</v>
      </c>
      <c r="R886" s="835"/>
      <c r="S886" s="831"/>
      <c r="T886" s="831"/>
      <c r="U886" s="831"/>
      <c r="V886" s="831"/>
    </row>
    <row r="887">
      <c r="A887" s="836"/>
      <c r="B887" s="828" t="s">
        <v>1384</v>
      </c>
      <c r="C887" s="828" t="s">
        <v>559</v>
      </c>
      <c r="D887" s="836"/>
      <c r="E887" s="836"/>
      <c r="F887" s="829"/>
      <c r="G887" s="830">
        <v>0.6</v>
      </c>
      <c r="H887" s="831"/>
      <c r="I887" s="831"/>
      <c r="J887" s="831"/>
      <c r="K887" s="831"/>
      <c r="L887" s="831"/>
      <c r="M887" s="831"/>
      <c r="N887" s="839"/>
      <c r="O887" s="839"/>
      <c r="P887" s="840"/>
      <c r="Q887" s="834">
        <f t="shared" si="27"/>
        <v>4007.3</v>
      </c>
      <c r="R887" s="835"/>
      <c r="S887" s="831"/>
      <c r="T887" s="831"/>
      <c r="U887" s="831"/>
      <c r="V887" s="831"/>
    </row>
    <row r="888">
      <c r="A888" s="836"/>
      <c r="B888" s="828" t="s">
        <v>559</v>
      </c>
      <c r="C888" s="828" t="s">
        <v>197</v>
      </c>
      <c r="D888" s="836"/>
      <c r="E888" s="836"/>
      <c r="F888" s="829"/>
      <c r="G888" s="830">
        <v>1.4</v>
      </c>
      <c r="H888" s="837" t="s">
        <v>1619</v>
      </c>
      <c r="I888" s="831"/>
      <c r="J888" s="831"/>
      <c r="K888" s="831"/>
      <c r="L888" s="831"/>
      <c r="M888" s="837" t="s">
        <v>1620</v>
      </c>
      <c r="N888" s="839"/>
      <c r="O888" s="839"/>
      <c r="P888" s="840"/>
      <c r="Q888" s="834">
        <f t="shared" si="27"/>
        <v>4008.7</v>
      </c>
      <c r="R888" s="835"/>
      <c r="S888" s="831"/>
      <c r="T888" s="831"/>
      <c r="U888" s="831"/>
      <c r="V888" s="831"/>
    </row>
    <row r="889">
      <c r="A889" s="836"/>
      <c r="B889" s="828" t="s">
        <v>197</v>
      </c>
      <c r="C889" s="828" t="s">
        <v>73</v>
      </c>
      <c r="D889" s="836"/>
      <c r="E889" s="836"/>
      <c r="F889" s="829"/>
      <c r="G889" s="830">
        <v>0.3</v>
      </c>
      <c r="H889" s="837">
        <v>3300.0</v>
      </c>
      <c r="I889" s="837">
        <v>100.0</v>
      </c>
      <c r="J889" s="831"/>
      <c r="K889" s="831"/>
      <c r="L889" s="831"/>
      <c r="M889" s="837">
        <v>3400.0</v>
      </c>
      <c r="N889" s="839"/>
      <c r="O889" s="839"/>
      <c r="P889" s="840"/>
      <c r="Q889" s="834">
        <f t="shared" si="27"/>
        <v>4009</v>
      </c>
      <c r="R889" s="835"/>
      <c r="S889" s="831"/>
      <c r="T889" s="831"/>
      <c r="U889" s="831"/>
      <c r="V889" s="831"/>
    </row>
    <row r="890">
      <c r="A890" s="841">
        <v>42367.0</v>
      </c>
      <c r="B890" s="842" t="s">
        <v>73</v>
      </c>
      <c r="C890" s="842" t="s">
        <v>524</v>
      </c>
      <c r="D890" s="842" t="s">
        <v>1222</v>
      </c>
      <c r="E890" s="843"/>
      <c r="F890" s="845"/>
      <c r="G890" s="844">
        <v>0.3</v>
      </c>
      <c r="H890" s="843"/>
      <c r="I890" s="843"/>
      <c r="J890" s="843"/>
      <c r="K890" s="843"/>
      <c r="L890" s="843"/>
      <c r="M890" s="843"/>
      <c r="N890" s="875" t="s">
        <v>1222</v>
      </c>
      <c r="O890" s="875">
        <v>350.0</v>
      </c>
      <c r="P890" s="833" t="s">
        <v>1621</v>
      </c>
      <c r="Q890" s="834">
        <f t="shared" si="27"/>
        <v>4009.3</v>
      </c>
      <c r="R890" s="835"/>
      <c r="S890" s="831"/>
      <c r="T890" s="831"/>
      <c r="U890" s="831"/>
      <c r="V890" s="831"/>
    </row>
    <row r="891">
      <c r="A891" s="843"/>
      <c r="B891" s="842" t="s">
        <v>524</v>
      </c>
      <c r="C891" s="842" t="s">
        <v>727</v>
      </c>
      <c r="D891" s="842" t="s">
        <v>547</v>
      </c>
      <c r="E891" s="843"/>
      <c r="F891" s="845"/>
      <c r="G891" s="844">
        <v>1.6</v>
      </c>
      <c r="H891" s="843"/>
      <c r="I891" s="843"/>
      <c r="J891" s="843"/>
      <c r="K891" s="843"/>
      <c r="L891" s="843"/>
      <c r="M891" s="843"/>
      <c r="N891" s="839"/>
      <c r="O891" s="839"/>
      <c r="P891" s="840"/>
      <c r="Q891" s="834">
        <f t="shared" si="27"/>
        <v>4010.9</v>
      </c>
      <c r="R891" s="835"/>
      <c r="S891" s="831"/>
      <c r="T891" s="831"/>
      <c r="U891" s="831"/>
      <c r="V891" s="831"/>
    </row>
    <row r="892">
      <c r="A892" s="843"/>
      <c r="B892" s="842" t="s">
        <v>727</v>
      </c>
      <c r="C892" s="842" t="s">
        <v>1622</v>
      </c>
      <c r="D892" s="843"/>
      <c r="E892" s="843"/>
      <c r="F892" s="845"/>
      <c r="G892" s="844">
        <v>0.8</v>
      </c>
      <c r="H892" s="843"/>
      <c r="I892" s="843"/>
      <c r="J892" s="843"/>
      <c r="K892" s="843"/>
      <c r="L892" s="843"/>
      <c r="M892" s="843"/>
      <c r="N892" s="839"/>
      <c r="O892" s="839"/>
      <c r="P892" s="840"/>
      <c r="Q892" s="834">
        <f t="shared" si="27"/>
        <v>4011.7</v>
      </c>
      <c r="R892" s="835"/>
      <c r="S892" s="831"/>
      <c r="T892" s="831"/>
      <c r="U892" s="831"/>
      <c r="V892" s="831"/>
    </row>
    <row r="893">
      <c r="A893" s="843"/>
      <c r="B893" s="842" t="s">
        <v>1622</v>
      </c>
      <c r="C893" s="842" t="s">
        <v>197</v>
      </c>
      <c r="D893" s="843"/>
      <c r="E893" s="843"/>
      <c r="F893" s="845"/>
      <c r="G893" s="844">
        <v>0.8</v>
      </c>
      <c r="H893" s="842" t="s">
        <v>1623</v>
      </c>
      <c r="I893" s="843"/>
      <c r="J893" s="843"/>
      <c r="K893" s="843"/>
      <c r="L893" s="843"/>
      <c r="M893" s="842" t="s">
        <v>1624</v>
      </c>
      <c r="N893" s="839"/>
      <c r="O893" s="839"/>
      <c r="P893" s="840"/>
      <c r="Q893" s="834">
        <f t="shared" si="27"/>
        <v>4012.5</v>
      </c>
      <c r="R893" s="835"/>
      <c r="S893" s="831"/>
      <c r="T893" s="831"/>
      <c r="U893" s="831"/>
      <c r="V893" s="831"/>
    </row>
    <row r="894">
      <c r="A894" s="843"/>
      <c r="B894" s="842" t="s">
        <v>197</v>
      </c>
      <c r="C894" s="842" t="s">
        <v>73</v>
      </c>
      <c r="D894" s="843"/>
      <c r="E894" s="843"/>
      <c r="F894" s="845"/>
      <c r="G894" s="844">
        <v>0.2</v>
      </c>
      <c r="H894" s="842">
        <v>2430.0</v>
      </c>
      <c r="I894" s="843"/>
      <c r="J894" s="843"/>
      <c r="K894" s="842">
        <v>7.0</v>
      </c>
      <c r="L894" s="843"/>
      <c r="M894" s="842">
        <v>2437.0</v>
      </c>
      <c r="N894" s="839"/>
      <c r="O894" s="839"/>
      <c r="P894" s="840"/>
      <c r="Q894" s="834">
        <f t="shared" si="27"/>
        <v>4012.7</v>
      </c>
      <c r="R894" s="835"/>
      <c r="S894" s="831"/>
      <c r="T894" s="831"/>
      <c r="U894" s="831"/>
      <c r="V894" s="831"/>
    </row>
    <row r="895">
      <c r="A895" s="827">
        <v>42368.0</v>
      </c>
      <c r="B895" s="828" t="s">
        <v>73</v>
      </c>
      <c r="C895" s="828" t="s">
        <v>524</v>
      </c>
      <c r="D895" s="828" t="s">
        <v>1222</v>
      </c>
      <c r="E895" s="836"/>
      <c r="F895" s="829"/>
      <c r="G895" s="830">
        <v>0.3</v>
      </c>
      <c r="H895" s="828" t="s">
        <v>1625</v>
      </c>
      <c r="I895" s="836"/>
      <c r="J895" s="836"/>
      <c r="K895" s="831"/>
      <c r="L895" s="831"/>
      <c r="M895" s="837" t="s">
        <v>1626</v>
      </c>
      <c r="N895" s="875" t="s">
        <v>1222</v>
      </c>
      <c r="O895" s="875">
        <v>350.0</v>
      </c>
      <c r="P895" s="833" t="s">
        <v>1627</v>
      </c>
      <c r="Q895" s="834">
        <f t="shared" si="27"/>
        <v>4013</v>
      </c>
      <c r="R895" s="835"/>
      <c r="S895" s="831"/>
      <c r="T895" s="831"/>
      <c r="U895" s="831"/>
      <c r="V895" s="831"/>
    </row>
    <row r="896">
      <c r="A896" s="836"/>
      <c r="B896" s="828" t="s">
        <v>524</v>
      </c>
      <c r="C896" s="828" t="s">
        <v>727</v>
      </c>
      <c r="D896" s="828" t="s">
        <v>547</v>
      </c>
      <c r="E896" s="836"/>
      <c r="F896" s="829"/>
      <c r="G896" s="830">
        <v>1.4</v>
      </c>
      <c r="H896" s="837">
        <v>2430.0</v>
      </c>
      <c r="I896" s="831"/>
      <c r="J896" s="831"/>
      <c r="K896" s="837">
        <v>7.0</v>
      </c>
      <c r="L896" s="831"/>
      <c r="M896" s="837">
        <v>2437.0</v>
      </c>
      <c r="N896" s="839"/>
      <c r="O896" s="839"/>
      <c r="P896" s="840"/>
      <c r="Q896" s="834">
        <f t="shared" si="27"/>
        <v>4014.4</v>
      </c>
      <c r="R896" s="835"/>
      <c r="S896" s="831"/>
      <c r="T896" s="831"/>
      <c r="U896" s="831"/>
      <c r="V896" s="831"/>
    </row>
    <row r="897">
      <c r="A897" s="841">
        <v>42368.0</v>
      </c>
      <c r="B897" s="842" t="s">
        <v>727</v>
      </c>
      <c r="C897" s="842" t="s">
        <v>630</v>
      </c>
      <c r="D897" s="842" t="s">
        <v>1222</v>
      </c>
      <c r="E897" s="843"/>
      <c r="F897" s="845"/>
      <c r="G897" s="844">
        <v>1.5</v>
      </c>
      <c r="H897" s="843"/>
      <c r="I897" s="843"/>
      <c r="J897" s="843"/>
      <c r="K897" s="843"/>
      <c r="L897" s="843"/>
      <c r="M897" s="843"/>
      <c r="N897" s="875" t="s">
        <v>1222</v>
      </c>
      <c r="O897" s="876">
        <v>175.0</v>
      </c>
      <c r="P897" s="877" t="s">
        <v>1628</v>
      </c>
      <c r="Q897" s="834">
        <f t="shared" si="27"/>
        <v>4015.9</v>
      </c>
      <c r="R897" s="835"/>
      <c r="S897" s="831"/>
      <c r="T897" s="831"/>
      <c r="U897" s="831"/>
      <c r="V897" s="831"/>
    </row>
    <row r="898">
      <c r="A898" s="843"/>
      <c r="B898" s="842" t="s">
        <v>630</v>
      </c>
      <c r="C898" s="842" t="s">
        <v>197</v>
      </c>
      <c r="D898" s="842" t="s">
        <v>1327</v>
      </c>
      <c r="E898" s="843"/>
      <c r="F898" s="845"/>
      <c r="G898" s="844">
        <v>1.3</v>
      </c>
      <c r="H898" s="842" t="s">
        <v>1420</v>
      </c>
      <c r="I898" s="843"/>
      <c r="J898" s="843"/>
      <c r="K898" s="843"/>
      <c r="L898" s="843"/>
      <c r="M898" s="842" t="s">
        <v>1629</v>
      </c>
      <c r="N898" s="839"/>
      <c r="O898" s="878" t="s">
        <v>1630</v>
      </c>
      <c r="P898" s="840"/>
      <c r="Q898" s="834">
        <f t="shared" si="27"/>
        <v>4017.2</v>
      </c>
      <c r="R898" s="835"/>
      <c r="S898" s="831"/>
      <c r="T898" s="831"/>
      <c r="U898" s="831"/>
      <c r="V898" s="831"/>
    </row>
    <row r="899">
      <c r="A899" s="843"/>
      <c r="B899" s="842" t="s">
        <v>197</v>
      </c>
      <c r="C899" s="842" t="s">
        <v>73</v>
      </c>
      <c r="D899" s="843"/>
      <c r="E899" s="843"/>
      <c r="F899" s="845"/>
      <c r="G899" s="844">
        <v>0.2</v>
      </c>
      <c r="H899" s="842">
        <v>2493.0</v>
      </c>
      <c r="I899" s="843"/>
      <c r="J899" s="843"/>
      <c r="K899" s="842">
        <v>7.0</v>
      </c>
      <c r="L899" s="843"/>
      <c r="M899" s="842">
        <v>2500.0</v>
      </c>
      <c r="N899" s="839"/>
      <c r="O899" s="839"/>
      <c r="P899" s="840"/>
      <c r="Q899" s="834">
        <f t="shared" si="27"/>
        <v>4017.4</v>
      </c>
      <c r="R899" s="835"/>
      <c r="S899" s="831"/>
      <c r="T899" s="831"/>
      <c r="U899" s="831"/>
      <c r="V899" s="831"/>
    </row>
  </sheetData>
  <mergeCells count="12">
    <mergeCell ref="I92:M92"/>
    <mergeCell ref="I274:M274"/>
    <mergeCell ref="A277:D277"/>
    <mergeCell ref="A282:D282"/>
    <mergeCell ref="J299:K299"/>
    <mergeCell ref="A1:B2"/>
    <mergeCell ref="C1:D1"/>
    <mergeCell ref="H1:K1"/>
    <mergeCell ref="C2:D2"/>
    <mergeCell ref="F3:G3"/>
    <mergeCell ref="I80:K80"/>
    <mergeCell ref="I90:L90"/>
  </mergeCell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2.75"/>
  <cols>
    <col customWidth="1" min="1" max="1" width="15.0"/>
    <col customWidth="1" min="2" max="2" width="5.5"/>
    <col customWidth="1" min="3" max="3" width="5.88"/>
    <col customWidth="1" min="4" max="4" width="30.25"/>
    <col customWidth="1" min="5" max="5" width="7.63"/>
    <col customWidth="1" min="6" max="6" width="7.38"/>
    <col customWidth="1" min="7" max="7" width="9.75"/>
    <col customWidth="1" min="8" max="8" width="8.88"/>
    <col customWidth="1" min="9" max="9" width="7.75"/>
    <col customWidth="1" min="10" max="10" width="8.88"/>
    <col customWidth="1" min="11" max="11" width="9.88"/>
    <col customWidth="1" min="12" max="12" width="11.0"/>
    <col customWidth="1" min="13" max="13" width="9.0"/>
    <col customWidth="1" min="14" max="14" width="8.75"/>
    <col customWidth="1" min="15" max="15" width="9.75"/>
    <col customWidth="1" min="16" max="16" width="7.5"/>
    <col customWidth="1" min="17" max="18" width="7.75"/>
    <col customWidth="1" min="19" max="19" width="9.13"/>
    <col customWidth="1" min="20" max="33" width="7.75"/>
  </cols>
  <sheetData>
    <row r="1">
      <c r="A1" s="879" t="s">
        <v>1181</v>
      </c>
      <c r="D1" s="880" t="s">
        <v>19</v>
      </c>
      <c r="E1" s="881">
        <f>MIN(Currency!F2:F3)</f>
        <v>-286.2</v>
      </c>
      <c r="F1" s="882" t="s">
        <v>20</v>
      </c>
      <c r="G1" s="558" t="s">
        <v>21</v>
      </c>
      <c r="K1" s="559"/>
      <c r="L1" s="560"/>
      <c r="M1" s="561" t="s">
        <v>22</v>
      </c>
      <c r="N1" s="562"/>
      <c r="O1" s="563"/>
      <c r="P1" s="563"/>
      <c r="Q1" s="565"/>
      <c r="R1" s="883"/>
      <c r="S1" s="884" t="s">
        <v>23</v>
      </c>
      <c r="T1" s="566"/>
      <c r="U1" s="568"/>
      <c r="AG1" s="569"/>
    </row>
    <row r="2">
      <c r="D2" s="885" t="s">
        <v>24</v>
      </c>
      <c r="E2" s="886">
        <f>MIN(Currency!F5:F7)</f>
        <v>-2154</v>
      </c>
      <c r="F2" s="882" t="s">
        <v>25</v>
      </c>
      <c r="G2" s="571" t="s">
        <v>26</v>
      </c>
      <c r="H2" s="572" t="s">
        <v>23</v>
      </c>
      <c r="I2" s="573"/>
      <c r="J2" s="574" t="s">
        <v>27</v>
      </c>
      <c r="K2" s="573"/>
      <c r="L2" s="575"/>
      <c r="M2" s="698" t="s">
        <v>29</v>
      </c>
      <c r="N2" s="577" t="s">
        <v>30</v>
      </c>
      <c r="O2" s="578" t="s">
        <v>1631</v>
      </c>
      <c r="P2" s="887"/>
      <c r="Q2" s="580"/>
      <c r="R2" s="581" t="s">
        <v>32</v>
      </c>
      <c r="S2" s="888"/>
      <c r="T2" s="583" t="s">
        <v>33</v>
      </c>
      <c r="U2" s="584" t="s">
        <v>23</v>
      </c>
      <c r="AG2" s="569"/>
    </row>
    <row r="3">
      <c r="A3" s="585"/>
      <c r="B3" s="699"/>
      <c r="C3" s="585"/>
      <c r="D3" s="603" t="s">
        <v>1632</v>
      </c>
      <c r="E3" s="586" t="s">
        <v>38</v>
      </c>
      <c r="G3" s="588" t="s">
        <v>42</v>
      </c>
      <c r="H3" s="572" t="s">
        <v>43</v>
      </c>
      <c r="I3" s="574" t="s">
        <v>44</v>
      </c>
      <c r="J3" s="574" t="s">
        <v>45</v>
      </c>
      <c r="K3" s="574" t="s">
        <v>47</v>
      </c>
      <c r="L3" s="589" t="s">
        <v>1206</v>
      </c>
      <c r="M3" s="590" t="s">
        <v>15</v>
      </c>
      <c r="N3" s="577" t="s">
        <v>16</v>
      </c>
      <c r="O3" s="591" t="s">
        <v>17</v>
      </c>
      <c r="P3" s="889" t="s">
        <v>41</v>
      </c>
      <c r="Q3" s="593" t="s">
        <v>50</v>
      </c>
      <c r="R3" s="581" t="s">
        <v>51</v>
      </c>
      <c r="S3" s="890" t="s">
        <v>52</v>
      </c>
      <c r="T3" s="583" t="s">
        <v>52</v>
      </c>
      <c r="U3" s="581" t="s">
        <v>53</v>
      </c>
      <c r="AG3" s="569"/>
    </row>
    <row r="4" ht="13.5" customHeight="1">
      <c r="A4" s="594" t="s">
        <v>3</v>
      </c>
      <c r="B4" s="702" t="s">
        <v>4</v>
      </c>
      <c r="C4" s="703" t="s">
        <v>5</v>
      </c>
      <c r="D4" s="703" t="s">
        <v>1207</v>
      </c>
      <c r="E4" s="891" t="s">
        <v>10</v>
      </c>
      <c r="F4" s="892" t="s">
        <v>11</v>
      </c>
      <c r="G4" s="893" t="s">
        <v>59</v>
      </c>
      <c r="H4" s="894" t="s">
        <v>59</v>
      </c>
      <c r="I4" s="895" t="s">
        <v>59</v>
      </c>
      <c r="J4" s="895" t="s">
        <v>59</v>
      </c>
      <c r="K4" s="895" t="s">
        <v>61</v>
      </c>
      <c r="L4" s="896" t="s">
        <v>1208</v>
      </c>
      <c r="M4" s="897"/>
      <c r="N4" s="599"/>
      <c r="O4" s="600"/>
      <c r="P4" s="889" t="s">
        <v>58</v>
      </c>
      <c r="Q4" s="898"/>
      <c r="R4" s="899" t="s">
        <v>64</v>
      </c>
      <c r="S4" s="900"/>
      <c r="T4" s="901"/>
      <c r="U4" s="902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173"/>
    </row>
    <row r="5">
      <c r="A5" s="321"/>
      <c r="B5" s="348"/>
      <c r="C5" s="348"/>
      <c r="D5" s="348"/>
      <c r="E5" s="903"/>
      <c r="F5" s="904"/>
      <c r="G5" s="905"/>
      <c r="H5" s="348"/>
      <c r="I5" s="348"/>
      <c r="J5" s="348"/>
      <c r="K5" s="348"/>
      <c r="L5" s="906"/>
      <c r="M5" s="907"/>
      <c r="N5" s="908"/>
      <c r="O5" s="909"/>
      <c r="P5" s="337"/>
      <c r="Q5" s="910"/>
      <c r="R5" s="911"/>
      <c r="S5" s="912"/>
      <c r="T5" s="348"/>
      <c r="U5" s="348"/>
      <c r="V5" s="913"/>
      <c r="W5" s="913"/>
      <c r="X5" s="913"/>
      <c r="Y5" s="913"/>
      <c r="Z5" s="913"/>
      <c r="AA5" s="913"/>
      <c r="AB5" s="913"/>
      <c r="AC5" s="913"/>
      <c r="AD5" s="913"/>
      <c r="AE5" s="913"/>
      <c r="AF5" s="913"/>
      <c r="AG5" s="913"/>
    </row>
    <row r="6">
      <c r="A6" s="914">
        <v>41334.0</v>
      </c>
      <c r="B6" s="604"/>
      <c r="C6" s="604"/>
      <c r="D6" s="735">
        <v>41.6</v>
      </c>
      <c r="E6" s="915"/>
      <c r="F6" s="606"/>
      <c r="G6" s="607"/>
      <c r="H6" s="607"/>
      <c r="I6" s="607"/>
      <c r="J6" s="607"/>
      <c r="K6" s="607"/>
      <c r="L6" s="607"/>
      <c r="M6" s="915"/>
      <c r="N6" s="915"/>
      <c r="O6" s="915"/>
      <c r="P6" s="916">
        <v>2264.0</v>
      </c>
      <c r="Q6" s="321"/>
      <c r="R6" s="365"/>
      <c r="S6" s="365"/>
      <c r="T6" s="321"/>
      <c r="U6" s="321"/>
    </row>
    <row r="7">
      <c r="A7" s="359">
        <v>41334.0</v>
      </c>
      <c r="B7" s="354" t="s">
        <v>73</v>
      </c>
      <c r="C7" s="354" t="s">
        <v>644</v>
      </c>
      <c r="D7" s="354" t="s">
        <v>1225</v>
      </c>
      <c r="E7" s="423"/>
      <c r="F7" s="596">
        <v>0.9</v>
      </c>
      <c r="G7" s="365"/>
      <c r="H7" s="365"/>
      <c r="I7" s="365"/>
      <c r="J7" s="365"/>
      <c r="K7" s="365"/>
      <c r="L7" s="365"/>
      <c r="M7" s="423"/>
      <c r="N7" s="423"/>
      <c r="O7" s="423"/>
      <c r="P7" s="917">
        <f t="shared" ref="P7:P99" si="1">P6+E7+F7</f>
        <v>2264.9</v>
      </c>
      <c r="Q7" s="321"/>
      <c r="R7" s="365"/>
      <c r="S7" s="365"/>
      <c r="T7" s="321"/>
      <c r="U7" s="321"/>
    </row>
    <row r="8">
      <c r="A8" s="321"/>
      <c r="B8" s="354" t="s">
        <v>644</v>
      </c>
      <c r="C8" s="354" t="s">
        <v>727</v>
      </c>
      <c r="D8" s="354" t="s">
        <v>1395</v>
      </c>
      <c r="E8" s="423"/>
      <c r="F8" s="596">
        <v>1.7</v>
      </c>
      <c r="G8" s="365"/>
      <c r="H8" s="365"/>
      <c r="I8" s="365"/>
      <c r="J8" s="365"/>
      <c r="K8" s="365"/>
      <c r="L8" s="369" t="s">
        <v>1907</v>
      </c>
      <c r="M8" s="423"/>
      <c r="N8" s="423"/>
      <c r="O8" s="423"/>
      <c r="P8" s="917">
        <f t="shared" si="1"/>
        <v>2266.6</v>
      </c>
      <c r="Q8" s="321"/>
      <c r="R8" s="365"/>
      <c r="S8" s="365"/>
      <c r="T8" s="321"/>
      <c r="U8" s="321"/>
    </row>
    <row r="9">
      <c r="A9" s="321"/>
      <c r="B9" s="354" t="s">
        <v>727</v>
      </c>
      <c r="C9" s="354" t="s">
        <v>73</v>
      </c>
      <c r="D9" s="321"/>
      <c r="E9" s="423"/>
      <c r="F9" s="596">
        <v>1.3</v>
      </c>
      <c r="G9" s="369">
        <v>2439.5</v>
      </c>
      <c r="H9" s="365"/>
      <c r="I9" s="365"/>
      <c r="J9" s="365"/>
      <c r="K9" s="365"/>
      <c r="L9" s="369">
        <v>2439.5</v>
      </c>
      <c r="M9" s="423"/>
      <c r="N9" s="423"/>
      <c r="O9" s="423"/>
      <c r="P9" s="917">
        <f t="shared" si="1"/>
        <v>2267.9</v>
      </c>
      <c r="Q9" s="321"/>
      <c r="R9" s="365"/>
      <c r="S9" s="365"/>
      <c r="T9" s="321"/>
      <c r="U9" s="321"/>
    </row>
    <row r="10">
      <c r="A10" s="716">
        <v>41335.0</v>
      </c>
      <c r="B10" s="617" t="s">
        <v>73</v>
      </c>
      <c r="C10" s="617" t="s">
        <v>1303</v>
      </c>
      <c r="D10" s="617" t="s">
        <v>1908</v>
      </c>
      <c r="E10" s="673"/>
      <c r="F10" s="620">
        <v>0.4</v>
      </c>
      <c r="G10" s="621"/>
      <c r="H10" s="621"/>
      <c r="I10" s="621"/>
      <c r="J10" s="621"/>
      <c r="K10" s="621"/>
      <c r="L10" s="621"/>
      <c r="M10" s="595" t="s">
        <v>1222</v>
      </c>
      <c r="N10" s="595">
        <v>325.0</v>
      </c>
      <c r="O10" s="423"/>
      <c r="P10" s="917">
        <f t="shared" si="1"/>
        <v>2268.3</v>
      </c>
      <c r="Q10" s="321"/>
      <c r="R10" s="365"/>
      <c r="S10" s="365"/>
      <c r="T10" s="321"/>
      <c r="U10" s="321"/>
    </row>
    <row r="11">
      <c r="A11" s="618"/>
      <c r="B11" s="617" t="s">
        <v>1303</v>
      </c>
      <c r="C11" s="617" t="s">
        <v>550</v>
      </c>
      <c r="D11" s="618"/>
      <c r="E11" s="673"/>
      <c r="F11" s="620">
        <v>1.0</v>
      </c>
      <c r="G11" s="621"/>
      <c r="H11" s="621"/>
      <c r="I11" s="621"/>
      <c r="J11" s="621"/>
      <c r="K11" s="621"/>
      <c r="L11" s="621"/>
      <c r="M11" s="423"/>
      <c r="N11" s="423"/>
      <c r="O11" s="423"/>
      <c r="P11" s="918">
        <f t="shared" si="1"/>
        <v>2269.3</v>
      </c>
      <c r="Q11" s="625">
        <v>30.0</v>
      </c>
      <c r="R11" s="354">
        <v>207.5</v>
      </c>
      <c r="S11" s="365">
        <f>R11/Q11</f>
        <v>6.916666667</v>
      </c>
      <c r="T11" s="354">
        <v>4.99</v>
      </c>
      <c r="U11" s="626">
        <f>(S11-T11)*Q11</f>
        <v>57.8</v>
      </c>
      <c r="AG11" s="569"/>
    </row>
    <row r="12">
      <c r="A12" s="618"/>
      <c r="B12" s="617" t="s">
        <v>550</v>
      </c>
      <c r="C12" s="617" t="s">
        <v>1303</v>
      </c>
      <c r="D12" s="618"/>
      <c r="E12" s="673"/>
      <c r="F12" s="620">
        <v>0.9</v>
      </c>
      <c r="G12" s="621"/>
      <c r="H12" s="621"/>
      <c r="I12" s="621"/>
      <c r="J12" s="621"/>
      <c r="K12" s="621"/>
      <c r="L12" s="622" t="s">
        <v>1909</v>
      </c>
      <c r="M12" s="423"/>
      <c r="N12" s="423"/>
      <c r="O12" s="423"/>
      <c r="P12" s="917">
        <f t="shared" si="1"/>
        <v>2270.2</v>
      </c>
      <c r="Q12" s="321"/>
      <c r="R12" s="365"/>
      <c r="S12" s="365"/>
      <c r="T12" s="321"/>
      <c r="U12" s="321"/>
    </row>
    <row r="13">
      <c r="A13" s="618"/>
      <c r="B13" s="617" t="s">
        <v>1303</v>
      </c>
      <c r="C13" s="617" t="s">
        <v>73</v>
      </c>
      <c r="D13" s="618"/>
      <c r="E13" s="673"/>
      <c r="F13" s="620">
        <v>0.5</v>
      </c>
      <c r="G13" s="622">
        <v>1824.42</v>
      </c>
      <c r="H13" s="622">
        <v>60.0</v>
      </c>
      <c r="I13" s="622">
        <v>60.0</v>
      </c>
      <c r="J13" s="621"/>
      <c r="K13" s="621"/>
      <c r="L13" s="622">
        <v>1944.42</v>
      </c>
      <c r="M13" s="423"/>
      <c r="N13" s="423"/>
      <c r="O13" s="423"/>
      <c r="P13" s="917">
        <f t="shared" si="1"/>
        <v>2270.7</v>
      </c>
      <c r="Q13" s="321"/>
      <c r="R13" s="365"/>
      <c r="S13" s="365"/>
      <c r="T13" s="321"/>
      <c r="U13" s="321"/>
    </row>
    <row r="14">
      <c r="A14" s="359">
        <v>41336.0</v>
      </c>
      <c r="B14" s="354" t="s">
        <v>73</v>
      </c>
      <c r="C14" s="354" t="s">
        <v>73</v>
      </c>
      <c r="D14" s="354" t="s">
        <v>1910</v>
      </c>
      <c r="E14" s="596">
        <v>1.8</v>
      </c>
      <c r="F14" s="611"/>
      <c r="G14" s="365"/>
      <c r="H14" s="365"/>
      <c r="I14" s="365"/>
      <c r="J14" s="365"/>
      <c r="K14" s="365"/>
      <c r="L14" s="737"/>
      <c r="M14" s="639" t="s">
        <v>1222</v>
      </c>
      <c r="N14" s="639" t="s">
        <v>1911</v>
      </c>
      <c r="O14" s="423"/>
      <c r="P14" s="917">
        <f t="shared" si="1"/>
        <v>2272.5</v>
      </c>
      <c r="Q14" s="321"/>
      <c r="R14" s="365"/>
      <c r="S14" s="365"/>
      <c r="T14" s="321"/>
      <c r="U14" s="321"/>
    </row>
    <row r="15">
      <c r="A15" s="321"/>
      <c r="B15" s="354" t="s">
        <v>73</v>
      </c>
      <c r="C15" s="354" t="s">
        <v>73</v>
      </c>
      <c r="D15" s="354" t="s">
        <v>1912</v>
      </c>
      <c r="E15" s="596">
        <v>0.7</v>
      </c>
      <c r="F15" s="611"/>
      <c r="G15" s="365"/>
      <c r="H15" s="365"/>
      <c r="I15" s="365"/>
      <c r="J15" s="365"/>
      <c r="K15" s="365"/>
      <c r="L15" s="365"/>
      <c r="M15" s="423"/>
      <c r="N15" s="423"/>
      <c r="O15" s="423"/>
      <c r="P15" s="917">
        <f t="shared" si="1"/>
        <v>2273.2</v>
      </c>
      <c r="Q15" s="321"/>
      <c r="R15" s="365"/>
      <c r="S15" s="365"/>
      <c r="T15" s="321"/>
      <c r="U15" s="321"/>
    </row>
    <row r="16">
      <c r="A16" s="359">
        <v>41337.0</v>
      </c>
      <c r="B16" s="354" t="s">
        <v>73</v>
      </c>
      <c r="C16" s="354" t="s">
        <v>197</v>
      </c>
      <c r="D16" s="354" t="s">
        <v>1913</v>
      </c>
      <c r="E16" s="596">
        <v>0.2</v>
      </c>
      <c r="F16" s="611"/>
      <c r="G16" s="365"/>
      <c r="H16" s="365"/>
      <c r="I16" s="365"/>
      <c r="J16" s="365"/>
      <c r="K16" s="365"/>
      <c r="L16" s="365"/>
      <c r="M16" s="423"/>
      <c r="N16" s="423"/>
      <c r="O16" s="423"/>
      <c r="P16" s="917">
        <f t="shared" si="1"/>
        <v>2273.4</v>
      </c>
      <c r="Q16" s="321"/>
      <c r="R16" s="365"/>
      <c r="S16" s="365"/>
      <c r="T16" s="321"/>
      <c r="U16" s="321"/>
    </row>
    <row r="17">
      <c r="A17" s="321"/>
      <c r="B17" s="354" t="s">
        <v>197</v>
      </c>
      <c r="C17" s="354" t="s">
        <v>197</v>
      </c>
      <c r="D17" s="354" t="s">
        <v>1914</v>
      </c>
      <c r="E17" s="596">
        <v>1.8</v>
      </c>
      <c r="F17" s="611"/>
      <c r="H17" s="365"/>
      <c r="I17" s="365"/>
      <c r="J17" s="365"/>
      <c r="K17" s="365"/>
      <c r="L17" s="365"/>
      <c r="M17" s="423"/>
      <c r="N17" s="423"/>
      <c r="O17" s="423"/>
      <c r="P17" s="917">
        <f t="shared" si="1"/>
        <v>2275.2</v>
      </c>
      <c r="Q17" s="321"/>
      <c r="R17" s="365"/>
      <c r="S17" s="365"/>
      <c r="T17" s="321"/>
      <c r="U17" s="321"/>
    </row>
    <row r="18">
      <c r="A18" s="321"/>
      <c r="B18" s="354" t="s">
        <v>197</v>
      </c>
      <c r="C18" s="354" t="s">
        <v>73</v>
      </c>
      <c r="D18" s="354" t="s">
        <v>1915</v>
      </c>
      <c r="E18" s="595">
        <v>0.2</v>
      </c>
      <c r="F18" s="611"/>
      <c r="G18" s="365"/>
      <c r="H18" s="365"/>
      <c r="I18" s="365"/>
      <c r="J18" s="365"/>
      <c r="K18" s="365"/>
      <c r="L18" s="365"/>
      <c r="M18" s="423"/>
      <c r="N18" s="423"/>
      <c r="O18" s="423"/>
      <c r="P18" s="917">
        <f t="shared" si="1"/>
        <v>2275.4</v>
      </c>
      <c r="Q18" s="321"/>
      <c r="R18" s="365"/>
      <c r="S18" s="365"/>
      <c r="T18" s="321"/>
      <c r="U18" s="321"/>
    </row>
    <row r="19">
      <c r="A19" s="716">
        <v>41340.0</v>
      </c>
      <c r="B19" s="617" t="s">
        <v>73</v>
      </c>
      <c r="C19" s="617" t="s">
        <v>524</v>
      </c>
      <c r="D19" s="617" t="s">
        <v>1916</v>
      </c>
      <c r="E19" s="673"/>
      <c r="F19" s="620">
        <v>0.2</v>
      </c>
      <c r="G19" s="621"/>
      <c r="H19" s="621"/>
      <c r="I19" s="621"/>
      <c r="J19" s="621"/>
      <c r="K19" s="621"/>
      <c r="L19" s="919"/>
      <c r="M19" s="595" t="s">
        <v>1222</v>
      </c>
      <c r="N19" s="595">
        <v>325.0</v>
      </c>
      <c r="O19" s="423"/>
      <c r="P19" s="917">
        <f t="shared" si="1"/>
        <v>2275.6</v>
      </c>
      <c r="Q19" s="321"/>
      <c r="R19" s="365"/>
      <c r="S19" s="365"/>
      <c r="T19" s="321"/>
      <c r="U19" s="321"/>
    </row>
    <row r="20">
      <c r="A20" s="618"/>
      <c r="B20" s="617" t="s">
        <v>524</v>
      </c>
      <c r="C20" s="617" t="s">
        <v>1917</v>
      </c>
      <c r="D20" s="630" t="s">
        <v>1222</v>
      </c>
      <c r="E20" s="673"/>
      <c r="F20" s="620">
        <v>2.4</v>
      </c>
      <c r="G20" s="621"/>
      <c r="H20" s="621"/>
      <c r="I20" s="621"/>
      <c r="J20" s="621"/>
      <c r="K20" s="621"/>
      <c r="L20" s="622" t="s">
        <v>1918</v>
      </c>
      <c r="M20" s="423"/>
      <c r="N20" s="423"/>
      <c r="O20" s="423"/>
      <c r="P20" s="917">
        <f t="shared" si="1"/>
        <v>2278</v>
      </c>
      <c r="Q20" s="354">
        <v>60.0</v>
      </c>
      <c r="R20" s="369">
        <v>352.38</v>
      </c>
      <c r="S20" s="365">
        <f>R20/Q20</f>
        <v>5.873</v>
      </c>
      <c r="T20" s="354">
        <v>4.99</v>
      </c>
      <c r="U20" s="626">
        <f>(S20-T20)*Q20</f>
        <v>52.98</v>
      </c>
      <c r="AG20" s="569"/>
    </row>
    <row r="21">
      <c r="A21" s="618"/>
      <c r="B21" s="617" t="s">
        <v>1917</v>
      </c>
      <c r="C21" s="617" t="s">
        <v>73</v>
      </c>
      <c r="D21" s="631"/>
      <c r="E21" s="673"/>
      <c r="F21" s="620">
        <v>2.4</v>
      </c>
      <c r="G21" s="622">
        <v>3350.0</v>
      </c>
      <c r="H21" s="622">
        <v>50.0</v>
      </c>
      <c r="I21" s="621"/>
      <c r="J21" s="621"/>
      <c r="K21" s="621"/>
      <c r="L21" s="622">
        <v>3400.0</v>
      </c>
      <c r="M21" s="423"/>
      <c r="N21" s="423"/>
      <c r="O21" s="423"/>
      <c r="P21" s="917">
        <f t="shared" si="1"/>
        <v>2280.4</v>
      </c>
      <c r="Q21" s="321"/>
      <c r="R21" s="365"/>
      <c r="S21" s="365"/>
      <c r="T21" s="321"/>
      <c r="U21" s="321"/>
    </row>
    <row r="22">
      <c r="A22" s="359">
        <v>41342.0</v>
      </c>
      <c r="B22" s="354" t="s">
        <v>73</v>
      </c>
      <c r="C22" s="354" t="s">
        <v>561</v>
      </c>
      <c r="D22" s="354" t="s">
        <v>1222</v>
      </c>
      <c r="E22" s="423"/>
      <c r="F22" s="596">
        <v>0.6</v>
      </c>
      <c r="G22" s="365"/>
      <c r="H22" s="365"/>
      <c r="I22" s="365"/>
      <c r="J22" s="365"/>
      <c r="K22" s="365"/>
      <c r="L22" s="365"/>
      <c r="M22" s="595" t="s">
        <v>1222</v>
      </c>
      <c r="N22" s="595">
        <v>325.0</v>
      </c>
      <c r="O22" s="423"/>
      <c r="P22" s="917">
        <f t="shared" si="1"/>
        <v>2281</v>
      </c>
      <c r="Q22" s="321"/>
      <c r="R22" s="365"/>
      <c r="S22" s="365"/>
      <c r="T22" s="321"/>
      <c r="U22" s="321"/>
    </row>
    <row r="23">
      <c r="A23" s="321"/>
      <c r="B23" s="354" t="s">
        <v>561</v>
      </c>
      <c r="C23" s="354" t="s">
        <v>597</v>
      </c>
      <c r="D23" s="354" t="s">
        <v>1919</v>
      </c>
      <c r="E23" s="423"/>
      <c r="F23" s="596">
        <v>1.1</v>
      </c>
      <c r="G23" s="365"/>
      <c r="H23" s="365"/>
      <c r="I23" s="365"/>
      <c r="J23" s="365"/>
      <c r="K23" s="365"/>
      <c r="L23" s="365"/>
      <c r="M23" s="423"/>
      <c r="N23" s="423"/>
      <c r="O23" s="423"/>
      <c r="P23" s="917">
        <f t="shared" si="1"/>
        <v>2282.1</v>
      </c>
      <c r="Q23" s="321"/>
      <c r="R23" s="365"/>
      <c r="S23" s="365"/>
      <c r="T23" s="321"/>
      <c r="U23" s="321"/>
    </row>
    <row r="24">
      <c r="A24" s="321"/>
      <c r="B24" s="354" t="s">
        <v>597</v>
      </c>
      <c r="C24" s="354" t="s">
        <v>561</v>
      </c>
      <c r="D24" s="321"/>
      <c r="E24" s="423"/>
      <c r="F24" s="596">
        <v>1.0</v>
      </c>
      <c r="G24" s="365"/>
      <c r="H24" s="365"/>
      <c r="I24" s="365"/>
      <c r="J24" s="365"/>
      <c r="K24" s="365"/>
      <c r="L24" s="369" t="s">
        <v>1920</v>
      </c>
      <c r="M24" s="423"/>
      <c r="N24" s="423"/>
      <c r="O24" s="423"/>
      <c r="P24" s="917">
        <f t="shared" si="1"/>
        <v>2283.1</v>
      </c>
      <c r="Q24" s="354">
        <v>20.0</v>
      </c>
      <c r="R24" s="369">
        <v>131.8</v>
      </c>
      <c r="S24" s="365">
        <f>R24/Q24</f>
        <v>6.59</v>
      </c>
      <c r="T24" s="354">
        <v>5.37</v>
      </c>
      <c r="U24" s="626">
        <f>(S24-T24)*Q24</f>
        <v>24.4</v>
      </c>
      <c r="AG24" s="569"/>
    </row>
    <row r="25">
      <c r="A25" s="321"/>
      <c r="B25" s="354" t="s">
        <v>561</v>
      </c>
      <c r="C25" s="354" t="s">
        <v>73</v>
      </c>
      <c r="D25" s="321"/>
      <c r="E25" s="423"/>
      <c r="F25" s="596">
        <v>0.5</v>
      </c>
      <c r="G25" s="369">
        <v>2077.75</v>
      </c>
      <c r="H25" s="369">
        <v>50.0</v>
      </c>
      <c r="I25" s="369">
        <v>120.0</v>
      </c>
      <c r="J25" s="369">
        <v>25.0</v>
      </c>
      <c r="K25" s="365"/>
      <c r="L25" s="369">
        <v>2272.75</v>
      </c>
      <c r="M25" s="423"/>
      <c r="N25" s="423"/>
      <c r="O25" s="423"/>
      <c r="P25" s="917">
        <f t="shared" si="1"/>
        <v>2283.6</v>
      </c>
      <c r="Q25" s="321"/>
      <c r="R25" s="365"/>
      <c r="S25" s="365"/>
      <c r="T25" s="321"/>
      <c r="U25" s="321"/>
    </row>
    <row r="26">
      <c r="A26" s="716">
        <v>41345.0</v>
      </c>
      <c r="B26" s="617" t="s">
        <v>73</v>
      </c>
      <c r="C26" s="617" t="s">
        <v>197</v>
      </c>
      <c r="D26" s="617" t="s">
        <v>1865</v>
      </c>
      <c r="E26" s="673"/>
      <c r="F26" s="620">
        <v>0.3</v>
      </c>
      <c r="G26" s="621"/>
      <c r="H26" s="621"/>
      <c r="I26" s="621"/>
      <c r="J26" s="621"/>
      <c r="K26" s="621"/>
      <c r="L26" s="621"/>
      <c r="M26" s="595" t="s">
        <v>1222</v>
      </c>
      <c r="N26" s="595">
        <v>325.0</v>
      </c>
      <c r="O26" s="423"/>
      <c r="P26" s="917">
        <f t="shared" si="1"/>
        <v>2283.9</v>
      </c>
      <c r="Q26" s="321"/>
      <c r="R26" s="365"/>
      <c r="S26" s="365"/>
      <c r="T26" s="321"/>
      <c r="U26" s="321"/>
    </row>
    <row r="27">
      <c r="A27" s="618"/>
      <c r="B27" s="617" t="s">
        <v>197</v>
      </c>
      <c r="C27" s="617" t="s">
        <v>630</v>
      </c>
      <c r="D27" s="617" t="s">
        <v>1921</v>
      </c>
      <c r="E27" s="673"/>
      <c r="F27" s="620">
        <v>1.6</v>
      </c>
      <c r="G27" s="621"/>
      <c r="H27" s="621"/>
      <c r="I27" s="621"/>
      <c r="J27" s="621"/>
      <c r="K27" s="621"/>
      <c r="L27" s="621"/>
      <c r="M27" s="423"/>
      <c r="N27" s="423"/>
      <c r="O27" s="423"/>
      <c r="P27" s="917">
        <f t="shared" si="1"/>
        <v>2285.5</v>
      </c>
      <c r="Q27" s="354">
        <v>12.0</v>
      </c>
      <c r="R27" s="369">
        <v>85.61</v>
      </c>
      <c r="S27" s="365">
        <f>R27/Q27</f>
        <v>7.134166667</v>
      </c>
      <c r="T27" s="354">
        <v>5.37</v>
      </c>
      <c r="U27" s="626">
        <f>(S27-T27)*Q27</f>
        <v>21.17</v>
      </c>
      <c r="AG27" s="569"/>
    </row>
    <row r="28">
      <c r="A28" s="618"/>
      <c r="B28" s="617" t="s">
        <v>630</v>
      </c>
      <c r="C28" s="617" t="s">
        <v>197</v>
      </c>
      <c r="D28" s="618"/>
      <c r="E28" s="673"/>
      <c r="F28" s="620">
        <v>1.3</v>
      </c>
      <c r="G28" s="621"/>
      <c r="H28" s="621"/>
      <c r="I28" s="621"/>
      <c r="J28" s="621"/>
      <c r="K28" s="621"/>
      <c r="L28" s="622" t="s">
        <v>1922</v>
      </c>
      <c r="M28" s="423"/>
      <c r="N28" s="423"/>
      <c r="O28" s="423"/>
      <c r="P28" s="917">
        <f t="shared" si="1"/>
        <v>2286.8</v>
      </c>
      <c r="Q28" s="321"/>
      <c r="R28" s="365"/>
      <c r="S28" s="365"/>
      <c r="T28" s="321"/>
      <c r="U28" s="321"/>
    </row>
    <row r="29">
      <c r="A29" s="618"/>
      <c r="B29" s="617" t="s">
        <v>197</v>
      </c>
      <c r="C29" s="617" t="s">
        <v>73</v>
      </c>
      <c r="D29" s="618"/>
      <c r="E29" s="673"/>
      <c r="F29" s="620">
        <v>0.2</v>
      </c>
      <c r="G29" s="622">
        <v>2490.92</v>
      </c>
      <c r="H29" s="622">
        <v>25.0</v>
      </c>
      <c r="I29" s="622">
        <v>120.0</v>
      </c>
      <c r="J29" s="621"/>
      <c r="K29" s="621"/>
      <c r="L29" s="622">
        <v>2635.92</v>
      </c>
      <c r="M29" s="423"/>
      <c r="N29" s="423"/>
      <c r="O29" s="423"/>
      <c r="P29" s="917">
        <f t="shared" si="1"/>
        <v>2287</v>
      </c>
      <c r="Q29" s="321"/>
      <c r="R29" s="365"/>
      <c r="S29" s="365"/>
      <c r="T29" s="321"/>
      <c r="U29" s="321"/>
    </row>
    <row r="30">
      <c r="A30" s="359">
        <v>41346.0</v>
      </c>
      <c r="B30" s="354" t="s">
        <v>73</v>
      </c>
      <c r="C30" s="354" t="s">
        <v>524</v>
      </c>
      <c r="D30" s="354" t="s">
        <v>1222</v>
      </c>
      <c r="E30" s="423"/>
      <c r="F30" s="596">
        <v>0.3</v>
      </c>
      <c r="G30" s="365"/>
      <c r="H30" s="365"/>
      <c r="I30" s="365"/>
      <c r="J30" s="365"/>
      <c r="K30" s="365"/>
      <c r="L30" s="365"/>
      <c r="M30" s="595" t="s">
        <v>1222</v>
      </c>
      <c r="N30" s="595">
        <v>325.0</v>
      </c>
      <c r="O30" s="423"/>
      <c r="P30" s="917">
        <f t="shared" si="1"/>
        <v>2287.3</v>
      </c>
      <c r="Q30" s="321"/>
      <c r="R30" s="365"/>
      <c r="S30" s="365"/>
      <c r="T30" s="321"/>
      <c r="U30" s="321"/>
    </row>
    <row r="31">
      <c r="A31" s="321"/>
      <c r="B31" s="354" t="s">
        <v>524</v>
      </c>
      <c r="C31" s="354" t="s">
        <v>727</v>
      </c>
      <c r="D31" s="354" t="s">
        <v>547</v>
      </c>
      <c r="E31" s="423"/>
      <c r="F31" s="596">
        <v>1.8</v>
      </c>
      <c r="G31" s="365"/>
      <c r="H31" s="365"/>
      <c r="I31" s="365"/>
      <c r="J31" s="365"/>
      <c r="K31" s="365"/>
      <c r="L31" s="365"/>
      <c r="M31" s="423"/>
      <c r="N31" s="423"/>
      <c r="O31" s="423"/>
      <c r="P31" s="917">
        <f t="shared" si="1"/>
        <v>2289.1</v>
      </c>
      <c r="Q31" s="321"/>
      <c r="R31" s="365"/>
      <c r="S31" s="365"/>
      <c r="T31" s="321"/>
      <c r="U31" s="321"/>
    </row>
    <row r="32">
      <c r="A32" s="321"/>
      <c r="B32" s="354" t="s">
        <v>727</v>
      </c>
      <c r="C32" s="354" t="s">
        <v>1622</v>
      </c>
      <c r="D32" s="354" t="s">
        <v>1923</v>
      </c>
      <c r="E32" s="423"/>
      <c r="F32" s="596">
        <v>0.6</v>
      </c>
      <c r="G32" s="365"/>
      <c r="H32" s="365"/>
      <c r="I32" s="365"/>
      <c r="J32" s="365"/>
      <c r="K32" s="365"/>
      <c r="L32" s="369" t="s">
        <v>1924</v>
      </c>
      <c r="M32" s="423"/>
      <c r="N32" s="423"/>
      <c r="O32" s="423"/>
      <c r="P32" s="917">
        <f t="shared" si="1"/>
        <v>2289.7</v>
      </c>
      <c r="Q32" s="321"/>
      <c r="R32" s="365"/>
      <c r="S32" s="365"/>
      <c r="T32" s="321"/>
      <c r="U32" s="321"/>
    </row>
    <row r="33">
      <c r="A33" s="321"/>
      <c r="B33" s="354" t="s">
        <v>1622</v>
      </c>
      <c r="C33" s="354" t="s">
        <v>73</v>
      </c>
      <c r="D33" s="321"/>
      <c r="E33" s="423"/>
      <c r="F33" s="596">
        <v>0.8</v>
      </c>
      <c r="G33" s="369">
        <v>2082.5</v>
      </c>
      <c r="H33" s="365"/>
      <c r="I33" s="365"/>
      <c r="J33" s="369">
        <v>47.0</v>
      </c>
      <c r="K33" s="365"/>
      <c r="L33" s="369">
        <v>2129.5</v>
      </c>
      <c r="M33" s="423"/>
      <c r="N33" s="423"/>
      <c r="O33" s="423"/>
      <c r="P33" s="917">
        <f t="shared" si="1"/>
        <v>2290.5</v>
      </c>
      <c r="Q33" s="321"/>
      <c r="R33" s="365"/>
      <c r="S33" s="365"/>
      <c r="T33" s="321"/>
      <c r="U33" s="321"/>
    </row>
    <row r="34">
      <c r="A34" s="716">
        <v>41351.0</v>
      </c>
      <c r="B34" s="617" t="s">
        <v>73</v>
      </c>
      <c r="C34" s="617" t="s">
        <v>524</v>
      </c>
      <c r="D34" s="617" t="s">
        <v>1222</v>
      </c>
      <c r="E34" s="673"/>
      <c r="F34" s="619"/>
      <c r="G34" s="621"/>
      <c r="H34" s="621"/>
      <c r="I34" s="621"/>
      <c r="J34" s="621"/>
      <c r="K34" s="621"/>
      <c r="L34" s="621"/>
      <c r="M34" s="595" t="s">
        <v>1222</v>
      </c>
      <c r="N34" s="595">
        <v>325.0</v>
      </c>
      <c r="O34" s="423"/>
      <c r="P34" s="917">
        <f t="shared" si="1"/>
        <v>2290.5</v>
      </c>
      <c r="Q34" s="354">
        <v>40.0</v>
      </c>
      <c r="R34" s="365"/>
      <c r="S34" s="365"/>
      <c r="T34" s="321"/>
      <c r="U34" s="321"/>
    </row>
    <row r="35">
      <c r="A35" s="618"/>
      <c r="B35" s="617" t="s">
        <v>524</v>
      </c>
      <c r="C35" s="617" t="s">
        <v>1925</v>
      </c>
      <c r="D35" s="617" t="s">
        <v>872</v>
      </c>
      <c r="E35" s="673"/>
      <c r="F35" s="619"/>
      <c r="G35" s="621"/>
      <c r="H35" s="621"/>
      <c r="I35" s="621"/>
      <c r="J35" s="621"/>
      <c r="K35" s="621"/>
      <c r="L35" s="622" t="s">
        <v>1926</v>
      </c>
      <c r="M35" s="423"/>
      <c r="N35" s="423"/>
      <c r="O35" s="423"/>
      <c r="P35" s="917">
        <f t="shared" si="1"/>
        <v>2290.5</v>
      </c>
      <c r="Q35" s="321"/>
      <c r="R35" s="365"/>
      <c r="S35" s="365"/>
      <c r="T35" s="321"/>
      <c r="U35" s="321"/>
    </row>
    <row r="36">
      <c r="A36" s="618"/>
      <c r="B36" s="617" t="s">
        <v>1925</v>
      </c>
      <c r="C36" s="617" t="s">
        <v>73</v>
      </c>
      <c r="D36" s="618"/>
      <c r="E36" s="673"/>
      <c r="F36" s="620">
        <v>4.5</v>
      </c>
      <c r="G36" s="622">
        <v>3025.0</v>
      </c>
      <c r="H36" s="622">
        <v>75.0</v>
      </c>
      <c r="I36" s="621"/>
      <c r="J36" s="621"/>
      <c r="K36" s="621"/>
      <c r="L36" s="622">
        <v>3100.0</v>
      </c>
      <c r="M36" s="423"/>
      <c r="N36" s="423"/>
      <c r="O36" s="423"/>
      <c r="P36" s="917">
        <f t="shared" si="1"/>
        <v>2295</v>
      </c>
      <c r="Q36" s="321"/>
      <c r="R36" s="365"/>
      <c r="S36" s="365"/>
      <c r="T36" s="321"/>
      <c r="U36" s="321"/>
    </row>
    <row r="37">
      <c r="A37" s="359">
        <v>41351.0</v>
      </c>
      <c r="B37" s="354" t="s">
        <v>73</v>
      </c>
      <c r="C37" s="354" t="s">
        <v>1927</v>
      </c>
      <c r="D37" s="354" t="s">
        <v>1928</v>
      </c>
      <c r="E37" s="423"/>
      <c r="F37" s="596">
        <v>0.8</v>
      </c>
      <c r="G37" s="365"/>
      <c r="H37" s="365"/>
      <c r="I37" s="365"/>
      <c r="J37" s="365"/>
      <c r="K37" s="365"/>
      <c r="L37" s="369" t="s">
        <v>1929</v>
      </c>
      <c r="M37" s="423"/>
      <c r="N37" s="423"/>
      <c r="O37" s="423"/>
      <c r="P37" s="917">
        <f t="shared" si="1"/>
        <v>2295.8</v>
      </c>
      <c r="Q37" s="321"/>
      <c r="R37" s="365"/>
      <c r="S37" s="365"/>
      <c r="T37" s="321"/>
      <c r="U37" s="321"/>
    </row>
    <row r="38">
      <c r="A38" s="321"/>
      <c r="B38" s="354" t="s">
        <v>1927</v>
      </c>
      <c r="C38" s="354" t="s">
        <v>73</v>
      </c>
      <c r="D38" s="321"/>
      <c r="E38" s="423"/>
      <c r="F38" s="596">
        <v>0.7</v>
      </c>
      <c r="G38" s="369">
        <v>1250.0</v>
      </c>
      <c r="H38" s="365"/>
      <c r="I38" s="365"/>
      <c r="J38" s="365"/>
      <c r="K38" s="365"/>
      <c r="L38" s="369">
        <v>1250.0</v>
      </c>
      <c r="M38" s="423"/>
      <c r="N38" s="423"/>
      <c r="O38" s="423"/>
      <c r="P38" s="917">
        <f t="shared" si="1"/>
        <v>2296.5</v>
      </c>
      <c r="Q38" s="321"/>
      <c r="R38" s="365"/>
      <c r="S38" s="365"/>
      <c r="T38" s="321"/>
      <c r="U38" s="321"/>
    </row>
    <row r="39">
      <c r="A39" s="716">
        <v>41358.0</v>
      </c>
      <c r="B39" s="617" t="s">
        <v>73</v>
      </c>
      <c r="C39" s="617" t="s">
        <v>1930</v>
      </c>
      <c r="D39" s="617" t="s">
        <v>1225</v>
      </c>
      <c r="E39" s="673"/>
      <c r="F39" s="620">
        <v>0.2</v>
      </c>
      <c r="G39" s="621"/>
      <c r="H39" s="621"/>
      <c r="I39" s="621"/>
      <c r="J39" s="621"/>
      <c r="K39" s="621"/>
      <c r="L39" s="621"/>
      <c r="M39" s="423"/>
      <c r="N39" s="423"/>
      <c r="O39" s="423"/>
      <c r="P39" s="917">
        <f t="shared" si="1"/>
        <v>2296.7</v>
      </c>
      <c r="Q39" s="321"/>
      <c r="R39" s="365"/>
      <c r="S39" s="365"/>
      <c r="T39" s="321"/>
      <c r="U39" s="321"/>
    </row>
    <row r="40">
      <c r="A40" s="618"/>
      <c r="B40" s="617" t="s">
        <v>1930</v>
      </c>
      <c r="C40" s="617" t="s">
        <v>590</v>
      </c>
      <c r="D40" s="617" t="s">
        <v>1931</v>
      </c>
      <c r="E40" s="673"/>
      <c r="F40" s="620">
        <v>0.7</v>
      </c>
      <c r="G40" s="621"/>
      <c r="H40" s="621"/>
      <c r="I40" s="621"/>
      <c r="J40" s="621"/>
      <c r="K40" s="621"/>
      <c r="L40" s="621"/>
      <c r="M40" s="423"/>
      <c r="N40" s="423"/>
      <c r="O40" s="423"/>
      <c r="P40" s="917">
        <f t="shared" si="1"/>
        <v>2297.4</v>
      </c>
      <c r="Q40" s="321"/>
      <c r="R40" s="365"/>
      <c r="S40" s="365"/>
      <c r="T40" s="321"/>
      <c r="U40" s="321"/>
    </row>
    <row r="41">
      <c r="A41" s="618"/>
      <c r="B41" s="617" t="s">
        <v>590</v>
      </c>
      <c r="C41" s="617" t="s">
        <v>1930</v>
      </c>
      <c r="D41" s="618"/>
      <c r="E41" s="673"/>
      <c r="F41" s="620">
        <v>0.8</v>
      </c>
      <c r="G41" s="621"/>
      <c r="H41" s="621"/>
      <c r="I41" s="621"/>
      <c r="J41" s="621"/>
      <c r="K41" s="622" t="s">
        <v>1932</v>
      </c>
      <c r="L41" s="622" t="s">
        <v>1933</v>
      </c>
      <c r="M41" s="423"/>
      <c r="N41" s="423"/>
      <c r="O41" s="423"/>
      <c r="P41" s="917">
        <f t="shared" si="1"/>
        <v>2298.2</v>
      </c>
      <c r="Q41" s="321"/>
      <c r="R41" s="365"/>
      <c r="S41" s="365"/>
      <c r="T41" s="321"/>
      <c r="U41" s="321"/>
    </row>
    <row r="42">
      <c r="A42" s="618"/>
      <c r="B42" s="617" t="s">
        <v>1930</v>
      </c>
      <c r="C42" s="617" t="s">
        <v>73</v>
      </c>
      <c r="D42" s="618"/>
      <c r="E42" s="673"/>
      <c r="F42" s="620">
        <v>0.2</v>
      </c>
      <c r="G42" s="622">
        <v>1405.0</v>
      </c>
      <c r="H42" s="621"/>
      <c r="I42" s="621"/>
      <c r="J42" s="622">
        <v>45.0</v>
      </c>
      <c r="K42" s="621"/>
      <c r="L42" s="622">
        <v>1450.0</v>
      </c>
      <c r="M42" s="423"/>
      <c r="N42" s="423"/>
      <c r="O42" s="423"/>
      <c r="P42" s="917">
        <f t="shared" si="1"/>
        <v>2298.4</v>
      </c>
      <c r="Q42" s="321"/>
      <c r="R42" s="365"/>
      <c r="S42" s="365"/>
      <c r="T42" s="321"/>
      <c r="U42" s="321"/>
    </row>
    <row r="43">
      <c r="A43" s="359">
        <v>41359.0</v>
      </c>
      <c r="B43" s="354" t="s">
        <v>73</v>
      </c>
      <c r="C43" s="354" t="s">
        <v>1934</v>
      </c>
      <c r="D43" s="354" t="s">
        <v>1222</v>
      </c>
      <c r="E43" s="423"/>
      <c r="F43" s="596">
        <v>1.2</v>
      </c>
      <c r="G43" s="365"/>
      <c r="H43" s="365"/>
      <c r="I43" s="365"/>
      <c r="J43" s="365"/>
      <c r="K43" s="365"/>
      <c r="L43" s="365"/>
      <c r="M43" s="595" t="s">
        <v>1222</v>
      </c>
      <c r="N43" s="595">
        <v>325.0</v>
      </c>
      <c r="O43" s="423"/>
      <c r="P43" s="917">
        <f t="shared" si="1"/>
        <v>2299.6</v>
      </c>
      <c r="Q43" s="321"/>
      <c r="R43" s="365"/>
      <c r="S43" s="365"/>
      <c r="T43" s="321"/>
      <c r="U43" s="321"/>
    </row>
    <row r="44">
      <c r="A44" s="321"/>
      <c r="B44" s="354" t="s">
        <v>1934</v>
      </c>
      <c r="C44" s="354" t="s">
        <v>559</v>
      </c>
      <c r="D44" s="354" t="s">
        <v>1935</v>
      </c>
      <c r="E44" s="423"/>
      <c r="F44" s="596">
        <v>0.5</v>
      </c>
      <c r="G44" s="365"/>
      <c r="H44" s="365"/>
      <c r="I44" s="365"/>
      <c r="J44" s="365"/>
      <c r="K44" s="369" t="s">
        <v>1936</v>
      </c>
      <c r="L44" s="365"/>
      <c r="M44" s="595" t="s">
        <v>1937</v>
      </c>
      <c r="N44" s="423"/>
      <c r="O44" s="423"/>
      <c r="P44" s="917">
        <f t="shared" si="1"/>
        <v>2300.1</v>
      </c>
      <c r="Q44" s="321"/>
      <c r="R44" s="365"/>
      <c r="S44" s="365"/>
      <c r="T44" s="321"/>
      <c r="U44" s="321"/>
    </row>
    <row r="45">
      <c r="A45" s="321"/>
      <c r="B45" s="354" t="s">
        <v>559</v>
      </c>
      <c r="C45" s="354" t="s">
        <v>1938</v>
      </c>
      <c r="D45" s="321"/>
      <c r="E45" s="423"/>
      <c r="F45" s="596">
        <v>0.1</v>
      </c>
      <c r="G45" s="365"/>
      <c r="H45" s="365"/>
      <c r="I45" s="365"/>
      <c r="J45" s="365"/>
      <c r="K45" s="354">
        <v>50.0</v>
      </c>
      <c r="L45" s="365"/>
      <c r="M45" s="595" t="s">
        <v>1939</v>
      </c>
      <c r="N45" s="423"/>
      <c r="O45" s="423"/>
      <c r="P45" s="917">
        <f t="shared" si="1"/>
        <v>2300.2</v>
      </c>
      <c r="Q45" s="321"/>
      <c r="R45" s="365"/>
      <c r="S45" s="365"/>
      <c r="T45" s="321"/>
      <c r="U45" s="321"/>
    </row>
    <row r="46">
      <c r="A46" s="321"/>
      <c r="B46" s="354" t="s">
        <v>1938</v>
      </c>
      <c r="C46" s="354" t="s">
        <v>1934</v>
      </c>
      <c r="D46" s="321"/>
      <c r="E46" s="423"/>
      <c r="F46" s="596">
        <v>0.6</v>
      </c>
      <c r="G46" s="365"/>
      <c r="H46" s="365"/>
      <c r="I46" s="365"/>
      <c r="J46" s="365"/>
      <c r="K46" s="365"/>
      <c r="L46" s="369" t="s">
        <v>1940</v>
      </c>
      <c r="M46" s="423"/>
      <c r="N46" s="423"/>
      <c r="O46" s="423"/>
      <c r="P46" s="917">
        <f t="shared" si="1"/>
        <v>2300.8</v>
      </c>
      <c r="Q46" s="321"/>
      <c r="R46" s="365"/>
      <c r="S46" s="365"/>
      <c r="T46" s="321"/>
      <c r="U46" s="321"/>
    </row>
    <row r="47">
      <c r="A47" s="321"/>
      <c r="B47" s="354" t="s">
        <v>1934</v>
      </c>
      <c r="C47" s="354" t="s">
        <v>73</v>
      </c>
      <c r="D47" s="321"/>
      <c r="E47" s="423"/>
      <c r="F47" s="596">
        <v>1.1</v>
      </c>
      <c r="G47" s="369">
        <v>1081.0</v>
      </c>
      <c r="H47" s="365"/>
      <c r="I47" s="365"/>
      <c r="J47" s="369">
        <v>40.0</v>
      </c>
      <c r="K47" s="365"/>
      <c r="L47" s="369">
        <v>1171.0</v>
      </c>
      <c r="M47" s="423"/>
      <c r="N47" s="423"/>
      <c r="O47" s="423"/>
      <c r="P47" s="917">
        <f t="shared" si="1"/>
        <v>2301.9</v>
      </c>
      <c r="Q47" s="321"/>
      <c r="R47" s="365"/>
      <c r="S47" s="365"/>
      <c r="T47" s="321"/>
      <c r="U47" s="321"/>
    </row>
    <row r="48">
      <c r="A48" s="716">
        <v>41361.0</v>
      </c>
      <c r="B48" s="617" t="s">
        <v>73</v>
      </c>
      <c r="C48" s="617" t="s">
        <v>593</v>
      </c>
      <c r="D48" s="617" t="s">
        <v>1731</v>
      </c>
      <c r="E48" s="673"/>
      <c r="F48" s="620">
        <v>0.4</v>
      </c>
      <c r="G48" s="621"/>
      <c r="H48" s="621"/>
      <c r="I48" s="621"/>
      <c r="J48" s="621"/>
      <c r="K48" s="621"/>
      <c r="L48" s="621"/>
      <c r="M48" s="423"/>
      <c r="N48" s="423"/>
      <c r="O48" s="423"/>
      <c r="P48" s="917">
        <f t="shared" si="1"/>
        <v>2302.3</v>
      </c>
      <c r="Q48" s="321"/>
      <c r="R48" s="365"/>
      <c r="S48" s="365"/>
      <c r="T48" s="321"/>
      <c r="U48" s="321"/>
    </row>
    <row r="49">
      <c r="A49" s="618"/>
      <c r="B49" s="617" t="s">
        <v>593</v>
      </c>
      <c r="C49" s="617" t="s">
        <v>524</v>
      </c>
      <c r="D49" s="617" t="s">
        <v>1694</v>
      </c>
      <c r="E49" s="673"/>
      <c r="F49" s="620">
        <v>0.6</v>
      </c>
      <c r="G49" s="621"/>
      <c r="H49" s="621"/>
      <c r="I49" s="621"/>
      <c r="J49" s="622">
        <v>40.0</v>
      </c>
      <c r="K49" s="621"/>
      <c r="L49" s="919"/>
      <c r="M49" s="423"/>
      <c r="N49" s="423"/>
      <c r="O49" s="423"/>
      <c r="P49" s="917">
        <f t="shared" si="1"/>
        <v>2302.9</v>
      </c>
      <c r="Q49" s="321"/>
      <c r="R49" s="365"/>
      <c r="S49" s="365"/>
      <c r="T49" s="321"/>
      <c r="U49" s="321"/>
    </row>
    <row r="50">
      <c r="A50" s="618"/>
      <c r="B50" s="617" t="s">
        <v>524</v>
      </c>
      <c r="C50" s="617" t="s">
        <v>593</v>
      </c>
      <c r="D50" s="618"/>
      <c r="E50" s="673"/>
      <c r="F50" s="620">
        <v>0.7</v>
      </c>
      <c r="G50" s="621"/>
      <c r="H50" s="621"/>
      <c r="I50" s="621"/>
      <c r="J50" s="621"/>
      <c r="K50" s="621"/>
      <c r="L50" s="622" t="s">
        <v>1941</v>
      </c>
      <c r="M50" s="423"/>
      <c r="N50" s="423"/>
      <c r="O50" s="423"/>
      <c r="P50" s="917">
        <f t="shared" si="1"/>
        <v>2303.6</v>
      </c>
      <c r="Q50" s="321"/>
      <c r="R50" s="365"/>
      <c r="S50" s="365"/>
      <c r="T50" s="321"/>
      <c r="U50" s="321"/>
    </row>
    <row r="51">
      <c r="A51" s="618"/>
      <c r="B51" s="617" t="s">
        <v>593</v>
      </c>
      <c r="C51" s="617" t="s">
        <v>73</v>
      </c>
      <c r="D51" s="618"/>
      <c r="E51" s="673"/>
      <c r="F51" s="620">
        <v>0.5</v>
      </c>
      <c r="G51" s="622">
        <v>1836.66</v>
      </c>
      <c r="H51" s="621"/>
      <c r="I51" s="622">
        <v>120.0</v>
      </c>
      <c r="J51" s="621"/>
      <c r="K51" s="621"/>
      <c r="L51" s="622">
        <v>1996.66</v>
      </c>
      <c r="M51" s="423"/>
      <c r="N51" s="423"/>
      <c r="O51" s="423"/>
      <c r="P51" s="917">
        <f t="shared" si="1"/>
        <v>2304.1</v>
      </c>
      <c r="Q51" s="321"/>
      <c r="R51" s="365"/>
      <c r="S51" s="365"/>
      <c r="T51" s="321"/>
      <c r="U51" s="321"/>
    </row>
    <row r="52">
      <c r="A52" s="359">
        <v>41362.0</v>
      </c>
      <c r="B52" s="354" t="s">
        <v>73</v>
      </c>
      <c r="C52" s="354" t="s">
        <v>197</v>
      </c>
      <c r="D52" s="354" t="s">
        <v>1225</v>
      </c>
      <c r="E52" s="595">
        <v>0.2</v>
      </c>
      <c r="F52" s="611"/>
      <c r="G52" s="365"/>
      <c r="H52" s="365"/>
      <c r="I52" s="365"/>
      <c r="J52" s="365"/>
      <c r="K52" s="365"/>
      <c r="L52" s="737"/>
      <c r="M52" s="423"/>
      <c r="N52" s="423"/>
      <c r="O52" s="423"/>
      <c r="P52" s="917">
        <f t="shared" si="1"/>
        <v>2304.3</v>
      </c>
      <c r="Q52" s="321"/>
      <c r="R52" s="365"/>
      <c r="S52" s="365"/>
      <c r="T52" s="321"/>
      <c r="U52" s="321"/>
    </row>
    <row r="53">
      <c r="A53" s="321"/>
      <c r="B53" s="354" t="s">
        <v>197</v>
      </c>
      <c r="C53" s="354" t="s">
        <v>197</v>
      </c>
      <c r="D53" s="354" t="s">
        <v>1942</v>
      </c>
      <c r="E53" s="595">
        <v>1.1</v>
      </c>
      <c r="F53" s="611"/>
      <c r="G53" s="365"/>
      <c r="H53" s="365"/>
      <c r="I53" s="365"/>
      <c r="J53" s="365"/>
      <c r="K53" s="365"/>
      <c r="L53" s="365"/>
      <c r="M53" s="423"/>
      <c r="N53" s="423"/>
      <c r="O53" s="423"/>
      <c r="P53" s="917">
        <f t="shared" si="1"/>
        <v>2305.4</v>
      </c>
      <c r="Q53" s="321"/>
      <c r="R53" s="365"/>
      <c r="S53" s="365"/>
      <c r="T53" s="321"/>
      <c r="U53" s="321"/>
    </row>
    <row r="54">
      <c r="A54" s="321"/>
      <c r="B54" s="354" t="s">
        <v>1280</v>
      </c>
      <c r="C54" s="354" t="s">
        <v>73</v>
      </c>
      <c r="D54" s="321"/>
      <c r="E54" s="595">
        <v>0.2</v>
      </c>
      <c r="F54" s="611"/>
      <c r="G54" s="365"/>
      <c r="H54" s="365"/>
      <c r="I54" s="365"/>
      <c r="J54" s="365"/>
      <c r="K54" s="365"/>
      <c r="L54" s="365"/>
      <c r="M54" s="423"/>
      <c r="N54" s="423"/>
      <c r="O54" s="423"/>
      <c r="P54" s="917">
        <f t="shared" si="1"/>
        <v>2305.6</v>
      </c>
      <c r="Q54" s="321"/>
      <c r="R54" s="365"/>
      <c r="S54" s="365"/>
      <c r="T54" s="321"/>
      <c r="U54" s="321"/>
    </row>
    <row r="55">
      <c r="A55" s="914">
        <v>41365.0</v>
      </c>
      <c r="B55" s="604"/>
      <c r="C55" s="604"/>
      <c r="D55" s="735">
        <v>42.0</v>
      </c>
      <c r="E55" s="915"/>
      <c r="F55" s="606"/>
      <c r="G55" s="607"/>
      <c r="H55" s="607"/>
      <c r="I55" s="607"/>
      <c r="J55" s="607"/>
      <c r="K55" s="607"/>
      <c r="L55" s="607"/>
      <c r="M55" s="915"/>
      <c r="N55" s="915"/>
      <c r="O55" s="915"/>
      <c r="P55" s="917">
        <f t="shared" si="1"/>
        <v>2305.6</v>
      </c>
      <c r="Q55" s="321"/>
      <c r="R55" s="365"/>
      <c r="S55" s="365"/>
      <c r="T55" s="321"/>
      <c r="U55" s="321"/>
    </row>
    <row r="56">
      <c r="A56" s="359">
        <v>41365.0</v>
      </c>
      <c r="B56" s="354" t="s">
        <v>73</v>
      </c>
      <c r="C56" s="354" t="s">
        <v>652</v>
      </c>
      <c r="D56" s="354" t="s">
        <v>1222</v>
      </c>
      <c r="E56" s="423"/>
      <c r="F56" s="596">
        <v>0.8</v>
      </c>
      <c r="G56" s="365"/>
      <c r="H56" s="365"/>
      <c r="I56" s="365"/>
      <c r="J56" s="365"/>
      <c r="K56" s="365"/>
      <c r="L56" s="365"/>
      <c r="M56" s="595" t="s">
        <v>1222</v>
      </c>
      <c r="N56" s="595">
        <v>325.0</v>
      </c>
      <c r="O56" s="423"/>
      <c r="P56" s="917">
        <f t="shared" si="1"/>
        <v>2306.4</v>
      </c>
      <c r="Q56" s="321"/>
      <c r="R56" s="365"/>
      <c r="S56" s="365"/>
      <c r="T56" s="321"/>
      <c r="U56" s="321"/>
    </row>
    <row r="57">
      <c r="A57" s="321"/>
      <c r="B57" s="354" t="s">
        <v>652</v>
      </c>
      <c r="C57" s="354" t="s">
        <v>197</v>
      </c>
      <c r="D57" s="354" t="s">
        <v>653</v>
      </c>
      <c r="E57" s="423"/>
      <c r="F57" s="596">
        <v>1.1</v>
      </c>
      <c r="G57" s="365"/>
      <c r="H57" s="365"/>
      <c r="I57" s="365"/>
      <c r="J57" s="365"/>
      <c r="K57" s="365"/>
      <c r="L57" s="369" t="s">
        <v>1697</v>
      </c>
      <c r="M57" s="423"/>
      <c r="N57" s="423"/>
      <c r="O57" s="423"/>
      <c r="P57" s="917">
        <f t="shared" si="1"/>
        <v>2307.5</v>
      </c>
      <c r="Q57" s="321"/>
      <c r="R57" s="365"/>
      <c r="S57" s="365"/>
      <c r="T57" s="321"/>
      <c r="U57" s="321"/>
    </row>
    <row r="58">
      <c r="A58" s="321"/>
      <c r="B58" s="354" t="s">
        <v>197</v>
      </c>
      <c r="C58" s="354" t="s">
        <v>517</v>
      </c>
      <c r="D58" s="321"/>
      <c r="E58" s="423"/>
      <c r="F58" s="596">
        <v>0.2</v>
      </c>
      <c r="G58" s="369">
        <v>1437.5</v>
      </c>
      <c r="H58" s="365"/>
      <c r="I58" s="365"/>
      <c r="J58" s="365"/>
      <c r="K58" s="365"/>
      <c r="L58" s="369">
        <v>1437.5</v>
      </c>
      <c r="M58" s="423"/>
      <c r="N58" s="423"/>
      <c r="O58" s="423"/>
      <c r="P58" s="917">
        <f t="shared" si="1"/>
        <v>2307.7</v>
      </c>
      <c r="Q58" s="321"/>
      <c r="R58" s="365"/>
      <c r="S58" s="365"/>
      <c r="T58" s="321"/>
      <c r="U58" s="321"/>
    </row>
    <row r="59">
      <c r="A59" s="716">
        <v>41373.0</v>
      </c>
      <c r="B59" s="617" t="s">
        <v>517</v>
      </c>
      <c r="C59" s="617" t="s">
        <v>73</v>
      </c>
      <c r="D59" s="617" t="s">
        <v>1225</v>
      </c>
      <c r="E59" s="920">
        <v>0.3</v>
      </c>
      <c r="F59" s="619"/>
      <c r="G59" s="621"/>
      <c r="H59" s="621"/>
      <c r="I59" s="621"/>
      <c r="J59" s="621"/>
      <c r="K59" s="621"/>
      <c r="L59" s="621"/>
      <c r="M59" s="423"/>
      <c r="N59" s="423"/>
      <c r="O59" s="423"/>
      <c r="P59" s="917">
        <f t="shared" si="1"/>
        <v>2308</v>
      </c>
      <c r="Q59" s="321"/>
      <c r="R59" s="365"/>
      <c r="S59" s="365"/>
      <c r="T59" s="321"/>
      <c r="U59" s="321"/>
    </row>
    <row r="60">
      <c r="A60" s="359">
        <v>41374.0</v>
      </c>
      <c r="B60" s="354" t="s">
        <v>73</v>
      </c>
      <c r="C60" s="354" t="s">
        <v>1943</v>
      </c>
      <c r="D60" s="354" t="s">
        <v>1944</v>
      </c>
      <c r="E60" s="423"/>
      <c r="F60" s="596">
        <v>1.2</v>
      </c>
      <c r="G60" s="365"/>
      <c r="H60" s="365"/>
      <c r="I60" s="365"/>
      <c r="J60" s="365"/>
      <c r="K60" s="365"/>
      <c r="L60" s="369" t="s">
        <v>1945</v>
      </c>
      <c r="M60" s="423"/>
      <c r="N60" s="423"/>
      <c r="O60" s="423"/>
      <c r="P60" s="917">
        <f t="shared" si="1"/>
        <v>2309.2</v>
      </c>
      <c r="Q60" s="321"/>
      <c r="R60" s="365"/>
      <c r="S60" s="365"/>
      <c r="T60" s="321"/>
      <c r="U60" s="321"/>
    </row>
    <row r="61">
      <c r="A61" s="321"/>
      <c r="B61" s="354" t="s">
        <v>1943</v>
      </c>
      <c r="C61" s="354" t="s">
        <v>73</v>
      </c>
      <c r="D61" s="321"/>
      <c r="E61" s="423"/>
      <c r="F61" s="596">
        <v>1.0</v>
      </c>
      <c r="G61" s="369">
        <v>1802.91</v>
      </c>
      <c r="H61" s="365"/>
      <c r="I61" s="369">
        <v>120.0</v>
      </c>
      <c r="J61" s="365"/>
      <c r="K61" s="365"/>
      <c r="L61" s="369">
        <v>1922.91</v>
      </c>
      <c r="M61" s="423"/>
      <c r="N61" s="423"/>
      <c r="O61" s="423"/>
      <c r="P61" s="917">
        <f t="shared" si="1"/>
        <v>2310.2</v>
      </c>
      <c r="Q61" s="321"/>
      <c r="R61" s="365"/>
      <c r="S61" s="365"/>
      <c r="T61" s="321"/>
      <c r="U61" s="321"/>
    </row>
    <row r="62">
      <c r="A62" s="716">
        <v>41376.0</v>
      </c>
      <c r="B62" s="617" t="s">
        <v>73</v>
      </c>
      <c r="C62" s="617" t="s">
        <v>584</v>
      </c>
      <c r="D62" s="617" t="s">
        <v>1946</v>
      </c>
      <c r="E62" s="673"/>
      <c r="F62" s="620">
        <v>1.5</v>
      </c>
      <c r="G62" s="621"/>
      <c r="H62" s="621"/>
      <c r="I62" s="621"/>
      <c r="J62" s="621"/>
      <c r="K62" s="621"/>
      <c r="L62" s="621"/>
      <c r="M62" s="423"/>
      <c r="N62" s="423"/>
      <c r="O62" s="423"/>
      <c r="P62" s="917">
        <f t="shared" si="1"/>
        <v>2311.7</v>
      </c>
      <c r="Q62" s="354">
        <v>20.0</v>
      </c>
      <c r="R62" s="369">
        <v>141.1</v>
      </c>
      <c r="S62" s="365"/>
      <c r="T62" s="321"/>
      <c r="U62" s="321"/>
    </row>
    <row r="63">
      <c r="A63" s="618"/>
      <c r="B63" s="617" t="s">
        <v>584</v>
      </c>
      <c r="C63" s="617" t="s">
        <v>73</v>
      </c>
      <c r="D63" s="618"/>
      <c r="E63" s="673"/>
      <c r="F63" s="620">
        <v>0.8</v>
      </c>
      <c r="G63" s="630">
        <v>1765.0</v>
      </c>
      <c r="H63" s="621"/>
      <c r="I63" s="621"/>
      <c r="J63" s="621"/>
      <c r="K63" s="621"/>
      <c r="L63" s="622" t="s">
        <v>1947</v>
      </c>
      <c r="M63" s="423"/>
      <c r="N63" s="423"/>
      <c r="O63" s="423"/>
      <c r="P63" s="917">
        <f t="shared" si="1"/>
        <v>2312.5</v>
      </c>
      <c r="Q63" s="321"/>
      <c r="R63" s="365"/>
      <c r="S63" s="365"/>
      <c r="T63" s="321"/>
      <c r="U63" s="321"/>
    </row>
    <row r="64">
      <c r="A64" s="359">
        <v>41376.0</v>
      </c>
      <c r="B64" s="354" t="s">
        <v>73</v>
      </c>
      <c r="C64" s="354" t="s">
        <v>1723</v>
      </c>
      <c r="D64" s="354" t="s">
        <v>1948</v>
      </c>
      <c r="E64" s="423"/>
      <c r="F64" s="596">
        <v>0.9</v>
      </c>
      <c r="G64" s="365"/>
      <c r="H64" s="365"/>
      <c r="I64" s="365"/>
      <c r="J64" s="321"/>
      <c r="K64" s="365"/>
      <c r="L64" s="369" t="s">
        <v>1949</v>
      </c>
      <c r="M64" s="423"/>
      <c r="N64" s="423"/>
      <c r="O64" s="423"/>
      <c r="P64" s="917">
        <f t="shared" si="1"/>
        <v>2313.4</v>
      </c>
      <c r="Q64" s="321"/>
      <c r="R64" s="365"/>
      <c r="S64" s="365"/>
      <c r="T64" s="321"/>
      <c r="U64" s="321"/>
    </row>
    <row r="65">
      <c r="A65" s="321"/>
      <c r="B65" s="354" t="s">
        <v>1723</v>
      </c>
      <c r="C65" s="354" t="s">
        <v>73</v>
      </c>
      <c r="D65" s="321"/>
      <c r="E65" s="423"/>
      <c r="F65" s="596">
        <v>0.6</v>
      </c>
      <c r="G65" s="369">
        <v>1380.0</v>
      </c>
      <c r="H65" s="365"/>
      <c r="I65" s="369">
        <v>60.0</v>
      </c>
      <c r="J65" s="365"/>
      <c r="K65" s="365"/>
      <c r="L65" s="369">
        <v>1440.0</v>
      </c>
      <c r="M65" s="423"/>
      <c r="N65" s="423"/>
      <c r="O65" s="423"/>
      <c r="P65" s="917">
        <f t="shared" si="1"/>
        <v>2314</v>
      </c>
      <c r="Q65" s="321"/>
      <c r="R65" s="365"/>
      <c r="S65" s="365"/>
      <c r="T65" s="321"/>
      <c r="U65" s="321"/>
    </row>
    <row r="66">
      <c r="A66" s="716">
        <v>41378.0</v>
      </c>
      <c r="B66" s="617" t="s">
        <v>73</v>
      </c>
      <c r="C66" s="617" t="s">
        <v>584</v>
      </c>
      <c r="D66" s="617" t="s">
        <v>1950</v>
      </c>
      <c r="E66" s="673"/>
      <c r="F66" s="620">
        <v>1.1</v>
      </c>
      <c r="G66" s="621"/>
      <c r="H66" s="621"/>
      <c r="I66" s="621"/>
      <c r="J66" s="621"/>
      <c r="K66" s="621"/>
      <c r="L66" s="622" t="s">
        <v>1951</v>
      </c>
      <c r="M66" s="595" t="s">
        <v>1222</v>
      </c>
      <c r="N66" s="595">
        <v>325.0</v>
      </c>
      <c r="O66" s="423"/>
      <c r="P66" s="917">
        <f t="shared" si="1"/>
        <v>2315.1</v>
      </c>
      <c r="Q66" s="321"/>
      <c r="R66" s="365"/>
      <c r="S66" s="365"/>
      <c r="T66" s="321"/>
      <c r="U66" s="321"/>
    </row>
    <row r="67">
      <c r="A67" s="618"/>
      <c r="B67" s="617" t="s">
        <v>584</v>
      </c>
      <c r="C67" s="617" t="s">
        <v>73</v>
      </c>
      <c r="D67" s="618"/>
      <c r="E67" s="673"/>
      <c r="F67" s="620">
        <v>1.0</v>
      </c>
      <c r="G67" s="622">
        <v>1740.0</v>
      </c>
      <c r="H67" s="621"/>
      <c r="I67" s="621"/>
      <c r="J67" s="622">
        <v>25.0</v>
      </c>
      <c r="K67" s="621"/>
      <c r="L67" s="622">
        <v>3530.0</v>
      </c>
      <c r="M67" s="423"/>
      <c r="N67" s="423"/>
      <c r="O67" s="423"/>
      <c r="P67" s="917">
        <f t="shared" si="1"/>
        <v>2316.1</v>
      </c>
      <c r="Q67" s="321"/>
      <c r="R67" s="365"/>
      <c r="S67" s="365"/>
      <c r="T67" s="321"/>
      <c r="U67" s="321"/>
    </row>
    <row r="68">
      <c r="A68" s="359">
        <v>41379.0</v>
      </c>
      <c r="B68" s="354" t="s">
        <v>73</v>
      </c>
      <c r="C68" s="354" t="s">
        <v>550</v>
      </c>
      <c r="D68" s="354" t="s">
        <v>1952</v>
      </c>
      <c r="E68" s="423"/>
      <c r="F68" s="596">
        <v>0.7</v>
      </c>
      <c r="G68" s="365"/>
      <c r="H68" s="365"/>
      <c r="I68" s="365"/>
      <c r="J68" s="369">
        <v>45.0</v>
      </c>
      <c r="K68" s="369">
        <v>25.0</v>
      </c>
      <c r="L68" s="369" t="s">
        <v>1953</v>
      </c>
      <c r="M68" s="423"/>
      <c r="N68" s="423"/>
      <c r="O68" s="423"/>
      <c r="P68" s="917">
        <f t="shared" si="1"/>
        <v>2316.8</v>
      </c>
      <c r="Q68" s="321"/>
      <c r="R68" s="365"/>
      <c r="S68" s="365"/>
      <c r="T68" s="321"/>
      <c r="U68" s="321"/>
    </row>
    <row r="69">
      <c r="A69" s="359">
        <v>41380.0</v>
      </c>
      <c r="B69" s="354" t="s">
        <v>550</v>
      </c>
      <c r="C69" s="354" t="s">
        <v>1954</v>
      </c>
      <c r="D69" s="321"/>
      <c r="E69" s="423"/>
      <c r="F69" s="596">
        <v>2.1</v>
      </c>
      <c r="G69" s="365"/>
      <c r="H69" s="365"/>
      <c r="I69" s="365"/>
      <c r="J69" s="365"/>
      <c r="K69" s="369">
        <v>45.0</v>
      </c>
      <c r="L69" s="369" t="s">
        <v>1953</v>
      </c>
      <c r="M69" s="423"/>
      <c r="N69" s="423"/>
      <c r="O69" s="423"/>
      <c r="P69" s="917">
        <f t="shared" si="1"/>
        <v>2318.9</v>
      </c>
      <c r="Q69" s="354">
        <v>60.0</v>
      </c>
      <c r="R69" s="369">
        <v>365.7</v>
      </c>
      <c r="S69" s="365">
        <f>R69/Q69</f>
        <v>6.095</v>
      </c>
      <c r="T69" s="354">
        <v>5.37</v>
      </c>
      <c r="U69" s="626">
        <f>(S69-T69)*Q69</f>
        <v>43.5</v>
      </c>
      <c r="AG69" s="569"/>
    </row>
    <row r="70">
      <c r="A70" s="321"/>
      <c r="B70" s="354" t="s">
        <v>1954</v>
      </c>
      <c r="C70" s="354" t="s">
        <v>1955</v>
      </c>
      <c r="D70" s="321"/>
      <c r="E70" s="423"/>
      <c r="F70" s="596">
        <v>2.0</v>
      </c>
      <c r="G70" s="365"/>
      <c r="H70" s="365"/>
      <c r="I70" s="365"/>
      <c r="J70" s="365"/>
      <c r="K70" s="365"/>
      <c r="L70" s="365"/>
      <c r="M70" s="423"/>
      <c r="N70" s="423"/>
      <c r="O70" s="423"/>
      <c r="P70" s="917">
        <f t="shared" si="1"/>
        <v>2320.9</v>
      </c>
      <c r="Q70" s="321"/>
      <c r="R70" s="365"/>
      <c r="S70" s="365"/>
      <c r="T70" s="321"/>
      <c r="U70" s="321"/>
    </row>
    <row r="71">
      <c r="A71" s="321"/>
      <c r="B71" s="354" t="s">
        <v>1955</v>
      </c>
      <c r="C71" s="354" t="s">
        <v>1956</v>
      </c>
      <c r="D71" s="321"/>
      <c r="E71" s="423"/>
      <c r="F71" s="596">
        <v>0.3</v>
      </c>
      <c r="G71" s="365"/>
      <c r="H71" s="365"/>
      <c r="I71" s="365"/>
      <c r="J71" s="369">
        <v>10.0</v>
      </c>
      <c r="K71" s="365"/>
      <c r="L71" s="737"/>
      <c r="M71" s="423"/>
      <c r="N71" s="423"/>
      <c r="O71" s="423"/>
      <c r="P71" s="917">
        <f t="shared" si="1"/>
        <v>2321.2</v>
      </c>
      <c r="Q71" s="354">
        <v>40.0</v>
      </c>
      <c r="R71" s="369">
        <v>254.0</v>
      </c>
      <c r="S71" s="365">
        <f t="shared" ref="S71:S72" si="2">R71/Q71</f>
        <v>6.35</v>
      </c>
      <c r="T71" s="354">
        <v>5.37</v>
      </c>
      <c r="U71" s="626">
        <f t="shared" ref="U71:U72" si="3">(S71-T71)*Q71</f>
        <v>39.2</v>
      </c>
      <c r="AG71" s="569"/>
    </row>
    <row r="72">
      <c r="A72" s="321"/>
      <c r="B72" s="354" t="s">
        <v>1956</v>
      </c>
      <c r="C72" s="354" t="s">
        <v>550</v>
      </c>
      <c r="D72" s="321"/>
      <c r="E72" s="423"/>
      <c r="F72" s="596">
        <v>2.0</v>
      </c>
      <c r="G72" s="365"/>
      <c r="H72" s="365"/>
      <c r="I72" s="365"/>
      <c r="J72" s="365"/>
      <c r="K72" s="365"/>
      <c r="L72" s="369" t="s">
        <v>1957</v>
      </c>
      <c r="M72" s="423"/>
      <c r="N72" s="423"/>
      <c r="O72" s="423"/>
      <c r="P72" s="917">
        <f t="shared" si="1"/>
        <v>2323.2</v>
      </c>
      <c r="Q72" s="354">
        <v>20.0</v>
      </c>
      <c r="R72" s="369">
        <v>138.33</v>
      </c>
      <c r="S72" s="365">
        <f t="shared" si="2"/>
        <v>6.9165</v>
      </c>
      <c r="T72" s="354">
        <v>5.37</v>
      </c>
      <c r="U72" s="626">
        <f t="shared" si="3"/>
        <v>30.93</v>
      </c>
      <c r="AG72" s="569"/>
    </row>
    <row r="73">
      <c r="A73" s="321"/>
      <c r="B73" s="354" t="s">
        <v>550</v>
      </c>
      <c r="C73" s="354" t="s">
        <v>73</v>
      </c>
      <c r="D73" s="321"/>
      <c r="E73" s="423"/>
      <c r="F73" s="596">
        <v>0.7</v>
      </c>
      <c r="G73" s="369">
        <v>5827.5</v>
      </c>
      <c r="H73" s="369">
        <v>245.0</v>
      </c>
      <c r="I73" s="369">
        <v>180.0</v>
      </c>
      <c r="J73" s="365"/>
      <c r="K73" s="365"/>
      <c r="L73" s="369">
        <v>6377.5</v>
      </c>
      <c r="M73" s="423"/>
      <c r="N73" s="423"/>
      <c r="O73" s="423"/>
      <c r="P73" s="917">
        <f t="shared" si="1"/>
        <v>2323.9</v>
      </c>
      <c r="Q73" s="321"/>
      <c r="R73" s="365"/>
      <c r="S73" s="365"/>
      <c r="T73" s="321"/>
      <c r="U73" s="321"/>
    </row>
    <row r="74">
      <c r="A74" s="716">
        <v>41382.0</v>
      </c>
      <c r="B74" s="617" t="s">
        <v>73</v>
      </c>
      <c r="C74" s="617" t="s">
        <v>197</v>
      </c>
      <c r="D74" s="617" t="s">
        <v>1225</v>
      </c>
      <c r="E74" s="673"/>
      <c r="F74" s="620">
        <v>0.3</v>
      </c>
      <c r="G74" s="621"/>
      <c r="H74" s="621"/>
      <c r="I74" s="621"/>
      <c r="J74" s="621"/>
      <c r="K74" s="621"/>
      <c r="L74" s="621"/>
      <c r="M74" s="423"/>
      <c r="N74" s="423"/>
      <c r="O74" s="423"/>
      <c r="P74" s="917">
        <f t="shared" si="1"/>
        <v>2324.2</v>
      </c>
      <c r="Q74" s="321"/>
      <c r="R74" s="365"/>
      <c r="S74" s="365"/>
      <c r="T74" s="321"/>
      <c r="U74" s="321"/>
    </row>
    <row r="75">
      <c r="A75" s="618"/>
      <c r="B75" s="617" t="s">
        <v>197</v>
      </c>
      <c r="C75" s="617" t="s">
        <v>584</v>
      </c>
      <c r="D75" s="617" t="s">
        <v>1958</v>
      </c>
      <c r="E75" s="673"/>
      <c r="F75" s="620">
        <v>1.0</v>
      </c>
      <c r="G75" s="621"/>
      <c r="H75" s="621"/>
      <c r="I75" s="621"/>
      <c r="J75" s="622">
        <v>25.0</v>
      </c>
      <c r="K75" s="622" t="s">
        <v>1959</v>
      </c>
      <c r="L75" s="622" t="s">
        <v>1960</v>
      </c>
      <c r="M75" s="423"/>
      <c r="N75" s="423"/>
      <c r="O75" s="423"/>
      <c r="P75" s="917">
        <f t="shared" si="1"/>
        <v>2325.2</v>
      </c>
      <c r="Q75" s="321"/>
      <c r="R75" s="365"/>
      <c r="S75" s="365"/>
      <c r="T75" s="321"/>
      <c r="U75" s="321"/>
    </row>
    <row r="76">
      <c r="A76" s="618"/>
      <c r="B76" s="617" t="s">
        <v>584</v>
      </c>
      <c r="C76" s="617" t="s">
        <v>73</v>
      </c>
      <c r="D76" s="618"/>
      <c r="E76" s="673"/>
      <c r="F76" s="620">
        <v>1.0</v>
      </c>
      <c r="G76" s="622">
        <v>1750.83</v>
      </c>
      <c r="H76" s="621"/>
      <c r="I76" s="621"/>
      <c r="J76" s="621"/>
      <c r="K76" s="621"/>
      <c r="L76" s="622">
        <v>1775.83</v>
      </c>
      <c r="M76" s="423"/>
      <c r="N76" s="423"/>
      <c r="O76" s="423"/>
      <c r="P76" s="917">
        <f t="shared" si="1"/>
        <v>2326.2</v>
      </c>
      <c r="Q76" s="321"/>
      <c r="R76" s="365"/>
      <c r="S76" s="365"/>
      <c r="T76" s="321"/>
      <c r="U76" s="321"/>
    </row>
    <row r="77">
      <c r="A77" s="359">
        <v>41382.0</v>
      </c>
      <c r="B77" s="354" t="s">
        <v>73</v>
      </c>
      <c r="C77" s="354" t="s">
        <v>524</v>
      </c>
      <c r="D77" s="354" t="s">
        <v>1961</v>
      </c>
      <c r="E77" s="423"/>
      <c r="F77" s="611"/>
      <c r="G77" s="365"/>
      <c r="H77" s="365"/>
      <c r="I77" s="365"/>
      <c r="J77" s="365"/>
      <c r="K77" s="365"/>
      <c r="L77" s="365"/>
      <c r="M77" s="423"/>
      <c r="N77" s="423"/>
      <c r="O77" s="423"/>
      <c r="P77" s="917">
        <f t="shared" si="1"/>
        <v>2326.2</v>
      </c>
      <c r="Q77" s="321"/>
      <c r="R77" s="365"/>
      <c r="S77" s="365"/>
      <c r="T77" s="321"/>
      <c r="U77" s="321"/>
    </row>
    <row r="78">
      <c r="A78" s="716">
        <v>41385.0</v>
      </c>
      <c r="B78" s="617" t="s">
        <v>524</v>
      </c>
      <c r="C78" s="617" t="s">
        <v>1702</v>
      </c>
      <c r="D78" s="617" t="s">
        <v>1962</v>
      </c>
      <c r="E78" s="673"/>
      <c r="F78" s="620">
        <v>0.7</v>
      </c>
      <c r="G78" s="621"/>
      <c r="H78" s="621"/>
      <c r="I78" s="621"/>
      <c r="J78" s="621"/>
      <c r="K78" s="621"/>
      <c r="L78" s="621"/>
      <c r="M78" s="738" t="s">
        <v>1350</v>
      </c>
      <c r="N78" s="738">
        <v>550.0</v>
      </c>
      <c r="O78" s="522"/>
      <c r="P78" s="917">
        <f t="shared" si="1"/>
        <v>2326.9</v>
      </c>
      <c r="Q78" s="321"/>
      <c r="R78" s="365"/>
      <c r="S78" s="365"/>
      <c r="T78" s="321"/>
      <c r="U78" s="321"/>
    </row>
    <row r="79">
      <c r="A79" s="618"/>
      <c r="B79" s="617" t="s">
        <v>1702</v>
      </c>
      <c r="C79" s="617" t="s">
        <v>647</v>
      </c>
      <c r="D79" s="617" t="s">
        <v>1963</v>
      </c>
      <c r="E79" s="673"/>
      <c r="F79" s="620">
        <v>1.6</v>
      </c>
      <c r="G79" s="621"/>
      <c r="H79" s="621"/>
      <c r="I79" s="621"/>
      <c r="J79" s="621"/>
      <c r="K79" s="621"/>
      <c r="L79" s="621"/>
      <c r="M79" s="423"/>
      <c r="N79" s="423"/>
      <c r="O79" s="423"/>
      <c r="P79" s="917">
        <f t="shared" si="1"/>
        <v>2328.5</v>
      </c>
      <c r="Q79" s="354">
        <v>20.0</v>
      </c>
      <c r="R79" s="369">
        <v>134.23</v>
      </c>
      <c r="S79" s="365">
        <f>R79/Q79</f>
        <v>6.7115</v>
      </c>
      <c r="T79" s="354">
        <v>5.37</v>
      </c>
      <c r="U79" s="626">
        <f>(S79-T79)*Q79</f>
        <v>26.83</v>
      </c>
      <c r="AG79" s="569"/>
    </row>
    <row r="80">
      <c r="A80" s="716">
        <v>41386.0</v>
      </c>
      <c r="B80" s="617" t="s">
        <v>647</v>
      </c>
      <c r="C80" s="617" t="s">
        <v>1702</v>
      </c>
      <c r="D80" s="618"/>
      <c r="E80" s="673"/>
      <c r="F80" s="620">
        <v>1.7</v>
      </c>
      <c r="G80" s="621"/>
      <c r="H80" s="621"/>
      <c r="I80" s="622">
        <v>500.0</v>
      </c>
      <c r="J80" s="621"/>
      <c r="K80" s="621"/>
      <c r="L80" s="622" t="s">
        <v>1964</v>
      </c>
      <c r="M80" s="423"/>
      <c r="N80" s="423"/>
      <c r="O80" s="423"/>
      <c r="P80" s="917">
        <f t="shared" si="1"/>
        <v>2330.2</v>
      </c>
      <c r="Q80" s="321"/>
      <c r="R80" s="365"/>
      <c r="S80" s="365"/>
      <c r="T80" s="321"/>
      <c r="U80" s="321"/>
    </row>
    <row r="81">
      <c r="A81" s="618"/>
      <c r="B81" s="617" t="s">
        <v>1702</v>
      </c>
      <c r="C81" s="617" t="s">
        <v>73</v>
      </c>
      <c r="D81" s="618"/>
      <c r="E81" s="673"/>
      <c r="F81" s="620">
        <v>0.4</v>
      </c>
      <c r="G81" s="622">
        <v>2692.59</v>
      </c>
      <c r="H81" s="622">
        <v>30.0</v>
      </c>
      <c r="I81" s="622">
        <v>500.0</v>
      </c>
      <c r="J81" s="622">
        <v>40.0</v>
      </c>
      <c r="K81" s="622">
        <v>600.0</v>
      </c>
      <c r="L81" s="622">
        <v>4362.59</v>
      </c>
      <c r="M81" s="423"/>
      <c r="N81" s="423"/>
      <c r="O81" s="423"/>
      <c r="P81" s="917">
        <f t="shared" si="1"/>
        <v>2330.6</v>
      </c>
      <c r="Q81" s="321"/>
      <c r="R81" s="365"/>
      <c r="S81" s="365"/>
      <c r="T81" s="321"/>
      <c r="U81" s="321"/>
    </row>
    <row r="82">
      <c r="A82" s="359">
        <v>41387.0</v>
      </c>
      <c r="B82" s="354" t="s">
        <v>73</v>
      </c>
      <c r="C82" s="354" t="s">
        <v>849</v>
      </c>
      <c r="D82" s="354" t="s">
        <v>1965</v>
      </c>
      <c r="E82" s="423"/>
      <c r="F82" s="596">
        <v>1.4</v>
      </c>
      <c r="G82" s="365"/>
      <c r="H82" s="365"/>
      <c r="I82" s="365"/>
      <c r="J82" s="365"/>
      <c r="K82" s="365"/>
      <c r="L82" s="369" t="s">
        <v>1966</v>
      </c>
      <c r="M82" s="423"/>
      <c r="N82" s="423"/>
      <c r="O82" s="423"/>
      <c r="P82" s="917">
        <f t="shared" si="1"/>
        <v>2332</v>
      </c>
      <c r="Q82" s="321"/>
      <c r="S82" s="365"/>
      <c r="T82" s="321"/>
      <c r="U82" s="321"/>
    </row>
    <row r="83">
      <c r="A83" s="321"/>
      <c r="B83" s="354" t="s">
        <v>849</v>
      </c>
      <c r="C83" s="354" t="s">
        <v>73</v>
      </c>
      <c r="D83" s="321"/>
      <c r="E83" s="423"/>
      <c r="F83" s="596">
        <v>1.5</v>
      </c>
      <c r="G83" s="369">
        <v>2088.33</v>
      </c>
      <c r="H83" s="369">
        <v>40.0</v>
      </c>
      <c r="I83" s="369">
        <v>120.0</v>
      </c>
      <c r="J83" s="365"/>
      <c r="K83" s="365"/>
      <c r="L83" s="369">
        <v>2248.33</v>
      </c>
      <c r="M83" s="423"/>
      <c r="N83" s="423"/>
      <c r="O83" s="423"/>
      <c r="P83" s="917">
        <f t="shared" si="1"/>
        <v>2333.5</v>
      </c>
      <c r="Q83" s="354">
        <v>40.0</v>
      </c>
      <c r="R83" s="369">
        <v>254.8</v>
      </c>
      <c r="S83" s="365">
        <f>R83/Q83</f>
        <v>6.37</v>
      </c>
      <c r="T83" s="354">
        <v>5.37</v>
      </c>
      <c r="U83" s="626">
        <f>(S83-T83)*Q83</f>
        <v>40</v>
      </c>
      <c r="AG83" s="569"/>
    </row>
    <row r="84">
      <c r="A84" s="716">
        <v>41387.0</v>
      </c>
      <c r="B84" s="617" t="s">
        <v>73</v>
      </c>
      <c r="C84" s="617" t="s">
        <v>1967</v>
      </c>
      <c r="D84" s="617" t="s">
        <v>1222</v>
      </c>
      <c r="E84" s="673"/>
      <c r="F84" s="620">
        <v>0.4</v>
      </c>
      <c r="G84" s="621"/>
      <c r="H84" s="621"/>
      <c r="I84" s="621"/>
      <c r="J84" s="621"/>
      <c r="K84" s="621"/>
      <c r="L84" s="621"/>
      <c r="M84" s="595" t="s">
        <v>1222</v>
      </c>
      <c r="N84" s="595">
        <v>325.0</v>
      </c>
      <c r="O84" s="423"/>
      <c r="P84" s="917">
        <f t="shared" si="1"/>
        <v>2333.9</v>
      </c>
      <c r="Q84" s="321"/>
      <c r="R84" s="365"/>
      <c r="S84" s="365"/>
      <c r="T84" s="321"/>
      <c r="U84" s="321"/>
    </row>
    <row r="85">
      <c r="A85" s="618"/>
      <c r="B85" s="617" t="s">
        <v>1967</v>
      </c>
      <c r="C85" s="617" t="s">
        <v>565</v>
      </c>
      <c r="D85" s="617" t="s">
        <v>1968</v>
      </c>
      <c r="E85" s="673"/>
      <c r="F85" s="620">
        <v>0.8</v>
      </c>
      <c r="G85" s="621"/>
      <c r="H85" s="621"/>
      <c r="I85" s="621"/>
      <c r="J85" s="621"/>
      <c r="K85" s="621"/>
      <c r="L85" s="622" t="s">
        <v>1969</v>
      </c>
      <c r="M85" s="423"/>
      <c r="N85" s="423"/>
      <c r="O85" s="423"/>
      <c r="P85" s="917">
        <f t="shared" si="1"/>
        <v>2334.7</v>
      </c>
      <c r="Q85" s="321"/>
      <c r="R85" s="365"/>
      <c r="S85" s="365"/>
      <c r="T85" s="321"/>
      <c r="U85" s="321"/>
    </row>
    <row r="86">
      <c r="A86" s="618"/>
      <c r="B86" s="617" t="s">
        <v>565</v>
      </c>
      <c r="C86" s="617" t="s">
        <v>197</v>
      </c>
      <c r="D86" s="618"/>
      <c r="E86" s="673"/>
      <c r="F86" s="620">
        <v>0.2</v>
      </c>
      <c r="G86" s="622">
        <v>1250.0</v>
      </c>
      <c r="H86" s="621"/>
      <c r="I86" s="622">
        <v>30.0</v>
      </c>
      <c r="J86" s="622">
        <v>60.0</v>
      </c>
      <c r="K86" s="621"/>
      <c r="L86" s="622">
        <v>1340.0</v>
      </c>
      <c r="M86" s="423"/>
      <c r="N86" s="423"/>
      <c r="O86" s="423"/>
      <c r="P86" s="917">
        <f t="shared" si="1"/>
        <v>2334.9</v>
      </c>
      <c r="Q86" s="321"/>
      <c r="R86" s="365"/>
      <c r="S86" s="365"/>
      <c r="T86" s="321"/>
      <c r="U86" s="321"/>
    </row>
    <row r="87">
      <c r="A87" s="359">
        <v>41387.0</v>
      </c>
      <c r="B87" s="354" t="s">
        <v>197</v>
      </c>
      <c r="C87" s="354" t="s">
        <v>1251</v>
      </c>
      <c r="D87" s="354" t="s">
        <v>1222</v>
      </c>
      <c r="E87" s="423"/>
      <c r="F87" s="596">
        <v>1.8</v>
      </c>
      <c r="G87" s="365"/>
      <c r="H87" s="365"/>
      <c r="I87" s="365"/>
      <c r="J87" s="365"/>
      <c r="K87" s="365"/>
      <c r="L87" s="365"/>
      <c r="M87" s="738" t="s">
        <v>1222</v>
      </c>
      <c r="N87" s="738">
        <v>175.0</v>
      </c>
      <c r="O87" s="522"/>
      <c r="P87" s="917">
        <f t="shared" si="1"/>
        <v>2336.7</v>
      </c>
      <c r="Q87" s="321"/>
      <c r="R87" s="365"/>
      <c r="S87" s="365"/>
      <c r="T87" s="321"/>
      <c r="U87" s="321"/>
    </row>
    <row r="88">
      <c r="A88" s="666"/>
      <c r="B88" s="354" t="s">
        <v>1251</v>
      </c>
      <c r="C88" s="354" t="s">
        <v>197</v>
      </c>
      <c r="D88" s="354" t="s">
        <v>1654</v>
      </c>
      <c r="E88" s="423"/>
      <c r="F88" s="596">
        <v>1.9</v>
      </c>
      <c r="G88" s="365"/>
      <c r="H88" s="369" t="s">
        <v>1970</v>
      </c>
      <c r="I88" s="365"/>
      <c r="J88" s="365"/>
      <c r="K88" s="369">
        <v>325.0</v>
      </c>
      <c r="L88" s="615" t="s">
        <v>1971</v>
      </c>
      <c r="M88" s="423"/>
      <c r="N88" s="423"/>
      <c r="O88" s="423"/>
      <c r="P88" s="917">
        <f t="shared" si="1"/>
        <v>2338.6</v>
      </c>
      <c r="Q88" s="321"/>
      <c r="R88" s="365"/>
      <c r="S88" s="365"/>
      <c r="T88" s="321"/>
      <c r="U88" s="321"/>
    </row>
    <row r="89">
      <c r="A89" s="666"/>
      <c r="B89" s="354" t="s">
        <v>197</v>
      </c>
      <c r="C89" s="354" t="s">
        <v>73</v>
      </c>
      <c r="D89" s="321"/>
      <c r="E89" s="423"/>
      <c r="F89" s="596">
        <v>0.1</v>
      </c>
      <c r="G89" s="369">
        <v>1140.0</v>
      </c>
      <c r="H89" s="369">
        <v>694.96</v>
      </c>
      <c r="I89" s="365"/>
      <c r="J89" s="365"/>
      <c r="K89" s="365"/>
      <c r="L89" s="615">
        <v>2159.96</v>
      </c>
      <c r="M89" s="423"/>
      <c r="N89" s="423"/>
      <c r="O89" s="423"/>
      <c r="P89" s="917">
        <f t="shared" si="1"/>
        <v>2338.7</v>
      </c>
      <c r="Q89" s="321"/>
      <c r="R89" s="365"/>
      <c r="S89" s="365"/>
      <c r="T89" s="321"/>
      <c r="U89" s="321"/>
    </row>
    <row r="90">
      <c r="A90" s="716">
        <v>41388.0</v>
      </c>
      <c r="B90" s="617" t="s">
        <v>73</v>
      </c>
      <c r="C90" s="617" t="s">
        <v>517</v>
      </c>
      <c r="D90" s="617" t="s">
        <v>1972</v>
      </c>
      <c r="E90" s="921"/>
      <c r="F90" s="620">
        <v>0.3</v>
      </c>
      <c r="G90" s="621"/>
      <c r="H90" s="621"/>
      <c r="I90" s="621"/>
      <c r="J90" s="621"/>
      <c r="K90" s="621"/>
      <c r="L90" s="621"/>
      <c r="M90" s="423"/>
      <c r="N90" s="423"/>
      <c r="O90" s="423"/>
      <c r="P90" s="917">
        <f t="shared" si="1"/>
        <v>2339</v>
      </c>
      <c r="Q90" s="354">
        <v>20.0</v>
      </c>
      <c r="R90" s="369">
        <v>115.0</v>
      </c>
      <c r="S90" s="365">
        <f>R90/Q90</f>
        <v>5.75</v>
      </c>
      <c r="T90" s="354">
        <v>5.37</v>
      </c>
      <c r="U90" s="626">
        <f>(S90-T90)*Q90</f>
        <v>7.6</v>
      </c>
      <c r="AG90" s="569"/>
    </row>
    <row r="91">
      <c r="A91" s="657"/>
      <c r="B91" s="617" t="s">
        <v>517</v>
      </c>
      <c r="C91" s="617" t="s">
        <v>1973</v>
      </c>
      <c r="D91" s="657"/>
      <c r="E91" s="921"/>
      <c r="F91" s="620">
        <v>1.0</v>
      </c>
      <c r="G91" s="621"/>
      <c r="H91" s="621"/>
      <c r="I91" s="621"/>
      <c r="J91" s="621"/>
      <c r="K91" s="621"/>
      <c r="L91" s="622" t="s">
        <v>1974</v>
      </c>
      <c r="M91" s="423"/>
      <c r="N91" s="423"/>
      <c r="O91" s="423"/>
      <c r="P91" s="917">
        <f t="shared" si="1"/>
        <v>2340</v>
      </c>
      <c r="Q91" s="321"/>
      <c r="R91" s="365"/>
      <c r="S91" s="365"/>
      <c r="T91" s="321"/>
      <c r="U91" s="321"/>
    </row>
    <row r="92">
      <c r="A92" s="657"/>
      <c r="B92" s="617" t="s">
        <v>1973</v>
      </c>
      <c r="C92" s="617" t="s">
        <v>73</v>
      </c>
      <c r="D92" s="657"/>
      <c r="E92" s="921"/>
      <c r="F92" s="620">
        <v>0.7</v>
      </c>
      <c r="G92" s="622">
        <v>1703.17</v>
      </c>
      <c r="H92" s="621"/>
      <c r="I92" s="622">
        <v>120.0</v>
      </c>
      <c r="J92" s="621"/>
      <c r="K92" s="621"/>
      <c r="L92" s="622">
        <v>1823.17</v>
      </c>
      <c r="M92" s="423"/>
      <c r="N92" s="423"/>
      <c r="O92" s="423"/>
      <c r="P92" s="917">
        <f t="shared" si="1"/>
        <v>2340.7</v>
      </c>
      <c r="Q92" s="321"/>
      <c r="R92" s="365"/>
      <c r="S92" s="365"/>
      <c r="T92" s="321"/>
      <c r="U92" s="321"/>
    </row>
    <row r="93">
      <c r="A93" s="359">
        <v>41393.0</v>
      </c>
      <c r="B93" s="354" t="s">
        <v>73</v>
      </c>
      <c r="C93" s="354" t="s">
        <v>644</v>
      </c>
      <c r="D93" s="354" t="s">
        <v>1225</v>
      </c>
      <c r="E93" s="679"/>
      <c r="F93" s="596">
        <v>1.1</v>
      </c>
      <c r="G93" s="365"/>
      <c r="H93" s="365"/>
      <c r="I93" s="365"/>
      <c r="J93" s="365"/>
      <c r="K93" s="365"/>
      <c r="L93" s="365"/>
      <c r="M93" s="423"/>
      <c r="N93" s="423"/>
      <c r="O93" s="423"/>
      <c r="P93" s="917">
        <f t="shared" si="1"/>
        <v>2341.8</v>
      </c>
      <c r="Q93" s="354">
        <v>40.0</v>
      </c>
      <c r="R93" s="369">
        <v>277.53</v>
      </c>
      <c r="S93" s="365"/>
      <c r="T93" s="321"/>
      <c r="U93" s="321"/>
    </row>
    <row r="94">
      <c r="A94" s="321"/>
      <c r="B94" s="354" t="s">
        <v>644</v>
      </c>
      <c r="C94" s="354" t="s">
        <v>561</v>
      </c>
      <c r="D94" s="354" t="s">
        <v>1975</v>
      </c>
      <c r="E94" s="679"/>
      <c r="F94" s="596">
        <v>1.4</v>
      </c>
      <c r="G94" s="365"/>
      <c r="H94" s="365"/>
      <c r="I94" s="365"/>
      <c r="J94" s="365"/>
      <c r="K94" s="365"/>
      <c r="L94" s="369" t="s">
        <v>1976</v>
      </c>
      <c r="M94" s="423"/>
      <c r="N94" s="423"/>
      <c r="O94" s="423"/>
      <c r="P94" s="917">
        <f t="shared" si="1"/>
        <v>2343.2</v>
      </c>
      <c r="Q94" s="354">
        <v>20.0</v>
      </c>
      <c r="R94" s="369">
        <v>128.98</v>
      </c>
      <c r="S94" s="365"/>
      <c r="T94" s="321"/>
      <c r="U94" s="321"/>
    </row>
    <row r="95">
      <c r="A95" s="321"/>
      <c r="B95" s="354" t="s">
        <v>561</v>
      </c>
      <c r="C95" s="354" t="s">
        <v>73</v>
      </c>
      <c r="D95" s="321"/>
      <c r="E95" s="679"/>
      <c r="F95" s="596">
        <v>0.5</v>
      </c>
      <c r="G95" s="369">
        <v>2200.0</v>
      </c>
      <c r="H95" s="365"/>
      <c r="I95" s="365"/>
      <c r="J95" s="365"/>
      <c r="K95" s="365"/>
      <c r="L95" s="369">
        <v>2200.0</v>
      </c>
      <c r="M95" s="423"/>
      <c r="N95" s="423"/>
      <c r="O95" s="423"/>
      <c r="P95" s="917">
        <f t="shared" si="1"/>
        <v>2343.7</v>
      </c>
      <c r="Q95" s="321"/>
      <c r="R95" s="365"/>
      <c r="S95" s="365"/>
      <c r="T95" s="321"/>
      <c r="U95" s="321"/>
    </row>
    <row r="96">
      <c r="A96" s="716">
        <v>41394.0</v>
      </c>
      <c r="B96" s="617" t="s">
        <v>73</v>
      </c>
      <c r="C96" s="617" t="s">
        <v>1251</v>
      </c>
      <c r="D96" s="617" t="s">
        <v>1222</v>
      </c>
      <c r="E96" s="921"/>
      <c r="F96" s="620">
        <v>1.8</v>
      </c>
      <c r="G96" s="621"/>
      <c r="H96" s="621"/>
      <c r="I96" s="621"/>
      <c r="J96" s="621"/>
      <c r="K96" s="621"/>
      <c r="L96" s="621"/>
      <c r="M96" s="595" t="s">
        <v>1222</v>
      </c>
      <c r="N96" s="595">
        <v>325.0</v>
      </c>
      <c r="O96" s="423"/>
      <c r="P96" s="917">
        <f t="shared" si="1"/>
        <v>2345.5</v>
      </c>
      <c r="Q96" s="321"/>
      <c r="R96" s="365"/>
      <c r="S96" s="365"/>
      <c r="T96" s="321"/>
      <c r="U96" s="321"/>
    </row>
    <row r="97">
      <c r="A97" s="631"/>
      <c r="B97" s="630" t="s">
        <v>1251</v>
      </c>
      <c r="C97" s="630" t="s">
        <v>197</v>
      </c>
      <c r="D97" s="630" t="s">
        <v>1654</v>
      </c>
      <c r="E97" s="631"/>
      <c r="F97" s="632">
        <v>1.9</v>
      </c>
      <c r="G97" s="621"/>
      <c r="H97" s="621"/>
      <c r="I97" s="621"/>
      <c r="J97" s="621"/>
      <c r="K97" s="621"/>
      <c r="L97" s="736" t="s">
        <v>1977</v>
      </c>
      <c r="M97" s="423"/>
      <c r="N97" s="423"/>
      <c r="O97" s="423"/>
      <c r="P97" s="917">
        <f t="shared" si="1"/>
        <v>2347.4</v>
      </c>
      <c r="Q97" s="321"/>
      <c r="R97" s="365"/>
      <c r="S97" s="365"/>
      <c r="T97" s="321"/>
      <c r="U97" s="321"/>
    </row>
    <row r="98">
      <c r="A98" s="631"/>
      <c r="B98" s="630" t="s">
        <v>197</v>
      </c>
      <c r="C98" s="630" t="s">
        <v>73</v>
      </c>
      <c r="D98" s="631"/>
      <c r="E98" s="631"/>
      <c r="F98" s="632">
        <v>0.2</v>
      </c>
      <c r="G98" s="617">
        <v>2625.0</v>
      </c>
      <c r="H98" s="621"/>
      <c r="I98" s="621"/>
      <c r="J98" s="621"/>
      <c r="K98" s="621"/>
      <c r="L98" s="736">
        <v>2625.0</v>
      </c>
      <c r="M98" s="423"/>
      <c r="N98" s="423"/>
      <c r="O98" s="423"/>
      <c r="P98" s="917">
        <f t="shared" si="1"/>
        <v>2347.6</v>
      </c>
      <c r="Q98" s="321"/>
      <c r="R98" s="365"/>
      <c r="S98" s="365"/>
      <c r="T98" s="321"/>
      <c r="U98" s="321"/>
    </row>
    <row r="99">
      <c r="A99" s="922" t="s">
        <v>1978</v>
      </c>
      <c r="B99" s="604"/>
      <c r="C99" s="604"/>
      <c r="D99" s="735">
        <v>27.0</v>
      </c>
      <c r="E99" s="915"/>
      <c r="F99" s="606"/>
      <c r="G99" s="607"/>
      <c r="H99" s="607"/>
      <c r="I99" s="607"/>
      <c r="J99" s="607"/>
      <c r="K99" s="607"/>
      <c r="L99" s="607"/>
      <c r="M99" s="915"/>
      <c r="N99" s="915"/>
      <c r="O99" s="915"/>
      <c r="P99" s="917">
        <f t="shared" si="1"/>
        <v>2347.6</v>
      </c>
      <c r="Q99" s="321"/>
      <c r="R99" s="365"/>
      <c r="S99" s="365"/>
      <c r="T99" s="321"/>
      <c r="U99" s="321"/>
    </row>
    <row r="100">
      <c r="A100" s="372">
        <v>41395.0</v>
      </c>
      <c r="B100" s="373" t="s">
        <v>73</v>
      </c>
      <c r="C100" s="373" t="s">
        <v>593</v>
      </c>
      <c r="D100" s="373" t="s">
        <v>1225</v>
      </c>
      <c r="F100" s="614">
        <v>0.5</v>
      </c>
      <c r="G100" s="365"/>
      <c r="H100" s="365"/>
      <c r="I100" s="365"/>
      <c r="J100" s="365"/>
      <c r="K100" s="365"/>
      <c r="L100" s="365"/>
      <c r="M100" s="423"/>
      <c r="N100" s="423"/>
      <c r="O100" s="423"/>
      <c r="P100" s="917">
        <f>P98+E100+F100</f>
        <v>2348.1</v>
      </c>
      <c r="Q100" s="321"/>
      <c r="R100" s="365"/>
      <c r="S100" s="365"/>
      <c r="T100" s="321"/>
      <c r="U100" s="321"/>
    </row>
    <row r="101">
      <c r="B101" s="373" t="s">
        <v>593</v>
      </c>
      <c r="C101" s="373" t="s">
        <v>763</v>
      </c>
      <c r="D101" s="373" t="s">
        <v>1694</v>
      </c>
      <c r="F101" s="614">
        <v>0.7</v>
      </c>
      <c r="G101" s="365"/>
      <c r="H101" s="365"/>
      <c r="I101" s="365"/>
      <c r="J101" s="365"/>
      <c r="K101" s="365"/>
      <c r="L101" s="365"/>
      <c r="M101" s="423"/>
      <c r="N101" s="423"/>
      <c r="O101" s="423"/>
      <c r="P101" s="917">
        <f t="shared" ref="P101:P109" si="4">P100+E101+F101</f>
        <v>2348.8</v>
      </c>
      <c r="Q101" s="354">
        <v>12.0</v>
      </c>
      <c r="R101" s="369">
        <v>87.26</v>
      </c>
      <c r="S101" s="365">
        <f>R101/Q101</f>
        <v>7.271666667</v>
      </c>
      <c r="T101" s="354">
        <v>5.37</v>
      </c>
      <c r="U101" s="626">
        <f>(S101-T101)*Q101</f>
        <v>22.82</v>
      </c>
      <c r="AG101" s="569"/>
    </row>
    <row r="102">
      <c r="A102" s="321"/>
      <c r="B102" s="354" t="s">
        <v>763</v>
      </c>
      <c r="C102" s="354" t="s">
        <v>593</v>
      </c>
      <c r="D102" s="321"/>
      <c r="E102" s="423"/>
      <c r="F102" s="596">
        <v>0.7</v>
      </c>
      <c r="G102" s="365"/>
      <c r="H102" s="365"/>
      <c r="I102" s="365"/>
      <c r="J102" s="365"/>
      <c r="K102" s="365"/>
      <c r="L102" s="369" t="s">
        <v>1979</v>
      </c>
      <c r="M102" s="423"/>
      <c r="N102" s="423"/>
      <c r="O102" s="423"/>
      <c r="P102" s="917">
        <f t="shared" si="4"/>
        <v>2349.5</v>
      </c>
      <c r="Q102" s="321"/>
      <c r="R102" s="365"/>
      <c r="S102" s="365"/>
      <c r="T102" s="321"/>
      <c r="U102" s="321"/>
    </row>
    <row r="103">
      <c r="A103" s="321"/>
      <c r="B103" s="354" t="s">
        <v>593</v>
      </c>
      <c r="C103" s="354" t="s">
        <v>73</v>
      </c>
      <c r="D103" s="321"/>
      <c r="E103" s="423"/>
      <c r="F103" s="596">
        <v>0.5</v>
      </c>
      <c r="G103" s="824">
        <v>1958.33</v>
      </c>
      <c r="H103" s="365"/>
      <c r="I103" s="365"/>
      <c r="J103" s="365"/>
      <c r="K103" s="365"/>
      <c r="L103" s="369">
        <v>1958.33</v>
      </c>
      <c r="M103" s="423"/>
      <c r="N103" s="423"/>
      <c r="O103" s="423"/>
      <c r="P103" s="917">
        <f t="shared" si="4"/>
        <v>2350</v>
      </c>
      <c r="Q103" s="321"/>
      <c r="R103" s="365"/>
      <c r="S103" s="365"/>
      <c r="T103" s="321"/>
      <c r="U103" s="321"/>
    </row>
    <row r="104">
      <c r="A104" s="716">
        <v>41397.0</v>
      </c>
      <c r="B104" s="617" t="s">
        <v>73</v>
      </c>
      <c r="C104" s="617" t="s">
        <v>1359</v>
      </c>
      <c r="D104" s="617" t="s">
        <v>1222</v>
      </c>
      <c r="E104" s="673"/>
      <c r="F104" s="620">
        <v>0.7</v>
      </c>
      <c r="G104" s="621"/>
      <c r="H104" s="621"/>
      <c r="I104" s="621"/>
      <c r="J104" s="621"/>
      <c r="K104" s="621"/>
      <c r="L104" s="621"/>
      <c r="M104" s="595" t="s">
        <v>1222</v>
      </c>
      <c r="N104" s="595">
        <v>325.0</v>
      </c>
      <c r="O104" s="423"/>
      <c r="P104" s="917">
        <f t="shared" si="4"/>
        <v>2350.7</v>
      </c>
      <c r="Q104" s="321"/>
      <c r="R104" s="365"/>
      <c r="S104" s="365"/>
      <c r="T104" s="321"/>
      <c r="U104" s="321"/>
    </row>
    <row r="105">
      <c r="A105" s="618"/>
      <c r="B105" s="617" t="s">
        <v>1359</v>
      </c>
      <c r="C105" s="617" t="s">
        <v>727</v>
      </c>
      <c r="D105" s="617" t="s">
        <v>1395</v>
      </c>
      <c r="E105" s="673"/>
      <c r="F105" s="620">
        <v>1.8</v>
      </c>
      <c r="G105" s="621"/>
      <c r="H105" s="621"/>
      <c r="I105" s="621"/>
      <c r="J105" s="621"/>
      <c r="K105" s="621"/>
      <c r="L105" s="622" t="s">
        <v>1980</v>
      </c>
      <c r="M105" s="423"/>
      <c r="N105" s="423"/>
      <c r="O105" s="423"/>
      <c r="P105" s="917">
        <f t="shared" si="4"/>
        <v>2352.5</v>
      </c>
      <c r="Q105" s="354">
        <v>10.0</v>
      </c>
      <c r="R105" s="369">
        <v>68.2</v>
      </c>
      <c r="S105" s="365">
        <f>R105/Q105</f>
        <v>6.82</v>
      </c>
      <c r="T105" s="354">
        <v>5.37</v>
      </c>
      <c r="U105" s="626">
        <f>(S105-T105)*Q105</f>
        <v>14.5</v>
      </c>
      <c r="AG105" s="569"/>
    </row>
    <row r="106">
      <c r="A106" s="618"/>
      <c r="B106" s="617" t="s">
        <v>727</v>
      </c>
      <c r="C106" s="617" t="s">
        <v>73</v>
      </c>
      <c r="D106" s="618"/>
      <c r="E106" s="673"/>
      <c r="F106" s="620">
        <v>1.5</v>
      </c>
      <c r="G106" s="622">
        <v>2750.0</v>
      </c>
      <c r="H106" s="622">
        <v>20.0</v>
      </c>
      <c r="I106" s="621"/>
      <c r="J106" s="621"/>
      <c r="K106" s="621"/>
      <c r="L106" s="622">
        <v>2770.0</v>
      </c>
      <c r="M106" s="423"/>
      <c r="N106" s="423"/>
      <c r="O106" s="423"/>
      <c r="P106" s="917">
        <f t="shared" si="4"/>
        <v>2354</v>
      </c>
      <c r="Q106" s="321"/>
      <c r="R106" s="365"/>
      <c r="S106" s="365"/>
      <c r="T106" s="321"/>
      <c r="U106" s="321"/>
    </row>
    <row r="107">
      <c r="A107" s="359">
        <v>41400.0</v>
      </c>
      <c r="B107" s="354" t="s">
        <v>73</v>
      </c>
      <c r="C107" s="354" t="s">
        <v>550</v>
      </c>
      <c r="D107" s="354" t="s">
        <v>1225</v>
      </c>
      <c r="E107" s="423"/>
      <c r="F107" s="596">
        <v>0.6</v>
      </c>
      <c r="G107" s="365"/>
      <c r="H107" s="365"/>
      <c r="I107" s="365"/>
      <c r="J107" s="365"/>
      <c r="K107" s="321"/>
      <c r="L107" s="365"/>
      <c r="M107" s="423"/>
      <c r="N107" s="423"/>
      <c r="O107" s="423"/>
      <c r="P107" s="917">
        <f t="shared" si="4"/>
        <v>2354.6</v>
      </c>
      <c r="Q107" s="354">
        <v>20.0</v>
      </c>
      <c r="R107" s="369">
        <v>138.33</v>
      </c>
      <c r="S107" s="365">
        <f t="shared" ref="S107:S108" si="5">R107/Q107</f>
        <v>6.9165</v>
      </c>
      <c r="T107" s="354">
        <v>5.37</v>
      </c>
      <c r="U107" s="626">
        <f t="shared" ref="U107:U108" si="6">(S107-T107)*Q107</f>
        <v>30.93</v>
      </c>
      <c r="AG107" s="569"/>
    </row>
    <row r="108">
      <c r="A108" s="321"/>
      <c r="B108" s="354" t="s">
        <v>550</v>
      </c>
      <c r="C108" s="354" t="s">
        <v>727</v>
      </c>
      <c r="D108" s="354" t="s">
        <v>1395</v>
      </c>
      <c r="E108" s="423"/>
      <c r="F108" s="596">
        <v>1.5</v>
      </c>
      <c r="G108" s="365"/>
      <c r="H108" s="365"/>
      <c r="I108" s="365"/>
      <c r="J108" s="365"/>
      <c r="K108" s="321"/>
      <c r="L108" s="369" t="s">
        <v>1981</v>
      </c>
      <c r="M108" s="423"/>
      <c r="N108" s="423"/>
      <c r="O108" s="423"/>
      <c r="P108" s="917">
        <f t="shared" si="4"/>
        <v>2356.1</v>
      </c>
      <c r="Q108" s="354">
        <v>25.0</v>
      </c>
      <c r="R108" s="369">
        <v>149.25</v>
      </c>
      <c r="S108" s="365">
        <f t="shared" si="5"/>
        <v>5.97</v>
      </c>
      <c r="T108" s="354">
        <v>5.37</v>
      </c>
      <c r="U108" s="626">
        <f t="shared" si="6"/>
        <v>15</v>
      </c>
      <c r="AG108" s="569"/>
    </row>
    <row r="109">
      <c r="A109" s="321"/>
      <c r="B109" s="354" t="s">
        <v>727</v>
      </c>
      <c r="C109" s="354" t="s">
        <v>517</v>
      </c>
      <c r="D109" s="354" t="s">
        <v>1293</v>
      </c>
      <c r="E109" s="595">
        <v>1.6</v>
      </c>
      <c r="F109" s="611"/>
      <c r="G109" s="369">
        <v>2875.0</v>
      </c>
      <c r="H109" s="369">
        <v>50.0</v>
      </c>
      <c r="I109" s="365"/>
      <c r="J109" s="365"/>
      <c r="K109" s="365"/>
      <c r="L109" s="369">
        <v>2925.0</v>
      </c>
      <c r="M109" s="423"/>
      <c r="N109" s="423"/>
      <c r="O109" s="423"/>
      <c r="P109" s="917">
        <f t="shared" si="4"/>
        <v>2357.7</v>
      </c>
      <c r="Q109" s="321"/>
      <c r="R109" s="365"/>
      <c r="S109" s="365"/>
      <c r="T109" s="321"/>
      <c r="U109" s="321"/>
    </row>
    <row r="110">
      <c r="A110" s="680" t="s">
        <v>1244</v>
      </c>
      <c r="B110" s="649"/>
      <c r="C110" s="649"/>
      <c r="D110" s="649"/>
      <c r="E110" s="423"/>
      <c r="F110" s="611"/>
      <c r="G110" s="365"/>
      <c r="H110" s="365"/>
      <c r="I110" s="365"/>
      <c r="J110" s="365"/>
      <c r="K110" s="365"/>
      <c r="L110" s="365"/>
      <c r="M110" s="423"/>
      <c r="N110" s="423"/>
      <c r="O110" s="423"/>
      <c r="P110" s="917"/>
      <c r="Q110" s="321"/>
      <c r="R110" s="365"/>
      <c r="S110" s="365"/>
      <c r="T110" s="321"/>
      <c r="U110" s="321"/>
    </row>
    <row r="111">
      <c r="A111" s="359">
        <v>41412.0</v>
      </c>
      <c r="B111" s="354" t="s">
        <v>517</v>
      </c>
      <c r="C111" s="354" t="s">
        <v>73</v>
      </c>
      <c r="D111" s="354" t="s">
        <v>1982</v>
      </c>
      <c r="E111" s="595">
        <v>0.4</v>
      </c>
      <c r="F111" s="611"/>
      <c r="G111" s="365"/>
      <c r="H111" s="365"/>
      <c r="I111" s="365"/>
      <c r="J111" s="365"/>
      <c r="K111" s="365"/>
      <c r="L111" s="365"/>
      <c r="M111" s="423"/>
      <c r="N111" s="423"/>
      <c r="O111" s="423"/>
      <c r="P111" s="917">
        <f>P109+E111+F111</f>
        <v>2358.1</v>
      </c>
      <c r="Q111" s="321"/>
      <c r="R111" s="365"/>
      <c r="S111" s="365"/>
      <c r="T111" s="321"/>
      <c r="U111" s="321"/>
    </row>
    <row r="112">
      <c r="A112" s="729">
        <v>41414.0</v>
      </c>
      <c r="B112" s="659" t="s">
        <v>73</v>
      </c>
      <c r="C112" s="659" t="s">
        <v>565</v>
      </c>
      <c r="D112" s="659" t="s">
        <v>1222</v>
      </c>
      <c r="E112" s="923"/>
      <c r="F112" s="663">
        <v>0.4</v>
      </c>
      <c r="G112" s="664"/>
      <c r="H112" s="664"/>
      <c r="I112" s="664"/>
      <c r="J112" s="664"/>
      <c r="K112" s="664"/>
      <c r="L112" s="664"/>
      <c r="M112" s="595" t="s">
        <v>1222</v>
      </c>
      <c r="N112" s="595">
        <v>325.0</v>
      </c>
      <c r="O112" s="423"/>
      <c r="P112" s="917">
        <f t="shared" ref="P112:P289" si="7">P111+E112+F112</f>
        <v>2358.5</v>
      </c>
      <c r="Q112" s="321"/>
      <c r="R112" s="365"/>
      <c r="S112" s="365"/>
      <c r="T112" s="321"/>
      <c r="U112" s="321"/>
    </row>
    <row r="113">
      <c r="A113" s="661"/>
      <c r="B113" s="659" t="s">
        <v>565</v>
      </c>
      <c r="C113" s="659" t="s">
        <v>593</v>
      </c>
      <c r="D113" s="659" t="s">
        <v>1983</v>
      </c>
      <c r="E113" s="924">
        <v>0.4</v>
      </c>
      <c r="F113" s="662"/>
      <c r="G113" s="664"/>
      <c r="H113" s="664"/>
      <c r="I113" s="664"/>
      <c r="J113" s="664"/>
      <c r="K113" s="664"/>
      <c r="L113" s="664"/>
      <c r="M113" s="423"/>
      <c r="N113" s="423"/>
      <c r="O113" s="423"/>
      <c r="P113" s="917">
        <f t="shared" si="7"/>
        <v>2358.9</v>
      </c>
      <c r="Q113" s="321"/>
      <c r="R113" s="365"/>
      <c r="S113" s="365"/>
      <c r="T113" s="321"/>
      <c r="U113" s="321"/>
    </row>
    <row r="114">
      <c r="A114" s="661"/>
      <c r="B114" s="659" t="s">
        <v>593</v>
      </c>
      <c r="C114" s="659" t="s">
        <v>524</v>
      </c>
      <c r="D114" s="659" t="s">
        <v>1694</v>
      </c>
      <c r="E114" s="923"/>
      <c r="F114" s="663">
        <v>0.5</v>
      </c>
      <c r="G114" s="664"/>
      <c r="H114" s="664"/>
      <c r="I114" s="664"/>
      <c r="J114" s="693">
        <v>40.0</v>
      </c>
      <c r="K114" s="664"/>
      <c r="L114" s="664"/>
      <c r="M114" s="423"/>
      <c r="N114" s="423"/>
      <c r="O114" s="423"/>
      <c r="P114" s="917">
        <f t="shared" si="7"/>
        <v>2359.4</v>
      </c>
      <c r="Q114" s="321"/>
      <c r="R114" s="365"/>
      <c r="S114" s="365"/>
      <c r="T114" s="321"/>
      <c r="U114" s="321"/>
    </row>
    <row r="115">
      <c r="A115" s="661"/>
      <c r="B115" s="659" t="s">
        <v>524</v>
      </c>
      <c r="C115" s="659" t="s">
        <v>73</v>
      </c>
      <c r="D115" s="661"/>
      <c r="E115" s="923"/>
      <c r="F115" s="663">
        <v>0.3</v>
      </c>
      <c r="G115" s="693">
        <v>1450.0</v>
      </c>
      <c r="H115" s="664"/>
      <c r="I115" s="664"/>
      <c r="J115" s="664"/>
      <c r="K115" s="664"/>
      <c r="L115" s="693" t="s">
        <v>1984</v>
      </c>
      <c r="M115" s="423"/>
      <c r="N115" s="423"/>
      <c r="O115" s="423"/>
      <c r="P115" s="917">
        <f t="shared" si="7"/>
        <v>2359.7</v>
      </c>
      <c r="Q115" s="321"/>
      <c r="R115" s="365"/>
      <c r="S115" s="365"/>
      <c r="T115" s="321"/>
      <c r="U115" s="321"/>
    </row>
    <row r="116">
      <c r="A116" s="359">
        <v>41414.0</v>
      </c>
      <c r="B116" s="354" t="s">
        <v>73</v>
      </c>
      <c r="C116" s="354" t="s">
        <v>524</v>
      </c>
      <c r="D116" s="354" t="s">
        <v>1225</v>
      </c>
      <c r="E116" s="423"/>
      <c r="F116" s="596">
        <v>0.3</v>
      </c>
      <c r="G116" s="365"/>
      <c r="H116" s="365"/>
      <c r="I116" s="365"/>
      <c r="J116" s="365"/>
      <c r="K116" s="365"/>
      <c r="L116" s="365"/>
      <c r="M116" s="423"/>
      <c r="N116" s="423"/>
      <c r="O116" s="423"/>
      <c r="P116" s="917">
        <f t="shared" si="7"/>
        <v>2360</v>
      </c>
      <c r="Q116" s="321"/>
      <c r="R116" s="365"/>
      <c r="S116" s="365"/>
      <c r="T116" s="321"/>
      <c r="U116" s="321"/>
    </row>
    <row r="117">
      <c r="A117" s="321"/>
      <c r="B117" s="354" t="s">
        <v>524</v>
      </c>
      <c r="C117" s="354" t="s">
        <v>1985</v>
      </c>
      <c r="D117" s="354" t="s">
        <v>872</v>
      </c>
      <c r="E117" s="423"/>
      <c r="F117" s="596">
        <v>2.3</v>
      </c>
      <c r="G117" s="365"/>
      <c r="H117" s="365"/>
      <c r="I117" s="365"/>
      <c r="J117" s="365"/>
      <c r="K117" s="365"/>
      <c r="L117" s="615" t="s">
        <v>1986</v>
      </c>
      <c r="M117" s="423"/>
      <c r="N117" s="423"/>
      <c r="O117" s="423"/>
      <c r="P117" s="917">
        <f t="shared" si="7"/>
        <v>2362.3</v>
      </c>
      <c r="Q117" s="354">
        <v>40.0</v>
      </c>
      <c r="R117" s="369">
        <v>269.0</v>
      </c>
      <c r="S117" s="365">
        <f>R117/Q117</f>
        <v>6.725</v>
      </c>
      <c r="T117" s="354">
        <v>5.37</v>
      </c>
      <c r="U117" s="626">
        <f>(S117-T117)*Q117</f>
        <v>54.2</v>
      </c>
      <c r="AG117" s="569"/>
    </row>
    <row r="118">
      <c r="A118" s="321"/>
      <c r="B118" s="354" t="s">
        <v>1985</v>
      </c>
      <c r="C118" s="354" t="s">
        <v>73</v>
      </c>
      <c r="D118" s="321"/>
      <c r="E118" s="423"/>
      <c r="F118" s="596">
        <v>2.5</v>
      </c>
      <c r="G118" s="369">
        <v>4000.0</v>
      </c>
      <c r="H118" s="365"/>
      <c r="I118" s="365"/>
      <c r="J118" s="365"/>
      <c r="K118" s="365"/>
      <c r="L118" s="615">
        <v>4000.0</v>
      </c>
      <c r="M118" s="423"/>
      <c r="N118" s="423"/>
      <c r="O118" s="423"/>
      <c r="P118" s="917">
        <f t="shared" si="7"/>
        <v>2364.8</v>
      </c>
      <c r="Q118" s="321"/>
      <c r="R118" s="365"/>
      <c r="S118" s="365"/>
      <c r="T118" s="321"/>
      <c r="U118" s="321"/>
    </row>
    <row r="119">
      <c r="A119" s="716">
        <v>41415.0</v>
      </c>
      <c r="B119" s="617" t="s">
        <v>73</v>
      </c>
      <c r="C119" s="617" t="s">
        <v>524</v>
      </c>
      <c r="D119" s="617" t="s">
        <v>1222</v>
      </c>
      <c r="E119" s="673"/>
      <c r="F119" s="620">
        <v>0.2</v>
      </c>
      <c r="G119" s="621"/>
      <c r="H119" s="621"/>
      <c r="I119" s="621"/>
      <c r="J119" s="621"/>
      <c r="K119" s="621"/>
      <c r="L119" s="621"/>
      <c r="M119" s="595" t="s">
        <v>1222</v>
      </c>
      <c r="N119" s="595">
        <v>325.0</v>
      </c>
      <c r="O119" s="423"/>
      <c r="P119" s="917">
        <f t="shared" si="7"/>
        <v>2365</v>
      </c>
      <c r="Q119" s="321"/>
      <c r="R119" s="365"/>
      <c r="S119" s="365"/>
      <c r="T119" s="321"/>
      <c r="U119" s="321"/>
    </row>
    <row r="120">
      <c r="A120" s="618"/>
      <c r="B120" s="617" t="s">
        <v>524</v>
      </c>
      <c r="C120" s="617" t="s">
        <v>593</v>
      </c>
      <c r="D120" s="617" t="s">
        <v>1694</v>
      </c>
      <c r="E120" s="673"/>
      <c r="F120" s="620">
        <v>0.6</v>
      </c>
      <c r="G120" s="621"/>
      <c r="H120" s="621"/>
      <c r="I120" s="621"/>
      <c r="J120" s="621"/>
      <c r="K120" s="621"/>
      <c r="L120" s="736" t="s">
        <v>1987</v>
      </c>
      <c r="M120" s="423"/>
      <c r="N120" s="423"/>
      <c r="O120" s="423"/>
      <c r="P120" s="917">
        <f t="shared" si="7"/>
        <v>2365.6</v>
      </c>
      <c r="Q120" s="321"/>
      <c r="R120" s="365"/>
      <c r="S120" s="365"/>
      <c r="T120" s="321"/>
      <c r="U120" s="321"/>
    </row>
    <row r="121">
      <c r="A121" s="618"/>
      <c r="B121" s="617" t="s">
        <v>593</v>
      </c>
      <c r="C121" s="617" t="s">
        <v>73</v>
      </c>
      <c r="D121" s="618"/>
      <c r="E121" s="673"/>
      <c r="F121" s="620">
        <v>0.5</v>
      </c>
      <c r="G121" s="622">
        <v>1450.0</v>
      </c>
      <c r="H121" s="621"/>
      <c r="I121" s="621"/>
      <c r="J121" s="621"/>
      <c r="K121" s="621"/>
      <c r="L121" s="736">
        <v>2940.0</v>
      </c>
      <c r="M121" s="423"/>
      <c r="N121" s="423"/>
      <c r="O121" s="423"/>
      <c r="P121" s="917">
        <f t="shared" si="7"/>
        <v>2366.1</v>
      </c>
      <c r="Q121" s="321"/>
      <c r="R121" s="365"/>
      <c r="S121" s="365"/>
      <c r="T121" s="321"/>
      <c r="U121" s="321"/>
    </row>
    <row r="122">
      <c r="A122" s="359">
        <v>41417.0</v>
      </c>
      <c r="B122" s="354" t="s">
        <v>73</v>
      </c>
      <c r="C122" s="354" t="s">
        <v>550</v>
      </c>
      <c r="D122" s="354" t="s">
        <v>1988</v>
      </c>
      <c r="E122" s="423"/>
      <c r="F122" s="596">
        <v>0.7</v>
      </c>
      <c r="G122" s="365"/>
      <c r="H122" s="365"/>
      <c r="I122" s="365"/>
      <c r="J122" s="826">
        <v>25.0</v>
      </c>
      <c r="K122" s="369" t="s">
        <v>1989</v>
      </c>
      <c r="L122" s="615" t="s">
        <v>1990</v>
      </c>
      <c r="M122" s="423"/>
      <c r="N122" s="423"/>
      <c r="O122" s="423"/>
      <c r="P122" s="917">
        <f t="shared" si="7"/>
        <v>2366.8</v>
      </c>
      <c r="Q122" s="321"/>
      <c r="R122" s="365"/>
      <c r="S122" s="365"/>
      <c r="T122" s="321"/>
      <c r="U122" s="321"/>
    </row>
    <row r="123">
      <c r="A123" s="321"/>
      <c r="B123" s="354" t="s">
        <v>550</v>
      </c>
      <c r="C123" s="354" t="s">
        <v>73</v>
      </c>
      <c r="D123" s="321"/>
      <c r="E123" s="423"/>
      <c r="F123" s="596">
        <v>0.9</v>
      </c>
      <c r="G123" s="369">
        <v>1425.0</v>
      </c>
      <c r="H123" s="365"/>
      <c r="I123" s="365"/>
      <c r="J123" s="365"/>
      <c r="K123" s="365"/>
      <c r="L123" s="615">
        <v>1450.0</v>
      </c>
      <c r="M123" s="423"/>
      <c r="N123" s="423"/>
      <c r="O123" s="423"/>
      <c r="P123" s="917">
        <f t="shared" si="7"/>
        <v>2367.7</v>
      </c>
      <c r="Q123" s="321"/>
      <c r="R123" s="365"/>
      <c r="S123" s="365"/>
      <c r="T123" s="321"/>
      <c r="U123" s="321"/>
    </row>
    <row r="124">
      <c r="A124" s="729">
        <v>41418.0</v>
      </c>
      <c r="B124" s="659" t="s">
        <v>73</v>
      </c>
      <c r="C124" s="659" t="s">
        <v>197</v>
      </c>
      <c r="D124" s="659" t="s">
        <v>1225</v>
      </c>
      <c r="E124" s="923"/>
      <c r="F124" s="663">
        <v>0.2</v>
      </c>
      <c r="G124" s="664"/>
      <c r="H124" s="664"/>
      <c r="I124" s="664"/>
      <c r="J124" s="664"/>
      <c r="K124" s="664"/>
      <c r="L124" s="664"/>
      <c r="M124" s="423"/>
      <c r="N124" s="423"/>
      <c r="O124" s="423"/>
      <c r="P124" s="917">
        <f t="shared" si="7"/>
        <v>2367.9</v>
      </c>
      <c r="Q124" s="321"/>
      <c r="R124" s="365"/>
      <c r="S124" s="365"/>
      <c r="T124" s="321"/>
      <c r="U124" s="321"/>
    </row>
    <row r="125">
      <c r="A125" s="661"/>
      <c r="B125" s="659" t="s">
        <v>197</v>
      </c>
      <c r="C125" s="659" t="s">
        <v>652</v>
      </c>
      <c r="D125" s="659" t="s">
        <v>653</v>
      </c>
      <c r="E125" s="923"/>
      <c r="F125" s="663">
        <v>0.9</v>
      </c>
      <c r="G125" s="664"/>
      <c r="H125" s="664"/>
      <c r="I125" s="664"/>
      <c r="J125" s="925">
        <v>20.0</v>
      </c>
      <c r="K125" s="693" t="s">
        <v>1991</v>
      </c>
      <c r="L125" s="742" t="s">
        <v>1992</v>
      </c>
      <c r="M125" s="423"/>
      <c r="N125" s="423"/>
      <c r="O125" s="423"/>
      <c r="P125" s="917">
        <f t="shared" si="7"/>
        <v>2368.8</v>
      </c>
      <c r="Q125" s="321"/>
      <c r="R125" s="365"/>
      <c r="S125" s="365"/>
      <c r="T125" s="321"/>
      <c r="U125" s="321"/>
    </row>
    <row r="126">
      <c r="A126" s="661"/>
      <c r="B126" s="659" t="s">
        <v>652</v>
      </c>
      <c r="C126" s="659" t="s">
        <v>552</v>
      </c>
      <c r="D126" s="661"/>
      <c r="E126" s="923"/>
      <c r="F126" s="663">
        <v>0.7</v>
      </c>
      <c r="G126" s="693">
        <v>1417.5</v>
      </c>
      <c r="H126" s="664"/>
      <c r="I126" s="664"/>
      <c r="J126" s="664"/>
      <c r="K126" s="664"/>
      <c r="L126" s="742">
        <v>1437.5</v>
      </c>
      <c r="M126" s="423"/>
      <c r="N126" s="423"/>
      <c r="O126" s="423"/>
      <c r="P126" s="917">
        <f t="shared" si="7"/>
        <v>2369.5</v>
      </c>
      <c r="Q126" s="354">
        <v>60.0</v>
      </c>
      <c r="R126" s="369">
        <v>380.96</v>
      </c>
      <c r="S126" s="365">
        <f t="shared" ref="S126:S127" si="8">R126/Q126</f>
        <v>6.349333333</v>
      </c>
      <c r="T126" s="354">
        <v>5.37</v>
      </c>
      <c r="U126" s="626">
        <f t="shared" ref="U126:U127" si="9">(S126-T126)*Q126</f>
        <v>58.76</v>
      </c>
      <c r="AG126" s="569"/>
    </row>
    <row r="127">
      <c r="A127" s="734">
        <v>41418.0</v>
      </c>
      <c r="B127" s="634" t="s">
        <v>552</v>
      </c>
      <c r="C127" s="634" t="s">
        <v>727</v>
      </c>
      <c r="D127" s="634" t="s">
        <v>1993</v>
      </c>
      <c r="E127" s="522"/>
      <c r="F127" s="635">
        <v>1.9</v>
      </c>
      <c r="G127" s="636"/>
      <c r="H127" s="636"/>
      <c r="I127" s="636"/>
      <c r="J127" s="636"/>
      <c r="K127" s="636"/>
      <c r="L127" s="668" t="s">
        <v>1994</v>
      </c>
      <c r="M127" s="423"/>
      <c r="N127" s="423"/>
      <c r="O127" s="423"/>
      <c r="P127" s="917">
        <f t="shared" si="7"/>
        <v>2371.4</v>
      </c>
      <c r="Q127" s="354">
        <v>60.0</v>
      </c>
      <c r="R127" s="369">
        <v>348.4</v>
      </c>
      <c r="S127" s="365">
        <f t="shared" si="8"/>
        <v>5.806666667</v>
      </c>
      <c r="T127" s="354">
        <v>5.37</v>
      </c>
      <c r="U127" s="626">
        <f t="shared" si="9"/>
        <v>26.2</v>
      </c>
      <c r="AG127" s="569"/>
    </row>
    <row r="128">
      <c r="A128" s="509"/>
      <c r="B128" s="634" t="s">
        <v>727</v>
      </c>
      <c r="C128" s="634" t="s">
        <v>73</v>
      </c>
      <c r="D128" s="509"/>
      <c r="E128" s="522"/>
      <c r="F128" s="635">
        <v>1.2</v>
      </c>
      <c r="G128" s="637">
        <v>2687.5</v>
      </c>
      <c r="H128" s="637">
        <v>50.0</v>
      </c>
      <c r="I128" s="636"/>
      <c r="J128" s="636"/>
      <c r="K128" s="636"/>
      <c r="L128" s="668">
        <v>2737.5</v>
      </c>
      <c r="M128" s="423"/>
      <c r="N128" s="423"/>
      <c r="O128" s="423"/>
      <c r="P128" s="917">
        <f t="shared" si="7"/>
        <v>2372.6</v>
      </c>
      <c r="Q128" s="321"/>
      <c r="R128" s="365"/>
      <c r="S128" s="365"/>
      <c r="T128" s="321"/>
      <c r="U128" s="321"/>
    </row>
    <row r="129">
      <c r="A129" s="716">
        <v>41421.0</v>
      </c>
      <c r="B129" s="617" t="s">
        <v>73</v>
      </c>
      <c r="C129" s="617" t="s">
        <v>652</v>
      </c>
      <c r="D129" s="617" t="s">
        <v>1225</v>
      </c>
      <c r="E129" s="673"/>
      <c r="F129" s="620">
        <v>0.9</v>
      </c>
      <c r="G129" s="621"/>
      <c r="H129" s="621"/>
      <c r="I129" s="621"/>
      <c r="J129" s="621"/>
      <c r="K129" s="621"/>
      <c r="L129" s="621"/>
      <c r="M129" s="423"/>
      <c r="N129" s="423"/>
      <c r="O129" s="423"/>
      <c r="P129" s="917">
        <f t="shared" si="7"/>
        <v>2373.5</v>
      </c>
      <c r="Q129" s="354">
        <v>30.0</v>
      </c>
      <c r="R129" s="369">
        <v>193.5</v>
      </c>
      <c r="S129" s="365">
        <f>R129/Q129</f>
        <v>6.45</v>
      </c>
      <c r="T129" s="354">
        <v>5.37</v>
      </c>
      <c r="U129" s="626">
        <f>(S129-T129)*Q129</f>
        <v>32.4</v>
      </c>
      <c r="AG129" s="569"/>
    </row>
    <row r="130">
      <c r="A130" s="618"/>
      <c r="B130" s="617" t="s">
        <v>652</v>
      </c>
      <c r="C130" s="617" t="s">
        <v>197</v>
      </c>
      <c r="D130" s="617" t="s">
        <v>653</v>
      </c>
      <c r="E130" s="673"/>
      <c r="F130" s="620">
        <v>1.0</v>
      </c>
      <c r="G130" s="621"/>
      <c r="H130" s="621"/>
      <c r="I130" s="621"/>
      <c r="J130" s="618"/>
      <c r="K130" s="621"/>
      <c r="L130" s="622" t="s">
        <v>1995</v>
      </c>
      <c r="M130" s="423"/>
      <c r="N130" s="423"/>
      <c r="O130" s="423"/>
      <c r="P130" s="917">
        <f t="shared" si="7"/>
        <v>2374.5</v>
      </c>
      <c r="Q130" s="321"/>
      <c r="R130" s="365"/>
      <c r="S130" s="365"/>
      <c r="T130" s="321"/>
      <c r="U130" s="321"/>
    </row>
    <row r="131">
      <c r="A131" s="618"/>
      <c r="B131" s="617" t="s">
        <v>197</v>
      </c>
      <c r="C131" s="617" t="s">
        <v>73</v>
      </c>
      <c r="D131" s="618"/>
      <c r="E131" s="673"/>
      <c r="F131" s="620">
        <v>0.2</v>
      </c>
      <c r="G131" s="622">
        <v>1749.0</v>
      </c>
      <c r="H131" s="621"/>
      <c r="I131" s="621"/>
      <c r="J131" s="621"/>
      <c r="K131" s="621"/>
      <c r="L131" s="736">
        <v>1769.0</v>
      </c>
      <c r="M131" s="423"/>
      <c r="N131" s="423"/>
      <c r="O131" s="423"/>
      <c r="P131" s="917">
        <f t="shared" si="7"/>
        <v>2374.7</v>
      </c>
      <c r="Q131" s="321"/>
      <c r="R131" s="365"/>
      <c r="S131" s="365"/>
      <c r="T131" s="321"/>
      <c r="U131" s="321"/>
    </row>
    <row r="132">
      <c r="A132" s="922" t="s">
        <v>1996</v>
      </c>
      <c r="B132" s="604"/>
      <c r="C132" s="604"/>
      <c r="D132" s="735">
        <v>34.8</v>
      </c>
      <c r="E132" s="915"/>
      <c r="F132" s="606"/>
      <c r="G132" s="607"/>
      <c r="H132" s="607"/>
      <c r="I132" s="607"/>
      <c r="J132" s="607"/>
      <c r="K132" s="607"/>
      <c r="L132" s="607"/>
      <c r="M132" s="915"/>
      <c r="N132" s="915"/>
      <c r="O132" s="915"/>
      <c r="P132" s="917">
        <f t="shared" si="7"/>
        <v>2374.7</v>
      </c>
      <c r="Q132" s="321"/>
      <c r="R132" s="365"/>
      <c r="S132" s="365"/>
      <c r="T132" s="321"/>
      <c r="U132" s="321"/>
    </row>
    <row r="133">
      <c r="A133" s="359">
        <v>41428.0</v>
      </c>
      <c r="B133" s="354" t="s">
        <v>73</v>
      </c>
      <c r="C133" s="354" t="s">
        <v>593</v>
      </c>
      <c r="D133" s="354" t="s">
        <v>1222</v>
      </c>
      <c r="E133" s="423"/>
      <c r="F133" s="596">
        <v>0.5</v>
      </c>
      <c r="G133" s="365"/>
      <c r="H133" s="365"/>
      <c r="I133" s="365"/>
      <c r="J133" s="365"/>
      <c r="K133" s="365"/>
      <c r="L133" s="365"/>
      <c r="M133" s="595" t="s">
        <v>1222</v>
      </c>
      <c r="N133" s="595">
        <v>325.0</v>
      </c>
      <c r="O133" s="423"/>
      <c r="P133" s="917">
        <f t="shared" si="7"/>
        <v>2375.2</v>
      </c>
      <c r="Q133" s="321"/>
      <c r="R133" s="365"/>
      <c r="S133" s="365"/>
      <c r="T133" s="321"/>
      <c r="U133" s="321"/>
    </row>
    <row r="134">
      <c r="A134" s="321"/>
      <c r="B134" s="354" t="s">
        <v>593</v>
      </c>
      <c r="C134" s="354" t="s">
        <v>590</v>
      </c>
      <c r="D134" s="373" t="s">
        <v>1997</v>
      </c>
      <c r="E134" s="423"/>
      <c r="F134" s="596">
        <v>1.1</v>
      </c>
      <c r="G134" s="365"/>
      <c r="H134" s="365"/>
      <c r="I134" s="365"/>
      <c r="J134" s="365"/>
      <c r="K134" s="365"/>
      <c r="L134" s="926"/>
      <c r="M134" s="423"/>
      <c r="N134" s="423"/>
      <c r="O134" s="423"/>
      <c r="P134" s="917">
        <f t="shared" si="7"/>
        <v>2376.3</v>
      </c>
      <c r="Q134" s="321"/>
      <c r="R134" s="365"/>
      <c r="S134" s="365"/>
      <c r="T134" s="321"/>
      <c r="U134" s="321"/>
    </row>
    <row r="135">
      <c r="A135" s="321"/>
      <c r="B135" s="354" t="s">
        <v>590</v>
      </c>
      <c r="C135" s="354" t="s">
        <v>565</v>
      </c>
      <c r="D135" s="321"/>
      <c r="E135" s="423"/>
      <c r="F135" s="596">
        <v>0.8</v>
      </c>
      <c r="G135" s="369">
        <v>1740.0</v>
      </c>
      <c r="H135" s="365"/>
      <c r="I135" s="365"/>
      <c r="J135" s="369">
        <v>25.0</v>
      </c>
      <c r="K135" s="365"/>
      <c r="L135" s="369" t="s">
        <v>1998</v>
      </c>
      <c r="M135" s="423"/>
      <c r="N135" s="423"/>
      <c r="O135" s="423"/>
      <c r="P135" s="917">
        <f t="shared" si="7"/>
        <v>2377.1</v>
      </c>
      <c r="Q135" s="321"/>
      <c r="R135" s="365"/>
      <c r="S135" s="365"/>
      <c r="T135" s="321"/>
      <c r="U135" s="321"/>
    </row>
    <row r="136">
      <c r="A136" s="716">
        <v>41428.0</v>
      </c>
      <c r="B136" s="617" t="s">
        <v>565</v>
      </c>
      <c r="C136" s="617" t="s">
        <v>727</v>
      </c>
      <c r="D136" s="617" t="s">
        <v>1222</v>
      </c>
      <c r="E136" s="673"/>
      <c r="F136" s="620">
        <v>1.4</v>
      </c>
      <c r="G136" s="621"/>
      <c r="H136" s="621"/>
      <c r="I136" s="621"/>
      <c r="J136" s="621"/>
      <c r="K136" s="621"/>
      <c r="L136" s="622" t="s">
        <v>1999</v>
      </c>
      <c r="M136" s="639" t="s">
        <v>1222</v>
      </c>
      <c r="N136" s="639">
        <v>325.0</v>
      </c>
      <c r="O136" s="423"/>
      <c r="P136" s="917">
        <f t="shared" si="7"/>
        <v>2378.5</v>
      </c>
      <c r="Q136" s="354">
        <v>45.0</v>
      </c>
      <c r="R136" s="369">
        <v>288.0</v>
      </c>
      <c r="S136" s="365">
        <f>R136/Q136</f>
        <v>6.4</v>
      </c>
      <c r="T136" s="354">
        <v>5.37</v>
      </c>
      <c r="U136" s="626">
        <f>(S136-T136)*Q136</f>
        <v>46.35</v>
      </c>
      <c r="AG136" s="569"/>
    </row>
    <row r="137">
      <c r="A137" s="618"/>
      <c r="B137" s="617" t="s">
        <v>727</v>
      </c>
      <c r="C137" s="617" t="s">
        <v>73</v>
      </c>
      <c r="D137" s="617" t="s">
        <v>547</v>
      </c>
      <c r="E137" s="673"/>
      <c r="F137" s="620">
        <v>1.3</v>
      </c>
      <c r="G137" s="622">
        <v>2250.0</v>
      </c>
      <c r="H137" s="622">
        <v>50.0</v>
      </c>
      <c r="I137" s="621"/>
      <c r="J137" s="622">
        <v>7.0</v>
      </c>
      <c r="K137" s="621"/>
      <c r="L137" s="622">
        <v>2307.0</v>
      </c>
      <c r="M137" s="423"/>
      <c r="N137" s="423"/>
      <c r="O137" s="423"/>
      <c r="P137" s="917">
        <f t="shared" si="7"/>
        <v>2379.8</v>
      </c>
      <c r="Q137" s="321"/>
      <c r="R137" s="365"/>
      <c r="S137" s="365"/>
      <c r="T137" s="321"/>
      <c r="U137" s="321"/>
    </row>
    <row r="138">
      <c r="A138" s="359">
        <v>41429.0</v>
      </c>
      <c r="B138" s="354" t="s">
        <v>73</v>
      </c>
      <c r="C138" s="354" t="s">
        <v>590</v>
      </c>
      <c r="D138" s="354" t="s">
        <v>1222</v>
      </c>
      <c r="E138" s="423"/>
      <c r="F138" s="596">
        <v>0.8</v>
      </c>
      <c r="G138" s="365"/>
      <c r="H138" s="365"/>
      <c r="I138" s="365"/>
      <c r="J138" s="365"/>
      <c r="K138" s="365"/>
      <c r="L138" s="365"/>
      <c r="M138" s="595" t="s">
        <v>1222</v>
      </c>
      <c r="N138" s="595">
        <v>325.0</v>
      </c>
      <c r="O138" s="423"/>
      <c r="P138" s="917">
        <f t="shared" si="7"/>
        <v>2380.6</v>
      </c>
      <c r="Q138" s="321"/>
      <c r="R138" s="365"/>
      <c r="S138" s="365"/>
      <c r="T138" s="321"/>
      <c r="U138" s="321"/>
    </row>
    <row r="139">
      <c r="A139" s="321"/>
      <c r="B139" s="354" t="s">
        <v>590</v>
      </c>
      <c r="C139" s="354" t="s">
        <v>593</v>
      </c>
      <c r="D139" s="354" t="s">
        <v>2000</v>
      </c>
      <c r="E139" s="423"/>
      <c r="F139" s="596">
        <v>1.1</v>
      </c>
      <c r="G139" s="365"/>
      <c r="H139" s="365"/>
      <c r="I139" s="365"/>
      <c r="J139" s="365"/>
      <c r="K139" s="365"/>
      <c r="L139" s="615" t="s">
        <v>2001</v>
      </c>
      <c r="M139" s="423"/>
      <c r="N139" s="423"/>
      <c r="O139" s="423"/>
      <c r="P139" s="917">
        <f t="shared" si="7"/>
        <v>2381.7</v>
      </c>
      <c r="Q139" s="321"/>
      <c r="R139" s="365"/>
      <c r="S139" s="365"/>
      <c r="T139" s="321"/>
      <c r="U139" s="321"/>
    </row>
    <row r="140">
      <c r="A140" s="321"/>
      <c r="B140" s="354" t="s">
        <v>593</v>
      </c>
      <c r="C140" s="354" t="s">
        <v>73</v>
      </c>
      <c r="E140" s="423"/>
      <c r="F140" s="596">
        <v>0.5</v>
      </c>
      <c r="G140" s="369">
        <v>1740.0</v>
      </c>
      <c r="H140" s="365"/>
      <c r="I140" s="365"/>
      <c r="J140" s="369">
        <v>25.0</v>
      </c>
      <c r="K140" s="365"/>
      <c r="L140" s="615">
        <v>3530.0</v>
      </c>
      <c r="M140" s="423"/>
      <c r="N140" s="423"/>
      <c r="O140" s="423"/>
      <c r="P140" s="917">
        <f t="shared" si="7"/>
        <v>2382.2</v>
      </c>
      <c r="Q140" s="321"/>
      <c r="R140" s="365"/>
      <c r="S140" s="365"/>
      <c r="T140" s="321"/>
      <c r="U140" s="321"/>
    </row>
    <row r="141">
      <c r="A141" s="716">
        <v>41435.0</v>
      </c>
      <c r="B141" s="617" t="s">
        <v>73</v>
      </c>
      <c r="C141" s="617" t="s">
        <v>559</v>
      </c>
      <c r="D141" s="617" t="s">
        <v>2002</v>
      </c>
      <c r="E141" s="673"/>
      <c r="F141" s="620">
        <v>2.2</v>
      </c>
      <c r="G141" s="621"/>
      <c r="H141" s="621"/>
      <c r="I141" s="621"/>
      <c r="J141" s="621"/>
      <c r="K141" s="621"/>
      <c r="L141" s="621"/>
      <c r="M141" s="423"/>
      <c r="N141" s="423"/>
      <c r="O141" s="423"/>
      <c r="P141" s="917">
        <f t="shared" si="7"/>
        <v>2384.4</v>
      </c>
      <c r="Q141" s="354">
        <v>30.0</v>
      </c>
      <c r="R141" s="369">
        <v>204.55</v>
      </c>
      <c r="S141" s="365">
        <f>R141/Q141</f>
        <v>6.818333333</v>
      </c>
      <c r="T141" s="354">
        <v>5.37</v>
      </c>
      <c r="U141" s="626">
        <f>(S141-T141)*Q141</f>
        <v>43.45</v>
      </c>
      <c r="AG141" s="569"/>
    </row>
    <row r="142">
      <c r="A142" s="618"/>
      <c r="B142" s="617" t="s">
        <v>559</v>
      </c>
      <c r="C142" s="617" t="s">
        <v>565</v>
      </c>
      <c r="D142" s="618"/>
      <c r="E142" s="673"/>
      <c r="F142" s="620">
        <v>1.5</v>
      </c>
      <c r="G142" s="621"/>
      <c r="H142" s="621"/>
      <c r="I142" s="621"/>
      <c r="J142" s="621"/>
      <c r="K142" s="621"/>
      <c r="L142" s="736" t="s">
        <v>2003</v>
      </c>
      <c r="M142" s="423"/>
      <c r="N142" s="423"/>
      <c r="O142" s="423"/>
      <c r="P142" s="917">
        <f t="shared" si="7"/>
        <v>2385.9</v>
      </c>
      <c r="Q142" s="321"/>
      <c r="R142" s="365"/>
      <c r="S142" s="365"/>
      <c r="T142" s="321"/>
      <c r="U142" s="321"/>
    </row>
    <row r="143">
      <c r="A143" s="618"/>
      <c r="B143" s="617" t="s">
        <v>565</v>
      </c>
      <c r="C143" s="617" t="s">
        <v>73</v>
      </c>
      <c r="D143" s="618"/>
      <c r="E143" s="673"/>
      <c r="F143" s="620">
        <v>0.4</v>
      </c>
      <c r="G143" s="622">
        <v>2692.5</v>
      </c>
      <c r="H143" s="622">
        <v>50.0</v>
      </c>
      <c r="I143" s="622">
        <v>120.0</v>
      </c>
      <c r="J143" s="621"/>
      <c r="K143" s="621"/>
      <c r="L143" s="736">
        <v>2862.5</v>
      </c>
      <c r="M143" s="423"/>
      <c r="N143" s="423"/>
      <c r="O143" s="423"/>
      <c r="P143" s="917">
        <f t="shared" si="7"/>
        <v>2386.3</v>
      </c>
      <c r="Q143" s="321"/>
      <c r="R143" s="365"/>
      <c r="S143" s="365"/>
      <c r="T143" s="321"/>
      <c r="U143" s="321"/>
    </row>
    <row r="144">
      <c r="A144" s="359">
        <v>41436.0</v>
      </c>
      <c r="B144" s="354" t="s">
        <v>73</v>
      </c>
      <c r="C144" s="354" t="s">
        <v>593</v>
      </c>
      <c r="D144" s="354" t="s">
        <v>1225</v>
      </c>
      <c r="E144" s="423"/>
      <c r="F144" s="596">
        <v>0.7</v>
      </c>
      <c r="G144" s="365"/>
      <c r="H144" s="365"/>
      <c r="I144" s="365"/>
      <c r="J144" s="365"/>
      <c r="K144" s="365"/>
      <c r="L144" s="365"/>
      <c r="M144" s="423"/>
      <c r="N144" s="423"/>
      <c r="O144" s="423"/>
      <c r="P144" s="917">
        <f t="shared" si="7"/>
        <v>2387</v>
      </c>
      <c r="Q144" s="321"/>
      <c r="R144" s="365"/>
      <c r="S144" s="365"/>
      <c r="T144" s="321"/>
      <c r="U144" s="321"/>
    </row>
    <row r="145">
      <c r="A145" s="321"/>
      <c r="B145" s="354" t="s">
        <v>593</v>
      </c>
      <c r="C145" s="354" t="s">
        <v>197</v>
      </c>
      <c r="D145" s="354" t="s">
        <v>1694</v>
      </c>
      <c r="E145" s="423"/>
      <c r="F145" s="596">
        <v>0.6</v>
      </c>
      <c r="G145" s="365"/>
      <c r="H145" s="365"/>
      <c r="I145" s="365"/>
      <c r="J145" s="365"/>
      <c r="K145" s="365"/>
      <c r="L145" s="737"/>
      <c r="M145" s="423"/>
      <c r="N145" s="423"/>
      <c r="O145" s="423"/>
      <c r="P145" s="917">
        <f t="shared" si="7"/>
        <v>2387.6</v>
      </c>
      <c r="Q145" s="321"/>
      <c r="R145" s="365"/>
      <c r="S145" s="365"/>
      <c r="T145" s="321"/>
      <c r="U145" s="321"/>
    </row>
    <row r="146">
      <c r="A146" s="321"/>
      <c r="B146" s="354" t="s">
        <v>197</v>
      </c>
      <c r="C146" s="354" t="s">
        <v>593</v>
      </c>
      <c r="D146" s="321"/>
      <c r="E146" s="423"/>
      <c r="F146" s="596">
        <v>0.3</v>
      </c>
      <c r="G146" s="365"/>
      <c r="H146" s="365"/>
      <c r="I146" s="365"/>
      <c r="J146" s="365"/>
      <c r="K146" s="365"/>
      <c r="L146" s="615" t="s">
        <v>2004</v>
      </c>
      <c r="M146" s="423"/>
      <c r="N146" s="423"/>
      <c r="O146" s="423"/>
      <c r="P146" s="917">
        <f t="shared" si="7"/>
        <v>2387.9</v>
      </c>
      <c r="Q146" s="321"/>
      <c r="R146" s="365"/>
      <c r="S146" s="365"/>
      <c r="T146" s="321"/>
      <c r="U146" s="321"/>
    </row>
    <row r="147">
      <c r="A147" s="321"/>
      <c r="B147" s="354" t="s">
        <v>593</v>
      </c>
      <c r="C147" s="354" t="s">
        <v>73</v>
      </c>
      <c r="D147" s="321"/>
      <c r="E147" s="423"/>
      <c r="F147" s="596">
        <v>0.3</v>
      </c>
      <c r="G147" s="369">
        <v>1697.5</v>
      </c>
      <c r="H147" s="365"/>
      <c r="I147" s="369">
        <v>120.0</v>
      </c>
      <c r="J147" s="365"/>
      <c r="K147" s="365"/>
      <c r="L147" s="615">
        <v>1817.5</v>
      </c>
      <c r="M147" s="423"/>
      <c r="N147" s="423"/>
      <c r="O147" s="423"/>
      <c r="P147" s="917">
        <f t="shared" si="7"/>
        <v>2388.2</v>
      </c>
      <c r="Q147" s="321"/>
      <c r="R147" s="365"/>
      <c r="S147" s="365"/>
      <c r="T147" s="321"/>
      <c r="U147" s="321"/>
    </row>
    <row r="148">
      <c r="A148" s="716">
        <v>41437.0</v>
      </c>
      <c r="B148" s="617" t="s">
        <v>73</v>
      </c>
      <c r="C148" s="617" t="s">
        <v>551</v>
      </c>
      <c r="D148" s="617" t="s">
        <v>2005</v>
      </c>
      <c r="E148" s="673"/>
      <c r="F148" s="620">
        <v>0.7</v>
      </c>
      <c r="G148" s="621"/>
      <c r="H148" s="621"/>
      <c r="I148" s="621"/>
      <c r="J148" s="622">
        <v>25.0</v>
      </c>
      <c r="K148" s="622" t="s">
        <v>2006</v>
      </c>
      <c r="L148" s="621"/>
      <c r="M148" s="423"/>
      <c r="N148" s="423"/>
      <c r="O148" s="423"/>
      <c r="P148" s="917">
        <f t="shared" si="7"/>
        <v>2388.9</v>
      </c>
      <c r="Q148" s="321"/>
      <c r="R148" s="365"/>
      <c r="S148" s="365"/>
      <c r="T148" s="321"/>
      <c r="U148" s="321"/>
    </row>
    <row r="149">
      <c r="A149" s="618"/>
      <c r="B149" s="617" t="s">
        <v>551</v>
      </c>
      <c r="C149" s="617" t="s">
        <v>2007</v>
      </c>
      <c r="D149" s="617" t="s">
        <v>2008</v>
      </c>
      <c r="E149" s="673"/>
      <c r="F149" s="620">
        <v>1.2</v>
      </c>
      <c r="G149" s="621"/>
      <c r="H149" s="621"/>
      <c r="I149" s="621"/>
      <c r="J149" s="631"/>
      <c r="K149" s="621"/>
      <c r="L149" s="622" t="s">
        <v>2009</v>
      </c>
      <c r="M149" s="423"/>
      <c r="N149" s="423"/>
      <c r="O149" s="423"/>
      <c r="P149" s="917">
        <f t="shared" si="7"/>
        <v>2390.1</v>
      </c>
      <c r="Q149" s="321"/>
      <c r="R149" s="365"/>
      <c r="S149" s="365"/>
      <c r="T149" s="321"/>
      <c r="U149" s="321"/>
    </row>
    <row r="150">
      <c r="A150" s="618"/>
      <c r="B150" s="617" t="s">
        <v>2007</v>
      </c>
      <c r="C150" s="617" t="s">
        <v>593</v>
      </c>
      <c r="D150" s="618"/>
      <c r="E150" s="673"/>
      <c r="F150" s="620">
        <v>0.5</v>
      </c>
      <c r="G150" s="622">
        <v>1915.0</v>
      </c>
      <c r="H150" s="621"/>
      <c r="I150" s="621"/>
      <c r="J150" s="621"/>
      <c r="K150" s="621"/>
      <c r="L150" s="622">
        <v>1915.0</v>
      </c>
      <c r="M150" s="423"/>
      <c r="N150" s="423"/>
      <c r="O150" s="423"/>
      <c r="P150" s="917">
        <f t="shared" si="7"/>
        <v>2390.6</v>
      </c>
      <c r="Q150" s="354">
        <v>60.0</v>
      </c>
      <c r="R150" s="369">
        <v>355.48</v>
      </c>
      <c r="S150" s="365">
        <f>R150/Q150</f>
        <v>5.924666667</v>
      </c>
      <c r="T150" s="354">
        <v>5.37</v>
      </c>
      <c r="U150" s="626">
        <f>(S150-T150)*Q150</f>
        <v>33.28</v>
      </c>
      <c r="AG150" s="569"/>
    </row>
    <row r="151">
      <c r="A151" s="734">
        <v>41437.0</v>
      </c>
      <c r="B151" s="634" t="s">
        <v>593</v>
      </c>
      <c r="C151" s="634" t="s">
        <v>1693</v>
      </c>
      <c r="D151" s="634" t="s">
        <v>2010</v>
      </c>
      <c r="E151" s="522"/>
      <c r="F151" s="635">
        <v>0.9</v>
      </c>
      <c r="G151" s="636"/>
      <c r="H151" s="636"/>
      <c r="I151" s="636"/>
      <c r="J151" s="637">
        <v>30.0</v>
      </c>
      <c r="K151" s="637" t="s">
        <v>2006</v>
      </c>
      <c r="L151" s="636"/>
      <c r="M151" s="423"/>
      <c r="N151" s="423"/>
      <c r="O151" s="423"/>
      <c r="P151" s="917">
        <f t="shared" si="7"/>
        <v>2391.5</v>
      </c>
      <c r="Q151" s="321"/>
      <c r="R151" s="365"/>
      <c r="S151" s="365"/>
      <c r="T151" s="321"/>
      <c r="U151" s="321"/>
    </row>
    <row r="152">
      <c r="A152" s="509"/>
      <c r="B152" s="634" t="s">
        <v>1693</v>
      </c>
      <c r="C152" s="634" t="s">
        <v>593</v>
      </c>
      <c r="D152" s="509"/>
      <c r="E152" s="522"/>
      <c r="F152" s="635">
        <v>1.3</v>
      </c>
      <c r="G152" s="636"/>
      <c r="H152" s="636"/>
      <c r="I152" s="636"/>
      <c r="J152" s="636"/>
      <c r="K152" s="636"/>
      <c r="L152" s="668" t="s">
        <v>2011</v>
      </c>
      <c r="M152" s="423"/>
      <c r="N152" s="423"/>
      <c r="O152" s="423"/>
      <c r="P152" s="917">
        <f t="shared" si="7"/>
        <v>2392.8</v>
      </c>
      <c r="Q152" s="321"/>
      <c r="R152" s="365"/>
      <c r="S152" s="365"/>
      <c r="T152" s="321"/>
      <c r="U152" s="321"/>
    </row>
    <row r="153">
      <c r="A153" s="509"/>
      <c r="B153" s="634" t="s">
        <v>593</v>
      </c>
      <c r="C153" s="634" t="s">
        <v>73</v>
      </c>
      <c r="D153" s="509"/>
      <c r="E153" s="522"/>
      <c r="F153" s="635">
        <v>0.7</v>
      </c>
      <c r="G153" s="637">
        <v>2775.0</v>
      </c>
      <c r="H153" s="636"/>
      <c r="I153" s="637">
        <v>120.0</v>
      </c>
      <c r="J153" s="636"/>
      <c r="K153" s="636"/>
      <c r="L153" s="668">
        <v>2925.0</v>
      </c>
      <c r="M153" s="423"/>
      <c r="N153" s="423"/>
      <c r="O153" s="423"/>
      <c r="P153" s="917">
        <f t="shared" si="7"/>
        <v>2393.5</v>
      </c>
      <c r="Q153" s="321"/>
      <c r="R153" s="365"/>
      <c r="S153" s="365"/>
      <c r="T153" s="321"/>
      <c r="U153" s="321"/>
    </row>
    <row r="154">
      <c r="A154" s="716">
        <v>41439.0</v>
      </c>
      <c r="B154" s="617" t="s">
        <v>73</v>
      </c>
      <c r="C154" s="617" t="s">
        <v>550</v>
      </c>
      <c r="D154" s="617" t="s">
        <v>2012</v>
      </c>
      <c r="E154" s="673"/>
      <c r="F154" s="620">
        <v>0.7</v>
      </c>
      <c r="G154" s="621"/>
      <c r="H154" s="621"/>
      <c r="I154" s="621"/>
      <c r="J154" s="622">
        <v>25.0</v>
      </c>
      <c r="K154" s="621"/>
      <c r="L154" s="621"/>
      <c r="M154" s="423"/>
      <c r="N154" s="423"/>
      <c r="O154" s="423"/>
      <c r="P154" s="917">
        <f t="shared" si="7"/>
        <v>2394.2</v>
      </c>
      <c r="Q154" s="321"/>
      <c r="R154" s="365"/>
      <c r="S154" s="365"/>
      <c r="T154" s="321"/>
      <c r="U154" s="321"/>
    </row>
    <row r="155">
      <c r="A155" s="618"/>
      <c r="B155" s="617" t="s">
        <v>550</v>
      </c>
      <c r="C155" s="617" t="s">
        <v>767</v>
      </c>
      <c r="D155" s="617" t="s">
        <v>2013</v>
      </c>
      <c r="E155" s="673"/>
      <c r="F155" s="620">
        <v>0.4</v>
      </c>
      <c r="G155" s="621"/>
      <c r="H155" s="621"/>
      <c r="I155" s="621"/>
      <c r="J155" s="621"/>
      <c r="K155" s="621"/>
      <c r="L155" s="622" t="s">
        <v>2014</v>
      </c>
      <c r="M155" s="423"/>
      <c r="N155" s="423"/>
      <c r="O155" s="423"/>
      <c r="P155" s="917">
        <f t="shared" si="7"/>
        <v>2394.6</v>
      </c>
      <c r="Q155" s="321"/>
      <c r="R155" s="365"/>
      <c r="S155" s="365"/>
      <c r="T155" s="321"/>
      <c r="U155" s="321"/>
    </row>
    <row r="156">
      <c r="A156" s="618"/>
      <c r="B156" s="617" t="s">
        <v>767</v>
      </c>
      <c r="C156" s="617" t="s">
        <v>73</v>
      </c>
      <c r="D156" s="618"/>
      <c r="E156" s="673"/>
      <c r="F156" s="620">
        <v>0.8</v>
      </c>
      <c r="G156" s="622">
        <v>1305.0</v>
      </c>
      <c r="H156" s="621"/>
      <c r="I156" s="621"/>
      <c r="J156" s="621"/>
      <c r="K156" s="621"/>
      <c r="L156" s="621"/>
      <c r="M156" s="423"/>
      <c r="N156" s="423"/>
      <c r="O156" s="423"/>
      <c r="P156" s="917">
        <f t="shared" si="7"/>
        <v>2395.4</v>
      </c>
      <c r="Q156" s="321"/>
      <c r="R156" s="365"/>
      <c r="S156" s="365"/>
      <c r="T156" s="321"/>
      <c r="U156" s="321"/>
    </row>
    <row r="157">
      <c r="A157" s="359">
        <v>41439.0</v>
      </c>
      <c r="B157" s="354" t="s">
        <v>73</v>
      </c>
      <c r="C157" s="354" t="s">
        <v>524</v>
      </c>
      <c r="D157" s="354" t="s">
        <v>2015</v>
      </c>
      <c r="E157" s="423"/>
      <c r="F157" s="596">
        <v>0.3</v>
      </c>
      <c r="G157" s="365"/>
      <c r="H157" s="365"/>
      <c r="I157" s="365"/>
      <c r="J157" s="365"/>
      <c r="K157" s="365"/>
      <c r="L157" s="737"/>
      <c r="M157" s="595" t="s">
        <v>1222</v>
      </c>
      <c r="N157" s="595">
        <v>325.0</v>
      </c>
      <c r="O157" s="423"/>
      <c r="P157" s="917">
        <f t="shared" si="7"/>
        <v>2395.7</v>
      </c>
      <c r="Q157" s="321"/>
      <c r="R157" s="365"/>
      <c r="S157" s="365"/>
      <c r="T157" s="321"/>
      <c r="U157" s="321"/>
    </row>
    <row r="158">
      <c r="A158" s="321"/>
      <c r="B158" s="354" t="s">
        <v>524</v>
      </c>
      <c r="C158" s="354" t="s">
        <v>550</v>
      </c>
      <c r="D158" s="321"/>
      <c r="E158" s="423"/>
      <c r="F158" s="596">
        <v>0.7</v>
      </c>
      <c r="G158" s="365"/>
      <c r="H158" s="365"/>
      <c r="I158" s="365"/>
      <c r="J158" s="369">
        <v>25.0</v>
      </c>
      <c r="K158" s="369" t="s">
        <v>2006</v>
      </c>
      <c r="L158" s="615" t="s">
        <v>2016</v>
      </c>
      <c r="M158" s="423"/>
      <c r="N158" s="423"/>
      <c r="O158" s="423"/>
      <c r="P158" s="917">
        <f t="shared" si="7"/>
        <v>2396.4</v>
      </c>
      <c r="Q158" s="321"/>
      <c r="R158" s="365"/>
      <c r="S158" s="365"/>
      <c r="T158" s="321"/>
      <c r="U158" s="321"/>
    </row>
    <row r="159">
      <c r="A159" s="321"/>
      <c r="B159" s="354" t="s">
        <v>550</v>
      </c>
      <c r="C159" s="354" t="s">
        <v>73</v>
      </c>
      <c r="D159" s="321"/>
      <c r="E159" s="423"/>
      <c r="F159" s="596">
        <v>0.8</v>
      </c>
      <c r="G159" s="369">
        <v>1450.0</v>
      </c>
      <c r="H159" s="365"/>
      <c r="I159" s="365"/>
      <c r="J159" s="369">
        <v>50.0</v>
      </c>
      <c r="K159" s="365"/>
      <c r="L159" s="741">
        <v>1525.0</v>
      </c>
      <c r="M159" s="423"/>
      <c r="N159" s="423"/>
      <c r="O159" s="423"/>
      <c r="P159" s="917">
        <f t="shared" si="7"/>
        <v>2397.2</v>
      </c>
      <c r="Q159" s="321"/>
      <c r="R159" s="365"/>
      <c r="S159" s="365"/>
      <c r="T159" s="321"/>
      <c r="U159" s="321"/>
    </row>
    <row r="160">
      <c r="A160" s="716">
        <v>41441.0</v>
      </c>
      <c r="B160" s="617" t="s">
        <v>73</v>
      </c>
      <c r="C160" s="617" t="s">
        <v>550</v>
      </c>
      <c r="D160" s="617" t="s">
        <v>2017</v>
      </c>
      <c r="E160" s="673"/>
      <c r="F160" s="620">
        <v>0.7</v>
      </c>
      <c r="G160" s="621"/>
      <c r="H160" s="621"/>
      <c r="I160" s="621"/>
      <c r="J160" s="622">
        <v>3.55</v>
      </c>
      <c r="K160" s="622" t="s">
        <v>2018</v>
      </c>
      <c r="L160" s="736" t="s">
        <v>2019</v>
      </c>
      <c r="M160" s="595" t="s">
        <v>1222</v>
      </c>
      <c r="N160" s="595">
        <v>325.0</v>
      </c>
      <c r="O160" s="423"/>
      <c r="P160" s="917">
        <f t="shared" si="7"/>
        <v>2397.9</v>
      </c>
      <c r="Q160" s="321"/>
      <c r="R160" s="365"/>
      <c r="S160" s="365"/>
      <c r="T160" s="321"/>
      <c r="U160" s="321"/>
    </row>
    <row r="161">
      <c r="A161" s="618"/>
      <c r="B161" s="617" t="s">
        <v>550</v>
      </c>
      <c r="C161" s="617" t="s">
        <v>73</v>
      </c>
      <c r="D161" s="618"/>
      <c r="E161" s="673"/>
      <c r="F161" s="620">
        <v>0.8</v>
      </c>
      <c r="G161" s="621"/>
      <c r="H161" s="621"/>
      <c r="I161" s="621"/>
      <c r="J161" s="621"/>
      <c r="K161" s="621"/>
      <c r="L161" s="736">
        <v>2900.0</v>
      </c>
      <c r="M161" s="423"/>
      <c r="N161" s="423"/>
      <c r="O161" s="423"/>
      <c r="P161" s="917">
        <f t="shared" si="7"/>
        <v>2398.7</v>
      </c>
      <c r="Q161" s="321"/>
      <c r="R161" s="365"/>
      <c r="S161" s="365"/>
      <c r="T161" s="321"/>
      <c r="U161" s="321"/>
    </row>
    <row r="162">
      <c r="A162" s="359">
        <v>41443.0</v>
      </c>
      <c r="B162" s="354" t="s">
        <v>73</v>
      </c>
      <c r="C162" s="354" t="s">
        <v>73</v>
      </c>
      <c r="D162" s="354" t="s">
        <v>2020</v>
      </c>
      <c r="E162" s="596">
        <v>0.6</v>
      </c>
      <c r="F162" s="611"/>
      <c r="G162" s="365"/>
      <c r="H162" s="365"/>
      <c r="I162" s="365"/>
      <c r="J162" s="365"/>
      <c r="K162" s="365"/>
      <c r="L162" s="365"/>
      <c r="M162" s="423"/>
      <c r="N162" s="423"/>
      <c r="O162" s="423"/>
      <c r="P162" s="917">
        <f t="shared" si="7"/>
        <v>2399.3</v>
      </c>
      <c r="Q162" s="321"/>
      <c r="R162" s="365"/>
      <c r="S162" s="365"/>
      <c r="T162" s="321"/>
      <c r="U162" s="321"/>
    </row>
    <row r="163">
      <c r="A163" s="359">
        <v>41444.0</v>
      </c>
      <c r="B163" s="354" t="s">
        <v>73</v>
      </c>
      <c r="C163" s="354" t="s">
        <v>73</v>
      </c>
      <c r="D163" s="354" t="s">
        <v>2021</v>
      </c>
      <c r="E163" s="596">
        <v>0.7</v>
      </c>
      <c r="F163" s="611"/>
      <c r="G163" s="365"/>
      <c r="H163" s="365"/>
      <c r="I163" s="365"/>
      <c r="J163" s="365"/>
      <c r="K163" s="365"/>
      <c r="L163" s="365"/>
      <c r="M163" s="423"/>
      <c r="N163" s="423"/>
      <c r="O163" s="423"/>
      <c r="P163" s="917">
        <f t="shared" si="7"/>
        <v>2400</v>
      </c>
      <c r="Q163" s="321"/>
      <c r="R163" s="365"/>
      <c r="S163" s="365"/>
      <c r="T163" s="321"/>
      <c r="U163" s="321"/>
    </row>
    <row r="164">
      <c r="A164" s="359">
        <v>41445.0</v>
      </c>
      <c r="B164" s="354" t="s">
        <v>73</v>
      </c>
      <c r="C164" s="354" t="s">
        <v>73</v>
      </c>
      <c r="D164" s="354" t="s">
        <v>2020</v>
      </c>
      <c r="E164" s="596">
        <v>1.3</v>
      </c>
      <c r="F164" s="611"/>
      <c r="G164" s="365"/>
      <c r="H164" s="365"/>
      <c r="I164" s="365"/>
      <c r="J164" s="365"/>
      <c r="K164" s="365"/>
      <c r="L164" s="365"/>
      <c r="M164" s="423"/>
      <c r="N164" s="423"/>
      <c r="O164" s="423"/>
      <c r="P164" s="917">
        <f t="shared" si="7"/>
        <v>2401.3</v>
      </c>
      <c r="Q164" s="321"/>
      <c r="R164" s="365"/>
      <c r="S164" s="365"/>
      <c r="T164" s="321"/>
      <c r="U164" s="321"/>
    </row>
    <row r="165">
      <c r="A165" s="359">
        <v>41446.0</v>
      </c>
      <c r="B165" s="354" t="s">
        <v>73</v>
      </c>
      <c r="C165" s="354" t="s">
        <v>73</v>
      </c>
      <c r="D165" s="354" t="s">
        <v>2020</v>
      </c>
      <c r="E165" s="596">
        <v>0.5</v>
      </c>
      <c r="F165" s="611"/>
      <c r="G165" s="321"/>
      <c r="H165" s="365"/>
      <c r="I165" s="365"/>
      <c r="J165" s="365"/>
      <c r="K165" s="365"/>
      <c r="L165" s="369" t="s">
        <v>745</v>
      </c>
      <c r="M165" s="423"/>
      <c r="N165" s="423"/>
      <c r="O165" s="423"/>
      <c r="P165" s="917">
        <f t="shared" si="7"/>
        <v>2401.8</v>
      </c>
      <c r="Q165" s="321"/>
      <c r="R165" s="365"/>
      <c r="S165" s="365"/>
      <c r="T165" s="321"/>
      <c r="U165" s="321"/>
    </row>
    <row r="166">
      <c r="A166" s="716">
        <v>41448.0</v>
      </c>
      <c r="B166" s="617" t="s">
        <v>73</v>
      </c>
      <c r="C166" s="617" t="s">
        <v>2022</v>
      </c>
      <c r="D166" s="617" t="s">
        <v>2005</v>
      </c>
      <c r="E166" s="673"/>
      <c r="F166" s="620">
        <v>1.3</v>
      </c>
      <c r="G166" s="621"/>
      <c r="H166" s="621"/>
      <c r="I166" s="621"/>
      <c r="J166" s="621"/>
      <c r="K166" s="621"/>
      <c r="L166" s="621"/>
      <c r="M166" s="423"/>
      <c r="N166" s="423"/>
      <c r="O166" s="423"/>
      <c r="P166" s="917">
        <f t="shared" si="7"/>
        <v>2403.1</v>
      </c>
      <c r="Q166" s="321"/>
      <c r="R166" s="365"/>
      <c r="S166" s="365"/>
      <c r="T166" s="321"/>
      <c r="U166" s="321"/>
    </row>
    <row r="167">
      <c r="A167" s="618"/>
      <c r="B167" s="617" t="s">
        <v>2022</v>
      </c>
      <c r="C167" s="617" t="s">
        <v>551</v>
      </c>
      <c r="D167" s="617" t="s">
        <v>2023</v>
      </c>
      <c r="E167" s="673"/>
      <c r="F167" s="620">
        <v>1.6</v>
      </c>
      <c r="G167" s="621"/>
      <c r="H167" s="621"/>
      <c r="I167" s="621"/>
      <c r="J167" s="621"/>
      <c r="K167" s="621"/>
      <c r="L167" s="622" t="s">
        <v>2024</v>
      </c>
      <c r="M167" s="423"/>
      <c r="N167" s="423"/>
      <c r="O167" s="423"/>
      <c r="P167" s="917">
        <f t="shared" si="7"/>
        <v>2404.7</v>
      </c>
      <c r="Q167" s="321"/>
      <c r="R167" s="365"/>
      <c r="S167" s="365"/>
      <c r="T167" s="321"/>
      <c r="U167" s="321"/>
    </row>
    <row r="168">
      <c r="A168" s="618"/>
      <c r="B168" s="617" t="s">
        <v>551</v>
      </c>
      <c r="C168" s="617" t="s">
        <v>517</v>
      </c>
      <c r="D168" s="618"/>
      <c r="E168" s="673"/>
      <c r="F168" s="620">
        <v>0.8</v>
      </c>
      <c r="G168" s="617">
        <v>2237.5</v>
      </c>
      <c r="H168" s="621"/>
      <c r="I168" s="621"/>
      <c r="J168" s="621"/>
      <c r="K168" s="621"/>
      <c r="L168" s="622">
        <v>2237.5</v>
      </c>
      <c r="M168" s="423"/>
      <c r="N168" s="423"/>
      <c r="O168" s="423"/>
      <c r="P168" s="917">
        <f t="shared" si="7"/>
        <v>2405.5</v>
      </c>
      <c r="Q168" s="321"/>
      <c r="R168" s="365"/>
      <c r="S168" s="365"/>
      <c r="T168" s="321"/>
      <c r="U168" s="321"/>
    </row>
    <row r="169">
      <c r="A169" s="359">
        <v>41452.0</v>
      </c>
      <c r="B169" s="373" t="s">
        <v>517</v>
      </c>
      <c r="C169" s="373" t="s">
        <v>73</v>
      </c>
      <c r="D169" s="373" t="s">
        <v>1219</v>
      </c>
      <c r="F169" s="373">
        <v>0.3</v>
      </c>
      <c r="G169" s="365"/>
      <c r="H169" s="365"/>
      <c r="I169" s="365"/>
      <c r="J169" s="365"/>
      <c r="K169" s="365"/>
      <c r="L169" s="365"/>
      <c r="M169" s="423"/>
      <c r="N169" s="423"/>
      <c r="O169" s="423"/>
      <c r="P169" s="917">
        <f t="shared" si="7"/>
        <v>2405.8</v>
      </c>
      <c r="Q169" s="321"/>
      <c r="R169" s="365"/>
      <c r="S169" s="365"/>
      <c r="T169" s="321"/>
      <c r="U169" s="321"/>
    </row>
    <row r="170">
      <c r="A170" s="321"/>
      <c r="B170" s="373" t="s">
        <v>73</v>
      </c>
      <c r="C170" s="373" t="s">
        <v>550</v>
      </c>
      <c r="D170" s="373" t="s">
        <v>1754</v>
      </c>
      <c r="F170" s="373">
        <v>0.8</v>
      </c>
      <c r="G170" s="365"/>
      <c r="H170" s="365"/>
      <c r="I170" s="365"/>
      <c r="J170" s="369" t="s">
        <v>2025</v>
      </c>
      <c r="K170" s="365"/>
      <c r="L170" s="365"/>
      <c r="M170" s="423"/>
      <c r="N170" s="423"/>
      <c r="O170" s="423"/>
      <c r="P170" s="917">
        <f t="shared" si="7"/>
        <v>2406.6</v>
      </c>
      <c r="Q170" s="321"/>
      <c r="R170" s="365"/>
      <c r="S170" s="365"/>
      <c r="T170" s="321"/>
      <c r="U170" s="321"/>
    </row>
    <row r="171">
      <c r="A171" s="321"/>
      <c r="B171" s="373" t="s">
        <v>550</v>
      </c>
      <c r="C171" s="373" t="s">
        <v>73</v>
      </c>
      <c r="F171" s="373">
        <v>0.8</v>
      </c>
      <c r="G171" s="365"/>
      <c r="H171" s="365"/>
      <c r="I171" s="365"/>
      <c r="J171" s="365"/>
      <c r="K171" s="365"/>
      <c r="L171" s="369" t="s">
        <v>2026</v>
      </c>
      <c r="M171" s="423"/>
      <c r="N171" s="423"/>
      <c r="O171" s="423"/>
      <c r="P171" s="917">
        <f t="shared" si="7"/>
        <v>2407.4</v>
      </c>
      <c r="Q171" s="321"/>
      <c r="R171" s="365"/>
      <c r="S171" s="365"/>
      <c r="T171" s="321"/>
      <c r="U171" s="321"/>
    </row>
    <row r="172">
      <c r="A172" s="716">
        <v>41453.0</v>
      </c>
      <c r="B172" s="617" t="s">
        <v>73</v>
      </c>
      <c r="C172" s="617" t="s">
        <v>584</v>
      </c>
      <c r="D172" s="617" t="s">
        <v>2027</v>
      </c>
      <c r="E172" s="673"/>
      <c r="F172" s="620">
        <v>1.1</v>
      </c>
      <c r="G172" s="621"/>
      <c r="H172" s="621"/>
      <c r="I172" s="621"/>
      <c r="J172" s="621"/>
      <c r="K172" s="622" t="s">
        <v>2028</v>
      </c>
      <c r="L172" s="622" t="s">
        <v>2029</v>
      </c>
      <c r="M172" s="423"/>
      <c r="N172" s="423"/>
      <c r="O172" s="423"/>
      <c r="P172" s="917">
        <f t="shared" si="7"/>
        <v>2408.5</v>
      </c>
      <c r="Q172" s="321"/>
      <c r="R172" s="365"/>
      <c r="S172" s="365"/>
      <c r="T172" s="321"/>
      <c r="U172" s="321"/>
    </row>
    <row r="173">
      <c r="A173" s="716">
        <v>41455.0</v>
      </c>
      <c r="B173" s="617" t="s">
        <v>584</v>
      </c>
      <c r="C173" s="617" t="s">
        <v>73</v>
      </c>
      <c r="D173" s="618"/>
      <c r="E173" s="673"/>
      <c r="F173" s="620">
        <v>1.0</v>
      </c>
      <c r="G173" s="617">
        <v>3490.0</v>
      </c>
      <c r="H173" s="621"/>
      <c r="I173" s="621"/>
      <c r="J173" s="622">
        <v>90.0</v>
      </c>
      <c r="K173" s="621"/>
      <c r="L173" s="622">
        <v>3580.0</v>
      </c>
      <c r="M173" s="423"/>
      <c r="N173" s="423"/>
      <c r="O173" s="423"/>
      <c r="P173" s="917">
        <f t="shared" si="7"/>
        <v>2409.5</v>
      </c>
      <c r="Q173" s="321"/>
      <c r="R173" s="365"/>
      <c r="S173" s="365"/>
      <c r="T173" s="321"/>
      <c r="U173" s="321"/>
    </row>
    <row r="174">
      <c r="A174" s="922" t="s">
        <v>2030</v>
      </c>
      <c r="B174" s="604"/>
      <c r="C174" s="604"/>
      <c r="D174" s="735">
        <v>29.1</v>
      </c>
      <c r="E174" s="915"/>
      <c r="F174" s="606"/>
      <c r="G174" s="607"/>
      <c r="H174" s="607"/>
      <c r="I174" s="607"/>
      <c r="J174" s="607"/>
      <c r="K174" s="607"/>
      <c r="L174" s="607"/>
      <c r="M174" s="915"/>
      <c r="N174" s="915"/>
      <c r="O174" s="915"/>
      <c r="P174" s="917">
        <f t="shared" si="7"/>
        <v>2409.5</v>
      </c>
      <c r="Q174" s="321"/>
      <c r="R174" s="365"/>
      <c r="S174" s="365"/>
      <c r="T174" s="321"/>
      <c r="U174" s="321"/>
    </row>
    <row r="175">
      <c r="A175" s="359">
        <v>41457.0</v>
      </c>
      <c r="B175" s="354" t="s">
        <v>73</v>
      </c>
      <c r="C175" s="354" t="s">
        <v>550</v>
      </c>
      <c r="D175" s="354" t="s">
        <v>1225</v>
      </c>
      <c r="E175" s="423"/>
      <c r="F175" s="596">
        <v>0.8</v>
      </c>
      <c r="G175" s="365"/>
      <c r="H175" s="365"/>
      <c r="I175" s="365"/>
      <c r="J175" s="369" t="s">
        <v>2025</v>
      </c>
      <c r="K175" s="365"/>
      <c r="L175" s="615" t="s">
        <v>2031</v>
      </c>
      <c r="M175" s="423"/>
      <c r="N175" s="423"/>
      <c r="O175" s="423"/>
      <c r="P175" s="917">
        <f t="shared" si="7"/>
        <v>2410.3</v>
      </c>
      <c r="Q175" s="321"/>
      <c r="R175" s="365"/>
      <c r="S175" s="365"/>
      <c r="T175" s="321"/>
      <c r="U175" s="321"/>
    </row>
    <row r="176">
      <c r="A176" s="321"/>
      <c r="B176" s="354" t="s">
        <v>550</v>
      </c>
      <c r="C176" s="354" t="s">
        <v>73</v>
      </c>
      <c r="D176" s="354" t="s">
        <v>1754</v>
      </c>
      <c r="E176" s="423"/>
      <c r="F176" s="596">
        <v>0.9</v>
      </c>
      <c r="G176" s="369">
        <v>2755.0</v>
      </c>
      <c r="H176" s="365"/>
      <c r="I176" s="365"/>
      <c r="J176" s="365"/>
      <c r="K176" s="365"/>
      <c r="L176" s="615">
        <v>2805.0</v>
      </c>
      <c r="M176" s="423"/>
      <c r="N176" s="423"/>
      <c r="O176" s="423"/>
      <c r="P176" s="917">
        <f t="shared" si="7"/>
        <v>2411.2</v>
      </c>
      <c r="Q176" s="321"/>
      <c r="R176" s="365"/>
      <c r="S176" s="365"/>
      <c r="T176" s="321"/>
      <c r="U176" s="321"/>
    </row>
    <row r="177">
      <c r="A177" s="716">
        <v>41458.0</v>
      </c>
      <c r="B177" s="617" t="s">
        <v>73</v>
      </c>
      <c r="C177" s="617" t="s">
        <v>197</v>
      </c>
      <c r="D177" s="617" t="s">
        <v>1225</v>
      </c>
      <c r="E177" s="673"/>
      <c r="F177" s="620">
        <v>0.3</v>
      </c>
      <c r="G177" s="621"/>
      <c r="H177" s="621"/>
      <c r="I177" s="621"/>
      <c r="J177" s="621"/>
      <c r="K177" s="621"/>
      <c r="L177" s="621"/>
      <c r="M177" s="423"/>
      <c r="N177" s="423"/>
      <c r="O177" s="423"/>
      <c r="P177" s="917">
        <f t="shared" si="7"/>
        <v>2411.5</v>
      </c>
      <c r="Q177" s="321"/>
      <c r="R177" s="365"/>
      <c r="S177" s="365"/>
      <c r="T177" s="321"/>
      <c r="U177" s="321"/>
    </row>
    <row r="178">
      <c r="A178" s="618"/>
      <c r="B178" s="617" t="s">
        <v>197</v>
      </c>
      <c r="C178" s="617" t="s">
        <v>773</v>
      </c>
      <c r="D178" s="617" t="s">
        <v>2032</v>
      </c>
      <c r="E178" s="673"/>
      <c r="F178" s="620">
        <v>1.0</v>
      </c>
      <c r="G178" s="621"/>
      <c r="H178" s="621"/>
      <c r="I178" s="621"/>
      <c r="J178" s="621"/>
      <c r="K178" s="621"/>
      <c r="L178" s="621"/>
      <c r="M178" s="423"/>
      <c r="N178" s="423"/>
      <c r="O178" s="423"/>
      <c r="P178" s="917">
        <f t="shared" si="7"/>
        <v>2412.5</v>
      </c>
      <c r="Q178" s="354">
        <v>20.0</v>
      </c>
      <c r="R178" s="369">
        <v>131.02</v>
      </c>
      <c r="S178" s="365">
        <f>R178/Q178</f>
        <v>6.551</v>
      </c>
      <c r="T178" s="354">
        <v>5.37</v>
      </c>
      <c r="U178" s="626">
        <f>(S178-T178)*Q178</f>
        <v>23.62</v>
      </c>
      <c r="AG178" s="569"/>
    </row>
    <row r="179">
      <c r="A179" s="618"/>
      <c r="B179" s="617" t="s">
        <v>773</v>
      </c>
      <c r="C179" s="617" t="s">
        <v>73</v>
      </c>
      <c r="D179" s="618"/>
      <c r="E179" s="673"/>
      <c r="F179" s="620">
        <v>0.8</v>
      </c>
      <c r="G179" s="622">
        <v>1800.0</v>
      </c>
      <c r="H179" s="621"/>
      <c r="I179" s="621"/>
      <c r="J179" s="621"/>
      <c r="K179" s="621"/>
      <c r="L179" s="621"/>
      <c r="M179" s="423"/>
      <c r="N179" s="423"/>
      <c r="O179" s="423"/>
      <c r="P179" s="917">
        <f t="shared" si="7"/>
        <v>2413.3</v>
      </c>
      <c r="Q179" s="321"/>
      <c r="R179" s="365"/>
      <c r="S179" s="365"/>
      <c r="T179" s="321"/>
      <c r="U179" s="321"/>
    </row>
    <row r="180">
      <c r="A180" s="716">
        <v>41462.0</v>
      </c>
      <c r="B180" s="617" t="s">
        <v>73</v>
      </c>
      <c r="C180" s="617" t="s">
        <v>773</v>
      </c>
      <c r="D180" s="617" t="s">
        <v>1222</v>
      </c>
      <c r="E180" s="673"/>
      <c r="F180" s="620">
        <v>1.0</v>
      </c>
      <c r="G180" s="621"/>
      <c r="H180" s="621"/>
      <c r="I180" s="621"/>
      <c r="J180" s="621"/>
      <c r="K180" s="621"/>
      <c r="L180" s="621"/>
      <c r="M180" s="595" t="s">
        <v>1222</v>
      </c>
      <c r="N180" s="595">
        <v>325.0</v>
      </c>
      <c r="O180" s="423"/>
      <c r="P180" s="917">
        <f t="shared" si="7"/>
        <v>2414.3</v>
      </c>
      <c r="Q180" s="321"/>
      <c r="R180" s="365"/>
      <c r="S180" s="365"/>
      <c r="T180" s="321"/>
      <c r="U180" s="321"/>
    </row>
    <row r="181">
      <c r="A181" s="618"/>
      <c r="B181" s="617" t="s">
        <v>773</v>
      </c>
      <c r="C181" s="617" t="s">
        <v>197</v>
      </c>
      <c r="D181" s="617" t="s">
        <v>2032</v>
      </c>
      <c r="E181" s="673"/>
      <c r="F181" s="620">
        <v>0.9</v>
      </c>
      <c r="G181" s="621"/>
      <c r="H181" s="621"/>
      <c r="I181" s="621"/>
      <c r="J181" s="621"/>
      <c r="K181" s="621"/>
      <c r="L181" s="736" t="s">
        <v>2033</v>
      </c>
      <c r="M181" s="423"/>
      <c r="N181" s="423"/>
      <c r="O181" s="423"/>
      <c r="P181" s="917">
        <f t="shared" si="7"/>
        <v>2415.2</v>
      </c>
      <c r="Q181" s="321"/>
      <c r="R181" s="365"/>
      <c r="S181" s="365"/>
      <c r="T181" s="321"/>
      <c r="U181" s="321"/>
    </row>
    <row r="182">
      <c r="A182" s="618"/>
      <c r="B182" s="617" t="s">
        <v>197</v>
      </c>
      <c r="C182" s="617" t="s">
        <v>73</v>
      </c>
      <c r="D182" s="618"/>
      <c r="E182" s="673"/>
      <c r="F182" s="620">
        <v>0.2</v>
      </c>
      <c r="G182" s="622">
        <v>1800.0</v>
      </c>
      <c r="H182" s="621"/>
      <c r="I182" s="622">
        <v>120.0</v>
      </c>
      <c r="J182" s="621"/>
      <c r="K182" s="621"/>
      <c r="L182" s="927">
        <v>3720.0</v>
      </c>
      <c r="M182" s="423"/>
      <c r="N182" s="423"/>
      <c r="O182" s="423"/>
      <c r="P182" s="917">
        <f t="shared" si="7"/>
        <v>2415.4</v>
      </c>
      <c r="Q182" s="321"/>
      <c r="R182" s="365"/>
      <c r="S182" s="365"/>
      <c r="T182" s="321"/>
      <c r="U182" s="321"/>
    </row>
    <row r="183">
      <c r="A183" s="734">
        <v>41467.0</v>
      </c>
      <c r="B183" s="634" t="s">
        <v>73</v>
      </c>
      <c r="C183" s="634" t="s">
        <v>1766</v>
      </c>
      <c r="D183" s="634" t="s">
        <v>1222</v>
      </c>
      <c r="E183" s="522"/>
      <c r="F183" s="635">
        <v>1.9</v>
      </c>
      <c r="G183" s="636"/>
      <c r="H183" s="636"/>
      <c r="I183" s="636"/>
      <c r="J183" s="636"/>
      <c r="K183" s="636"/>
      <c r="L183" s="685"/>
      <c r="M183" s="595" t="s">
        <v>1222</v>
      </c>
      <c r="N183" s="595">
        <v>325.0</v>
      </c>
      <c r="O183" s="522"/>
      <c r="P183" s="917">
        <f t="shared" si="7"/>
        <v>2417.3</v>
      </c>
      <c r="Q183" s="509"/>
      <c r="R183" s="636"/>
      <c r="S183" s="636"/>
      <c r="T183" s="509"/>
      <c r="U183" s="509"/>
    </row>
    <row r="184">
      <c r="A184" s="509"/>
      <c r="B184" s="634" t="s">
        <v>1766</v>
      </c>
      <c r="C184" s="634" t="s">
        <v>517</v>
      </c>
      <c r="D184" s="634" t="s">
        <v>1767</v>
      </c>
      <c r="E184" s="522"/>
      <c r="F184" s="635">
        <v>2.0</v>
      </c>
      <c r="G184" s="636"/>
      <c r="H184" s="636"/>
      <c r="I184" s="636"/>
      <c r="J184" s="636"/>
      <c r="K184" s="636"/>
      <c r="L184" s="686" t="s">
        <v>2034</v>
      </c>
      <c r="M184" s="522"/>
      <c r="N184" s="522"/>
      <c r="O184" s="522"/>
      <c r="P184" s="917">
        <f t="shared" si="7"/>
        <v>2419.3</v>
      </c>
      <c r="Q184" s="509"/>
      <c r="R184" s="636"/>
      <c r="S184" s="636"/>
      <c r="T184" s="509"/>
      <c r="U184" s="509"/>
    </row>
    <row r="185">
      <c r="A185" s="509"/>
      <c r="B185" s="634" t="s">
        <v>517</v>
      </c>
      <c r="C185" s="634" t="s">
        <v>73</v>
      </c>
      <c r="D185" s="509"/>
      <c r="E185" s="522"/>
      <c r="F185" s="635">
        <v>0.3</v>
      </c>
      <c r="G185" s="637">
        <v>2300.0</v>
      </c>
      <c r="H185" s="636"/>
      <c r="I185" s="636"/>
      <c r="J185" s="636"/>
      <c r="K185" s="636"/>
      <c r="L185" s="686">
        <v>2300.0</v>
      </c>
      <c r="M185" s="522"/>
      <c r="N185" s="522"/>
      <c r="O185" s="522"/>
      <c r="P185" s="917">
        <f t="shared" si="7"/>
        <v>2419.6</v>
      </c>
      <c r="Q185" s="509"/>
      <c r="R185" s="636"/>
      <c r="S185" s="636"/>
      <c r="T185" s="509"/>
      <c r="U185" s="509"/>
    </row>
    <row r="186">
      <c r="A186" s="716">
        <v>41472.0</v>
      </c>
      <c r="B186" s="617" t="s">
        <v>73</v>
      </c>
      <c r="C186" s="617" t="s">
        <v>550</v>
      </c>
      <c r="D186" s="617" t="s">
        <v>1222</v>
      </c>
      <c r="E186" s="673"/>
      <c r="F186" s="620">
        <v>0.8</v>
      </c>
      <c r="G186" s="621"/>
      <c r="H186" s="621"/>
      <c r="I186" s="621"/>
      <c r="J186" s="621"/>
      <c r="K186" s="621"/>
      <c r="L186" s="688" t="s">
        <v>2035</v>
      </c>
      <c r="M186" s="595" t="s">
        <v>1222</v>
      </c>
      <c r="N186" s="595">
        <v>325.0</v>
      </c>
      <c r="O186" s="522"/>
      <c r="P186" s="917">
        <f t="shared" si="7"/>
        <v>2420.4</v>
      </c>
      <c r="Q186" s="509"/>
      <c r="R186" s="636"/>
      <c r="S186" s="636"/>
      <c r="T186" s="509"/>
      <c r="U186" s="509"/>
    </row>
    <row r="187">
      <c r="A187" s="618"/>
      <c r="B187" s="617" t="s">
        <v>550</v>
      </c>
      <c r="C187" s="617" t="s">
        <v>73</v>
      </c>
      <c r="D187" s="617" t="s">
        <v>1754</v>
      </c>
      <c r="E187" s="673"/>
      <c r="F187" s="620">
        <v>0.7</v>
      </c>
      <c r="G187" s="622">
        <v>1450.0</v>
      </c>
      <c r="H187" s="621"/>
      <c r="I187" s="621"/>
      <c r="J187" s="621"/>
      <c r="K187" s="621"/>
      <c r="L187" s="688" t="s">
        <v>2036</v>
      </c>
      <c r="M187" s="522"/>
      <c r="N187" s="522"/>
      <c r="O187" s="522"/>
      <c r="P187" s="917">
        <f t="shared" si="7"/>
        <v>2421.1</v>
      </c>
      <c r="Q187" s="509"/>
      <c r="R187" s="636"/>
      <c r="S187" s="636"/>
      <c r="T187" s="509"/>
      <c r="U187" s="509"/>
    </row>
    <row r="188">
      <c r="A188" s="734">
        <v>41472.0</v>
      </c>
      <c r="B188" s="634" t="s">
        <v>73</v>
      </c>
      <c r="C188" s="634" t="s">
        <v>197</v>
      </c>
      <c r="D188" s="634" t="s">
        <v>1222</v>
      </c>
      <c r="E188" s="522"/>
      <c r="F188" s="635">
        <v>0.2</v>
      </c>
      <c r="G188" s="636"/>
      <c r="H188" s="636"/>
      <c r="I188" s="636"/>
      <c r="J188" s="636"/>
      <c r="K188" s="636"/>
      <c r="L188" s="685"/>
      <c r="M188" s="595" t="s">
        <v>1222</v>
      </c>
      <c r="N188" s="595">
        <v>325.0</v>
      </c>
      <c r="O188" s="522"/>
      <c r="P188" s="917">
        <f t="shared" si="7"/>
        <v>2421.3</v>
      </c>
      <c r="Q188" s="509"/>
      <c r="R188" s="636"/>
      <c r="S188" s="636"/>
      <c r="T188" s="509"/>
      <c r="U188" s="509"/>
    </row>
    <row r="189">
      <c r="A189" s="509"/>
      <c r="B189" s="634" t="s">
        <v>197</v>
      </c>
      <c r="C189" s="634" t="s">
        <v>652</v>
      </c>
      <c r="D189" s="634" t="s">
        <v>653</v>
      </c>
      <c r="E189" s="522"/>
      <c r="F189" s="635">
        <v>1.0</v>
      </c>
      <c r="G189" s="636"/>
      <c r="H189" s="636"/>
      <c r="I189" s="636"/>
      <c r="J189" s="636"/>
      <c r="K189" s="636"/>
      <c r="L189" s="685"/>
      <c r="M189" s="522"/>
      <c r="N189" s="522"/>
      <c r="O189" s="522"/>
      <c r="P189" s="917">
        <f t="shared" si="7"/>
        <v>2422.3</v>
      </c>
      <c r="Q189" s="509"/>
      <c r="R189" s="636"/>
      <c r="S189" s="636"/>
      <c r="T189" s="509"/>
      <c r="U189" s="509"/>
    </row>
    <row r="190">
      <c r="A190" s="509"/>
      <c r="B190" s="634" t="s">
        <v>652</v>
      </c>
      <c r="C190" s="634" t="s">
        <v>73</v>
      </c>
      <c r="D190" s="509"/>
      <c r="E190" s="522"/>
      <c r="F190" s="635">
        <v>0.9</v>
      </c>
      <c r="G190" s="636"/>
      <c r="H190" s="636"/>
      <c r="I190" s="636"/>
      <c r="J190" s="637">
        <v>20.0</v>
      </c>
      <c r="K190" s="636"/>
      <c r="L190" s="685"/>
      <c r="M190" s="522"/>
      <c r="N190" s="522"/>
      <c r="O190" s="522"/>
      <c r="P190" s="917">
        <f t="shared" si="7"/>
        <v>2423.2</v>
      </c>
      <c r="Q190" s="509"/>
      <c r="R190" s="636"/>
      <c r="S190" s="636"/>
      <c r="T190" s="509"/>
      <c r="U190" s="509"/>
    </row>
    <row r="191">
      <c r="A191" s="734">
        <v>41476.0</v>
      </c>
      <c r="B191" s="634" t="s">
        <v>73</v>
      </c>
      <c r="C191" s="634" t="s">
        <v>652</v>
      </c>
      <c r="D191" s="634" t="s">
        <v>1225</v>
      </c>
      <c r="E191" s="522"/>
      <c r="F191" s="635">
        <v>0.9</v>
      </c>
      <c r="G191" s="636"/>
      <c r="H191" s="636"/>
      <c r="I191" s="636"/>
      <c r="K191" s="636"/>
      <c r="L191" s="685"/>
      <c r="M191" s="522"/>
      <c r="N191" s="522"/>
      <c r="O191" s="522"/>
      <c r="P191" s="917">
        <f t="shared" si="7"/>
        <v>2424.1</v>
      </c>
      <c r="Q191" s="509"/>
      <c r="R191" s="636"/>
      <c r="S191" s="636"/>
      <c r="T191" s="509"/>
      <c r="U191" s="509"/>
    </row>
    <row r="192">
      <c r="A192" s="509"/>
      <c r="B192" s="634" t="s">
        <v>652</v>
      </c>
      <c r="C192" s="634" t="s">
        <v>197</v>
      </c>
      <c r="D192" s="634" t="s">
        <v>653</v>
      </c>
      <c r="E192" s="522"/>
      <c r="F192" s="635">
        <v>0.9</v>
      </c>
      <c r="G192" s="636"/>
      <c r="H192" s="636"/>
      <c r="I192" s="636"/>
      <c r="J192" s="636"/>
      <c r="K192" s="636"/>
      <c r="L192" s="686" t="s">
        <v>2037</v>
      </c>
      <c r="M192" s="522"/>
      <c r="N192" s="522"/>
      <c r="O192" s="522"/>
      <c r="P192" s="917">
        <f t="shared" si="7"/>
        <v>2425</v>
      </c>
      <c r="Q192" s="634">
        <v>20.0</v>
      </c>
      <c r="R192" s="637">
        <v>136.86</v>
      </c>
      <c r="S192" s="365">
        <f>R192/Q192</f>
        <v>6.843</v>
      </c>
      <c r="T192" s="354">
        <v>5.37</v>
      </c>
      <c r="U192" s="626">
        <f>(S192-T192)*Q192</f>
        <v>29.46</v>
      </c>
      <c r="AG192" s="569"/>
    </row>
    <row r="193">
      <c r="A193" s="509"/>
      <c r="B193" s="634" t="s">
        <v>197</v>
      </c>
      <c r="C193" s="634" t="s">
        <v>73</v>
      </c>
      <c r="D193" s="509"/>
      <c r="E193" s="522"/>
      <c r="F193" s="635">
        <v>0.3</v>
      </c>
      <c r="G193" s="637">
        <v>3117.5</v>
      </c>
      <c r="H193" s="636"/>
      <c r="I193" s="636"/>
      <c r="J193" s="637">
        <v>20.0</v>
      </c>
      <c r="K193" s="636"/>
      <c r="L193" s="686">
        <v>3157.5</v>
      </c>
      <c r="M193" s="522"/>
      <c r="N193" s="522"/>
      <c r="O193" s="522"/>
      <c r="P193" s="917">
        <f t="shared" si="7"/>
        <v>2425.3</v>
      </c>
      <c r="Q193" s="509"/>
      <c r="R193" s="636"/>
      <c r="S193" s="636"/>
      <c r="T193" s="509"/>
      <c r="U193" s="509"/>
    </row>
    <row r="194">
      <c r="A194" s="716">
        <v>41477.0</v>
      </c>
      <c r="B194" s="617" t="s">
        <v>73</v>
      </c>
      <c r="C194" s="617" t="s">
        <v>556</v>
      </c>
      <c r="D194" s="617" t="s">
        <v>2038</v>
      </c>
      <c r="E194" s="673"/>
      <c r="F194" s="620">
        <v>1.2</v>
      </c>
      <c r="G194" s="621"/>
      <c r="H194" s="621"/>
      <c r="I194" s="621"/>
      <c r="J194" s="621"/>
      <c r="K194" s="621"/>
      <c r="L194" s="687"/>
      <c r="M194" s="738" t="s">
        <v>1222</v>
      </c>
      <c r="N194" s="738">
        <v>325.0</v>
      </c>
      <c r="O194" s="522"/>
      <c r="P194" s="917">
        <f t="shared" si="7"/>
        <v>2426.5</v>
      </c>
      <c r="Q194" s="509"/>
      <c r="R194" s="636"/>
      <c r="S194" s="636"/>
      <c r="T194" s="509"/>
      <c r="U194" s="509"/>
    </row>
    <row r="195">
      <c r="A195" s="618"/>
      <c r="B195" s="617" t="s">
        <v>556</v>
      </c>
      <c r="C195" s="617" t="s">
        <v>805</v>
      </c>
      <c r="D195" s="617" t="s">
        <v>1515</v>
      </c>
      <c r="E195" s="673"/>
      <c r="F195" s="620">
        <v>1.1</v>
      </c>
      <c r="G195" s="621"/>
      <c r="H195" s="621"/>
      <c r="I195" s="621"/>
      <c r="J195" s="621"/>
      <c r="K195" s="621"/>
      <c r="L195" s="687"/>
      <c r="M195" s="522"/>
      <c r="N195" s="522"/>
      <c r="O195" s="522"/>
      <c r="P195" s="917">
        <f t="shared" si="7"/>
        <v>2427.6</v>
      </c>
      <c r="Q195" s="509"/>
      <c r="R195" s="636"/>
      <c r="S195" s="636"/>
      <c r="T195" s="509"/>
      <c r="U195" s="509"/>
    </row>
    <row r="196">
      <c r="A196" s="618"/>
      <c r="B196" s="617" t="s">
        <v>805</v>
      </c>
      <c r="C196" s="617" t="s">
        <v>73</v>
      </c>
      <c r="D196" s="618"/>
      <c r="E196" s="673"/>
      <c r="F196" s="620">
        <v>0.1</v>
      </c>
      <c r="G196" s="622">
        <v>1812.5</v>
      </c>
      <c r="H196" s="621"/>
      <c r="I196" s="621"/>
      <c r="J196" s="621"/>
      <c r="K196" s="621"/>
      <c r="L196" s="688" t="s">
        <v>2039</v>
      </c>
      <c r="M196" s="522"/>
      <c r="N196" s="522"/>
      <c r="O196" s="522"/>
      <c r="P196" s="917">
        <f t="shared" si="7"/>
        <v>2427.7</v>
      </c>
      <c r="Q196" s="509"/>
      <c r="R196" s="636"/>
      <c r="S196" s="636"/>
      <c r="T196" s="509"/>
      <c r="U196" s="509"/>
    </row>
    <row r="197">
      <c r="A197" s="359">
        <v>41478.0</v>
      </c>
      <c r="B197" s="354" t="s">
        <v>73</v>
      </c>
      <c r="C197" s="354" t="s">
        <v>517</v>
      </c>
      <c r="D197" s="354" t="s">
        <v>2040</v>
      </c>
      <c r="E197" s="595">
        <v>0.2</v>
      </c>
      <c r="F197" s="611"/>
      <c r="G197" s="365"/>
      <c r="H197" s="365"/>
      <c r="I197" s="365"/>
      <c r="J197" s="365"/>
      <c r="K197" s="365"/>
      <c r="L197" s="823"/>
      <c r="M197" s="522"/>
      <c r="N197" s="522"/>
      <c r="O197" s="522"/>
      <c r="P197" s="917">
        <f t="shared" si="7"/>
        <v>2427.9</v>
      </c>
      <c r="Q197" s="509"/>
      <c r="R197" s="636"/>
      <c r="S197" s="636"/>
      <c r="T197" s="509"/>
      <c r="U197" s="509"/>
    </row>
    <row r="198">
      <c r="A198" s="321"/>
      <c r="B198" s="354" t="s">
        <v>517</v>
      </c>
      <c r="C198" s="354" t="s">
        <v>73</v>
      </c>
      <c r="D198" s="321"/>
      <c r="E198" s="595">
        <v>0.3</v>
      </c>
      <c r="F198" s="611"/>
      <c r="G198" s="365"/>
      <c r="H198" s="365"/>
      <c r="I198" s="365"/>
      <c r="J198" s="365"/>
      <c r="K198" s="365"/>
      <c r="L198" s="823"/>
      <c r="M198" s="522"/>
      <c r="N198" s="522"/>
      <c r="O198" s="522"/>
      <c r="P198" s="917">
        <f t="shared" si="7"/>
        <v>2428.2</v>
      </c>
      <c r="Q198" s="509"/>
      <c r="R198" s="636"/>
      <c r="S198" s="636"/>
      <c r="T198" s="509"/>
      <c r="U198" s="509"/>
    </row>
    <row r="199">
      <c r="A199" s="734">
        <v>41479.0</v>
      </c>
      <c r="B199" s="634" t="s">
        <v>73</v>
      </c>
      <c r="C199" s="634" t="s">
        <v>593</v>
      </c>
      <c r="D199" s="634" t="s">
        <v>1222</v>
      </c>
      <c r="E199" s="522"/>
      <c r="F199" s="635">
        <v>0.5</v>
      </c>
      <c r="G199" s="636"/>
      <c r="H199" s="636"/>
      <c r="I199" s="636"/>
      <c r="J199" s="636"/>
      <c r="K199" s="636"/>
      <c r="L199" s="685"/>
      <c r="M199" s="595" t="s">
        <v>1222</v>
      </c>
      <c r="N199" s="595">
        <v>325.0</v>
      </c>
      <c r="O199" s="522"/>
      <c r="P199" s="917">
        <f t="shared" si="7"/>
        <v>2428.7</v>
      </c>
      <c r="Q199" s="509"/>
      <c r="R199" s="636"/>
      <c r="S199" s="636"/>
      <c r="T199" s="509"/>
      <c r="U199" s="509"/>
    </row>
    <row r="200">
      <c r="A200" s="509"/>
      <c r="B200" s="634" t="s">
        <v>593</v>
      </c>
      <c r="C200" s="634" t="s">
        <v>805</v>
      </c>
      <c r="D200" s="634" t="s">
        <v>1878</v>
      </c>
      <c r="E200" s="522"/>
      <c r="F200" s="635">
        <v>0.6</v>
      </c>
      <c r="G200" s="636"/>
      <c r="H200" s="636"/>
      <c r="I200" s="636"/>
      <c r="J200" s="636"/>
      <c r="K200" s="636"/>
      <c r="L200" s="685"/>
      <c r="M200" s="522"/>
      <c r="N200" s="522"/>
      <c r="O200" s="522"/>
      <c r="P200" s="917">
        <f t="shared" si="7"/>
        <v>2429.3</v>
      </c>
      <c r="Q200" s="509"/>
      <c r="R200" s="636"/>
      <c r="S200" s="636"/>
      <c r="T200" s="509"/>
      <c r="U200" s="509"/>
    </row>
    <row r="201">
      <c r="A201" s="509"/>
      <c r="B201" s="634" t="s">
        <v>805</v>
      </c>
      <c r="C201" s="634" t="s">
        <v>593</v>
      </c>
      <c r="D201" s="509"/>
      <c r="E201" s="522"/>
      <c r="F201" s="635">
        <v>0.5</v>
      </c>
      <c r="G201" s="636"/>
      <c r="H201" s="636"/>
      <c r="I201" s="636"/>
      <c r="J201" s="636"/>
      <c r="K201" s="636"/>
      <c r="L201" s="686" t="s">
        <v>2041</v>
      </c>
      <c r="M201" s="522"/>
      <c r="N201" s="522"/>
      <c r="O201" s="522"/>
      <c r="P201" s="917">
        <f t="shared" si="7"/>
        <v>2429.8</v>
      </c>
      <c r="Q201" s="509"/>
      <c r="R201" s="636"/>
      <c r="S201" s="636"/>
      <c r="T201" s="509"/>
      <c r="U201" s="509"/>
    </row>
    <row r="202">
      <c r="A202" s="509"/>
      <c r="B202" s="634" t="s">
        <v>593</v>
      </c>
      <c r="C202" s="634" t="s">
        <v>73</v>
      </c>
      <c r="D202" s="509"/>
      <c r="E202" s="522"/>
      <c r="F202" s="635">
        <v>0.4</v>
      </c>
      <c r="G202" s="637">
        <v>1375.0</v>
      </c>
      <c r="H202" s="636"/>
      <c r="I202" s="637">
        <v>60.0</v>
      </c>
      <c r="J202" s="636"/>
      <c r="K202" s="636"/>
      <c r="L202" s="686">
        <v>1435.0</v>
      </c>
      <c r="M202" s="522"/>
      <c r="N202" s="522"/>
      <c r="O202" s="522"/>
      <c r="P202" s="917">
        <f t="shared" si="7"/>
        <v>2430.2</v>
      </c>
      <c r="Q202" s="509"/>
      <c r="R202" s="636"/>
      <c r="S202" s="636"/>
      <c r="T202" s="509"/>
      <c r="U202" s="509"/>
    </row>
    <row r="203">
      <c r="A203" s="716">
        <v>41480.0</v>
      </c>
      <c r="B203" s="617" t="s">
        <v>73</v>
      </c>
      <c r="C203" s="617" t="s">
        <v>805</v>
      </c>
      <c r="D203" s="617" t="s">
        <v>2005</v>
      </c>
      <c r="E203" s="673"/>
      <c r="F203" s="620">
        <v>0.2</v>
      </c>
      <c r="G203" s="621"/>
      <c r="H203" s="621"/>
      <c r="I203" s="621"/>
      <c r="J203" s="621"/>
      <c r="K203" s="621"/>
      <c r="L203" s="687"/>
      <c r="M203" s="522"/>
      <c r="N203" s="522"/>
      <c r="O203" s="522"/>
      <c r="P203" s="917">
        <f t="shared" si="7"/>
        <v>2430.4</v>
      </c>
      <c r="Q203" s="509"/>
      <c r="R203" s="636"/>
      <c r="S203" s="636"/>
      <c r="T203" s="509"/>
      <c r="U203" s="509"/>
    </row>
    <row r="204">
      <c r="A204" s="618"/>
      <c r="B204" s="617" t="s">
        <v>805</v>
      </c>
      <c r="C204" s="617" t="s">
        <v>556</v>
      </c>
      <c r="D204" s="617" t="s">
        <v>1515</v>
      </c>
      <c r="E204" s="673"/>
      <c r="F204" s="620">
        <v>1.1</v>
      </c>
      <c r="G204" s="621"/>
      <c r="H204" s="621"/>
      <c r="I204" s="621"/>
      <c r="J204" s="621"/>
      <c r="K204" s="621"/>
      <c r="L204" s="688" t="s">
        <v>2042</v>
      </c>
      <c r="M204" s="522"/>
      <c r="N204" s="522"/>
      <c r="O204" s="522"/>
      <c r="P204" s="917">
        <f t="shared" si="7"/>
        <v>2431.5</v>
      </c>
      <c r="Q204" s="509"/>
      <c r="R204" s="636"/>
      <c r="S204" s="636"/>
      <c r="T204" s="509"/>
      <c r="U204" s="509"/>
    </row>
    <row r="205">
      <c r="A205" s="618"/>
      <c r="B205" s="617" t="s">
        <v>556</v>
      </c>
      <c r="C205" s="617" t="s">
        <v>73</v>
      </c>
      <c r="D205" s="618"/>
      <c r="E205" s="673"/>
      <c r="F205" s="620">
        <v>1.3</v>
      </c>
      <c r="G205" s="622">
        <v>1957.0</v>
      </c>
      <c r="H205" s="621"/>
      <c r="I205" s="621"/>
      <c r="J205" s="621"/>
      <c r="K205" s="621"/>
      <c r="L205" s="622">
        <v>3769.5</v>
      </c>
      <c r="M205" s="522"/>
      <c r="N205" s="522"/>
      <c r="O205" s="522"/>
      <c r="P205" s="917">
        <f t="shared" si="7"/>
        <v>2432.8</v>
      </c>
      <c r="Q205" s="509"/>
      <c r="R205" s="636"/>
      <c r="S205" s="636"/>
      <c r="T205" s="509"/>
      <c r="U205" s="509"/>
    </row>
    <row r="206">
      <c r="A206" s="734">
        <v>41481.0</v>
      </c>
      <c r="B206" s="634" t="s">
        <v>73</v>
      </c>
      <c r="C206" s="634" t="s">
        <v>550</v>
      </c>
      <c r="D206" s="634" t="s">
        <v>1222</v>
      </c>
      <c r="E206" s="522"/>
      <c r="F206" s="635">
        <v>0.7</v>
      </c>
      <c r="G206" s="636"/>
      <c r="H206" s="636"/>
      <c r="I206" s="636"/>
      <c r="J206" s="636"/>
      <c r="K206" s="636"/>
      <c r="L206" s="685"/>
      <c r="M206" s="595" t="s">
        <v>1222</v>
      </c>
      <c r="N206" s="595">
        <v>325.0</v>
      </c>
      <c r="O206" s="522"/>
      <c r="P206" s="917">
        <f t="shared" si="7"/>
        <v>2433.5</v>
      </c>
      <c r="Q206" s="509"/>
      <c r="R206" s="636"/>
      <c r="S206" s="636"/>
      <c r="T206" s="509"/>
      <c r="U206" s="509"/>
    </row>
    <row r="207">
      <c r="A207" s="509"/>
      <c r="B207" s="634" t="s">
        <v>550</v>
      </c>
      <c r="C207" s="634" t="s">
        <v>73</v>
      </c>
      <c r="D207" s="634" t="s">
        <v>1754</v>
      </c>
      <c r="E207" s="522"/>
      <c r="F207" s="635">
        <v>0.7</v>
      </c>
      <c r="G207" s="637">
        <v>1450.0</v>
      </c>
      <c r="H207" s="636"/>
      <c r="I207" s="636"/>
      <c r="J207" s="637">
        <v>25.0</v>
      </c>
      <c r="K207" s="636"/>
      <c r="L207" s="685"/>
      <c r="M207" s="522"/>
      <c r="N207" s="522"/>
      <c r="O207" s="522"/>
      <c r="P207" s="917">
        <f t="shared" si="7"/>
        <v>2434.2</v>
      </c>
      <c r="Q207" s="509"/>
      <c r="R207" s="636"/>
      <c r="S207" s="636"/>
      <c r="T207" s="509"/>
      <c r="U207" s="509"/>
    </row>
    <row r="208">
      <c r="A208" s="734">
        <v>41484.0</v>
      </c>
      <c r="B208" s="634" t="s">
        <v>73</v>
      </c>
      <c r="C208" s="634" t="s">
        <v>550</v>
      </c>
      <c r="D208" s="634" t="s">
        <v>1225</v>
      </c>
      <c r="E208" s="522"/>
      <c r="F208" s="635">
        <v>0.7</v>
      </c>
      <c r="G208" s="636"/>
      <c r="H208" s="636"/>
      <c r="I208" s="636"/>
      <c r="J208" s="637">
        <v>25.0</v>
      </c>
      <c r="K208" s="636"/>
      <c r="L208" s="686" t="s">
        <v>2043</v>
      </c>
      <c r="M208" s="522"/>
      <c r="N208" s="522"/>
      <c r="O208" s="522"/>
      <c r="P208" s="917">
        <f t="shared" si="7"/>
        <v>2434.9</v>
      </c>
      <c r="Q208" s="509"/>
      <c r="R208" s="636"/>
      <c r="S208" s="636"/>
      <c r="T208" s="509"/>
      <c r="U208" s="509"/>
    </row>
    <row r="209">
      <c r="A209" s="509"/>
      <c r="B209" s="634" t="s">
        <v>550</v>
      </c>
      <c r="C209" s="634" t="s">
        <v>73</v>
      </c>
      <c r="D209" s="634" t="s">
        <v>1754</v>
      </c>
      <c r="E209" s="522"/>
      <c r="F209" s="635">
        <v>0.8</v>
      </c>
      <c r="G209" s="637">
        <v>1450.0</v>
      </c>
      <c r="H209" s="636"/>
      <c r="I209" s="636"/>
      <c r="J209" s="636"/>
      <c r="K209" s="636"/>
      <c r="L209" s="686">
        <v>2950.0</v>
      </c>
      <c r="M209" s="522"/>
      <c r="N209" s="522"/>
      <c r="O209" s="522"/>
      <c r="P209" s="917">
        <f t="shared" si="7"/>
        <v>2435.7</v>
      </c>
      <c r="Q209" s="509"/>
      <c r="R209" s="636"/>
      <c r="S209" s="636"/>
      <c r="T209" s="509"/>
      <c r="U209" s="509"/>
    </row>
    <row r="210">
      <c r="A210" s="716">
        <v>41485.0</v>
      </c>
      <c r="B210" s="617" t="s">
        <v>73</v>
      </c>
      <c r="C210" s="617" t="s">
        <v>2044</v>
      </c>
      <c r="D210" s="617" t="s">
        <v>1225</v>
      </c>
      <c r="E210" s="673"/>
      <c r="F210" s="620">
        <v>0.9</v>
      </c>
      <c r="G210" s="621"/>
      <c r="H210" s="621"/>
      <c r="I210" s="621"/>
      <c r="J210" s="621"/>
      <c r="K210" s="621"/>
      <c r="L210" s="687"/>
      <c r="M210" s="522"/>
      <c r="N210" s="522"/>
      <c r="O210" s="522"/>
      <c r="P210" s="917">
        <f t="shared" si="7"/>
        <v>2436.6</v>
      </c>
      <c r="Q210" s="509"/>
      <c r="R210" s="636"/>
      <c r="S210" s="636"/>
      <c r="T210" s="509"/>
      <c r="U210" s="509"/>
    </row>
    <row r="211">
      <c r="A211" s="618"/>
      <c r="B211" s="617" t="s">
        <v>2044</v>
      </c>
      <c r="C211" s="617" t="s">
        <v>530</v>
      </c>
      <c r="D211" s="617" t="s">
        <v>2045</v>
      </c>
      <c r="E211" s="673"/>
      <c r="F211" s="620">
        <v>1.5</v>
      </c>
      <c r="G211" s="621"/>
      <c r="H211" s="621"/>
      <c r="I211" s="621"/>
      <c r="J211" s="621"/>
      <c r="K211" s="621"/>
      <c r="L211" s="688" t="s">
        <v>2046</v>
      </c>
      <c r="M211" s="522"/>
      <c r="N211" s="522"/>
      <c r="O211" s="522"/>
      <c r="P211" s="917">
        <f t="shared" si="7"/>
        <v>2438.1</v>
      </c>
      <c r="Q211" s="509"/>
      <c r="R211" s="636"/>
      <c r="S211" s="636"/>
      <c r="T211" s="509"/>
      <c r="U211" s="509"/>
    </row>
    <row r="212">
      <c r="A212" s="618"/>
      <c r="B212" s="617" t="s">
        <v>530</v>
      </c>
      <c r="C212" s="617" t="s">
        <v>73</v>
      </c>
      <c r="D212" s="618"/>
      <c r="E212" s="673"/>
      <c r="F212" s="620">
        <v>0.5</v>
      </c>
      <c r="G212" s="622">
        <v>2204.0</v>
      </c>
      <c r="H212" s="622">
        <v>50.0</v>
      </c>
      <c r="I212" s="621"/>
      <c r="J212" s="622">
        <v>100.0</v>
      </c>
      <c r="K212" s="621"/>
      <c r="L212" s="688">
        <v>2354.0</v>
      </c>
      <c r="M212" s="522"/>
      <c r="N212" s="522"/>
      <c r="O212" s="522"/>
      <c r="P212" s="917">
        <f t="shared" si="7"/>
        <v>2438.6</v>
      </c>
      <c r="Q212" s="634">
        <v>30.0</v>
      </c>
      <c r="R212" s="637">
        <v>171.6</v>
      </c>
      <c r="S212" s="365">
        <f>R212/Q212</f>
        <v>5.72</v>
      </c>
      <c r="T212" s="354">
        <v>5.37</v>
      </c>
      <c r="U212" s="626">
        <f>(S212-T212)*Q212</f>
        <v>10.5</v>
      </c>
      <c r="AG212" s="569"/>
    </row>
    <row r="213">
      <c r="A213" s="922" t="s">
        <v>2047</v>
      </c>
      <c r="B213" s="604"/>
      <c r="C213" s="604"/>
      <c r="D213" s="735">
        <v>34.9</v>
      </c>
      <c r="E213" s="915"/>
      <c r="F213" s="606"/>
      <c r="G213" s="607"/>
      <c r="H213" s="607"/>
      <c r="I213" s="607"/>
      <c r="J213" s="607"/>
      <c r="K213" s="607"/>
      <c r="L213" s="607"/>
      <c r="M213" s="915"/>
      <c r="N213" s="915"/>
      <c r="O213" s="915"/>
      <c r="P213" s="917">
        <f t="shared" si="7"/>
        <v>2438.6</v>
      </c>
      <c r="Q213" s="321"/>
      <c r="R213" s="365"/>
      <c r="S213" s="365"/>
      <c r="T213" s="321"/>
      <c r="U213" s="321"/>
    </row>
    <row r="214">
      <c r="A214" s="734">
        <v>41487.0</v>
      </c>
      <c r="B214" s="634" t="s">
        <v>73</v>
      </c>
      <c r="C214" s="634" t="s">
        <v>1303</v>
      </c>
      <c r="D214" s="634" t="s">
        <v>1225</v>
      </c>
      <c r="E214" s="522"/>
      <c r="F214" s="635">
        <v>0.6</v>
      </c>
      <c r="G214" s="636"/>
      <c r="H214" s="636"/>
      <c r="I214" s="636"/>
      <c r="J214" s="636"/>
      <c r="K214" s="636"/>
      <c r="L214" s="685"/>
      <c r="M214" s="522"/>
      <c r="N214" s="522"/>
      <c r="O214" s="522"/>
      <c r="P214" s="917">
        <f t="shared" si="7"/>
        <v>2439.2</v>
      </c>
      <c r="Q214" s="509"/>
      <c r="R214" s="636"/>
      <c r="S214" s="636"/>
      <c r="T214" s="509"/>
      <c r="U214" s="509"/>
    </row>
    <row r="215">
      <c r="A215" s="509"/>
      <c r="B215" s="634" t="s">
        <v>1303</v>
      </c>
      <c r="C215" s="634" t="s">
        <v>763</v>
      </c>
      <c r="D215" s="634" t="s">
        <v>2048</v>
      </c>
      <c r="E215" s="522"/>
      <c r="F215" s="635">
        <v>0.6</v>
      </c>
      <c r="G215" s="636"/>
      <c r="H215" s="636"/>
      <c r="I215" s="636"/>
      <c r="J215" s="636"/>
      <c r="K215" s="636"/>
      <c r="L215" s="685"/>
      <c r="M215" s="522"/>
      <c r="N215" s="522"/>
      <c r="O215" s="522"/>
      <c r="P215" s="917">
        <f t="shared" si="7"/>
        <v>2439.8</v>
      </c>
      <c r="Q215" s="634">
        <v>12.0</v>
      </c>
      <c r="R215" s="637">
        <v>91.52</v>
      </c>
      <c r="S215" s="365">
        <f>R215/Q215</f>
        <v>7.626666667</v>
      </c>
      <c r="T215" s="354">
        <v>5.37</v>
      </c>
      <c r="U215" s="626">
        <f>(S215-T215)*Q215</f>
        <v>27.08</v>
      </c>
      <c r="AG215" s="569"/>
    </row>
    <row r="216">
      <c r="A216" s="509"/>
      <c r="B216" s="634" t="s">
        <v>763</v>
      </c>
      <c r="C216" s="634" t="s">
        <v>1303</v>
      </c>
      <c r="D216" s="509"/>
      <c r="E216" s="522"/>
      <c r="F216" s="635">
        <v>0.5</v>
      </c>
      <c r="G216" s="636"/>
      <c r="H216" s="636"/>
      <c r="I216" s="636"/>
      <c r="J216" s="636"/>
      <c r="K216" s="636"/>
      <c r="L216" s="686" t="s">
        <v>2049</v>
      </c>
      <c r="M216" s="522"/>
      <c r="N216" s="522"/>
      <c r="O216" s="522"/>
      <c r="P216" s="917">
        <f t="shared" si="7"/>
        <v>2440.3</v>
      </c>
      <c r="Q216" s="509"/>
      <c r="R216" s="636"/>
      <c r="S216" s="365"/>
      <c r="T216" s="509"/>
      <c r="U216" s="509"/>
    </row>
    <row r="217">
      <c r="A217" s="509"/>
      <c r="B217" s="634" t="s">
        <v>1303</v>
      </c>
      <c r="C217" s="634" t="s">
        <v>73</v>
      </c>
      <c r="D217" s="509"/>
      <c r="E217" s="522"/>
      <c r="F217" s="635">
        <v>0.5</v>
      </c>
      <c r="G217" s="637">
        <v>1740.0</v>
      </c>
      <c r="H217" s="637">
        <v>30.0</v>
      </c>
      <c r="I217" s="637">
        <v>60.0</v>
      </c>
      <c r="J217" s="636"/>
      <c r="K217" s="636"/>
      <c r="L217" s="686">
        <v>1830.0</v>
      </c>
      <c r="M217" s="522"/>
      <c r="N217" s="522"/>
      <c r="O217" s="522"/>
      <c r="P217" s="917">
        <f t="shared" si="7"/>
        <v>2440.8</v>
      </c>
      <c r="Q217" s="509"/>
      <c r="R217" s="636"/>
      <c r="S217" s="365"/>
      <c r="T217" s="509"/>
      <c r="U217" s="509"/>
    </row>
    <row r="218">
      <c r="A218" s="733">
        <v>41488.0</v>
      </c>
      <c r="B218" s="643" t="s">
        <v>73</v>
      </c>
      <c r="C218" s="643" t="s">
        <v>517</v>
      </c>
      <c r="D218" s="643" t="s">
        <v>2020</v>
      </c>
      <c r="E218" s="928">
        <v>0.8</v>
      </c>
      <c r="F218" s="645"/>
      <c r="G218" s="647"/>
      <c r="H218" s="647"/>
      <c r="I218" s="647"/>
      <c r="J218" s="647"/>
      <c r="K218" s="647"/>
      <c r="L218" s="929"/>
      <c r="M218" s="522"/>
      <c r="N218" s="522"/>
      <c r="O218" s="522"/>
      <c r="P218" s="917">
        <f t="shared" si="7"/>
        <v>2441.6</v>
      </c>
      <c r="Q218" s="509"/>
      <c r="R218" s="636"/>
      <c r="S218" s="365"/>
      <c r="T218" s="509"/>
      <c r="U218" s="509"/>
    </row>
    <row r="219">
      <c r="A219" s="644"/>
      <c r="B219" s="643" t="s">
        <v>517</v>
      </c>
      <c r="C219" s="643" t="s">
        <v>73</v>
      </c>
      <c r="D219" s="643" t="s">
        <v>1875</v>
      </c>
      <c r="E219" s="928">
        <v>0.3</v>
      </c>
      <c r="F219" s="645"/>
      <c r="G219" s="647"/>
      <c r="H219" s="647"/>
      <c r="I219" s="647"/>
      <c r="J219" s="647"/>
      <c r="K219" s="647"/>
      <c r="L219" s="929"/>
      <c r="M219" s="522"/>
      <c r="N219" s="522"/>
      <c r="O219" s="522"/>
      <c r="P219" s="917">
        <f t="shared" si="7"/>
        <v>2441.9</v>
      </c>
      <c r="Q219" s="509"/>
      <c r="R219" s="636"/>
      <c r="S219" s="365"/>
      <c r="T219" s="509"/>
      <c r="U219" s="509"/>
    </row>
    <row r="220">
      <c r="A220" s="716">
        <v>41490.0</v>
      </c>
      <c r="B220" s="617" t="s">
        <v>73</v>
      </c>
      <c r="C220" s="617" t="s">
        <v>2050</v>
      </c>
      <c r="D220" s="617" t="s">
        <v>2051</v>
      </c>
      <c r="E220" s="673"/>
      <c r="F220" s="620">
        <v>1.3</v>
      </c>
      <c r="G220" s="621"/>
      <c r="H220" s="621"/>
      <c r="I220" s="621"/>
      <c r="J220" s="621"/>
      <c r="K220" s="621"/>
      <c r="L220" s="687"/>
      <c r="M220" s="522"/>
      <c r="N220" s="522"/>
      <c r="O220" s="522"/>
      <c r="P220" s="917">
        <f t="shared" si="7"/>
        <v>2443.2</v>
      </c>
      <c r="Q220" s="509"/>
      <c r="R220" s="636"/>
      <c r="S220" s="365"/>
      <c r="T220" s="509"/>
      <c r="U220" s="509"/>
    </row>
    <row r="221">
      <c r="A221" s="618"/>
      <c r="B221" s="617" t="s">
        <v>2050</v>
      </c>
      <c r="C221" s="617" t="s">
        <v>73</v>
      </c>
      <c r="D221" s="618"/>
      <c r="E221" s="673"/>
      <c r="F221" s="620">
        <v>1.4</v>
      </c>
      <c r="G221" s="621"/>
      <c r="H221" s="621"/>
      <c r="I221" s="622" t="s">
        <v>1336</v>
      </c>
      <c r="J221" s="621"/>
      <c r="K221" s="621"/>
      <c r="L221" s="687"/>
      <c r="M221" s="522"/>
      <c r="N221" s="522"/>
      <c r="O221" s="522"/>
      <c r="P221" s="917">
        <f t="shared" si="7"/>
        <v>2444.6</v>
      </c>
      <c r="Q221" s="509"/>
      <c r="R221" s="636"/>
      <c r="S221" s="365"/>
      <c r="T221" s="509"/>
      <c r="U221" s="509"/>
    </row>
    <row r="222">
      <c r="A222" s="716">
        <v>41493.0</v>
      </c>
      <c r="B222" s="617" t="s">
        <v>73</v>
      </c>
      <c r="C222" s="617" t="s">
        <v>2050</v>
      </c>
      <c r="D222" s="617" t="s">
        <v>2005</v>
      </c>
      <c r="E222" s="673"/>
      <c r="F222" s="620">
        <v>1.5</v>
      </c>
      <c r="G222" s="631"/>
      <c r="H222" s="621"/>
      <c r="I222" s="621"/>
      <c r="J222" s="621"/>
      <c r="K222" s="622" t="s">
        <v>2052</v>
      </c>
      <c r="L222" s="688" t="s">
        <v>2053</v>
      </c>
      <c r="M222" s="522"/>
      <c r="N222" s="522"/>
      <c r="O222" s="522"/>
      <c r="P222" s="917">
        <f t="shared" si="7"/>
        <v>2446.1</v>
      </c>
      <c r="Q222" s="509"/>
      <c r="R222" s="636"/>
      <c r="S222" s="365"/>
      <c r="T222" s="509"/>
      <c r="U222" s="509"/>
    </row>
    <row r="223">
      <c r="A223" s="618"/>
      <c r="B223" s="617" t="s">
        <v>2050</v>
      </c>
      <c r="C223" s="617" t="s">
        <v>73</v>
      </c>
      <c r="D223" s="617" t="s">
        <v>2054</v>
      </c>
      <c r="E223" s="673"/>
      <c r="F223" s="620">
        <v>1.5</v>
      </c>
      <c r="G223" s="622">
        <v>4430.0</v>
      </c>
      <c r="H223" s="622">
        <v>20.0</v>
      </c>
      <c r="I223" s="621"/>
      <c r="J223" s="621"/>
      <c r="K223" s="621"/>
      <c r="L223" s="688">
        <v>4450.0</v>
      </c>
      <c r="M223" s="522"/>
      <c r="N223" s="522"/>
      <c r="O223" s="522"/>
      <c r="P223" s="917">
        <f t="shared" si="7"/>
        <v>2447.6</v>
      </c>
      <c r="Q223" s="634">
        <v>30.0</v>
      </c>
      <c r="R223" s="637">
        <v>178.5</v>
      </c>
      <c r="S223" s="365">
        <f>R223/Q223</f>
        <v>5.95</v>
      </c>
      <c r="T223" s="354">
        <v>5.37</v>
      </c>
      <c r="U223" s="626">
        <f>(S223-T223)*Q223</f>
        <v>17.4</v>
      </c>
      <c r="AG223" s="569"/>
    </row>
    <row r="224">
      <c r="A224" s="359">
        <v>41493.0</v>
      </c>
      <c r="B224" s="354" t="s">
        <v>73</v>
      </c>
      <c r="C224" s="354" t="s">
        <v>73</v>
      </c>
      <c r="D224" s="354" t="s">
        <v>2020</v>
      </c>
      <c r="E224" s="595">
        <v>0.7</v>
      </c>
      <c r="F224" s="611"/>
      <c r="G224" s="365"/>
      <c r="H224" s="365"/>
      <c r="I224" s="365"/>
      <c r="J224" s="365"/>
      <c r="K224" s="365"/>
      <c r="L224" s="823"/>
      <c r="M224" s="522"/>
      <c r="N224" s="522"/>
      <c r="O224" s="522"/>
      <c r="P224" s="917">
        <f t="shared" si="7"/>
        <v>2448.3</v>
      </c>
      <c r="Q224" s="509"/>
      <c r="R224" s="636"/>
      <c r="S224" s="365"/>
      <c r="T224" s="321"/>
      <c r="U224" s="321"/>
      <c r="AG224" s="569"/>
    </row>
    <row r="225">
      <c r="A225" s="359">
        <v>41494.0</v>
      </c>
      <c r="B225" s="354" t="s">
        <v>2055</v>
      </c>
      <c r="C225" s="354" t="s">
        <v>73</v>
      </c>
      <c r="D225" s="354" t="s">
        <v>2020</v>
      </c>
      <c r="E225" s="595">
        <v>0.5</v>
      </c>
      <c r="F225" s="611"/>
      <c r="G225" s="365"/>
      <c r="H225" s="365"/>
      <c r="I225" s="365"/>
      <c r="J225" s="365"/>
      <c r="K225" s="365"/>
      <c r="L225" s="321"/>
      <c r="M225" s="522"/>
      <c r="N225" s="522"/>
      <c r="O225" s="522"/>
      <c r="P225" s="917">
        <f t="shared" si="7"/>
        <v>2448.8</v>
      </c>
      <c r="Q225" s="509"/>
      <c r="R225" s="636"/>
      <c r="S225" s="365"/>
      <c r="T225" s="321"/>
      <c r="U225" s="321"/>
      <c r="AG225" s="569"/>
    </row>
    <row r="226">
      <c r="A226" s="716">
        <v>41494.0</v>
      </c>
      <c r="B226" s="617" t="s">
        <v>73</v>
      </c>
      <c r="C226" s="617" t="s">
        <v>763</v>
      </c>
      <c r="D226" s="617" t="s">
        <v>2056</v>
      </c>
      <c r="E226" s="673"/>
      <c r="F226" s="620">
        <v>1.0</v>
      </c>
      <c r="G226" s="621"/>
      <c r="H226" s="621"/>
      <c r="I226" s="621"/>
      <c r="J226" s="621"/>
      <c r="K226" s="621"/>
      <c r="L226" s="617" t="s">
        <v>2057</v>
      </c>
      <c r="M226" s="522"/>
      <c r="N226" s="522"/>
      <c r="O226" s="522"/>
      <c r="P226" s="917">
        <f t="shared" si="7"/>
        <v>2449.8</v>
      </c>
      <c r="Q226" s="509"/>
      <c r="R226" s="636"/>
      <c r="S226" s="636"/>
      <c r="T226" s="509"/>
      <c r="U226" s="509"/>
    </row>
    <row r="227">
      <c r="A227" s="618"/>
      <c r="B227" s="617" t="s">
        <v>763</v>
      </c>
      <c r="C227" s="617" t="s">
        <v>73</v>
      </c>
      <c r="D227" s="618"/>
      <c r="E227" s="673"/>
      <c r="F227" s="620">
        <v>1.0</v>
      </c>
      <c r="G227" s="622">
        <v>1455.0</v>
      </c>
      <c r="H227" s="621"/>
      <c r="I227" s="621"/>
      <c r="J227" s="622">
        <v>45.0</v>
      </c>
      <c r="K227" s="621"/>
      <c r="L227" s="617">
        <v>1500.0</v>
      </c>
      <c r="M227" s="522"/>
      <c r="N227" s="522"/>
      <c r="O227" s="522"/>
      <c r="P227" s="917">
        <f t="shared" si="7"/>
        <v>2450.8</v>
      </c>
      <c r="Q227" s="509"/>
      <c r="R227" s="636"/>
      <c r="S227" s="636"/>
      <c r="T227" s="509"/>
      <c r="U227" s="509"/>
    </row>
    <row r="228">
      <c r="A228" s="734">
        <v>41495.0</v>
      </c>
      <c r="B228" s="634" t="s">
        <v>73</v>
      </c>
      <c r="C228" s="634" t="s">
        <v>197</v>
      </c>
      <c r="D228" s="634" t="s">
        <v>2058</v>
      </c>
      <c r="E228" s="738">
        <v>0.3</v>
      </c>
      <c r="F228" s="672"/>
      <c r="G228" s="636"/>
      <c r="H228" s="636"/>
      <c r="I228" s="636"/>
      <c r="J228" s="636"/>
      <c r="K228" s="636"/>
      <c r="L228" s="685"/>
      <c r="M228" s="522"/>
      <c r="N228" s="522"/>
      <c r="O228" s="522"/>
      <c r="P228" s="917">
        <f t="shared" si="7"/>
        <v>2451.1</v>
      </c>
      <c r="Q228" s="509"/>
      <c r="R228" s="636"/>
      <c r="S228" s="636"/>
      <c r="T228" s="509"/>
      <c r="U228" s="509"/>
    </row>
    <row r="229">
      <c r="A229" s="509"/>
      <c r="B229" s="634" t="s">
        <v>197</v>
      </c>
      <c r="C229" s="634" t="s">
        <v>73</v>
      </c>
      <c r="D229" s="634" t="s">
        <v>2058</v>
      </c>
      <c r="E229" s="738">
        <v>1.0</v>
      </c>
      <c r="F229" s="672"/>
      <c r="G229" s="636"/>
      <c r="H229" s="636"/>
      <c r="I229" s="636"/>
      <c r="J229" s="636"/>
      <c r="K229" s="636"/>
      <c r="L229" s="685"/>
      <c r="M229" s="522"/>
      <c r="N229" s="522"/>
      <c r="O229" s="522"/>
      <c r="P229" s="917">
        <f t="shared" si="7"/>
        <v>2452.1</v>
      </c>
      <c r="Q229" s="509"/>
      <c r="R229" s="636"/>
      <c r="S229" s="636"/>
      <c r="T229" s="509"/>
      <c r="U229" s="509"/>
    </row>
    <row r="230">
      <c r="A230" s="716">
        <v>41498.0</v>
      </c>
      <c r="B230" s="617" t="s">
        <v>73</v>
      </c>
      <c r="C230" s="617" t="s">
        <v>805</v>
      </c>
      <c r="D230" s="617" t="s">
        <v>2059</v>
      </c>
      <c r="E230" s="673"/>
      <c r="F230" s="620">
        <v>0.2</v>
      </c>
      <c r="G230" s="621"/>
      <c r="H230" s="621"/>
      <c r="I230" s="621"/>
      <c r="J230" s="621"/>
      <c r="K230" s="621"/>
      <c r="L230" s="687"/>
      <c r="M230" s="738" t="s">
        <v>1875</v>
      </c>
      <c r="N230" s="738">
        <v>325.0</v>
      </c>
      <c r="O230" s="738">
        <v>4619.0</v>
      </c>
      <c r="P230" s="917">
        <f t="shared" si="7"/>
        <v>2452.3</v>
      </c>
      <c r="Q230" s="509"/>
      <c r="R230" s="636"/>
      <c r="S230" s="636"/>
      <c r="T230" s="509"/>
      <c r="U230" s="509"/>
    </row>
    <row r="231">
      <c r="A231" s="618"/>
      <c r="B231" s="617" t="s">
        <v>805</v>
      </c>
      <c r="C231" s="617" t="s">
        <v>527</v>
      </c>
      <c r="D231" s="617" t="s">
        <v>736</v>
      </c>
      <c r="E231" s="673"/>
      <c r="F231" s="620">
        <v>0.7</v>
      </c>
      <c r="G231" s="621"/>
      <c r="H231" s="621"/>
      <c r="I231" s="621"/>
      <c r="J231" s="621"/>
      <c r="K231" s="621"/>
      <c r="L231" s="687"/>
      <c r="M231" s="738" t="s">
        <v>1350</v>
      </c>
      <c r="N231" s="738">
        <v>325.0</v>
      </c>
      <c r="O231" s="522"/>
      <c r="P231" s="917">
        <f t="shared" si="7"/>
        <v>2453</v>
      </c>
      <c r="Q231" s="509"/>
      <c r="R231" s="636"/>
      <c r="S231" s="636"/>
      <c r="T231" s="509"/>
      <c r="U231" s="509"/>
    </row>
    <row r="232">
      <c r="A232" s="618"/>
      <c r="B232" s="617" t="s">
        <v>527</v>
      </c>
      <c r="C232" s="617" t="s">
        <v>805</v>
      </c>
      <c r="D232" s="618"/>
      <c r="E232" s="673"/>
      <c r="F232" s="620">
        <v>0.8</v>
      </c>
      <c r="G232" s="621"/>
      <c r="H232" s="621"/>
      <c r="I232" s="621"/>
      <c r="J232" s="621"/>
      <c r="K232" s="621"/>
      <c r="L232" s="688" t="s">
        <v>2060</v>
      </c>
      <c r="M232" s="930"/>
      <c r="N232" s="930"/>
      <c r="O232" s="522"/>
      <c r="P232" s="917">
        <f t="shared" si="7"/>
        <v>2453.8</v>
      </c>
      <c r="Q232" s="509"/>
      <c r="R232" s="636"/>
      <c r="S232" s="636"/>
      <c r="T232" s="509"/>
      <c r="U232" s="509"/>
    </row>
    <row r="233">
      <c r="A233" s="618"/>
      <c r="B233" s="617" t="s">
        <v>805</v>
      </c>
      <c r="C233" s="617" t="s">
        <v>517</v>
      </c>
      <c r="D233" s="618"/>
      <c r="E233" s="673"/>
      <c r="F233" s="620">
        <v>0.2</v>
      </c>
      <c r="G233" s="622">
        <v>1522.5</v>
      </c>
      <c r="H233" s="621"/>
      <c r="I233" s="622">
        <v>400.0</v>
      </c>
      <c r="J233" s="622">
        <v>25.0</v>
      </c>
      <c r="K233" s="622">
        <v>300.0</v>
      </c>
      <c r="L233" s="688">
        <v>2247.5</v>
      </c>
      <c r="M233" s="930"/>
      <c r="N233" s="930"/>
      <c r="O233" s="522"/>
      <c r="P233" s="917">
        <f t="shared" si="7"/>
        <v>2454</v>
      </c>
      <c r="Q233" s="509"/>
      <c r="R233" s="636"/>
      <c r="S233" s="636"/>
      <c r="T233" s="509"/>
      <c r="U233" s="509"/>
    </row>
    <row r="234">
      <c r="A234" s="734">
        <v>41503.0</v>
      </c>
      <c r="B234" s="634" t="s">
        <v>517</v>
      </c>
      <c r="C234" s="634" t="s">
        <v>73</v>
      </c>
      <c r="D234" s="634" t="s">
        <v>2061</v>
      </c>
      <c r="E234" s="738">
        <v>0.3</v>
      </c>
      <c r="F234" s="672"/>
      <c r="G234" s="636"/>
      <c r="H234" s="636"/>
      <c r="I234" s="636"/>
      <c r="J234" s="636"/>
      <c r="K234" s="636"/>
      <c r="L234" s="685"/>
      <c r="M234" s="930"/>
      <c r="N234" s="930"/>
      <c r="O234" s="522"/>
      <c r="P234" s="917">
        <f t="shared" si="7"/>
        <v>2454.3</v>
      </c>
      <c r="Q234" s="509"/>
      <c r="R234" s="636"/>
      <c r="S234" s="636"/>
      <c r="T234" s="509"/>
      <c r="U234" s="509"/>
    </row>
    <row r="235">
      <c r="A235" s="716">
        <v>41504.0</v>
      </c>
      <c r="B235" s="617" t="s">
        <v>73</v>
      </c>
      <c r="C235" s="617" t="s">
        <v>763</v>
      </c>
      <c r="D235" s="617" t="s">
        <v>2062</v>
      </c>
      <c r="E235" s="673"/>
      <c r="F235" s="620">
        <v>1.1</v>
      </c>
      <c r="G235" s="621"/>
      <c r="H235" s="621"/>
      <c r="I235" s="621"/>
      <c r="J235" s="621"/>
      <c r="K235" s="621"/>
      <c r="L235" s="687"/>
      <c r="M235" s="595" t="s">
        <v>1222</v>
      </c>
      <c r="N235" s="738">
        <v>325.0</v>
      </c>
      <c r="O235" s="522"/>
      <c r="P235" s="917">
        <f t="shared" si="7"/>
        <v>2455.4</v>
      </c>
      <c r="Q235" s="509"/>
      <c r="R235" s="636"/>
      <c r="S235" s="636"/>
      <c r="T235" s="509"/>
      <c r="U235" s="509"/>
    </row>
    <row r="236">
      <c r="A236" s="618"/>
      <c r="B236" s="617" t="s">
        <v>763</v>
      </c>
      <c r="C236" s="617" t="s">
        <v>551</v>
      </c>
      <c r="D236" s="617" t="s">
        <v>2063</v>
      </c>
      <c r="E236" s="673"/>
      <c r="F236" s="620">
        <v>1.2</v>
      </c>
      <c r="G236" s="621"/>
      <c r="H236" s="621"/>
      <c r="I236" s="621"/>
      <c r="J236" s="621"/>
      <c r="K236" s="621"/>
      <c r="L236" s="688" t="s">
        <v>2064</v>
      </c>
      <c r="M236" s="522"/>
      <c r="N236" s="522"/>
      <c r="O236" s="522"/>
      <c r="P236" s="917">
        <f t="shared" si="7"/>
        <v>2456.6</v>
      </c>
      <c r="Q236" s="509"/>
      <c r="R236" s="636"/>
      <c r="S236" s="636"/>
      <c r="T236" s="509"/>
      <c r="U236" s="509"/>
    </row>
    <row r="237">
      <c r="A237" s="618"/>
      <c r="B237" s="617" t="s">
        <v>551</v>
      </c>
      <c r="C237" s="617" t="s">
        <v>73</v>
      </c>
      <c r="D237" s="618"/>
      <c r="E237" s="673"/>
      <c r="F237" s="620">
        <v>0.8</v>
      </c>
      <c r="G237" s="622">
        <v>2320.0</v>
      </c>
      <c r="H237" s="621"/>
      <c r="I237" s="621"/>
      <c r="J237" s="622">
        <v>60.0</v>
      </c>
      <c r="K237" s="621"/>
      <c r="L237" s="688">
        <v>2380.0</v>
      </c>
      <c r="M237" s="522"/>
      <c r="N237" s="522"/>
      <c r="O237" s="522"/>
      <c r="P237" s="917">
        <f t="shared" si="7"/>
        <v>2457.4</v>
      </c>
      <c r="Q237" s="509"/>
      <c r="R237" s="636"/>
      <c r="S237" s="636"/>
      <c r="T237" s="509"/>
      <c r="U237" s="509"/>
    </row>
    <row r="238">
      <c r="A238" s="734">
        <v>41509.0</v>
      </c>
      <c r="B238" s="634" t="s">
        <v>73</v>
      </c>
      <c r="C238" s="634" t="s">
        <v>197</v>
      </c>
      <c r="D238" s="634" t="s">
        <v>2065</v>
      </c>
      <c r="E238" s="522"/>
      <c r="F238" s="635">
        <v>0.8</v>
      </c>
      <c r="G238" s="636"/>
      <c r="H238" s="636"/>
      <c r="I238" s="636"/>
      <c r="J238" s="636"/>
      <c r="K238" s="636"/>
      <c r="L238" s="685"/>
      <c r="M238" s="738" t="s">
        <v>1225</v>
      </c>
      <c r="N238" s="738">
        <v>325.0</v>
      </c>
      <c r="O238" s="522"/>
      <c r="P238" s="917">
        <f t="shared" si="7"/>
        <v>2458.2</v>
      </c>
      <c r="Q238" s="509"/>
      <c r="R238" s="636"/>
      <c r="S238" s="636"/>
      <c r="T238" s="509"/>
      <c r="U238" s="509"/>
    </row>
    <row r="239">
      <c r="A239" s="509"/>
      <c r="B239" s="634" t="s">
        <v>197</v>
      </c>
      <c r="C239" s="634" t="s">
        <v>773</v>
      </c>
      <c r="D239" s="634" t="s">
        <v>2066</v>
      </c>
      <c r="E239" s="522"/>
      <c r="F239" s="635">
        <v>0.9</v>
      </c>
      <c r="G239" s="636"/>
      <c r="H239" s="636"/>
      <c r="I239" s="636"/>
      <c r="J239" s="637">
        <v>15.0</v>
      </c>
      <c r="K239" s="636"/>
      <c r="L239" s="685"/>
      <c r="M239" s="738" t="s">
        <v>1350</v>
      </c>
      <c r="N239" s="738">
        <v>275.0</v>
      </c>
      <c r="O239" s="522"/>
      <c r="P239" s="917">
        <f t="shared" si="7"/>
        <v>2459.1</v>
      </c>
      <c r="Q239" s="509"/>
      <c r="R239" s="636"/>
      <c r="S239" s="636"/>
      <c r="T239" s="509"/>
      <c r="U239" s="509"/>
    </row>
    <row r="240">
      <c r="A240" s="509"/>
      <c r="B240" s="634" t="s">
        <v>773</v>
      </c>
      <c r="C240" s="634" t="s">
        <v>73</v>
      </c>
      <c r="D240" s="509"/>
      <c r="E240" s="522"/>
      <c r="F240" s="635">
        <v>0.93</v>
      </c>
      <c r="G240" s="637">
        <v>1785.0</v>
      </c>
      <c r="H240" s="636"/>
      <c r="I240" s="636"/>
      <c r="J240" s="636"/>
      <c r="K240" s="637">
        <v>300.0</v>
      </c>
      <c r="L240" s="686" t="s">
        <v>2067</v>
      </c>
      <c r="M240" s="930"/>
      <c r="N240" s="930"/>
      <c r="O240" s="522"/>
      <c r="P240" s="917">
        <f t="shared" si="7"/>
        <v>2460.03</v>
      </c>
      <c r="Q240" s="509"/>
      <c r="R240" s="636"/>
      <c r="S240" s="636"/>
      <c r="T240" s="509"/>
      <c r="U240" s="509"/>
    </row>
    <row r="241">
      <c r="A241" s="733">
        <v>41511.0</v>
      </c>
      <c r="B241" s="643" t="s">
        <v>73</v>
      </c>
      <c r="C241" s="643" t="s">
        <v>773</v>
      </c>
      <c r="D241" s="643" t="s">
        <v>2005</v>
      </c>
      <c r="E241" s="931"/>
      <c r="F241" s="646">
        <v>0.9</v>
      </c>
      <c r="G241" s="647"/>
      <c r="H241" s="647"/>
      <c r="I241" s="647"/>
      <c r="J241" s="647"/>
      <c r="K241" s="647"/>
      <c r="L241" s="929"/>
      <c r="M241" s="738" t="s">
        <v>1875</v>
      </c>
      <c r="N241" s="738">
        <v>325.0</v>
      </c>
      <c r="O241" s="738">
        <v>4619.0</v>
      </c>
      <c r="P241" s="917">
        <f t="shared" si="7"/>
        <v>2460.93</v>
      </c>
      <c r="Q241" s="509"/>
      <c r="R241" s="636"/>
      <c r="S241" s="636"/>
      <c r="T241" s="509"/>
      <c r="U241" s="509"/>
    </row>
    <row r="242">
      <c r="A242" s="644"/>
      <c r="B242" s="643" t="s">
        <v>773</v>
      </c>
      <c r="C242" s="643" t="s">
        <v>197</v>
      </c>
      <c r="D242" s="644"/>
      <c r="E242" s="931"/>
      <c r="F242" s="646">
        <v>1.0</v>
      </c>
      <c r="G242" s="647"/>
      <c r="H242" s="647"/>
      <c r="I242" s="647"/>
      <c r="J242" s="648">
        <v>15.0</v>
      </c>
      <c r="K242" s="647"/>
      <c r="L242" s="932" t="s">
        <v>2068</v>
      </c>
      <c r="M242" s="738" t="s">
        <v>1225</v>
      </c>
      <c r="N242" s="738">
        <v>275.0</v>
      </c>
      <c r="O242" s="522"/>
      <c r="P242" s="917">
        <f t="shared" si="7"/>
        <v>2461.93</v>
      </c>
      <c r="Q242" s="509"/>
      <c r="R242" s="636"/>
      <c r="S242" s="636"/>
      <c r="T242" s="509"/>
      <c r="U242" s="509"/>
    </row>
    <row r="243">
      <c r="A243" s="644"/>
      <c r="B243" s="643" t="s">
        <v>197</v>
      </c>
      <c r="C243" s="643" t="s">
        <v>73</v>
      </c>
      <c r="D243" s="644"/>
      <c r="E243" s="931"/>
      <c r="F243" s="646">
        <v>0.1</v>
      </c>
      <c r="G243" s="648">
        <v>1785.0</v>
      </c>
      <c r="H243" s="647"/>
      <c r="I243" s="647"/>
      <c r="J243" s="647"/>
      <c r="K243" s="648">
        <v>300.0</v>
      </c>
      <c r="L243" s="932">
        <v>4200.0</v>
      </c>
      <c r="M243" s="522"/>
      <c r="N243" s="522"/>
      <c r="O243" s="522"/>
      <c r="P243" s="917">
        <f t="shared" si="7"/>
        <v>2462.03</v>
      </c>
      <c r="Q243" s="509"/>
      <c r="R243" s="636"/>
      <c r="S243" s="636"/>
      <c r="T243" s="509"/>
      <c r="U243" s="509"/>
    </row>
    <row r="244">
      <c r="A244" s="734">
        <v>41512.0</v>
      </c>
      <c r="B244" s="634" t="s">
        <v>2069</v>
      </c>
      <c r="C244" s="634" t="s">
        <v>517</v>
      </c>
      <c r="D244" s="634" t="s">
        <v>1318</v>
      </c>
      <c r="E244" s="738">
        <v>0.3</v>
      </c>
      <c r="F244" s="672"/>
      <c r="G244" s="636"/>
      <c r="H244" s="636"/>
      <c r="I244" s="636"/>
      <c r="J244" s="636"/>
      <c r="K244" s="636"/>
      <c r="L244" s="685"/>
      <c r="M244" s="522"/>
      <c r="N244" s="522"/>
      <c r="O244" s="522"/>
      <c r="P244" s="917">
        <f t="shared" si="7"/>
        <v>2462.33</v>
      </c>
      <c r="Q244" s="509"/>
      <c r="R244" s="636"/>
      <c r="S244" s="636"/>
      <c r="T244" s="509"/>
      <c r="U244" s="509"/>
    </row>
    <row r="245">
      <c r="A245" s="734">
        <v>41513.0</v>
      </c>
      <c r="B245" s="634" t="s">
        <v>517</v>
      </c>
      <c r="C245" s="634" t="s">
        <v>73</v>
      </c>
      <c r="D245" s="634" t="s">
        <v>1318</v>
      </c>
      <c r="E245" s="738">
        <v>0.2</v>
      </c>
      <c r="F245" s="672"/>
      <c r="G245" s="636"/>
      <c r="H245" s="636"/>
      <c r="I245" s="636"/>
      <c r="J245" s="636"/>
      <c r="K245" s="636"/>
      <c r="L245" s="685"/>
      <c r="M245" s="522"/>
      <c r="N245" s="522"/>
      <c r="O245" s="522"/>
      <c r="P245" s="917">
        <f t="shared" si="7"/>
        <v>2462.53</v>
      </c>
      <c r="Q245" s="509"/>
      <c r="R245" s="636"/>
      <c r="S245" s="636"/>
      <c r="T245" s="509"/>
      <c r="U245" s="509"/>
    </row>
    <row r="246">
      <c r="A246" s="734">
        <v>41513.0</v>
      </c>
      <c r="B246" s="634" t="s">
        <v>73</v>
      </c>
      <c r="C246" s="634" t="s">
        <v>565</v>
      </c>
      <c r="D246" s="634" t="s">
        <v>1318</v>
      </c>
      <c r="E246" s="738">
        <v>0.2</v>
      </c>
      <c r="F246" s="672"/>
      <c r="G246" s="636"/>
      <c r="H246" s="636"/>
      <c r="I246" s="636"/>
      <c r="J246" s="636"/>
      <c r="K246" s="636"/>
      <c r="L246" s="685"/>
      <c r="M246" s="522"/>
      <c r="N246" s="522"/>
      <c r="O246" s="522"/>
      <c r="P246" s="917">
        <f t="shared" si="7"/>
        <v>2462.73</v>
      </c>
      <c r="Q246" s="509"/>
      <c r="R246" s="636"/>
      <c r="S246" s="636"/>
      <c r="T246" s="509"/>
      <c r="U246" s="509"/>
    </row>
    <row r="247">
      <c r="A247" s="618"/>
      <c r="B247" s="617" t="s">
        <v>565</v>
      </c>
      <c r="C247" s="617" t="s">
        <v>197</v>
      </c>
      <c r="D247" s="617" t="s">
        <v>2070</v>
      </c>
      <c r="E247" s="673"/>
      <c r="F247" s="620">
        <v>0.2</v>
      </c>
      <c r="G247" s="621"/>
      <c r="H247" s="621"/>
      <c r="I247" s="621"/>
      <c r="J247" s="621"/>
      <c r="K247" s="621"/>
      <c r="L247" s="687"/>
      <c r="M247" s="522"/>
      <c r="N247" s="522"/>
      <c r="O247" s="522"/>
      <c r="P247" s="917">
        <f t="shared" si="7"/>
        <v>2462.93</v>
      </c>
      <c r="Q247" s="509"/>
      <c r="R247" s="636"/>
      <c r="S247" s="636"/>
      <c r="T247" s="509"/>
      <c r="U247" s="509"/>
    </row>
    <row r="248">
      <c r="A248" s="618"/>
      <c r="B248" s="617" t="s">
        <v>197</v>
      </c>
      <c r="C248" s="617" t="s">
        <v>603</v>
      </c>
      <c r="D248" s="618"/>
      <c r="E248" s="673"/>
      <c r="F248" s="620">
        <v>0.7</v>
      </c>
      <c r="G248" s="621"/>
      <c r="H248" s="621"/>
      <c r="I248" s="621"/>
      <c r="J248" s="621"/>
      <c r="K248" s="621"/>
      <c r="L248" s="687"/>
      <c r="M248" s="522"/>
      <c r="N248" s="522"/>
      <c r="O248" s="522"/>
      <c r="P248" s="917">
        <f t="shared" si="7"/>
        <v>2463.63</v>
      </c>
      <c r="Q248" s="509"/>
      <c r="R248" s="636"/>
      <c r="S248" s="636"/>
      <c r="T248" s="509"/>
      <c r="U248" s="509"/>
    </row>
    <row r="249">
      <c r="A249" s="618"/>
      <c r="B249" s="617" t="s">
        <v>603</v>
      </c>
      <c r="C249" s="617" t="s">
        <v>197</v>
      </c>
      <c r="D249" s="618"/>
      <c r="E249" s="673"/>
      <c r="F249" s="620">
        <v>0.7</v>
      </c>
      <c r="G249" s="621"/>
      <c r="H249" s="621"/>
      <c r="I249" s="621"/>
      <c r="J249" s="621"/>
      <c r="K249" s="621"/>
      <c r="L249" s="687"/>
      <c r="M249" s="595" t="s">
        <v>1222</v>
      </c>
      <c r="N249" s="738">
        <v>325.0</v>
      </c>
      <c r="O249" s="522"/>
      <c r="P249" s="917">
        <f t="shared" si="7"/>
        <v>2464.33</v>
      </c>
      <c r="Q249" s="509"/>
      <c r="R249" s="636"/>
      <c r="S249" s="636"/>
      <c r="T249" s="509"/>
      <c r="U249" s="509"/>
    </row>
    <row r="250">
      <c r="A250" s="618"/>
      <c r="B250" s="617" t="s">
        <v>197</v>
      </c>
      <c r="C250" s="617" t="s">
        <v>598</v>
      </c>
      <c r="D250" s="618"/>
      <c r="E250" s="673"/>
      <c r="F250" s="620">
        <v>1.2</v>
      </c>
      <c r="G250" s="621"/>
      <c r="H250" s="621"/>
      <c r="I250" s="621"/>
      <c r="J250" s="621"/>
      <c r="K250" s="621"/>
      <c r="L250" s="687"/>
      <c r="M250" s="522"/>
      <c r="N250" s="522"/>
      <c r="O250" s="522"/>
      <c r="P250" s="917">
        <f t="shared" si="7"/>
        <v>2465.53</v>
      </c>
      <c r="Q250" s="634">
        <v>22.0</v>
      </c>
      <c r="R250" s="636"/>
      <c r="S250" s="636"/>
      <c r="T250" s="509"/>
      <c r="U250" s="509"/>
    </row>
    <row r="251">
      <c r="A251" s="618"/>
      <c r="B251" s="617" t="s">
        <v>598</v>
      </c>
      <c r="C251" s="617" t="s">
        <v>197</v>
      </c>
      <c r="D251" s="618"/>
      <c r="E251" s="673"/>
      <c r="F251" s="620">
        <v>1.1</v>
      </c>
      <c r="G251" s="622" t="s">
        <v>2071</v>
      </c>
      <c r="H251" s="621"/>
      <c r="I251" s="621"/>
      <c r="J251" s="621"/>
      <c r="K251" s="621"/>
      <c r="L251" s="688" t="s">
        <v>2072</v>
      </c>
      <c r="M251" s="522"/>
      <c r="N251" s="522"/>
      <c r="O251" s="522"/>
      <c r="P251" s="917">
        <f t="shared" si="7"/>
        <v>2466.63</v>
      </c>
      <c r="Q251" s="509"/>
      <c r="R251" s="636"/>
      <c r="S251" s="636"/>
      <c r="T251" s="509"/>
      <c r="U251" s="509"/>
    </row>
    <row r="252">
      <c r="A252" s="618"/>
      <c r="B252" s="617" t="s">
        <v>1280</v>
      </c>
      <c r="C252" s="617" t="s">
        <v>73</v>
      </c>
      <c r="D252" s="618"/>
      <c r="E252" s="673"/>
      <c r="F252" s="620">
        <v>0.1</v>
      </c>
      <c r="G252" s="622">
        <v>2767.5</v>
      </c>
      <c r="H252" s="621"/>
      <c r="I252" s="621"/>
      <c r="J252" s="621"/>
      <c r="K252" s="621"/>
      <c r="L252" s="933">
        <v>2767.5</v>
      </c>
      <c r="M252" s="522"/>
      <c r="N252" s="522"/>
      <c r="O252" s="522"/>
      <c r="P252" s="917">
        <f t="shared" si="7"/>
        <v>2466.73</v>
      </c>
      <c r="Q252" s="509"/>
      <c r="R252" s="636"/>
      <c r="S252" s="636"/>
      <c r="T252" s="509"/>
      <c r="U252" s="509"/>
    </row>
    <row r="253">
      <c r="A253" s="734">
        <v>41514.0</v>
      </c>
      <c r="B253" s="634" t="s">
        <v>73</v>
      </c>
      <c r="C253" s="634" t="s">
        <v>765</v>
      </c>
      <c r="D253" s="634" t="s">
        <v>2073</v>
      </c>
      <c r="E253" s="522"/>
      <c r="F253" s="635">
        <v>1.7</v>
      </c>
      <c r="G253" s="636"/>
      <c r="H253" s="636"/>
      <c r="I253" s="636"/>
      <c r="J253" s="636"/>
      <c r="K253" s="636"/>
      <c r="L253" s="685"/>
      <c r="M253" s="522"/>
      <c r="N253" s="522"/>
      <c r="O253" s="522"/>
      <c r="P253" s="917">
        <f t="shared" si="7"/>
        <v>2468.43</v>
      </c>
      <c r="Q253" s="634">
        <v>20.0</v>
      </c>
      <c r="R253" s="637">
        <v>132.15</v>
      </c>
      <c r="S253" s="365">
        <f t="shared" ref="S253:S254" si="10">R253/Q253</f>
        <v>6.6075</v>
      </c>
      <c r="T253" s="354">
        <v>5.37</v>
      </c>
      <c r="U253" s="626">
        <f t="shared" ref="U253:U254" si="11">(S253-T253)*Q253</f>
        <v>24.75</v>
      </c>
      <c r="AG253" s="569"/>
    </row>
    <row r="254">
      <c r="A254" s="509"/>
      <c r="B254" s="634" t="s">
        <v>765</v>
      </c>
      <c r="C254" s="634" t="s">
        <v>2074</v>
      </c>
      <c r="D254" s="509"/>
      <c r="E254" s="522"/>
      <c r="F254" s="635">
        <v>2.2</v>
      </c>
      <c r="G254" s="636"/>
      <c r="H254" s="636"/>
      <c r="I254" s="637">
        <v>270.0</v>
      </c>
      <c r="J254" s="636"/>
      <c r="K254" s="636"/>
      <c r="L254" s="686" t="s">
        <v>2075</v>
      </c>
      <c r="M254" s="522"/>
      <c r="N254" s="522"/>
      <c r="O254" s="522"/>
      <c r="P254" s="917">
        <f t="shared" si="7"/>
        <v>2470.63</v>
      </c>
      <c r="Q254" s="634">
        <v>70.0</v>
      </c>
      <c r="R254" s="637">
        <v>431.8</v>
      </c>
      <c r="S254" s="365">
        <f t="shared" si="10"/>
        <v>6.168571429</v>
      </c>
      <c r="T254" s="354">
        <v>5.37</v>
      </c>
      <c r="U254" s="626">
        <f t="shared" si="11"/>
        <v>55.9</v>
      </c>
      <c r="AG254" s="569"/>
    </row>
    <row r="255">
      <c r="A255" s="734">
        <v>41515.0</v>
      </c>
      <c r="B255" s="634" t="s">
        <v>2074</v>
      </c>
      <c r="C255" s="634" t="s">
        <v>73</v>
      </c>
      <c r="D255" s="509"/>
      <c r="E255" s="522"/>
      <c r="F255" s="635">
        <v>2.9</v>
      </c>
      <c r="G255" s="637">
        <v>5280.0</v>
      </c>
      <c r="H255" s="637">
        <v>200.0</v>
      </c>
      <c r="I255" s="637">
        <v>250.0</v>
      </c>
      <c r="J255" s="636"/>
      <c r="K255" s="636"/>
      <c r="L255" s="686">
        <v>6000.0</v>
      </c>
      <c r="M255" s="522"/>
      <c r="N255" s="522"/>
      <c r="O255" s="522"/>
      <c r="P255" s="917">
        <f t="shared" si="7"/>
        <v>2473.53</v>
      </c>
      <c r="Q255" s="509"/>
      <c r="R255" s="636"/>
      <c r="S255" s="636"/>
      <c r="T255" s="509"/>
      <c r="U255" s="509"/>
    </row>
    <row r="256">
      <c r="A256" s="795" t="s">
        <v>2076</v>
      </c>
      <c r="B256" s="604"/>
      <c r="C256" s="604"/>
      <c r="D256" s="735">
        <v>42.6</v>
      </c>
      <c r="E256" s="604"/>
      <c r="F256" s="606"/>
      <c r="G256" s="606"/>
      <c r="H256" s="607"/>
      <c r="I256" s="607"/>
      <c r="J256" s="607"/>
      <c r="K256" s="607"/>
      <c r="L256" s="607"/>
      <c r="M256" s="607"/>
      <c r="N256" s="522"/>
      <c r="O256" s="522"/>
      <c r="P256" s="917">
        <f t="shared" si="7"/>
        <v>2473.53</v>
      </c>
      <c r="Q256" s="509"/>
      <c r="R256" s="636"/>
      <c r="S256" s="636"/>
      <c r="T256" s="509"/>
      <c r="U256" s="509"/>
    </row>
    <row r="257">
      <c r="A257" s="359">
        <v>41521.0</v>
      </c>
      <c r="B257" s="354" t="s">
        <v>73</v>
      </c>
      <c r="C257" s="354" t="s">
        <v>73</v>
      </c>
      <c r="D257" s="354" t="s">
        <v>2077</v>
      </c>
      <c r="E257" s="354">
        <v>1.5</v>
      </c>
      <c r="F257" s="611"/>
      <c r="G257" s="321"/>
      <c r="H257" s="365"/>
      <c r="I257" s="365"/>
      <c r="J257" s="365"/>
      <c r="K257" s="365"/>
      <c r="L257" s="321"/>
      <c r="M257" s="321"/>
      <c r="N257" s="522"/>
      <c r="O257" s="522"/>
      <c r="P257" s="917">
        <f t="shared" si="7"/>
        <v>2475.03</v>
      </c>
      <c r="Q257" s="509"/>
      <c r="R257" s="636"/>
      <c r="S257" s="636"/>
      <c r="T257" s="509"/>
      <c r="U257" s="509"/>
    </row>
    <row r="258">
      <c r="A258" s="359">
        <v>41522.0</v>
      </c>
      <c r="B258" s="354" t="s">
        <v>73</v>
      </c>
      <c r="C258" s="354" t="s">
        <v>73</v>
      </c>
      <c r="D258" s="354" t="s">
        <v>2021</v>
      </c>
      <c r="E258" s="354">
        <v>0.2</v>
      </c>
      <c r="F258" s="611"/>
      <c r="G258" s="321"/>
      <c r="H258" s="365"/>
      <c r="I258" s="365"/>
      <c r="J258" s="365"/>
      <c r="K258" s="365"/>
      <c r="L258" s="321"/>
      <c r="M258" s="321"/>
      <c r="N258" s="522"/>
      <c r="O258" s="522"/>
      <c r="P258" s="917">
        <f t="shared" si="7"/>
        <v>2475.23</v>
      </c>
      <c r="Q258" s="509"/>
      <c r="R258" s="636"/>
      <c r="S258" s="636"/>
      <c r="T258" s="509"/>
      <c r="U258" s="509"/>
    </row>
    <row r="259">
      <c r="A259" s="734">
        <v>41523.0</v>
      </c>
      <c r="B259" s="634" t="s">
        <v>73</v>
      </c>
      <c r="C259" s="634" t="s">
        <v>197</v>
      </c>
      <c r="D259" s="634" t="s">
        <v>1875</v>
      </c>
      <c r="E259" s="522"/>
      <c r="F259" s="635">
        <v>0.2</v>
      </c>
      <c r="G259" s="636"/>
      <c r="H259" s="636"/>
      <c r="I259" s="636"/>
      <c r="J259" s="636"/>
      <c r="K259" s="636"/>
      <c r="L259" s="685"/>
      <c r="M259" s="818" t="s">
        <v>1875</v>
      </c>
      <c r="N259" s="818">
        <v>975.0</v>
      </c>
      <c r="O259" s="522"/>
      <c r="P259" s="917">
        <f t="shared" si="7"/>
        <v>2475.43</v>
      </c>
      <c r="Q259" s="509"/>
      <c r="R259" s="636"/>
      <c r="S259" s="636"/>
      <c r="T259" s="509"/>
      <c r="U259" s="509"/>
    </row>
    <row r="260">
      <c r="A260" s="509"/>
      <c r="B260" s="634" t="s">
        <v>197</v>
      </c>
      <c r="C260" s="634" t="s">
        <v>2078</v>
      </c>
      <c r="D260" s="634" t="s">
        <v>2079</v>
      </c>
      <c r="E260" s="522"/>
      <c r="F260" s="635">
        <v>1.7</v>
      </c>
      <c r="G260" s="636"/>
      <c r="H260" s="636"/>
      <c r="I260" s="636"/>
      <c r="J260" s="636"/>
      <c r="K260" s="636"/>
      <c r="L260" s="685"/>
      <c r="M260" s="522"/>
      <c r="N260" s="522"/>
      <c r="O260" s="522"/>
      <c r="P260" s="917">
        <f t="shared" si="7"/>
        <v>2477.13</v>
      </c>
      <c r="Q260" s="509"/>
      <c r="R260" s="636"/>
      <c r="S260" s="636"/>
      <c r="T260" s="509"/>
      <c r="U260" s="509"/>
    </row>
    <row r="261">
      <c r="A261" s="734">
        <v>41525.0</v>
      </c>
      <c r="B261" s="634" t="s">
        <v>2078</v>
      </c>
      <c r="C261" s="634" t="s">
        <v>197</v>
      </c>
      <c r="D261" s="509"/>
      <c r="E261" s="522"/>
      <c r="F261" s="635">
        <v>1.7</v>
      </c>
      <c r="G261" s="637">
        <v>500.0</v>
      </c>
      <c r="H261" s="636"/>
      <c r="I261" s="637">
        <v>500.0</v>
      </c>
      <c r="J261" s="636"/>
      <c r="K261" s="636"/>
      <c r="L261" s="686" t="s">
        <v>2080</v>
      </c>
      <c r="M261" s="522"/>
      <c r="N261" s="522"/>
      <c r="O261" s="522"/>
      <c r="P261" s="917">
        <f t="shared" si="7"/>
        <v>2478.83</v>
      </c>
      <c r="Q261" s="634">
        <v>60.0</v>
      </c>
      <c r="R261" s="637">
        <v>351.6</v>
      </c>
      <c r="S261" s="365">
        <f>R261/Q261</f>
        <v>5.86</v>
      </c>
      <c r="T261" s="354">
        <v>5.37</v>
      </c>
      <c r="U261" s="626">
        <f>(S261-T261)*Q261</f>
        <v>29.4</v>
      </c>
      <c r="AG261" s="569"/>
    </row>
    <row r="262">
      <c r="A262" s="509"/>
      <c r="B262" s="634" t="s">
        <v>197</v>
      </c>
      <c r="C262" s="634" t="s">
        <v>73</v>
      </c>
      <c r="D262" s="509"/>
      <c r="E262" s="522"/>
      <c r="F262" s="635">
        <v>0.2</v>
      </c>
      <c r="G262" s="637">
        <v>3117.5</v>
      </c>
      <c r="H262" s="637">
        <v>100.0</v>
      </c>
      <c r="I262" s="637">
        <v>450.0</v>
      </c>
      <c r="J262" s="637">
        <v>50.0</v>
      </c>
      <c r="K262" s="636"/>
      <c r="L262" s="686">
        <v>4717.5</v>
      </c>
      <c r="M262" s="522"/>
      <c r="N262" s="522"/>
      <c r="O262" s="522"/>
      <c r="P262" s="917">
        <f t="shared" si="7"/>
        <v>2479.03</v>
      </c>
      <c r="Q262" s="509"/>
      <c r="R262" s="636"/>
      <c r="S262" s="636"/>
      <c r="T262" s="509"/>
      <c r="U262" s="509"/>
    </row>
    <row r="263">
      <c r="A263" s="716">
        <v>41528.0</v>
      </c>
      <c r="B263" s="617" t="s">
        <v>73</v>
      </c>
      <c r="C263" s="617" t="s">
        <v>2081</v>
      </c>
      <c r="D263" s="617" t="s">
        <v>2082</v>
      </c>
      <c r="E263" s="673"/>
      <c r="F263" s="620">
        <v>0.8</v>
      </c>
      <c r="G263" s="621"/>
      <c r="H263" s="621"/>
      <c r="I263" s="621"/>
      <c r="J263" s="621"/>
      <c r="K263" s="621"/>
      <c r="L263" s="687"/>
      <c r="M263" s="818" t="s">
        <v>1875</v>
      </c>
      <c r="N263" s="818">
        <v>325.0</v>
      </c>
      <c r="O263" s="522"/>
      <c r="P263" s="917">
        <f t="shared" si="7"/>
        <v>2479.83</v>
      </c>
      <c r="Q263" s="634">
        <v>32.0</v>
      </c>
      <c r="R263" s="637">
        <v>191.68</v>
      </c>
      <c r="S263" s="365">
        <f>R263/Q263</f>
        <v>5.99</v>
      </c>
      <c r="T263" s="354">
        <v>5.37</v>
      </c>
      <c r="U263" s="626">
        <f>(S263-T263)*Q263</f>
        <v>19.84</v>
      </c>
      <c r="AG263" s="569"/>
    </row>
    <row r="264">
      <c r="A264" s="618"/>
      <c r="B264" s="617" t="s">
        <v>2081</v>
      </c>
      <c r="C264" s="617" t="s">
        <v>73</v>
      </c>
      <c r="D264" s="618"/>
      <c r="E264" s="673"/>
      <c r="F264" s="620">
        <v>0.8</v>
      </c>
      <c r="G264" s="622">
        <v>1450.0</v>
      </c>
      <c r="H264" s="622">
        <v>20.0</v>
      </c>
      <c r="I264" s="621"/>
      <c r="J264" s="621"/>
      <c r="K264" s="621"/>
      <c r="L264" s="687"/>
      <c r="M264" s="522"/>
      <c r="N264" s="522"/>
      <c r="O264" s="522"/>
      <c r="P264" s="917">
        <f t="shared" si="7"/>
        <v>2480.63</v>
      </c>
      <c r="Q264" s="509"/>
      <c r="R264" s="636"/>
      <c r="S264" s="636"/>
      <c r="T264" s="509"/>
      <c r="U264" s="509"/>
    </row>
    <row r="265">
      <c r="A265" s="716">
        <v>41530.0</v>
      </c>
      <c r="B265" s="617" t="s">
        <v>73</v>
      </c>
      <c r="C265" s="617" t="s">
        <v>2081</v>
      </c>
      <c r="D265" s="617" t="s">
        <v>1875</v>
      </c>
      <c r="E265" s="673"/>
      <c r="F265" s="620">
        <v>0.8</v>
      </c>
      <c r="G265" s="621"/>
      <c r="H265" s="622" t="s">
        <v>2083</v>
      </c>
      <c r="I265" s="621"/>
      <c r="J265" s="621"/>
      <c r="K265" s="621"/>
      <c r="L265" s="688" t="s">
        <v>2084</v>
      </c>
      <c r="M265" s="818" t="s">
        <v>1875</v>
      </c>
      <c r="N265" s="818">
        <v>325.0</v>
      </c>
      <c r="O265" s="522"/>
      <c r="P265" s="917">
        <f t="shared" si="7"/>
        <v>2481.43</v>
      </c>
      <c r="Q265" s="509"/>
      <c r="R265" s="636"/>
      <c r="S265" s="636"/>
      <c r="T265" s="509"/>
      <c r="U265" s="509"/>
    </row>
    <row r="266">
      <c r="A266" s="618"/>
      <c r="B266" s="617" t="s">
        <v>2081</v>
      </c>
      <c r="C266" s="617" t="s">
        <v>73</v>
      </c>
      <c r="D266" s="617" t="s">
        <v>2085</v>
      </c>
      <c r="E266" s="673"/>
      <c r="F266" s="620">
        <v>0.7</v>
      </c>
      <c r="G266" s="622">
        <v>1160.0</v>
      </c>
      <c r="H266" s="621"/>
      <c r="I266" s="621"/>
      <c r="J266" s="621"/>
      <c r="K266" s="621"/>
      <c r="L266" s="688">
        <v>2630.0</v>
      </c>
      <c r="M266" s="522"/>
      <c r="N266" s="522"/>
      <c r="O266" s="522"/>
      <c r="P266" s="917">
        <f t="shared" si="7"/>
        <v>2482.13</v>
      </c>
      <c r="Q266" s="509"/>
      <c r="R266" s="636"/>
      <c r="S266" s="636"/>
      <c r="T266" s="509"/>
      <c r="U266" s="509"/>
    </row>
    <row r="267">
      <c r="A267" s="734">
        <v>41530.0</v>
      </c>
      <c r="B267" s="634" t="s">
        <v>73</v>
      </c>
      <c r="C267" s="634" t="s">
        <v>550</v>
      </c>
      <c r="D267" s="634" t="s">
        <v>2086</v>
      </c>
      <c r="E267" s="522"/>
      <c r="F267" s="635">
        <v>0.8</v>
      </c>
      <c r="G267" s="636"/>
      <c r="H267" s="636"/>
      <c r="I267" s="636"/>
      <c r="J267" s="636"/>
      <c r="K267" s="636"/>
      <c r="L267" s="686" t="s">
        <v>1810</v>
      </c>
      <c r="M267" s="522"/>
      <c r="N267" s="522"/>
      <c r="O267" s="522"/>
      <c r="P267" s="917">
        <f t="shared" si="7"/>
        <v>2482.93</v>
      </c>
      <c r="Q267" s="509"/>
      <c r="R267" s="636"/>
      <c r="S267" s="636"/>
      <c r="T267" s="509"/>
      <c r="U267" s="509"/>
    </row>
    <row r="268">
      <c r="A268" s="509"/>
      <c r="B268" s="634" t="s">
        <v>550</v>
      </c>
      <c r="C268" s="634" t="s">
        <v>73</v>
      </c>
      <c r="D268" s="509"/>
      <c r="E268" s="522"/>
      <c r="F268" s="635">
        <v>0.8</v>
      </c>
      <c r="G268" s="637">
        <v>1232.5</v>
      </c>
      <c r="H268" s="636"/>
      <c r="I268" s="636"/>
      <c r="J268" s="637">
        <v>25.0</v>
      </c>
      <c r="K268" s="636"/>
      <c r="L268" s="686">
        <v>1257.5</v>
      </c>
      <c r="M268" s="522"/>
      <c r="N268" s="522"/>
      <c r="O268" s="522"/>
      <c r="P268" s="917">
        <f t="shared" si="7"/>
        <v>2483.73</v>
      </c>
      <c r="Q268" s="509"/>
      <c r="R268" s="636"/>
      <c r="S268" s="636"/>
      <c r="T268" s="509"/>
      <c r="U268" s="509"/>
    </row>
    <row r="269">
      <c r="A269" s="716">
        <v>41533.0</v>
      </c>
      <c r="B269" s="617" t="s">
        <v>73</v>
      </c>
      <c r="C269" s="617" t="s">
        <v>197</v>
      </c>
      <c r="D269" s="617" t="s">
        <v>1875</v>
      </c>
      <c r="E269" s="673"/>
      <c r="F269" s="620">
        <v>0.2</v>
      </c>
      <c r="G269" s="621"/>
      <c r="H269" s="621"/>
      <c r="I269" s="621"/>
      <c r="J269" s="621"/>
      <c r="K269" s="621"/>
      <c r="L269" s="687"/>
      <c r="M269" s="818" t="s">
        <v>1875</v>
      </c>
      <c r="N269" s="818">
        <v>325.0</v>
      </c>
      <c r="O269" s="522"/>
      <c r="P269" s="917">
        <f t="shared" si="7"/>
        <v>2483.93</v>
      </c>
      <c r="Q269" s="509"/>
      <c r="R269" s="636"/>
      <c r="S269" s="636"/>
      <c r="T269" s="509"/>
      <c r="U269" s="509"/>
    </row>
    <row r="270">
      <c r="A270" s="618"/>
      <c r="B270" s="617" t="s">
        <v>197</v>
      </c>
      <c r="C270" s="617" t="s">
        <v>595</v>
      </c>
      <c r="D270" s="617" t="s">
        <v>2087</v>
      </c>
      <c r="E270" s="673"/>
      <c r="F270" s="620">
        <v>2.0</v>
      </c>
      <c r="G270" s="621"/>
      <c r="H270" s="621"/>
      <c r="I270" s="621"/>
      <c r="J270" s="621"/>
      <c r="K270" s="621"/>
      <c r="L270" s="687"/>
      <c r="M270" s="522"/>
      <c r="N270" s="522"/>
      <c r="O270" s="522"/>
      <c r="P270" s="917">
        <f t="shared" si="7"/>
        <v>2485.93</v>
      </c>
      <c r="Q270" s="509"/>
      <c r="R270" s="636"/>
      <c r="S270" s="636"/>
      <c r="T270" s="509"/>
      <c r="U270" s="509"/>
    </row>
    <row r="271">
      <c r="A271" s="618"/>
      <c r="B271" s="617" t="s">
        <v>595</v>
      </c>
      <c r="C271" s="617" t="s">
        <v>559</v>
      </c>
      <c r="D271" s="618"/>
      <c r="E271" s="673"/>
      <c r="F271" s="620">
        <v>0.6</v>
      </c>
      <c r="G271" s="621"/>
      <c r="H271" s="621"/>
      <c r="I271" s="621"/>
      <c r="J271" s="621"/>
      <c r="K271" s="621"/>
      <c r="L271" s="687"/>
      <c r="M271" s="522"/>
      <c r="N271" s="522"/>
      <c r="O271" s="522"/>
      <c r="P271" s="917">
        <f t="shared" si="7"/>
        <v>2486.53</v>
      </c>
      <c r="Q271" s="634">
        <v>30.0</v>
      </c>
      <c r="R271" s="637">
        <v>194.68</v>
      </c>
      <c r="S271" s="365">
        <f>R271/Q271</f>
        <v>6.489333333</v>
      </c>
      <c r="T271" s="354">
        <v>5.37</v>
      </c>
      <c r="U271" s="626">
        <f>(S271-T271)*Q271</f>
        <v>33.58</v>
      </c>
      <c r="AG271" s="569"/>
    </row>
    <row r="272">
      <c r="A272" s="618"/>
      <c r="B272" s="617" t="s">
        <v>559</v>
      </c>
      <c r="C272" s="617" t="s">
        <v>197</v>
      </c>
      <c r="D272" s="618"/>
      <c r="E272" s="673"/>
      <c r="F272" s="620">
        <v>1.5</v>
      </c>
      <c r="G272" s="621"/>
      <c r="H272" s="621"/>
      <c r="I272" s="621"/>
      <c r="J272" s="621"/>
      <c r="K272" s="621"/>
      <c r="L272" s="688" t="s">
        <v>2088</v>
      </c>
      <c r="M272" s="522"/>
      <c r="N272" s="522"/>
      <c r="O272" s="522"/>
      <c r="P272" s="917">
        <f t="shared" si="7"/>
        <v>2488.03</v>
      </c>
      <c r="Q272" s="509"/>
      <c r="R272" s="636"/>
      <c r="S272" s="636"/>
      <c r="T272" s="509"/>
      <c r="U272" s="509"/>
    </row>
    <row r="273">
      <c r="A273" s="618"/>
      <c r="B273" s="617" t="s">
        <v>197</v>
      </c>
      <c r="C273" s="617" t="s">
        <v>73</v>
      </c>
      <c r="D273" s="618"/>
      <c r="E273" s="673"/>
      <c r="F273" s="620">
        <v>0.2</v>
      </c>
      <c r="G273" s="622">
        <v>3407.5</v>
      </c>
      <c r="H273" s="622">
        <v>35.0</v>
      </c>
      <c r="I273" s="622">
        <v>30.0</v>
      </c>
      <c r="J273" s="621"/>
      <c r="K273" s="621"/>
      <c r="L273" s="688">
        <v>3472.5</v>
      </c>
      <c r="M273" s="522"/>
      <c r="N273" s="522"/>
      <c r="O273" s="522"/>
      <c r="P273" s="917">
        <f t="shared" si="7"/>
        <v>2488.23</v>
      </c>
      <c r="Q273" s="509"/>
      <c r="R273" s="636"/>
      <c r="S273" s="636"/>
      <c r="T273" s="509"/>
      <c r="U273" s="509"/>
    </row>
    <row r="274">
      <c r="A274" s="734">
        <v>41535.0</v>
      </c>
      <c r="B274" s="634" t="s">
        <v>73</v>
      </c>
      <c r="C274" s="634" t="s">
        <v>1251</v>
      </c>
      <c r="D274" s="634" t="s">
        <v>1380</v>
      </c>
      <c r="E274" s="522"/>
      <c r="F274" s="635">
        <v>1.9</v>
      </c>
      <c r="G274" s="636"/>
      <c r="H274" s="636"/>
      <c r="I274" s="636"/>
      <c r="J274" s="636"/>
      <c r="K274" s="636"/>
      <c r="L274" s="685"/>
      <c r="M274" s="669" t="s">
        <v>1222</v>
      </c>
      <c r="N274" s="652">
        <v>325.0</v>
      </c>
      <c r="O274" s="522"/>
      <c r="P274" s="917">
        <f t="shared" si="7"/>
        <v>2490.13</v>
      </c>
      <c r="Q274" s="509"/>
      <c r="R274" s="636"/>
      <c r="S274" s="636"/>
      <c r="T274" s="509"/>
      <c r="U274" s="509"/>
    </row>
    <row r="275">
      <c r="A275" s="509"/>
      <c r="B275" s="634" t="s">
        <v>1251</v>
      </c>
      <c r="C275" s="634" t="s">
        <v>197</v>
      </c>
      <c r="D275" s="509"/>
      <c r="E275" s="522"/>
      <c r="F275" s="635">
        <v>2.0</v>
      </c>
      <c r="G275" s="636"/>
      <c r="H275" s="636"/>
      <c r="I275" s="636"/>
      <c r="J275" s="636"/>
      <c r="K275" s="636"/>
      <c r="L275" s="686" t="s">
        <v>2089</v>
      </c>
      <c r="M275" s="522"/>
      <c r="N275" s="522"/>
      <c r="O275" s="522"/>
      <c r="P275" s="917">
        <f t="shared" si="7"/>
        <v>2492.13</v>
      </c>
      <c r="Q275" s="509"/>
      <c r="R275" s="636"/>
      <c r="S275" s="636"/>
      <c r="T275" s="509"/>
      <c r="U275" s="509"/>
    </row>
    <row r="276">
      <c r="A276" s="509"/>
      <c r="B276" s="634" t="s">
        <v>197</v>
      </c>
      <c r="C276" s="634" t="s">
        <v>73</v>
      </c>
      <c r="D276" s="509"/>
      <c r="E276" s="522"/>
      <c r="F276" s="635">
        <v>0.1</v>
      </c>
      <c r="G276" s="637">
        <v>2700.0</v>
      </c>
      <c r="H276" s="636"/>
      <c r="I276" s="636"/>
      <c r="J276" s="636"/>
      <c r="K276" s="636"/>
      <c r="L276" s="686">
        <v>2700.0</v>
      </c>
      <c r="M276" s="522"/>
      <c r="N276" s="522"/>
      <c r="O276" s="522"/>
      <c r="P276" s="917">
        <f t="shared" si="7"/>
        <v>2492.23</v>
      </c>
      <c r="Q276" s="509"/>
      <c r="R276" s="636"/>
      <c r="S276" s="636"/>
      <c r="T276" s="509"/>
      <c r="U276" s="509"/>
    </row>
    <row r="277">
      <c r="A277" s="716">
        <v>41536.0</v>
      </c>
      <c r="B277" s="617" t="s">
        <v>73</v>
      </c>
      <c r="C277" s="617" t="s">
        <v>614</v>
      </c>
      <c r="D277" s="617" t="s">
        <v>2090</v>
      </c>
      <c r="E277" s="673"/>
      <c r="F277" s="620">
        <v>0.9</v>
      </c>
      <c r="G277" s="621"/>
      <c r="H277" s="621"/>
      <c r="I277" s="621"/>
      <c r="J277" s="621"/>
      <c r="K277" s="621"/>
      <c r="L277" s="688" t="s">
        <v>2091</v>
      </c>
      <c r="M277" s="669" t="s">
        <v>1222</v>
      </c>
      <c r="N277" s="652">
        <v>325.0</v>
      </c>
      <c r="O277" s="522"/>
      <c r="P277" s="917">
        <f t="shared" si="7"/>
        <v>2493.13</v>
      </c>
      <c r="Q277" s="634">
        <v>14.9</v>
      </c>
      <c r="R277" s="637">
        <v>83.45</v>
      </c>
      <c r="S277" s="365">
        <f>R277/Q277</f>
        <v>5.600671141</v>
      </c>
      <c r="T277" s="354">
        <v>5.37</v>
      </c>
      <c r="U277" s="626">
        <f>(S277-T277)*Q277</f>
        <v>3.437</v>
      </c>
      <c r="AG277" s="569"/>
    </row>
    <row r="278">
      <c r="A278" s="618"/>
      <c r="B278" s="617" t="s">
        <v>614</v>
      </c>
      <c r="C278" s="617" t="s">
        <v>73</v>
      </c>
      <c r="D278" s="618"/>
      <c r="E278" s="673"/>
      <c r="F278" s="620">
        <v>0.9</v>
      </c>
      <c r="G278" s="622">
        <v>1450.0</v>
      </c>
      <c r="H278" s="621"/>
      <c r="I278" s="622">
        <v>120.0</v>
      </c>
      <c r="J278" s="621"/>
      <c r="K278" s="621"/>
      <c r="L278" s="688">
        <v>1620.0</v>
      </c>
      <c r="M278" s="522"/>
      <c r="N278" s="522"/>
      <c r="O278" s="522"/>
      <c r="P278" s="917">
        <f t="shared" si="7"/>
        <v>2494.03</v>
      </c>
      <c r="Q278" s="509"/>
      <c r="R278" s="636"/>
      <c r="S278" s="636"/>
      <c r="T278" s="509"/>
      <c r="U278" s="509"/>
    </row>
    <row r="279">
      <c r="A279" s="734">
        <v>41536.0</v>
      </c>
      <c r="B279" s="634" t="s">
        <v>73</v>
      </c>
      <c r="C279" s="634" t="s">
        <v>197</v>
      </c>
      <c r="D279" s="634" t="s">
        <v>1380</v>
      </c>
      <c r="E279" s="522"/>
      <c r="F279" s="635">
        <v>0.2</v>
      </c>
      <c r="G279" s="636"/>
      <c r="H279" s="636"/>
      <c r="I279" s="636"/>
      <c r="J279" s="636"/>
      <c r="K279" s="636"/>
      <c r="L279" s="685"/>
      <c r="M279" s="652" t="s">
        <v>1222</v>
      </c>
      <c r="N279" s="652">
        <v>325.0</v>
      </c>
      <c r="O279" s="522"/>
      <c r="P279" s="917">
        <f t="shared" si="7"/>
        <v>2494.23</v>
      </c>
      <c r="Q279" s="509"/>
      <c r="R279" s="636"/>
      <c r="S279" s="636"/>
      <c r="T279" s="509"/>
      <c r="U279" s="509"/>
    </row>
    <row r="280">
      <c r="A280" s="509"/>
      <c r="B280" s="634" t="s">
        <v>197</v>
      </c>
      <c r="C280" s="634" t="s">
        <v>603</v>
      </c>
      <c r="D280" s="509"/>
      <c r="E280" s="522"/>
      <c r="F280" s="635">
        <v>0.7</v>
      </c>
      <c r="G280" s="636"/>
      <c r="H280" s="636"/>
      <c r="I280" s="636"/>
      <c r="J280" s="636"/>
      <c r="K280" s="636"/>
      <c r="L280" s="685"/>
      <c r="M280" s="522"/>
      <c r="N280" s="522"/>
      <c r="O280" s="522"/>
      <c r="P280" s="917">
        <f t="shared" si="7"/>
        <v>2494.93</v>
      </c>
      <c r="Q280" s="509"/>
      <c r="R280" s="636"/>
      <c r="S280" s="636"/>
      <c r="T280" s="509"/>
      <c r="U280" s="509"/>
    </row>
    <row r="281">
      <c r="A281" s="509"/>
      <c r="B281" s="634" t="s">
        <v>603</v>
      </c>
      <c r="C281" s="634" t="s">
        <v>197</v>
      </c>
      <c r="D281" s="509"/>
      <c r="E281" s="522"/>
      <c r="F281" s="635">
        <v>0.8</v>
      </c>
      <c r="G281" s="636"/>
      <c r="H281" s="636"/>
      <c r="I281" s="636"/>
      <c r="J281" s="636"/>
      <c r="K281" s="636"/>
      <c r="L281" s="685"/>
      <c r="M281" s="522"/>
      <c r="N281" s="522"/>
      <c r="O281" s="522"/>
      <c r="P281" s="917">
        <f t="shared" si="7"/>
        <v>2495.73</v>
      </c>
      <c r="Q281" s="509"/>
      <c r="R281" s="636"/>
      <c r="S281" s="636"/>
      <c r="T281" s="509"/>
      <c r="U281" s="509"/>
    </row>
    <row r="282">
      <c r="A282" s="509"/>
      <c r="B282" s="634" t="s">
        <v>197</v>
      </c>
      <c r="C282" s="634" t="s">
        <v>598</v>
      </c>
      <c r="D282" s="509"/>
      <c r="E282" s="522"/>
      <c r="F282" s="635">
        <v>1.1</v>
      </c>
      <c r="G282" s="636"/>
      <c r="H282" s="636"/>
      <c r="I282" s="636"/>
      <c r="J282" s="636"/>
      <c r="K282" s="636"/>
      <c r="L282" s="685"/>
      <c r="M282" s="522"/>
      <c r="N282" s="522"/>
      <c r="O282" s="522"/>
      <c r="P282" s="917">
        <f t="shared" si="7"/>
        <v>2496.83</v>
      </c>
      <c r="Q282" s="509"/>
      <c r="R282" s="636"/>
      <c r="S282" s="636"/>
      <c r="T282" s="509"/>
      <c r="U282" s="509"/>
    </row>
    <row r="283">
      <c r="A283" s="509"/>
      <c r="B283" s="634" t="s">
        <v>598</v>
      </c>
      <c r="C283" s="634" t="s">
        <v>197</v>
      </c>
      <c r="D283" s="509"/>
      <c r="E283" s="522"/>
      <c r="F283" s="635">
        <v>1.0</v>
      </c>
      <c r="G283" s="636"/>
      <c r="H283" s="636"/>
      <c r="I283" s="636"/>
      <c r="J283" s="636"/>
      <c r="K283" s="636"/>
      <c r="L283" s="686" t="s">
        <v>2092</v>
      </c>
      <c r="M283" s="522"/>
      <c r="N283" s="522"/>
      <c r="O283" s="522"/>
      <c r="P283" s="917">
        <f t="shared" si="7"/>
        <v>2497.83</v>
      </c>
      <c r="Q283" s="509"/>
      <c r="R283" s="636"/>
      <c r="S283" s="636"/>
      <c r="T283" s="509"/>
      <c r="U283" s="509"/>
    </row>
    <row r="284">
      <c r="A284" s="509"/>
      <c r="B284" s="634" t="s">
        <v>197</v>
      </c>
      <c r="C284" s="634" t="s">
        <v>73</v>
      </c>
      <c r="D284" s="509"/>
      <c r="E284" s="522"/>
      <c r="F284" s="635">
        <v>0.2</v>
      </c>
      <c r="G284" s="637">
        <v>2700.0</v>
      </c>
      <c r="H284" s="636"/>
      <c r="I284" s="636"/>
      <c r="J284" s="636"/>
      <c r="K284" s="636"/>
      <c r="L284" s="686">
        <v>2700.0</v>
      </c>
      <c r="M284" s="522"/>
      <c r="N284" s="522"/>
      <c r="O284" s="522"/>
      <c r="P284" s="917">
        <f t="shared" si="7"/>
        <v>2498.03</v>
      </c>
      <c r="Q284" s="509"/>
      <c r="R284" s="636"/>
      <c r="S284" s="636"/>
      <c r="T284" s="509"/>
      <c r="U284" s="509"/>
    </row>
    <row r="285">
      <c r="A285" s="734">
        <v>41538.0</v>
      </c>
      <c r="B285" s="634" t="s">
        <v>73</v>
      </c>
      <c r="C285" s="634" t="s">
        <v>2093</v>
      </c>
      <c r="D285" s="634" t="s">
        <v>2094</v>
      </c>
      <c r="E285" s="738">
        <v>0.5</v>
      </c>
      <c r="F285" s="672"/>
      <c r="G285" s="636"/>
      <c r="H285" s="636"/>
      <c r="I285" s="636"/>
      <c r="J285" s="636"/>
      <c r="K285" s="636"/>
      <c r="L285" s="685"/>
      <c r="M285" s="522"/>
      <c r="N285" s="522"/>
      <c r="O285" s="522"/>
      <c r="P285" s="917">
        <f t="shared" si="7"/>
        <v>2498.53</v>
      </c>
      <c r="Q285" s="509"/>
      <c r="R285" s="636"/>
      <c r="S285" s="636"/>
      <c r="T285" s="509"/>
      <c r="U285" s="509"/>
    </row>
    <row r="286">
      <c r="A286" s="509"/>
      <c r="B286" s="634" t="s">
        <v>2093</v>
      </c>
      <c r="C286" s="634" t="s">
        <v>73</v>
      </c>
      <c r="D286" s="509"/>
      <c r="E286" s="738">
        <v>0.5</v>
      </c>
      <c r="F286" s="672"/>
      <c r="G286" s="636"/>
      <c r="H286" s="636"/>
      <c r="I286" s="636"/>
      <c r="J286" s="636"/>
      <c r="K286" s="636"/>
      <c r="L286" s="685"/>
      <c r="M286" s="522"/>
      <c r="N286" s="522"/>
      <c r="O286" s="522"/>
      <c r="P286" s="917">
        <f t="shared" si="7"/>
        <v>2499.03</v>
      </c>
      <c r="Q286" s="509"/>
      <c r="R286" s="636"/>
      <c r="S286" s="636"/>
      <c r="T286" s="509"/>
      <c r="U286" s="509"/>
    </row>
    <row r="287">
      <c r="A287" s="716">
        <v>41541.0</v>
      </c>
      <c r="B287" s="617" t="s">
        <v>73</v>
      </c>
      <c r="C287" s="617" t="s">
        <v>644</v>
      </c>
      <c r="D287" s="617" t="s">
        <v>1222</v>
      </c>
      <c r="E287" s="673"/>
      <c r="F287" s="620">
        <v>0.8</v>
      </c>
      <c r="G287" s="621"/>
      <c r="H287" s="621"/>
      <c r="I287" s="621"/>
      <c r="J287" s="621"/>
      <c r="K287" s="621"/>
      <c r="L287" s="687"/>
      <c r="M287" s="669" t="s">
        <v>1222</v>
      </c>
      <c r="N287" s="652">
        <v>325.0</v>
      </c>
      <c r="O287" s="522"/>
      <c r="P287" s="917">
        <f t="shared" si="7"/>
        <v>2499.83</v>
      </c>
      <c r="Q287" s="509"/>
      <c r="R287" s="636"/>
      <c r="S287" s="636"/>
      <c r="T287" s="509"/>
      <c r="U287" s="509"/>
    </row>
    <row r="288">
      <c r="A288" s="618"/>
      <c r="B288" s="617" t="s">
        <v>644</v>
      </c>
      <c r="C288" s="617" t="s">
        <v>679</v>
      </c>
      <c r="D288" s="617" t="s">
        <v>872</v>
      </c>
      <c r="E288" s="673"/>
      <c r="F288" s="620">
        <v>1.8</v>
      </c>
      <c r="G288" s="621"/>
      <c r="H288" s="621"/>
      <c r="I288" s="621"/>
      <c r="J288" s="621"/>
      <c r="K288" s="621"/>
      <c r="L288" s="688" t="s">
        <v>2095</v>
      </c>
      <c r="M288" s="522"/>
      <c r="N288" s="522"/>
      <c r="O288" s="522"/>
      <c r="P288" s="917">
        <f t="shared" si="7"/>
        <v>2501.63</v>
      </c>
      <c r="Q288" s="509"/>
      <c r="R288" s="636"/>
      <c r="S288" s="636"/>
      <c r="T288" s="509"/>
      <c r="U288" s="509"/>
    </row>
    <row r="289">
      <c r="A289" s="618"/>
      <c r="B289" s="617" t="s">
        <v>679</v>
      </c>
      <c r="C289" s="617" t="s">
        <v>73</v>
      </c>
      <c r="D289" s="618"/>
      <c r="E289" s="673"/>
      <c r="F289" s="620">
        <v>0.8</v>
      </c>
      <c r="G289" s="621"/>
      <c r="H289" s="621"/>
      <c r="I289" s="621"/>
      <c r="J289" s="621"/>
      <c r="K289" s="621"/>
      <c r="L289" s="688">
        <v>3200.0</v>
      </c>
      <c r="M289" s="522"/>
      <c r="N289" s="522"/>
      <c r="O289" s="522"/>
      <c r="P289" s="917">
        <f t="shared" si="7"/>
        <v>2502.43</v>
      </c>
      <c r="Q289" s="509"/>
      <c r="R289" s="636"/>
      <c r="S289" s="636"/>
      <c r="T289" s="509"/>
      <c r="U289" s="509"/>
    </row>
    <row r="290">
      <c r="A290" s="321"/>
      <c r="B290" s="321"/>
      <c r="C290" s="321"/>
      <c r="D290" s="354" t="s">
        <v>1815</v>
      </c>
      <c r="E290" s="423"/>
      <c r="F290" s="611"/>
      <c r="G290" s="365"/>
      <c r="H290" s="365"/>
      <c r="I290" s="365"/>
      <c r="J290" s="365"/>
      <c r="K290" s="365"/>
      <c r="L290" s="823"/>
      <c r="M290" s="669" t="s">
        <v>1222</v>
      </c>
      <c r="N290" s="652">
        <v>325.0</v>
      </c>
      <c r="O290" s="522"/>
      <c r="P290" s="917"/>
      <c r="Q290" s="509"/>
      <c r="R290" s="636"/>
      <c r="S290" s="636"/>
      <c r="T290" s="509"/>
      <c r="U290" s="509"/>
    </row>
    <row r="291">
      <c r="A291" s="734">
        <v>41542.0</v>
      </c>
      <c r="B291" s="634" t="s">
        <v>73</v>
      </c>
      <c r="C291" s="634" t="s">
        <v>1251</v>
      </c>
      <c r="D291" s="634" t="s">
        <v>2096</v>
      </c>
      <c r="E291" s="522"/>
      <c r="F291" s="635">
        <v>2.2</v>
      </c>
      <c r="G291" s="636"/>
      <c r="H291" s="636"/>
      <c r="I291" s="636"/>
      <c r="J291" s="636"/>
      <c r="K291" s="636"/>
      <c r="L291" s="685"/>
      <c r="M291" s="522"/>
      <c r="N291" s="522"/>
      <c r="O291" s="522"/>
      <c r="P291" s="917">
        <f>P289+E291+F291</f>
        <v>2504.63</v>
      </c>
      <c r="Q291" s="509"/>
      <c r="R291" s="636"/>
      <c r="S291" s="636"/>
      <c r="T291" s="509"/>
      <c r="U291" s="509"/>
    </row>
    <row r="292">
      <c r="A292" s="509"/>
      <c r="B292" s="634" t="s">
        <v>1251</v>
      </c>
      <c r="C292" s="634" t="s">
        <v>197</v>
      </c>
      <c r="D292" s="509"/>
      <c r="E292" s="522"/>
      <c r="F292" s="635">
        <v>1.8</v>
      </c>
      <c r="G292" s="636"/>
      <c r="H292" s="636"/>
      <c r="I292" s="636"/>
      <c r="J292" s="636"/>
      <c r="K292" s="636"/>
      <c r="L292" s="686" t="s">
        <v>2097</v>
      </c>
      <c r="M292" s="522"/>
      <c r="N292" s="522"/>
      <c r="O292" s="522"/>
      <c r="P292" s="917">
        <f t="shared" ref="P292:P301" si="12">P291+E292+F292</f>
        <v>2506.43</v>
      </c>
      <c r="Q292" s="509"/>
      <c r="R292" s="636"/>
      <c r="S292" s="636"/>
      <c r="T292" s="509"/>
      <c r="U292" s="509"/>
    </row>
    <row r="293">
      <c r="A293" s="509"/>
      <c r="B293" s="634" t="s">
        <v>197</v>
      </c>
      <c r="C293" s="634" t="s">
        <v>73</v>
      </c>
      <c r="D293" s="509"/>
      <c r="E293" s="522"/>
      <c r="F293" s="635">
        <v>0.2</v>
      </c>
      <c r="G293" s="637">
        <v>2835.0</v>
      </c>
      <c r="H293" s="636"/>
      <c r="I293" s="636"/>
      <c r="J293" s="636"/>
      <c r="K293" s="636"/>
      <c r="L293" s="686">
        <v>2835.0</v>
      </c>
      <c r="M293" s="522"/>
      <c r="N293" s="522"/>
      <c r="O293" s="522"/>
      <c r="P293" s="917">
        <f t="shared" si="12"/>
        <v>2506.63</v>
      </c>
      <c r="Q293" s="509"/>
      <c r="R293" s="636"/>
      <c r="S293" s="636"/>
      <c r="T293" s="509"/>
      <c r="U293" s="509"/>
    </row>
    <row r="294">
      <c r="A294" s="716">
        <v>41543.0</v>
      </c>
      <c r="B294" s="617" t="s">
        <v>73</v>
      </c>
      <c r="C294" s="617" t="s">
        <v>587</v>
      </c>
      <c r="D294" s="617" t="s">
        <v>2098</v>
      </c>
      <c r="E294" s="673"/>
      <c r="F294" s="620">
        <v>1.9</v>
      </c>
      <c r="G294" s="621"/>
      <c r="H294" s="621"/>
      <c r="I294" s="621"/>
      <c r="J294" s="621"/>
      <c r="K294" s="621"/>
      <c r="L294" s="688" t="s">
        <v>1834</v>
      </c>
      <c r="M294" s="818" t="s">
        <v>1875</v>
      </c>
      <c r="N294" s="818">
        <v>325.0</v>
      </c>
      <c r="O294" s="522"/>
      <c r="P294" s="917">
        <f t="shared" si="12"/>
        <v>2508.53</v>
      </c>
      <c r="Q294" s="634">
        <v>30.0</v>
      </c>
      <c r="R294" s="637">
        <v>215.7</v>
      </c>
      <c r="S294" s="365">
        <f>R294/Q294</f>
        <v>7.19</v>
      </c>
      <c r="T294" s="354">
        <v>5.37</v>
      </c>
      <c r="U294" s="626">
        <f>(S294-T294)*Q294</f>
        <v>54.6</v>
      </c>
      <c r="AG294" s="569"/>
    </row>
    <row r="295">
      <c r="A295" s="618"/>
      <c r="B295" s="617" t="s">
        <v>587</v>
      </c>
      <c r="C295" s="617" t="s">
        <v>73</v>
      </c>
      <c r="D295" s="618"/>
      <c r="E295" s="673"/>
      <c r="F295" s="620">
        <v>1.9</v>
      </c>
      <c r="G295" s="622">
        <v>3117.5</v>
      </c>
      <c r="H295" s="622">
        <v>80.0</v>
      </c>
      <c r="I295" s="622">
        <v>180.0</v>
      </c>
      <c r="J295" s="621"/>
      <c r="K295" s="621"/>
      <c r="L295" s="688">
        <v>3377.5</v>
      </c>
      <c r="M295" s="522"/>
      <c r="N295" s="522"/>
      <c r="O295" s="522"/>
      <c r="P295" s="917">
        <f t="shared" si="12"/>
        <v>2510.43</v>
      </c>
      <c r="Q295" s="509"/>
      <c r="R295" s="636"/>
      <c r="S295" s="636"/>
      <c r="T295" s="509"/>
      <c r="U295" s="509"/>
    </row>
    <row r="296">
      <c r="A296" s="734">
        <v>41544.0</v>
      </c>
      <c r="B296" s="634" t="s">
        <v>73</v>
      </c>
      <c r="C296" s="634" t="s">
        <v>2099</v>
      </c>
      <c r="D296" s="634" t="s">
        <v>2100</v>
      </c>
      <c r="E296" s="522"/>
      <c r="F296" s="635">
        <v>1.6</v>
      </c>
      <c r="G296" s="637">
        <v>500.0</v>
      </c>
      <c r="H296" s="636"/>
      <c r="I296" s="637">
        <v>500.0</v>
      </c>
      <c r="J296" s="636"/>
      <c r="K296" s="636"/>
      <c r="L296" s="686" t="s">
        <v>2101</v>
      </c>
      <c r="M296" s="818" t="s">
        <v>1875</v>
      </c>
      <c r="N296" s="818">
        <v>975.0</v>
      </c>
      <c r="O296" s="522"/>
      <c r="P296" s="917">
        <f t="shared" si="12"/>
        <v>2512.03</v>
      </c>
      <c r="Q296" s="509"/>
      <c r="R296" s="636"/>
      <c r="S296" s="636"/>
      <c r="T296" s="509"/>
      <c r="U296" s="509"/>
    </row>
    <row r="297">
      <c r="A297" s="734">
        <v>41546.0</v>
      </c>
      <c r="B297" s="634" t="s">
        <v>2099</v>
      </c>
      <c r="C297" s="634" t="s">
        <v>73</v>
      </c>
      <c r="D297" s="509"/>
      <c r="E297" s="522"/>
      <c r="F297" s="635">
        <v>1.5</v>
      </c>
      <c r="G297" s="637">
        <v>2900.0</v>
      </c>
      <c r="H297" s="637">
        <v>100.0</v>
      </c>
      <c r="I297" s="637">
        <v>450.0</v>
      </c>
      <c r="J297" s="636"/>
      <c r="K297" s="636"/>
      <c r="L297" s="686">
        <v>4450.0</v>
      </c>
      <c r="M297" s="522"/>
      <c r="N297" s="522"/>
      <c r="O297" s="522"/>
      <c r="P297" s="917">
        <f t="shared" si="12"/>
        <v>2513.53</v>
      </c>
      <c r="Q297" s="509"/>
      <c r="R297" s="636"/>
      <c r="S297" s="636"/>
      <c r="T297" s="509"/>
      <c r="U297" s="509"/>
    </row>
    <row r="298">
      <c r="A298" s="716">
        <v>41547.0</v>
      </c>
      <c r="B298" s="617" t="s">
        <v>73</v>
      </c>
      <c r="C298" s="617" t="s">
        <v>197</v>
      </c>
      <c r="D298" s="617" t="s">
        <v>2102</v>
      </c>
      <c r="E298" s="673"/>
      <c r="F298" s="620">
        <v>0.2</v>
      </c>
      <c r="G298" s="621"/>
      <c r="H298" s="621"/>
      <c r="I298" s="621"/>
      <c r="J298" s="621"/>
      <c r="K298" s="621"/>
      <c r="L298" s="687"/>
      <c r="M298" s="623" t="s">
        <v>1350</v>
      </c>
      <c r="N298" s="623">
        <v>325.0</v>
      </c>
      <c r="O298" s="522"/>
      <c r="P298" s="917">
        <f t="shared" si="12"/>
        <v>2513.73</v>
      </c>
      <c r="Q298" s="634">
        <v>30.0</v>
      </c>
      <c r="R298" s="637">
        <v>171.0</v>
      </c>
      <c r="S298" s="365">
        <f>R298/Q298</f>
        <v>5.7</v>
      </c>
      <c r="T298" s="354">
        <v>5.37</v>
      </c>
      <c r="U298" s="626">
        <f>(S298-T298)*Q298</f>
        <v>9.9</v>
      </c>
      <c r="AG298" s="569"/>
    </row>
    <row r="299">
      <c r="A299" s="618"/>
      <c r="B299" s="617" t="s">
        <v>197</v>
      </c>
      <c r="C299" s="617" t="s">
        <v>2103</v>
      </c>
      <c r="D299" s="618"/>
      <c r="E299" s="673"/>
      <c r="F299" s="620">
        <v>1.0</v>
      </c>
      <c r="G299" s="621"/>
      <c r="H299" s="622">
        <v>40.0</v>
      </c>
      <c r="I299" s="621"/>
      <c r="J299" s="621"/>
      <c r="K299" s="621"/>
      <c r="L299" s="687"/>
      <c r="M299" s="522"/>
      <c r="N299" s="522"/>
      <c r="O299" s="522"/>
      <c r="P299" s="917">
        <f t="shared" si="12"/>
        <v>2514.73</v>
      </c>
      <c r="Q299" s="509"/>
      <c r="R299" s="636"/>
      <c r="S299" s="636"/>
      <c r="T299" s="509"/>
      <c r="U299" s="509"/>
    </row>
    <row r="300">
      <c r="A300" s="618"/>
      <c r="B300" s="617" t="s">
        <v>2103</v>
      </c>
      <c r="C300" s="617" t="s">
        <v>197</v>
      </c>
      <c r="D300" s="618"/>
      <c r="E300" s="673"/>
      <c r="F300" s="620">
        <v>1.2</v>
      </c>
      <c r="G300" s="621"/>
      <c r="H300" s="621"/>
      <c r="I300" s="621"/>
      <c r="J300" s="621"/>
      <c r="K300" s="621"/>
      <c r="L300" s="688" t="s">
        <v>2104</v>
      </c>
      <c r="M300" s="522"/>
      <c r="N300" s="522"/>
      <c r="O300" s="522"/>
      <c r="P300" s="917">
        <f t="shared" si="12"/>
        <v>2515.93</v>
      </c>
      <c r="Q300" s="509"/>
      <c r="R300" s="636"/>
      <c r="S300" s="636"/>
      <c r="T300" s="509"/>
      <c r="U300" s="509"/>
    </row>
    <row r="301">
      <c r="A301" s="618"/>
      <c r="B301" s="617" t="s">
        <v>197</v>
      </c>
      <c r="C301" s="617" t="s">
        <v>73</v>
      </c>
      <c r="D301" s="618"/>
      <c r="E301" s="673"/>
      <c r="F301" s="620">
        <v>0.2</v>
      </c>
      <c r="G301" s="622">
        <v>2030.0</v>
      </c>
      <c r="H301" s="621"/>
      <c r="I301" s="622">
        <v>120.0</v>
      </c>
      <c r="J301" s="621"/>
      <c r="K301" s="621"/>
      <c r="L301" s="688">
        <v>2190.0</v>
      </c>
      <c r="M301" s="522"/>
      <c r="N301" s="522"/>
      <c r="O301" s="522"/>
      <c r="P301" s="917">
        <f t="shared" si="12"/>
        <v>2516.13</v>
      </c>
      <c r="Q301" s="509"/>
      <c r="R301" s="636"/>
      <c r="S301" s="636"/>
      <c r="T301" s="509"/>
      <c r="U301" s="509"/>
    </row>
    <row r="302">
      <c r="A302" s="795" t="s">
        <v>1835</v>
      </c>
      <c r="B302" s="604"/>
      <c r="C302" s="604"/>
      <c r="D302" s="735">
        <v>34.9</v>
      </c>
      <c r="E302" s="604"/>
      <c r="F302" s="606"/>
      <c r="G302" s="606"/>
      <c r="H302" s="607"/>
      <c r="I302" s="607"/>
      <c r="J302" s="607"/>
      <c r="K302" s="607"/>
      <c r="L302" s="607"/>
      <c r="M302" s="607"/>
      <c r="N302" s="522"/>
      <c r="O302" s="522"/>
      <c r="P302" s="916">
        <v>2516.1</v>
      </c>
      <c r="Q302" s="509"/>
      <c r="R302" s="636"/>
      <c r="S302" s="636"/>
      <c r="T302" s="509"/>
      <c r="U302" s="509"/>
    </row>
    <row r="303">
      <c r="A303" s="934">
        <v>41552.0</v>
      </c>
      <c r="B303" s="354" t="s">
        <v>73</v>
      </c>
      <c r="C303" s="354" t="s">
        <v>521</v>
      </c>
      <c r="D303" s="354" t="s">
        <v>1164</v>
      </c>
      <c r="E303" s="321"/>
      <c r="F303" s="595">
        <v>0.5</v>
      </c>
      <c r="G303" s="321"/>
      <c r="H303" s="321"/>
      <c r="I303" s="321"/>
      <c r="J303" s="321"/>
      <c r="K303" s="324"/>
      <c r="L303" s="935"/>
      <c r="M303" s="623" t="s">
        <v>1350</v>
      </c>
      <c r="N303" s="623">
        <v>325.0</v>
      </c>
      <c r="O303" s="365"/>
      <c r="P303" s="917">
        <f t="shared" ref="P303:P373" si="13">P302+E303+F303</f>
        <v>2516.6</v>
      </c>
      <c r="Q303" s="321"/>
      <c r="R303" s="321"/>
      <c r="S303" s="710"/>
      <c r="T303" s="625">
        <v>40.0</v>
      </c>
      <c r="U303" s="713">
        <v>231.6</v>
      </c>
      <c r="V303" s="936">
        <f>U303/T303</f>
        <v>5.79</v>
      </c>
      <c r="W303" s="634">
        <v>5.75</v>
      </c>
      <c r="X303" s="937">
        <f>(V303-W303)*T303</f>
        <v>1.6</v>
      </c>
      <c r="Y303" s="938"/>
      <c r="Z303" s="337"/>
      <c r="AA303" s="324"/>
      <c r="AB303" s="337"/>
      <c r="AC303" s="321"/>
      <c r="AD303" s="321"/>
      <c r="AE303" s="321"/>
      <c r="AF303" s="321"/>
      <c r="AG303" s="321"/>
    </row>
    <row r="304">
      <c r="A304" s="322"/>
      <c r="B304" s="354" t="s">
        <v>521</v>
      </c>
      <c r="C304" s="354" t="s">
        <v>839</v>
      </c>
      <c r="D304" s="354" t="s">
        <v>2105</v>
      </c>
      <c r="E304" s="321"/>
      <c r="F304" s="595">
        <v>1.9</v>
      </c>
      <c r="G304" s="321"/>
      <c r="H304" s="321"/>
      <c r="I304" s="321"/>
      <c r="J304" s="321"/>
      <c r="K304" s="324"/>
      <c r="L304" s="939" t="s">
        <v>2106</v>
      </c>
      <c r="M304" s="940"/>
      <c r="N304" s="940"/>
      <c r="O304" s="365"/>
      <c r="P304" s="917">
        <f t="shared" si="13"/>
        <v>2518.5</v>
      </c>
      <c r="Q304" s="321"/>
      <c r="R304" s="321"/>
      <c r="S304" s="710"/>
      <c r="T304" s="337"/>
      <c r="U304" s="941"/>
      <c r="V304" s="360"/>
      <c r="W304" s="321"/>
      <c r="X304" s="714"/>
      <c r="Y304" s="938"/>
      <c r="Z304" s="337"/>
      <c r="AA304" s="324"/>
      <c r="AB304" s="337"/>
      <c r="AC304" s="321"/>
      <c r="AD304" s="321"/>
      <c r="AE304" s="321"/>
      <c r="AF304" s="321"/>
      <c r="AG304" s="321"/>
    </row>
    <row r="305">
      <c r="A305" s="322"/>
      <c r="B305" s="354" t="s">
        <v>839</v>
      </c>
      <c r="C305" s="354" t="s">
        <v>73</v>
      </c>
      <c r="D305" s="321"/>
      <c r="E305" s="321"/>
      <c r="F305" s="595">
        <v>1.4</v>
      </c>
      <c r="G305" s="321"/>
      <c r="H305" s="321"/>
      <c r="I305" s="321"/>
      <c r="J305" s="321"/>
      <c r="K305" s="324"/>
      <c r="L305" s="939">
        <v>2621.5</v>
      </c>
      <c r="M305" s="940"/>
      <c r="N305" s="940"/>
      <c r="O305" s="365"/>
      <c r="P305" s="917">
        <f t="shared" si="13"/>
        <v>2519.9</v>
      </c>
      <c r="Q305" s="321"/>
      <c r="R305" s="321"/>
      <c r="S305" s="715">
        <v>2642.5</v>
      </c>
      <c r="T305" s="337"/>
      <c r="U305" s="941"/>
      <c r="V305" s="360"/>
      <c r="W305" s="321"/>
      <c r="X305" s="714"/>
      <c r="Y305" s="938"/>
      <c r="Z305" s="337"/>
      <c r="AA305" s="324"/>
      <c r="AB305" s="337"/>
      <c r="AC305" s="321"/>
      <c r="AD305" s="321"/>
      <c r="AE305" s="321"/>
      <c r="AF305" s="321"/>
      <c r="AG305" s="321"/>
    </row>
    <row r="306">
      <c r="A306" s="716">
        <v>41557.0</v>
      </c>
      <c r="B306" s="617" t="s">
        <v>73</v>
      </c>
      <c r="C306" s="617" t="s">
        <v>593</v>
      </c>
      <c r="D306" s="617" t="s">
        <v>1875</v>
      </c>
      <c r="E306" s="673"/>
      <c r="F306" s="620">
        <v>0.6</v>
      </c>
      <c r="G306" s="621"/>
      <c r="H306" s="621"/>
      <c r="I306" s="621"/>
      <c r="J306" s="621"/>
      <c r="K306" s="621"/>
      <c r="L306" s="687"/>
      <c r="M306" s="818" t="s">
        <v>1875</v>
      </c>
      <c r="N306" s="818">
        <v>325.0</v>
      </c>
      <c r="O306" s="522"/>
      <c r="P306" s="917">
        <f t="shared" si="13"/>
        <v>2520.5</v>
      </c>
      <c r="Q306" s="509"/>
      <c r="R306" s="636"/>
      <c r="S306" s="636"/>
      <c r="T306" s="509"/>
      <c r="U306" s="509"/>
    </row>
    <row r="307">
      <c r="A307" s="618"/>
      <c r="B307" s="617" t="s">
        <v>593</v>
      </c>
      <c r="C307" s="617" t="s">
        <v>763</v>
      </c>
      <c r="D307" s="617" t="s">
        <v>1878</v>
      </c>
      <c r="E307" s="673"/>
      <c r="F307" s="620">
        <v>0.6</v>
      </c>
      <c r="G307" s="621"/>
      <c r="H307" s="621"/>
      <c r="I307" s="621"/>
      <c r="J307" s="621"/>
      <c r="K307" s="621"/>
      <c r="L307" s="687"/>
      <c r="M307" s="930"/>
      <c r="N307" s="930"/>
      <c r="O307" s="522"/>
      <c r="P307" s="917">
        <f t="shared" si="13"/>
        <v>2521.1</v>
      </c>
      <c r="Q307" s="509"/>
      <c r="R307" s="636"/>
      <c r="S307" s="636"/>
      <c r="T307" s="509"/>
      <c r="U307" s="509"/>
    </row>
    <row r="308">
      <c r="A308" s="618"/>
      <c r="B308" s="617" t="s">
        <v>763</v>
      </c>
      <c r="C308" s="617" t="s">
        <v>593</v>
      </c>
      <c r="D308" s="618"/>
      <c r="E308" s="673"/>
      <c r="F308" s="620">
        <v>0.6</v>
      </c>
      <c r="G308" s="621"/>
      <c r="H308" s="621"/>
      <c r="I308" s="621"/>
      <c r="J308" s="621"/>
      <c r="K308" s="621"/>
      <c r="L308" s="688" t="s">
        <v>2107</v>
      </c>
      <c r="M308" s="522"/>
      <c r="N308" s="522"/>
      <c r="O308" s="522"/>
      <c r="P308" s="917">
        <f t="shared" si="13"/>
        <v>2521.7</v>
      </c>
      <c r="Q308" s="509"/>
      <c r="R308" s="636"/>
      <c r="S308" s="636"/>
      <c r="T308" s="509"/>
      <c r="U308" s="509"/>
    </row>
    <row r="309">
      <c r="A309" s="618"/>
      <c r="B309" s="617" t="s">
        <v>593</v>
      </c>
      <c r="C309" s="617" t="s">
        <v>73</v>
      </c>
      <c r="D309" s="618"/>
      <c r="E309" s="673"/>
      <c r="F309" s="620">
        <v>0.6</v>
      </c>
      <c r="G309" s="622">
        <v>1885.0</v>
      </c>
      <c r="H309" s="621"/>
      <c r="I309" s="622">
        <v>120.0</v>
      </c>
      <c r="J309" s="622">
        <v>45.0</v>
      </c>
      <c r="K309" s="621"/>
      <c r="L309" s="688">
        <v>2050.0</v>
      </c>
      <c r="M309" s="522"/>
      <c r="N309" s="522"/>
      <c r="O309" s="522"/>
      <c r="P309" s="917">
        <f t="shared" si="13"/>
        <v>2522.3</v>
      </c>
      <c r="Q309" s="509"/>
      <c r="R309" s="636"/>
      <c r="S309" s="636"/>
      <c r="T309" s="509"/>
      <c r="U309" s="509"/>
    </row>
    <row r="310">
      <c r="A310" s="734">
        <v>41561.0</v>
      </c>
      <c r="B310" s="634" t="s">
        <v>73</v>
      </c>
      <c r="C310" s="634" t="s">
        <v>1853</v>
      </c>
      <c r="D310" s="634" t="s">
        <v>2108</v>
      </c>
      <c r="E310" s="522"/>
      <c r="F310" s="635">
        <v>1.4</v>
      </c>
      <c r="G310" s="636"/>
      <c r="H310" s="636"/>
      <c r="I310" s="636"/>
      <c r="J310" s="636"/>
      <c r="K310" s="636"/>
      <c r="L310" s="686" t="s">
        <v>2109</v>
      </c>
      <c r="M310" s="522"/>
      <c r="N310" s="522"/>
      <c r="O310" s="522"/>
      <c r="P310" s="917">
        <f t="shared" si="13"/>
        <v>2523.7</v>
      </c>
      <c r="Q310" s="634">
        <v>40.0</v>
      </c>
      <c r="R310" s="637">
        <v>248.4</v>
      </c>
      <c r="S310" s="365">
        <f>R310/Q310</f>
        <v>6.21</v>
      </c>
      <c r="T310" s="354">
        <v>5.37</v>
      </c>
      <c r="U310" s="626">
        <f>(S310-T310)*Q310</f>
        <v>33.6</v>
      </c>
    </row>
    <row r="311">
      <c r="A311" s="509"/>
      <c r="B311" s="634" t="s">
        <v>1853</v>
      </c>
      <c r="C311" s="634" t="s">
        <v>73</v>
      </c>
      <c r="D311" s="509"/>
      <c r="E311" s="522"/>
      <c r="F311" s="635">
        <v>1.6</v>
      </c>
      <c r="G311" s="637">
        <v>2460.0</v>
      </c>
      <c r="H311" s="637">
        <v>40.0</v>
      </c>
      <c r="I311" s="636"/>
      <c r="J311" s="636"/>
      <c r="K311" s="636"/>
      <c r="L311" s="942">
        <v>2500.0</v>
      </c>
      <c r="M311" s="522"/>
      <c r="N311" s="522"/>
      <c r="O311" s="522"/>
      <c r="P311" s="917">
        <f t="shared" si="13"/>
        <v>2525.3</v>
      </c>
      <c r="Q311" s="509"/>
      <c r="R311" s="636"/>
      <c r="S311" s="636"/>
      <c r="T311" s="509"/>
      <c r="U311" s="509"/>
    </row>
    <row r="312">
      <c r="A312" s="871">
        <v>41563.0</v>
      </c>
      <c r="B312" s="660" t="s">
        <v>73</v>
      </c>
      <c r="C312" s="660" t="s">
        <v>2110</v>
      </c>
      <c r="D312" s="660" t="s">
        <v>1875</v>
      </c>
      <c r="E312" s="690"/>
      <c r="F312" s="695">
        <v>2.1</v>
      </c>
      <c r="G312" s="690"/>
      <c r="H312" s="690"/>
      <c r="I312" s="690"/>
      <c r="J312" s="690"/>
      <c r="K312" s="690"/>
      <c r="L312" s="690"/>
      <c r="M312" s="818" t="s">
        <v>1875</v>
      </c>
      <c r="N312" s="818">
        <v>325.0</v>
      </c>
      <c r="O312" s="522"/>
      <c r="P312" s="917">
        <f t="shared" si="13"/>
        <v>2527.4</v>
      </c>
      <c r="Q312" s="634">
        <v>30.0</v>
      </c>
      <c r="R312" s="637">
        <v>248.55</v>
      </c>
      <c r="S312" s="365">
        <f t="shared" ref="S312:S313" si="14">R312/Q312</f>
        <v>8.285</v>
      </c>
      <c r="T312" s="354">
        <v>5.37</v>
      </c>
      <c r="U312" s="626">
        <f t="shared" ref="U312:U313" si="15">(S312-T312)*Q312</f>
        <v>87.45</v>
      </c>
    </row>
    <row r="313">
      <c r="A313" s="690"/>
      <c r="B313" s="660" t="s">
        <v>2110</v>
      </c>
      <c r="C313" s="660" t="s">
        <v>621</v>
      </c>
      <c r="D313" s="690"/>
      <c r="E313" s="690"/>
      <c r="F313" s="695">
        <v>1.4</v>
      </c>
      <c r="G313" s="690"/>
      <c r="H313" s="690"/>
      <c r="I313" s="690"/>
      <c r="J313" s="690"/>
      <c r="K313" s="690"/>
      <c r="L313" s="690"/>
      <c r="M313" s="930"/>
      <c r="N313" s="930"/>
      <c r="O313" s="522"/>
      <c r="P313" s="917">
        <f t="shared" si="13"/>
        <v>2528.8</v>
      </c>
      <c r="Q313" s="634">
        <v>81.2</v>
      </c>
      <c r="R313" s="637">
        <v>457.72</v>
      </c>
      <c r="S313" s="365">
        <f t="shared" si="14"/>
        <v>5.636945813</v>
      </c>
      <c r="T313" s="354">
        <v>5.37</v>
      </c>
      <c r="U313" s="626">
        <f t="shared" si="15"/>
        <v>21.676</v>
      </c>
    </row>
    <row r="314">
      <c r="A314" s="690"/>
      <c r="B314" s="660" t="s">
        <v>621</v>
      </c>
      <c r="C314" s="660" t="s">
        <v>2110</v>
      </c>
      <c r="D314" s="660" t="s">
        <v>1222</v>
      </c>
      <c r="E314" s="690"/>
      <c r="F314" s="695">
        <v>1.4</v>
      </c>
      <c r="G314" s="690"/>
      <c r="H314" s="690"/>
      <c r="I314" s="690"/>
      <c r="J314" s="690"/>
      <c r="K314" s="660">
        <v>350.0</v>
      </c>
      <c r="L314" s="943" t="s">
        <v>2111</v>
      </c>
      <c r="M314" s="669" t="s">
        <v>1222</v>
      </c>
      <c r="N314" s="652">
        <v>325.0</v>
      </c>
      <c r="O314" s="522"/>
      <c r="P314" s="917">
        <f t="shared" si="13"/>
        <v>2530.2</v>
      </c>
      <c r="Q314" s="509"/>
      <c r="R314" s="636"/>
      <c r="S314" s="636"/>
      <c r="T314" s="509"/>
      <c r="U314" s="509"/>
    </row>
    <row r="315">
      <c r="A315" s="690"/>
      <c r="B315" s="660" t="s">
        <v>2110</v>
      </c>
      <c r="C315" s="660" t="s">
        <v>73</v>
      </c>
      <c r="D315" s="690"/>
      <c r="E315" s="690"/>
      <c r="F315" s="695">
        <v>2.3</v>
      </c>
      <c r="G315" s="660">
        <v>5510.0</v>
      </c>
      <c r="H315" s="660">
        <v>385.0</v>
      </c>
      <c r="I315" s="660">
        <v>240.0</v>
      </c>
      <c r="J315" s="660">
        <v>400.0</v>
      </c>
      <c r="K315" s="660">
        <v>344.25</v>
      </c>
      <c r="L315" s="943">
        <v>7229.25</v>
      </c>
      <c r="M315" s="522"/>
      <c r="N315" s="522"/>
      <c r="O315" s="522"/>
      <c r="P315" s="917">
        <f t="shared" si="13"/>
        <v>2532.5</v>
      </c>
      <c r="Q315" s="509"/>
      <c r="R315" s="636"/>
      <c r="S315" s="637" t="s">
        <v>2112</v>
      </c>
      <c r="T315" s="509"/>
      <c r="U315" s="509"/>
    </row>
    <row r="316">
      <c r="A316" s="734">
        <v>41566.0</v>
      </c>
      <c r="B316" s="634" t="s">
        <v>73</v>
      </c>
      <c r="C316" s="634" t="s">
        <v>1853</v>
      </c>
      <c r="D316" s="634" t="s">
        <v>2113</v>
      </c>
      <c r="E316" s="522"/>
      <c r="F316" s="635">
        <v>1.3</v>
      </c>
      <c r="G316" s="636"/>
      <c r="H316" s="636"/>
      <c r="I316" s="636"/>
      <c r="J316" s="636"/>
      <c r="K316" s="636"/>
      <c r="L316" s="686" t="s">
        <v>2114</v>
      </c>
      <c r="M316" s="669" t="s">
        <v>1222</v>
      </c>
      <c r="N316" s="652">
        <v>325.0</v>
      </c>
      <c r="O316" s="522"/>
      <c r="P316" s="917">
        <f t="shared" si="13"/>
        <v>2533.8</v>
      </c>
      <c r="Q316" s="509"/>
      <c r="R316" s="636"/>
      <c r="S316" s="636"/>
      <c r="T316" s="509"/>
      <c r="U316" s="509"/>
    </row>
    <row r="317">
      <c r="A317" s="509"/>
      <c r="B317" s="634" t="s">
        <v>1853</v>
      </c>
      <c r="C317" s="634" t="s">
        <v>73</v>
      </c>
      <c r="D317" s="509"/>
      <c r="E317" s="522"/>
      <c r="F317" s="635">
        <v>2.0</v>
      </c>
      <c r="H317" s="636"/>
      <c r="I317" s="636"/>
      <c r="J317" s="636"/>
      <c r="K317" s="636"/>
      <c r="L317" s="686">
        <v>2350.0</v>
      </c>
      <c r="M317" s="522"/>
      <c r="N317" s="522"/>
      <c r="O317" s="522"/>
      <c r="P317" s="917">
        <f t="shared" si="13"/>
        <v>2535.8</v>
      </c>
      <c r="Q317" s="509"/>
      <c r="R317" s="636"/>
      <c r="S317" s="636"/>
      <c r="T317" s="509"/>
      <c r="U317" s="509"/>
    </row>
    <row r="318">
      <c r="A318" s="716">
        <v>41570.0</v>
      </c>
      <c r="B318" s="617" t="s">
        <v>73</v>
      </c>
      <c r="C318" s="617" t="s">
        <v>524</v>
      </c>
      <c r="D318" s="617" t="s">
        <v>1219</v>
      </c>
      <c r="E318" s="673"/>
      <c r="F318" s="620">
        <v>0.3</v>
      </c>
      <c r="G318" s="621"/>
      <c r="H318" s="621"/>
      <c r="I318" s="621"/>
      <c r="J318" s="621"/>
      <c r="K318" s="621"/>
      <c r="L318" s="687"/>
      <c r="M318" s="522"/>
      <c r="N318" s="522"/>
      <c r="O318" s="522"/>
      <c r="P318" s="917">
        <f t="shared" si="13"/>
        <v>2536.1</v>
      </c>
      <c r="Q318" s="509"/>
      <c r="R318" s="636"/>
      <c r="S318" s="636"/>
      <c r="T318" s="509"/>
      <c r="U318" s="509"/>
    </row>
    <row r="319">
      <c r="A319" s="618"/>
      <c r="B319" s="617" t="s">
        <v>524</v>
      </c>
      <c r="C319" s="617" t="s">
        <v>2115</v>
      </c>
      <c r="D319" s="617" t="s">
        <v>2116</v>
      </c>
      <c r="E319" s="673"/>
      <c r="F319" s="620">
        <v>2.0</v>
      </c>
      <c r="G319" s="621"/>
      <c r="H319" s="621"/>
      <c r="I319" s="621"/>
      <c r="J319" s="621"/>
      <c r="K319" s="621"/>
      <c r="L319" s="688" t="s">
        <v>2117</v>
      </c>
      <c r="M319" s="522"/>
      <c r="N319" s="522"/>
      <c r="O319" s="522"/>
      <c r="P319" s="917">
        <f t="shared" si="13"/>
        <v>2538.1</v>
      </c>
      <c r="Q319" s="634">
        <v>30.0</v>
      </c>
      <c r="R319" s="637">
        <v>267.91</v>
      </c>
      <c r="S319" s="365"/>
      <c r="T319" s="321"/>
      <c r="U319" s="626"/>
    </row>
    <row r="320">
      <c r="A320" s="618"/>
      <c r="B320" s="617" t="s">
        <v>2115</v>
      </c>
      <c r="C320" s="617" t="s">
        <v>73</v>
      </c>
      <c r="D320" s="618"/>
      <c r="E320" s="673"/>
      <c r="F320" s="620">
        <v>1.4</v>
      </c>
      <c r="G320" s="622">
        <v>3000.0</v>
      </c>
      <c r="H320" s="621"/>
      <c r="I320" s="621"/>
      <c r="J320" s="621"/>
      <c r="K320" s="621"/>
      <c r="L320" s="688">
        <v>3000.0</v>
      </c>
      <c r="M320" s="522"/>
      <c r="N320" s="522"/>
      <c r="O320" s="522"/>
      <c r="P320" s="917">
        <f t="shared" si="13"/>
        <v>2539.5</v>
      </c>
      <c r="Q320" s="509"/>
      <c r="R320" s="636"/>
      <c r="S320" s="636"/>
      <c r="T320" s="509"/>
      <c r="U320" s="509"/>
    </row>
    <row r="321">
      <c r="A321" s="734">
        <v>41571.0</v>
      </c>
      <c r="B321" s="634" t="s">
        <v>73</v>
      </c>
      <c r="C321" s="634" t="s">
        <v>197</v>
      </c>
      <c r="D321" s="634" t="s">
        <v>1875</v>
      </c>
      <c r="E321" s="522"/>
      <c r="F321" s="635">
        <v>0.2</v>
      </c>
      <c r="G321" s="636"/>
      <c r="H321" s="636"/>
      <c r="I321" s="636"/>
      <c r="J321" s="636"/>
      <c r="K321" s="636"/>
      <c r="L321" s="685"/>
      <c r="M321" s="818" t="s">
        <v>1875</v>
      </c>
      <c r="N321" s="818">
        <v>325.0</v>
      </c>
      <c r="O321" s="522"/>
      <c r="P321" s="917">
        <f t="shared" si="13"/>
        <v>2539.7</v>
      </c>
      <c r="Q321" s="509"/>
      <c r="R321" s="636"/>
      <c r="S321" s="636"/>
      <c r="T321" s="509"/>
      <c r="U321" s="509"/>
    </row>
    <row r="322">
      <c r="A322" s="509"/>
      <c r="B322" s="634" t="s">
        <v>197</v>
      </c>
      <c r="C322" s="634" t="s">
        <v>1315</v>
      </c>
      <c r="D322" s="634" t="s">
        <v>1899</v>
      </c>
      <c r="E322" s="522"/>
      <c r="F322" s="635">
        <v>1.0</v>
      </c>
      <c r="G322" s="636"/>
      <c r="H322" s="636"/>
      <c r="I322" s="636"/>
      <c r="J322" s="636"/>
      <c r="K322" s="636"/>
      <c r="L322" s="685"/>
      <c r="M322" s="522"/>
      <c r="N322" s="522"/>
      <c r="O322" s="522"/>
      <c r="P322" s="917">
        <f t="shared" si="13"/>
        <v>2540.7</v>
      </c>
      <c r="Q322" s="509"/>
      <c r="R322" s="636"/>
      <c r="S322" s="636"/>
      <c r="T322" s="509"/>
      <c r="U322" s="509"/>
    </row>
    <row r="323">
      <c r="A323" s="509"/>
      <c r="B323" s="634" t="s">
        <v>1315</v>
      </c>
      <c r="C323" s="634" t="s">
        <v>197</v>
      </c>
      <c r="D323" s="509"/>
      <c r="E323" s="522"/>
      <c r="F323" s="635">
        <v>1.1</v>
      </c>
      <c r="G323" s="636"/>
      <c r="H323" s="636"/>
      <c r="I323" s="636"/>
      <c r="J323" s="636"/>
      <c r="K323" s="636"/>
      <c r="L323" s="686" t="s">
        <v>2118</v>
      </c>
      <c r="M323" s="522"/>
      <c r="N323" s="522"/>
      <c r="O323" s="522"/>
      <c r="P323" s="917">
        <f t="shared" si="13"/>
        <v>2541.8</v>
      </c>
      <c r="Q323" s="509"/>
      <c r="R323" s="636"/>
      <c r="S323" s="636"/>
      <c r="T323" s="509"/>
      <c r="U323" s="509"/>
    </row>
    <row r="324">
      <c r="A324" s="509"/>
      <c r="B324" s="634" t="s">
        <v>197</v>
      </c>
      <c r="C324" s="634" t="s">
        <v>73</v>
      </c>
      <c r="D324" s="509"/>
      <c r="E324" s="522"/>
      <c r="F324" s="635">
        <v>0.2</v>
      </c>
      <c r="G324" s="637">
        <v>1925.0</v>
      </c>
      <c r="H324" s="636"/>
      <c r="I324" s="637">
        <v>120.0</v>
      </c>
      <c r="J324" s="636"/>
      <c r="K324" s="636"/>
      <c r="L324" s="686">
        <v>2045.0</v>
      </c>
      <c r="M324" s="522"/>
      <c r="N324" s="522"/>
      <c r="O324" s="522"/>
      <c r="P324" s="917">
        <f t="shared" si="13"/>
        <v>2542</v>
      </c>
      <c r="Q324" s="509"/>
      <c r="R324" s="636"/>
      <c r="S324" s="636"/>
      <c r="T324" s="509"/>
      <c r="U324" s="509"/>
    </row>
    <row r="325">
      <c r="A325" s="716">
        <v>41576.0</v>
      </c>
      <c r="B325" s="617" t="s">
        <v>73</v>
      </c>
      <c r="C325" s="617" t="s">
        <v>632</v>
      </c>
      <c r="D325" s="617" t="s">
        <v>1875</v>
      </c>
      <c r="E325" s="673"/>
      <c r="F325" s="620">
        <v>0.9</v>
      </c>
      <c r="G325" s="621"/>
      <c r="H325" s="621"/>
      <c r="I325" s="621"/>
      <c r="J325" s="621"/>
      <c r="K325" s="621"/>
      <c r="L325" s="687"/>
      <c r="M325" s="818" t="s">
        <v>1875</v>
      </c>
      <c r="N325" s="818">
        <v>325.0</v>
      </c>
      <c r="O325" s="522"/>
      <c r="P325" s="917">
        <f t="shared" si="13"/>
        <v>2542.9</v>
      </c>
      <c r="Q325" s="634">
        <v>50.0</v>
      </c>
      <c r="R325" s="637">
        <v>316.3</v>
      </c>
      <c r="S325" s="365">
        <f>R325/Q325</f>
        <v>6.326</v>
      </c>
      <c r="T325" s="354">
        <v>5.37</v>
      </c>
      <c r="U325" s="626">
        <f>(S325-T325)*Q325</f>
        <v>47.8</v>
      </c>
    </row>
    <row r="326">
      <c r="A326" s="618"/>
      <c r="B326" s="617" t="s">
        <v>632</v>
      </c>
      <c r="C326" s="617" t="s">
        <v>197</v>
      </c>
      <c r="D326" s="617" t="s">
        <v>2119</v>
      </c>
      <c r="E326" s="673"/>
      <c r="F326" s="620">
        <v>0.8</v>
      </c>
      <c r="G326" s="621"/>
      <c r="H326" s="621"/>
      <c r="I326" s="621"/>
      <c r="J326" s="621"/>
      <c r="K326" s="621"/>
      <c r="L326" s="687"/>
      <c r="M326" s="522"/>
      <c r="N326" s="522"/>
      <c r="O326" s="522"/>
      <c r="P326" s="917">
        <f t="shared" si="13"/>
        <v>2543.7</v>
      </c>
      <c r="Q326" s="509"/>
      <c r="R326" s="636"/>
      <c r="S326" s="636"/>
      <c r="T326" s="509"/>
      <c r="U326" s="509"/>
    </row>
    <row r="327">
      <c r="A327" s="618"/>
      <c r="B327" s="617" t="s">
        <v>197</v>
      </c>
      <c r="C327" s="617" t="s">
        <v>808</v>
      </c>
      <c r="D327" s="618"/>
      <c r="E327" s="673"/>
      <c r="F327" s="620">
        <v>0.8</v>
      </c>
      <c r="G327" s="621"/>
      <c r="H327" s="621"/>
      <c r="I327" s="621"/>
      <c r="J327" s="621"/>
      <c r="K327" s="621"/>
      <c r="L327" s="687"/>
      <c r="M327" s="522"/>
      <c r="N327" s="522"/>
      <c r="O327" s="522"/>
      <c r="P327" s="917">
        <f t="shared" si="13"/>
        <v>2544.5</v>
      </c>
      <c r="Q327" s="509"/>
      <c r="R327" s="636"/>
      <c r="S327" s="636"/>
      <c r="T327" s="509"/>
      <c r="U327" s="509"/>
    </row>
    <row r="328">
      <c r="A328" s="618"/>
      <c r="B328" s="617" t="s">
        <v>808</v>
      </c>
      <c r="C328" s="617" t="s">
        <v>2120</v>
      </c>
      <c r="D328" s="618"/>
      <c r="E328" s="673"/>
      <c r="F328" s="620">
        <v>1.5</v>
      </c>
      <c r="G328" s="621"/>
      <c r="H328" s="621"/>
      <c r="I328" s="621"/>
      <c r="J328" s="622">
        <v>10.0</v>
      </c>
      <c r="K328" s="621"/>
      <c r="L328" s="688" t="s">
        <v>2121</v>
      </c>
      <c r="M328" s="522"/>
      <c r="N328" s="522"/>
      <c r="O328" s="522"/>
      <c r="P328" s="917">
        <f t="shared" si="13"/>
        <v>2546</v>
      </c>
      <c r="Q328" s="509"/>
      <c r="R328" s="636"/>
      <c r="S328" s="636"/>
      <c r="T328" s="509"/>
      <c r="U328" s="509"/>
    </row>
    <row r="329">
      <c r="A329" s="618"/>
      <c r="B329" s="617" t="s">
        <v>2120</v>
      </c>
      <c r="C329" s="617" t="s">
        <v>73</v>
      </c>
      <c r="D329" s="618"/>
      <c r="E329" s="673"/>
      <c r="F329" s="620">
        <v>1.4</v>
      </c>
      <c r="G329" s="622">
        <v>3780.0</v>
      </c>
      <c r="H329" s="622">
        <v>300.0</v>
      </c>
      <c r="I329" s="622">
        <v>30.0</v>
      </c>
      <c r="J329" s="622">
        <v>50.0</v>
      </c>
      <c r="K329" s="621"/>
      <c r="L329" s="688">
        <v>4170.0</v>
      </c>
      <c r="M329" s="522"/>
      <c r="N329" s="522"/>
      <c r="O329" s="522"/>
      <c r="P329" s="917">
        <f t="shared" si="13"/>
        <v>2547.4</v>
      </c>
      <c r="Q329" s="509"/>
      <c r="R329" s="636"/>
      <c r="S329" s="636"/>
      <c r="T329" s="509"/>
      <c r="U329" s="509"/>
    </row>
    <row r="330">
      <c r="A330" s="734">
        <v>41577.0</v>
      </c>
      <c r="B330" s="634" t="s">
        <v>73</v>
      </c>
      <c r="C330" s="634" t="s">
        <v>1853</v>
      </c>
      <c r="D330" s="634" t="s">
        <v>1875</v>
      </c>
      <c r="E330" s="522"/>
      <c r="F330" s="635">
        <v>1.4</v>
      </c>
      <c r="G330" s="636"/>
      <c r="H330" s="636"/>
      <c r="I330" s="636"/>
      <c r="J330" s="636"/>
      <c r="K330" s="636"/>
      <c r="L330" s="685"/>
      <c r="M330" s="818" t="s">
        <v>1875</v>
      </c>
      <c r="N330" s="818">
        <v>325.0</v>
      </c>
      <c r="O330" s="522"/>
      <c r="P330" s="917">
        <f t="shared" si="13"/>
        <v>2548.8</v>
      </c>
      <c r="Q330" s="634">
        <v>49.8</v>
      </c>
      <c r="R330" s="637">
        <v>291.34</v>
      </c>
      <c r="S330" s="365">
        <f>R330/Q330</f>
        <v>5.850200803</v>
      </c>
      <c r="T330" s="354">
        <v>5.37</v>
      </c>
      <c r="U330" s="626">
        <f>(S330-T330)*Q330</f>
        <v>23.914</v>
      </c>
    </row>
    <row r="331">
      <c r="A331" s="509"/>
      <c r="B331" s="634" t="s">
        <v>1853</v>
      </c>
      <c r="C331" s="634" t="s">
        <v>73</v>
      </c>
      <c r="D331" s="634" t="s">
        <v>2122</v>
      </c>
      <c r="E331" s="522"/>
      <c r="F331" s="635">
        <v>2.2</v>
      </c>
      <c r="G331" s="637">
        <v>1990.0</v>
      </c>
      <c r="H331" s="636"/>
      <c r="I331" s="636"/>
      <c r="J331" s="636"/>
      <c r="K331" s="636"/>
      <c r="L331" s="686">
        <v>1990.0</v>
      </c>
      <c r="M331" s="522"/>
      <c r="N331" s="522"/>
      <c r="O331" s="522"/>
      <c r="P331" s="917">
        <f t="shared" si="13"/>
        <v>2551</v>
      </c>
      <c r="Q331" s="509"/>
      <c r="R331" s="636"/>
      <c r="S331" s="636"/>
      <c r="T331" s="509"/>
      <c r="U331" s="509"/>
    </row>
    <row r="332">
      <c r="A332" s="795" t="s">
        <v>1858</v>
      </c>
      <c r="B332" s="604"/>
      <c r="C332" s="604"/>
      <c r="D332" s="735">
        <v>40.0</v>
      </c>
      <c r="E332" s="604"/>
      <c r="F332" s="606"/>
      <c r="G332" s="606"/>
      <c r="H332" s="607"/>
      <c r="I332" s="607"/>
      <c r="J332" s="607"/>
      <c r="K332" s="607"/>
      <c r="L332" s="607"/>
      <c r="M332" s="607"/>
      <c r="N332" s="522"/>
      <c r="O332" s="522"/>
      <c r="P332" s="917">
        <f t="shared" si="13"/>
        <v>2551</v>
      </c>
      <c r="Q332" s="509"/>
      <c r="R332" s="636"/>
      <c r="S332" s="636"/>
      <c r="T332" s="509"/>
      <c r="U332" s="509"/>
    </row>
    <row r="333">
      <c r="B333" s="373" t="s">
        <v>73</v>
      </c>
      <c r="C333" s="373" t="s">
        <v>517</v>
      </c>
      <c r="D333" s="373" t="s">
        <v>1815</v>
      </c>
      <c r="F333" s="614">
        <v>0.2</v>
      </c>
      <c r="P333" s="917">
        <f t="shared" si="13"/>
        <v>2551.2</v>
      </c>
    </row>
    <row r="334">
      <c r="A334" s="863">
        <v>41589.0</v>
      </c>
      <c r="B334" s="630" t="s">
        <v>517</v>
      </c>
      <c r="C334" s="630" t="s">
        <v>73</v>
      </c>
      <c r="D334" s="630" t="s">
        <v>1225</v>
      </c>
      <c r="E334" s="631"/>
      <c r="F334" s="632">
        <v>0.2</v>
      </c>
      <c r="G334" s="631"/>
      <c r="H334" s="631"/>
      <c r="I334" s="631"/>
      <c r="J334" s="631"/>
      <c r="K334" s="631"/>
      <c r="L334" s="631"/>
      <c r="P334" s="917">
        <f t="shared" si="13"/>
        <v>2551.4</v>
      </c>
    </row>
    <row r="335">
      <c r="A335" s="631"/>
      <c r="B335" s="630" t="s">
        <v>73</v>
      </c>
      <c r="C335" s="630" t="s">
        <v>1303</v>
      </c>
      <c r="D335" s="631"/>
      <c r="E335" s="631"/>
      <c r="F335" s="632">
        <v>0.5</v>
      </c>
      <c r="G335" s="631"/>
      <c r="H335" s="631"/>
      <c r="I335" s="631"/>
      <c r="J335" s="631"/>
      <c r="K335" s="631"/>
      <c r="L335" s="631"/>
      <c r="P335" s="917">
        <f t="shared" si="13"/>
        <v>2551.9</v>
      </c>
    </row>
    <row r="336">
      <c r="A336" s="631"/>
      <c r="B336" s="630" t="s">
        <v>1303</v>
      </c>
      <c r="C336" s="630" t="s">
        <v>524</v>
      </c>
      <c r="D336" s="630" t="s">
        <v>1339</v>
      </c>
      <c r="E336" s="631"/>
      <c r="F336" s="632">
        <v>0.6</v>
      </c>
      <c r="G336" s="631"/>
      <c r="H336" s="631"/>
      <c r="I336" s="631"/>
      <c r="J336" s="631"/>
      <c r="K336" s="631"/>
      <c r="L336" s="631"/>
      <c r="P336" s="917">
        <f t="shared" si="13"/>
        <v>2552.5</v>
      </c>
    </row>
    <row r="337">
      <c r="A337" s="631"/>
      <c r="B337" s="630" t="s">
        <v>524</v>
      </c>
      <c r="C337" s="630" t="s">
        <v>1303</v>
      </c>
      <c r="D337" s="631"/>
      <c r="E337" s="631"/>
      <c r="F337" s="632">
        <v>0.6</v>
      </c>
      <c r="G337" s="631"/>
      <c r="H337" s="631"/>
      <c r="I337" s="631"/>
      <c r="J337" s="631"/>
      <c r="K337" s="631"/>
      <c r="L337" s="630" t="s">
        <v>2123</v>
      </c>
      <c r="P337" s="917">
        <f t="shared" si="13"/>
        <v>2553.1</v>
      </c>
    </row>
    <row r="338">
      <c r="A338" s="631"/>
      <c r="B338" s="630" t="s">
        <v>1303</v>
      </c>
      <c r="C338" s="630" t="s">
        <v>73</v>
      </c>
      <c r="D338" s="631"/>
      <c r="E338" s="631"/>
      <c r="F338" s="632">
        <v>0.4</v>
      </c>
      <c r="G338" s="630">
        <v>1875.0</v>
      </c>
      <c r="H338" s="631"/>
      <c r="I338" s="630">
        <v>120.0</v>
      </c>
      <c r="J338" s="631"/>
      <c r="K338" s="631"/>
      <c r="L338" s="630">
        <v>1995.0</v>
      </c>
      <c r="P338" s="917">
        <f t="shared" si="13"/>
        <v>2553.5</v>
      </c>
    </row>
    <row r="339">
      <c r="A339" s="734">
        <v>41591.0</v>
      </c>
      <c r="B339" s="634" t="s">
        <v>73</v>
      </c>
      <c r="C339" s="634" t="s">
        <v>524</v>
      </c>
      <c r="D339" s="634" t="s">
        <v>2124</v>
      </c>
      <c r="E339" s="522"/>
      <c r="F339" s="635">
        <v>0.3</v>
      </c>
      <c r="G339" s="636"/>
      <c r="H339" s="636"/>
      <c r="I339" s="636"/>
      <c r="J339" s="636"/>
      <c r="K339" s="636"/>
      <c r="L339" s="685"/>
      <c r="M339" s="818" t="s">
        <v>1875</v>
      </c>
      <c r="N339" s="818">
        <v>325.0</v>
      </c>
      <c r="O339" s="522"/>
      <c r="P339" s="917">
        <f t="shared" si="13"/>
        <v>2553.8</v>
      </c>
      <c r="Q339" s="509"/>
      <c r="R339" s="636"/>
      <c r="S339" s="636"/>
      <c r="T339" s="509"/>
      <c r="U339" s="509"/>
    </row>
    <row r="340">
      <c r="A340" s="509"/>
      <c r="B340" s="634" t="s">
        <v>524</v>
      </c>
      <c r="C340" s="634" t="s">
        <v>561</v>
      </c>
      <c r="D340" s="634" t="s">
        <v>736</v>
      </c>
      <c r="E340" s="522"/>
      <c r="F340" s="635">
        <v>0.8</v>
      </c>
      <c r="G340" s="636"/>
      <c r="H340" s="636"/>
      <c r="I340" s="636"/>
      <c r="J340" s="636"/>
      <c r="K340" s="636"/>
      <c r="L340" s="685"/>
      <c r="M340" s="522"/>
      <c r="N340" s="522"/>
      <c r="O340" s="522"/>
      <c r="P340" s="917">
        <f t="shared" si="13"/>
        <v>2554.6</v>
      </c>
      <c r="Q340" s="634">
        <v>20.0</v>
      </c>
      <c r="R340" s="637">
        <v>119.69</v>
      </c>
      <c r="S340" s="365">
        <f>R340/Q340</f>
        <v>5.9845</v>
      </c>
      <c r="T340" s="354">
        <v>5.37</v>
      </c>
      <c r="U340" s="626">
        <f>(S340-T340)*Q340</f>
        <v>12.29</v>
      </c>
    </row>
    <row r="341">
      <c r="A341" s="509"/>
      <c r="B341" s="634" t="s">
        <v>561</v>
      </c>
      <c r="C341" s="634" t="s">
        <v>524</v>
      </c>
      <c r="D341" s="509"/>
      <c r="E341" s="522"/>
      <c r="F341" s="635">
        <v>0.7</v>
      </c>
      <c r="G341" s="636"/>
      <c r="H341" s="636"/>
      <c r="I341" s="636"/>
      <c r="J341" s="636"/>
      <c r="K341" s="637">
        <v>350.0</v>
      </c>
      <c r="L341" s="686" t="s">
        <v>2125</v>
      </c>
      <c r="M341" s="522"/>
      <c r="N341" s="522"/>
      <c r="O341" s="522"/>
      <c r="P341" s="917">
        <f t="shared" si="13"/>
        <v>2555.3</v>
      </c>
      <c r="Q341" s="509"/>
      <c r="R341" s="636"/>
      <c r="S341" s="636"/>
      <c r="T341" s="509"/>
      <c r="U341" s="509"/>
    </row>
    <row r="342">
      <c r="A342" s="509"/>
      <c r="B342" s="634" t="s">
        <v>524</v>
      </c>
      <c r="C342" s="634" t="s">
        <v>73</v>
      </c>
      <c r="D342" s="509"/>
      <c r="E342" s="522"/>
      <c r="F342" s="635">
        <v>0.2</v>
      </c>
      <c r="G342" s="637">
        <v>1625.0</v>
      </c>
      <c r="H342" s="637">
        <v>15.0</v>
      </c>
      <c r="I342" s="637">
        <v>150.0</v>
      </c>
      <c r="J342" s="636"/>
      <c r="K342" s="636"/>
      <c r="L342" s="686">
        <v>2110.0</v>
      </c>
      <c r="M342" s="522"/>
      <c r="N342" s="522"/>
      <c r="O342" s="522"/>
      <c r="P342" s="917">
        <f t="shared" si="13"/>
        <v>2555.5</v>
      </c>
      <c r="Q342" s="509"/>
      <c r="R342" s="636"/>
      <c r="S342" s="636"/>
      <c r="T342" s="509"/>
      <c r="U342" s="509"/>
    </row>
    <row r="343">
      <c r="A343" s="716">
        <v>41592.0</v>
      </c>
      <c r="B343" s="617" t="s">
        <v>73</v>
      </c>
      <c r="C343" s="617" t="s">
        <v>593</v>
      </c>
      <c r="D343" s="617" t="s">
        <v>2126</v>
      </c>
      <c r="E343" s="673"/>
      <c r="F343" s="620">
        <v>0.5</v>
      </c>
      <c r="G343" s="621"/>
      <c r="H343" s="621"/>
      <c r="I343" s="621"/>
      <c r="J343" s="621"/>
      <c r="K343" s="621"/>
      <c r="L343" s="687"/>
      <c r="M343" s="818" t="s">
        <v>1875</v>
      </c>
      <c r="N343" s="818">
        <v>325.0</v>
      </c>
      <c r="O343" s="522"/>
      <c r="P343" s="917">
        <f t="shared" si="13"/>
        <v>2556</v>
      </c>
      <c r="Q343" s="509"/>
      <c r="R343" s="636"/>
      <c r="S343" s="636"/>
      <c r="T343" s="509"/>
      <c r="U343" s="509"/>
    </row>
    <row r="344">
      <c r="A344" s="618"/>
      <c r="B344" s="617" t="s">
        <v>593</v>
      </c>
      <c r="C344" s="617" t="s">
        <v>667</v>
      </c>
      <c r="D344" s="617" t="s">
        <v>1878</v>
      </c>
      <c r="E344" s="673"/>
      <c r="F344" s="620">
        <v>1.0</v>
      </c>
      <c r="G344" s="621"/>
      <c r="H344" s="621"/>
      <c r="I344" s="621"/>
      <c r="J344" s="621"/>
      <c r="K344" s="621"/>
      <c r="L344" s="687"/>
      <c r="M344" s="522"/>
      <c r="N344" s="522"/>
      <c r="O344" s="522"/>
      <c r="P344" s="917">
        <f t="shared" si="13"/>
        <v>2557</v>
      </c>
      <c r="Q344" s="634">
        <v>30.0</v>
      </c>
      <c r="R344" s="637">
        <v>187.5</v>
      </c>
      <c r="S344" s="365">
        <f>R344/Q344</f>
        <v>6.25</v>
      </c>
      <c r="T344" s="354">
        <v>5.37</v>
      </c>
      <c r="U344" s="626">
        <f>(S344-T344)*Q344</f>
        <v>26.4</v>
      </c>
    </row>
    <row r="345">
      <c r="A345" s="618"/>
      <c r="B345" s="617" t="s">
        <v>667</v>
      </c>
      <c r="C345" s="617" t="s">
        <v>593</v>
      </c>
      <c r="D345" s="618"/>
      <c r="E345" s="673"/>
      <c r="F345" s="620">
        <v>1.0</v>
      </c>
      <c r="G345" s="621"/>
      <c r="H345" s="621"/>
      <c r="I345" s="621"/>
      <c r="J345" s="621"/>
      <c r="K345" s="622">
        <v>350.0</v>
      </c>
      <c r="L345" s="688" t="s">
        <v>2127</v>
      </c>
      <c r="M345" s="522"/>
      <c r="N345" s="522"/>
      <c r="O345" s="522"/>
      <c r="P345" s="917">
        <f t="shared" si="13"/>
        <v>2558</v>
      </c>
      <c r="Q345" s="509"/>
      <c r="R345" s="636"/>
      <c r="S345" s="636"/>
      <c r="T345" s="509"/>
      <c r="U345" s="509"/>
    </row>
    <row r="346">
      <c r="A346" s="618"/>
      <c r="B346" s="617" t="s">
        <v>593</v>
      </c>
      <c r="C346" s="617" t="s">
        <v>73</v>
      </c>
      <c r="D346" s="618"/>
      <c r="E346" s="673"/>
      <c r="F346" s="620">
        <v>0.5</v>
      </c>
      <c r="G346" s="622">
        <v>2537.5</v>
      </c>
      <c r="H346" s="622">
        <v>30.0</v>
      </c>
      <c r="I346" s="622">
        <v>120.0</v>
      </c>
      <c r="J346" s="621"/>
      <c r="K346" s="621"/>
      <c r="L346" s="688">
        <v>3117.0</v>
      </c>
      <c r="M346" s="522"/>
      <c r="N346" s="522"/>
      <c r="O346" s="522"/>
      <c r="P346" s="917">
        <f t="shared" si="13"/>
        <v>2558.5</v>
      </c>
      <c r="Q346" s="509"/>
      <c r="R346" s="636"/>
      <c r="S346" s="636"/>
      <c r="T346" s="509"/>
      <c r="U346" s="509"/>
    </row>
    <row r="347">
      <c r="A347" s="734">
        <v>41594.0</v>
      </c>
      <c r="B347" s="634" t="s">
        <v>73</v>
      </c>
      <c r="C347" s="634" t="s">
        <v>2128</v>
      </c>
      <c r="D347" s="634" t="s">
        <v>2129</v>
      </c>
      <c r="E347" s="522"/>
      <c r="F347" s="635">
        <v>0.3</v>
      </c>
      <c r="G347" s="636"/>
      <c r="H347" s="636"/>
      <c r="I347" s="636"/>
      <c r="J347" s="636"/>
      <c r="K347" s="636"/>
      <c r="L347" s="685"/>
      <c r="M347" s="522"/>
      <c r="N347" s="522"/>
      <c r="O347" s="522"/>
      <c r="P347" s="917">
        <f t="shared" si="13"/>
        <v>2558.8</v>
      </c>
      <c r="Q347" s="634">
        <v>12.0</v>
      </c>
      <c r="R347" s="637">
        <v>67.13</v>
      </c>
      <c r="S347" s="636"/>
      <c r="T347" s="509"/>
      <c r="U347" s="509"/>
    </row>
    <row r="348">
      <c r="A348" s="509"/>
      <c r="B348" s="634" t="s">
        <v>2128</v>
      </c>
      <c r="C348" s="634" t="s">
        <v>2130</v>
      </c>
      <c r="D348" s="634" t="s">
        <v>2131</v>
      </c>
      <c r="E348" s="522"/>
      <c r="F348" s="635">
        <v>3.6</v>
      </c>
      <c r="G348" s="636"/>
      <c r="H348" s="636"/>
      <c r="I348" s="636"/>
      <c r="J348" s="636"/>
      <c r="K348" s="636"/>
      <c r="L348" s="685"/>
      <c r="M348" s="522"/>
      <c r="N348" s="522"/>
      <c r="O348" s="522"/>
      <c r="P348" s="917">
        <f t="shared" si="13"/>
        <v>2562.4</v>
      </c>
      <c r="Q348" s="634">
        <v>110.8</v>
      </c>
      <c r="R348" s="637">
        <v>713.52</v>
      </c>
      <c r="S348" s="365">
        <f>R348/Q348</f>
        <v>6.439711191</v>
      </c>
      <c r="T348" s="354">
        <v>5.37</v>
      </c>
      <c r="U348" s="626">
        <f>(S348-T348)*Q348</f>
        <v>118.524</v>
      </c>
    </row>
    <row r="349">
      <c r="A349" s="509"/>
      <c r="B349" s="634" t="s">
        <v>2130</v>
      </c>
      <c r="C349" s="634" t="s">
        <v>2128</v>
      </c>
      <c r="D349" s="509"/>
      <c r="E349" s="522"/>
      <c r="F349" s="635">
        <v>2.8</v>
      </c>
      <c r="G349" s="636"/>
      <c r="H349" s="636"/>
      <c r="I349" s="636"/>
      <c r="J349" s="636"/>
      <c r="K349" s="636"/>
      <c r="L349" s="686" t="s">
        <v>2132</v>
      </c>
      <c r="M349" s="522"/>
      <c r="N349" s="522"/>
      <c r="O349" s="522"/>
      <c r="P349" s="917">
        <f t="shared" si="13"/>
        <v>2565.2</v>
      </c>
      <c r="Q349" s="509"/>
      <c r="R349" s="636"/>
      <c r="S349" s="636"/>
      <c r="T349" s="509"/>
      <c r="U349" s="509"/>
    </row>
    <row r="350">
      <c r="A350" s="509"/>
      <c r="B350" s="634" t="s">
        <v>2128</v>
      </c>
      <c r="C350" s="634" t="s">
        <v>73</v>
      </c>
      <c r="D350" s="509"/>
      <c r="E350" s="522"/>
      <c r="F350" s="635">
        <v>0.3</v>
      </c>
      <c r="G350" s="637">
        <v>6000.0</v>
      </c>
      <c r="H350" s="637">
        <v>120.0</v>
      </c>
      <c r="I350" s="636"/>
      <c r="J350" s="636"/>
      <c r="K350" s="636"/>
      <c r="L350" s="686">
        <v>6120.0</v>
      </c>
      <c r="M350" s="522"/>
      <c r="N350" s="522"/>
      <c r="O350" s="522"/>
      <c r="P350" s="917">
        <f t="shared" si="13"/>
        <v>2565.5</v>
      </c>
      <c r="Q350" s="509"/>
      <c r="R350" s="636"/>
      <c r="S350" s="636"/>
      <c r="T350" s="509"/>
      <c r="U350" s="509"/>
    </row>
    <row r="351">
      <c r="A351" s="716">
        <v>41596.0</v>
      </c>
      <c r="B351" s="617" t="s">
        <v>73</v>
      </c>
      <c r="C351" s="617" t="s">
        <v>584</v>
      </c>
      <c r="D351" s="617" t="s">
        <v>2133</v>
      </c>
      <c r="E351" s="673"/>
      <c r="F351" s="620">
        <v>1.2</v>
      </c>
      <c r="G351" s="621"/>
      <c r="H351" s="621"/>
      <c r="I351" s="621"/>
      <c r="J351" s="622">
        <v>70.0</v>
      </c>
      <c r="K351" s="621"/>
      <c r="L351" s="687"/>
      <c r="M351" s="522"/>
      <c r="N351" s="522"/>
      <c r="O351" s="522"/>
      <c r="P351" s="917">
        <f t="shared" si="13"/>
        <v>2566.7</v>
      </c>
      <c r="Q351" s="509"/>
      <c r="R351" s="636"/>
      <c r="S351" s="636"/>
      <c r="T351" s="509"/>
      <c r="U351" s="509"/>
    </row>
    <row r="352">
      <c r="A352" s="618"/>
      <c r="B352" s="617" t="s">
        <v>584</v>
      </c>
      <c r="C352" s="617" t="s">
        <v>517</v>
      </c>
      <c r="D352" s="618"/>
      <c r="E352" s="673"/>
      <c r="F352" s="620">
        <v>0.8</v>
      </c>
      <c r="G352" s="621"/>
      <c r="H352" s="621"/>
      <c r="I352" s="621"/>
      <c r="J352" s="621"/>
      <c r="K352" s="621"/>
      <c r="L352" s="688" t="s">
        <v>1884</v>
      </c>
      <c r="M352" s="522"/>
      <c r="N352" s="522"/>
      <c r="O352" s="522"/>
      <c r="P352" s="917">
        <f t="shared" si="13"/>
        <v>2567.5</v>
      </c>
      <c r="Q352" s="509"/>
      <c r="R352" s="636"/>
      <c r="S352" s="636"/>
      <c r="T352" s="509"/>
      <c r="U352" s="509"/>
    </row>
    <row r="353">
      <c r="A353" s="618"/>
      <c r="B353" s="617" t="s">
        <v>517</v>
      </c>
      <c r="C353" s="617" t="s">
        <v>73</v>
      </c>
      <c r="D353" s="618"/>
      <c r="E353" s="673"/>
      <c r="F353" s="620">
        <v>0.3</v>
      </c>
      <c r="G353" s="622">
        <v>1500.0</v>
      </c>
      <c r="H353" s="621"/>
      <c r="I353" s="621"/>
      <c r="J353" s="621"/>
      <c r="K353" s="621"/>
      <c r="L353" s="688">
        <v>1570.0</v>
      </c>
      <c r="M353" s="522"/>
      <c r="N353" s="522"/>
      <c r="O353" s="522"/>
      <c r="P353" s="917">
        <f t="shared" si="13"/>
        <v>2567.8</v>
      </c>
      <c r="Q353" s="509"/>
      <c r="R353" s="636"/>
      <c r="S353" s="636"/>
      <c r="T353" s="509"/>
      <c r="U353" s="509"/>
    </row>
    <row r="354">
      <c r="A354" s="734">
        <v>41597.0</v>
      </c>
      <c r="B354" s="634" t="s">
        <v>73</v>
      </c>
      <c r="C354" s="634" t="s">
        <v>805</v>
      </c>
      <c r="D354" s="634" t="s">
        <v>2134</v>
      </c>
      <c r="E354" s="522"/>
      <c r="F354" s="635">
        <v>0.1</v>
      </c>
      <c r="G354" s="636"/>
      <c r="H354" s="636"/>
      <c r="I354" s="636"/>
      <c r="J354" s="636"/>
      <c r="K354" s="637">
        <v>300.0</v>
      </c>
      <c r="L354" s="692"/>
      <c r="M354" s="818" t="s">
        <v>1875</v>
      </c>
      <c r="N354" s="818">
        <v>500.0</v>
      </c>
      <c r="O354" s="522"/>
      <c r="P354" s="917">
        <f t="shared" si="13"/>
        <v>2567.9</v>
      </c>
      <c r="Q354" s="634">
        <v>37.0</v>
      </c>
      <c r="R354" s="637">
        <v>264.55</v>
      </c>
      <c r="S354" s="365">
        <f>R354/Q354</f>
        <v>7.15</v>
      </c>
      <c r="T354" s="354">
        <v>5.37</v>
      </c>
      <c r="U354" s="626">
        <f>(S354-T354)*Q354</f>
        <v>65.86</v>
      </c>
    </row>
    <row r="355">
      <c r="A355" s="509"/>
      <c r="B355" s="634" t="s">
        <v>805</v>
      </c>
      <c r="C355" s="634" t="s">
        <v>527</v>
      </c>
      <c r="D355" s="634" t="s">
        <v>2135</v>
      </c>
      <c r="E355" s="522"/>
      <c r="F355" s="635">
        <v>0.8</v>
      </c>
      <c r="G355" s="636"/>
      <c r="H355" s="637">
        <v>70.0</v>
      </c>
      <c r="I355" s="637">
        <v>200.0</v>
      </c>
      <c r="J355" s="636"/>
      <c r="K355" s="636"/>
      <c r="L355" s="692"/>
      <c r="M355" s="815" t="s">
        <v>1850</v>
      </c>
      <c r="N355" s="944">
        <v>500.0</v>
      </c>
      <c r="O355" s="522"/>
      <c r="P355" s="917">
        <f t="shared" si="13"/>
        <v>2568.7</v>
      </c>
      <c r="Q355" s="509"/>
      <c r="R355" s="636"/>
      <c r="S355" s="636"/>
      <c r="T355" s="509"/>
      <c r="U355" s="509"/>
    </row>
    <row r="356">
      <c r="A356" s="734">
        <v>41597.0</v>
      </c>
      <c r="B356" s="634" t="s">
        <v>527</v>
      </c>
      <c r="C356" s="634" t="s">
        <v>812</v>
      </c>
      <c r="D356" s="634" t="s">
        <v>2134</v>
      </c>
      <c r="E356" s="522"/>
      <c r="F356" s="635">
        <v>2.7</v>
      </c>
      <c r="G356" s="636"/>
      <c r="H356" s="636"/>
      <c r="I356" s="636"/>
      <c r="J356" s="636"/>
      <c r="K356" s="636"/>
      <c r="L356" s="686" t="s">
        <v>1881</v>
      </c>
      <c r="M356" s="522"/>
      <c r="N356" s="522"/>
      <c r="O356" s="522"/>
      <c r="P356" s="917">
        <f t="shared" si="13"/>
        <v>2571.4</v>
      </c>
      <c r="Q356" s="634">
        <v>87.0</v>
      </c>
      <c r="R356" s="637">
        <v>608.13</v>
      </c>
      <c r="S356" s="365">
        <f>R356/Q356</f>
        <v>6.99</v>
      </c>
      <c r="T356" s="354">
        <v>5.37</v>
      </c>
      <c r="U356" s="626">
        <f>(S356-T356)*Q356</f>
        <v>140.94</v>
      </c>
    </row>
    <row r="357">
      <c r="A357" s="509"/>
      <c r="B357" s="634" t="s">
        <v>812</v>
      </c>
      <c r="C357" s="634" t="s">
        <v>73</v>
      </c>
      <c r="D357" s="634" t="s">
        <v>2136</v>
      </c>
      <c r="E357" s="522"/>
      <c r="F357" s="635">
        <v>2.9</v>
      </c>
      <c r="G357" s="637">
        <v>5147.5</v>
      </c>
      <c r="H357" s="637">
        <v>150.0</v>
      </c>
      <c r="I357" s="636"/>
      <c r="J357" s="637">
        <v>50.0</v>
      </c>
      <c r="K357" s="636"/>
      <c r="L357" s="686">
        <v>5917.5</v>
      </c>
      <c r="M357" s="522"/>
      <c r="N357" s="522"/>
      <c r="O357" s="522"/>
      <c r="P357" s="917">
        <f t="shared" si="13"/>
        <v>2574.3</v>
      </c>
      <c r="Q357" s="509"/>
      <c r="R357" s="636"/>
      <c r="S357" s="636"/>
      <c r="T357" s="509"/>
      <c r="U357" s="509"/>
    </row>
    <row r="358">
      <c r="A358" s="716">
        <v>41598.0</v>
      </c>
      <c r="B358" s="617" t="s">
        <v>73</v>
      </c>
      <c r="C358" s="617" t="s">
        <v>805</v>
      </c>
      <c r="D358" s="617" t="s">
        <v>1225</v>
      </c>
      <c r="E358" s="673"/>
      <c r="F358" s="620">
        <v>0.2</v>
      </c>
      <c r="G358" s="631"/>
      <c r="H358" s="621"/>
      <c r="I358" s="621"/>
      <c r="J358" s="621"/>
      <c r="K358" s="621"/>
      <c r="L358" s="687"/>
      <c r="M358" s="522"/>
      <c r="N358" s="522"/>
      <c r="O358" s="522"/>
      <c r="P358" s="917">
        <f t="shared" si="13"/>
        <v>2574.5</v>
      </c>
      <c r="Q358" s="509"/>
      <c r="R358" s="636"/>
      <c r="S358" s="636"/>
      <c r="T358" s="509"/>
      <c r="U358" s="509"/>
    </row>
    <row r="359">
      <c r="A359" s="618"/>
      <c r="B359" s="617" t="s">
        <v>805</v>
      </c>
      <c r="C359" s="617" t="s">
        <v>568</v>
      </c>
      <c r="D359" s="617" t="s">
        <v>2137</v>
      </c>
      <c r="E359" s="673"/>
      <c r="F359" s="620">
        <v>1.2</v>
      </c>
      <c r="G359" s="621"/>
      <c r="H359" s="621"/>
      <c r="I359" s="621"/>
      <c r="J359" s="621"/>
      <c r="K359" s="621"/>
      <c r="L359" s="687"/>
      <c r="M359" s="522"/>
      <c r="N359" s="522"/>
      <c r="O359" s="522"/>
      <c r="P359" s="917">
        <f t="shared" si="13"/>
        <v>2575.7</v>
      </c>
      <c r="Q359" s="509"/>
      <c r="R359" s="636"/>
      <c r="S359" s="636"/>
      <c r="T359" s="509"/>
      <c r="U359" s="509"/>
    </row>
    <row r="360">
      <c r="A360" s="618"/>
      <c r="B360" s="617" t="s">
        <v>568</v>
      </c>
      <c r="C360" s="617" t="s">
        <v>805</v>
      </c>
      <c r="D360" s="617" t="s">
        <v>2138</v>
      </c>
      <c r="E360" s="673"/>
      <c r="F360" s="620">
        <v>1.2</v>
      </c>
      <c r="G360" s="621"/>
      <c r="H360" s="621"/>
      <c r="I360" s="621"/>
      <c r="J360" s="621"/>
      <c r="K360" s="621"/>
      <c r="L360" s="688" t="s">
        <v>2139</v>
      </c>
      <c r="M360" s="522"/>
      <c r="N360" s="522"/>
      <c r="O360" s="522"/>
      <c r="P360" s="917">
        <f t="shared" si="13"/>
        <v>2576.9</v>
      </c>
      <c r="Q360" s="509"/>
      <c r="R360" s="636"/>
      <c r="S360" s="636"/>
      <c r="T360" s="509"/>
      <c r="U360" s="509"/>
    </row>
    <row r="361">
      <c r="A361" s="618"/>
      <c r="B361" s="617" t="s">
        <v>805</v>
      </c>
      <c r="C361" s="617" t="s">
        <v>517</v>
      </c>
      <c r="D361" s="618"/>
      <c r="E361" s="673"/>
      <c r="F361" s="620">
        <v>0.1</v>
      </c>
      <c r="G361" s="622">
        <v>2325.33</v>
      </c>
      <c r="H361" s="622">
        <v>90.0</v>
      </c>
      <c r="I361" s="621"/>
      <c r="J361" s="622">
        <v>59.67</v>
      </c>
      <c r="K361" s="621"/>
      <c r="L361" s="688">
        <v>2475.0</v>
      </c>
      <c r="M361" s="522"/>
      <c r="N361" s="522"/>
      <c r="O361" s="522"/>
      <c r="P361" s="917">
        <f t="shared" si="13"/>
        <v>2577</v>
      </c>
      <c r="Q361" s="634">
        <v>30.0</v>
      </c>
      <c r="R361" s="637">
        <v>247.33</v>
      </c>
      <c r="S361" s="365">
        <f>R361/Q361</f>
        <v>8.244333333</v>
      </c>
      <c r="T361" s="354">
        <v>5.37</v>
      </c>
      <c r="U361" s="626">
        <f>(S361-T361)*Q361</f>
        <v>86.23</v>
      </c>
    </row>
    <row r="362">
      <c r="A362" s="321"/>
      <c r="B362" s="354" t="s">
        <v>517</v>
      </c>
      <c r="C362" s="354" t="s">
        <v>73</v>
      </c>
      <c r="D362" s="321"/>
      <c r="E362" s="423"/>
      <c r="F362" s="596">
        <v>0.1</v>
      </c>
      <c r="G362" s="365"/>
      <c r="H362" s="365"/>
      <c r="I362" s="365"/>
      <c r="J362" s="365"/>
      <c r="K362" s="365"/>
      <c r="L362" s="823"/>
      <c r="M362" s="522"/>
      <c r="N362" s="522"/>
      <c r="O362" s="522"/>
      <c r="P362" s="917">
        <f t="shared" si="13"/>
        <v>2577.1</v>
      </c>
      <c r="Q362" s="509"/>
      <c r="R362" s="636"/>
      <c r="S362" s="365"/>
      <c r="T362" s="321"/>
      <c r="U362" s="321"/>
    </row>
    <row r="363">
      <c r="A363" s="716">
        <v>41600.0</v>
      </c>
      <c r="B363" s="617" t="s">
        <v>1756</v>
      </c>
      <c r="C363" s="617" t="s">
        <v>2140</v>
      </c>
      <c r="D363" s="617" t="s">
        <v>2141</v>
      </c>
      <c r="E363" s="673"/>
      <c r="F363" s="620">
        <v>1.7</v>
      </c>
      <c r="G363" s="621"/>
      <c r="H363" s="621"/>
      <c r="I363" s="621"/>
      <c r="J363" s="621"/>
      <c r="K363" s="621"/>
      <c r="L363" s="688" t="s">
        <v>2142</v>
      </c>
      <c r="M363" s="669" t="s">
        <v>1222</v>
      </c>
      <c r="N363" s="652">
        <v>325.0</v>
      </c>
      <c r="O363" s="522"/>
      <c r="P363" s="917">
        <f t="shared" si="13"/>
        <v>2578.8</v>
      </c>
      <c r="Q363" s="509"/>
      <c r="R363" s="636"/>
      <c r="S363" s="636"/>
      <c r="T363" s="509"/>
      <c r="U363" s="509"/>
    </row>
    <row r="364">
      <c r="A364" s="618"/>
      <c r="B364" s="617" t="s">
        <v>2140</v>
      </c>
      <c r="C364" s="617" t="s">
        <v>73</v>
      </c>
      <c r="D364" s="618"/>
      <c r="E364" s="673"/>
      <c r="F364" s="620">
        <v>2.1</v>
      </c>
      <c r="G364" s="622">
        <v>3047.5</v>
      </c>
      <c r="H364" s="621"/>
      <c r="I364" s="621"/>
      <c r="J364" s="621"/>
      <c r="K364" s="621"/>
      <c r="L364" s="688">
        <v>3047.5</v>
      </c>
      <c r="M364" s="522"/>
      <c r="N364" s="522"/>
      <c r="O364" s="522"/>
      <c r="P364" s="917">
        <f t="shared" si="13"/>
        <v>2580.9</v>
      </c>
      <c r="Q364" s="509"/>
      <c r="R364" s="636"/>
      <c r="S364" s="636"/>
      <c r="T364" s="509"/>
      <c r="U364" s="509"/>
    </row>
    <row r="365">
      <c r="A365" s="945">
        <v>41602.0</v>
      </c>
      <c r="B365" s="946" t="s">
        <v>73</v>
      </c>
      <c r="C365" s="946" t="s">
        <v>727</v>
      </c>
      <c r="D365" s="946" t="s">
        <v>2143</v>
      </c>
      <c r="E365" s="947"/>
      <c r="F365" s="948">
        <v>1.6</v>
      </c>
      <c r="G365" s="949"/>
      <c r="H365" s="949"/>
      <c r="I365" s="949"/>
      <c r="J365" s="949"/>
      <c r="K365" s="949"/>
      <c r="L365" s="950" t="s">
        <v>1888</v>
      </c>
      <c r="M365" s="669" t="s">
        <v>1222</v>
      </c>
      <c r="N365" s="652">
        <v>162.5</v>
      </c>
      <c r="O365" s="738" t="s">
        <v>2144</v>
      </c>
      <c r="P365" s="917">
        <f t="shared" si="13"/>
        <v>2582.5</v>
      </c>
      <c r="Q365" s="509"/>
      <c r="R365" s="636"/>
      <c r="S365" s="636"/>
      <c r="T365" s="509"/>
      <c r="U365" s="509"/>
    </row>
    <row r="366">
      <c r="A366" s="951"/>
      <c r="B366" s="946" t="s">
        <v>727</v>
      </c>
      <c r="C366" s="946" t="s">
        <v>73</v>
      </c>
      <c r="D366" s="951"/>
      <c r="E366" s="947"/>
      <c r="F366" s="948">
        <v>1.2</v>
      </c>
      <c r="G366" s="952">
        <v>2043.9</v>
      </c>
      <c r="H366" s="949"/>
      <c r="I366" s="949"/>
      <c r="J366" s="952">
        <v>47.0</v>
      </c>
      <c r="K366" s="952" t="s">
        <v>2145</v>
      </c>
      <c r="L366" s="950">
        <v>2050.9</v>
      </c>
      <c r="M366" s="522"/>
      <c r="N366" s="522"/>
      <c r="O366" s="522"/>
      <c r="P366" s="917">
        <f t="shared" si="13"/>
        <v>2583.7</v>
      </c>
      <c r="Q366" s="509"/>
      <c r="R366" s="636"/>
      <c r="S366" s="636"/>
      <c r="T366" s="509"/>
      <c r="U366" s="509"/>
    </row>
    <row r="367">
      <c r="A367" s="716">
        <v>41605.0</v>
      </c>
      <c r="B367" s="617" t="s">
        <v>73</v>
      </c>
      <c r="C367" s="617" t="s">
        <v>565</v>
      </c>
      <c r="D367" s="617" t="s">
        <v>2146</v>
      </c>
      <c r="E367" s="673"/>
      <c r="F367" s="620">
        <v>0.3</v>
      </c>
      <c r="G367" s="621"/>
      <c r="H367" s="621"/>
      <c r="I367" s="621"/>
      <c r="J367" s="621"/>
      <c r="K367" s="621"/>
      <c r="L367" s="687"/>
      <c r="M367" s="738" t="s">
        <v>1225</v>
      </c>
      <c r="N367" s="522"/>
      <c r="O367" s="522"/>
      <c r="P367" s="917">
        <f t="shared" si="13"/>
        <v>2584</v>
      </c>
      <c r="Q367" s="509"/>
      <c r="R367" s="636"/>
      <c r="S367" s="636"/>
      <c r="T367" s="509"/>
      <c r="U367" s="509"/>
    </row>
    <row r="368">
      <c r="A368" s="618"/>
      <c r="B368" s="617" t="s">
        <v>565</v>
      </c>
      <c r="C368" s="617" t="s">
        <v>727</v>
      </c>
      <c r="D368" s="618"/>
      <c r="E368" s="673"/>
      <c r="F368" s="620">
        <v>1.6</v>
      </c>
      <c r="G368" s="621"/>
      <c r="H368" s="621"/>
      <c r="I368" s="621"/>
      <c r="J368" s="622">
        <v>27.0</v>
      </c>
      <c r="K368" s="621"/>
      <c r="L368" s="688" t="s">
        <v>2147</v>
      </c>
      <c r="M368" s="522"/>
      <c r="N368" s="522"/>
      <c r="O368" s="522"/>
      <c r="P368" s="917">
        <f t="shared" si="13"/>
        <v>2585.6</v>
      </c>
      <c r="Q368" s="509"/>
      <c r="R368" s="636"/>
      <c r="S368" s="636"/>
      <c r="T368" s="509"/>
      <c r="U368" s="509"/>
    </row>
    <row r="369">
      <c r="A369" s="618"/>
      <c r="B369" s="617" t="s">
        <v>727</v>
      </c>
      <c r="C369" s="617" t="s">
        <v>73</v>
      </c>
      <c r="D369" s="618"/>
      <c r="E369" s="673"/>
      <c r="F369" s="620">
        <v>1.2</v>
      </c>
      <c r="G369" s="622">
        <v>2610.0</v>
      </c>
      <c r="H369" s="621"/>
      <c r="I369" s="621"/>
      <c r="J369" s="621"/>
      <c r="K369" s="621"/>
      <c r="L369" s="688">
        <v>2637.0</v>
      </c>
      <c r="M369" s="522"/>
      <c r="N369" s="522"/>
      <c r="O369" s="522"/>
      <c r="P369" s="917">
        <f t="shared" si="13"/>
        <v>2586.8</v>
      </c>
      <c r="Q369" s="509"/>
      <c r="R369" s="636"/>
      <c r="S369" s="636"/>
      <c r="T369" s="509"/>
      <c r="U369" s="509"/>
    </row>
    <row r="370">
      <c r="A370" s="734">
        <v>41606.0</v>
      </c>
      <c r="B370" s="634" t="s">
        <v>73</v>
      </c>
      <c r="C370" s="634" t="s">
        <v>617</v>
      </c>
      <c r="D370" s="634" t="s">
        <v>1350</v>
      </c>
      <c r="E370" s="522"/>
      <c r="F370" s="635">
        <v>0.3</v>
      </c>
      <c r="G370" s="636"/>
      <c r="H370" s="636"/>
      <c r="I370" s="636"/>
      <c r="J370" s="636"/>
      <c r="K370" s="636"/>
      <c r="L370" s="685"/>
      <c r="M370" s="623" t="s">
        <v>1350</v>
      </c>
      <c r="N370" s="623">
        <v>325.0</v>
      </c>
      <c r="O370" s="522"/>
      <c r="P370" s="917">
        <f t="shared" si="13"/>
        <v>2587.1</v>
      </c>
      <c r="Q370" s="509"/>
      <c r="R370" s="636"/>
      <c r="S370" s="636"/>
      <c r="T370" s="509"/>
      <c r="U370" s="509"/>
    </row>
    <row r="371">
      <c r="A371" s="509"/>
      <c r="B371" s="634" t="s">
        <v>617</v>
      </c>
      <c r="C371" s="634" t="s">
        <v>2148</v>
      </c>
      <c r="D371" s="634" t="s">
        <v>2149</v>
      </c>
      <c r="E371" s="522"/>
      <c r="F371" s="635">
        <v>1.8</v>
      </c>
      <c r="G371" s="636"/>
      <c r="H371" s="636"/>
      <c r="I371" s="636"/>
      <c r="J371" s="636"/>
      <c r="K371" s="636"/>
      <c r="L371" s="685"/>
      <c r="M371" s="522"/>
      <c r="N371" s="522"/>
      <c r="O371" s="522"/>
      <c r="P371" s="917">
        <f t="shared" si="13"/>
        <v>2588.9</v>
      </c>
      <c r="Q371" s="634">
        <v>50.0</v>
      </c>
      <c r="R371" s="637">
        <v>249.5</v>
      </c>
      <c r="S371" s="365">
        <f>R371/Q371</f>
        <v>4.99</v>
      </c>
      <c r="T371" s="354">
        <v>5.37</v>
      </c>
      <c r="U371" s="626"/>
    </row>
    <row r="372">
      <c r="A372" s="509"/>
      <c r="B372" s="634" t="s">
        <v>2148</v>
      </c>
      <c r="C372" s="634" t="s">
        <v>617</v>
      </c>
      <c r="D372" s="509"/>
      <c r="E372" s="522"/>
      <c r="F372" s="635">
        <v>1.8</v>
      </c>
      <c r="G372" s="636"/>
      <c r="H372" s="636"/>
      <c r="I372" s="636"/>
      <c r="J372" s="636"/>
      <c r="K372" s="636"/>
      <c r="L372" s="686" t="s">
        <v>2150</v>
      </c>
      <c r="M372" s="522"/>
      <c r="N372" s="522"/>
      <c r="O372" s="522"/>
      <c r="P372" s="917">
        <f t="shared" si="13"/>
        <v>2590.7</v>
      </c>
      <c r="Q372" s="509"/>
      <c r="R372" s="636"/>
      <c r="S372" s="636"/>
      <c r="T372" s="509"/>
      <c r="U372" s="509"/>
    </row>
    <row r="373">
      <c r="A373" s="509"/>
      <c r="B373" s="634" t="s">
        <v>617</v>
      </c>
      <c r="C373" s="634" t="s">
        <v>73</v>
      </c>
      <c r="D373" s="509"/>
      <c r="E373" s="522"/>
      <c r="F373" s="635">
        <v>0.3</v>
      </c>
      <c r="G373" s="637">
        <v>3137.5</v>
      </c>
      <c r="H373" s="636"/>
      <c r="I373" s="637">
        <v>150.0</v>
      </c>
      <c r="J373" s="636"/>
      <c r="K373" s="636"/>
      <c r="L373" s="686">
        <v>3287.5</v>
      </c>
      <c r="M373" s="522"/>
      <c r="N373" s="522"/>
      <c r="O373" s="522"/>
      <c r="P373" s="917">
        <f t="shared" si="13"/>
        <v>2591</v>
      </c>
      <c r="Q373" s="509"/>
      <c r="R373" s="636"/>
      <c r="S373" s="636"/>
      <c r="T373" s="509"/>
      <c r="U373" s="509"/>
    </row>
    <row r="374">
      <c r="A374" s="795" t="s">
        <v>1891</v>
      </c>
      <c r="B374" s="604"/>
      <c r="C374" s="604"/>
      <c r="D374" s="735">
        <v>19.5</v>
      </c>
      <c r="E374" s="604"/>
      <c r="F374" s="606"/>
      <c r="G374" s="606"/>
      <c r="H374" s="607"/>
      <c r="I374" s="607"/>
      <c r="J374" s="607"/>
      <c r="K374" s="607"/>
      <c r="L374" s="607"/>
      <c r="M374" s="607"/>
      <c r="N374" s="522"/>
      <c r="O374" s="522"/>
      <c r="P374" s="916">
        <v>2591.0</v>
      </c>
      <c r="Q374" s="509"/>
      <c r="R374" s="636"/>
      <c r="S374" s="636"/>
      <c r="T374" s="509"/>
      <c r="U374" s="509"/>
    </row>
    <row r="375">
      <c r="A375" s="734">
        <v>41613.0</v>
      </c>
      <c r="B375" s="634" t="s">
        <v>73</v>
      </c>
      <c r="C375" s="634" t="s">
        <v>613</v>
      </c>
      <c r="D375" s="634" t="s">
        <v>1225</v>
      </c>
      <c r="E375" s="522"/>
      <c r="F375" s="635">
        <v>1.4</v>
      </c>
      <c r="G375" s="636"/>
      <c r="H375" s="636"/>
      <c r="I375" s="636"/>
      <c r="J375" s="636"/>
      <c r="K375" s="636"/>
      <c r="L375" s="685"/>
      <c r="M375" s="522"/>
      <c r="N375" s="522"/>
      <c r="O375" s="522"/>
      <c r="P375" s="917">
        <f t="shared" ref="P375:P380" si="16">P374+E375+F375</f>
        <v>2592.4</v>
      </c>
      <c r="Q375" s="634">
        <v>30.0</v>
      </c>
      <c r="R375" s="637">
        <v>239.3</v>
      </c>
      <c r="S375" s="365">
        <f>R375/Q375</f>
        <v>7.976666667</v>
      </c>
      <c r="T375" s="354">
        <v>5.37</v>
      </c>
      <c r="U375" s="626">
        <f>(S375-T375)*Q375</f>
        <v>78.2</v>
      </c>
    </row>
    <row r="376">
      <c r="A376" s="509"/>
      <c r="B376" s="634" t="s">
        <v>613</v>
      </c>
      <c r="C376" s="634" t="s">
        <v>524</v>
      </c>
      <c r="D376" s="634" t="s">
        <v>2151</v>
      </c>
      <c r="E376" s="522"/>
      <c r="F376" s="635">
        <v>2.4</v>
      </c>
      <c r="G376" s="636"/>
      <c r="H376" s="636"/>
      <c r="I376" s="636"/>
      <c r="J376" s="636"/>
      <c r="K376" s="636"/>
      <c r="L376" s="686" t="s">
        <v>2152</v>
      </c>
      <c r="M376" s="522"/>
      <c r="N376" s="522"/>
      <c r="O376" s="522"/>
      <c r="P376" s="917">
        <f t="shared" si="16"/>
        <v>2594.8</v>
      </c>
      <c r="Q376" s="509"/>
      <c r="R376" s="636"/>
      <c r="S376" s="636"/>
      <c r="T376" s="509"/>
      <c r="U376" s="509"/>
    </row>
    <row r="377">
      <c r="A377" s="509"/>
      <c r="B377" s="634" t="s">
        <v>524</v>
      </c>
      <c r="C377" s="634" t="s">
        <v>73</v>
      </c>
      <c r="D377" s="634" t="s">
        <v>2153</v>
      </c>
      <c r="E377" s="522"/>
      <c r="F377" s="635">
        <v>0.3</v>
      </c>
      <c r="G377" s="637">
        <v>3262.5</v>
      </c>
      <c r="H377" s="637">
        <v>80.0</v>
      </c>
      <c r="I377" s="636"/>
      <c r="J377" s="636"/>
      <c r="K377" s="636"/>
      <c r="L377" s="686">
        <v>3342.5</v>
      </c>
      <c r="M377" s="522"/>
      <c r="N377" s="522"/>
      <c r="O377" s="522"/>
      <c r="P377" s="917">
        <f t="shared" si="16"/>
        <v>2595.1</v>
      </c>
      <c r="Q377" s="509"/>
      <c r="R377" s="636"/>
      <c r="S377" s="636"/>
      <c r="T377" s="509"/>
      <c r="U377" s="509"/>
    </row>
    <row r="378">
      <c r="A378" s="716">
        <v>41614.0</v>
      </c>
      <c r="B378" s="617" t="s">
        <v>73</v>
      </c>
      <c r="C378" s="617" t="s">
        <v>2154</v>
      </c>
      <c r="D378" s="617" t="s">
        <v>1222</v>
      </c>
      <c r="E378" s="673"/>
      <c r="F378" s="620">
        <v>0.3</v>
      </c>
      <c r="G378" s="621"/>
      <c r="H378" s="621"/>
      <c r="I378" s="621"/>
      <c r="J378" s="621"/>
      <c r="K378" s="621"/>
      <c r="L378" s="687"/>
      <c r="M378" s="669" t="s">
        <v>1222</v>
      </c>
      <c r="N378" s="652">
        <v>325.0</v>
      </c>
      <c r="O378" s="522"/>
      <c r="P378" s="917">
        <f t="shared" si="16"/>
        <v>2595.4</v>
      </c>
      <c r="Q378" s="509"/>
      <c r="R378" s="636"/>
      <c r="S378" s="636"/>
      <c r="T378" s="509"/>
      <c r="U378" s="509"/>
    </row>
    <row r="379">
      <c r="A379" s="618"/>
      <c r="B379" s="617" t="s">
        <v>524</v>
      </c>
      <c r="C379" s="617" t="s">
        <v>1221</v>
      </c>
      <c r="D379" s="617" t="s">
        <v>1223</v>
      </c>
      <c r="E379" s="673"/>
      <c r="F379" s="620">
        <v>2.1</v>
      </c>
      <c r="G379" s="621"/>
      <c r="H379" s="621"/>
      <c r="I379" s="621"/>
      <c r="J379" s="621"/>
      <c r="K379" s="621"/>
      <c r="L379" s="688" t="s">
        <v>2155</v>
      </c>
      <c r="M379" s="522"/>
      <c r="N379" s="522"/>
      <c r="O379" s="522"/>
      <c r="P379" s="917">
        <f t="shared" si="16"/>
        <v>2597.5</v>
      </c>
      <c r="Q379" s="509"/>
      <c r="R379" s="636"/>
      <c r="S379" s="636"/>
      <c r="T379" s="509"/>
      <c r="U379" s="509"/>
    </row>
    <row r="380">
      <c r="A380" s="618"/>
      <c r="B380" s="617" t="s">
        <v>1221</v>
      </c>
      <c r="C380" s="617" t="s">
        <v>73</v>
      </c>
      <c r="D380" s="618"/>
      <c r="E380" s="673"/>
      <c r="F380" s="620">
        <v>1.3</v>
      </c>
      <c r="G380" s="622">
        <v>2600.0</v>
      </c>
      <c r="H380" s="621"/>
      <c r="I380" s="621"/>
      <c r="J380" s="621"/>
      <c r="K380" s="621"/>
      <c r="L380" s="688">
        <v>2600.0</v>
      </c>
      <c r="M380" s="522"/>
      <c r="N380" s="522"/>
      <c r="O380" s="522"/>
      <c r="P380" s="917">
        <f t="shared" si="16"/>
        <v>2598.8</v>
      </c>
      <c r="Q380" s="509"/>
      <c r="R380" s="636"/>
      <c r="S380" s="636"/>
      <c r="T380" s="509"/>
      <c r="U380" s="509"/>
    </row>
    <row r="381">
      <c r="A381" s="372">
        <v>41621.0</v>
      </c>
      <c r="B381" s="373" t="s">
        <v>73</v>
      </c>
      <c r="C381" s="373" t="s">
        <v>524</v>
      </c>
      <c r="D381" s="373" t="s">
        <v>2156</v>
      </c>
      <c r="F381" s="635">
        <v>0.3</v>
      </c>
      <c r="G381" s="636"/>
      <c r="H381" s="636"/>
      <c r="I381" s="636"/>
      <c r="J381" s="636"/>
      <c r="K381" s="636"/>
      <c r="L381" s="685"/>
      <c r="M381" s="815" t="s">
        <v>1850</v>
      </c>
      <c r="N381" s="944">
        <v>325.0</v>
      </c>
      <c r="O381" s="522"/>
      <c r="P381" s="917">
        <f>P380+'Archive 95KM 13 '!E950+F381</f>
        <v>2599.1</v>
      </c>
      <c r="Q381" s="509"/>
      <c r="R381" s="636"/>
      <c r="S381" s="636"/>
      <c r="T381" s="509"/>
      <c r="U381" s="509"/>
    </row>
    <row r="382">
      <c r="B382" s="373" t="s">
        <v>524</v>
      </c>
      <c r="C382" s="373" t="s">
        <v>561</v>
      </c>
      <c r="D382" s="373" t="s">
        <v>2157</v>
      </c>
      <c r="F382" s="635">
        <v>0.6</v>
      </c>
      <c r="G382" s="636"/>
      <c r="H382" s="636"/>
      <c r="I382" s="636"/>
      <c r="J382" s="636"/>
      <c r="K382" s="636"/>
      <c r="L382" s="685"/>
      <c r="M382" s="522"/>
      <c r="N382" s="522"/>
      <c r="O382" s="522"/>
      <c r="P382" s="917">
        <f>P381+'Archive 95KM 13 '!E951+F382</f>
        <v>2599.7</v>
      </c>
      <c r="Q382" s="634">
        <v>20.0</v>
      </c>
      <c r="R382" s="637">
        <v>128.39</v>
      </c>
      <c r="S382" s="365">
        <f>R382/Q382</f>
        <v>6.4195</v>
      </c>
      <c r="T382" s="354">
        <v>5.37</v>
      </c>
      <c r="U382" s="626">
        <f>(S382-T382)*Q382</f>
        <v>20.99</v>
      </c>
    </row>
    <row r="383">
      <c r="B383" s="373" t="s">
        <v>561</v>
      </c>
      <c r="C383" s="373" t="s">
        <v>524</v>
      </c>
      <c r="F383" s="635">
        <v>0.5</v>
      </c>
      <c r="G383" s="636"/>
      <c r="H383" s="636"/>
      <c r="I383" s="636"/>
      <c r="J383" s="637" t="s">
        <v>2158</v>
      </c>
      <c r="K383" s="636"/>
      <c r="L383" s="686" t="s">
        <v>2159</v>
      </c>
      <c r="M383" s="522"/>
      <c r="N383" s="522"/>
      <c r="O383" s="522"/>
      <c r="P383" s="917">
        <f>P382+'Archive 95KM 13 '!E952+F383</f>
        <v>2600.2</v>
      </c>
      <c r="Q383" s="509"/>
      <c r="R383" s="636"/>
      <c r="S383" s="636"/>
      <c r="T383" s="509"/>
      <c r="U383" s="509"/>
    </row>
    <row r="384">
      <c r="B384" s="373" t="s">
        <v>524</v>
      </c>
      <c r="C384" s="373" t="s">
        <v>517</v>
      </c>
      <c r="F384" s="635">
        <v>0.4</v>
      </c>
      <c r="G384" s="637">
        <v>1667.5</v>
      </c>
      <c r="H384" s="637">
        <v>25.0</v>
      </c>
      <c r="I384" s="637">
        <v>400.0</v>
      </c>
      <c r="J384" s="637">
        <v>300.0</v>
      </c>
      <c r="K384" s="636"/>
      <c r="L384" s="686">
        <v>2392.5</v>
      </c>
      <c r="M384" s="522"/>
      <c r="N384" s="522"/>
      <c r="O384" s="522"/>
      <c r="P384" s="917">
        <f>P383+'Archive 95KM 13 '!E953+F384</f>
        <v>2600.6</v>
      </c>
      <c r="Q384" s="509"/>
      <c r="R384" s="636"/>
      <c r="S384" s="636"/>
      <c r="T384" s="509"/>
      <c r="U384" s="509"/>
    </row>
    <row r="385">
      <c r="A385" s="953" t="s">
        <v>1244</v>
      </c>
      <c r="B385" s="954" t="s">
        <v>517</v>
      </c>
      <c r="C385" s="954" t="s">
        <v>524</v>
      </c>
      <c r="D385" s="954" t="s">
        <v>1266</v>
      </c>
      <c r="E385" s="955"/>
      <c r="F385" s="956">
        <v>0.3</v>
      </c>
      <c r="G385" s="636"/>
      <c r="H385" s="636"/>
      <c r="I385" s="636"/>
      <c r="J385" s="636"/>
      <c r="K385" s="636"/>
      <c r="L385" s="685"/>
      <c r="M385" s="522"/>
      <c r="N385" s="522"/>
      <c r="O385" s="522"/>
      <c r="P385" s="917">
        <f>P384+'Archive 95KM 13 '!E954+F385</f>
        <v>2600.9</v>
      </c>
      <c r="Q385" s="509"/>
      <c r="R385" s="636"/>
      <c r="S385" s="636"/>
      <c r="T385" s="509"/>
      <c r="U385" s="509"/>
    </row>
    <row r="386">
      <c r="A386" s="716">
        <v>41628.0</v>
      </c>
      <c r="B386" s="617" t="s">
        <v>73</v>
      </c>
      <c r="C386" s="617" t="s">
        <v>1303</v>
      </c>
      <c r="D386" s="617" t="s">
        <v>1865</v>
      </c>
      <c r="E386" s="673"/>
      <c r="F386" s="620">
        <v>0.5</v>
      </c>
      <c r="G386" s="621"/>
      <c r="H386" s="621"/>
      <c r="I386" s="621"/>
      <c r="J386" s="621"/>
      <c r="K386" s="621"/>
      <c r="L386" s="687"/>
      <c r="M386" s="669" t="s">
        <v>1222</v>
      </c>
      <c r="N386" s="652">
        <v>325.0</v>
      </c>
      <c r="O386" s="522"/>
      <c r="P386" s="917">
        <f>P385+'Archive 95KM 13 '!E955+F386</f>
        <v>2601.4</v>
      </c>
      <c r="Q386" s="509"/>
      <c r="R386" s="636"/>
      <c r="S386" s="636"/>
      <c r="T386" s="509"/>
      <c r="U386" s="509"/>
    </row>
    <row r="387">
      <c r="A387" s="618"/>
      <c r="B387" s="617" t="s">
        <v>1303</v>
      </c>
      <c r="C387" s="617" t="s">
        <v>524</v>
      </c>
      <c r="D387" s="617" t="s">
        <v>1339</v>
      </c>
      <c r="E387" s="673"/>
      <c r="F387" s="620">
        <v>0.6</v>
      </c>
      <c r="G387" s="621"/>
      <c r="H387" s="621"/>
      <c r="I387" s="621"/>
      <c r="J387" s="621"/>
      <c r="K387" s="621"/>
      <c r="L387" s="687"/>
      <c r="M387" s="522"/>
      <c r="N387" s="522"/>
      <c r="O387" s="522"/>
      <c r="P387" s="917">
        <f>P386+'Archive 95KM 13 '!E956+F387</f>
        <v>2602</v>
      </c>
      <c r="Q387" s="509"/>
      <c r="R387" s="636"/>
      <c r="S387" s="636"/>
      <c r="T387" s="509"/>
      <c r="U387" s="509"/>
    </row>
    <row r="388">
      <c r="A388" s="618"/>
      <c r="B388" s="617" t="s">
        <v>524</v>
      </c>
      <c r="C388" s="617" t="s">
        <v>1303</v>
      </c>
      <c r="D388" s="618"/>
      <c r="E388" s="673"/>
      <c r="F388" s="620">
        <v>0.7</v>
      </c>
      <c r="G388" s="621"/>
      <c r="H388" s="621"/>
      <c r="I388" s="621"/>
      <c r="J388" s="621"/>
      <c r="K388" s="621"/>
      <c r="L388" s="688" t="s">
        <v>2160</v>
      </c>
      <c r="M388" s="522"/>
      <c r="N388" s="522"/>
      <c r="O388" s="522"/>
      <c r="P388" s="917">
        <f>P387+'Archive 95KM 13 '!E957+F388</f>
        <v>2602.7</v>
      </c>
    </row>
    <row r="389">
      <c r="A389" s="618"/>
      <c r="B389" s="617" t="s">
        <v>1303</v>
      </c>
      <c r="C389" s="617" t="s">
        <v>73</v>
      </c>
      <c r="D389" s="618"/>
      <c r="E389" s="673"/>
      <c r="F389" s="620">
        <v>0.3</v>
      </c>
      <c r="G389" s="622">
        <v>1885.0</v>
      </c>
      <c r="H389" s="621"/>
      <c r="I389" s="622">
        <v>120.0</v>
      </c>
      <c r="J389" s="622">
        <v>40.0</v>
      </c>
      <c r="K389" s="621"/>
      <c r="L389" s="688">
        <v>2045.0</v>
      </c>
      <c r="M389" s="522"/>
      <c r="N389" s="522"/>
      <c r="O389" s="522"/>
      <c r="P389" s="917">
        <f>P388+'Archive 95KM 13 '!E958+F389</f>
        <v>2603</v>
      </c>
    </row>
    <row r="390">
      <c r="A390" s="734">
        <v>41632.0</v>
      </c>
      <c r="B390" s="634" t="s">
        <v>73</v>
      </c>
      <c r="C390" s="634" t="s">
        <v>2115</v>
      </c>
      <c r="D390" s="634" t="s">
        <v>2161</v>
      </c>
      <c r="E390" s="522"/>
      <c r="F390" s="635">
        <v>1.7</v>
      </c>
      <c r="G390" s="636"/>
      <c r="H390" s="636"/>
      <c r="I390" s="636"/>
      <c r="J390" s="636"/>
      <c r="K390" s="636"/>
      <c r="L390" s="685"/>
      <c r="M390" s="522"/>
      <c r="N390" s="522"/>
      <c r="O390" s="522"/>
      <c r="P390" s="917">
        <f>P389+'Archive 95KM 13 '!E959+F390</f>
        <v>2604.7</v>
      </c>
      <c r="Q390" s="634">
        <v>40.0</v>
      </c>
      <c r="R390" s="637">
        <v>372.8</v>
      </c>
      <c r="S390" s="365">
        <f t="shared" ref="S390:S391" si="17">R390/Q390</f>
        <v>9.32</v>
      </c>
      <c r="T390" s="354">
        <v>5.37</v>
      </c>
      <c r="U390" s="626">
        <f t="shared" ref="U390:U391" si="18">(S390-T390)*Q390</f>
        <v>158</v>
      </c>
    </row>
    <row r="391">
      <c r="A391" s="509"/>
      <c r="B391" s="634" t="s">
        <v>2115</v>
      </c>
      <c r="C391" s="634" t="s">
        <v>687</v>
      </c>
      <c r="D391" s="509"/>
      <c r="E391" s="522"/>
      <c r="F391" s="635">
        <v>2.5</v>
      </c>
      <c r="G391" s="636"/>
      <c r="H391" s="636"/>
      <c r="I391" s="636"/>
      <c r="J391" s="636"/>
      <c r="K391" s="636"/>
      <c r="L391" s="686" t="s">
        <v>1313</v>
      </c>
      <c r="M391" s="522"/>
      <c r="N391" s="522"/>
      <c r="O391" s="522"/>
      <c r="P391" s="917">
        <f>P390+'Archive 95KM 13 '!E960+F391</f>
        <v>2607.2</v>
      </c>
      <c r="Q391" s="634">
        <v>98.0</v>
      </c>
      <c r="R391" s="637">
        <v>801.03</v>
      </c>
      <c r="S391" s="365">
        <f t="shared" si="17"/>
        <v>8.17377551</v>
      </c>
      <c r="T391" s="354">
        <v>5.37</v>
      </c>
      <c r="U391" s="626">
        <f t="shared" si="18"/>
        <v>274.77</v>
      </c>
    </row>
    <row r="392">
      <c r="B392" s="373" t="s">
        <v>687</v>
      </c>
      <c r="C392" s="373" t="s">
        <v>517</v>
      </c>
      <c r="F392" s="614">
        <v>3.1</v>
      </c>
      <c r="G392" s="373">
        <v>6000.0</v>
      </c>
      <c r="H392" s="373">
        <v>500.0</v>
      </c>
      <c r="L392" s="373">
        <v>6500.0</v>
      </c>
      <c r="M392" s="522"/>
      <c r="N392" s="522"/>
      <c r="O392" s="522"/>
      <c r="P392" s="917">
        <f>P391+'Archive 95KM 13 '!E961+F392</f>
        <v>2610.3</v>
      </c>
      <c r="Q392" s="509"/>
      <c r="R392" s="636"/>
      <c r="S392" s="636"/>
      <c r="T392" s="509"/>
      <c r="U392" s="509"/>
    </row>
    <row r="393">
      <c r="B393" s="957" t="s">
        <v>517</v>
      </c>
      <c r="C393" s="957" t="s">
        <v>73</v>
      </c>
      <c r="D393" s="957" t="s">
        <v>2162</v>
      </c>
      <c r="E393" s="957">
        <v>0.2</v>
      </c>
      <c r="F393" s="7"/>
      <c r="G393" s="7"/>
      <c r="H393" s="7"/>
      <c r="I393" s="7"/>
      <c r="J393" s="7"/>
      <c r="K393" s="7"/>
      <c r="L393" s="7"/>
      <c r="M393" s="958"/>
      <c r="N393" s="522"/>
      <c r="O393" s="522"/>
      <c r="P393" s="917">
        <f>P392+E393+F393</f>
        <v>2610.5</v>
      </c>
      <c r="Q393" s="959"/>
      <c r="R393" s="960"/>
      <c r="S393" s="960"/>
      <c r="T393" s="959"/>
      <c r="U393" s="959"/>
      <c r="V393" s="7"/>
    </row>
    <row r="394">
      <c r="A394" s="851" t="s">
        <v>1209</v>
      </c>
      <c r="B394" s="961"/>
      <c r="C394" s="961"/>
      <c r="D394" s="962">
        <v>26.6</v>
      </c>
      <c r="E394" s="963"/>
      <c r="F394" s="964"/>
      <c r="G394" s="964"/>
      <c r="H394" s="963"/>
      <c r="I394" s="963"/>
      <c r="J394" s="963"/>
      <c r="K394" s="963"/>
      <c r="L394" s="963"/>
      <c r="M394" s="963"/>
      <c r="N394" s="829"/>
      <c r="O394" s="829"/>
      <c r="P394" s="965">
        <v>2610.5</v>
      </c>
      <c r="Q394" s="961"/>
      <c r="R394" s="961"/>
      <c r="S394" s="961"/>
      <c r="T394" s="961"/>
      <c r="U394" s="961"/>
      <c r="V394" s="913"/>
    </row>
    <row r="395">
      <c r="A395" s="966">
        <v>41653.0</v>
      </c>
      <c r="B395" s="676" t="s">
        <v>73</v>
      </c>
      <c r="C395" s="676" t="s">
        <v>551</v>
      </c>
      <c r="D395" s="967" t="s">
        <v>2163</v>
      </c>
      <c r="E395" s="968"/>
      <c r="F395" s="967">
        <v>0.7</v>
      </c>
      <c r="G395" s="968"/>
      <c r="H395" s="968"/>
      <c r="I395" s="968"/>
      <c r="J395" s="968"/>
      <c r="K395" s="968"/>
      <c r="L395" s="968"/>
      <c r="M395" s="832" t="s">
        <v>1219</v>
      </c>
      <c r="N395" s="969"/>
      <c r="O395" s="830">
        <v>1.0</v>
      </c>
      <c r="P395" s="970">
        <f t="shared" ref="P395:P441" si="19">P394+E395+F395</f>
        <v>2611.2</v>
      </c>
      <c r="Q395" s="836"/>
      <c r="R395" s="836"/>
      <c r="S395" s="836"/>
      <c r="T395" s="836"/>
      <c r="U395" s="836"/>
    </row>
    <row r="396">
      <c r="A396" s="836"/>
      <c r="B396" s="828" t="s">
        <v>551</v>
      </c>
      <c r="C396" s="828" t="s">
        <v>565</v>
      </c>
      <c r="D396" s="971" t="s">
        <v>2008</v>
      </c>
      <c r="E396" s="972"/>
      <c r="F396" s="846">
        <v>0.8</v>
      </c>
      <c r="G396" s="973"/>
      <c r="H396" s="973"/>
      <c r="I396" s="973"/>
      <c r="J396" s="973"/>
      <c r="K396" s="973"/>
      <c r="L396" s="973"/>
      <c r="M396" s="829"/>
      <c r="N396" s="829"/>
      <c r="O396" s="829"/>
      <c r="P396" s="970">
        <f t="shared" si="19"/>
        <v>2612</v>
      </c>
      <c r="Q396" s="836"/>
      <c r="R396" s="836"/>
      <c r="S396" s="836"/>
      <c r="T396" s="836"/>
      <c r="U396" s="836"/>
    </row>
    <row r="397">
      <c r="A397" s="836"/>
      <c r="B397" s="828" t="s">
        <v>565</v>
      </c>
      <c r="C397" s="828" t="s">
        <v>73</v>
      </c>
      <c r="D397" s="973"/>
      <c r="E397" s="972"/>
      <c r="F397" s="846">
        <v>0.4</v>
      </c>
      <c r="G397" s="973"/>
      <c r="H397" s="973"/>
      <c r="I397" s="973"/>
      <c r="J397" s="973"/>
      <c r="K397" s="973"/>
      <c r="L397" s="971" t="s">
        <v>2164</v>
      </c>
      <c r="M397" s="829"/>
      <c r="N397" s="829"/>
      <c r="O397" s="829"/>
      <c r="P397" s="970">
        <f t="shared" si="19"/>
        <v>2612.4</v>
      </c>
      <c r="Q397" s="836"/>
      <c r="R397" s="836"/>
      <c r="S397" s="836"/>
      <c r="T397" s="836"/>
      <c r="U397" s="836"/>
    </row>
    <row r="398">
      <c r="A398" s="836"/>
      <c r="B398" s="828" t="s">
        <v>73</v>
      </c>
      <c r="C398" s="828" t="s">
        <v>524</v>
      </c>
      <c r="D398" s="974" t="s">
        <v>2165</v>
      </c>
      <c r="E398" s="975"/>
      <c r="F398" s="976">
        <v>0.4</v>
      </c>
      <c r="G398" s="977"/>
      <c r="H398" s="977"/>
      <c r="I398" s="977"/>
      <c r="J398" s="977"/>
      <c r="K398" s="977"/>
      <c r="L398" s="977"/>
      <c r="M398" s="832" t="s">
        <v>1219</v>
      </c>
      <c r="N398" s="969"/>
      <c r="O398" s="830">
        <v>2.0</v>
      </c>
      <c r="P398" s="970">
        <f t="shared" si="19"/>
        <v>2612.8</v>
      </c>
      <c r="Q398" s="836"/>
      <c r="R398" s="836"/>
      <c r="S398" s="836"/>
      <c r="T398" s="836"/>
      <c r="U398" s="836"/>
    </row>
    <row r="399">
      <c r="A399" s="836"/>
      <c r="B399" s="828" t="s">
        <v>524</v>
      </c>
      <c r="C399" s="828" t="s">
        <v>527</v>
      </c>
      <c r="D399" s="974" t="s">
        <v>2166</v>
      </c>
      <c r="E399" s="975"/>
      <c r="F399" s="976">
        <v>0.7</v>
      </c>
      <c r="G399" s="977"/>
      <c r="H399" s="977"/>
      <c r="I399" s="977"/>
      <c r="J399" s="977"/>
      <c r="K399" s="977"/>
      <c r="L399" s="977"/>
      <c r="M399" s="829"/>
      <c r="N399" s="829"/>
      <c r="O399" s="829"/>
      <c r="P399" s="970">
        <f t="shared" si="19"/>
        <v>2613.5</v>
      </c>
      <c r="Q399" s="828">
        <v>70.0</v>
      </c>
      <c r="R399" s="828">
        <v>500.5</v>
      </c>
      <c r="S399" s="849">
        <f>R399/Q399</f>
        <v>7.15</v>
      </c>
      <c r="T399" s="837">
        <v>5.15</v>
      </c>
      <c r="U399" s="849">
        <f>(S399-T399)*Q399</f>
        <v>140</v>
      </c>
    </row>
    <row r="400">
      <c r="A400" s="836"/>
      <c r="B400" s="828" t="s">
        <v>527</v>
      </c>
      <c r="C400" s="828" t="s">
        <v>565</v>
      </c>
      <c r="D400" s="977"/>
      <c r="E400" s="975"/>
      <c r="F400" s="976">
        <v>1.0</v>
      </c>
      <c r="G400" s="974">
        <v>1450.0</v>
      </c>
      <c r="H400" s="974">
        <v>140.0</v>
      </c>
      <c r="I400" s="977"/>
      <c r="J400" s="977"/>
      <c r="K400" s="977"/>
      <c r="L400" s="974" t="s">
        <v>2167</v>
      </c>
      <c r="M400" s="829"/>
      <c r="N400" s="829"/>
      <c r="O400" s="829"/>
      <c r="P400" s="970">
        <f t="shared" si="19"/>
        <v>2614.5</v>
      </c>
      <c r="Q400" s="836"/>
      <c r="R400" s="836"/>
      <c r="S400" s="836"/>
      <c r="T400" s="836"/>
      <c r="U400" s="836"/>
    </row>
    <row r="401">
      <c r="A401" s="836"/>
      <c r="B401" s="828" t="s">
        <v>565</v>
      </c>
      <c r="C401" s="828" t="s">
        <v>551</v>
      </c>
      <c r="D401" s="978" t="s">
        <v>2168</v>
      </c>
      <c r="E401" s="979"/>
      <c r="F401" s="847">
        <v>0.7</v>
      </c>
      <c r="G401" s="980"/>
      <c r="H401" s="980"/>
      <c r="I401" s="980"/>
      <c r="J401" s="980"/>
      <c r="K401" s="980"/>
      <c r="L401" s="978" t="s">
        <v>2169</v>
      </c>
      <c r="M401" s="832" t="s">
        <v>1219</v>
      </c>
      <c r="N401" s="969"/>
      <c r="O401" s="830">
        <v>3.0</v>
      </c>
      <c r="P401" s="970">
        <f t="shared" si="19"/>
        <v>2615.2</v>
      </c>
      <c r="Q401" s="836"/>
      <c r="R401" s="836"/>
      <c r="S401" s="836"/>
      <c r="T401" s="836"/>
      <c r="U401" s="836"/>
    </row>
    <row r="402">
      <c r="A402" s="836"/>
      <c r="B402" s="828" t="s">
        <v>551</v>
      </c>
      <c r="C402" s="828" t="s">
        <v>73</v>
      </c>
      <c r="D402" s="980"/>
      <c r="E402" s="979"/>
      <c r="F402" s="847">
        <v>0.7</v>
      </c>
      <c r="G402" s="980"/>
      <c r="H402" s="980"/>
      <c r="I402" s="980"/>
      <c r="J402" s="980"/>
      <c r="K402" s="980"/>
      <c r="L402" s="978">
        <v>2420.0</v>
      </c>
      <c r="M402" s="829"/>
      <c r="N402" s="829"/>
      <c r="O402" s="829"/>
      <c r="P402" s="970">
        <f t="shared" si="19"/>
        <v>2615.9</v>
      </c>
      <c r="Q402" s="836"/>
      <c r="R402" s="836"/>
      <c r="S402" s="836"/>
      <c r="T402" s="836"/>
      <c r="U402" s="836"/>
    </row>
    <row r="403">
      <c r="A403" s="827">
        <v>41654.0</v>
      </c>
      <c r="B403" s="828" t="s">
        <v>73</v>
      </c>
      <c r="C403" s="828" t="s">
        <v>527</v>
      </c>
      <c r="D403" s="974" t="s">
        <v>2165</v>
      </c>
      <c r="E403" s="975"/>
      <c r="F403" s="976">
        <v>0.7</v>
      </c>
      <c r="G403" s="977"/>
      <c r="H403" s="977"/>
      <c r="I403" s="977"/>
      <c r="J403" s="977"/>
      <c r="K403" s="977"/>
      <c r="L403" s="977"/>
      <c r="M403" s="832" t="s">
        <v>1219</v>
      </c>
      <c r="N403" s="969"/>
      <c r="O403" s="830">
        <v>4.0</v>
      </c>
      <c r="P403" s="970">
        <f t="shared" si="19"/>
        <v>2616.6</v>
      </c>
      <c r="Q403" s="836"/>
      <c r="R403" s="836"/>
      <c r="S403" s="836"/>
      <c r="T403" s="836"/>
      <c r="U403" s="836"/>
    </row>
    <row r="404">
      <c r="A404" s="836"/>
      <c r="B404" s="828" t="s">
        <v>527</v>
      </c>
      <c r="C404" s="828" t="s">
        <v>524</v>
      </c>
      <c r="D404" s="974" t="s">
        <v>2170</v>
      </c>
      <c r="E404" s="975"/>
      <c r="F404" s="976">
        <v>0.8</v>
      </c>
      <c r="G404" s="977"/>
      <c r="H404" s="977"/>
      <c r="I404" s="977"/>
      <c r="J404" s="977"/>
      <c r="K404" s="977"/>
      <c r="L404" s="974" t="s">
        <v>2171</v>
      </c>
      <c r="M404" s="829"/>
      <c r="N404" s="829"/>
      <c r="O404" s="829"/>
      <c r="P404" s="970">
        <f t="shared" si="19"/>
        <v>2617.4</v>
      </c>
      <c r="Q404" s="836"/>
      <c r="R404" s="836"/>
      <c r="S404" s="836"/>
      <c r="T404" s="836"/>
      <c r="U404" s="836"/>
    </row>
    <row r="405">
      <c r="A405" s="836"/>
      <c r="B405" s="828" t="s">
        <v>524</v>
      </c>
      <c r="C405" s="828" t="s">
        <v>73</v>
      </c>
      <c r="D405" s="977"/>
      <c r="E405" s="975"/>
      <c r="F405" s="976">
        <v>0.3</v>
      </c>
      <c r="G405" s="974">
        <v>1450.0</v>
      </c>
      <c r="H405" s="977"/>
      <c r="I405" s="977"/>
      <c r="J405" s="977"/>
      <c r="K405" s="977"/>
      <c r="L405" s="974">
        <v>3040.0</v>
      </c>
      <c r="M405" s="829"/>
      <c r="N405" s="829"/>
      <c r="O405" s="829"/>
      <c r="P405" s="970">
        <f t="shared" si="19"/>
        <v>2617.7</v>
      </c>
      <c r="Q405" s="836"/>
      <c r="R405" s="836"/>
      <c r="S405" s="836"/>
      <c r="T405" s="836"/>
      <c r="U405" s="836"/>
    </row>
    <row r="406">
      <c r="A406" s="827">
        <v>41655.0</v>
      </c>
      <c r="B406" s="828" t="s">
        <v>73</v>
      </c>
      <c r="C406" s="828" t="s">
        <v>524</v>
      </c>
      <c r="D406" s="828" t="s">
        <v>1222</v>
      </c>
      <c r="E406" s="829"/>
      <c r="F406" s="830">
        <v>0.3</v>
      </c>
      <c r="G406" s="836"/>
      <c r="H406" s="836"/>
      <c r="I406" s="836"/>
      <c r="J406" s="836"/>
      <c r="K406" s="836"/>
      <c r="L406" s="836"/>
      <c r="M406" s="981" t="s">
        <v>1222</v>
      </c>
      <c r="N406" s="982">
        <v>325.0</v>
      </c>
      <c r="O406" s="829"/>
      <c r="P406" s="970">
        <f t="shared" si="19"/>
        <v>2618</v>
      </c>
      <c r="Q406" s="836"/>
      <c r="R406" s="836"/>
      <c r="S406" s="836"/>
      <c r="T406" s="836"/>
      <c r="U406" s="836"/>
    </row>
    <row r="407">
      <c r="A407" s="836"/>
      <c r="B407" s="828" t="s">
        <v>524</v>
      </c>
      <c r="C407" s="828" t="s">
        <v>1303</v>
      </c>
      <c r="D407" s="828" t="s">
        <v>1339</v>
      </c>
      <c r="E407" s="829"/>
      <c r="F407" s="830">
        <v>0.7</v>
      </c>
      <c r="G407" s="836"/>
      <c r="H407" s="836"/>
      <c r="I407" s="836"/>
      <c r="J407" s="836"/>
      <c r="K407" s="836"/>
      <c r="L407" s="828" t="s">
        <v>2172</v>
      </c>
      <c r="M407" s="983"/>
      <c r="N407" s="983"/>
      <c r="O407" s="829"/>
      <c r="P407" s="970">
        <f t="shared" si="19"/>
        <v>2618.7</v>
      </c>
      <c r="Q407" s="836"/>
      <c r="R407" s="836"/>
      <c r="S407" s="836"/>
      <c r="T407" s="836"/>
      <c r="U407" s="836"/>
    </row>
    <row r="408">
      <c r="A408" s="836"/>
      <c r="B408" s="828" t="s">
        <v>1303</v>
      </c>
      <c r="C408" s="828" t="s">
        <v>524</v>
      </c>
      <c r="D408" s="836"/>
      <c r="E408" s="829"/>
      <c r="F408" s="830">
        <v>0.5</v>
      </c>
      <c r="G408" s="828">
        <v>1450.0</v>
      </c>
      <c r="H408" s="836"/>
      <c r="I408" s="836"/>
      <c r="J408" s="836"/>
      <c r="K408" s="836"/>
      <c r="L408" s="828">
        <v>1450.0</v>
      </c>
      <c r="M408" s="983"/>
      <c r="N408" s="983"/>
      <c r="O408" s="829"/>
      <c r="P408" s="970">
        <f t="shared" si="19"/>
        <v>2619.2</v>
      </c>
      <c r="Q408" s="836"/>
      <c r="R408" s="836"/>
      <c r="S408" s="836"/>
      <c r="T408" s="836"/>
      <c r="U408" s="836"/>
    </row>
    <row r="409">
      <c r="A409" s="827">
        <v>41655.0</v>
      </c>
      <c r="B409" s="828" t="s">
        <v>524</v>
      </c>
      <c r="C409" s="828" t="s">
        <v>727</v>
      </c>
      <c r="D409" s="842" t="s">
        <v>1222</v>
      </c>
      <c r="E409" s="845"/>
      <c r="F409" s="844">
        <v>1.6</v>
      </c>
      <c r="G409" s="843"/>
      <c r="H409" s="843"/>
      <c r="I409" s="843"/>
      <c r="J409" s="843"/>
      <c r="K409" s="843"/>
      <c r="L409" s="842" t="s">
        <v>2173</v>
      </c>
      <c r="M409" s="981" t="s">
        <v>1222</v>
      </c>
      <c r="N409" s="982">
        <v>325.0</v>
      </c>
      <c r="O409" s="829"/>
      <c r="P409" s="970">
        <f t="shared" si="19"/>
        <v>2620.8</v>
      </c>
      <c r="Q409" s="373">
        <v>60.0</v>
      </c>
      <c r="R409" s="373">
        <v>452.95</v>
      </c>
      <c r="S409" s="849">
        <f t="shared" ref="S409:S410" si="20">R409/Q409</f>
        <v>7.549166667</v>
      </c>
      <c r="T409" s="837">
        <v>5.15</v>
      </c>
      <c r="U409" s="849">
        <f t="shared" ref="U409:U410" si="21">(S409-T409)*Q409</f>
        <v>143.95</v>
      </c>
    </row>
    <row r="410">
      <c r="A410" s="836"/>
      <c r="B410" s="828" t="s">
        <v>727</v>
      </c>
      <c r="C410" s="828" t="s">
        <v>73</v>
      </c>
      <c r="D410" s="842" t="s">
        <v>547</v>
      </c>
      <c r="E410" s="845"/>
      <c r="F410" s="844">
        <v>1.5</v>
      </c>
      <c r="G410" s="842">
        <v>2312.5</v>
      </c>
      <c r="H410" s="843"/>
      <c r="I410" s="843"/>
      <c r="J410" s="842">
        <v>7.0</v>
      </c>
      <c r="K410" s="843"/>
      <c r="L410" s="842">
        <v>2319.5</v>
      </c>
      <c r="M410" s="829"/>
      <c r="N410" s="829"/>
      <c r="O410" s="829"/>
      <c r="P410" s="970">
        <f t="shared" si="19"/>
        <v>2622.3</v>
      </c>
      <c r="Q410" s="828">
        <v>35.0</v>
      </c>
      <c r="R410" s="828">
        <v>199.15</v>
      </c>
      <c r="S410" s="849">
        <f t="shared" si="20"/>
        <v>5.69</v>
      </c>
      <c r="T410" s="837">
        <v>5.15</v>
      </c>
      <c r="U410" s="849">
        <f t="shared" si="21"/>
        <v>18.9</v>
      </c>
    </row>
    <row r="411">
      <c r="A411" s="827">
        <v>41656.0</v>
      </c>
      <c r="B411" s="828" t="s">
        <v>73</v>
      </c>
      <c r="C411" s="828" t="s">
        <v>1622</v>
      </c>
      <c r="D411" s="837" t="s">
        <v>2174</v>
      </c>
      <c r="E411" s="839"/>
      <c r="F411" s="878">
        <v>1.0</v>
      </c>
      <c r="G411" s="831"/>
      <c r="H411" s="831"/>
      <c r="I411" s="831"/>
      <c r="J411" s="831"/>
      <c r="K411" s="831"/>
      <c r="L411" s="831"/>
      <c r="M411" s="829"/>
      <c r="N411" s="829"/>
      <c r="O411" s="829"/>
      <c r="P411" s="970">
        <f t="shared" si="19"/>
        <v>2623.3</v>
      </c>
      <c r="Q411" s="836"/>
      <c r="R411" s="836"/>
      <c r="S411" s="831"/>
      <c r="T411" s="831"/>
      <c r="U411" s="831"/>
    </row>
    <row r="412">
      <c r="A412" s="836"/>
      <c r="B412" s="828" t="s">
        <v>1622</v>
      </c>
      <c r="C412" s="828" t="s">
        <v>73</v>
      </c>
      <c r="D412" s="831"/>
      <c r="E412" s="839"/>
      <c r="F412" s="878">
        <v>1.0</v>
      </c>
      <c r="G412" s="831"/>
      <c r="H412" s="831"/>
      <c r="I412" s="831"/>
      <c r="J412" s="831"/>
      <c r="K412" s="831"/>
      <c r="L412" s="837" t="s">
        <v>2175</v>
      </c>
      <c r="M412" s="829"/>
      <c r="N412" s="829"/>
      <c r="O412" s="829"/>
      <c r="P412" s="970">
        <f t="shared" si="19"/>
        <v>2624.3</v>
      </c>
      <c r="Q412" s="836"/>
      <c r="R412" s="836"/>
      <c r="S412" s="831"/>
      <c r="T412" s="831"/>
      <c r="U412" s="831"/>
    </row>
    <row r="413">
      <c r="A413" s="827">
        <v>41659.0</v>
      </c>
      <c r="B413" s="828" t="s">
        <v>73</v>
      </c>
      <c r="C413" s="828" t="s">
        <v>1303</v>
      </c>
      <c r="D413" s="984" t="s">
        <v>1225</v>
      </c>
      <c r="E413" s="985"/>
      <c r="F413" s="986">
        <v>0.7</v>
      </c>
      <c r="G413" s="987"/>
      <c r="H413" s="987"/>
      <c r="I413" s="987"/>
      <c r="J413" s="987"/>
      <c r="K413" s="987"/>
      <c r="L413" s="987"/>
      <c r="M413" s="832" t="s">
        <v>1219</v>
      </c>
      <c r="N413" s="969"/>
      <c r="O413" s="830">
        <v>5.0</v>
      </c>
      <c r="P413" s="970">
        <f t="shared" si="19"/>
        <v>2625</v>
      </c>
      <c r="Q413" s="836"/>
      <c r="R413" s="836"/>
      <c r="S413" s="836"/>
      <c r="T413" s="836"/>
      <c r="U413" s="836"/>
    </row>
    <row r="414">
      <c r="A414" s="836"/>
      <c r="B414" s="828" t="s">
        <v>1303</v>
      </c>
      <c r="C414" s="828" t="s">
        <v>551</v>
      </c>
      <c r="D414" s="984" t="s">
        <v>1339</v>
      </c>
      <c r="E414" s="985"/>
      <c r="F414" s="986">
        <v>1.0</v>
      </c>
      <c r="G414" s="987"/>
      <c r="H414" s="987"/>
      <c r="I414" s="987"/>
      <c r="J414" s="987"/>
      <c r="K414" s="987"/>
      <c r="L414" s="984" t="s">
        <v>2176</v>
      </c>
      <c r="M414" s="829"/>
      <c r="N414" s="829"/>
      <c r="O414" s="829"/>
      <c r="P414" s="970">
        <f t="shared" si="19"/>
        <v>2626</v>
      </c>
      <c r="Q414" s="836"/>
      <c r="R414" s="836"/>
      <c r="S414" s="836"/>
      <c r="T414" s="836"/>
      <c r="U414" s="836"/>
    </row>
    <row r="415">
      <c r="A415" s="836"/>
      <c r="B415" s="828" t="s">
        <v>551</v>
      </c>
      <c r="C415" s="828" t="s">
        <v>517</v>
      </c>
      <c r="D415" s="987"/>
      <c r="E415" s="985"/>
      <c r="F415" s="986">
        <v>0.4</v>
      </c>
      <c r="G415" s="984">
        <v>1650.0</v>
      </c>
      <c r="H415" s="987"/>
      <c r="I415" s="987"/>
      <c r="J415" s="987"/>
      <c r="K415" s="987"/>
      <c r="L415" s="984">
        <v>1650.0</v>
      </c>
      <c r="M415" s="829"/>
      <c r="N415" s="829"/>
      <c r="O415" s="829"/>
      <c r="P415" s="970">
        <f t="shared" si="19"/>
        <v>2626.4</v>
      </c>
      <c r="Q415" s="836"/>
      <c r="R415" s="836"/>
      <c r="S415" s="836"/>
      <c r="T415" s="836"/>
      <c r="U415" s="836"/>
    </row>
    <row r="416">
      <c r="A416" s="827">
        <v>41660.0</v>
      </c>
      <c r="B416" s="828" t="s">
        <v>517</v>
      </c>
      <c r="C416" s="828" t="s">
        <v>73</v>
      </c>
      <c r="D416" s="828" t="s">
        <v>1222</v>
      </c>
      <c r="E416" s="830">
        <v>0.6</v>
      </c>
      <c r="F416" s="829"/>
      <c r="G416" s="836"/>
      <c r="H416" s="836"/>
      <c r="I416" s="836"/>
      <c r="J416" s="836"/>
      <c r="K416" s="836"/>
      <c r="L416" s="836"/>
      <c r="M416" s="829"/>
      <c r="N416" s="829"/>
      <c r="O416" s="829"/>
      <c r="P416" s="970">
        <f t="shared" si="19"/>
        <v>2627</v>
      </c>
      <c r="Q416" s="836"/>
      <c r="R416" s="836"/>
      <c r="S416" s="836"/>
      <c r="T416" s="836"/>
      <c r="U416" s="836"/>
    </row>
    <row r="417">
      <c r="A417" s="827">
        <v>41661.0</v>
      </c>
      <c r="B417" s="828" t="s">
        <v>73</v>
      </c>
      <c r="C417" s="828" t="s">
        <v>197</v>
      </c>
      <c r="D417" s="817" t="s">
        <v>2177</v>
      </c>
      <c r="E417" s="987"/>
      <c r="F417" s="986">
        <v>0.2</v>
      </c>
      <c r="G417" s="792"/>
      <c r="H417" s="987"/>
      <c r="I417" s="987"/>
      <c r="J417" s="987"/>
      <c r="K417" s="987"/>
      <c r="L417" s="987"/>
      <c r="M417" s="832" t="s">
        <v>1219</v>
      </c>
      <c r="N417" s="969"/>
      <c r="O417" s="830">
        <v>6.0</v>
      </c>
      <c r="P417" s="970">
        <f t="shared" si="19"/>
        <v>2627.2</v>
      </c>
      <c r="Q417" s="836"/>
      <c r="R417" s="836"/>
      <c r="S417" s="836"/>
      <c r="T417" s="836"/>
      <c r="U417" s="836"/>
    </row>
    <row r="418">
      <c r="A418" s="836"/>
      <c r="B418" s="828" t="s">
        <v>197</v>
      </c>
      <c r="C418" s="828" t="s">
        <v>1315</v>
      </c>
      <c r="D418" s="984" t="s">
        <v>2178</v>
      </c>
      <c r="E418" s="987"/>
      <c r="F418" s="986">
        <v>0.9</v>
      </c>
      <c r="G418" s="985"/>
      <c r="H418" s="987"/>
      <c r="I418" s="987"/>
      <c r="J418" s="987"/>
      <c r="K418" s="987"/>
      <c r="L418" s="987"/>
      <c r="M418" s="831"/>
      <c r="N418" s="829"/>
      <c r="O418" s="829"/>
      <c r="P418" s="970">
        <f t="shared" si="19"/>
        <v>2628.1</v>
      </c>
      <c r="Q418" s="836"/>
      <c r="R418" s="836"/>
      <c r="S418" s="836"/>
      <c r="T418" s="836"/>
      <c r="U418" s="836"/>
    </row>
    <row r="419">
      <c r="A419" s="836"/>
      <c r="B419" s="828" t="s">
        <v>1315</v>
      </c>
      <c r="C419" s="828" t="s">
        <v>197</v>
      </c>
      <c r="D419" s="987"/>
      <c r="E419" s="987"/>
      <c r="F419" s="986">
        <v>1.0</v>
      </c>
      <c r="G419" s="985"/>
      <c r="H419" s="987"/>
      <c r="I419" s="987"/>
      <c r="J419" s="987"/>
      <c r="K419" s="987"/>
      <c r="L419" s="984" t="s">
        <v>2179</v>
      </c>
      <c r="M419" s="831"/>
      <c r="N419" s="829"/>
      <c r="O419" s="829"/>
      <c r="P419" s="970">
        <f t="shared" si="19"/>
        <v>2629.1</v>
      </c>
      <c r="Q419" s="836"/>
      <c r="R419" s="836"/>
      <c r="S419" s="836"/>
      <c r="T419" s="836"/>
      <c r="U419" s="836"/>
    </row>
    <row r="420">
      <c r="A420" s="836"/>
      <c r="B420" s="828" t="s">
        <v>197</v>
      </c>
      <c r="C420" s="828" t="s">
        <v>73</v>
      </c>
      <c r="D420" s="987"/>
      <c r="E420" s="987"/>
      <c r="F420" s="986">
        <v>0.6</v>
      </c>
      <c r="G420" s="985"/>
      <c r="H420" s="984">
        <v>1812.5</v>
      </c>
      <c r="I420" s="987"/>
      <c r="J420" s="984">
        <v>60.0</v>
      </c>
      <c r="K420" s="984">
        <v>50.0</v>
      </c>
      <c r="L420" s="984">
        <v>1992.5</v>
      </c>
      <c r="M420" s="831"/>
      <c r="N420" s="829"/>
      <c r="O420" s="829"/>
      <c r="P420" s="970">
        <f t="shared" si="19"/>
        <v>2629.7</v>
      </c>
      <c r="Q420" s="836"/>
      <c r="R420" s="836"/>
      <c r="S420" s="836"/>
      <c r="T420" s="836"/>
      <c r="U420" s="836"/>
    </row>
    <row r="421">
      <c r="A421" s="827">
        <v>41662.0</v>
      </c>
      <c r="B421" s="828" t="s">
        <v>73</v>
      </c>
      <c r="C421" s="828" t="s">
        <v>517</v>
      </c>
      <c r="D421" s="828" t="s">
        <v>2180</v>
      </c>
      <c r="E421" s="830">
        <v>0.5</v>
      </c>
      <c r="F421" s="829"/>
      <c r="G421" s="836"/>
      <c r="H421" s="836"/>
      <c r="I421" s="836"/>
      <c r="J421" s="836"/>
      <c r="K421" s="836"/>
      <c r="L421" s="836"/>
      <c r="M421" s="829"/>
      <c r="N421" s="829"/>
      <c r="O421" s="829"/>
      <c r="P421" s="970">
        <f t="shared" si="19"/>
        <v>2630.2</v>
      </c>
      <c r="Q421" s="836"/>
      <c r="R421" s="836"/>
      <c r="S421" s="836"/>
      <c r="T421" s="836"/>
      <c r="U421" s="836"/>
    </row>
    <row r="422">
      <c r="A422" s="827">
        <v>41663.0</v>
      </c>
      <c r="B422" s="828" t="s">
        <v>517</v>
      </c>
      <c r="C422" s="828" t="s">
        <v>73</v>
      </c>
      <c r="D422" s="828" t="s">
        <v>1683</v>
      </c>
      <c r="E422" s="830">
        <v>0.2</v>
      </c>
      <c r="F422" s="829"/>
      <c r="G422" s="836"/>
      <c r="H422" s="836"/>
      <c r="I422" s="836"/>
      <c r="J422" s="836"/>
      <c r="K422" s="836"/>
      <c r="L422" s="828" t="s">
        <v>2175</v>
      </c>
      <c r="M422" s="829"/>
      <c r="N422" s="829"/>
      <c r="O422" s="829"/>
      <c r="P422" s="970">
        <f t="shared" si="19"/>
        <v>2630.4</v>
      </c>
      <c r="Q422" s="836"/>
      <c r="R422" s="836"/>
      <c r="S422" s="836"/>
      <c r="T422" s="836"/>
      <c r="U422" s="836"/>
    </row>
    <row r="423">
      <c r="A423" s="827">
        <v>41664.0</v>
      </c>
      <c r="B423" s="828" t="s">
        <v>73</v>
      </c>
      <c r="C423" s="828" t="s">
        <v>524</v>
      </c>
      <c r="D423" s="984" t="s">
        <v>1233</v>
      </c>
      <c r="E423" s="985"/>
      <c r="F423" s="986">
        <v>0.4</v>
      </c>
      <c r="G423" s="987"/>
      <c r="H423" s="987"/>
      <c r="I423" s="987"/>
      <c r="J423" s="987"/>
      <c r="K423" s="987"/>
      <c r="L423" s="987"/>
      <c r="M423" s="988" t="s">
        <v>1233</v>
      </c>
      <c r="N423" s="988">
        <v>975.0</v>
      </c>
      <c r="O423" s="833" t="s">
        <v>1234</v>
      </c>
      <c r="P423" s="989">
        <f t="shared" si="19"/>
        <v>2630.8</v>
      </c>
      <c r="Q423" s="836"/>
      <c r="R423" s="836"/>
      <c r="S423" s="836"/>
      <c r="T423" s="836"/>
      <c r="U423" s="836"/>
    </row>
    <row r="424">
      <c r="A424" s="836"/>
      <c r="B424" s="828" t="s">
        <v>524</v>
      </c>
      <c r="C424" s="828" t="s">
        <v>1221</v>
      </c>
      <c r="D424" s="984" t="s">
        <v>1223</v>
      </c>
      <c r="E424" s="985"/>
      <c r="F424" s="986">
        <v>2.2</v>
      </c>
      <c r="G424" s="987"/>
      <c r="H424" s="987"/>
      <c r="I424" s="987"/>
      <c r="J424" s="987"/>
      <c r="K424" s="987"/>
      <c r="L424" s="984" t="s">
        <v>2181</v>
      </c>
      <c r="M424" s="829"/>
      <c r="N424" s="829"/>
      <c r="O424" s="829"/>
      <c r="P424" s="970">
        <f t="shared" si="19"/>
        <v>2633</v>
      </c>
      <c r="Q424" s="828">
        <v>40.0</v>
      </c>
      <c r="R424" s="828">
        <v>239.38</v>
      </c>
      <c r="S424" s="849">
        <f>R424/Q424</f>
        <v>5.9845</v>
      </c>
      <c r="T424" s="837">
        <v>5.15</v>
      </c>
      <c r="U424" s="849">
        <f>(S424-T424)*Q424</f>
        <v>33.38</v>
      </c>
    </row>
    <row r="425">
      <c r="A425" s="827">
        <v>41666.0</v>
      </c>
      <c r="B425" s="828" t="s">
        <v>1221</v>
      </c>
      <c r="C425" s="828" t="s">
        <v>524</v>
      </c>
      <c r="D425" s="984" t="s">
        <v>1643</v>
      </c>
      <c r="E425" s="985"/>
      <c r="F425" s="986">
        <v>1.5</v>
      </c>
      <c r="G425" s="984">
        <v>3340.0</v>
      </c>
      <c r="H425" s="987"/>
      <c r="I425" s="984">
        <v>560.0</v>
      </c>
      <c r="J425" s="987"/>
      <c r="K425" s="987"/>
      <c r="L425" s="984">
        <v>3900.0</v>
      </c>
      <c r="O425" s="569"/>
      <c r="P425" s="989">
        <f t="shared" si="19"/>
        <v>2634.5</v>
      </c>
      <c r="Q425" s="836"/>
      <c r="R425" s="836"/>
      <c r="S425" s="836"/>
      <c r="T425" s="836"/>
      <c r="U425" s="836"/>
    </row>
    <row r="426">
      <c r="A426" s="827">
        <v>41666.0</v>
      </c>
      <c r="B426" s="828" t="s">
        <v>524</v>
      </c>
      <c r="C426" s="828" t="s">
        <v>2022</v>
      </c>
      <c r="D426" s="828" t="s">
        <v>1233</v>
      </c>
      <c r="E426" s="829"/>
      <c r="F426" s="830">
        <v>1.1</v>
      </c>
      <c r="G426" s="836"/>
      <c r="H426" s="836"/>
      <c r="I426" s="836"/>
      <c r="J426" s="836"/>
      <c r="K426" s="836"/>
      <c r="M426" s="988" t="s">
        <v>1233</v>
      </c>
      <c r="N426" s="988">
        <v>325.0</v>
      </c>
      <c r="O426" s="833" t="s">
        <v>1234</v>
      </c>
      <c r="P426" s="989">
        <f t="shared" si="19"/>
        <v>2635.6</v>
      </c>
      <c r="Q426" s="836"/>
      <c r="R426" s="836"/>
      <c r="S426" s="836"/>
      <c r="T426" s="836"/>
      <c r="U426" s="836"/>
    </row>
    <row r="427">
      <c r="A427" s="836"/>
      <c r="B427" s="828" t="s">
        <v>2022</v>
      </c>
      <c r="C427" s="828" t="s">
        <v>524</v>
      </c>
      <c r="D427" s="828" t="s">
        <v>2182</v>
      </c>
      <c r="E427" s="829"/>
      <c r="F427" s="830">
        <v>1.3</v>
      </c>
      <c r="G427" s="836"/>
      <c r="H427" s="836"/>
      <c r="I427" s="836"/>
      <c r="J427" s="836"/>
      <c r="K427" s="836"/>
      <c r="L427" s="828" t="s">
        <v>2183</v>
      </c>
      <c r="M427" s="829"/>
      <c r="N427" s="829"/>
      <c r="O427" s="829"/>
      <c r="P427" s="970">
        <f t="shared" si="19"/>
        <v>2636.9</v>
      </c>
      <c r="Q427" s="828">
        <v>65.0</v>
      </c>
      <c r="R427" s="828">
        <v>456.0</v>
      </c>
      <c r="S427" s="849">
        <f t="shared" ref="S427:S428" si="22">R427/Q427</f>
        <v>7.015384615</v>
      </c>
      <c r="T427" s="837">
        <v>5.15</v>
      </c>
      <c r="U427" s="849">
        <f t="shared" ref="U427:U428" si="23">(S427-T427)*Q427</f>
        <v>121.25</v>
      </c>
    </row>
    <row r="428">
      <c r="A428" s="836"/>
      <c r="B428" s="828" t="s">
        <v>524</v>
      </c>
      <c r="C428" s="828" t="s">
        <v>73</v>
      </c>
      <c r="D428" s="836"/>
      <c r="E428" s="829"/>
      <c r="F428" s="830">
        <v>0.2</v>
      </c>
      <c r="G428" s="828">
        <v>2430.0</v>
      </c>
      <c r="H428" s="828">
        <v>175.0</v>
      </c>
      <c r="I428" s="828">
        <v>120.0</v>
      </c>
      <c r="J428" s="836"/>
      <c r="K428" s="836"/>
      <c r="L428" s="828">
        <v>2725.0</v>
      </c>
      <c r="M428" s="829"/>
      <c r="N428" s="829"/>
      <c r="O428" s="829"/>
      <c r="P428" s="970">
        <f t="shared" si="19"/>
        <v>2637.1</v>
      </c>
      <c r="Q428" s="828">
        <v>30.0</v>
      </c>
      <c r="R428" s="828">
        <v>198.75</v>
      </c>
      <c r="S428" s="849">
        <f t="shared" si="22"/>
        <v>6.625</v>
      </c>
      <c r="T428" s="837">
        <v>5.15</v>
      </c>
      <c r="U428" s="849">
        <f t="shared" si="23"/>
        <v>44.25</v>
      </c>
    </row>
    <row r="429">
      <c r="A429" s="851" t="s">
        <v>1236</v>
      </c>
      <c r="B429" s="836"/>
      <c r="C429" s="836"/>
      <c r="D429" s="990">
        <v>60.1</v>
      </c>
      <c r="E429" s="860"/>
      <c r="F429" s="862"/>
      <c r="G429" s="862"/>
      <c r="H429" s="860"/>
      <c r="I429" s="860"/>
      <c r="J429" s="860"/>
      <c r="K429" s="860"/>
      <c r="L429" s="860"/>
      <c r="M429" s="860"/>
      <c r="N429" s="829"/>
      <c r="O429" s="829"/>
      <c r="P429" s="970">
        <f t="shared" si="19"/>
        <v>2637.1</v>
      </c>
      <c r="Q429" s="836"/>
      <c r="R429" s="836"/>
      <c r="S429" s="831"/>
      <c r="T429" s="831"/>
      <c r="U429" s="831"/>
    </row>
    <row r="430">
      <c r="A430" s="827">
        <v>41671.0</v>
      </c>
      <c r="B430" s="828" t="s">
        <v>73</v>
      </c>
      <c r="C430" s="828" t="s">
        <v>524</v>
      </c>
      <c r="D430" s="842" t="s">
        <v>1219</v>
      </c>
      <c r="E430" s="845"/>
      <c r="F430" s="844">
        <v>0.3</v>
      </c>
      <c r="G430" s="843"/>
      <c r="H430" s="843"/>
      <c r="I430" s="843"/>
      <c r="J430" s="843"/>
      <c r="K430" s="843"/>
      <c r="L430" s="843"/>
      <c r="M430" s="832" t="s">
        <v>1219</v>
      </c>
      <c r="N430" s="969"/>
      <c r="O430" s="830">
        <v>1.0</v>
      </c>
      <c r="P430" s="970">
        <f t="shared" si="19"/>
        <v>2637.4</v>
      </c>
      <c r="Q430" s="836"/>
      <c r="R430" s="836"/>
      <c r="S430" s="836"/>
      <c r="T430" s="836"/>
      <c r="U430" s="836"/>
    </row>
    <row r="431">
      <c r="A431" s="836"/>
      <c r="B431" s="828" t="s">
        <v>524</v>
      </c>
      <c r="C431" s="828" t="s">
        <v>727</v>
      </c>
      <c r="D431" s="842" t="s">
        <v>1239</v>
      </c>
      <c r="E431" s="845"/>
      <c r="F431" s="844">
        <v>1.4</v>
      </c>
      <c r="G431" s="843"/>
      <c r="H431" s="843"/>
      <c r="I431" s="843"/>
      <c r="J431" s="843"/>
      <c r="K431" s="843"/>
      <c r="L431" s="842" t="s">
        <v>2184</v>
      </c>
      <c r="M431" s="829"/>
      <c r="N431" s="829"/>
      <c r="O431" s="829"/>
      <c r="P431" s="970">
        <f t="shared" si="19"/>
        <v>2638.8</v>
      </c>
      <c r="Q431" s="836"/>
      <c r="R431" s="836"/>
      <c r="S431" s="836"/>
      <c r="T431" s="836"/>
      <c r="U431" s="836"/>
    </row>
    <row r="432">
      <c r="A432" s="836"/>
      <c r="B432" s="828" t="s">
        <v>727</v>
      </c>
      <c r="C432" s="828" t="s">
        <v>73</v>
      </c>
      <c r="D432" s="843"/>
      <c r="E432" s="845"/>
      <c r="F432" s="844">
        <v>1.5</v>
      </c>
      <c r="G432" s="842">
        <v>2510.0</v>
      </c>
      <c r="H432" s="842" t="s">
        <v>1336</v>
      </c>
      <c r="I432" s="843"/>
      <c r="J432" s="843"/>
      <c r="K432" s="843"/>
      <c r="L432" s="842">
        <v>2510.0</v>
      </c>
      <c r="M432" s="829"/>
      <c r="N432" s="829"/>
      <c r="O432" s="829"/>
      <c r="P432" s="970">
        <f t="shared" si="19"/>
        <v>2640.3</v>
      </c>
      <c r="Q432" s="836"/>
      <c r="R432" s="836"/>
      <c r="S432" s="836"/>
      <c r="T432" s="836"/>
      <c r="U432" s="836"/>
    </row>
    <row r="433">
      <c r="A433" s="966">
        <v>41672.0</v>
      </c>
      <c r="B433" s="828" t="s">
        <v>73</v>
      </c>
      <c r="C433" s="828" t="s">
        <v>524</v>
      </c>
      <c r="D433" s="828" t="s">
        <v>1219</v>
      </c>
      <c r="E433" s="829"/>
      <c r="F433" s="830">
        <v>0.3</v>
      </c>
      <c r="G433" s="836"/>
      <c r="H433" s="836"/>
      <c r="I433" s="836"/>
      <c r="J433" s="836"/>
      <c r="K433" s="836"/>
      <c r="L433" s="836"/>
      <c r="M433" s="832" t="s">
        <v>1219</v>
      </c>
      <c r="N433" s="969"/>
      <c r="O433" s="830">
        <v>2.0</v>
      </c>
      <c r="P433" s="970">
        <f t="shared" si="19"/>
        <v>2640.6</v>
      </c>
      <c r="Q433" s="836"/>
      <c r="R433" s="836"/>
      <c r="S433" s="836"/>
      <c r="T433" s="836"/>
      <c r="U433" s="836"/>
    </row>
    <row r="434">
      <c r="A434" s="836"/>
      <c r="B434" s="828" t="s">
        <v>524</v>
      </c>
      <c r="C434" s="828" t="s">
        <v>727</v>
      </c>
      <c r="D434" s="828" t="s">
        <v>1239</v>
      </c>
      <c r="E434" s="829"/>
      <c r="F434" s="830">
        <v>1.5</v>
      </c>
      <c r="G434" s="836"/>
      <c r="H434" s="836"/>
      <c r="I434" s="836"/>
      <c r="J434" s="836"/>
      <c r="K434" s="836"/>
      <c r="L434" s="828" t="s">
        <v>2185</v>
      </c>
      <c r="M434" s="829"/>
      <c r="N434" s="829"/>
      <c r="O434" s="829"/>
      <c r="P434" s="970">
        <f t="shared" si="19"/>
        <v>2642.1</v>
      </c>
      <c r="Q434" s="836"/>
      <c r="R434" s="836"/>
      <c r="S434" s="836"/>
      <c r="T434" s="836"/>
      <c r="U434" s="836"/>
    </row>
    <row r="435">
      <c r="A435" s="836"/>
      <c r="B435" s="828" t="s">
        <v>727</v>
      </c>
      <c r="C435" s="828" t="s">
        <v>73</v>
      </c>
      <c r="D435" s="836"/>
      <c r="E435" s="829"/>
      <c r="F435" s="830">
        <v>1.4</v>
      </c>
      <c r="G435" s="828">
        <v>2510.0</v>
      </c>
      <c r="H435" s="828" t="s">
        <v>1336</v>
      </c>
      <c r="I435" s="836"/>
      <c r="J435" s="836"/>
      <c r="K435" s="836"/>
      <c r="L435" s="828">
        <v>2510.0</v>
      </c>
      <c r="M435" s="829"/>
      <c r="N435" s="829"/>
      <c r="O435" s="829"/>
      <c r="P435" s="970">
        <f t="shared" si="19"/>
        <v>2643.5</v>
      </c>
      <c r="Q435" s="836"/>
      <c r="R435" s="836"/>
      <c r="S435" s="836"/>
      <c r="T435" s="836"/>
      <c r="U435" s="836"/>
    </row>
    <row r="436">
      <c r="A436" s="827">
        <v>41672.0</v>
      </c>
      <c r="B436" s="828" t="s">
        <v>73</v>
      </c>
      <c r="C436" s="828" t="s">
        <v>565</v>
      </c>
      <c r="D436" s="842" t="s">
        <v>1219</v>
      </c>
      <c r="E436" s="845"/>
      <c r="F436" s="844">
        <v>0.3</v>
      </c>
      <c r="G436" s="843"/>
      <c r="H436" s="843"/>
      <c r="I436" s="843"/>
      <c r="J436" s="843"/>
      <c r="K436" s="843"/>
      <c r="L436" s="843"/>
      <c r="M436" s="832" t="s">
        <v>1219</v>
      </c>
      <c r="N436" s="969"/>
      <c r="O436" s="830">
        <v>3.0</v>
      </c>
      <c r="P436" s="970">
        <f t="shared" si="19"/>
        <v>2643.8</v>
      </c>
      <c r="Q436" s="836"/>
      <c r="R436" s="836"/>
      <c r="S436" s="836"/>
      <c r="T436" s="836"/>
      <c r="U436" s="836"/>
    </row>
    <row r="437">
      <c r="A437" s="836"/>
      <c r="B437" s="828" t="s">
        <v>565</v>
      </c>
      <c r="C437" s="828" t="s">
        <v>727</v>
      </c>
      <c r="D437" s="842" t="s">
        <v>1239</v>
      </c>
      <c r="E437" s="845"/>
      <c r="F437" s="844">
        <v>1.3</v>
      </c>
      <c r="G437" s="843"/>
      <c r="H437" s="843"/>
      <c r="I437" s="843"/>
      <c r="J437" s="843"/>
      <c r="K437" s="843"/>
      <c r="L437" s="842" t="s">
        <v>2186</v>
      </c>
      <c r="M437" s="829"/>
      <c r="N437" s="829"/>
      <c r="O437" s="829"/>
      <c r="P437" s="970">
        <f t="shared" si="19"/>
        <v>2645.1</v>
      </c>
      <c r="Q437" s="836"/>
      <c r="R437" s="836"/>
      <c r="S437" s="836"/>
      <c r="T437" s="836"/>
      <c r="U437" s="836"/>
    </row>
    <row r="438">
      <c r="A438" s="836"/>
      <c r="B438" s="828" t="s">
        <v>727</v>
      </c>
      <c r="C438" s="828" t="s">
        <v>73</v>
      </c>
      <c r="D438" s="843"/>
      <c r="E438" s="845"/>
      <c r="F438" s="844">
        <v>1.5</v>
      </c>
      <c r="G438" s="842">
        <v>2610.0</v>
      </c>
      <c r="H438" s="842" t="s">
        <v>1336</v>
      </c>
      <c r="I438" s="843"/>
      <c r="J438" s="843"/>
      <c r="K438" s="843"/>
      <c r="L438" s="842">
        <v>2610.0</v>
      </c>
      <c r="M438" s="829"/>
      <c r="N438" s="829"/>
      <c r="O438" s="829"/>
      <c r="P438" s="970">
        <f t="shared" si="19"/>
        <v>2646.6</v>
      </c>
      <c r="Q438" s="836"/>
      <c r="R438" s="836"/>
      <c r="S438" s="836"/>
      <c r="T438" s="836"/>
      <c r="U438" s="836"/>
    </row>
    <row r="439">
      <c r="A439" s="827">
        <v>41673.0</v>
      </c>
      <c r="B439" s="828" t="s">
        <v>73</v>
      </c>
      <c r="C439" s="828" t="s">
        <v>727</v>
      </c>
      <c r="D439" s="828" t="s">
        <v>1222</v>
      </c>
      <c r="E439" s="829"/>
      <c r="F439" s="830">
        <v>1.4</v>
      </c>
      <c r="G439" s="836"/>
      <c r="H439" s="836"/>
      <c r="I439" s="836"/>
      <c r="J439" s="836"/>
      <c r="K439" s="836"/>
      <c r="L439" s="828" t="s">
        <v>2187</v>
      </c>
      <c r="M439" s="846" t="s">
        <v>1222</v>
      </c>
      <c r="N439" s="847">
        <v>325.0</v>
      </c>
      <c r="O439" s="829"/>
      <c r="P439" s="970">
        <f t="shared" si="19"/>
        <v>2648</v>
      </c>
      <c r="Q439" s="836"/>
      <c r="R439" s="836"/>
      <c r="S439" s="836"/>
      <c r="T439" s="836"/>
      <c r="U439" s="836"/>
    </row>
    <row r="440">
      <c r="A440" s="836"/>
      <c r="B440" s="828" t="s">
        <v>727</v>
      </c>
      <c r="C440" s="828" t="s">
        <v>73</v>
      </c>
      <c r="D440" s="828" t="s">
        <v>1334</v>
      </c>
      <c r="E440" s="829"/>
      <c r="F440" s="830">
        <v>1.4</v>
      </c>
      <c r="G440" s="828">
        <v>2392.5</v>
      </c>
      <c r="H440" s="836"/>
      <c r="I440" s="836"/>
      <c r="J440" s="828">
        <v>47.0</v>
      </c>
      <c r="K440" s="836"/>
      <c r="L440" s="828">
        <v>2439.5</v>
      </c>
      <c r="M440" s="829"/>
      <c r="N440" s="829"/>
      <c r="O440" s="829"/>
      <c r="P440" s="970">
        <f t="shared" si="19"/>
        <v>2649.4</v>
      </c>
      <c r="Q440" s="836"/>
      <c r="R440" s="836"/>
      <c r="S440" s="836"/>
      <c r="T440" s="836"/>
      <c r="U440" s="836"/>
    </row>
    <row r="441">
      <c r="A441" s="827">
        <v>41674.0</v>
      </c>
      <c r="B441" s="828" t="s">
        <v>73</v>
      </c>
      <c r="C441" s="828" t="s">
        <v>517</v>
      </c>
      <c r="D441" s="828" t="s">
        <v>1225</v>
      </c>
      <c r="E441" s="830">
        <v>0.3</v>
      </c>
      <c r="F441" s="829"/>
      <c r="G441" s="836"/>
      <c r="H441" s="836"/>
      <c r="I441" s="836"/>
      <c r="J441" s="836"/>
      <c r="K441" s="836"/>
      <c r="L441" s="836"/>
      <c r="M441" s="829"/>
      <c r="N441" s="829"/>
      <c r="O441" s="829"/>
      <c r="P441" s="970">
        <f t="shared" si="19"/>
        <v>2649.7</v>
      </c>
      <c r="Q441" s="836"/>
      <c r="R441" s="836"/>
      <c r="S441" s="836"/>
      <c r="T441" s="836"/>
      <c r="U441" s="836"/>
    </row>
    <row r="442">
      <c r="A442" s="851" t="s">
        <v>1244</v>
      </c>
      <c r="B442" s="836"/>
      <c r="C442" s="836"/>
      <c r="D442" s="991"/>
      <c r="E442" s="992"/>
      <c r="F442" s="992"/>
      <c r="G442" s="991"/>
      <c r="H442" s="991"/>
      <c r="I442" s="991"/>
      <c r="J442" s="991"/>
      <c r="K442" s="991"/>
      <c r="L442" s="991"/>
      <c r="M442" s="992"/>
      <c r="N442" s="992"/>
      <c r="O442" s="829"/>
      <c r="P442" s="993"/>
      <c r="Q442" s="836"/>
      <c r="R442" s="836"/>
      <c r="S442" s="836"/>
      <c r="T442" s="836"/>
      <c r="U442" s="836"/>
    </row>
    <row r="443">
      <c r="A443" s="827">
        <v>41677.0</v>
      </c>
      <c r="B443" s="828" t="s">
        <v>517</v>
      </c>
      <c r="C443" s="828" t="s">
        <v>524</v>
      </c>
      <c r="D443" s="867" t="s">
        <v>1233</v>
      </c>
      <c r="E443" s="869"/>
      <c r="F443" s="870">
        <v>0.3</v>
      </c>
      <c r="G443" s="868"/>
      <c r="H443" s="868"/>
      <c r="I443" s="868"/>
      <c r="J443" s="868"/>
      <c r="K443" s="868"/>
      <c r="L443" s="868"/>
      <c r="M443" s="988" t="s">
        <v>1233</v>
      </c>
      <c r="N443" s="988">
        <v>325.0</v>
      </c>
      <c r="O443" s="829"/>
      <c r="P443" s="970">
        <f>P441+E443+F443</f>
        <v>2650</v>
      </c>
      <c r="Q443" s="836"/>
      <c r="R443" s="836"/>
      <c r="S443" s="836"/>
      <c r="T443" s="836"/>
      <c r="U443" s="836"/>
    </row>
    <row r="444">
      <c r="A444" s="836"/>
      <c r="B444" s="828" t="s">
        <v>524</v>
      </c>
      <c r="C444" s="828" t="s">
        <v>1221</v>
      </c>
      <c r="D444" s="867" t="s">
        <v>1223</v>
      </c>
      <c r="E444" s="869"/>
      <c r="F444" s="870">
        <v>1.8</v>
      </c>
      <c r="G444" s="868"/>
      <c r="H444" s="868"/>
      <c r="I444" s="868"/>
      <c r="J444" s="868"/>
      <c r="K444" s="868"/>
      <c r="L444" s="867" t="s">
        <v>2188</v>
      </c>
      <c r="M444" s="829"/>
      <c r="N444" s="829"/>
      <c r="O444" s="829"/>
      <c r="P444" s="970">
        <f t="shared" ref="P444:P491" si="24">P443+E444+F444</f>
        <v>2651.8</v>
      </c>
      <c r="Q444" s="836"/>
      <c r="R444" s="836"/>
      <c r="S444" s="836"/>
      <c r="T444" s="836"/>
      <c r="U444" s="836"/>
    </row>
    <row r="445">
      <c r="A445" s="836"/>
      <c r="B445" s="828" t="s">
        <v>1221</v>
      </c>
      <c r="C445" s="828" t="s">
        <v>73</v>
      </c>
      <c r="D445" s="868"/>
      <c r="E445" s="869"/>
      <c r="F445" s="870">
        <v>1.3</v>
      </c>
      <c r="G445" s="867">
        <v>2900.0</v>
      </c>
      <c r="H445" s="868"/>
      <c r="I445" s="868"/>
      <c r="J445" s="868"/>
      <c r="K445" s="868"/>
      <c r="L445" s="867">
        <v>2900.0</v>
      </c>
      <c r="M445" s="829"/>
      <c r="N445" s="829"/>
      <c r="O445" s="829"/>
      <c r="P445" s="970">
        <f t="shared" si="24"/>
        <v>2653.1</v>
      </c>
      <c r="Q445" s="836"/>
      <c r="R445" s="836"/>
      <c r="S445" s="836"/>
      <c r="T445" s="836"/>
      <c r="U445" s="836"/>
    </row>
    <row r="446">
      <c r="A446" s="827">
        <v>41678.0</v>
      </c>
      <c r="B446" s="828" t="s">
        <v>73</v>
      </c>
      <c r="C446" s="828" t="s">
        <v>524</v>
      </c>
      <c r="D446" s="828" t="s">
        <v>1222</v>
      </c>
      <c r="E446" s="829"/>
      <c r="F446" s="830">
        <v>0.2</v>
      </c>
      <c r="G446" s="836"/>
      <c r="H446" s="836"/>
      <c r="I446" s="836"/>
      <c r="J446" s="836"/>
      <c r="K446" s="836"/>
      <c r="L446" s="836"/>
      <c r="M446" s="846" t="s">
        <v>1222</v>
      </c>
      <c r="N446" s="847">
        <v>325.0</v>
      </c>
      <c r="O446" s="829"/>
      <c r="P446" s="970">
        <f t="shared" si="24"/>
        <v>2653.3</v>
      </c>
      <c r="Q446" s="836"/>
      <c r="R446" s="836"/>
      <c r="S446" s="836"/>
      <c r="T446" s="836"/>
      <c r="U446" s="836"/>
    </row>
    <row r="447">
      <c r="A447" s="836"/>
      <c r="B447" s="828" t="s">
        <v>524</v>
      </c>
      <c r="C447" s="828" t="s">
        <v>727</v>
      </c>
      <c r="D447" s="828" t="s">
        <v>1239</v>
      </c>
      <c r="E447" s="829"/>
      <c r="F447" s="830">
        <v>1.6</v>
      </c>
      <c r="G447" s="836"/>
      <c r="H447" s="836"/>
      <c r="I447" s="836"/>
      <c r="J447" s="836"/>
      <c r="K447" s="836"/>
      <c r="L447" s="828" t="s">
        <v>2188</v>
      </c>
      <c r="M447" s="829"/>
      <c r="N447" s="829"/>
      <c r="O447" s="829"/>
      <c r="P447" s="970">
        <f t="shared" si="24"/>
        <v>2654.9</v>
      </c>
      <c r="Q447" s="836"/>
      <c r="R447" s="836"/>
      <c r="S447" s="836"/>
      <c r="T447" s="836"/>
      <c r="U447" s="836"/>
    </row>
    <row r="448">
      <c r="A448" s="836"/>
      <c r="B448" s="828" t="s">
        <v>727</v>
      </c>
      <c r="C448" s="828" t="s">
        <v>73</v>
      </c>
      <c r="D448" s="836"/>
      <c r="E448" s="829"/>
      <c r="F448" s="830">
        <v>1.3</v>
      </c>
      <c r="G448" s="828">
        <v>2510.0</v>
      </c>
      <c r="H448" s="836"/>
      <c r="I448" s="836"/>
      <c r="J448" s="828">
        <v>7.0</v>
      </c>
      <c r="K448" s="836"/>
      <c r="L448" s="828">
        <v>2517.0</v>
      </c>
      <c r="M448" s="829"/>
      <c r="N448" s="829"/>
      <c r="O448" s="829"/>
      <c r="P448" s="970">
        <f t="shared" si="24"/>
        <v>2656.2</v>
      </c>
      <c r="Q448" s="836"/>
      <c r="R448" s="836"/>
      <c r="S448" s="836"/>
      <c r="T448" s="836"/>
      <c r="U448" s="836"/>
    </row>
    <row r="449">
      <c r="A449" s="827">
        <v>41679.0</v>
      </c>
      <c r="B449" s="828" t="s">
        <v>73</v>
      </c>
      <c r="C449" s="828" t="s">
        <v>550</v>
      </c>
      <c r="D449" s="842" t="s">
        <v>1219</v>
      </c>
      <c r="E449" s="845"/>
      <c r="F449" s="844">
        <v>0.7</v>
      </c>
      <c r="G449" s="843"/>
      <c r="H449" s="843"/>
      <c r="I449" s="843"/>
      <c r="J449" s="843"/>
      <c r="K449" s="843"/>
      <c r="L449" s="843"/>
      <c r="M449" s="832" t="s">
        <v>1219</v>
      </c>
      <c r="N449" s="969"/>
      <c r="O449" s="830">
        <v>4.0</v>
      </c>
      <c r="P449" s="970">
        <f t="shared" si="24"/>
        <v>2656.9</v>
      </c>
      <c r="Q449" s="828">
        <v>22.7</v>
      </c>
      <c r="R449" s="828">
        <v>149.48</v>
      </c>
      <c r="S449" s="849">
        <f>R449/Q449</f>
        <v>6.585022026</v>
      </c>
      <c r="T449" s="837">
        <v>5.15</v>
      </c>
      <c r="U449" s="849">
        <f>(S449-T449)*Q449</f>
        <v>32.575</v>
      </c>
    </row>
    <row r="450">
      <c r="A450" s="836"/>
      <c r="B450" s="828" t="s">
        <v>550</v>
      </c>
      <c r="C450" s="828" t="s">
        <v>727</v>
      </c>
      <c r="D450" s="842" t="s">
        <v>1239</v>
      </c>
      <c r="E450" s="845"/>
      <c r="F450" s="844">
        <v>2.2</v>
      </c>
      <c r="G450" s="843"/>
      <c r="H450" s="843"/>
      <c r="I450" s="843"/>
      <c r="J450" s="843"/>
      <c r="K450" s="843"/>
      <c r="L450" s="842" t="s">
        <v>2189</v>
      </c>
      <c r="M450" s="829"/>
      <c r="N450" s="829"/>
      <c r="O450" s="829"/>
      <c r="P450" s="970">
        <f t="shared" si="24"/>
        <v>2659.1</v>
      </c>
      <c r="Q450" s="836"/>
      <c r="R450" s="836"/>
      <c r="S450" s="836"/>
      <c r="T450" s="836"/>
      <c r="U450" s="836"/>
    </row>
    <row r="451">
      <c r="A451" s="836"/>
      <c r="B451" s="828" t="s">
        <v>727</v>
      </c>
      <c r="C451" s="828" t="s">
        <v>73</v>
      </c>
      <c r="D451" s="843"/>
      <c r="E451" s="845"/>
      <c r="F451" s="844">
        <v>1.3</v>
      </c>
      <c r="G451" s="842">
        <v>3480.0</v>
      </c>
      <c r="H451" s="842">
        <v>35.0</v>
      </c>
      <c r="I451" s="843"/>
      <c r="J451" s="843"/>
      <c r="K451" s="843"/>
      <c r="L451" s="842">
        <v>3515.0</v>
      </c>
      <c r="M451" s="829"/>
      <c r="N451" s="829"/>
      <c r="O451" s="829"/>
      <c r="P451" s="970">
        <f t="shared" si="24"/>
        <v>2660.4</v>
      </c>
      <c r="Q451" s="836"/>
      <c r="R451" s="836"/>
      <c r="S451" s="836"/>
      <c r="T451" s="836"/>
      <c r="U451" s="836"/>
    </row>
    <row r="452">
      <c r="A452" s="827">
        <v>41680.0</v>
      </c>
      <c r="B452" s="828" t="s">
        <v>73</v>
      </c>
      <c r="C452" s="828" t="s">
        <v>1359</v>
      </c>
      <c r="D452" s="828" t="s">
        <v>1222</v>
      </c>
      <c r="E452" s="829"/>
      <c r="F452" s="830">
        <v>0.8</v>
      </c>
      <c r="G452" s="836"/>
      <c r="H452" s="836"/>
      <c r="I452" s="836"/>
      <c r="J452" s="836"/>
      <c r="K452" s="836"/>
      <c r="L452" s="836"/>
      <c r="M452" s="846" t="s">
        <v>1222</v>
      </c>
      <c r="N452" s="847">
        <v>325.0</v>
      </c>
      <c r="O452" s="829"/>
      <c r="P452" s="970">
        <f t="shared" si="24"/>
        <v>2661.2</v>
      </c>
      <c r="Q452" s="836"/>
      <c r="R452" s="836"/>
      <c r="S452" s="836"/>
      <c r="T452" s="836"/>
      <c r="U452" s="836"/>
    </row>
    <row r="453">
      <c r="A453" s="836"/>
      <c r="B453" s="828" t="s">
        <v>1359</v>
      </c>
      <c r="C453" s="828" t="s">
        <v>727</v>
      </c>
      <c r="D453" s="828" t="s">
        <v>1239</v>
      </c>
      <c r="E453" s="829"/>
      <c r="F453" s="830">
        <v>1.9</v>
      </c>
      <c r="G453" s="836"/>
      <c r="H453" s="836"/>
      <c r="I453" s="836"/>
      <c r="J453" s="836"/>
      <c r="K453" s="836"/>
      <c r="L453" s="828" t="s">
        <v>2190</v>
      </c>
      <c r="M453" s="829"/>
      <c r="N453" s="829"/>
      <c r="O453" s="829"/>
      <c r="P453" s="970">
        <f t="shared" si="24"/>
        <v>2663.1</v>
      </c>
      <c r="Q453" s="828">
        <v>30.0</v>
      </c>
      <c r="R453" s="828">
        <v>167.7</v>
      </c>
      <c r="S453" s="849">
        <f>R453/Q453</f>
        <v>5.59</v>
      </c>
      <c r="T453" s="837">
        <v>5.15</v>
      </c>
      <c r="U453" s="849">
        <f>(S453-T453)*Q453</f>
        <v>13.2</v>
      </c>
    </row>
    <row r="454">
      <c r="A454" s="836"/>
      <c r="B454" s="828" t="s">
        <v>727</v>
      </c>
      <c r="C454" s="828" t="s">
        <v>73</v>
      </c>
      <c r="D454" s="836"/>
      <c r="E454" s="829"/>
      <c r="F454" s="830">
        <v>1.3</v>
      </c>
      <c r="G454" s="828">
        <v>3407.5</v>
      </c>
      <c r="H454" s="828">
        <v>15.0</v>
      </c>
      <c r="I454" s="836"/>
      <c r="J454" s="828">
        <v>7.0</v>
      </c>
      <c r="K454" s="836"/>
      <c r="L454" s="828">
        <v>3429.5</v>
      </c>
      <c r="M454" s="829"/>
      <c r="N454" s="829"/>
      <c r="O454" s="829"/>
      <c r="P454" s="970">
        <f t="shared" si="24"/>
        <v>2664.4</v>
      </c>
      <c r="Q454" s="836"/>
      <c r="R454" s="836"/>
      <c r="S454" s="836"/>
      <c r="T454" s="836"/>
      <c r="U454" s="836"/>
    </row>
    <row r="455">
      <c r="A455" s="827">
        <v>41681.0</v>
      </c>
      <c r="B455" s="828" t="s">
        <v>73</v>
      </c>
      <c r="C455" s="828" t="s">
        <v>808</v>
      </c>
      <c r="D455" s="867" t="s">
        <v>1225</v>
      </c>
      <c r="E455" s="870">
        <v>1.1</v>
      </c>
      <c r="F455" s="869"/>
      <c r="G455" s="868"/>
      <c r="H455" s="868"/>
      <c r="I455" s="868"/>
      <c r="J455" s="868"/>
      <c r="K455" s="868"/>
      <c r="L455" s="868"/>
      <c r="M455" s="832" t="s">
        <v>1219</v>
      </c>
      <c r="N455" s="969"/>
      <c r="O455" s="830">
        <v>5.0</v>
      </c>
      <c r="P455" s="970">
        <f t="shared" si="24"/>
        <v>2665.5</v>
      </c>
      <c r="Q455" s="836"/>
      <c r="R455" s="836"/>
      <c r="S455" s="836"/>
      <c r="T455" s="836"/>
      <c r="U455" s="836"/>
    </row>
    <row r="456">
      <c r="A456" s="827">
        <v>41682.0</v>
      </c>
      <c r="B456" s="828" t="s">
        <v>808</v>
      </c>
      <c r="C456" s="828" t="s">
        <v>2022</v>
      </c>
      <c r="D456" s="867" t="s">
        <v>771</v>
      </c>
      <c r="E456" s="870">
        <v>1.4</v>
      </c>
      <c r="F456" s="869"/>
      <c r="G456" s="868"/>
      <c r="H456" s="868"/>
      <c r="I456" s="868"/>
      <c r="J456" s="868"/>
      <c r="K456" s="868"/>
      <c r="L456" s="868"/>
      <c r="M456" s="829"/>
      <c r="N456" s="829"/>
      <c r="O456" s="829"/>
      <c r="P456" s="970">
        <f t="shared" si="24"/>
        <v>2666.9</v>
      </c>
      <c r="Q456" s="836"/>
      <c r="R456" s="828" t="s">
        <v>2191</v>
      </c>
      <c r="S456" s="836"/>
      <c r="T456" s="828">
        <v>4.79</v>
      </c>
      <c r="U456" s="836"/>
    </row>
    <row r="457">
      <c r="A457" s="827">
        <v>41687.0</v>
      </c>
      <c r="B457" s="828" t="s">
        <v>2022</v>
      </c>
      <c r="C457" s="828" t="s">
        <v>73</v>
      </c>
      <c r="D457" s="867" t="s">
        <v>1266</v>
      </c>
      <c r="E457" s="870">
        <v>1.3</v>
      </c>
      <c r="F457" s="869"/>
      <c r="G457" s="868"/>
      <c r="H457" s="868"/>
      <c r="I457" s="868"/>
      <c r="J457" s="868"/>
      <c r="K457" s="868"/>
      <c r="L457" s="868"/>
      <c r="M457" s="829"/>
      <c r="N457" s="829"/>
      <c r="O457" s="829"/>
      <c r="P457" s="970">
        <f t="shared" si="24"/>
        <v>2668.2</v>
      </c>
      <c r="Q457" s="836"/>
      <c r="R457" s="836"/>
      <c r="S457" s="836"/>
      <c r="T457" s="836"/>
      <c r="U457" s="836"/>
    </row>
    <row r="458">
      <c r="A458" s="827">
        <v>41688.0</v>
      </c>
      <c r="B458" s="828" t="s">
        <v>73</v>
      </c>
      <c r="C458" s="828" t="s">
        <v>593</v>
      </c>
      <c r="D458" s="828" t="s">
        <v>2192</v>
      </c>
      <c r="E458" s="829"/>
      <c r="F458" s="830">
        <v>0.5</v>
      </c>
      <c r="G458" s="836"/>
      <c r="H458" s="836"/>
      <c r="I458" s="836"/>
      <c r="J458" s="836"/>
      <c r="K458" s="836"/>
      <c r="L458" s="836"/>
      <c r="M458" s="988" t="s">
        <v>1233</v>
      </c>
      <c r="N458" s="988">
        <v>325.0</v>
      </c>
      <c r="O458" s="829"/>
      <c r="P458" s="970">
        <f t="shared" si="24"/>
        <v>2668.7</v>
      </c>
      <c r="Q458" s="836"/>
      <c r="R458" s="836"/>
      <c r="S458" s="836"/>
      <c r="T458" s="836"/>
      <c r="U458" s="836"/>
    </row>
    <row r="459">
      <c r="A459" s="836"/>
      <c r="B459" s="828" t="s">
        <v>593</v>
      </c>
      <c r="C459" s="828" t="s">
        <v>524</v>
      </c>
      <c r="D459" s="828" t="s">
        <v>1878</v>
      </c>
      <c r="E459" s="829"/>
      <c r="F459" s="830">
        <v>0.6</v>
      </c>
      <c r="G459" s="836"/>
      <c r="H459" s="836"/>
      <c r="I459" s="836"/>
      <c r="J459" s="836"/>
      <c r="K459" s="836"/>
      <c r="L459" s="836"/>
      <c r="M459" s="829"/>
      <c r="N459" s="829"/>
      <c r="O459" s="829"/>
      <c r="P459" s="970">
        <f t="shared" si="24"/>
        <v>2669.3</v>
      </c>
      <c r="Q459" s="836"/>
      <c r="R459" s="836"/>
      <c r="S459" s="836"/>
      <c r="T459" s="836"/>
      <c r="U459" s="836"/>
    </row>
    <row r="460">
      <c r="A460" s="836"/>
      <c r="B460" s="828" t="s">
        <v>524</v>
      </c>
      <c r="C460" s="828" t="s">
        <v>593</v>
      </c>
      <c r="D460" s="836"/>
      <c r="E460" s="829"/>
      <c r="F460" s="830">
        <v>0.7</v>
      </c>
      <c r="G460" s="836"/>
      <c r="H460" s="836"/>
      <c r="I460" s="836"/>
      <c r="J460" s="836"/>
      <c r="K460" s="836"/>
      <c r="L460" s="828" t="s">
        <v>2193</v>
      </c>
      <c r="M460" s="829"/>
      <c r="N460" s="829"/>
      <c r="O460" s="829"/>
      <c r="P460" s="970">
        <f t="shared" si="24"/>
        <v>2670</v>
      </c>
      <c r="Q460" s="836"/>
      <c r="R460" s="836"/>
      <c r="S460" s="836"/>
      <c r="T460" s="836"/>
      <c r="U460" s="836"/>
    </row>
    <row r="461">
      <c r="A461" s="836"/>
      <c r="B461" s="828" t="s">
        <v>593</v>
      </c>
      <c r="C461" s="828" t="s">
        <v>73</v>
      </c>
      <c r="D461" s="836"/>
      <c r="E461" s="829"/>
      <c r="F461" s="830">
        <v>0.4</v>
      </c>
      <c r="G461" s="828">
        <v>1625.0</v>
      </c>
      <c r="H461" s="836"/>
      <c r="I461" s="828">
        <v>200.0</v>
      </c>
      <c r="J461" s="836"/>
      <c r="K461" s="828">
        <v>300.0</v>
      </c>
      <c r="L461" s="828">
        <v>2125.0</v>
      </c>
      <c r="M461" s="829"/>
      <c r="N461" s="829"/>
      <c r="O461" s="829"/>
      <c r="P461" s="970">
        <f t="shared" si="24"/>
        <v>2670.4</v>
      </c>
      <c r="Q461" s="836"/>
      <c r="R461" s="836"/>
      <c r="S461" s="836"/>
      <c r="T461" s="836"/>
      <c r="U461" s="836"/>
    </row>
    <row r="462">
      <c r="A462" s="827">
        <v>41689.0</v>
      </c>
      <c r="B462" s="828" t="s">
        <v>73</v>
      </c>
      <c r="C462" s="828" t="s">
        <v>552</v>
      </c>
      <c r="D462" s="842" t="s">
        <v>1222</v>
      </c>
      <c r="E462" s="845"/>
      <c r="F462" s="844">
        <v>0.6</v>
      </c>
      <c r="G462" s="843"/>
      <c r="H462" s="843"/>
      <c r="I462" s="843"/>
      <c r="J462" s="843"/>
      <c r="K462" s="843"/>
      <c r="L462" s="843"/>
      <c r="M462" s="846" t="s">
        <v>1222</v>
      </c>
      <c r="N462" s="847">
        <v>325.0</v>
      </c>
      <c r="O462" s="829"/>
      <c r="P462" s="970">
        <f t="shared" si="24"/>
        <v>2671</v>
      </c>
      <c r="Q462" s="836"/>
      <c r="R462" s="836"/>
      <c r="S462" s="836"/>
      <c r="T462" s="836"/>
      <c r="U462" s="836"/>
    </row>
    <row r="463">
      <c r="A463" s="836"/>
      <c r="B463" s="828" t="s">
        <v>552</v>
      </c>
      <c r="C463" s="828" t="s">
        <v>727</v>
      </c>
      <c r="D463" s="842" t="s">
        <v>1239</v>
      </c>
      <c r="E463" s="845"/>
      <c r="F463" s="844">
        <v>1.6</v>
      </c>
      <c r="G463" s="843"/>
      <c r="H463" s="843"/>
      <c r="I463" s="843"/>
      <c r="J463" s="843"/>
      <c r="K463" s="843"/>
      <c r="L463" s="842" t="s">
        <v>2194</v>
      </c>
      <c r="M463" s="829"/>
      <c r="N463" s="829"/>
      <c r="O463" s="829"/>
      <c r="P463" s="970">
        <f t="shared" si="24"/>
        <v>2672.6</v>
      </c>
      <c r="Q463" s="836"/>
      <c r="R463" s="836"/>
      <c r="S463" s="836"/>
      <c r="T463" s="836"/>
      <c r="U463" s="836"/>
    </row>
    <row r="464">
      <c r="A464" s="836"/>
      <c r="B464" s="828" t="s">
        <v>727</v>
      </c>
      <c r="C464" s="828" t="s">
        <v>73</v>
      </c>
      <c r="D464" s="843"/>
      <c r="E464" s="845"/>
      <c r="F464" s="844">
        <v>1.5</v>
      </c>
      <c r="G464" s="994">
        <v>2730.0</v>
      </c>
      <c r="H464" s="843"/>
      <c r="I464" s="843"/>
      <c r="J464" s="843"/>
      <c r="K464" s="843"/>
      <c r="L464" s="842">
        <v>2730.0</v>
      </c>
      <c r="M464" s="829"/>
      <c r="N464" s="829"/>
      <c r="O464" s="829"/>
      <c r="P464" s="970">
        <f t="shared" si="24"/>
        <v>2674.1</v>
      </c>
      <c r="Q464" s="836"/>
      <c r="R464" s="836"/>
      <c r="S464" s="836"/>
      <c r="T464" s="836"/>
      <c r="U464" s="836"/>
    </row>
    <row r="465">
      <c r="A465" s="827">
        <v>41689.0</v>
      </c>
      <c r="B465" s="828" t="s">
        <v>73</v>
      </c>
      <c r="C465" s="828" t="s">
        <v>752</v>
      </c>
      <c r="D465" s="828" t="s">
        <v>1233</v>
      </c>
      <c r="E465" s="829"/>
      <c r="F465" s="830">
        <v>2.6</v>
      </c>
      <c r="G465" s="836"/>
      <c r="H465" s="836"/>
      <c r="I465" s="836"/>
      <c r="J465" s="836"/>
      <c r="K465" s="836"/>
      <c r="L465" s="836"/>
      <c r="M465" s="988" t="s">
        <v>1233</v>
      </c>
      <c r="N465" s="988">
        <v>325.0</v>
      </c>
      <c r="O465" s="829"/>
      <c r="P465" s="970">
        <f t="shared" si="24"/>
        <v>2676.7</v>
      </c>
      <c r="Q465" s="828">
        <v>70.0</v>
      </c>
      <c r="R465" s="828">
        <v>501.3</v>
      </c>
      <c r="S465" s="849">
        <f t="shared" ref="S465:S466" si="25">R465/Q465</f>
        <v>7.161428571</v>
      </c>
      <c r="T465" s="837">
        <v>4.79</v>
      </c>
      <c r="U465" s="849">
        <f t="shared" ref="U465:U466" si="26">(S465-T465)*Q465</f>
        <v>166</v>
      </c>
    </row>
    <row r="466">
      <c r="A466" s="836"/>
      <c r="B466" s="828" t="s">
        <v>752</v>
      </c>
      <c r="C466" s="828" t="s">
        <v>651</v>
      </c>
      <c r="D466" s="828" t="s">
        <v>1337</v>
      </c>
      <c r="E466" s="829"/>
      <c r="F466" s="830">
        <v>0.8</v>
      </c>
      <c r="G466" s="836"/>
      <c r="H466" s="836"/>
      <c r="I466" s="836"/>
      <c r="J466" s="836"/>
      <c r="K466" s="836"/>
      <c r="L466" s="828" t="s">
        <v>2195</v>
      </c>
      <c r="M466" s="829"/>
      <c r="N466" s="829"/>
      <c r="O466" s="829"/>
      <c r="P466" s="970">
        <f t="shared" si="24"/>
        <v>2677.5</v>
      </c>
      <c r="Q466" s="828">
        <v>20.0</v>
      </c>
      <c r="R466" s="828">
        <v>115.2</v>
      </c>
      <c r="S466" s="849">
        <f t="shared" si="25"/>
        <v>5.76</v>
      </c>
      <c r="T466" s="837">
        <v>4.79</v>
      </c>
      <c r="U466" s="849">
        <f t="shared" si="26"/>
        <v>19.4</v>
      </c>
    </row>
    <row r="467">
      <c r="A467" s="836"/>
      <c r="B467" s="828" t="s">
        <v>651</v>
      </c>
      <c r="C467" s="828" t="s">
        <v>73</v>
      </c>
      <c r="D467" s="836"/>
      <c r="E467" s="829"/>
      <c r="F467" s="830">
        <v>1.5</v>
      </c>
      <c r="G467" s="828">
        <v>3552.0</v>
      </c>
      <c r="H467" s="828">
        <v>100.0</v>
      </c>
      <c r="I467" s="828">
        <v>120.0</v>
      </c>
      <c r="J467" s="836"/>
      <c r="K467" s="836"/>
      <c r="L467" s="828">
        <v>3772.0</v>
      </c>
      <c r="M467" s="829"/>
      <c r="N467" s="829"/>
      <c r="O467" s="829"/>
      <c r="P467" s="970">
        <f t="shared" si="24"/>
        <v>2679</v>
      </c>
      <c r="Q467" s="836"/>
      <c r="R467" s="836"/>
      <c r="S467" s="836"/>
      <c r="T467" s="836"/>
      <c r="U467" s="836"/>
    </row>
    <row r="468">
      <c r="A468" s="827">
        <v>41690.0</v>
      </c>
      <c r="B468" s="828" t="s">
        <v>73</v>
      </c>
      <c r="C468" s="828" t="s">
        <v>1397</v>
      </c>
      <c r="D468" s="842" t="s">
        <v>1225</v>
      </c>
      <c r="E468" s="845"/>
      <c r="F468" s="844">
        <v>0.5</v>
      </c>
      <c r="G468" s="843"/>
      <c r="H468" s="843"/>
      <c r="I468" s="843"/>
      <c r="J468" s="843"/>
      <c r="K468" s="843"/>
      <c r="L468" s="843"/>
      <c r="M468" s="832" t="s">
        <v>1219</v>
      </c>
      <c r="N468" s="969"/>
      <c r="O468" s="830">
        <v>6.0</v>
      </c>
      <c r="P468" s="970">
        <f t="shared" si="24"/>
        <v>2679.5</v>
      </c>
      <c r="Q468" s="828">
        <v>12.0</v>
      </c>
      <c r="R468" s="828">
        <v>88.76</v>
      </c>
      <c r="S468" s="849">
        <f>R468/Q468</f>
        <v>7.396666667</v>
      </c>
      <c r="T468" s="837">
        <v>4.79</v>
      </c>
      <c r="U468" s="849">
        <f>(S468-T468)*Q468</f>
        <v>31.28</v>
      </c>
    </row>
    <row r="469">
      <c r="A469" s="836"/>
      <c r="B469" s="828" t="s">
        <v>1397</v>
      </c>
      <c r="C469" s="828" t="s">
        <v>727</v>
      </c>
      <c r="D469" s="842" t="s">
        <v>547</v>
      </c>
      <c r="E469" s="845"/>
      <c r="F469" s="844">
        <v>1.6</v>
      </c>
      <c r="G469" s="843"/>
      <c r="H469" s="843"/>
      <c r="I469" s="843"/>
      <c r="J469" s="842">
        <v>47.0</v>
      </c>
      <c r="K469" s="843"/>
      <c r="L469" s="842" t="s">
        <v>2196</v>
      </c>
      <c r="M469" s="829"/>
      <c r="N469" s="829"/>
      <c r="O469" s="829"/>
      <c r="P469" s="970">
        <f t="shared" si="24"/>
        <v>2681.1</v>
      </c>
      <c r="Q469" s="836"/>
      <c r="R469" s="836"/>
      <c r="S469" s="836"/>
      <c r="T469" s="836"/>
      <c r="U469" s="836"/>
    </row>
    <row r="470">
      <c r="A470" s="836"/>
      <c r="B470" s="828" t="s">
        <v>727</v>
      </c>
      <c r="C470" s="828" t="s">
        <v>73</v>
      </c>
      <c r="D470" s="843"/>
      <c r="E470" s="845"/>
      <c r="F470" s="844">
        <v>1.5</v>
      </c>
      <c r="G470" s="842">
        <v>2625.0</v>
      </c>
      <c r="H470" s="843"/>
      <c r="I470" s="843"/>
      <c r="J470" s="843"/>
      <c r="K470" s="843"/>
      <c r="L470" s="842">
        <v>2672.0</v>
      </c>
      <c r="M470" s="829"/>
      <c r="N470" s="829"/>
      <c r="O470" s="829"/>
      <c r="P470" s="970">
        <f t="shared" si="24"/>
        <v>2682.6</v>
      </c>
      <c r="Q470" s="836"/>
      <c r="R470" s="836"/>
      <c r="S470" s="836"/>
      <c r="T470" s="836"/>
      <c r="U470" s="836"/>
    </row>
    <row r="471">
      <c r="A471" s="827">
        <v>41690.0</v>
      </c>
      <c r="B471" s="828" t="s">
        <v>73</v>
      </c>
      <c r="C471" s="828" t="s">
        <v>593</v>
      </c>
      <c r="D471" s="828" t="s">
        <v>2197</v>
      </c>
      <c r="E471" s="829"/>
      <c r="F471" s="830">
        <v>0.6</v>
      </c>
      <c r="G471" s="836"/>
      <c r="H471" s="836"/>
      <c r="I471" s="836"/>
      <c r="J471" s="836"/>
      <c r="K471" s="836"/>
      <c r="L471" s="836"/>
      <c r="M471" s="846" t="s">
        <v>1222</v>
      </c>
      <c r="N471" s="847">
        <v>325.0</v>
      </c>
      <c r="O471" s="829"/>
      <c r="P471" s="970">
        <f t="shared" si="24"/>
        <v>2683.2</v>
      </c>
      <c r="Q471" s="828">
        <v>12.0</v>
      </c>
      <c r="R471" s="828">
        <v>92.72</v>
      </c>
      <c r="S471" s="849">
        <f>R471/Q471</f>
        <v>7.726666667</v>
      </c>
      <c r="T471" s="837">
        <v>4.79</v>
      </c>
      <c r="U471" s="849">
        <f>(S471-T471)*Q471</f>
        <v>35.24</v>
      </c>
    </row>
    <row r="472">
      <c r="A472" s="836"/>
      <c r="B472" s="828" t="s">
        <v>593</v>
      </c>
      <c r="C472" s="828" t="s">
        <v>763</v>
      </c>
      <c r="D472" s="828" t="s">
        <v>1694</v>
      </c>
      <c r="E472" s="829"/>
      <c r="F472" s="830">
        <v>0.7</v>
      </c>
      <c r="G472" s="836"/>
      <c r="H472" s="836"/>
      <c r="I472" s="836"/>
      <c r="J472" s="836"/>
      <c r="K472" s="836"/>
      <c r="L472" s="836"/>
      <c r="M472" s="832" t="s">
        <v>1219</v>
      </c>
      <c r="N472" s="969"/>
      <c r="O472" s="830">
        <v>7.0</v>
      </c>
      <c r="P472" s="970">
        <f t="shared" si="24"/>
        <v>2683.9</v>
      </c>
      <c r="Q472" s="836"/>
      <c r="R472" s="836"/>
      <c r="S472" s="836"/>
      <c r="T472" s="836"/>
      <c r="U472" s="836"/>
    </row>
    <row r="473">
      <c r="A473" s="836"/>
      <c r="B473" s="828" t="s">
        <v>763</v>
      </c>
      <c r="C473" s="828" t="s">
        <v>593</v>
      </c>
      <c r="D473" s="836"/>
      <c r="E473" s="829"/>
      <c r="F473" s="830">
        <v>0.7</v>
      </c>
      <c r="G473" s="836"/>
      <c r="H473" s="836"/>
      <c r="I473" s="836"/>
      <c r="J473" s="836"/>
      <c r="K473" s="836"/>
      <c r="L473" s="828" t="s">
        <v>2198</v>
      </c>
      <c r="M473" s="829"/>
      <c r="N473" s="829"/>
      <c r="O473" s="829"/>
      <c r="P473" s="970">
        <f t="shared" si="24"/>
        <v>2684.6</v>
      </c>
      <c r="Q473" s="836"/>
      <c r="R473" s="836"/>
      <c r="S473" s="836"/>
      <c r="T473" s="836"/>
      <c r="U473" s="836"/>
    </row>
    <row r="474">
      <c r="A474" s="836"/>
      <c r="B474" s="828" t="s">
        <v>593</v>
      </c>
      <c r="C474" s="828" t="s">
        <v>73</v>
      </c>
      <c r="D474" s="836"/>
      <c r="E474" s="829"/>
      <c r="F474" s="830">
        <v>0.6</v>
      </c>
      <c r="G474" s="828">
        <v>2030.0</v>
      </c>
      <c r="H474" s="828">
        <v>30.0</v>
      </c>
      <c r="I474" s="828">
        <v>60.0</v>
      </c>
      <c r="J474" s="836"/>
      <c r="K474" s="828">
        <v>300.0</v>
      </c>
      <c r="L474" s="828">
        <v>2420.0</v>
      </c>
      <c r="M474" s="829"/>
      <c r="N474" s="829"/>
      <c r="O474" s="829"/>
      <c r="P474" s="970">
        <f t="shared" si="24"/>
        <v>2685.2</v>
      </c>
      <c r="Q474" s="836"/>
      <c r="R474" s="836"/>
      <c r="S474" s="836"/>
      <c r="T474" s="836"/>
      <c r="U474" s="836"/>
    </row>
    <row r="475">
      <c r="A475" s="827">
        <v>41691.0</v>
      </c>
      <c r="B475" s="828" t="s">
        <v>73</v>
      </c>
      <c r="C475" s="828" t="s">
        <v>565</v>
      </c>
      <c r="D475" s="828" t="s">
        <v>1222</v>
      </c>
      <c r="E475" s="829"/>
      <c r="F475" s="830">
        <v>0.3</v>
      </c>
      <c r="G475" s="836"/>
      <c r="H475" s="836"/>
      <c r="I475" s="836"/>
      <c r="J475" s="836"/>
      <c r="K475" s="836"/>
      <c r="L475" s="836"/>
      <c r="M475" s="829"/>
      <c r="N475" s="829"/>
      <c r="O475" s="829"/>
      <c r="P475" s="970">
        <f t="shared" si="24"/>
        <v>2685.5</v>
      </c>
      <c r="Q475" s="836"/>
      <c r="R475" s="836"/>
      <c r="S475" s="836"/>
      <c r="T475" s="836"/>
      <c r="U475" s="836"/>
    </row>
    <row r="476">
      <c r="A476" s="827">
        <v>41694.0</v>
      </c>
      <c r="B476" s="828" t="s">
        <v>565</v>
      </c>
      <c r="C476" s="828" t="s">
        <v>641</v>
      </c>
      <c r="D476" s="842" t="s">
        <v>1225</v>
      </c>
      <c r="E476" s="845"/>
      <c r="F476" s="844">
        <v>0.5</v>
      </c>
      <c r="G476" s="843"/>
      <c r="H476" s="843"/>
      <c r="I476" s="843"/>
      <c r="J476" s="843"/>
      <c r="K476" s="843"/>
      <c r="L476" s="843"/>
      <c r="M476" s="832" t="s">
        <v>1219</v>
      </c>
      <c r="N476" s="969"/>
      <c r="O476" s="830">
        <v>8.0</v>
      </c>
      <c r="P476" s="970">
        <f t="shared" si="24"/>
        <v>2686</v>
      </c>
      <c r="Q476" s="836"/>
      <c r="R476" s="836"/>
      <c r="S476" s="836"/>
      <c r="T476" s="836"/>
      <c r="U476" s="836"/>
    </row>
    <row r="477">
      <c r="A477" s="836"/>
      <c r="B477" s="828" t="s">
        <v>641</v>
      </c>
      <c r="C477" s="828" t="s">
        <v>568</v>
      </c>
      <c r="D477" s="842" t="s">
        <v>2199</v>
      </c>
      <c r="E477" s="845"/>
      <c r="F477" s="844">
        <v>1.5</v>
      </c>
      <c r="G477" s="843"/>
      <c r="H477" s="843"/>
      <c r="I477" s="843"/>
      <c r="J477" s="843"/>
      <c r="K477" s="843"/>
      <c r="L477" s="843"/>
      <c r="M477" s="829"/>
      <c r="N477" s="829"/>
      <c r="O477" s="829"/>
      <c r="P477" s="970">
        <f t="shared" si="24"/>
        <v>2687.5</v>
      </c>
      <c r="Q477" s="828">
        <v>20.1</v>
      </c>
      <c r="R477" s="828">
        <v>187.12</v>
      </c>
      <c r="S477" s="849">
        <f t="shared" ref="S477:S478" si="27">R477/Q477</f>
        <v>9.309452736</v>
      </c>
      <c r="T477" s="837">
        <v>4.79</v>
      </c>
      <c r="U477" s="849">
        <f t="shared" ref="U477:U478" si="28">(S477-T477)*Q477</f>
        <v>90.841</v>
      </c>
    </row>
    <row r="478">
      <c r="A478" s="836"/>
      <c r="B478" s="828" t="s">
        <v>568</v>
      </c>
      <c r="C478" s="828" t="s">
        <v>2200</v>
      </c>
      <c r="D478" s="843"/>
      <c r="E478" s="845"/>
      <c r="F478" s="844">
        <v>0.6</v>
      </c>
      <c r="G478" s="843"/>
      <c r="H478" s="843"/>
      <c r="I478" s="843"/>
      <c r="J478" s="843"/>
      <c r="K478" s="843"/>
      <c r="L478" s="842" t="s">
        <v>2201</v>
      </c>
      <c r="M478" s="829"/>
      <c r="N478" s="829"/>
      <c r="O478" s="829"/>
      <c r="P478" s="970">
        <f t="shared" si="24"/>
        <v>2688.1</v>
      </c>
      <c r="Q478" s="828">
        <v>50.0</v>
      </c>
      <c r="R478" s="828">
        <v>324.5</v>
      </c>
      <c r="S478" s="849">
        <f t="shared" si="27"/>
        <v>6.49</v>
      </c>
      <c r="T478" s="837">
        <v>4.79</v>
      </c>
      <c r="U478" s="849">
        <f t="shared" si="28"/>
        <v>85</v>
      </c>
    </row>
    <row r="479">
      <c r="A479" s="836"/>
      <c r="B479" s="828" t="s">
        <v>2200</v>
      </c>
      <c r="C479" s="828" t="s">
        <v>565</v>
      </c>
      <c r="D479" s="631"/>
      <c r="E479" s="631"/>
      <c r="F479" s="844">
        <v>0.9</v>
      </c>
      <c r="G479" s="842">
        <v>2731.19</v>
      </c>
      <c r="H479" s="842">
        <v>100.0</v>
      </c>
      <c r="I479" s="843"/>
      <c r="J479" s="842">
        <v>68.81</v>
      </c>
      <c r="K479" s="843"/>
      <c r="L479" s="842">
        <v>2900.0</v>
      </c>
      <c r="M479" s="829"/>
      <c r="N479" s="829"/>
      <c r="O479" s="829"/>
      <c r="P479" s="970">
        <f t="shared" si="24"/>
        <v>2689</v>
      </c>
      <c r="Q479" s="836"/>
      <c r="R479" s="836"/>
      <c r="S479" s="836"/>
      <c r="T479" s="836"/>
      <c r="U479" s="836"/>
    </row>
    <row r="480">
      <c r="A480" s="827">
        <v>41697.0</v>
      </c>
      <c r="B480" s="828" t="s">
        <v>565</v>
      </c>
      <c r="C480" s="828" t="s">
        <v>73</v>
      </c>
      <c r="D480" s="373" t="s">
        <v>1225</v>
      </c>
      <c r="E480" s="373">
        <v>0.2</v>
      </c>
      <c r="F480" s="627"/>
      <c r="G480" s="836"/>
      <c r="H480" s="836"/>
      <c r="I480" s="836"/>
      <c r="J480" s="836"/>
      <c r="K480" s="836"/>
      <c r="L480" s="836"/>
      <c r="M480" s="832" t="s">
        <v>1219</v>
      </c>
      <c r="N480" s="969"/>
      <c r="O480" s="830">
        <v>9.0</v>
      </c>
      <c r="P480" s="970">
        <f t="shared" si="24"/>
        <v>2689.2</v>
      </c>
      <c r="Q480" s="836"/>
      <c r="R480" s="836"/>
      <c r="S480" s="836"/>
      <c r="T480" s="836"/>
      <c r="U480" s="836"/>
    </row>
    <row r="481">
      <c r="A481" s="836"/>
      <c r="B481" s="828" t="s">
        <v>73</v>
      </c>
      <c r="C481" s="828" t="s">
        <v>1303</v>
      </c>
      <c r="D481" s="373" t="s">
        <v>2202</v>
      </c>
      <c r="E481" s="995"/>
      <c r="F481" s="830">
        <v>0.5</v>
      </c>
      <c r="G481" s="996"/>
      <c r="H481" s="836"/>
      <c r="I481" s="836"/>
      <c r="J481" s="836"/>
      <c r="K481" s="836"/>
      <c r="L481" s="836"/>
      <c r="M481" s="829"/>
      <c r="N481" s="829"/>
      <c r="O481" s="829"/>
      <c r="P481" s="970">
        <f t="shared" si="24"/>
        <v>2689.7</v>
      </c>
      <c r="Q481" s="836"/>
      <c r="R481" s="836"/>
      <c r="S481" s="836"/>
      <c r="T481" s="836"/>
      <c r="U481" s="836"/>
    </row>
    <row r="482">
      <c r="A482" s="836"/>
      <c r="B482" s="828" t="s">
        <v>1303</v>
      </c>
      <c r="C482" s="828" t="s">
        <v>2203</v>
      </c>
      <c r="E482" s="995"/>
      <c r="F482" s="830">
        <v>0.9</v>
      </c>
      <c r="G482" s="996"/>
      <c r="H482" s="836"/>
      <c r="I482" s="836"/>
      <c r="J482" s="828">
        <v>15.0</v>
      </c>
      <c r="K482" s="836"/>
      <c r="L482" s="836"/>
      <c r="M482" s="829"/>
      <c r="N482" s="829"/>
      <c r="O482" s="829"/>
      <c r="P482" s="970">
        <f t="shared" si="24"/>
        <v>2690.6</v>
      </c>
      <c r="Q482" s="836"/>
      <c r="R482" s="836"/>
      <c r="S482" s="836"/>
      <c r="T482" s="836"/>
      <c r="U482" s="836"/>
    </row>
    <row r="483">
      <c r="A483" s="836"/>
      <c r="B483" s="828" t="s">
        <v>2203</v>
      </c>
      <c r="C483" s="828" t="s">
        <v>1303</v>
      </c>
      <c r="D483" s="836"/>
      <c r="E483" s="829"/>
      <c r="F483" s="830">
        <v>1.0</v>
      </c>
      <c r="G483" s="836"/>
      <c r="H483" s="836"/>
      <c r="I483" s="836"/>
      <c r="J483" s="836"/>
      <c r="K483" s="836"/>
      <c r="L483" s="828" t="s">
        <v>2204</v>
      </c>
      <c r="M483" s="829"/>
      <c r="N483" s="829"/>
      <c r="O483" s="829"/>
      <c r="P483" s="970">
        <f t="shared" si="24"/>
        <v>2691.6</v>
      </c>
      <c r="Q483" s="836"/>
      <c r="R483" s="836"/>
      <c r="S483" s="836"/>
      <c r="T483" s="836"/>
      <c r="U483" s="836"/>
    </row>
    <row r="484">
      <c r="A484" s="836"/>
      <c r="B484" s="828" t="s">
        <v>1303</v>
      </c>
      <c r="C484" s="828" t="s">
        <v>73</v>
      </c>
      <c r="D484" s="836"/>
      <c r="E484" s="829"/>
      <c r="F484" s="830">
        <v>0.4</v>
      </c>
      <c r="G484" s="828">
        <v>2247.5</v>
      </c>
      <c r="H484" s="836"/>
      <c r="I484" s="828">
        <v>120.0</v>
      </c>
      <c r="J484" s="836"/>
      <c r="K484" s="836"/>
      <c r="L484" s="828">
        <v>2382.5</v>
      </c>
      <c r="M484" s="829"/>
      <c r="N484" s="829"/>
      <c r="O484" s="829"/>
      <c r="P484" s="970">
        <f t="shared" si="24"/>
        <v>2692</v>
      </c>
      <c r="Q484" s="836"/>
      <c r="R484" s="836"/>
      <c r="S484" s="836"/>
      <c r="T484" s="836"/>
      <c r="U484" s="836"/>
    </row>
    <row r="485">
      <c r="A485" s="827">
        <v>41698.0</v>
      </c>
      <c r="B485" s="828" t="s">
        <v>73</v>
      </c>
      <c r="C485" s="828" t="s">
        <v>197</v>
      </c>
      <c r="D485" s="842" t="s">
        <v>2205</v>
      </c>
      <c r="E485" s="845"/>
      <c r="F485" s="844">
        <v>0.1</v>
      </c>
      <c r="G485" s="843"/>
      <c r="H485" s="843"/>
      <c r="I485" s="843"/>
      <c r="J485" s="843"/>
      <c r="K485" s="843"/>
      <c r="L485" s="843"/>
      <c r="M485" s="832" t="s">
        <v>1219</v>
      </c>
      <c r="N485" s="969"/>
      <c r="O485" s="830">
        <v>10.0</v>
      </c>
      <c r="P485" s="970">
        <f t="shared" si="24"/>
        <v>2692.1</v>
      </c>
      <c r="Q485" s="828">
        <v>12.0</v>
      </c>
      <c r="R485" s="828">
        <v>93.32</v>
      </c>
      <c r="S485" s="849">
        <f>R485/Q485</f>
        <v>7.776666667</v>
      </c>
      <c r="T485" s="837">
        <v>4.79</v>
      </c>
      <c r="U485" s="849">
        <f>(S485-T485)*Q485</f>
        <v>35.84</v>
      </c>
    </row>
    <row r="486">
      <c r="A486" s="836"/>
      <c r="B486" s="828" t="s">
        <v>197</v>
      </c>
      <c r="C486" s="828" t="s">
        <v>763</v>
      </c>
      <c r="D486" s="997"/>
      <c r="E486" s="845"/>
      <c r="F486" s="844">
        <v>1.0</v>
      </c>
      <c r="G486" s="843"/>
      <c r="H486" s="843"/>
      <c r="I486" s="843"/>
      <c r="J486" s="843"/>
      <c r="K486" s="843"/>
      <c r="L486" s="842" t="s">
        <v>2206</v>
      </c>
      <c r="M486" s="829"/>
      <c r="N486" s="829"/>
      <c r="O486" s="829"/>
      <c r="P486" s="970">
        <f t="shared" si="24"/>
        <v>2693.1</v>
      </c>
      <c r="Q486" s="836"/>
      <c r="R486" s="836"/>
      <c r="S486" s="836"/>
      <c r="T486" s="836"/>
      <c r="U486" s="836"/>
    </row>
    <row r="487">
      <c r="A487" s="836"/>
      <c r="B487" s="828" t="s">
        <v>763</v>
      </c>
      <c r="C487" s="828" t="s">
        <v>197</v>
      </c>
      <c r="D487" s="843"/>
      <c r="E487" s="845"/>
      <c r="F487" s="844">
        <v>0.6</v>
      </c>
      <c r="G487" s="842">
        <v>1750.0</v>
      </c>
      <c r="H487" s="842">
        <v>40.0</v>
      </c>
      <c r="I487" s="842">
        <v>120.0</v>
      </c>
      <c r="J487" s="843"/>
      <c r="K487" s="843"/>
      <c r="L487" s="842">
        <v>1910.0</v>
      </c>
      <c r="M487" s="829"/>
      <c r="N487" s="829"/>
      <c r="O487" s="829"/>
      <c r="P487" s="970">
        <f t="shared" si="24"/>
        <v>2693.7</v>
      </c>
      <c r="Q487" s="836"/>
      <c r="R487" s="836"/>
      <c r="S487" s="836"/>
      <c r="T487" s="836"/>
      <c r="U487" s="836"/>
    </row>
    <row r="488">
      <c r="A488" s="827">
        <v>41698.0</v>
      </c>
      <c r="B488" s="828" t="s">
        <v>197</v>
      </c>
      <c r="C488" s="828" t="s">
        <v>603</v>
      </c>
      <c r="D488" s="828" t="s">
        <v>2207</v>
      </c>
      <c r="E488" s="829"/>
      <c r="F488" s="830">
        <v>0.8</v>
      </c>
      <c r="G488" s="836"/>
      <c r="H488" s="836"/>
      <c r="I488" s="836"/>
      <c r="J488" s="836"/>
      <c r="K488" s="836"/>
      <c r="L488" s="836"/>
      <c r="M488" s="846" t="s">
        <v>1222</v>
      </c>
      <c r="N488" s="847">
        <v>325.0</v>
      </c>
      <c r="O488" s="829"/>
      <c r="P488" s="970">
        <f t="shared" si="24"/>
        <v>2694.5</v>
      </c>
      <c r="Q488" s="836"/>
      <c r="R488" s="836"/>
      <c r="S488" s="836"/>
      <c r="T488" s="836"/>
      <c r="U488" s="836"/>
    </row>
    <row r="489">
      <c r="A489" s="836"/>
      <c r="B489" s="828" t="s">
        <v>603</v>
      </c>
      <c r="C489" s="828" t="s">
        <v>197</v>
      </c>
      <c r="D489" s="836"/>
      <c r="E489" s="829"/>
      <c r="F489" s="830">
        <v>0.7</v>
      </c>
      <c r="G489" s="836"/>
      <c r="H489" s="836"/>
      <c r="I489" s="836"/>
      <c r="J489" s="836"/>
      <c r="K489" s="836"/>
      <c r="L489" s="836"/>
      <c r="M489" s="839"/>
      <c r="N489" s="839"/>
      <c r="O489" s="829"/>
      <c r="P489" s="970">
        <f t="shared" si="24"/>
        <v>2695.2</v>
      </c>
      <c r="Q489" s="828">
        <v>51.3</v>
      </c>
      <c r="R489" s="828">
        <v>293.52</v>
      </c>
      <c r="S489" s="849">
        <f>R489/Q489</f>
        <v>5.721637427</v>
      </c>
      <c r="T489" s="837">
        <v>4.79</v>
      </c>
      <c r="U489" s="849">
        <f>(S489-T489)*Q489</f>
        <v>47.793</v>
      </c>
    </row>
    <row r="490">
      <c r="A490" s="836"/>
      <c r="B490" s="828" t="s">
        <v>197</v>
      </c>
      <c r="C490" s="828" t="s">
        <v>598</v>
      </c>
      <c r="D490" s="836"/>
      <c r="E490" s="829"/>
      <c r="F490" s="830">
        <v>1.0</v>
      </c>
      <c r="G490" s="836"/>
      <c r="H490" s="836"/>
      <c r="I490" s="836"/>
      <c r="J490" s="836"/>
      <c r="K490" s="836"/>
      <c r="L490" s="828" t="s">
        <v>2208</v>
      </c>
      <c r="M490" s="839"/>
      <c r="N490" s="839"/>
      <c r="O490" s="829"/>
      <c r="P490" s="970">
        <f t="shared" si="24"/>
        <v>2696.2</v>
      </c>
      <c r="Q490" s="836"/>
      <c r="R490" s="836"/>
      <c r="S490" s="836"/>
      <c r="T490" s="836"/>
      <c r="U490" s="836"/>
    </row>
    <row r="491">
      <c r="A491" s="836"/>
      <c r="B491" s="828" t="s">
        <v>598</v>
      </c>
      <c r="C491" s="828" t="s">
        <v>197</v>
      </c>
      <c r="D491" s="836"/>
      <c r="E491" s="829"/>
      <c r="F491" s="830">
        <v>1.0</v>
      </c>
      <c r="G491" s="828">
        <v>2497.5</v>
      </c>
      <c r="H491" s="828">
        <v>100.0</v>
      </c>
      <c r="I491" s="836"/>
      <c r="J491" s="836"/>
      <c r="K491" s="836"/>
      <c r="L491" s="828">
        <v>2597.5</v>
      </c>
      <c r="M491" s="988" t="s">
        <v>1233</v>
      </c>
      <c r="N491" s="988">
        <v>200.0</v>
      </c>
      <c r="O491" s="829"/>
      <c r="P491" s="970">
        <f t="shared" si="24"/>
        <v>2697.2</v>
      </c>
      <c r="Q491" s="828">
        <v>60.0</v>
      </c>
      <c r="R491" s="828">
        <v>364.19</v>
      </c>
      <c r="S491" s="849">
        <f>R491/Q491</f>
        <v>6.069833333</v>
      </c>
      <c r="T491" s="837">
        <v>4.79</v>
      </c>
      <c r="U491" s="849">
        <f>(S491-T491)*Q491</f>
        <v>76.79</v>
      </c>
    </row>
    <row r="492">
      <c r="A492" s="851" t="s">
        <v>1265</v>
      </c>
      <c r="B492" s="836"/>
      <c r="C492" s="836"/>
      <c r="D492" s="990">
        <v>44.3</v>
      </c>
      <c r="E492" s="860"/>
      <c r="F492" s="862"/>
      <c r="G492" s="862"/>
      <c r="H492" s="860"/>
      <c r="I492" s="860"/>
      <c r="J492" s="860"/>
      <c r="K492" s="860"/>
      <c r="L492" s="860"/>
      <c r="M492" s="860"/>
      <c r="N492" s="839"/>
      <c r="O492" s="829"/>
      <c r="P492" s="993"/>
      <c r="Q492" s="836"/>
      <c r="R492" s="836"/>
      <c r="S492" s="831"/>
      <c r="T492" s="831"/>
      <c r="U492" s="831"/>
    </row>
    <row r="493">
      <c r="A493" s="827">
        <v>41701.0</v>
      </c>
      <c r="B493" s="828" t="s">
        <v>197</v>
      </c>
      <c r="C493" s="828" t="s">
        <v>517</v>
      </c>
      <c r="D493" s="828" t="s">
        <v>1375</v>
      </c>
      <c r="E493" s="830">
        <v>0.5</v>
      </c>
      <c r="F493" s="829"/>
      <c r="G493" s="836"/>
      <c r="H493" s="836"/>
      <c r="I493" s="836"/>
      <c r="J493" s="836"/>
      <c r="K493" s="836"/>
      <c r="L493" s="836"/>
      <c r="M493" s="829"/>
      <c r="N493" s="829"/>
      <c r="O493" s="829"/>
      <c r="P493" s="970">
        <f>P491+E493+F493</f>
        <v>2697.7</v>
      </c>
      <c r="Q493" s="836"/>
      <c r="R493" s="836"/>
      <c r="S493" s="836"/>
      <c r="T493" s="836"/>
      <c r="U493" s="836"/>
    </row>
    <row r="494">
      <c r="A494" s="851" t="s">
        <v>1244</v>
      </c>
      <c r="B494" s="836"/>
      <c r="C494" s="836"/>
      <c r="D494" s="991"/>
      <c r="E494" s="992"/>
      <c r="F494" s="992"/>
      <c r="G494" s="991"/>
      <c r="H494" s="991"/>
      <c r="I494" s="991"/>
      <c r="J494" s="991"/>
      <c r="K494" s="991"/>
      <c r="L494" s="991"/>
      <c r="M494" s="992"/>
      <c r="N494" s="992"/>
      <c r="O494" s="829"/>
      <c r="P494" s="970">
        <f t="shared" ref="P494:P749" si="29">P493+E494+F494</f>
        <v>2697.7</v>
      </c>
      <c r="Q494" s="836"/>
      <c r="R494" s="836"/>
      <c r="S494" s="836"/>
      <c r="T494" s="836"/>
      <c r="U494" s="836"/>
    </row>
    <row r="495">
      <c r="A495" s="827">
        <v>41704.0</v>
      </c>
      <c r="B495" s="828" t="s">
        <v>517</v>
      </c>
      <c r="C495" s="828" t="s">
        <v>197</v>
      </c>
      <c r="D495" s="828" t="s">
        <v>2209</v>
      </c>
      <c r="E495" s="830">
        <v>0.5</v>
      </c>
      <c r="F495" s="829"/>
      <c r="G495" s="836"/>
      <c r="H495" s="836"/>
      <c r="I495" s="836"/>
      <c r="J495" s="836"/>
      <c r="K495" s="836"/>
      <c r="L495" s="836"/>
      <c r="M495" s="829"/>
      <c r="N495" s="829"/>
      <c r="O495" s="829"/>
      <c r="P495" s="970">
        <f t="shared" si="29"/>
        <v>2698.2</v>
      </c>
      <c r="Q495" s="836"/>
      <c r="R495" s="836"/>
      <c r="S495" s="836"/>
      <c r="T495" s="836"/>
      <c r="U495" s="836"/>
    </row>
    <row r="496">
      <c r="A496" s="827">
        <v>41708.0</v>
      </c>
      <c r="B496" s="828" t="s">
        <v>197</v>
      </c>
      <c r="C496" s="828" t="s">
        <v>565</v>
      </c>
      <c r="D496" s="828" t="s">
        <v>1375</v>
      </c>
      <c r="E496" s="830">
        <v>0.1</v>
      </c>
      <c r="F496" s="829"/>
      <c r="G496" s="836"/>
      <c r="H496" s="836"/>
      <c r="I496" s="836"/>
      <c r="J496" s="836"/>
      <c r="K496" s="836"/>
      <c r="L496" s="836"/>
      <c r="M496" s="829"/>
      <c r="N496" s="829"/>
      <c r="O496" s="829"/>
      <c r="P496" s="970">
        <f t="shared" si="29"/>
        <v>2698.3</v>
      </c>
      <c r="Q496" s="836"/>
      <c r="R496" s="836"/>
      <c r="S496" s="836"/>
      <c r="T496" s="836"/>
      <c r="U496" s="836"/>
    </row>
    <row r="497">
      <c r="A497" s="827">
        <v>41711.0</v>
      </c>
      <c r="B497" s="828" t="s">
        <v>565</v>
      </c>
      <c r="C497" s="828" t="s">
        <v>73</v>
      </c>
      <c r="D497" s="836"/>
      <c r="E497" s="830">
        <v>0.3</v>
      </c>
      <c r="F497" s="829"/>
      <c r="G497" s="836"/>
      <c r="H497" s="836"/>
      <c r="I497" s="836"/>
      <c r="J497" s="836"/>
      <c r="K497" s="836"/>
      <c r="L497" s="836"/>
      <c r="M497" s="829"/>
      <c r="N497" s="829"/>
      <c r="O497" s="829"/>
      <c r="P497" s="970">
        <f t="shared" si="29"/>
        <v>2698.6</v>
      </c>
      <c r="Q497" s="836"/>
      <c r="R497" s="836"/>
      <c r="S497" s="836"/>
      <c r="T497" s="836"/>
      <c r="U497" s="836"/>
    </row>
    <row r="498">
      <c r="A498" s="827">
        <v>41711.0</v>
      </c>
      <c r="B498" s="998" t="str">
        <f t="shared" ref="B498:B504" si="30">C497</f>
        <v>BUY</v>
      </c>
      <c r="C498" s="828" t="s">
        <v>1967</v>
      </c>
      <c r="D498" s="842" t="s">
        <v>1308</v>
      </c>
      <c r="E498" s="845"/>
      <c r="F498" s="844">
        <v>0.4</v>
      </c>
      <c r="G498" s="843"/>
      <c r="H498" s="843"/>
      <c r="I498" s="843"/>
      <c r="J498" s="843"/>
      <c r="K498" s="843"/>
      <c r="L498" s="843"/>
      <c r="M498" s="846" t="s">
        <v>1222</v>
      </c>
      <c r="N498" s="847">
        <v>325.0</v>
      </c>
      <c r="O498" s="829"/>
      <c r="P498" s="970">
        <f t="shared" si="29"/>
        <v>2699</v>
      </c>
      <c r="Q498" s="836"/>
      <c r="R498" s="836"/>
      <c r="S498" s="836"/>
      <c r="T498" s="836"/>
      <c r="U498" s="836"/>
    </row>
    <row r="499">
      <c r="A499" s="836"/>
      <c r="B499" s="998" t="str">
        <f t="shared" si="30"/>
        <v>RWI</v>
      </c>
      <c r="C499" s="828" t="s">
        <v>727</v>
      </c>
      <c r="D499" s="843"/>
      <c r="E499" s="845"/>
      <c r="F499" s="844">
        <v>1.6</v>
      </c>
      <c r="G499" s="843"/>
      <c r="H499" s="843"/>
      <c r="I499" s="842" t="s">
        <v>2210</v>
      </c>
      <c r="J499" s="855">
        <v>40.0</v>
      </c>
      <c r="K499" s="843"/>
      <c r="L499" s="842" t="s">
        <v>2211</v>
      </c>
      <c r="M499" s="829"/>
      <c r="N499" s="829"/>
      <c r="O499" s="829"/>
      <c r="P499" s="970">
        <f t="shared" si="29"/>
        <v>2700.6</v>
      </c>
      <c r="Q499" s="836"/>
      <c r="R499" s="836"/>
      <c r="S499" s="836"/>
      <c r="T499" s="836"/>
      <c r="U499" s="836"/>
    </row>
    <row r="500">
      <c r="A500" s="836"/>
      <c r="B500" s="998" t="str">
        <f t="shared" si="30"/>
        <v>AGC</v>
      </c>
      <c r="C500" s="828" t="s">
        <v>73</v>
      </c>
      <c r="D500" s="843"/>
      <c r="E500" s="845"/>
      <c r="F500" s="844">
        <v>1.3</v>
      </c>
      <c r="G500" s="842">
        <v>2430.0</v>
      </c>
      <c r="H500" s="843"/>
      <c r="I500" s="843"/>
      <c r="J500" s="842">
        <v>7.0</v>
      </c>
      <c r="K500" s="843"/>
      <c r="L500" s="842">
        <v>2437.0</v>
      </c>
      <c r="M500" s="829"/>
      <c r="N500" s="829"/>
      <c r="O500" s="829"/>
      <c r="P500" s="970">
        <f t="shared" si="29"/>
        <v>2701.9</v>
      </c>
      <c r="Q500" s="836"/>
      <c r="R500" s="836"/>
      <c r="S500" s="836"/>
      <c r="T500" s="836"/>
      <c r="U500" s="836"/>
    </row>
    <row r="501">
      <c r="A501" s="827">
        <v>41712.0</v>
      </c>
      <c r="B501" s="998" t="str">
        <f t="shared" si="30"/>
        <v>BUY</v>
      </c>
      <c r="C501" s="828" t="s">
        <v>565</v>
      </c>
      <c r="D501" s="828" t="s">
        <v>2212</v>
      </c>
      <c r="E501" s="830">
        <v>0.3</v>
      </c>
      <c r="F501" s="829"/>
      <c r="G501" s="836"/>
      <c r="H501" s="836"/>
      <c r="I501" s="836"/>
      <c r="J501" s="836"/>
      <c r="K501" s="836"/>
      <c r="L501" s="836"/>
      <c r="M501" s="829"/>
      <c r="N501" s="829"/>
      <c r="O501" s="829"/>
      <c r="P501" s="970">
        <f t="shared" si="29"/>
        <v>2702.2</v>
      </c>
      <c r="Q501" s="836"/>
      <c r="R501" s="836"/>
      <c r="S501" s="836"/>
      <c r="T501" s="836"/>
      <c r="U501" s="836"/>
    </row>
    <row r="502">
      <c r="A502" s="827">
        <v>41712.0</v>
      </c>
      <c r="B502" s="998" t="str">
        <f t="shared" si="30"/>
        <v>INT</v>
      </c>
      <c r="C502" s="828" t="s">
        <v>524</v>
      </c>
      <c r="D502" s="842" t="s">
        <v>1233</v>
      </c>
      <c r="E502" s="845"/>
      <c r="F502" s="844">
        <v>0.4</v>
      </c>
      <c r="G502" s="843"/>
      <c r="H502" s="843"/>
      <c r="I502" s="843"/>
      <c r="J502" s="843"/>
      <c r="K502" s="843"/>
      <c r="L502" s="843"/>
      <c r="M502" s="988" t="s">
        <v>1233</v>
      </c>
      <c r="N502" s="988">
        <v>325.0</v>
      </c>
      <c r="O502" s="829"/>
      <c r="P502" s="970">
        <f t="shared" si="29"/>
        <v>2702.6</v>
      </c>
      <c r="Q502" s="836"/>
      <c r="R502" s="836"/>
      <c r="S502" s="836"/>
      <c r="T502" s="836"/>
      <c r="U502" s="836"/>
    </row>
    <row r="503">
      <c r="A503" s="836"/>
      <c r="B503" s="998" t="str">
        <f t="shared" si="30"/>
        <v>RDU</v>
      </c>
      <c r="C503" s="828" t="s">
        <v>1221</v>
      </c>
      <c r="D503" s="842" t="s">
        <v>1223</v>
      </c>
      <c r="E503" s="845"/>
      <c r="F503" s="844">
        <v>1.6</v>
      </c>
      <c r="G503" s="843"/>
      <c r="H503" s="843"/>
      <c r="I503" s="843"/>
      <c r="J503" s="843"/>
      <c r="K503" s="843"/>
      <c r="L503" s="842" t="s">
        <v>2213</v>
      </c>
      <c r="M503" s="829"/>
      <c r="N503" s="829"/>
      <c r="O503" s="829"/>
      <c r="P503" s="970">
        <f t="shared" si="29"/>
        <v>2704.2</v>
      </c>
      <c r="Q503" s="828">
        <v>80.0</v>
      </c>
      <c r="R503" s="828">
        <v>486.1</v>
      </c>
      <c r="S503" s="849">
        <f>R503/Q503</f>
        <v>6.07625</v>
      </c>
      <c r="T503" s="837">
        <v>4.79</v>
      </c>
      <c r="U503" s="849">
        <f>(S503-T503)*Q503</f>
        <v>102.9</v>
      </c>
    </row>
    <row r="504">
      <c r="A504" s="836"/>
      <c r="B504" s="998" t="str">
        <f t="shared" si="30"/>
        <v>EZM</v>
      </c>
      <c r="C504" s="828" t="s">
        <v>565</v>
      </c>
      <c r="D504" s="843"/>
      <c r="E504" s="845"/>
      <c r="F504" s="844">
        <v>1.7</v>
      </c>
      <c r="G504" s="842">
        <v>2800.0</v>
      </c>
      <c r="H504" s="842">
        <v>100.0</v>
      </c>
      <c r="I504" s="843"/>
      <c r="J504" s="843"/>
      <c r="K504" s="843"/>
      <c r="L504" s="842">
        <v>2900.0</v>
      </c>
      <c r="M504" s="829"/>
      <c r="N504" s="829"/>
      <c r="O504" s="829"/>
      <c r="P504" s="970">
        <f t="shared" si="29"/>
        <v>2705.9</v>
      </c>
      <c r="Q504" s="836"/>
      <c r="R504" s="836"/>
      <c r="S504" s="836"/>
      <c r="T504" s="836"/>
      <c r="U504" s="836"/>
    </row>
    <row r="505">
      <c r="A505" s="827">
        <v>41714.0</v>
      </c>
      <c r="B505" s="828" t="s">
        <v>565</v>
      </c>
      <c r="C505" s="828" t="s">
        <v>2154</v>
      </c>
      <c r="D505" s="828" t="s">
        <v>1219</v>
      </c>
      <c r="E505" s="829"/>
      <c r="F505" s="830">
        <v>0.6</v>
      </c>
      <c r="G505" s="836"/>
      <c r="H505" s="836"/>
      <c r="I505" s="836"/>
      <c r="J505" s="836"/>
      <c r="K505" s="836"/>
      <c r="L505" s="828" t="s">
        <v>2214</v>
      </c>
      <c r="M505" s="832" t="s">
        <v>1219</v>
      </c>
      <c r="N505" s="969"/>
      <c r="O505" s="830">
        <v>1.0</v>
      </c>
      <c r="P505" s="970">
        <f t="shared" si="29"/>
        <v>2706.5</v>
      </c>
      <c r="Q505" s="836"/>
      <c r="R505" s="836"/>
      <c r="S505" s="836"/>
      <c r="T505" s="836"/>
      <c r="U505" s="836"/>
    </row>
    <row r="506">
      <c r="A506" s="836"/>
      <c r="B506" s="828" t="s">
        <v>524</v>
      </c>
      <c r="C506" s="828" t="s">
        <v>727</v>
      </c>
      <c r="D506" s="828" t="s">
        <v>547</v>
      </c>
      <c r="E506" s="829"/>
      <c r="F506" s="830">
        <v>1.3</v>
      </c>
      <c r="G506" s="836"/>
      <c r="H506" s="836"/>
      <c r="I506" s="836"/>
      <c r="J506" s="836"/>
      <c r="K506" s="836"/>
      <c r="L506" s="828" t="s">
        <v>2215</v>
      </c>
      <c r="M506" s="829"/>
      <c r="N506" s="829"/>
      <c r="O506" s="829"/>
      <c r="P506" s="970">
        <f t="shared" si="29"/>
        <v>2707.8</v>
      </c>
      <c r="Q506" s="828">
        <v>77.0</v>
      </c>
      <c r="R506" s="828">
        <v>588.68</v>
      </c>
      <c r="S506" s="849">
        <f>R506/Q506</f>
        <v>7.645194805</v>
      </c>
      <c r="T506" s="837">
        <v>4.79</v>
      </c>
      <c r="U506" s="849">
        <f>(S506-T506)*Q506</f>
        <v>219.85</v>
      </c>
    </row>
    <row r="507">
      <c r="A507" s="836"/>
      <c r="B507" s="828" t="s">
        <v>727</v>
      </c>
      <c r="C507" s="828" t="s">
        <v>565</v>
      </c>
      <c r="D507" s="836"/>
      <c r="E507" s="829"/>
      <c r="F507" s="830">
        <v>1.7</v>
      </c>
      <c r="G507" s="828">
        <v>2610.0</v>
      </c>
      <c r="H507" s="828">
        <v>75.0</v>
      </c>
      <c r="I507" s="836"/>
      <c r="J507" s="836"/>
      <c r="K507" s="836"/>
      <c r="L507" s="998">
        <f>G507+H507</f>
        <v>2685</v>
      </c>
      <c r="M507" s="829"/>
      <c r="N507" s="829"/>
      <c r="O507" s="829"/>
      <c r="P507" s="970">
        <f t="shared" si="29"/>
        <v>2709.5</v>
      </c>
      <c r="Q507" s="836"/>
      <c r="R507" s="836"/>
      <c r="S507" s="836"/>
      <c r="T507" s="836"/>
      <c r="U507" s="836"/>
    </row>
    <row r="508">
      <c r="A508" s="827">
        <v>41718.0</v>
      </c>
      <c r="B508" s="828" t="s">
        <v>565</v>
      </c>
      <c r="C508" s="828" t="s">
        <v>73</v>
      </c>
      <c r="D508" s="842" t="s">
        <v>2216</v>
      </c>
      <c r="E508" s="844">
        <v>0.3</v>
      </c>
      <c r="F508" s="845"/>
      <c r="G508" s="843"/>
      <c r="H508" s="843"/>
      <c r="I508" s="843"/>
      <c r="J508" s="843"/>
      <c r="K508" s="843"/>
      <c r="L508" s="843"/>
      <c r="M508" s="829"/>
      <c r="N508" s="829"/>
      <c r="O508" s="829"/>
      <c r="P508" s="970">
        <f t="shared" si="29"/>
        <v>2709.8</v>
      </c>
      <c r="Q508" s="836"/>
      <c r="R508" s="836"/>
      <c r="S508" s="836"/>
      <c r="T508" s="836"/>
      <c r="U508" s="836"/>
    </row>
    <row r="509">
      <c r="A509" s="827">
        <v>41718.0</v>
      </c>
      <c r="B509" s="828" t="s">
        <v>73</v>
      </c>
      <c r="C509" s="828" t="s">
        <v>524</v>
      </c>
      <c r="D509" s="828" t="s">
        <v>2217</v>
      </c>
      <c r="E509" s="829"/>
      <c r="F509" s="830">
        <v>0.3</v>
      </c>
      <c r="G509" s="836"/>
      <c r="H509" s="836"/>
      <c r="I509" s="836"/>
      <c r="J509" s="836"/>
      <c r="K509" s="836"/>
      <c r="L509" s="836"/>
      <c r="M509" s="988" t="s">
        <v>1233</v>
      </c>
      <c r="N509" s="988">
        <v>325.0</v>
      </c>
      <c r="O509" s="829"/>
      <c r="P509" s="970">
        <f t="shared" si="29"/>
        <v>2710.1</v>
      </c>
      <c r="Q509" s="828">
        <v>105.6</v>
      </c>
      <c r="R509" s="828">
        <v>565.18</v>
      </c>
      <c r="S509" s="849">
        <f t="shared" ref="S509:S510" si="31">R509/Q509</f>
        <v>5.352083333</v>
      </c>
      <c r="T509" s="837">
        <v>4.79</v>
      </c>
      <c r="U509" s="849">
        <f t="shared" ref="U509:U510" si="32">(S509-T509)*Q509</f>
        <v>59.356</v>
      </c>
    </row>
    <row r="510">
      <c r="A510" s="836"/>
      <c r="B510" s="828" t="s">
        <v>524</v>
      </c>
      <c r="C510" s="828" t="s">
        <v>649</v>
      </c>
      <c r="D510" s="828" t="s">
        <v>783</v>
      </c>
      <c r="E510" s="829"/>
      <c r="F510" s="830">
        <v>3.2</v>
      </c>
      <c r="G510" s="828">
        <v>-250.0</v>
      </c>
      <c r="H510" s="836"/>
      <c r="I510" s="836"/>
      <c r="J510" s="836"/>
      <c r="K510" s="836"/>
      <c r="L510" s="828" t="s">
        <v>2218</v>
      </c>
      <c r="M510" s="829"/>
      <c r="N510" s="829"/>
      <c r="O510" s="829"/>
      <c r="P510" s="970">
        <f t="shared" si="29"/>
        <v>2713.3</v>
      </c>
      <c r="Q510" s="828">
        <v>10.0</v>
      </c>
      <c r="R510" s="828">
        <v>76.46</v>
      </c>
      <c r="S510" s="849">
        <f t="shared" si="31"/>
        <v>7.646</v>
      </c>
      <c r="T510" s="837">
        <v>4.79</v>
      </c>
      <c r="U510" s="849">
        <f t="shared" si="32"/>
        <v>28.56</v>
      </c>
    </row>
    <row r="511">
      <c r="A511" s="836"/>
      <c r="B511" s="828" t="s">
        <v>649</v>
      </c>
      <c r="C511" s="828" t="s">
        <v>73</v>
      </c>
      <c r="D511" s="836"/>
      <c r="E511" s="829"/>
      <c r="F511" s="830">
        <v>3.1</v>
      </c>
      <c r="G511" s="828">
        <v>5315.0</v>
      </c>
      <c r="H511" s="828">
        <v>100.0</v>
      </c>
      <c r="I511" s="836"/>
      <c r="J511" s="828">
        <v>5.0</v>
      </c>
      <c r="K511" s="836"/>
      <c r="L511" s="828">
        <v>5170.0</v>
      </c>
      <c r="M511" s="829"/>
      <c r="N511" s="829"/>
      <c r="O511" s="829"/>
      <c r="P511" s="970">
        <f t="shared" si="29"/>
        <v>2716.4</v>
      </c>
      <c r="Q511" s="836"/>
      <c r="R511" s="836"/>
      <c r="S511" s="836"/>
      <c r="T511" s="836"/>
      <c r="U511" s="836"/>
    </row>
    <row r="512">
      <c r="A512" s="827">
        <v>41721.0</v>
      </c>
      <c r="B512" s="828" t="s">
        <v>73</v>
      </c>
      <c r="C512" s="828" t="s">
        <v>2022</v>
      </c>
      <c r="D512" s="842" t="s">
        <v>2217</v>
      </c>
      <c r="E512" s="845"/>
      <c r="F512" s="844">
        <v>1.1</v>
      </c>
      <c r="G512" s="843"/>
      <c r="H512" s="843"/>
      <c r="I512" s="843"/>
      <c r="J512" s="843"/>
      <c r="K512" s="843"/>
      <c r="L512" s="843"/>
      <c r="M512" s="988" t="s">
        <v>1233</v>
      </c>
      <c r="N512" s="988">
        <v>325.0</v>
      </c>
      <c r="O512" s="829"/>
      <c r="P512" s="970">
        <f t="shared" si="29"/>
        <v>2717.5</v>
      </c>
      <c r="Q512" s="828">
        <v>20.0</v>
      </c>
      <c r="R512" s="828">
        <v>128.0</v>
      </c>
      <c r="S512" s="849">
        <f t="shared" ref="S512:S513" si="33">R512/Q512</f>
        <v>6.4</v>
      </c>
      <c r="T512" s="837">
        <v>4.79</v>
      </c>
      <c r="U512" s="849">
        <f t="shared" ref="U512:U513" si="34">(S512-T512)*Q512</f>
        <v>32.2</v>
      </c>
    </row>
    <row r="513">
      <c r="A513" s="836"/>
      <c r="B513" s="828" t="s">
        <v>2022</v>
      </c>
      <c r="C513" s="828" t="s">
        <v>551</v>
      </c>
      <c r="D513" s="842" t="s">
        <v>2023</v>
      </c>
      <c r="E513" s="845"/>
      <c r="F513" s="844">
        <v>1.4</v>
      </c>
      <c r="G513" s="843"/>
      <c r="H513" s="843"/>
      <c r="I513" s="843"/>
      <c r="J513" s="843"/>
      <c r="K513" s="843"/>
      <c r="L513" s="842" t="s">
        <v>2219</v>
      </c>
      <c r="M513" s="829"/>
      <c r="N513" s="829"/>
      <c r="O513" s="829"/>
      <c r="P513" s="970">
        <f t="shared" si="29"/>
        <v>2718.9</v>
      </c>
      <c r="Q513" s="828">
        <v>20.0</v>
      </c>
      <c r="R513" s="828">
        <v>119.88</v>
      </c>
      <c r="S513" s="849">
        <f t="shared" si="33"/>
        <v>5.994</v>
      </c>
      <c r="T513" s="837">
        <v>4.79</v>
      </c>
      <c r="U513" s="849">
        <f t="shared" si="34"/>
        <v>24.08</v>
      </c>
    </row>
    <row r="514">
      <c r="A514" s="836"/>
      <c r="B514" s="828" t="s">
        <v>551</v>
      </c>
      <c r="C514" s="828" t="s">
        <v>73</v>
      </c>
      <c r="D514" s="843"/>
      <c r="E514" s="845"/>
      <c r="F514" s="844">
        <v>0.9</v>
      </c>
      <c r="G514" s="842">
        <v>2682.5</v>
      </c>
      <c r="H514" s="842">
        <v>60.0</v>
      </c>
      <c r="I514" s="843"/>
      <c r="J514" s="843"/>
      <c r="K514" s="843"/>
      <c r="L514" s="842">
        <v>2742.5</v>
      </c>
      <c r="M514" s="829"/>
      <c r="N514" s="829"/>
      <c r="O514" s="829"/>
      <c r="P514" s="970">
        <f t="shared" si="29"/>
        <v>2719.8</v>
      </c>
      <c r="Q514" s="836"/>
      <c r="R514" s="836"/>
      <c r="S514" s="836"/>
      <c r="T514" s="836"/>
      <c r="U514" s="836"/>
    </row>
    <row r="515">
      <c r="A515" s="827">
        <v>41721.0</v>
      </c>
      <c r="B515" s="828" t="s">
        <v>73</v>
      </c>
      <c r="C515" s="828" t="s">
        <v>565</v>
      </c>
      <c r="D515" s="828" t="s">
        <v>2217</v>
      </c>
      <c r="E515" s="829"/>
      <c r="F515" s="830">
        <v>0.4</v>
      </c>
      <c r="G515" s="836"/>
      <c r="H515" s="836"/>
      <c r="I515" s="836"/>
      <c r="J515" s="836"/>
      <c r="K515" s="836"/>
      <c r="L515" s="836"/>
      <c r="M515" s="988" t="s">
        <v>1233</v>
      </c>
      <c r="N515" s="988">
        <v>325.0</v>
      </c>
      <c r="O515" s="829"/>
      <c r="P515" s="970">
        <f t="shared" si="29"/>
        <v>2720.2</v>
      </c>
      <c r="Q515" s="836"/>
      <c r="R515" s="836"/>
      <c r="S515" s="836"/>
      <c r="T515" s="836"/>
      <c r="U515" s="836"/>
    </row>
    <row r="516">
      <c r="A516" s="836"/>
      <c r="B516" s="828" t="s">
        <v>565</v>
      </c>
      <c r="C516" s="828" t="s">
        <v>727</v>
      </c>
      <c r="D516" s="836"/>
      <c r="E516" s="829"/>
      <c r="F516" s="830">
        <v>1.3</v>
      </c>
      <c r="G516" s="836"/>
      <c r="H516" s="836"/>
      <c r="I516" s="836"/>
      <c r="J516" s="836"/>
      <c r="K516" s="836"/>
      <c r="L516" s="828" t="s">
        <v>2220</v>
      </c>
      <c r="M516" s="829"/>
      <c r="N516" s="829"/>
      <c r="O516" s="829"/>
      <c r="P516" s="970">
        <f t="shared" si="29"/>
        <v>2721.5</v>
      </c>
      <c r="Q516" s="828">
        <v>20.0</v>
      </c>
      <c r="R516" s="828">
        <v>113.2</v>
      </c>
      <c r="S516" s="849">
        <f>R516/Q516</f>
        <v>5.66</v>
      </c>
      <c r="T516" s="837">
        <v>4.79</v>
      </c>
      <c r="U516" s="849">
        <f>(S516-T516)*Q516</f>
        <v>17.4</v>
      </c>
    </row>
    <row r="517">
      <c r="A517" s="836"/>
      <c r="B517" s="828" t="s">
        <v>727</v>
      </c>
      <c r="C517" s="828" t="s">
        <v>197</v>
      </c>
      <c r="D517" s="836"/>
      <c r="E517" s="829"/>
      <c r="F517" s="830">
        <v>1.4</v>
      </c>
      <c r="G517" s="828">
        <v>2392.5</v>
      </c>
      <c r="H517" s="828">
        <v>20.0</v>
      </c>
      <c r="I517" s="836"/>
      <c r="J517" s="836"/>
      <c r="K517" s="836"/>
      <c r="L517" s="828">
        <v>2412.5</v>
      </c>
      <c r="M517" s="829"/>
      <c r="N517" s="829"/>
      <c r="O517" s="829"/>
      <c r="P517" s="970">
        <f t="shared" si="29"/>
        <v>2722.9</v>
      </c>
      <c r="Q517" s="836"/>
      <c r="R517" s="836"/>
      <c r="S517" s="836"/>
      <c r="T517" s="836"/>
      <c r="U517" s="836"/>
    </row>
    <row r="518">
      <c r="A518" s="827">
        <v>41723.0</v>
      </c>
      <c r="B518" s="828" t="s">
        <v>197</v>
      </c>
      <c r="C518" s="828" t="s">
        <v>73</v>
      </c>
      <c r="D518" s="842" t="s">
        <v>2221</v>
      </c>
      <c r="E518" s="845"/>
      <c r="F518" s="844">
        <v>0.2</v>
      </c>
      <c r="G518" s="843"/>
      <c r="H518" s="843"/>
      <c r="I518" s="843"/>
      <c r="J518" s="843"/>
      <c r="K518" s="843"/>
      <c r="L518" s="843"/>
      <c r="M518" s="829"/>
      <c r="N518" s="829"/>
      <c r="O518" s="829"/>
      <c r="P518" s="970">
        <f t="shared" si="29"/>
        <v>2723.1</v>
      </c>
      <c r="Q518" s="836"/>
      <c r="R518" s="836"/>
      <c r="S518" s="836"/>
      <c r="T518" s="836"/>
      <c r="U518" s="836"/>
    </row>
    <row r="519">
      <c r="A519" s="827">
        <v>41724.0</v>
      </c>
      <c r="B519" s="828" t="s">
        <v>73</v>
      </c>
      <c r="C519" s="828" t="s">
        <v>551</v>
      </c>
      <c r="D519" s="828" t="s">
        <v>1225</v>
      </c>
      <c r="E519" s="829"/>
      <c r="F519" s="830">
        <v>0.6</v>
      </c>
      <c r="G519" s="836"/>
      <c r="H519" s="836"/>
      <c r="I519" s="836"/>
      <c r="J519" s="836"/>
      <c r="K519" s="836"/>
      <c r="L519" s="828" t="s">
        <v>2222</v>
      </c>
      <c r="M519" s="832" t="s">
        <v>1219</v>
      </c>
      <c r="N519" s="969"/>
      <c r="O519" s="830">
        <v>2.0</v>
      </c>
      <c r="P519" s="970">
        <f t="shared" si="29"/>
        <v>2723.7</v>
      </c>
      <c r="Q519" s="828">
        <v>20.0</v>
      </c>
      <c r="R519" s="828">
        <v>128.0</v>
      </c>
      <c r="S519" s="849">
        <f>R519/Q519</f>
        <v>6.4</v>
      </c>
      <c r="T519" s="837">
        <v>4.79</v>
      </c>
      <c r="U519" s="849">
        <f>(S519-T519)*Q519</f>
        <v>32.2</v>
      </c>
    </row>
    <row r="520">
      <c r="A520" s="836"/>
      <c r="B520" s="828" t="s">
        <v>551</v>
      </c>
      <c r="C520" s="828" t="s">
        <v>2022</v>
      </c>
      <c r="D520" s="828" t="s">
        <v>2223</v>
      </c>
      <c r="E520" s="829"/>
      <c r="F520" s="830">
        <v>1.5</v>
      </c>
      <c r="G520" s="828">
        <v>2610.0</v>
      </c>
      <c r="H520" s="828">
        <v>35.0</v>
      </c>
      <c r="I520" s="836"/>
      <c r="J520" s="836"/>
      <c r="K520" s="836"/>
      <c r="L520" s="828">
        <v>2645.0</v>
      </c>
      <c r="M520" s="829"/>
      <c r="N520" s="829"/>
      <c r="O520" s="829"/>
      <c r="P520" s="970">
        <f t="shared" si="29"/>
        <v>2725.2</v>
      </c>
      <c r="Q520" s="836"/>
      <c r="R520" s="836"/>
      <c r="S520" s="836"/>
      <c r="T520" s="836"/>
      <c r="U520" s="836"/>
    </row>
    <row r="521">
      <c r="A521" s="827">
        <v>41724.0</v>
      </c>
      <c r="B521" s="828" t="s">
        <v>2022</v>
      </c>
      <c r="C521" s="828" t="s">
        <v>551</v>
      </c>
      <c r="D521" s="842" t="s">
        <v>1808</v>
      </c>
      <c r="E521" s="845"/>
      <c r="F521" s="844">
        <v>1.4</v>
      </c>
      <c r="G521" s="843"/>
      <c r="H521" s="843"/>
      <c r="I521" s="843"/>
      <c r="J521" s="843"/>
      <c r="K521" s="843"/>
      <c r="L521" s="843"/>
      <c r="M521" s="832" t="s">
        <v>1219</v>
      </c>
      <c r="N521" s="969"/>
      <c r="O521" s="830">
        <v>3.0</v>
      </c>
      <c r="P521" s="970">
        <f t="shared" si="29"/>
        <v>2726.6</v>
      </c>
      <c r="Q521" s="828">
        <v>101.3</v>
      </c>
      <c r="R521" s="828">
        <v>607.2</v>
      </c>
      <c r="S521" s="849">
        <f t="shared" ref="S521:S522" si="35">R521/Q521</f>
        <v>5.994076999</v>
      </c>
      <c r="T521" s="837">
        <v>4.79</v>
      </c>
      <c r="U521" s="849">
        <f t="shared" ref="U521:U522" si="36">(S521-T521)*Q521</f>
        <v>121.973</v>
      </c>
    </row>
    <row r="522">
      <c r="A522" s="836"/>
      <c r="B522" s="828" t="s">
        <v>551</v>
      </c>
      <c r="C522" s="828" t="s">
        <v>727</v>
      </c>
      <c r="D522" s="842" t="s">
        <v>547</v>
      </c>
      <c r="E522" s="845"/>
      <c r="F522" s="844">
        <v>2.1</v>
      </c>
      <c r="G522" s="843"/>
      <c r="H522" s="843"/>
      <c r="I522" s="843"/>
      <c r="J522" s="843"/>
      <c r="K522" s="843"/>
      <c r="L522" s="842" t="s">
        <v>2224</v>
      </c>
      <c r="M522" s="829"/>
      <c r="N522" s="829"/>
      <c r="O522" s="829"/>
      <c r="P522" s="970">
        <f t="shared" si="29"/>
        <v>2728.7</v>
      </c>
      <c r="Q522" s="828">
        <v>20.0</v>
      </c>
      <c r="R522" s="828">
        <v>113.2</v>
      </c>
      <c r="S522" s="849">
        <f t="shared" si="35"/>
        <v>5.66</v>
      </c>
      <c r="T522" s="837">
        <v>4.79</v>
      </c>
      <c r="U522" s="849">
        <f t="shared" si="36"/>
        <v>17.4</v>
      </c>
    </row>
    <row r="523">
      <c r="A523" s="836"/>
      <c r="B523" s="828" t="s">
        <v>727</v>
      </c>
      <c r="C523" s="828" t="s">
        <v>73</v>
      </c>
      <c r="D523" s="843"/>
      <c r="E523" s="845"/>
      <c r="F523" s="844">
        <v>1.3</v>
      </c>
      <c r="G523" s="842">
        <v>3100.0</v>
      </c>
      <c r="H523" s="842">
        <v>140.0</v>
      </c>
      <c r="I523" s="843"/>
      <c r="J523" s="842">
        <v>47.0</v>
      </c>
      <c r="K523" s="843"/>
      <c r="L523" s="842">
        <v>3287.0</v>
      </c>
      <c r="M523" s="829"/>
      <c r="N523" s="829"/>
      <c r="O523" s="829"/>
      <c r="P523" s="970">
        <f t="shared" si="29"/>
        <v>2730</v>
      </c>
      <c r="Q523" s="836"/>
      <c r="R523" s="836"/>
      <c r="S523" s="836"/>
      <c r="T523" s="836"/>
      <c r="U523" s="836"/>
    </row>
    <row r="524">
      <c r="A524" s="827">
        <v>41725.0</v>
      </c>
      <c r="B524" s="828" t="s">
        <v>73</v>
      </c>
      <c r="C524" s="828" t="s">
        <v>1251</v>
      </c>
      <c r="D524" s="828" t="s">
        <v>2225</v>
      </c>
      <c r="E524" s="829"/>
      <c r="F524" s="830">
        <v>2.2</v>
      </c>
      <c r="G524" s="836"/>
      <c r="H524" s="836"/>
      <c r="I524" s="836"/>
      <c r="J524" s="836"/>
      <c r="K524" s="836"/>
      <c r="L524" s="828" t="s">
        <v>2226</v>
      </c>
      <c r="M524" s="988" t="s">
        <v>1233</v>
      </c>
      <c r="N524" s="988">
        <v>325.0</v>
      </c>
      <c r="O524" s="829"/>
      <c r="P524" s="970">
        <f t="shared" si="29"/>
        <v>2732.2</v>
      </c>
      <c r="Q524" s="828">
        <v>50.0</v>
      </c>
      <c r="R524" s="828">
        <v>285.5</v>
      </c>
      <c r="S524" s="849">
        <f t="shared" ref="S524:S525" si="37">R524/Q524</f>
        <v>5.71</v>
      </c>
      <c r="T524" s="837">
        <v>4.79</v>
      </c>
      <c r="U524" s="849">
        <f t="shared" ref="U524:U525" si="38">(S524-T524)*Q524</f>
        <v>46</v>
      </c>
    </row>
    <row r="525">
      <c r="A525" s="836"/>
      <c r="B525" s="828" t="s">
        <v>1251</v>
      </c>
      <c r="C525" s="828" t="s">
        <v>197</v>
      </c>
      <c r="D525" s="836"/>
      <c r="E525" s="829"/>
      <c r="F525" s="830">
        <v>1.7</v>
      </c>
      <c r="G525" s="828">
        <v>2767.5</v>
      </c>
      <c r="H525" s="828">
        <v>175.0</v>
      </c>
      <c r="I525" s="836"/>
      <c r="J525" s="836"/>
      <c r="K525" s="836"/>
      <c r="L525" s="828">
        <v>2942.5</v>
      </c>
      <c r="M525" s="829"/>
      <c r="N525" s="829"/>
      <c r="O525" s="829"/>
      <c r="P525" s="970">
        <f t="shared" si="29"/>
        <v>2733.9</v>
      </c>
      <c r="Q525" s="828">
        <v>89.0</v>
      </c>
      <c r="R525" s="828">
        <v>549.98</v>
      </c>
      <c r="S525" s="849">
        <f t="shared" si="37"/>
        <v>6.179550562</v>
      </c>
      <c r="T525" s="837">
        <v>4.79</v>
      </c>
      <c r="U525" s="849">
        <f t="shared" si="38"/>
        <v>123.67</v>
      </c>
    </row>
    <row r="526">
      <c r="A526" s="827">
        <v>41726.0</v>
      </c>
      <c r="B526" s="828" t="s">
        <v>197</v>
      </c>
      <c r="C526" s="828" t="s">
        <v>550</v>
      </c>
      <c r="D526" s="842" t="s">
        <v>2227</v>
      </c>
      <c r="E526" s="845"/>
      <c r="F526" s="844">
        <v>0.8</v>
      </c>
      <c r="G526" s="843"/>
      <c r="H526" s="843"/>
      <c r="I526" s="843"/>
      <c r="J526" s="842">
        <v>25.0</v>
      </c>
      <c r="K526" s="843"/>
      <c r="L526" s="843"/>
      <c r="M526" s="832" t="s">
        <v>1219</v>
      </c>
      <c r="N526" s="969"/>
      <c r="O526" s="830">
        <v>4.0</v>
      </c>
      <c r="P526" s="970">
        <f t="shared" si="29"/>
        <v>2734.7</v>
      </c>
      <c r="Q526" s="836"/>
      <c r="R526" s="836"/>
      <c r="S526" s="836"/>
      <c r="T526" s="836"/>
      <c r="U526" s="836"/>
    </row>
    <row r="527">
      <c r="A527" s="836"/>
      <c r="B527" s="828" t="s">
        <v>550</v>
      </c>
      <c r="C527" s="828" t="s">
        <v>727</v>
      </c>
      <c r="D527" s="843"/>
      <c r="E527" s="845"/>
      <c r="F527" s="844">
        <v>2.0</v>
      </c>
      <c r="G527" s="843"/>
      <c r="H527" s="843"/>
      <c r="I527" s="843"/>
      <c r="J527" s="842">
        <v>47.0</v>
      </c>
      <c r="K527" s="843"/>
      <c r="L527" s="842" t="s">
        <v>2228</v>
      </c>
      <c r="M527" s="829"/>
      <c r="N527" s="829"/>
      <c r="O527" s="829"/>
      <c r="P527" s="970">
        <f t="shared" si="29"/>
        <v>2736.7</v>
      </c>
      <c r="Q527" s="828">
        <v>30.0</v>
      </c>
      <c r="R527" s="828">
        <v>185.7</v>
      </c>
      <c r="S527" s="849">
        <f>R527/Q527</f>
        <v>6.19</v>
      </c>
      <c r="T527" s="837">
        <v>4.79</v>
      </c>
      <c r="U527" s="849">
        <f>(S527-T527)*Q527</f>
        <v>42</v>
      </c>
    </row>
    <row r="528">
      <c r="A528" s="836"/>
      <c r="B528" s="828" t="s">
        <v>727</v>
      </c>
      <c r="C528" s="828" t="s">
        <v>73</v>
      </c>
      <c r="D528" s="843"/>
      <c r="E528" s="845"/>
      <c r="F528" s="844">
        <v>1.5</v>
      </c>
      <c r="G528" s="842">
        <v>3262.5</v>
      </c>
      <c r="H528" s="842">
        <v>45.0</v>
      </c>
      <c r="I528" s="843"/>
      <c r="J528" s="843"/>
      <c r="K528" s="843"/>
      <c r="L528" s="842">
        <v>3379.5</v>
      </c>
      <c r="M528" s="829"/>
      <c r="N528" s="829"/>
      <c r="O528" s="829"/>
      <c r="P528" s="970">
        <f t="shared" si="29"/>
        <v>2738.2</v>
      </c>
      <c r="Q528" s="836"/>
      <c r="R528" s="836"/>
      <c r="S528" s="836"/>
      <c r="T528" s="836"/>
      <c r="U528" s="836"/>
    </row>
    <row r="529">
      <c r="A529" s="827">
        <v>41726.0</v>
      </c>
      <c r="B529" s="828" t="s">
        <v>73</v>
      </c>
      <c r="C529" s="828" t="s">
        <v>524</v>
      </c>
      <c r="D529" s="828" t="s">
        <v>1233</v>
      </c>
      <c r="E529" s="829"/>
      <c r="F529" s="830">
        <v>0.4</v>
      </c>
      <c r="G529" s="836"/>
      <c r="H529" s="836"/>
      <c r="I529" s="836"/>
      <c r="J529" s="836"/>
      <c r="K529" s="836"/>
      <c r="L529" s="836"/>
      <c r="M529" s="988" t="s">
        <v>1233</v>
      </c>
      <c r="N529" s="988">
        <v>325.0</v>
      </c>
      <c r="O529" s="829"/>
      <c r="P529" s="970">
        <f t="shared" si="29"/>
        <v>2738.6</v>
      </c>
      <c r="Q529" s="836"/>
      <c r="R529" s="836"/>
      <c r="S529" s="836"/>
      <c r="T529" s="836"/>
      <c r="U529" s="836"/>
    </row>
    <row r="530">
      <c r="A530" s="836"/>
      <c r="B530" s="828" t="s">
        <v>524</v>
      </c>
      <c r="C530" s="828" t="s">
        <v>727</v>
      </c>
      <c r="D530" s="828" t="s">
        <v>547</v>
      </c>
      <c r="E530" s="829"/>
      <c r="F530" s="830">
        <v>1.3</v>
      </c>
      <c r="G530" s="836"/>
      <c r="H530" s="836"/>
      <c r="I530" s="836"/>
      <c r="J530" s="836"/>
      <c r="K530" s="836"/>
      <c r="L530" s="828" t="s">
        <v>2229</v>
      </c>
      <c r="M530" s="983"/>
      <c r="N530" s="983"/>
      <c r="O530" s="829"/>
      <c r="P530" s="970">
        <f t="shared" si="29"/>
        <v>2739.9</v>
      </c>
      <c r="Q530" s="836"/>
      <c r="R530" s="836"/>
      <c r="S530" s="836"/>
      <c r="T530" s="836"/>
      <c r="U530" s="836"/>
    </row>
    <row r="531">
      <c r="A531" s="836"/>
      <c r="B531" s="828" t="s">
        <v>727</v>
      </c>
      <c r="C531" s="828" t="s">
        <v>73</v>
      </c>
      <c r="D531" s="836"/>
      <c r="E531" s="829"/>
      <c r="F531" s="830">
        <v>1.6</v>
      </c>
      <c r="G531" s="828">
        <v>2537.5</v>
      </c>
      <c r="H531" s="828">
        <v>55.0</v>
      </c>
      <c r="I531" s="836"/>
      <c r="J531" s="828">
        <v>7.0</v>
      </c>
      <c r="K531" s="836"/>
      <c r="L531" s="828">
        <v>2599.5</v>
      </c>
      <c r="M531" s="829"/>
      <c r="N531" s="829"/>
      <c r="O531" s="829"/>
      <c r="P531" s="970">
        <f t="shared" si="29"/>
        <v>2741.5</v>
      </c>
      <c r="Q531" s="828">
        <v>40.0</v>
      </c>
      <c r="R531" s="828">
        <v>247.6</v>
      </c>
      <c r="S531" s="849">
        <f>R531/Q531</f>
        <v>6.19</v>
      </c>
      <c r="T531" s="837">
        <v>4.79</v>
      </c>
      <c r="U531" s="849">
        <f>(S531-T531)*Q531</f>
        <v>56</v>
      </c>
    </row>
    <row r="532">
      <c r="A532" s="851" t="s">
        <v>2230</v>
      </c>
      <c r="B532" s="836"/>
      <c r="C532" s="836"/>
      <c r="D532" s="990">
        <v>59.4</v>
      </c>
      <c r="E532" s="860"/>
      <c r="F532" s="862"/>
      <c r="G532" s="862"/>
      <c r="H532" s="860"/>
      <c r="I532" s="860"/>
      <c r="J532" s="860"/>
      <c r="K532" s="860"/>
      <c r="L532" s="860"/>
      <c r="M532" s="860"/>
      <c r="N532" s="829"/>
      <c r="O532" s="829"/>
      <c r="P532" s="970">
        <f t="shared" si="29"/>
        <v>2741.5</v>
      </c>
      <c r="Q532" s="836"/>
      <c r="R532" s="836"/>
      <c r="S532" s="836"/>
      <c r="T532" s="836"/>
      <c r="U532" s="836"/>
    </row>
    <row r="533">
      <c r="A533" s="827">
        <v>41730.0</v>
      </c>
      <c r="B533" s="828" t="s">
        <v>73</v>
      </c>
      <c r="C533" s="828" t="s">
        <v>2231</v>
      </c>
      <c r="D533" s="828" t="s">
        <v>1225</v>
      </c>
      <c r="E533" s="829"/>
      <c r="F533" s="830">
        <v>0.4</v>
      </c>
      <c r="G533" s="836"/>
      <c r="H533" s="836"/>
      <c r="I533" s="836"/>
      <c r="J533" s="836"/>
      <c r="K533" s="836"/>
      <c r="L533" s="836"/>
      <c r="M533" s="832" t="s">
        <v>1219</v>
      </c>
      <c r="N533" s="969"/>
      <c r="O533" s="830">
        <v>1.0</v>
      </c>
      <c r="P533" s="970">
        <f t="shared" si="29"/>
        <v>2741.9</v>
      </c>
      <c r="Q533" s="836"/>
      <c r="R533" s="836"/>
      <c r="S533" s="836"/>
      <c r="T533" s="836"/>
      <c r="U533" s="836"/>
    </row>
    <row r="534">
      <c r="A534" s="836"/>
      <c r="B534" s="828" t="s">
        <v>2231</v>
      </c>
      <c r="C534" s="828" t="s">
        <v>727</v>
      </c>
      <c r="D534" s="828" t="s">
        <v>547</v>
      </c>
      <c r="E534" s="829"/>
      <c r="F534" s="830">
        <v>1.8</v>
      </c>
      <c r="G534" s="836"/>
      <c r="H534" s="836"/>
      <c r="I534" s="836"/>
      <c r="J534" s="836"/>
      <c r="K534" s="836"/>
      <c r="L534" s="828" t="s">
        <v>2232</v>
      </c>
      <c r="M534" s="829"/>
      <c r="N534" s="829"/>
      <c r="O534" s="829"/>
      <c r="P534" s="970">
        <f t="shared" si="29"/>
        <v>2743.7</v>
      </c>
      <c r="Q534" s="828">
        <v>71.0</v>
      </c>
      <c r="R534" s="828">
        <v>440.91</v>
      </c>
      <c r="S534" s="849">
        <f>R534/Q534</f>
        <v>6.21</v>
      </c>
      <c r="T534" s="837">
        <v>4.79</v>
      </c>
      <c r="U534" s="849">
        <f>(S534-T534)*Q534</f>
        <v>100.82</v>
      </c>
    </row>
    <row r="535">
      <c r="A535" s="836"/>
      <c r="B535" s="828" t="s">
        <v>727</v>
      </c>
      <c r="C535" s="828" t="s">
        <v>517</v>
      </c>
      <c r="D535" s="828" t="s">
        <v>1293</v>
      </c>
      <c r="E535" s="829"/>
      <c r="F535" s="830">
        <v>1.5</v>
      </c>
      <c r="G535" s="828">
        <v>2827.0</v>
      </c>
      <c r="H535" s="828">
        <v>100.0</v>
      </c>
      <c r="I535" s="836"/>
      <c r="J535" s="828">
        <v>7.0</v>
      </c>
      <c r="K535" s="836"/>
      <c r="L535" s="828">
        <v>2934.0</v>
      </c>
      <c r="M535" s="829"/>
      <c r="N535" s="829"/>
      <c r="O535" s="829"/>
      <c r="P535" s="970">
        <f t="shared" si="29"/>
        <v>2745.2</v>
      </c>
      <c r="Q535" s="836"/>
      <c r="R535" s="836"/>
      <c r="S535" s="836"/>
      <c r="T535" s="836"/>
      <c r="U535" s="836"/>
    </row>
    <row r="536">
      <c r="A536" s="851" t="s">
        <v>1244</v>
      </c>
      <c r="B536" s="836"/>
      <c r="C536" s="836"/>
      <c r="D536" s="991"/>
      <c r="E536" s="992"/>
      <c r="F536" s="992"/>
      <c r="G536" s="991"/>
      <c r="H536" s="991"/>
      <c r="I536" s="991"/>
      <c r="J536" s="991"/>
      <c r="K536" s="991"/>
      <c r="L536" s="991"/>
      <c r="M536" s="992"/>
      <c r="N536" s="992"/>
      <c r="O536" s="829"/>
      <c r="P536" s="970">
        <f t="shared" si="29"/>
        <v>2745.2</v>
      </c>
      <c r="Q536" s="836"/>
      <c r="R536" s="836"/>
      <c r="S536" s="836"/>
      <c r="T536" s="999">
        <v>4.99</v>
      </c>
      <c r="U536" s="836"/>
    </row>
    <row r="537">
      <c r="A537" s="836"/>
      <c r="B537" s="828" t="s">
        <v>517</v>
      </c>
      <c r="C537" s="828" t="s">
        <v>197</v>
      </c>
      <c r="D537" s="828" t="s">
        <v>2233</v>
      </c>
      <c r="E537" s="829"/>
      <c r="F537" s="829"/>
      <c r="G537" s="836"/>
      <c r="H537" s="836"/>
      <c r="I537" s="836"/>
      <c r="J537" s="836"/>
      <c r="K537" s="836"/>
      <c r="L537" s="836"/>
      <c r="M537" s="829"/>
      <c r="N537" s="829"/>
      <c r="O537" s="829"/>
      <c r="P537" s="970">
        <f t="shared" si="29"/>
        <v>2745.2</v>
      </c>
      <c r="Q537" s="836"/>
      <c r="R537" s="836"/>
      <c r="S537" s="836"/>
      <c r="T537" s="836"/>
      <c r="U537" s="836"/>
    </row>
    <row r="538">
      <c r="A538" s="827">
        <v>41738.0</v>
      </c>
      <c r="B538" s="828" t="s">
        <v>197</v>
      </c>
      <c r="C538" s="828" t="s">
        <v>727</v>
      </c>
      <c r="D538" s="842" t="s">
        <v>1308</v>
      </c>
      <c r="E538" s="845"/>
      <c r="F538" s="844">
        <v>1.4</v>
      </c>
      <c r="G538" s="843"/>
      <c r="H538" s="843"/>
      <c r="I538" s="843"/>
      <c r="J538" s="843"/>
      <c r="K538" s="843"/>
      <c r="L538" s="842" t="s">
        <v>2234</v>
      </c>
      <c r="M538" s="846" t="s">
        <v>1222</v>
      </c>
      <c r="N538" s="847">
        <v>325.0</v>
      </c>
      <c r="O538" s="830" t="s">
        <v>2235</v>
      </c>
      <c r="P538" s="970">
        <f t="shared" si="29"/>
        <v>2746.6</v>
      </c>
      <c r="Q538" s="828">
        <v>44.0</v>
      </c>
      <c r="R538" s="828">
        <v>265.33</v>
      </c>
      <c r="S538" s="849">
        <f>R538/Q538</f>
        <v>6.030227273</v>
      </c>
      <c r="T538" s="837">
        <v>4.99</v>
      </c>
      <c r="U538" s="849">
        <f>(S538-T538)*Q538</f>
        <v>45.77</v>
      </c>
    </row>
    <row r="539">
      <c r="A539" s="836"/>
      <c r="B539" s="828" t="s">
        <v>727</v>
      </c>
      <c r="C539" s="828" t="s">
        <v>197</v>
      </c>
      <c r="D539" s="843"/>
      <c r="E539" s="845"/>
      <c r="F539" s="844">
        <v>1.4</v>
      </c>
      <c r="G539" s="842">
        <v>2537.5</v>
      </c>
      <c r="H539" s="842">
        <v>50.0</v>
      </c>
      <c r="I539" s="843"/>
      <c r="J539" s="842">
        <v>7.0</v>
      </c>
      <c r="K539" s="843"/>
      <c r="L539" s="842">
        <v>2594.5</v>
      </c>
      <c r="M539" s="829"/>
      <c r="N539" s="829"/>
      <c r="O539" s="829"/>
      <c r="P539" s="970">
        <f t="shared" si="29"/>
        <v>2748</v>
      </c>
      <c r="Q539" s="836"/>
      <c r="R539" s="836"/>
      <c r="S539" s="836"/>
      <c r="T539" s="836"/>
      <c r="U539" s="836"/>
    </row>
    <row r="540">
      <c r="A540" s="836"/>
      <c r="B540" s="828" t="s">
        <v>197</v>
      </c>
      <c r="C540" s="828" t="s">
        <v>73</v>
      </c>
      <c r="D540" s="836"/>
      <c r="E540" s="830">
        <v>0.3</v>
      </c>
      <c r="F540" s="829"/>
      <c r="G540" s="836"/>
      <c r="H540" s="836"/>
      <c r="I540" s="836"/>
      <c r="J540" s="836"/>
      <c r="K540" s="836"/>
      <c r="L540" s="836"/>
      <c r="M540" s="829"/>
      <c r="N540" s="829"/>
      <c r="O540" s="829"/>
      <c r="P540" s="970">
        <f t="shared" si="29"/>
        <v>2748.3</v>
      </c>
      <c r="Q540" s="836"/>
      <c r="R540" s="836"/>
      <c r="S540" s="836"/>
      <c r="T540" s="836"/>
      <c r="U540" s="836"/>
    </row>
    <row r="541">
      <c r="A541" s="827">
        <v>41739.0</v>
      </c>
      <c r="B541" s="828" t="s">
        <v>73</v>
      </c>
      <c r="C541" s="828" t="s">
        <v>551</v>
      </c>
      <c r="D541" s="842" t="s">
        <v>2236</v>
      </c>
      <c r="E541" s="845"/>
      <c r="F541" s="844">
        <v>0.7</v>
      </c>
      <c r="G541" s="843"/>
      <c r="H541" s="843"/>
      <c r="I541" s="843"/>
      <c r="J541" s="843"/>
      <c r="K541" s="843"/>
      <c r="L541" s="843"/>
      <c r="M541" s="988" t="s">
        <v>1233</v>
      </c>
      <c r="N541" s="988">
        <v>650.0</v>
      </c>
      <c r="O541" s="830" t="s">
        <v>2237</v>
      </c>
      <c r="P541" s="970">
        <f t="shared" si="29"/>
        <v>2749</v>
      </c>
      <c r="Q541" s="836"/>
      <c r="R541" s="836"/>
      <c r="S541" s="836"/>
      <c r="T541" s="836"/>
      <c r="U541" s="836"/>
    </row>
    <row r="542">
      <c r="A542" s="836"/>
      <c r="B542" s="828" t="s">
        <v>551</v>
      </c>
      <c r="C542" s="828" t="s">
        <v>1622</v>
      </c>
      <c r="D542" s="842" t="s">
        <v>1781</v>
      </c>
      <c r="E542" s="845"/>
      <c r="F542" s="844">
        <v>1.6</v>
      </c>
      <c r="G542" s="843"/>
      <c r="H542" s="843"/>
      <c r="I542" s="843"/>
      <c r="J542" s="843"/>
      <c r="K542" s="843"/>
      <c r="L542" s="843"/>
      <c r="M542" s="829"/>
      <c r="N542" s="829"/>
      <c r="O542" s="829"/>
      <c r="P542" s="970">
        <f t="shared" si="29"/>
        <v>2750.6</v>
      </c>
      <c r="Q542" s="836"/>
      <c r="R542" s="836"/>
      <c r="S542" s="836"/>
      <c r="T542" s="836"/>
      <c r="U542" s="836"/>
    </row>
    <row r="543">
      <c r="A543" s="827">
        <v>41740.0</v>
      </c>
      <c r="B543" s="828" t="s">
        <v>1622</v>
      </c>
      <c r="C543" s="828" t="s">
        <v>551</v>
      </c>
      <c r="D543" s="843"/>
      <c r="E543" s="845"/>
      <c r="F543" s="844">
        <v>1.4</v>
      </c>
      <c r="G543" s="843"/>
      <c r="H543" s="843"/>
      <c r="I543" s="842">
        <v>250.0</v>
      </c>
      <c r="J543" s="843"/>
      <c r="K543" s="843"/>
      <c r="L543" s="842" t="s">
        <v>2238</v>
      </c>
      <c r="M543" s="829"/>
      <c r="N543" s="829"/>
      <c r="O543" s="829"/>
      <c r="P543" s="970">
        <f t="shared" si="29"/>
        <v>2752</v>
      </c>
      <c r="Q543" s="836"/>
      <c r="R543" s="836"/>
      <c r="S543" s="836"/>
      <c r="T543" s="836"/>
      <c r="U543" s="836"/>
    </row>
    <row r="544">
      <c r="A544" s="836"/>
      <c r="B544" s="828" t="s">
        <v>551</v>
      </c>
      <c r="C544" s="828" t="s">
        <v>73</v>
      </c>
      <c r="D544" s="843"/>
      <c r="E544" s="845"/>
      <c r="F544" s="844">
        <v>0.7</v>
      </c>
      <c r="G544" s="842">
        <v>3480.0</v>
      </c>
      <c r="H544" s="842">
        <v>120.0</v>
      </c>
      <c r="I544" s="842">
        <v>300.0</v>
      </c>
      <c r="J544" s="843"/>
      <c r="K544" s="843"/>
      <c r="L544" s="842">
        <v>4330.0</v>
      </c>
      <c r="M544" s="829"/>
      <c r="N544" s="829"/>
      <c r="O544" s="829"/>
      <c r="P544" s="970">
        <f t="shared" si="29"/>
        <v>2752.7</v>
      </c>
      <c r="Q544" s="828">
        <v>79.9</v>
      </c>
      <c r="R544" s="828">
        <v>518.55</v>
      </c>
      <c r="S544" s="849">
        <f>R544/Q544</f>
        <v>6.489987484</v>
      </c>
      <c r="T544" s="837">
        <v>4.99</v>
      </c>
      <c r="U544" s="849">
        <f>(S544-T544)*Q544</f>
        <v>119.849</v>
      </c>
    </row>
    <row r="545">
      <c r="A545" s="827">
        <v>41742.0</v>
      </c>
      <c r="B545" s="828" t="s">
        <v>73</v>
      </c>
      <c r="C545" s="828" t="s">
        <v>524</v>
      </c>
      <c r="D545" s="828" t="s">
        <v>1222</v>
      </c>
      <c r="E545" s="829"/>
      <c r="F545" s="830">
        <v>0.2</v>
      </c>
      <c r="G545" s="836"/>
      <c r="H545" s="836"/>
      <c r="I545" s="836"/>
      <c r="J545" s="836"/>
      <c r="K545" s="836"/>
      <c r="L545" s="836"/>
      <c r="M545" s="846" t="s">
        <v>1222</v>
      </c>
      <c r="N545" s="847">
        <v>325.0</v>
      </c>
      <c r="O545" s="830" t="s">
        <v>2239</v>
      </c>
      <c r="P545" s="970">
        <f t="shared" si="29"/>
        <v>2752.9</v>
      </c>
      <c r="Q545" s="836"/>
      <c r="R545" s="836"/>
      <c r="S545" s="836"/>
      <c r="T545" s="836"/>
      <c r="U545" s="836"/>
    </row>
    <row r="546">
      <c r="A546" s="836"/>
      <c r="B546" s="828" t="s">
        <v>524</v>
      </c>
      <c r="C546" s="828" t="s">
        <v>2240</v>
      </c>
      <c r="D546" s="828" t="s">
        <v>872</v>
      </c>
      <c r="E546" s="829"/>
      <c r="F546" s="830">
        <v>2.4</v>
      </c>
      <c r="G546" s="836"/>
      <c r="H546" s="836"/>
      <c r="I546" s="836"/>
      <c r="J546" s="836"/>
      <c r="K546" s="836"/>
      <c r="L546" s="828" t="s">
        <v>2241</v>
      </c>
      <c r="M546" s="829"/>
      <c r="N546" s="829"/>
      <c r="O546" s="829"/>
      <c r="P546" s="970">
        <f t="shared" si="29"/>
        <v>2755.3</v>
      </c>
      <c r="Q546" s="836"/>
      <c r="R546" s="836"/>
      <c r="S546" s="836"/>
      <c r="T546" s="836"/>
      <c r="U546" s="836"/>
    </row>
    <row r="547">
      <c r="A547" s="836"/>
      <c r="B547" s="828" t="s">
        <v>2240</v>
      </c>
      <c r="C547" s="828" t="s">
        <v>73</v>
      </c>
      <c r="D547" s="836"/>
      <c r="E547" s="829"/>
      <c r="F547" s="830">
        <v>1.8</v>
      </c>
      <c r="G547" s="828">
        <v>3685.0</v>
      </c>
      <c r="H547" s="828">
        <v>40.0</v>
      </c>
      <c r="I547" s="836"/>
      <c r="J547" s="836"/>
      <c r="K547" s="836"/>
      <c r="L547" s="828">
        <v>3725.0</v>
      </c>
      <c r="M547" s="829"/>
      <c r="N547" s="829"/>
      <c r="O547" s="829"/>
      <c r="P547" s="970">
        <f t="shared" si="29"/>
        <v>2757.1</v>
      </c>
      <c r="Q547" s="828">
        <v>30.0</v>
      </c>
      <c r="R547" s="828">
        <v>183.6</v>
      </c>
      <c r="S547" s="849">
        <f>R547/Q547</f>
        <v>6.12</v>
      </c>
      <c r="T547" s="837">
        <v>4.99</v>
      </c>
      <c r="U547" s="849">
        <f>(S547-T547)*Q547</f>
        <v>33.9</v>
      </c>
    </row>
    <row r="548">
      <c r="A548" s="827">
        <v>41742.0</v>
      </c>
      <c r="B548" s="828" t="s">
        <v>73</v>
      </c>
      <c r="C548" s="828" t="s">
        <v>524</v>
      </c>
      <c r="D548" s="842" t="s">
        <v>1222</v>
      </c>
      <c r="E548" s="845"/>
      <c r="F548" s="844">
        <v>0.2</v>
      </c>
      <c r="G548" s="843"/>
      <c r="H548" s="843"/>
      <c r="I548" s="843"/>
      <c r="J548" s="843"/>
      <c r="K548" s="843"/>
      <c r="L548" s="843"/>
      <c r="M548" s="846" t="s">
        <v>1222</v>
      </c>
      <c r="N548" s="847">
        <v>325.0</v>
      </c>
      <c r="O548" s="830" t="s">
        <v>2242</v>
      </c>
      <c r="P548" s="970">
        <f t="shared" si="29"/>
        <v>2757.3</v>
      </c>
      <c r="Q548" s="836"/>
      <c r="R548" s="836"/>
      <c r="S548" s="836"/>
      <c r="T548" s="836"/>
      <c r="U548" s="836"/>
    </row>
    <row r="549">
      <c r="A549" s="836"/>
      <c r="B549" s="828" t="s">
        <v>524</v>
      </c>
      <c r="C549" s="828" t="s">
        <v>727</v>
      </c>
      <c r="D549" s="842" t="s">
        <v>1395</v>
      </c>
      <c r="E549" s="845"/>
      <c r="F549" s="844">
        <v>1.4</v>
      </c>
      <c r="G549" s="843"/>
      <c r="H549" s="843"/>
      <c r="I549" s="843"/>
      <c r="J549" s="843"/>
      <c r="K549" s="843"/>
      <c r="L549" s="842" t="s">
        <v>2243</v>
      </c>
      <c r="M549" s="829"/>
      <c r="N549" s="829"/>
      <c r="O549" s="829"/>
      <c r="P549" s="970">
        <f t="shared" si="29"/>
        <v>2758.7</v>
      </c>
      <c r="Q549" s="836"/>
      <c r="R549" s="836"/>
      <c r="S549" s="836"/>
      <c r="T549" s="836"/>
      <c r="U549" s="836"/>
    </row>
    <row r="550">
      <c r="A550" s="836"/>
      <c r="B550" s="828" t="s">
        <v>727</v>
      </c>
      <c r="C550" s="828" t="s">
        <v>73</v>
      </c>
      <c r="D550" s="843"/>
      <c r="E550" s="845"/>
      <c r="F550" s="844">
        <v>1.5</v>
      </c>
      <c r="G550" s="842">
        <v>2510.0</v>
      </c>
      <c r="H550" s="843"/>
      <c r="I550" s="843"/>
      <c r="J550" s="842">
        <v>47.0</v>
      </c>
      <c r="K550" s="843"/>
      <c r="L550" s="842">
        <v>2557.0</v>
      </c>
      <c r="M550" s="829"/>
      <c r="N550" s="829"/>
      <c r="O550" s="829"/>
      <c r="P550" s="970">
        <f t="shared" si="29"/>
        <v>2760.2</v>
      </c>
      <c r="Q550" s="836"/>
      <c r="R550" s="836"/>
      <c r="S550" s="836"/>
      <c r="T550" s="836"/>
      <c r="U550" s="836"/>
    </row>
    <row r="551">
      <c r="A551" s="827">
        <v>41743.0</v>
      </c>
      <c r="B551" s="828" t="s">
        <v>73</v>
      </c>
      <c r="C551" s="828" t="s">
        <v>524</v>
      </c>
      <c r="D551" s="828" t="s">
        <v>1225</v>
      </c>
      <c r="E551" s="829"/>
      <c r="F551" s="830">
        <v>0.3</v>
      </c>
      <c r="G551" s="836"/>
      <c r="H551" s="836"/>
      <c r="I551" s="836"/>
      <c r="J551" s="836"/>
      <c r="K551" s="836"/>
      <c r="L551" s="836"/>
      <c r="M551" s="832" t="s">
        <v>1219</v>
      </c>
      <c r="N551" s="969"/>
      <c r="O551" s="830">
        <v>2.0</v>
      </c>
      <c r="P551" s="970">
        <f t="shared" si="29"/>
        <v>2760.5</v>
      </c>
      <c r="Q551" s="836"/>
      <c r="R551" s="836"/>
      <c r="S551" s="836"/>
      <c r="T551" s="836"/>
      <c r="U551" s="836"/>
    </row>
    <row r="552">
      <c r="A552" s="836"/>
      <c r="B552" s="828" t="s">
        <v>524</v>
      </c>
      <c r="C552" s="828" t="s">
        <v>727</v>
      </c>
      <c r="D552" s="828" t="s">
        <v>1395</v>
      </c>
      <c r="E552" s="829"/>
      <c r="F552" s="830">
        <v>1.3</v>
      </c>
      <c r="G552" s="836"/>
      <c r="H552" s="836"/>
      <c r="I552" s="836"/>
      <c r="J552" s="836"/>
      <c r="K552" s="836"/>
      <c r="L552" s="828" t="s">
        <v>2244</v>
      </c>
      <c r="M552" s="829"/>
      <c r="N552" s="829"/>
      <c r="O552" s="829"/>
      <c r="P552" s="970">
        <f t="shared" si="29"/>
        <v>2761.8</v>
      </c>
      <c r="Q552" s="836"/>
      <c r="R552" s="836"/>
      <c r="S552" s="836"/>
      <c r="T552" s="836"/>
      <c r="U552" s="836"/>
    </row>
    <row r="553">
      <c r="A553" s="836"/>
      <c r="B553" s="828" t="s">
        <v>727</v>
      </c>
      <c r="C553" s="828" t="s">
        <v>73</v>
      </c>
      <c r="D553" s="836"/>
      <c r="E553" s="829"/>
      <c r="F553" s="830">
        <v>1.7</v>
      </c>
      <c r="G553" s="828">
        <v>2610.0</v>
      </c>
      <c r="H553" s="836"/>
      <c r="I553" s="836"/>
      <c r="J553" s="828">
        <v>47.0</v>
      </c>
      <c r="K553" s="836"/>
      <c r="L553" s="828">
        <v>2657.0</v>
      </c>
      <c r="M553" s="829"/>
      <c r="N553" s="829"/>
      <c r="O553" s="829"/>
      <c r="P553" s="970">
        <f t="shared" si="29"/>
        <v>2763.5</v>
      </c>
      <c r="Q553" s="836"/>
      <c r="R553" s="836"/>
      <c r="S553" s="836"/>
      <c r="T553" s="836"/>
      <c r="U553" s="836"/>
    </row>
    <row r="554">
      <c r="A554" s="827">
        <v>41744.0</v>
      </c>
      <c r="B554" s="828" t="s">
        <v>73</v>
      </c>
      <c r="C554" s="828" t="s">
        <v>2245</v>
      </c>
      <c r="D554" s="842" t="s">
        <v>2246</v>
      </c>
      <c r="E554" s="845"/>
      <c r="F554" s="844">
        <v>1.0</v>
      </c>
      <c r="G554" s="843"/>
      <c r="H554" s="843"/>
      <c r="I554" s="843"/>
      <c r="J554" s="843"/>
      <c r="K554" s="843"/>
      <c r="L554" s="843"/>
      <c r="M554" s="832" t="s">
        <v>1219</v>
      </c>
      <c r="N554" s="969"/>
      <c r="O554" s="830">
        <v>3.0</v>
      </c>
      <c r="P554" s="970">
        <f t="shared" si="29"/>
        <v>2764.5</v>
      </c>
      <c r="Q554" s="836"/>
      <c r="R554" s="836"/>
      <c r="S554" s="836"/>
      <c r="T554" s="836"/>
      <c r="U554" s="836"/>
    </row>
    <row r="555">
      <c r="A555" s="836"/>
      <c r="B555" s="828" t="s">
        <v>2245</v>
      </c>
      <c r="C555" s="828" t="s">
        <v>763</v>
      </c>
      <c r="D555" s="842" t="s">
        <v>2247</v>
      </c>
      <c r="E555" s="845"/>
      <c r="F555" s="844">
        <v>1.6</v>
      </c>
      <c r="G555" s="843"/>
      <c r="H555" s="843"/>
      <c r="I555" s="843"/>
      <c r="J555" s="843"/>
      <c r="K555" s="843"/>
      <c r="L555" s="843"/>
      <c r="M555" s="829"/>
      <c r="N555" s="829"/>
      <c r="O555" s="829"/>
      <c r="P555" s="970">
        <f t="shared" si="29"/>
        <v>2766.1</v>
      </c>
      <c r="Q555" s="828">
        <v>40.0</v>
      </c>
      <c r="R555" s="828">
        <v>297.4</v>
      </c>
      <c r="S555" s="849">
        <f>R555/Q555</f>
        <v>7.435</v>
      </c>
      <c r="T555" s="837">
        <v>4.99</v>
      </c>
      <c r="U555" s="849">
        <f>(S555-T555)*Q555</f>
        <v>97.8</v>
      </c>
    </row>
    <row r="556">
      <c r="A556" s="836"/>
      <c r="B556" s="828" t="s">
        <v>763</v>
      </c>
      <c r="C556" s="828" t="s">
        <v>2245</v>
      </c>
      <c r="D556" s="843"/>
      <c r="E556" s="845"/>
      <c r="F556" s="844">
        <v>1.3</v>
      </c>
      <c r="G556" s="843"/>
      <c r="H556" s="843"/>
      <c r="I556" s="843"/>
      <c r="J556" s="843"/>
      <c r="K556" s="843"/>
      <c r="L556" s="842" t="s">
        <v>2248</v>
      </c>
      <c r="M556" s="829"/>
      <c r="N556" s="829"/>
      <c r="O556" s="829"/>
      <c r="P556" s="970">
        <f t="shared" si="29"/>
        <v>2767.4</v>
      </c>
      <c r="Q556" s="836"/>
      <c r="R556" s="836"/>
      <c r="S556" s="836"/>
      <c r="T556" s="836"/>
      <c r="U556" s="836"/>
    </row>
    <row r="557">
      <c r="A557" s="836"/>
      <c r="B557" s="828" t="s">
        <v>2245</v>
      </c>
      <c r="C557" s="828" t="s">
        <v>73</v>
      </c>
      <c r="D557" s="843"/>
      <c r="E557" s="845"/>
      <c r="F557" s="844">
        <v>0.4</v>
      </c>
      <c r="G557" s="842">
        <v>3117.5</v>
      </c>
      <c r="H557" s="842">
        <v>100.0</v>
      </c>
      <c r="I557" s="842">
        <v>50.0</v>
      </c>
      <c r="J557" s="843"/>
      <c r="K557" s="843"/>
      <c r="L557" s="842">
        <v>3267.5</v>
      </c>
      <c r="M557" s="829"/>
      <c r="N557" s="829"/>
      <c r="O557" s="829"/>
      <c r="P557" s="970">
        <f t="shared" si="29"/>
        <v>2767.8</v>
      </c>
      <c r="Q557" s="836"/>
      <c r="R557" s="836"/>
      <c r="S557" s="836"/>
      <c r="T557" s="836"/>
      <c r="U557" s="836"/>
    </row>
    <row r="558">
      <c r="A558" s="827">
        <v>41744.0</v>
      </c>
      <c r="B558" s="828" t="s">
        <v>73</v>
      </c>
      <c r="C558" s="828" t="s">
        <v>524</v>
      </c>
      <c r="D558" s="828" t="s">
        <v>1225</v>
      </c>
      <c r="E558" s="829"/>
      <c r="F558" s="830">
        <v>0.2</v>
      </c>
      <c r="G558" s="836"/>
      <c r="H558" s="836"/>
      <c r="I558" s="836"/>
      <c r="J558" s="836"/>
      <c r="K558" s="836"/>
      <c r="L558" s="836"/>
      <c r="M558" s="832" t="s">
        <v>1219</v>
      </c>
      <c r="N558" s="969"/>
      <c r="O558" s="830">
        <v>4.0</v>
      </c>
      <c r="P558" s="970">
        <f t="shared" si="29"/>
        <v>2768</v>
      </c>
      <c r="Q558" s="836"/>
      <c r="R558" s="836"/>
      <c r="S558" s="836"/>
      <c r="T558" s="836"/>
      <c r="U558" s="836"/>
    </row>
    <row r="559">
      <c r="A559" s="836"/>
      <c r="B559" s="828" t="s">
        <v>524</v>
      </c>
      <c r="C559" s="828" t="s">
        <v>727</v>
      </c>
      <c r="D559" s="828" t="s">
        <v>1395</v>
      </c>
      <c r="E559" s="829"/>
      <c r="F559" s="830">
        <v>1.8</v>
      </c>
      <c r="G559" s="836"/>
      <c r="H559" s="836"/>
      <c r="I559" s="836"/>
      <c r="J559" s="836"/>
      <c r="K559" s="836"/>
      <c r="L559" s="828" t="s">
        <v>2249</v>
      </c>
      <c r="M559" s="829"/>
      <c r="N559" s="829"/>
      <c r="O559" s="829"/>
      <c r="P559" s="970">
        <f t="shared" si="29"/>
        <v>2769.8</v>
      </c>
      <c r="Q559" s="836"/>
      <c r="R559" s="836"/>
      <c r="S559" s="836"/>
      <c r="T559" s="836"/>
      <c r="U559" s="836"/>
    </row>
    <row r="560">
      <c r="A560" s="836"/>
      <c r="B560" s="828" t="s">
        <v>727</v>
      </c>
      <c r="C560" s="828" t="s">
        <v>73</v>
      </c>
      <c r="D560" s="836"/>
      <c r="E560" s="829"/>
      <c r="F560" s="830">
        <v>1.3</v>
      </c>
      <c r="G560" s="828">
        <v>2610.0</v>
      </c>
      <c r="H560" s="836"/>
      <c r="I560" s="836"/>
      <c r="J560" s="828">
        <v>47.0</v>
      </c>
      <c r="K560" s="836"/>
      <c r="L560" s="373">
        <v>2657.0</v>
      </c>
      <c r="M560" s="829"/>
      <c r="N560" s="829"/>
      <c r="O560" s="829"/>
      <c r="P560" s="970">
        <f t="shared" si="29"/>
        <v>2771.1</v>
      </c>
      <c r="Q560" s="836"/>
      <c r="R560" s="836"/>
      <c r="S560" s="836"/>
      <c r="T560" s="836"/>
      <c r="U560" s="836"/>
    </row>
    <row r="561">
      <c r="A561" s="827">
        <v>41747.0</v>
      </c>
      <c r="B561" s="828" t="s">
        <v>73</v>
      </c>
      <c r="C561" s="828" t="s">
        <v>565</v>
      </c>
      <c r="D561" s="842" t="s">
        <v>1225</v>
      </c>
      <c r="E561" s="845"/>
      <c r="F561" s="844">
        <v>0.2</v>
      </c>
      <c r="G561" s="843"/>
      <c r="H561" s="843"/>
      <c r="I561" s="843"/>
      <c r="J561" s="843"/>
      <c r="K561" s="843"/>
      <c r="L561" s="843"/>
      <c r="M561" s="832" t="s">
        <v>1219</v>
      </c>
      <c r="N561" s="969"/>
      <c r="O561" s="830">
        <v>5.0</v>
      </c>
      <c r="P561" s="970">
        <f t="shared" si="29"/>
        <v>2771.3</v>
      </c>
      <c r="Q561" s="836"/>
      <c r="R561" s="836"/>
      <c r="S561" s="836"/>
      <c r="T561" s="836"/>
      <c r="U561" s="836"/>
    </row>
    <row r="562">
      <c r="A562" s="836"/>
      <c r="B562" s="828" t="s">
        <v>565</v>
      </c>
      <c r="C562" s="828" t="s">
        <v>727</v>
      </c>
      <c r="D562" s="842" t="s">
        <v>1395</v>
      </c>
      <c r="E562" s="845"/>
      <c r="F562" s="844">
        <v>1.4</v>
      </c>
      <c r="G562" s="843"/>
      <c r="H562" s="843"/>
      <c r="I562" s="843"/>
      <c r="J562" s="843"/>
      <c r="K562" s="843"/>
      <c r="L562" s="842" t="s">
        <v>2250</v>
      </c>
      <c r="M562" s="829"/>
      <c r="N562" s="829"/>
      <c r="O562" s="829"/>
      <c r="P562" s="970">
        <f t="shared" si="29"/>
        <v>2772.7</v>
      </c>
      <c r="Q562" s="828">
        <v>86.0</v>
      </c>
      <c r="R562" s="828">
        <v>547.93</v>
      </c>
      <c r="S562" s="849">
        <f>R562/Q562</f>
        <v>6.37127907</v>
      </c>
      <c r="T562" s="837">
        <v>4.99</v>
      </c>
      <c r="U562" s="849">
        <f>(S562-T562)*Q562</f>
        <v>118.79</v>
      </c>
    </row>
    <row r="563">
      <c r="A563" s="836"/>
      <c r="B563" s="828" t="s">
        <v>727</v>
      </c>
      <c r="C563" s="828" t="s">
        <v>521</v>
      </c>
      <c r="D563" s="843"/>
      <c r="E563" s="845"/>
      <c r="F563" s="844">
        <v>1.5</v>
      </c>
      <c r="G563" s="842">
        <v>2392.5</v>
      </c>
      <c r="H563" s="842">
        <v>120.0</v>
      </c>
      <c r="I563" s="843"/>
      <c r="J563" s="842">
        <v>7.0</v>
      </c>
      <c r="K563" s="843"/>
      <c r="L563" s="842">
        <v>2519.5</v>
      </c>
      <c r="M563" s="829"/>
      <c r="N563" s="829"/>
      <c r="O563" s="829"/>
      <c r="P563" s="970">
        <f t="shared" si="29"/>
        <v>2774.2</v>
      </c>
      <c r="Q563" s="836"/>
      <c r="R563" s="836"/>
      <c r="S563" s="836"/>
      <c r="T563" s="836"/>
      <c r="U563" s="836"/>
    </row>
    <row r="564">
      <c r="A564" s="827">
        <v>41748.0</v>
      </c>
      <c r="B564" s="828" t="s">
        <v>521</v>
      </c>
      <c r="C564" s="828" t="s">
        <v>524</v>
      </c>
      <c r="D564" s="843"/>
      <c r="E564" s="845"/>
      <c r="F564" s="844">
        <v>0.8</v>
      </c>
      <c r="G564" s="843"/>
      <c r="H564" s="843"/>
      <c r="I564" s="843"/>
      <c r="J564" s="843"/>
      <c r="K564" s="843"/>
      <c r="L564" s="843"/>
      <c r="M564" s="832" t="s">
        <v>1219</v>
      </c>
      <c r="N564" s="969"/>
      <c r="O564" s="830">
        <v>6.0</v>
      </c>
      <c r="P564" s="970">
        <f t="shared" si="29"/>
        <v>2775</v>
      </c>
      <c r="Q564" s="836"/>
      <c r="R564" s="836"/>
      <c r="S564" s="836"/>
      <c r="T564" s="836"/>
      <c r="U564" s="836"/>
    </row>
    <row r="565">
      <c r="A565" s="836"/>
      <c r="B565" s="828" t="s">
        <v>524</v>
      </c>
      <c r="C565" s="828" t="s">
        <v>727</v>
      </c>
      <c r="D565" s="843"/>
      <c r="E565" s="845"/>
      <c r="F565" s="844">
        <v>1.6</v>
      </c>
      <c r="G565" s="843"/>
      <c r="H565" s="843"/>
      <c r="I565" s="843"/>
      <c r="J565" s="843"/>
      <c r="K565" s="843"/>
      <c r="L565" s="842" t="s">
        <v>2251</v>
      </c>
      <c r="M565" s="829"/>
      <c r="N565" s="829"/>
      <c r="O565" s="829"/>
      <c r="P565" s="970">
        <f t="shared" si="29"/>
        <v>2776.6</v>
      </c>
      <c r="Q565" s="828">
        <v>40.0</v>
      </c>
      <c r="R565" s="828">
        <v>305.8</v>
      </c>
      <c r="S565" s="849">
        <f>R565/Q565</f>
        <v>7.645</v>
      </c>
      <c r="T565" s="837">
        <v>4.99</v>
      </c>
      <c r="U565" s="849">
        <f>(S565-T565)*Q565</f>
        <v>106.2</v>
      </c>
    </row>
    <row r="566">
      <c r="A566" s="836"/>
      <c r="B566" s="828" t="s">
        <v>727</v>
      </c>
      <c r="C566" s="828" t="s">
        <v>73</v>
      </c>
      <c r="D566" s="843"/>
      <c r="E566" s="845"/>
      <c r="F566" s="844">
        <v>1.2</v>
      </c>
      <c r="G566" s="630">
        <v>2827.5</v>
      </c>
      <c r="H566" s="842">
        <v>105.0</v>
      </c>
      <c r="I566" s="843"/>
      <c r="J566" s="842">
        <v>47.0</v>
      </c>
      <c r="K566" s="843"/>
      <c r="L566" s="842">
        <v>2979.5</v>
      </c>
      <c r="M566" s="829"/>
      <c r="N566" s="829"/>
      <c r="O566" s="829"/>
      <c r="P566" s="970">
        <f t="shared" si="29"/>
        <v>2777.8</v>
      </c>
      <c r="Q566" s="836"/>
      <c r="R566" s="836"/>
      <c r="S566" s="836"/>
      <c r="T566" s="836"/>
      <c r="U566" s="836"/>
    </row>
    <row r="567">
      <c r="A567" s="827">
        <v>41749.0</v>
      </c>
      <c r="B567" s="828" t="s">
        <v>73</v>
      </c>
      <c r="C567" s="828" t="s">
        <v>524</v>
      </c>
      <c r="D567" s="676" t="s">
        <v>1233</v>
      </c>
      <c r="E567" s="829"/>
      <c r="F567" s="830">
        <v>0.3</v>
      </c>
      <c r="G567" s="836"/>
      <c r="H567" s="836"/>
      <c r="I567" s="836"/>
      <c r="J567" s="836"/>
      <c r="K567" s="836"/>
      <c r="L567" s="836"/>
      <c r="M567" s="988" t="s">
        <v>1233</v>
      </c>
      <c r="N567" s="988">
        <v>325.0</v>
      </c>
      <c r="O567" s="830" t="s">
        <v>2252</v>
      </c>
      <c r="P567" s="970">
        <f t="shared" si="29"/>
        <v>2778.1</v>
      </c>
      <c r="Q567" s="828">
        <v>10.0</v>
      </c>
      <c r="R567" s="828">
        <v>62.9</v>
      </c>
      <c r="S567" s="849">
        <f t="shared" ref="S567:S568" si="39">R567/Q567</f>
        <v>6.29</v>
      </c>
      <c r="T567" s="837">
        <v>4.99</v>
      </c>
      <c r="U567" s="849">
        <f t="shared" ref="U567:U568" si="40">(S567-T567)*Q567</f>
        <v>13</v>
      </c>
    </row>
    <row r="568">
      <c r="A568" s="836"/>
      <c r="B568" s="828" t="s">
        <v>524</v>
      </c>
      <c r="C568" s="828" t="s">
        <v>727</v>
      </c>
      <c r="D568" s="828" t="s">
        <v>1395</v>
      </c>
      <c r="E568" s="829"/>
      <c r="F568" s="830">
        <v>1.3</v>
      </c>
      <c r="G568" s="836"/>
      <c r="H568" s="836"/>
      <c r="I568" s="836"/>
      <c r="J568" s="836"/>
      <c r="K568" s="836"/>
      <c r="L568" s="828" t="s">
        <v>2253</v>
      </c>
      <c r="M568" s="829"/>
      <c r="N568" s="829"/>
      <c r="O568" s="829"/>
      <c r="P568" s="970">
        <f t="shared" si="29"/>
        <v>2779.4</v>
      </c>
      <c r="Q568" s="828">
        <v>10.0</v>
      </c>
      <c r="R568" s="828">
        <v>62.9</v>
      </c>
      <c r="S568" s="849">
        <f t="shared" si="39"/>
        <v>6.29</v>
      </c>
      <c r="T568" s="837">
        <v>4.99</v>
      </c>
      <c r="U568" s="849">
        <f t="shared" si="40"/>
        <v>13</v>
      </c>
    </row>
    <row r="569">
      <c r="A569" s="836"/>
      <c r="B569" s="828" t="s">
        <v>727</v>
      </c>
      <c r="C569" s="828" t="s">
        <v>73</v>
      </c>
      <c r="D569" s="836"/>
      <c r="E569" s="829"/>
      <c r="F569" s="830">
        <v>1.4</v>
      </c>
      <c r="G569" s="828">
        <v>2510.0</v>
      </c>
      <c r="H569" s="828">
        <v>30.0</v>
      </c>
      <c r="I569" s="836"/>
      <c r="J569" s="828">
        <v>7.0</v>
      </c>
      <c r="K569" s="836"/>
      <c r="L569" s="828">
        <v>2547.0</v>
      </c>
      <c r="M569" s="829"/>
      <c r="N569" s="829"/>
      <c r="O569" s="829"/>
      <c r="P569" s="970">
        <f t="shared" si="29"/>
        <v>2780.8</v>
      </c>
      <c r="Q569" s="836"/>
      <c r="R569" s="836"/>
      <c r="S569" s="836"/>
      <c r="T569" s="836"/>
      <c r="U569" s="836"/>
    </row>
    <row r="570">
      <c r="A570" s="966">
        <v>41749.0</v>
      </c>
      <c r="B570" s="676" t="s">
        <v>73</v>
      </c>
      <c r="C570" s="676" t="s">
        <v>524</v>
      </c>
      <c r="D570" s="630" t="s">
        <v>1222</v>
      </c>
      <c r="E570" s="631"/>
      <c r="F570" s="844">
        <v>0.3</v>
      </c>
      <c r="G570" s="631"/>
      <c r="H570" s="631"/>
      <c r="I570" s="631"/>
      <c r="J570" s="631"/>
      <c r="K570" s="631"/>
      <c r="L570" s="631"/>
      <c r="M570" s="846" t="s">
        <v>1222</v>
      </c>
      <c r="N570" s="847">
        <v>325.0</v>
      </c>
      <c r="O570" s="830" t="s">
        <v>2254</v>
      </c>
      <c r="P570" s="970">
        <f t="shared" si="29"/>
        <v>2781.1</v>
      </c>
      <c r="Q570" s="828">
        <v>80.0</v>
      </c>
      <c r="R570" s="828">
        <v>654.64</v>
      </c>
      <c r="S570" s="849">
        <f>R570/Q570</f>
        <v>8.183</v>
      </c>
      <c r="T570" s="837">
        <v>4.99</v>
      </c>
      <c r="U570" s="849">
        <f>(S570-T570)*Q570</f>
        <v>255.44</v>
      </c>
    </row>
    <row r="571">
      <c r="A571" s="242"/>
      <c r="B571" s="676" t="s">
        <v>524</v>
      </c>
      <c r="C571" s="676" t="s">
        <v>669</v>
      </c>
      <c r="D571" s="630" t="s">
        <v>736</v>
      </c>
      <c r="E571" s="631"/>
      <c r="F571" s="844">
        <v>2.3</v>
      </c>
      <c r="G571" s="631"/>
      <c r="H571" s="631"/>
      <c r="I571" s="631"/>
      <c r="J571" s="631"/>
      <c r="K571" s="631"/>
      <c r="L571" s="631"/>
      <c r="M571" s="829"/>
      <c r="N571" s="829"/>
      <c r="O571" s="829"/>
      <c r="P571" s="970">
        <f t="shared" si="29"/>
        <v>2783.4</v>
      </c>
      <c r="Q571" s="836"/>
      <c r="R571" s="836"/>
      <c r="S571" s="836"/>
      <c r="T571" s="836"/>
      <c r="U571" s="836"/>
    </row>
    <row r="572">
      <c r="A572" s="242"/>
      <c r="B572" s="676" t="s">
        <v>669</v>
      </c>
      <c r="C572" s="676" t="s">
        <v>524</v>
      </c>
      <c r="D572" s="631"/>
      <c r="E572" s="631"/>
      <c r="F572" s="844">
        <v>2.1</v>
      </c>
      <c r="G572" s="631"/>
      <c r="H572" s="631"/>
      <c r="I572" s="631"/>
      <c r="J572" s="631"/>
      <c r="K572" s="631"/>
      <c r="L572" s="630" t="s">
        <v>2255</v>
      </c>
      <c r="M572" s="829"/>
      <c r="N572" s="829"/>
      <c r="O572" s="829"/>
      <c r="P572" s="970">
        <f t="shared" si="29"/>
        <v>2785.5</v>
      </c>
      <c r="Q572" s="836"/>
      <c r="R572" s="836"/>
      <c r="S572" s="836"/>
      <c r="T572" s="836"/>
      <c r="U572" s="836"/>
    </row>
    <row r="573">
      <c r="A573" s="836"/>
      <c r="B573" s="828" t="s">
        <v>524</v>
      </c>
      <c r="C573" s="828" t="s">
        <v>73</v>
      </c>
      <c r="D573" s="843"/>
      <c r="E573" s="845"/>
      <c r="F573" s="844">
        <v>0.1</v>
      </c>
      <c r="G573" s="842">
        <v>3770.0</v>
      </c>
      <c r="H573" s="842">
        <v>260.0</v>
      </c>
      <c r="I573" s="842">
        <v>180.0</v>
      </c>
      <c r="J573" s="842">
        <v>200.0</v>
      </c>
      <c r="K573" s="843"/>
      <c r="L573" s="842">
        <v>4410.0</v>
      </c>
      <c r="M573" s="829"/>
      <c r="N573" s="829"/>
      <c r="O573" s="829"/>
      <c r="P573" s="970">
        <f t="shared" si="29"/>
        <v>2785.6</v>
      </c>
      <c r="Q573" s="836"/>
      <c r="R573" s="836"/>
      <c r="S573" s="836"/>
      <c r="T573" s="836"/>
      <c r="U573" s="836"/>
    </row>
    <row r="574">
      <c r="A574" s="827">
        <v>41751.0</v>
      </c>
      <c r="B574" s="828" t="s">
        <v>73</v>
      </c>
      <c r="C574" s="828" t="s">
        <v>197</v>
      </c>
      <c r="D574" s="828" t="s">
        <v>1225</v>
      </c>
      <c r="E574" s="830">
        <v>0.2</v>
      </c>
      <c r="F574" s="829"/>
      <c r="G574" s="836"/>
      <c r="H574" s="836"/>
      <c r="I574" s="836"/>
      <c r="J574" s="836"/>
      <c r="K574" s="836"/>
      <c r="L574" s="836"/>
      <c r="M574" s="829"/>
      <c r="N574" s="829"/>
      <c r="O574" s="829"/>
      <c r="P574" s="970">
        <f t="shared" si="29"/>
        <v>2785.8</v>
      </c>
      <c r="Q574" s="836"/>
      <c r="R574" s="836"/>
      <c r="S574" s="836"/>
      <c r="T574" s="836"/>
      <c r="U574" s="836"/>
    </row>
    <row r="575">
      <c r="A575" s="836"/>
      <c r="B575" s="828" t="s">
        <v>197</v>
      </c>
      <c r="C575" s="828" t="s">
        <v>197</v>
      </c>
      <c r="D575" s="828" t="s">
        <v>2256</v>
      </c>
      <c r="E575" s="830">
        <v>0.8</v>
      </c>
      <c r="F575" s="829"/>
      <c r="G575" s="836"/>
      <c r="H575" s="836"/>
      <c r="I575" s="836"/>
      <c r="J575" s="836"/>
      <c r="K575" s="836"/>
      <c r="L575" s="836"/>
      <c r="M575" s="829"/>
      <c r="N575" s="829"/>
      <c r="O575" s="829"/>
      <c r="P575" s="970">
        <f t="shared" si="29"/>
        <v>2786.6</v>
      </c>
      <c r="Q575" s="836"/>
      <c r="R575" s="836"/>
      <c r="S575" s="836"/>
      <c r="T575" s="836"/>
      <c r="U575" s="836"/>
    </row>
    <row r="576">
      <c r="A576" s="836"/>
      <c r="B576" s="828" t="s">
        <v>197</v>
      </c>
      <c r="C576" s="828" t="s">
        <v>73</v>
      </c>
      <c r="D576" s="836"/>
      <c r="E576" s="830">
        <v>0.2</v>
      </c>
      <c r="F576" s="829"/>
      <c r="G576" s="836"/>
      <c r="H576" s="836"/>
      <c r="I576" s="836"/>
      <c r="J576" s="836"/>
      <c r="K576" s="836"/>
      <c r="L576" s="836"/>
      <c r="M576" s="829"/>
      <c r="N576" s="829"/>
      <c r="O576" s="829"/>
      <c r="P576" s="970">
        <f t="shared" si="29"/>
        <v>2786.8</v>
      </c>
      <c r="Q576" s="836"/>
      <c r="R576" s="836"/>
      <c r="S576" s="836"/>
      <c r="T576" s="836"/>
      <c r="U576" s="836"/>
    </row>
    <row r="577">
      <c r="A577" s="827">
        <v>41752.0</v>
      </c>
      <c r="B577" s="828" t="s">
        <v>73</v>
      </c>
      <c r="C577" s="828" t="s">
        <v>197</v>
      </c>
      <c r="D577" s="842" t="s">
        <v>2257</v>
      </c>
      <c r="E577" s="845"/>
      <c r="F577" s="844">
        <v>0.2</v>
      </c>
      <c r="G577" s="843"/>
      <c r="H577" s="843"/>
      <c r="I577" s="843"/>
      <c r="J577" s="843"/>
      <c r="K577" s="843"/>
      <c r="L577" s="843"/>
      <c r="M577" s="832" t="s">
        <v>1219</v>
      </c>
      <c r="N577" s="969"/>
      <c r="O577" s="830">
        <v>7.0</v>
      </c>
      <c r="P577" s="970">
        <f t="shared" si="29"/>
        <v>2787</v>
      </c>
      <c r="Q577" s="836"/>
      <c r="R577" s="836"/>
      <c r="S577" s="836"/>
      <c r="T577" s="855">
        <v>5.49</v>
      </c>
      <c r="U577" s="836"/>
    </row>
    <row r="578">
      <c r="A578" s="836"/>
      <c r="B578" s="828" t="s">
        <v>197</v>
      </c>
      <c r="C578" s="828" t="s">
        <v>630</v>
      </c>
      <c r="D578" s="842" t="s">
        <v>1327</v>
      </c>
      <c r="E578" s="845"/>
      <c r="F578" s="844">
        <v>1.6</v>
      </c>
      <c r="G578" s="843"/>
      <c r="H578" s="843"/>
      <c r="I578" s="843"/>
      <c r="J578" s="843"/>
      <c r="K578" s="843"/>
      <c r="L578" s="843"/>
      <c r="M578" s="829"/>
      <c r="N578" s="829"/>
      <c r="O578" s="829"/>
      <c r="P578" s="970">
        <f t="shared" si="29"/>
        <v>2788.6</v>
      </c>
      <c r="Q578" s="836"/>
      <c r="R578" s="836"/>
      <c r="S578" s="836"/>
      <c r="T578" s="836"/>
      <c r="U578" s="836"/>
    </row>
    <row r="579">
      <c r="A579" s="836"/>
      <c r="B579" s="828" t="s">
        <v>630</v>
      </c>
      <c r="C579" s="828" t="s">
        <v>197</v>
      </c>
      <c r="D579" s="843"/>
      <c r="E579" s="845"/>
      <c r="F579" s="844">
        <v>1.5</v>
      </c>
      <c r="G579" s="843"/>
      <c r="H579" s="843"/>
      <c r="I579" s="843"/>
      <c r="J579" s="843"/>
      <c r="K579" s="843"/>
      <c r="L579" s="842" t="s">
        <v>2258</v>
      </c>
      <c r="M579" s="829"/>
      <c r="N579" s="829"/>
      <c r="O579" s="829"/>
      <c r="P579" s="970">
        <f t="shared" si="29"/>
        <v>2790.1</v>
      </c>
      <c r="Q579" s="836"/>
      <c r="R579" s="836"/>
      <c r="S579" s="836"/>
      <c r="T579" s="836"/>
      <c r="U579" s="836"/>
    </row>
    <row r="580">
      <c r="A580" s="836"/>
      <c r="B580" s="828" t="s">
        <v>197</v>
      </c>
      <c r="C580" s="828" t="s">
        <v>73</v>
      </c>
      <c r="D580" s="843"/>
      <c r="E580" s="845"/>
      <c r="F580" s="844">
        <v>0.1</v>
      </c>
      <c r="G580" s="842">
        <v>2682.5</v>
      </c>
      <c r="H580" s="843"/>
      <c r="I580" s="843"/>
      <c r="J580" s="842" t="s">
        <v>1242</v>
      </c>
      <c r="K580" s="843"/>
      <c r="L580" s="842">
        <v>2682.5</v>
      </c>
      <c r="M580" s="829"/>
      <c r="N580" s="829"/>
      <c r="O580" s="829"/>
      <c r="P580" s="970">
        <f t="shared" si="29"/>
        <v>2790.2</v>
      </c>
      <c r="Q580" s="836"/>
      <c r="R580" s="836"/>
      <c r="S580" s="836"/>
      <c r="T580" s="836"/>
      <c r="U580" s="836"/>
    </row>
    <row r="581">
      <c r="A581" s="827">
        <v>41753.0</v>
      </c>
      <c r="B581" s="828" t="s">
        <v>73</v>
      </c>
      <c r="C581" s="828" t="s">
        <v>197</v>
      </c>
      <c r="D581" s="828" t="s">
        <v>1222</v>
      </c>
      <c r="E581" s="829"/>
      <c r="F581" s="830">
        <v>0.2</v>
      </c>
      <c r="G581" s="836"/>
      <c r="H581" s="836"/>
      <c r="I581" s="836"/>
      <c r="J581" s="836"/>
      <c r="K581" s="836"/>
      <c r="L581" s="836"/>
      <c r="M581" s="846" t="s">
        <v>1222</v>
      </c>
      <c r="N581" s="847">
        <v>325.0</v>
      </c>
      <c r="O581" s="830" t="s">
        <v>2259</v>
      </c>
      <c r="P581" s="970">
        <f t="shared" si="29"/>
        <v>2790.4</v>
      </c>
      <c r="Q581" s="836"/>
      <c r="R581" s="836"/>
      <c r="S581" s="836"/>
      <c r="T581" s="836"/>
      <c r="U581" s="836"/>
    </row>
    <row r="582">
      <c r="A582" s="242"/>
      <c r="B582" s="828" t="s">
        <v>197</v>
      </c>
      <c r="C582" s="828" t="s">
        <v>630</v>
      </c>
      <c r="D582" s="828" t="s">
        <v>1327</v>
      </c>
      <c r="E582" s="829"/>
      <c r="F582" s="830">
        <v>1.5</v>
      </c>
      <c r="G582" s="836"/>
      <c r="H582" s="836"/>
      <c r="I582" s="836"/>
      <c r="J582" s="836"/>
      <c r="K582" s="836"/>
      <c r="L582" s="836"/>
      <c r="M582" s="829"/>
      <c r="N582" s="829"/>
      <c r="O582" s="829"/>
      <c r="P582" s="970">
        <f t="shared" si="29"/>
        <v>2791.9</v>
      </c>
      <c r="Q582" s="836"/>
      <c r="R582" s="836"/>
      <c r="S582" s="836"/>
      <c r="T582" s="836"/>
      <c r="U582" s="836"/>
    </row>
    <row r="583">
      <c r="A583" s="836"/>
      <c r="B583" s="828" t="s">
        <v>630</v>
      </c>
      <c r="C583" s="828" t="s">
        <v>197</v>
      </c>
      <c r="D583" s="836"/>
      <c r="E583" s="829"/>
      <c r="F583" s="830">
        <v>1.6</v>
      </c>
      <c r="G583" s="836"/>
      <c r="H583" s="836"/>
      <c r="I583" s="836"/>
      <c r="J583" s="836"/>
      <c r="K583" s="836"/>
      <c r="L583" s="828" t="s">
        <v>2260</v>
      </c>
      <c r="M583" s="829"/>
      <c r="N583" s="829"/>
      <c r="O583" s="829"/>
      <c r="P583" s="970">
        <f t="shared" si="29"/>
        <v>2793.5</v>
      </c>
      <c r="Q583" s="836"/>
      <c r="R583" s="836"/>
      <c r="S583" s="836"/>
      <c r="T583" s="836"/>
      <c r="U583" s="836"/>
    </row>
    <row r="584">
      <c r="A584" s="836"/>
      <c r="B584" s="828" t="s">
        <v>197</v>
      </c>
      <c r="C584" s="828" t="s">
        <v>517</v>
      </c>
      <c r="D584" s="836"/>
      <c r="E584" s="829"/>
      <c r="F584" s="830">
        <v>0.3</v>
      </c>
      <c r="G584" s="828">
        <v>2755.0</v>
      </c>
      <c r="H584" s="836"/>
      <c r="I584" s="836"/>
      <c r="J584" s="836"/>
      <c r="K584" s="836"/>
      <c r="L584" s="828">
        <v>2755.0</v>
      </c>
      <c r="M584" s="829"/>
      <c r="N584" s="829"/>
      <c r="O584" s="829"/>
      <c r="P584" s="970">
        <f t="shared" si="29"/>
        <v>2793.8</v>
      </c>
      <c r="Q584" s="836"/>
      <c r="R584" s="836"/>
      <c r="S584" s="836"/>
      <c r="T584" s="836"/>
      <c r="U584" s="836"/>
    </row>
    <row r="585">
      <c r="A585" s="851" t="s">
        <v>1244</v>
      </c>
      <c r="B585" s="836"/>
      <c r="C585" s="836"/>
      <c r="D585" s="991"/>
      <c r="E585" s="992"/>
      <c r="F585" s="992"/>
      <c r="G585" s="991"/>
      <c r="H585" s="991"/>
      <c r="I585" s="991"/>
      <c r="J585" s="991"/>
      <c r="K585" s="991"/>
      <c r="L585" s="991"/>
      <c r="M585" s="992"/>
      <c r="N585" s="992"/>
      <c r="O585" s="829"/>
      <c r="P585" s="970">
        <f t="shared" si="29"/>
        <v>2793.8</v>
      </c>
      <c r="Q585" s="836"/>
      <c r="R585" s="836"/>
      <c r="S585" s="836"/>
      <c r="T585" s="836"/>
      <c r="U585" s="836"/>
    </row>
    <row r="586">
      <c r="A586" s="827">
        <v>41755.0</v>
      </c>
      <c r="B586" s="828" t="s">
        <v>517</v>
      </c>
      <c r="C586" s="828" t="s">
        <v>73</v>
      </c>
      <c r="D586" s="837" t="s">
        <v>2261</v>
      </c>
      <c r="E586" s="878">
        <v>0.2</v>
      </c>
      <c r="F586" s="839"/>
      <c r="G586" s="831"/>
      <c r="H586" s="831"/>
      <c r="I586" s="831"/>
      <c r="J586" s="831"/>
      <c r="K586" s="831"/>
      <c r="L586" s="831"/>
      <c r="N586" s="839"/>
      <c r="O586" s="829"/>
      <c r="P586" s="970">
        <f t="shared" si="29"/>
        <v>2794</v>
      </c>
      <c r="Q586" s="836"/>
      <c r="R586" s="836"/>
      <c r="S586" s="836"/>
      <c r="T586" s="836"/>
      <c r="U586" s="836"/>
    </row>
    <row r="587">
      <c r="A587" s="827">
        <v>41758.0</v>
      </c>
      <c r="B587" s="828" t="s">
        <v>73</v>
      </c>
      <c r="C587" s="828" t="s">
        <v>197</v>
      </c>
      <c r="D587" s="842" t="s">
        <v>1225</v>
      </c>
      <c r="E587" s="845"/>
      <c r="F587" s="844">
        <v>0.4</v>
      </c>
      <c r="G587" s="843"/>
      <c r="H587" s="843"/>
      <c r="I587" s="843"/>
      <c r="J587" s="843"/>
      <c r="K587" s="843"/>
      <c r="L587" s="843"/>
      <c r="M587" s="832" t="s">
        <v>1219</v>
      </c>
      <c r="N587" s="969"/>
      <c r="O587" s="830">
        <v>8.0</v>
      </c>
      <c r="P587" s="970">
        <f t="shared" si="29"/>
        <v>2794.4</v>
      </c>
      <c r="Q587" s="836"/>
      <c r="R587" s="836"/>
      <c r="S587" s="836"/>
      <c r="T587" s="836"/>
      <c r="U587" s="836"/>
    </row>
    <row r="588">
      <c r="A588" s="836"/>
      <c r="B588" s="828" t="s">
        <v>197</v>
      </c>
      <c r="C588" s="828" t="s">
        <v>727</v>
      </c>
      <c r="D588" s="842" t="s">
        <v>1334</v>
      </c>
      <c r="E588" s="845"/>
      <c r="F588" s="844">
        <v>1.2</v>
      </c>
      <c r="G588" s="843"/>
      <c r="H588" s="843"/>
      <c r="I588" s="843"/>
      <c r="J588" s="842">
        <v>47.0</v>
      </c>
      <c r="K588" s="843"/>
      <c r="L588" s="842" t="s">
        <v>2262</v>
      </c>
      <c r="M588" s="829"/>
      <c r="N588" s="829"/>
      <c r="O588" s="829"/>
      <c r="P588" s="970">
        <f t="shared" si="29"/>
        <v>2795.6</v>
      </c>
      <c r="Q588" s="836"/>
      <c r="R588" s="836"/>
      <c r="S588" s="836"/>
      <c r="T588" s="836"/>
      <c r="U588" s="836"/>
    </row>
    <row r="589">
      <c r="A589" s="836"/>
      <c r="B589" s="828" t="s">
        <v>727</v>
      </c>
      <c r="C589" s="828" t="s">
        <v>73</v>
      </c>
      <c r="D589" s="843"/>
      <c r="E589" s="845"/>
      <c r="F589" s="844">
        <v>1.8</v>
      </c>
      <c r="G589" s="842">
        <v>2610.0</v>
      </c>
      <c r="H589" s="843"/>
      <c r="I589" s="843"/>
      <c r="J589" s="843"/>
      <c r="K589" s="843"/>
      <c r="L589" s="842">
        <v>2657.0</v>
      </c>
      <c r="M589" s="829"/>
      <c r="N589" s="829"/>
      <c r="O589" s="829"/>
      <c r="P589" s="970">
        <f t="shared" si="29"/>
        <v>2797.4</v>
      </c>
      <c r="Q589" s="836"/>
      <c r="R589" s="836"/>
      <c r="S589" s="836"/>
      <c r="T589" s="836"/>
      <c r="U589" s="836"/>
    </row>
    <row r="590">
      <c r="A590" s="827">
        <v>41759.0</v>
      </c>
      <c r="B590" s="828" t="s">
        <v>73</v>
      </c>
      <c r="C590" s="828" t="s">
        <v>197</v>
      </c>
      <c r="D590" s="828" t="s">
        <v>1222</v>
      </c>
      <c r="E590" s="829"/>
      <c r="F590" s="830">
        <v>0.2</v>
      </c>
      <c r="G590" s="836"/>
      <c r="H590" s="836"/>
      <c r="I590" s="836"/>
      <c r="J590" s="836"/>
      <c r="K590" s="836"/>
      <c r="L590" s="836"/>
      <c r="M590" s="846" t="s">
        <v>1222</v>
      </c>
      <c r="N590" s="847">
        <v>325.0</v>
      </c>
      <c r="O590" s="830" t="s">
        <v>2263</v>
      </c>
      <c r="P590" s="970">
        <f t="shared" si="29"/>
        <v>2797.6</v>
      </c>
      <c r="Q590" s="836"/>
      <c r="R590" s="836"/>
      <c r="S590" s="836"/>
      <c r="T590" s="836"/>
      <c r="U590" s="836"/>
    </row>
    <row r="591">
      <c r="A591" s="836"/>
      <c r="B591" s="828" t="s">
        <v>197</v>
      </c>
      <c r="C591" s="828" t="s">
        <v>630</v>
      </c>
      <c r="D591" s="828" t="s">
        <v>2264</v>
      </c>
      <c r="E591" s="829"/>
      <c r="F591" s="830">
        <v>1.6</v>
      </c>
      <c r="G591" s="836"/>
      <c r="H591" s="836"/>
      <c r="I591" s="836"/>
      <c r="J591" s="836"/>
      <c r="K591" s="836"/>
      <c r="L591" s="836"/>
      <c r="M591" s="829"/>
      <c r="N591" s="829"/>
      <c r="O591" s="829"/>
      <c r="P591" s="970">
        <f t="shared" si="29"/>
        <v>2799.2</v>
      </c>
      <c r="Q591" s="836"/>
      <c r="R591" s="836"/>
      <c r="S591" s="836"/>
      <c r="T591" s="836"/>
      <c r="U591" s="836"/>
    </row>
    <row r="592">
      <c r="A592" s="836"/>
      <c r="B592" s="828" t="s">
        <v>630</v>
      </c>
      <c r="C592" s="828" t="s">
        <v>197</v>
      </c>
      <c r="D592" s="836"/>
      <c r="E592" s="829"/>
      <c r="F592" s="830">
        <v>1.5</v>
      </c>
      <c r="G592" s="836"/>
      <c r="H592" s="836"/>
      <c r="I592" s="836"/>
      <c r="J592" s="836"/>
      <c r="K592" s="836"/>
      <c r="L592" s="828" t="s">
        <v>2265</v>
      </c>
      <c r="M592" s="829"/>
      <c r="N592" s="829"/>
      <c r="O592" s="829"/>
      <c r="P592" s="970">
        <f t="shared" si="29"/>
        <v>2800.7</v>
      </c>
      <c r="Q592" s="836"/>
      <c r="R592" s="836"/>
      <c r="S592" s="836"/>
      <c r="T592" s="836"/>
      <c r="U592" s="836"/>
    </row>
    <row r="593">
      <c r="A593" s="836"/>
      <c r="B593" s="828" t="s">
        <v>197</v>
      </c>
      <c r="C593" s="828" t="s">
        <v>73</v>
      </c>
      <c r="D593" s="836"/>
      <c r="E593" s="829"/>
      <c r="F593" s="830">
        <v>0.2</v>
      </c>
      <c r="G593" s="828">
        <v>2682.5</v>
      </c>
      <c r="H593" s="836"/>
      <c r="I593" s="836"/>
      <c r="J593" s="836"/>
      <c r="K593" s="836"/>
      <c r="L593" s="828">
        <v>2682.5</v>
      </c>
      <c r="M593" s="829"/>
      <c r="N593" s="829"/>
      <c r="O593" s="829"/>
      <c r="P593" s="970">
        <f t="shared" si="29"/>
        <v>2800.9</v>
      </c>
      <c r="Q593" s="836"/>
      <c r="R593" s="836"/>
      <c r="S593" s="836"/>
      <c r="T593" s="836"/>
      <c r="U593" s="836"/>
    </row>
    <row r="594">
      <c r="A594" s="851" t="s">
        <v>1319</v>
      </c>
      <c r="B594" s="836"/>
      <c r="C594" s="836"/>
      <c r="D594" s="990">
        <v>88.4</v>
      </c>
      <c r="E594" s="860"/>
      <c r="F594" s="862"/>
      <c r="G594" s="862"/>
      <c r="H594" s="860"/>
      <c r="I594" s="860"/>
      <c r="J594" s="860"/>
      <c r="K594" s="860"/>
      <c r="L594" s="860"/>
      <c r="M594" s="860"/>
      <c r="N594" s="829"/>
      <c r="O594" s="829"/>
      <c r="P594" s="970">
        <f t="shared" si="29"/>
        <v>2800.9</v>
      </c>
      <c r="Q594" s="836"/>
      <c r="R594" s="836"/>
      <c r="S594" s="836"/>
      <c r="T594" s="836"/>
      <c r="U594" s="836"/>
    </row>
    <row r="595">
      <c r="A595" s="827">
        <v>41760.0</v>
      </c>
      <c r="B595" s="828" t="s">
        <v>73</v>
      </c>
      <c r="C595" s="828" t="s">
        <v>197</v>
      </c>
      <c r="D595" s="828" t="s">
        <v>1225</v>
      </c>
      <c r="E595" s="829"/>
      <c r="F595" s="830">
        <v>0.2</v>
      </c>
      <c r="G595" s="836"/>
      <c r="H595" s="836"/>
      <c r="I595" s="836"/>
      <c r="J595" s="836"/>
      <c r="K595" s="836"/>
      <c r="L595" s="836"/>
      <c r="M595" s="829"/>
      <c r="N595" s="829"/>
      <c r="O595" s="829"/>
      <c r="P595" s="970">
        <f t="shared" si="29"/>
        <v>2801.1</v>
      </c>
      <c r="Q595" s="836"/>
      <c r="R595" s="836"/>
      <c r="S595" s="836"/>
      <c r="T595" s="836"/>
      <c r="U595" s="836"/>
    </row>
    <row r="596">
      <c r="A596" s="836"/>
      <c r="B596" s="828" t="s">
        <v>197</v>
      </c>
      <c r="C596" s="828" t="s">
        <v>763</v>
      </c>
      <c r="D596" s="828" t="s">
        <v>2266</v>
      </c>
      <c r="E596" s="829"/>
      <c r="F596" s="830">
        <v>1.0</v>
      </c>
      <c r="G596" s="836"/>
      <c r="H596" s="836"/>
      <c r="I596" s="836"/>
      <c r="J596" s="836"/>
      <c r="K596" s="836"/>
      <c r="L596" s="836"/>
      <c r="M596" s="829"/>
      <c r="N596" s="829"/>
      <c r="O596" s="829"/>
      <c r="P596" s="970">
        <f t="shared" si="29"/>
        <v>2802.1</v>
      </c>
      <c r="Q596" s="828">
        <v>20.0</v>
      </c>
      <c r="R596" s="828">
        <v>151.2</v>
      </c>
      <c r="S596" s="849">
        <f>R596/Q596</f>
        <v>7.56</v>
      </c>
      <c r="T596" s="855">
        <v>5.49</v>
      </c>
      <c r="U596" s="849">
        <f>(S596-T596)*Q596</f>
        <v>41.4</v>
      </c>
    </row>
    <row r="597">
      <c r="A597" s="836"/>
      <c r="B597" s="828" t="s">
        <v>763</v>
      </c>
      <c r="C597" s="828" t="s">
        <v>197</v>
      </c>
      <c r="D597" s="836"/>
      <c r="E597" s="829"/>
      <c r="F597" s="830">
        <v>0.7</v>
      </c>
      <c r="G597" s="836"/>
      <c r="H597" s="836"/>
      <c r="I597" s="836"/>
      <c r="J597" s="836"/>
      <c r="K597" s="836"/>
      <c r="L597" s="828" t="s">
        <v>2267</v>
      </c>
      <c r="M597" s="829"/>
      <c r="N597" s="829"/>
      <c r="O597" s="829"/>
      <c r="P597" s="970">
        <f t="shared" si="29"/>
        <v>2802.8</v>
      </c>
      <c r="Q597" s="836"/>
      <c r="R597" s="836"/>
      <c r="S597" s="836"/>
      <c r="T597" s="836"/>
      <c r="U597" s="836"/>
    </row>
    <row r="598">
      <c r="A598" s="836"/>
      <c r="B598" s="828" t="s">
        <v>197</v>
      </c>
      <c r="C598" s="828" t="s">
        <v>73</v>
      </c>
      <c r="D598" s="836"/>
      <c r="E598" s="829"/>
      <c r="F598" s="830">
        <v>0.1</v>
      </c>
      <c r="G598" s="828">
        <v>1500.0</v>
      </c>
      <c r="H598" s="828">
        <v>40.0</v>
      </c>
      <c r="I598" s="828">
        <v>110.0</v>
      </c>
      <c r="J598" s="836"/>
      <c r="K598" s="836"/>
      <c r="L598" s="828">
        <v>1650.0</v>
      </c>
      <c r="M598" s="829"/>
      <c r="N598" s="829"/>
      <c r="O598" s="829"/>
      <c r="P598" s="970">
        <f t="shared" si="29"/>
        <v>2802.9</v>
      </c>
      <c r="Q598" s="836"/>
      <c r="R598" s="836"/>
      <c r="S598" s="836"/>
      <c r="T598" s="836"/>
      <c r="U598" s="836"/>
    </row>
    <row r="599">
      <c r="A599" s="827">
        <v>41760.0</v>
      </c>
      <c r="B599" s="828" t="s">
        <v>73</v>
      </c>
      <c r="C599" s="828" t="s">
        <v>630</v>
      </c>
      <c r="D599" s="842" t="s">
        <v>1222</v>
      </c>
      <c r="E599" s="845"/>
      <c r="F599" s="844">
        <v>1.7</v>
      </c>
      <c r="G599" s="843"/>
      <c r="H599" s="843"/>
      <c r="I599" s="843"/>
      <c r="J599" s="843"/>
      <c r="K599" s="843"/>
      <c r="L599" s="843"/>
      <c r="M599" s="846" t="s">
        <v>1222</v>
      </c>
      <c r="N599" s="847">
        <v>325.0</v>
      </c>
      <c r="O599" s="830" t="s">
        <v>2268</v>
      </c>
      <c r="P599" s="970">
        <f t="shared" si="29"/>
        <v>2804.6</v>
      </c>
      <c r="Q599" s="836"/>
      <c r="R599" s="836"/>
      <c r="S599" s="836"/>
      <c r="T599" s="836"/>
      <c r="U599" s="836"/>
    </row>
    <row r="600">
      <c r="A600" s="836"/>
      <c r="B600" s="828" t="s">
        <v>630</v>
      </c>
      <c r="C600" s="828" t="s">
        <v>197</v>
      </c>
      <c r="D600" s="842" t="s">
        <v>1327</v>
      </c>
      <c r="E600" s="845"/>
      <c r="F600" s="844">
        <v>1.4</v>
      </c>
      <c r="G600" s="843"/>
      <c r="H600" s="843"/>
      <c r="I600" s="843"/>
      <c r="J600" s="843"/>
      <c r="K600" s="843"/>
      <c r="L600" s="842" t="s">
        <v>2269</v>
      </c>
      <c r="M600" s="829"/>
      <c r="N600" s="829"/>
      <c r="O600" s="829"/>
      <c r="P600" s="970">
        <f t="shared" si="29"/>
        <v>2806</v>
      </c>
      <c r="Q600" s="836"/>
      <c r="R600" s="836"/>
      <c r="S600" s="836"/>
      <c r="T600" s="836"/>
      <c r="U600" s="836"/>
    </row>
    <row r="601">
      <c r="A601" s="836"/>
      <c r="B601" s="828" t="s">
        <v>197</v>
      </c>
      <c r="C601" s="828" t="s">
        <v>73</v>
      </c>
      <c r="D601" s="843"/>
      <c r="E601" s="845"/>
      <c r="F601" s="844">
        <v>0.1</v>
      </c>
      <c r="G601" s="842">
        <v>2537.5</v>
      </c>
      <c r="H601" s="843"/>
      <c r="I601" s="843"/>
      <c r="J601" s="843"/>
      <c r="K601" s="843"/>
      <c r="L601" s="842">
        <v>2537.5</v>
      </c>
      <c r="M601" s="829"/>
      <c r="N601" s="829"/>
      <c r="O601" s="829"/>
      <c r="P601" s="970">
        <f t="shared" si="29"/>
        <v>2806.1</v>
      </c>
      <c r="Q601" s="836"/>
      <c r="R601" s="836"/>
      <c r="S601" s="836"/>
      <c r="T601" s="836"/>
      <c r="U601" s="836"/>
    </row>
    <row r="602">
      <c r="A602" s="827">
        <v>41761.0</v>
      </c>
      <c r="B602" s="828" t="s">
        <v>73</v>
      </c>
      <c r="C602" s="828" t="s">
        <v>197</v>
      </c>
      <c r="D602" s="828" t="s">
        <v>2143</v>
      </c>
      <c r="E602" s="829"/>
      <c r="F602" s="830">
        <v>0.2</v>
      </c>
      <c r="G602" s="836"/>
      <c r="H602" s="836"/>
      <c r="I602" s="836"/>
      <c r="J602" s="836"/>
      <c r="K602" s="836"/>
      <c r="L602" s="828" t="s">
        <v>2270</v>
      </c>
      <c r="M602" s="846" t="s">
        <v>1222</v>
      </c>
      <c r="N602" s="847">
        <v>325.0</v>
      </c>
      <c r="O602" s="830" t="s">
        <v>2271</v>
      </c>
      <c r="P602" s="970">
        <f t="shared" si="29"/>
        <v>2806.3</v>
      </c>
      <c r="Q602" s="836"/>
      <c r="R602" s="836"/>
      <c r="S602" s="836"/>
      <c r="T602" s="836"/>
      <c r="U602" s="836"/>
    </row>
    <row r="603">
      <c r="A603" s="836"/>
      <c r="B603" s="828" t="s">
        <v>197</v>
      </c>
      <c r="C603" s="828" t="s">
        <v>727</v>
      </c>
      <c r="D603" s="836"/>
      <c r="E603" s="829"/>
      <c r="F603" s="830">
        <v>1.4</v>
      </c>
      <c r="G603" s="828">
        <v>2610.0</v>
      </c>
      <c r="H603" s="828">
        <v>10.0</v>
      </c>
      <c r="I603" s="836"/>
      <c r="J603" s="828">
        <v>7.0</v>
      </c>
      <c r="K603" s="836"/>
      <c r="L603" s="828">
        <v>2627.0</v>
      </c>
      <c r="M603" s="829"/>
      <c r="N603" s="829"/>
      <c r="O603" s="829"/>
      <c r="P603" s="970">
        <f t="shared" si="29"/>
        <v>2807.7</v>
      </c>
      <c r="Q603" s="828">
        <v>50.0</v>
      </c>
      <c r="R603" s="828">
        <v>283.01</v>
      </c>
      <c r="S603" s="849">
        <f>R603/Q603</f>
        <v>5.6602</v>
      </c>
      <c r="T603" s="855">
        <v>5.49</v>
      </c>
      <c r="U603" s="849">
        <f>(S603-T603)*Q603</f>
        <v>8.51</v>
      </c>
    </row>
    <row r="604">
      <c r="A604" s="836"/>
      <c r="B604" s="828" t="s">
        <v>727</v>
      </c>
      <c r="C604" s="828" t="s">
        <v>630</v>
      </c>
      <c r="D604" s="842" t="s">
        <v>1402</v>
      </c>
      <c r="E604" s="845"/>
      <c r="F604" s="844">
        <v>1.3</v>
      </c>
      <c r="G604" s="843"/>
      <c r="H604" s="843"/>
      <c r="I604" s="843"/>
      <c r="J604" s="843"/>
      <c r="K604" s="843"/>
      <c r="L604" s="843"/>
      <c r="M604" s="983"/>
      <c r="N604" s="983"/>
      <c r="O604" s="829"/>
      <c r="P604" s="970">
        <f t="shared" si="29"/>
        <v>2809</v>
      </c>
      <c r="Q604" s="836"/>
      <c r="R604" s="836"/>
      <c r="S604" s="836"/>
      <c r="T604" s="836"/>
      <c r="U604" s="836"/>
    </row>
    <row r="605">
      <c r="A605" s="836"/>
      <c r="B605" s="828" t="s">
        <v>630</v>
      </c>
      <c r="C605" s="828" t="s">
        <v>197</v>
      </c>
      <c r="D605" s="843"/>
      <c r="E605" s="845"/>
      <c r="F605" s="844">
        <v>1.4</v>
      </c>
      <c r="G605" s="843"/>
      <c r="H605" s="843"/>
      <c r="I605" s="843"/>
      <c r="J605" s="843"/>
      <c r="K605" s="843"/>
      <c r="L605" s="842" t="s">
        <v>2272</v>
      </c>
      <c r="M605" s="829"/>
      <c r="N605" s="829"/>
      <c r="O605" s="829"/>
      <c r="P605" s="970">
        <f t="shared" si="29"/>
        <v>2810.4</v>
      </c>
      <c r="Q605" s="836"/>
      <c r="R605" s="836"/>
      <c r="S605" s="836"/>
      <c r="T605" s="836"/>
      <c r="U605" s="836"/>
    </row>
    <row r="606">
      <c r="A606" s="836"/>
      <c r="B606" s="828" t="s">
        <v>197</v>
      </c>
      <c r="C606" s="828" t="s">
        <v>73</v>
      </c>
      <c r="D606" s="843"/>
      <c r="E606" s="845"/>
      <c r="F606" s="844">
        <v>0.1</v>
      </c>
      <c r="G606" s="842">
        <v>2247.5</v>
      </c>
      <c r="H606" s="843"/>
      <c r="I606" s="843"/>
      <c r="J606" s="843"/>
      <c r="K606" s="843"/>
      <c r="L606" s="842">
        <v>2247.5</v>
      </c>
      <c r="M606" s="829"/>
      <c r="N606" s="829"/>
      <c r="O606" s="829"/>
      <c r="P606" s="970">
        <f t="shared" si="29"/>
        <v>2810.5</v>
      </c>
      <c r="Q606" s="836"/>
      <c r="R606" s="836"/>
      <c r="S606" s="836"/>
      <c r="T606" s="836"/>
      <c r="U606" s="836"/>
    </row>
    <row r="607">
      <c r="A607" s="827">
        <v>41763.0</v>
      </c>
      <c r="B607" s="828" t="s">
        <v>73</v>
      </c>
      <c r="C607" s="828" t="s">
        <v>524</v>
      </c>
      <c r="D607" s="828" t="s">
        <v>2143</v>
      </c>
      <c r="E607" s="829"/>
      <c r="F607" s="830">
        <v>0.3</v>
      </c>
      <c r="G607" s="836"/>
      <c r="H607" s="836"/>
      <c r="I607" s="836"/>
      <c r="J607" s="836"/>
      <c r="K607" s="836"/>
      <c r="L607" s="836"/>
      <c r="M607" s="846" t="s">
        <v>1222</v>
      </c>
      <c r="N607" s="847">
        <v>325.0</v>
      </c>
      <c r="O607" s="830" t="s">
        <v>2273</v>
      </c>
      <c r="P607" s="970">
        <f t="shared" si="29"/>
        <v>2810.8</v>
      </c>
      <c r="Q607" s="836"/>
      <c r="R607" s="836"/>
      <c r="S607" s="836"/>
      <c r="T607" s="836"/>
      <c r="U607" s="836"/>
    </row>
    <row r="608">
      <c r="A608" s="836"/>
      <c r="B608" s="828" t="s">
        <v>524</v>
      </c>
      <c r="C608" s="828" t="s">
        <v>565</v>
      </c>
      <c r="D608" s="836"/>
      <c r="E608" s="829"/>
      <c r="F608" s="830">
        <v>0.5</v>
      </c>
      <c r="G608" s="836"/>
      <c r="H608" s="836"/>
      <c r="I608" s="836"/>
      <c r="J608" s="836"/>
      <c r="K608" s="836"/>
      <c r="L608" s="836"/>
      <c r="M608" s="829"/>
      <c r="N608" s="829"/>
      <c r="O608" s="829"/>
      <c r="P608" s="970">
        <f t="shared" si="29"/>
        <v>2811.3</v>
      </c>
      <c r="Q608" s="836"/>
      <c r="R608" s="836"/>
      <c r="S608" s="836"/>
      <c r="T608" s="836"/>
      <c r="U608" s="836"/>
    </row>
    <row r="609">
      <c r="A609" s="836"/>
      <c r="B609" s="828" t="s">
        <v>565</v>
      </c>
      <c r="C609" s="828" t="s">
        <v>727</v>
      </c>
      <c r="D609" s="836"/>
      <c r="E609" s="829"/>
      <c r="F609" s="830">
        <v>1.4</v>
      </c>
      <c r="G609" s="828" t="s">
        <v>2274</v>
      </c>
      <c r="H609" s="836"/>
      <c r="I609" s="836"/>
      <c r="J609" s="836"/>
      <c r="K609" s="836"/>
      <c r="L609" s="828" t="s">
        <v>2275</v>
      </c>
      <c r="M609" s="829"/>
      <c r="N609" s="829"/>
      <c r="O609" s="829"/>
      <c r="P609" s="970">
        <f t="shared" si="29"/>
        <v>2812.7</v>
      </c>
      <c r="Q609" s="828">
        <v>30.0</v>
      </c>
      <c r="R609" s="828">
        <v>169.8</v>
      </c>
      <c r="S609" s="849">
        <f>R609/Q609</f>
        <v>5.66</v>
      </c>
      <c r="T609" s="855">
        <v>5.49</v>
      </c>
      <c r="U609" s="849">
        <f>(S609-T609)*Q609</f>
        <v>5.1</v>
      </c>
    </row>
    <row r="610">
      <c r="A610" s="836"/>
      <c r="B610" s="828" t="s">
        <v>727</v>
      </c>
      <c r="C610" s="828" t="s">
        <v>73</v>
      </c>
      <c r="D610" s="836"/>
      <c r="E610" s="829"/>
      <c r="F610" s="830">
        <v>1.3</v>
      </c>
      <c r="G610" s="828">
        <v>2972.5</v>
      </c>
      <c r="H610" s="828">
        <v>10.0</v>
      </c>
      <c r="I610" s="836"/>
      <c r="J610" s="828">
        <v>7.0</v>
      </c>
      <c r="K610" s="836"/>
      <c r="L610" s="828">
        <v>2989.5</v>
      </c>
      <c r="M610" s="829"/>
      <c r="N610" s="829"/>
      <c r="O610" s="829"/>
      <c r="P610" s="970">
        <f t="shared" si="29"/>
        <v>2814</v>
      </c>
      <c r="Q610" s="836"/>
      <c r="R610" s="836"/>
      <c r="S610" s="836"/>
      <c r="T610" s="836"/>
      <c r="U610" s="836"/>
    </row>
    <row r="611">
      <c r="A611" s="827">
        <v>41764.0</v>
      </c>
      <c r="B611" s="828" t="s">
        <v>73</v>
      </c>
      <c r="C611" s="828" t="s">
        <v>197</v>
      </c>
      <c r="D611" s="842" t="s">
        <v>1402</v>
      </c>
      <c r="E611" s="845"/>
      <c r="F611" s="844">
        <v>0.2</v>
      </c>
      <c r="G611" s="843"/>
      <c r="H611" s="843"/>
      <c r="I611" s="843"/>
      <c r="J611" s="843"/>
      <c r="K611" s="843"/>
      <c r="L611" s="843"/>
      <c r="M611" s="846" t="s">
        <v>1222</v>
      </c>
      <c r="N611" s="847">
        <v>325.0</v>
      </c>
      <c r="O611" s="830" t="s">
        <v>2276</v>
      </c>
      <c r="P611" s="970">
        <f t="shared" si="29"/>
        <v>2814.2</v>
      </c>
      <c r="Q611" s="836"/>
      <c r="R611" s="836"/>
      <c r="S611" s="836"/>
      <c r="T611" s="836"/>
      <c r="U611" s="836"/>
    </row>
    <row r="612">
      <c r="A612" s="836"/>
      <c r="B612" s="828" t="s">
        <v>197</v>
      </c>
      <c r="C612" s="828" t="s">
        <v>630</v>
      </c>
      <c r="D612" s="843"/>
      <c r="E612" s="845"/>
      <c r="F612" s="844">
        <v>1.6</v>
      </c>
      <c r="G612" s="843"/>
      <c r="H612" s="843"/>
      <c r="I612" s="843"/>
      <c r="J612" s="843"/>
      <c r="K612" s="843"/>
      <c r="L612" s="843"/>
      <c r="M612" s="829"/>
      <c r="N612" s="829"/>
      <c r="O612" s="829"/>
      <c r="P612" s="970">
        <f t="shared" si="29"/>
        <v>2815.8</v>
      </c>
      <c r="Q612" s="836"/>
      <c r="R612" s="836"/>
      <c r="S612" s="836"/>
      <c r="T612" s="836"/>
      <c r="U612" s="836"/>
    </row>
    <row r="613">
      <c r="A613" s="836"/>
      <c r="B613" s="828" t="s">
        <v>630</v>
      </c>
      <c r="C613" s="828" t="s">
        <v>197</v>
      </c>
      <c r="D613" s="843"/>
      <c r="E613" s="845"/>
      <c r="F613" s="844">
        <v>1.3</v>
      </c>
      <c r="G613" s="843"/>
      <c r="H613" s="843"/>
      <c r="I613" s="843"/>
      <c r="J613" s="843"/>
      <c r="K613" s="843"/>
      <c r="L613" s="842" t="s">
        <v>2277</v>
      </c>
      <c r="M613" s="829"/>
      <c r="N613" s="829"/>
      <c r="O613" s="829"/>
      <c r="P613" s="970">
        <f t="shared" si="29"/>
        <v>2817.1</v>
      </c>
      <c r="Q613" s="836"/>
      <c r="R613" s="836"/>
      <c r="S613" s="836"/>
      <c r="T613" s="836"/>
      <c r="U613" s="836"/>
    </row>
    <row r="614">
      <c r="A614" s="836"/>
      <c r="B614" s="828" t="s">
        <v>197</v>
      </c>
      <c r="C614" s="828" t="s">
        <v>73</v>
      </c>
      <c r="D614" s="843"/>
      <c r="E614" s="845"/>
      <c r="F614" s="844">
        <v>0.1</v>
      </c>
      <c r="G614" s="842">
        <v>2610.0</v>
      </c>
      <c r="H614" s="843"/>
      <c r="I614" s="843"/>
      <c r="J614" s="843"/>
      <c r="K614" s="843"/>
      <c r="L614" s="842">
        <v>2610.0</v>
      </c>
      <c r="M614" s="829"/>
      <c r="N614" s="829"/>
      <c r="O614" s="829"/>
      <c r="P614" s="970">
        <f t="shared" si="29"/>
        <v>2817.2</v>
      </c>
      <c r="Q614" s="836"/>
      <c r="R614" s="836"/>
      <c r="S614" s="836"/>
      <c r="T614" s="836"/>
      <c r="U614" s="836"/>
    </row>
    <row r="615">
      <c r="A615" s="827">
        <v>41765.0</v>
      </c>
      <c r="B615" s="828" t="s">
        <v>73</v>
      </c>
      <c r="C615" s="828" t="s">
        <v>197</v>
      </c>
      <c r="D615" s="828" t="s">
        <v>1474</v>
      </c>
      <c r="E615" s="829"/>
      <c r="F615" s="830">
        <v>0.2</v>
      </c>
      <c r="G615" s="836"/>
      <c r="H615" s="836"/>
      <c r="I615" s="836"/>
      <c r="J615" s="836"/>
      <c r="K615" s="836"/>
      <c r="L615" s="836"/>
      <c r="M615" s="832" t="s">
        <v>1219</v>
      </c>
      <c r="N615" s="969"/>
      <c r="O615" s="830">
        <v>1.0</v>
      </c>
      <c r="P615" s="970">
        <f t="shared" si="29"/>
        <v>2817.4</v>
      </c>
      <c r="Q615" s="836"/>
      <c r="R615" s="836"/>
      <c r="S615" s="836"/>
      <c r="T615" s="836"/>
      <c r="U615" s="836"/>
    </row>
    <row r="616">
      <c r="A616" s="836"/>
      <c r="B616" s="828" t="s">
        <v>197</v>
      </c>
      <c r="C616" s="828" t="s">
        <v>630</v>
      </c>
      <c r="D616" s="828" t="s">
        <v>1327</v>
      </c>
      <c r="E616" s="829"/>
      <c r="F616" s="830">
        <v>1.7</v>
      </c>
      <c r="G616" s="828" t="s">
        <v>2278</v>
      </c>
      <c r="H616" s="836"/>
      <c r="I616" s="836"/>
      <c r="J616" s="836"/>
      <c r="K616" s="836"/>
      <c r="L616" s="828" t="s">
        <v>2279</v>
      </c>
      <c r="M616" s="829"/>
      <c r="N616" s="829"/>
      <c r="O616" s="829"/>
      <c r="P616" s="970">
        <f t="shared" si="29"/>
        <v>2819.1</v>
      </c>
      <c r="Q616" s="836"/>
      <c r="R616" s="836"/>
      <c r="S616" s="836"/>
      <c r="T616" s="836"/>
      <c r="U616" s="836"/>
    </row>
    <row r="617">
      <c r="A617" s="836"/>
      <c r="B617" s="828" t="s">
        <v>630</v>
      </c>
      <c r="C617" s="828" t="s">
        <v>197</v>
      </c>
      <c r="D617" s="836"/>
      <c r="E617" s="829"/>
      <c r="F617" s="830">
        <v>1.4</v>
      </c>
      <c r="G617" s="828">
        <v>2610.0</v>
      </c>
      <c r="H617" s="836"/>
      <c r="I617" s="836"/>
      <c r="J617" s="836"/>
      <c r="K617" s="836"/>
      <c r="L617" s="828">
        <v>2610.0</v>
      </c>
      <c r="M617" s="829"/>
      <c r="N617" s="829"/>
      <c r="O617" s="829"/>
      <c r="P617" s="970">
        <f t="shared" si="29"/>
        <v>2820.5</v>
      </c>
      <c r="Q617" s="828" t="s">
        <v>2280</v>
      </c>
      <c r="R617" s="836"/>
      <c r="S617" s="836"/>
      <c r="T617" s="836"/>
      <c r="U617" s="836"/>
    </row>
    <row r="618">
      <c r="A618" s="827">
        <v>41766.0</v>
      </c>
      <c r="B618" s="828" t="s">
        <v>197</v>
      </c>
      <c r="C618" s="828" t="s">
        <v>630</v>
      </c>
      <c r="D618" s="867" t="s">
        <v>1474</v>
      </c>
      <c r="E618" s="869"/>
      <c r="F618" s="870">
        <v>1.7</v>
      </c>
      <c r="G618" s="868"/>
      <c r="H618" s="868"/>
      <c r="I618" s="868"/>
      <c r="J618" s="868"/>
      <c r="K618" s="868"/>
      <c r="L618" s="868"/>
      <c r="M618" s="832" t="s">
        <v>1219</v>
      </c>
      <c r="N618" s="969"/>
      <c r="O618" s="830">
        <v>2.0</v>
      </c>
      <c r="P618" s="970">
        <f t="shared" si="29"/>
        <v>2822.2</v>
      </c>
      <c r="Q618" s="836"/>
      <c r="R618" s="836"/>
      <c r="S618" s="836"/>
      <c r="T618" s="836"/>
      <c r="U618" s="836"/>
    </row>
    <row r="619">
      <c r="A619" s="836"/>
      <c r="B619" s="828" t="s">
        <v>630</v>
      </c>
      <c r="C619" s="828" t="s">
        <v>197</v>
      </c>
      <c r="D619" s="867" t="s">
        <v>1327</v>
      </c>
      <c r="E619" s="869"/>
      <c r="F619" s="870">
        <v>1.4</v>
      </c>
      <c r="G619" s="867" t="s">
        <v>2281</v>
      </c>
      <c r="H619" s="868"/>
      <c r="I619" s="868"/>
      <c r="J619" s="868"/>
      <c r="K619" s="868"/>
      <c r="L619" s="867" t="s">
        <v>2282</v>
      </c>
      <c r="M619" s="829"/>
      <c r="N619" s="829"/>
      <c r="O619" s="829"/>
      <c r="P619" s="970">
        <f t="shared" si="29"/>
        <v>2823.6</v>
      </c>
      <c r="Q619" s="836"/>
      <c r="R619" s="836"/>
      <c r="S619" s="836"/>
      <c r="T619" s="836"/>
      <c r="U619" s="836"/>
    </row>
    <row r="620">
      <c r="A620" s="836"/>
      <c r="B620" s="828" t="s">
        <v>197</v>
      </c>
      <c r="C620" s="828" t="s">
        <v>73</v>
      </c>
      <c r="D620" s="868"/>
      <c r="E620" s="869"/>
      <c r="F620" s="870">
        <v>0.3</v>
      </c>
      <c r="G620" s="867">
        <v>2682.5</v>
      </c>
      <c r="H620" s="868"/>
      <c r="I620" s="868"/>
      <c r="J620" s="868"/>
      <c r="K620" s="868"/>
      <c r="L620" s="867">
        <v>2682.5</v>
      </c>
      <c r="M620" s="829"/>
      <c r="N620" s="829"/>
      <c r="O620" s="829"/>
      <c r="P620" s="970">
        <f t="shared" si="29"/>
        <v>2823.9</v>
      </c>
      <c r="Q620" s="836"/>
      <c r="R620" s="836"/>
      <c r="S620" s="836"/>
      <c r="T620" s="836"/>
      <c r="U620" s="836"/>
    </row>
    <row r="621">
      <c r="A621" s="827">
        <v>41767.0</v>
      </c>
      <c r="B621" s="828" t="s">
        <v>73</v>
      </c>
      <c r="C621" s="828" t="s">
        <v>197</v>
      </c>
      <c r="D621" s="828" t="s">
        <v>1225</v>
      </c>
      <c r="E621" s="829"/>
      <c r="F621" s="830">
        <v>0.2</v>
      </c>
      <c r="G621" s="836"/>
      <c r="H621" s="836"/>
      <c r="I621" s="836"/>
      <c r="J621" s="836"/>
      <c r="K621" s="836"/>
      <c r="L621" s="836"/>
      <c r="M621" s="832" t="s">
        <v>1219</v>
      </c>
      <c r="N621" s="969"/>
      <c r="O621" s="830">
        <v>3.0</v>
      </c>
      <c r="P621" s="970">
        <f t="shared" si="29"/>
        <v>2824.1</v>
      </c>
      <c r="Q621" s="836"/>
      <c r="R621" s="836"/>
      <c r="S621" s="836"/>
      <c r="T621" s="836"/>
      <c r="U621" s="836"/>
    </row>
    <row r="622">
      <c r="A622" s="836"/>
      <c r="B622" s="828" t="s">
        <v>197</v>
      </c>
      <c r="C622" s="828" t="s">
        <v>630</v>
      </c>
      <c r="D622" s="828" t="s">
        <v>1327</v>
      </c>
      <c r="E622" s="829"/>
      <c r="F622" s="830">
        <v>1.6</v>
      </c>
      <c r="G622" s="836"/>
      <c r="H622" s="836"/>
      <c r="I622" s="836"/>
      <c r="J622" s="836"/>
      <c r="K622" s="836"/>
      <c r="L622" s="836"/>
      <c r="M622" s="829"/>
      <c r="N622" s="829"/>
      <c r="O622" s="829"/>
      <c r="P622" s="970">
        <f t="shared" si="29"/>
        <v>2825.7</v>
      </c>
      <c r="Q622" s="836"/>
      <c r="R622" s="836"/>
      <c r="S622" s="836"/>
      <c r="T622" s="836"/>
      <c r="U622" s="836"/>
    </row>
    <row r="623">
      <c r="A623" s="836"/>
      <c r="B623" s="828" t="s">
        <v>630</v>
      </c>
      <c r="C623" s="828" t="s">
        <v>197</v>
      </c>
      <c r="D623" s="836"/>
      <c r="E623" s="829"/>
      <c r="F623" s="830">
        <v>1.4</v>
      </c>
      <c r="G623" s="828" t="s">
        <v>2281</v>
      </c>
      <c r="H623" s="836"/>
      <c r="I623" s="836"/>
      <c r="J623" s="836"/>
      <c r="K623" s="836"/>
      <c r="L623" s="828" t="s">
        <v>2283</v>
      </c>
      <c r="M623" s="829"/>
      <c r="N623" s="829"/>
      <c r="O623" s="829"/>
      <c r="P623" s="970">
        <f t="shared" si="29"/>
        <v>2827.1</v>
      </c>
      <c r="Q623" s="836"/>
      <c r="R623" s="836"/>
      <c r="S623" s="836"/>
      <c r="T623" s="836"/>
      <c r="U623" s="836"/>
    </row>
    <row r="624">
      <c r="A624" s="836"/>
      <c r="B624" s="828" t="s">
        <v>197</v>
      </c>
      <c r="C624" s="828" t="s">
        <v>73</v>
      </c>
      <c r="D624" s="836"/>
      <c r="E624" s="829"/>
      <c r="F624" s="830">
        <v>0.1</v>
      </c>
      <c r="G624" s="828">
        <v>2682.5</v>
      </c>
      <c r="H624" s="836"/>
      <c r="I624" s="836"/>
      <c r="J624" s="836"/>
      <c r="K624" s="836"/>
      <c r="L624" s="828">
        <v>2682.5</v>
      </c>
      <c r="M624" s="829"/>
      <c r="N624" s="829"/>
      <c r="O624" s="829"/>
      <c r="P624" s="970">
        <f t="shared" si="29"/>
        <v>2827.2</v>
      </c>
      <c r="Q624" s="836"/>
      <c r="R624" s="836"/>
      <c r="S624" s="836"/>
      <c r="T624" s="836"/>
      <c r="U624" s="836"/>
    </row>
    <row r="625">
      <c r="A625" s="827">
        <v>41768.0</v>
      </c>
      <c r="B625" s="828" t="s">
        <v>73</v>
      </c>
      <c r="C625" s="828" t="s">
        <v>598</v>
      </c>
      <c r="D625" s="842" t="s">
        <v>2284</v>
      </c>
      <c r="E625" s="845"/>
      <c r="F625" s="844">
        <v>1.0</v>
      </c>
      <c r="G625" s="843"/>
      <c r="H625" s="843"/>
      <c r="I625" s="843"/>
      <c r="J625" s="843"/>
      <c r="K625" s="843"/>
      <c r="L625" s="842" t="s">
        <v>2285</v>
      </c>
      <c r="M625" s="832" t="s">
        <v>1219</v>
      </c>
      <c r="N625" s="969"/>
      <c r="O625" s="830">
        <v>4.0</v>
      </c>
      <c r="P625" s="970">
        <f t="shared" si="29"/>
        <v>2828.2</v>
      </c>
      <c r="Q625" s="836"/>
      <c r="R625" s="836"/>
      <c r="S625" s="836"/>
      <c r="T625" s="836"/>
      <c r="U625" s="836"/>
    </row>
    <row r="626">
      <c r="A626" s="836"/>
      <c r="B626" s="828" t="s">
        <v>598</v>
      </c>
      <c r="C626" s="828" t="s">
        <v>73</v>
      </c>
      <c r="D626" s="843"/>
      <c r="E626" s="845"/>
      <c r="F626" s="844">
        <v>1.2</v>
      </c>
      <c r="G626" s="842">
        <v>1740.0</v>
      </c>
      <c r="H626" s="843"/>
      <c r="I626" s="843"/>
      <c r="J626" s="843"/>
      <c r="K626" s="843"/>
      <c r="L626" s="842">
        <v>3480.0</v>
      </c>
      <c r="M626" s="829"/>
      <c r="N626" s="829"/>
      <c r="O626" s="829"/>
      <c r="P626" s="970">
        <f t="shared" si="29"/>
        <v>2829.4</v>
      </c>
      <c r="Q626" s="836"/>
      <c r="R626" s="836"/>
      <c r="S626" s="836"/>
      <c r="T626" s="836"/>
      <c r="U626" s="836"/>
    </row>
    <row r="627">
      <c r="A627" s="827">
        <v>41768.0</v>
      </c>
      <c r="B627" s="828" t="s">
        <v>73</v>
      </c>
      <c r="C627" s="828" t="s">
        <v>197</v>
      </c>
      <c r="D627" s="828" t="s">
        <v>1362</v>
      </c>
      <c r="E627" s="829"/>
      <c r="F627" s="830">
        <v>0.2</v>
      </c>
      <c r="G627" s="836"/>
      <c r="H627" s="836"/>
      <c r="I627" s="836"/>
      <c r="J627" s="836"/>
      <c r="K627" s="836"/>
      <c r="L627" s="836"/>
      <c r="M627" s="832" t="s">
        <v>1219</v>
      </c>
      <c r="N627" s="969"/>
      <c r="O627" s="830">
        <v>5.0</v>
      </c>
      <c r="P627" s="970">
        <f t="shared" si="29"/>
        <v>2829.6</v>
      </c>
      <c r="Q627" s="836"/>
      <c r="R627" s="836"/>
      <c r="S627" s="836"/>
      <c r="T627" s="836"/>
      <c r="U627" s="836"/>
    </row>
    <row r="628">
      <c r="A628" s="836"/>
      <c r="B628" s="828" t="s">
        <v>197</v>
      </c>
      <c r="C628" s="828" t="s">
        <v>630</v>
      </c>
      <c r="D628" s="836"/>
      <c r="E628" s="829"/>
      <c r="F628" s="830">
        <v>1.6</v>
      </c>
      <c r="G628" s="828" t="s">
        <v>2281</v>
      </c>
      <c r="H628" s="836"/>
      <c r="I628" s="836"/>
      <c r="J628" s="836"/>
      <c r="K628" s="836"/>
      <c r="L628" s="828" t="s">
        <v>2286</v>
      </c>
      <c r="M628" s="829"/>
      <c r="N628" s="829"/>
      <c r="O628" s="829"/>
      <c r="P628" s="970">
        <f t="shared" si="29"/>
        <v>2831.2</v>
      </c>
      <c r="Q628" s="828">
        <v>59.1</v>
      </c>
      <c r="R628" s="828">
        <v>367.17</v>
      </c>
      <c r="S628" s="836"/>
      <c r="T628" s="836"/>
      <c r="U628" s="836"/>
    </row>
    <row r="629">
      <c r="A629" s="836"/>
      <c r="B629" s="828" t="s">
        <v>630</v>
      </c>
      <c r="C629" s="828" t="s">
        <v>197</v>
      </c>
      <c r="D629" s="836"/>
      <c r="E629" s="829"/>
      <c r="F629" s="830">
        <v>1.7</v>
      </c>
      <c r="G629" s="828">
        <v>2682.5</v>
      </c>
      <c r="H629" s="836"/>
      <c r="I629" s="836"/>
      <c r="J629" s="836"/>
      <c r="K629" s="836"/>
      <c r="L629" s="828">
        <v>2682.5</v>
      </c>
      <c r="M629" s="829"/>
      <c r="N629" s="829"/>
      <c r="O629" s="829"/>
      <c r="P629" s="970">
        <f t="shared" si="29"/>
        <v>2832.9</v>
      </c>
      <c r="Q629" s="828" t="s">
        <v>2287</v>
      </c>
      <c r="R629" s="828" t="s">
        <v>1172</v>
      </c>
      <c r="S629" s="836"/>
      <c r="T629" s="836"/>
      <c r="U629" s="836"/>
    </row>
    <row r="630">
      <c r="A630" s="827">
        <v>41769.0</v>
      </c>
      <c r="B630" s="828" t="s">
        <v>197</v>
      </c>
      <c r="C630" s="828" t="s">
        <v>552</v>
      </c>
      <c r="D630" s="842" t="s">
        <v>1225</v>
      </c>
      <c r="E630" s="845"/>
      <c r="F630" s="844">
        <v>0.6</v>
      </c>
      <c r="G630" s="843"/>
      <c r="H630" s="843"/>
      <c r="I630" s="843"/>
      <c r="J630" s="843"/>
      <c r="K630" s="843"/>
      <c r="L630" s="843"/>
      <c r="M630" s="832" t="s">
        <v>1219</v>
      </c>
      <c r="N630" s="969"/>
      <c r="O630" s="830">
        <v>6.0</v>
      </c>
      <c r="P630" s="970">
        <f t="shared" si="29"/>
        <v>2833.5</v>
      </c>
      <c r="Q630" s="836"/>
      <c r="R630" s="836"/>
      <c r="S630" s="836"/>
      <c r="T630" s="836"/>
      <c r="U630" s="836"/>
    </row>
    <row r="631">
      <c r="A631" s="836"/>
      <c r="B631" s="828" t="s">
        <v>552</v>
      </c>
      <c r="C631" s="828" t="s">
        <v>727</v>
      </c>
      <c r="D631" s="842" t="s">
        <v>1334</v>
      </c>
      <c r="E631" s="845"/>
      <c r="F631" s="844">
        <v>1.8</v>
      </c>
      <c r="G631" s="843"/>
      <c r="H631" s="843"/>
      <c r="I631" s="843"/>
      <c r="J631" s="842">
        <v>47.0</v>
      </c>
      <c r="K631" s="843"/>
      <c r="L631" s="842" t="s">
        <v>2288</v>
      </c>
      <c r="M631" s="829"/>
      <c r="N631" s="829"/>
      <c r="O631" s="829"/>
      <c r="P631" s="970">
        <f t="shared" si="29"/>
        <v>2835.3</v>
      </c>
      <c r="Q631" s="836"/>
      <c r="R631" s="836"/>
      <c r="S631" s="836"/>
      <c r="T631" s="836"/>
      <c r="U631" s="836"/>
    </row>
    <row r="632">
      <c r="A632" s="836"/>
      <c r="B632" s="828" t="s">
        <v>727</v>
      </c>
      <c r="C632" s="828" t="s">
        <v>73</v>
      </c>
      <c r="D632" s="843"/>
      <c r="E632" s="845"/>
      <c r="F632" s="844">
        <v>1.5</v>
      </c>
      <c r="G632" s="842">
        <v>2900.0</v>
      </c>
      <c r="H632" s="843"/>
      <c r="I632" s="843"/>
      <c r="J632" s="843"/>
      <c r="K632" s="843"/>
      <c r="L632" s="842">
        <v>2947.0</v>
      </c>
      <c r="M632" s="829"/>
      <c r="N632" s="829"/>
      <c r="P632" s="970">
        <f t="shared" si="29"/>
        <v>2836.8</v>
      </c>
      <c r="Q632" s="836"/>
      <c r="R632" s="836"/>
      <c r="S632" s="836"/>
      <c r="T632" s="836"/>
      <c r="U632" s="836"/>
    </row>
    <row r="633">
      <c r="A633" s="827">
        <v>41770.0</v>
      </c>
      <c r="B633" s="828" t="s">
        <v>73</v>
      </c>
      <c r="C633" s="828" t="s">
        <v>1291</v>
      </c>
      <c r="D633" s="828" t="s">
        <v>2289</v>
      </c>
      <c r="E633" s="830">
        <v>0.7</v>
      </c>
      <c r="F633" s="830">
        <v>0.3</v>
      </c>
      <c r="G633" s="836"/>
      <c r="H633" s="836"/>
      <c r="I633" s="836"/>
      <c r="J633" s="836"/>
      <c r="K633" s="836"/>
      <c r="L633" s="836"/>
      <c r="M633" s="846" t="s">
        <v>1222</v>
      </c>
      <c r="N633" s="847">
        <v>325.0</v>
      </c>
      <c r="O633" s="830" t="s">
        <v>2290</v>
      </c>
      <c r="P633" s="970">
        <f t="shared" si="29"/>
        <v>2837.8</v>
      </c>
      <c r="Q633" s="836"/>
      <c r="R633" s="836"/>
      <c r="S633" s="836"/>
      <c r="T633" s="836"/>
      <c r="U633" s="836"/>
    </row>
    <row r="634">
      <c r="A634" s="242"/>
      <c r="B634" s="828" t="s">
        <v>1291</v>
      </c>
      <c r="C634" s="828" t="s">
        <v>598</v>
      </c>
      <c r="D634" s="828" t="s">
        <v>2291</v>
      </c>
      <c r="E634" s="829"/>
      <c r="F634" s="830">
        <v>0.7</v>
      </c>
      <c r="G634" s="836"/>
      <c r="H634" s="836"/>
      <c r="I634" s="836"/>
      <c r="J634" s="836"/>
      <c r="K634" s="836"/>
      <c r="L634" s="836"/>
      <c r="M634" s="829"/>
      <c r="N634" s="829"/>
      <c r="O634" s="829"/>
      <c r="P634" s="970">
        <f t="shared" si="29"/>
        <v>2838.5</v>
      </c>
      <c r="Q634" s="836"/>
      <c r="R634" s="836"/>
      <c r="S634" s="836"/>
      <c r="T634" s="836"/>
      <c r="U634" s="836"/>
    </row>
    <row r="635">
      <c r="A635" s="836"/>
      <c r="B635" s="828" t="s">
        <v>598</v>
      </c>
      <c r="C635" s="828" t="s">
        <v>73</v>
      </c>
      <c r="D635" s="836"/>
      <c r="E635" s="829"/>
      <c r="F635" s="830">
        <v>1.0</v>
      </c>
      <c r="G635" s="828">
        <v>1740.0</v>
      </c>
      <c r="H635" s="836"/>
      <c r="I635" s="836"/>
      <c r="J635" s="836"/>
      <c r="K635" s="836"/>
      <c r="L635" s="828" t="s">
        <v>2292</v>
      </c>
      <c r="M635" s="829"/>
      <c r="N635" s="829"/>
      <c r="O635" s="829"/>
      <c r="P635" s="970">
        <f t="shared" si="29"/>
        <v>2839.5</v>
      </c>
      <c r="Q635" s="836"/>
      <c r="R635" s="836"/>
      <c r="S635" s="836"/>
      <c r="T635" s="836"/>
      <c r="U635" s="836"/>
    </row>
    <row r="636">
      <c r="A636" s="827">
        <v>41771.0</v>
      </c>
      <c r="B636" s="828" t="s">
        <v>73</v>
      </c>
      <c r="C636" s="828" t="s">
        <v>197</v>
      </c>
      <c r="D636" s="842" t="s">
        <v>1865</v>
      </c>
      <c r="E636" s="845"/>
      <c r="F636" s="844">
        <v>0.2</v>
      </c>
      <c r="G636" s="843"/>
      <c r="H636" s="843"/>
      <c r="I636" s="843"/>
      <c r="J636" s="843"/>
      <c r="K636" s="843"/>
      <c r="L636" s="843"/>
      <c r="M636" s="846" t="s">
        <v>1222</v>
      </c>
      <c r="N636" s="847">
        <v>325.0</v>
      </c>
      <c r="O636" s="830" t="s">
        <v>2293</v>
      </c>
      <c r="P636" s="970">
        <f t="shared" si="29"/>
        <v>2839.7</v>
      </c>
      <c r="Q636" s="836"/>
      <c r="R636" s="836"/>
      <c r="S636" s="836"/>
      <c r="T636" s="836"/>
      <c r="U636" s="836"/>
    </row>
    <row r="637">
      <c r="A637" s="836"/>
      <c r="B637" s="828" t="s">
        <v>197</v>
      </c>
      <c r="C637" s="828" t="s">
        <v>630</v>
      </c>
      <c r="D637" s="842" t="s">
        <v>1327</v>
      </c>
      <c r="E637" s="845"/>
      <c r="F637" s="844">
        <v>1.5</v>
      </c>
      <c r="G637" s="843"/>
      <c r="H637" s="843"/>
      <c r="I637" s="843"/>
      <c r="J637" s="843"/>
      <c r="K637" s="843"/>
      <c r="L637" s="843"/>
      <c r="M637" s="832" t="s">
        <v>1219</v>
      </c>
      <c r="N637" s="969"/>
      <c r="O637" s="830">
        <v>7.0</v>
      </c>
      <c r="P637" s="970">
        <f t="shared" si="29"/>
        <v>2841.2</v>
      </c>
      <c r="Q637" s="836"/>
      <c r="R637" s="836"/>
      <c r="S637" s="836"/>
      <c r="T637" s="836"/>
      <c r="U637" s="836"/>
    </row>
    <row r="638">
      <c r="A638" s="836"/>
      <c r="B638" s="828" t="s">
        <v>630</v>
      </c>
      <c r="C638" s="828" t="s">
        <v>197</v>
      </c>
      <c r="D638" s="843"/>
      <c r="E638" s="845"/>
      <c r="F638" s="844">
        <v>1.5</v>
      </c>
      <c r="G638" s="843"/>
      <c r="H638" s="843"/>
      <c r="I638" s="843"/>
      <c r="J638" s="843"/>
      <c r="K638" s="843"/>
      <c r="L638" s="842" t="s">
        <v>2294</v>
      </c>
      <c r="M638" s="829"/>
      <c r="N638" s="829"/>
      <c r="O638" s="829"/>
      <c r="P638" s="970">
        <f t="shared" si="29"/>
        <v>2842.7</v>
      </c>
      <c r="Q638" s="836"/>
      <c r="R638" s="836"/>
      <c r="S638" s="836"/>
      <c r="T638" s="836"/>
      <c r="U638" s="836"/>
    </row>
    <row r="639">
      <c r="A639" s="836"/>
      <c r="B639" s="828" t="s">
        <v>197</v>
      </c>
      <c r="C639" s="828" t="s">
        <v>517</v>
      </c>
      <c r="D639" s="843"/>
      <c r="E639" s="845"/>
      <c r="F639" s="844">
        <v>0.3</v>
      </c>
      <c r="G639" s="842">
        <v>2682.5</v>
      </c>
      <c r="H639" s="843"/>
      <c r="I639" s="843"/>
      <c r="J639" s="843"/>
      <c r="K639" s="843"/>
      <c r="L639" s="842">
        <v>2682.5</v>
      </c>
      <c r="M639" s="829"/>
      <c r="N639" s="829"/>
      <c r="O639" s="829"/>
      <c r="P639" s="970">
        <f t="shared" si="29"/>
        <v>2843</v>
      </c>
      <c r="Q639" s="828">
        <v>107.9</v>
      </c>
      <c r="R639" s="828">
        <v>674.25</v>
      </c>
      <c r="S639" s="849">
        <f>R639/Q639</f>
        <v>6.24884152</v>
      </c>
      <c r="T639" s="855">
        <v>5.49</v>
      </c>
      <c r="U639" s="849">
        <f>(S639-T639)*Q639</f>
        <v>81.879</v>
      </c>
    </row>
    <row r="640">
      <c r="A640" s="851" t="s">
        <v>1244</v>
      </c>
      <c r="B640" s="836"/>
      <c r="C640" s="836"/>
      <c r="D640" s="991"/>
      <c r="E640" s="992"/>
      <c r="F640" s="992"/>
      <c r="G640" s="991"/>
      <c r="H640" s="991"/>
      <c r="I640" s="991"/>
      <c r="J640" s="991"/>
      <c r="K640" s="991"/>
      <c r="L640" s="991"/>
      <c r="M640" s="992"/>
      <c r="N640" s="992"/>
      <c r="O640" s="829"/>
      <c r="P640" s="970">
        <f t="shared" si="29"/>
        <v>2843</v>
      </c>
      <c r="Q640" s="836"/>
      <c r="R640" s="836"/>
      <c r="S640" s="836"/>
      <c r="T640" s="836"/>
      <c r="U640" s="836"/>
    </row>
    <row r="641">
      <c r="A641" s="827">
        <v>41773.0</v>
      </c>
      <c r="B641" s="828" t="s">
        <v>517</v>
      </c>
      <c r="C641" s="828" t="s">
        <v>632</v>
      </c>
      <c r="D641" s="828" t="s">
        <v>1225</v>
      </c>
      <c r="E641" s="829"/>
      <c r="F641" s="830">
        <v>1.0</v>
      </c>
      <c r="G641" s="836"/>
      <c r="H641" s="836"/>
      <c r="I641" s="836"/>
      <c r="J641" s="828">
        <v>10.0</v>
      </c>
      <c r="K641" s="836"/>
      <c r="L641" s="836"/>
      <c r="M641" s="829"/>
      <c r="N641" s="829"/>
      <c r="O641" s="829"/>
      <c r="P641" s="970">
        <f t="shared" si="29"/>
        <v>2844</v>
      </c>
      <c r="Q641" s="836"/>
      <c r="R641" s="836"/>
      <c r="S641" s="836"/>
      <c r="T641" s="836"/>
      <c r="U641" s="836"/>
    </row>
    <row r="642">
      <c r="A642" s="836"/>
      <c r="B642" s="828" t="s">
        <v>632</v>
      </c>
      <c r="C642" s="828" t="s">
        <v>197</v>
      </c>
      <c r="D642" s="828" t="s">
        <v>2295</v>
      </c>
      <c r="E642" s="829"/>
      <c r="F642" s="830">
        <v>0.7</v>
      </c>
      <c r="G642" s="836"/>
      <c r="H642" s="836"/>
      <c r="I642" s="836"/>
      <c r="J642" s="836"/>
      <c r="K642" s="836"/>
      <c r="L642" s="828" t="s">
        <v>2296</v>
      </c>
      <c r="M642" s="829"/>
      <c r="N642" s="829"/>
      <c r="O642" s="829"/>
      <c r="P642" s="970">
        <f t="shared" si="29"/>
        <v>2844.7</v>
      </c>
      <c r="Q642" s="836"/>
      <c r="R642" s="836"/>
      <c r="S642" s="836"/>
      <c r="T642" s="836"/>
      <c r="U642" s="836"/>
    </row>
    <row r="643">
      <c r="A643" s="836"/>
      <c r="B643" s="828" t="s">
        <v>197</v>
      </c>
      <c r="C643" s="828" t="s">
        <v>73</v>
      </c>
      <c r="D643" s="836"/>
      <c r="E643" s="829"/>
      <c r="F643" s="830">
        <v>0.2</v>
      </c>
      <c r="G643" s="828">
        <v>1377.5</v>
      </c>
      <c r="H643" s="828">
        <v>82.0</v>
      </c>
      <c r="I643" s="836"/>
      <c r="J643" s="836"/>
      <c r="K643" s="836"/>
      <c r="L643" s="828">
        <v>1469.5</v>
      </c>
      <c r="M643" s="829"/>
      <c r="N643" s="829"/>
      <c r="O643" s="829"/>
      <c r="P643" s="970">
        <f t="shared" si="29"/>
        <v>2844.9</v>
      </c>
      <c r="Q643" s="836"/>
      <c r="R643" s="836"/>
      <c r="S643" s="836"/>
      <c r="T643" s="836"/>
      <c r="U643" s="836"/>
    </row>
    <row r="644">
      <c r="A644" s="827">
        <v>41773.0</v>
      </c>
      <c r="B644" s="828" t="s">
        <v>73</v>
      </c>
      <c r="C644" s="828" t="s">
        <v>552</v>
      </c>
      <c r="D644" s="842" t="s">
        <v>1222</v>
      </c>
      <c r="E644" s="845"/>
      <c r="F644" s="844">
        <v>0.7</v>
      </c>
      <c r="G644" s="843"/>
      <c r="H644" s="843"/>
      <c r="I644" s="843"/>
      <c r="J644" s="843"/>
      <c r="K644" s="843"/>
      <c r="L644" s="843"/>
      <c r="M644" s="846" t="s">
        <v>1222</v>
      </c>
      <c r="N644" s="847">
        <v>325.0</v>
      </c>
      <c r="O644" s="830" t="s">
        <v>2297</v>
      </c>
      <c r="P644" s="970">
        <f t="shared" si="29"/>
        <v>2845.6</v>
      </c>
      <c r="Q644" s="836"/>
      <c r="R644" s="836"/>
      <c r="S644" s="836"/>
      <c r="T644" s="836"/>
      <c r="U644" s="836"/>
    </row>
    <row r="645">
      <c r="A645" s="836"/>
      <c r="B645" s="828" t="s">
        <v>552</v>
      </c>
      <c r="C645" s="828" t="s">
        <v>727</v>
      </c>
      <c r="D645" s="842" t="s">
        <v>1334</v>
      </c>
      <c r="E645" s="845"/>
      <c r="F645" s="844">
        <v>1.5</v>
      </c>
      <c r="G645" s="843"/>
      <c r="H645" s="843"/>
      <c r="I645" s="843"/>
      <c r="J645" s="842">
        <v>25.0</v>
      </c>
      <c r="K645" s="843"/>
      <c r="L645" s="842" t="s">
        <v>2298</v>
      </c>
      <c r="M645" s="829"/>
      <c r="N645" s="829"/>
      <c r="O645" s="829"/>
      <c r="P645" s="970">
        <f t="shared" si="29"/>
        <v>2847.1</v>
      </c>
      <c r="Q645" s="836"/>
      <c r="R645" s="836"/>
      <c r="S645" s="836"/>
      <c r="T645" s="836"/>
      <c r="U645" s="836"/>
    </row>
    <row r="646">
      <c r="A646" s="836"/>
      <c r="B646" s="828" t="s">
        <v>727</v>
      </c>
      <c r="C646" s="828" t="s">
        <v>73</v>
      </c>
      <c r="D646" s="843"/>
      <c r="E646" s="845"/>
      <c r="F646" s="844">
        <v>1.5</v>
      </c>
      <c r="G646" s="842">
        <v>2827.5</v>
      </c>
      <c r="H646" s="843"/>
      <c r="I646" s="843"/>
      <c r="J646" s="842">
        <v>7.0</v>
      </c>
      <c r="K646" s="843"/>
      <c r="L646" s="842">
        <v>2859.5</v>
      </c>
      <c r="M646" s="829"/>
      <c r="N646" s="829"/>
      <c r="O646" s="829"/>
      <c r="P646" s="970">
        <f t="shared" si="29"/>
        <v>2848.6</v>
      </c>
      <c r="Q646" s="836"/>
      <c r="R646" s="836"/>
      <c r="S646" s="836"/>
      <c r="T646" s="836"/>
      <c r="U646" s="836"/>
    </row>
    <row r="647">
      <c r="A647" s="827">
        <v>41774.0</v>
      </c>
      <c r="B647" s="828" t="s">
        <v>73</v>
      </c>
      <c r="C647" s="828" t="s">
        <v>197</v>
      </c>
      <c r="D647" s="828" t="s">
        <v>1225</v>
      </c>
      <c r="E647" s="829"/>
      <c r="F647" s="830">
        <v>0.1</v>
      </c>
      <c r="G647" s="836"/>
      <c r="H647" s="836"/>
      <c r="I647" s="836"/>
      <c r="J647" s="836"/>
      <c r="K647" s="836"/>
      <c r="L647" s="836"/>
      <c r="M647" s="832" t="s">
        <v>1219</v>
      </c>
      <c r="N647" s="969"/>
      <c r="O647" s="830">
        <v>8.0</v>
      </c>
      <c r="P647" s="970">
        <f t="shared" si="29"/>
        <v>2848.7</v>
      </c>
      <c r="Q647" s="836"/>
      <c r="R647" s="836"/>
      <c r="S647" s="836"/>
      <c r="T647" s="836"/>
      <c r="U647" s="836"/>
    </row>
    <row r="648">
      <c r="A648" s="836"/>
      <c r="B648" s="828" t="s">
        <v>197</v>
      </c>
      <c r="C648" s="828" t="s">
        <v>769</v>
      </c>
      <c r="D648" s="828" t="s">
        <v>1642</v>
      </c>
      <c r="E648" s="829"/>
      <c r="F648" s="830">
        <v>1.5</v>
      </c>
      <c r="G648" s="836"/>
      <c r="H648" s="836"/>
      <c r="I648" s="836"/>
      <c r="J648" s="836"/>
      <c r="K648" s="836"/>
      <c r="L648" s="836"/>
      <c r="M648" s="829"/>
      <c r="N648" s="829"/>
      <c r="O648" s="829"/>
      <c r="P648" s="970">
        <f t="shared" si="29"/>
        <v>2850.2</v>
      </c>
      <c r="Q648" s="828">
        <v>70.2</v>
      </c>
      <c r="R648" s="828">
        <v>435.12</v>
      </c>
      <c r="S648" s="849">
        <f>R648/Q648</f>
        <v>6.198290598</v>
      </c>
      <c r="T648" s="855">
        <v>5.49</v>
      </c>
      <c r="U648" s="849">
        <f>(S648-T648)*Q648</f>
        <v>49.722</v>
      </c>
    </row>
    <row r="649">
      <c r="A649" s="836"/>
      <c r="B649" s="828" t="s">
        <v>769</v>
      </c>
      <c r="C649" s="828" t="s">
        <v>808</v>
      </c>
      <c r="D649" s="836"/>
      <c r="E649" s="829"/>
      <c r="F649" s="830">
        <v>2.4</v>
      </c>
      <c r="G649" s="836"/>
      <c r="H649" s="836"/>
      <c r="I649" s="836"/>
      <c r="J649" s="836"/>
      <c r="K649" s="836"/>
      <c r="L649" s="836"/>
      <c r="M649" s="829"/>
      <c r="N649" s="829"/>
      <c r="O649" s="829"/>
      <c r="P649" s="970">
        <f t="shared" si="29"/>
        <v>2852.6</v>
      </c>
      <c r="Q649" s="836"/>
      <c r="R649" s="836"/>
      <c r="S649" s="836"/>
      <c r="T649" s="836"/>
      <c r="U649" s="836"/>
    </row>
    <row r="650">
      <c r="A650" s="836"/>
      <c r="B650" s="828" t="s">
        <v>808</v>
      </c>
      <c r="C650" s="828" t="s">
        <v>603</v>
      </c>
      <c r="D650" s="836"/>
      <c r="E650" s="829"/>
      <c r="F650" s="830">
        <v>0.4</v>
      </c>
      <c r="G650" s="836"/>
      <c r="H650" s="836"/>
      <c r="I650" s="836"/>
      <c r="J650" s="836"/>
      <c r="K650" s="836"/>
      <c r="L650" s="836"/>
      <c r="M650" s="829"/>
      <c r="N650" s="829"/>
      <c r="O650" s="829"/>
      <c r="P650" s="970">
        <f t="shared" si="29"/>
        <v>2853</v>
      </c>
      <c r="Q650" s="828">
        <v>60.0</v>
      </c>
      <c r="R650" s="828">
        <v>410.69</v>
      </c>
      <c r="S650" s="849">
        <f>R650/Q650</f>
        <v>6.844833333</v>
      </c>
      <c r="T650" s="855">
        <v>5.49</v>
      </c>
      <c r="U650" s="849">
        <f>(S650-T650)*Q650</f>
        <v>81.29</v>
      </c>
    </row>
    <row r="651">
      <c r="A651" s="836"/>
      <c r="B651" s="828" t="s">
        <v>603</v>
      </c>
      <c r="C651" s="828" t="s">
        <v>197</v>
      </c>
      <c r="D651" s="836"/>
      <c r="E651" s="829"/>
      <c r="F651" s="830">
        <v>0.7</v>
      </c>
      <c r="G651" s="836"/>
      <c r="H651" s="836"/>
      <c r="I651" s="836"/>
      <c r="J651" s="836"/>
      <c r="K651" s="836"/>
      <c r="L651" s="828" t="s">
        <v>2296</v>
      </c>
      <c r="M651" s="829"/>
      <c r="N651" s="829"/>
      <c r="O651" s="829"/>
      <c r="P651" s="970">
        <f t="shared" si="29"/>
        <v>2853.7</v>
      </c>
      <c r="Q651" s="836"/>
      <c r="R651" s="836"/>
      <c r="S651" s="836"/>
      <c r="T651" s="836"/>
      <c r="U651" s="836"/>
    </row>
    <row r="652">
      <c r="A652" s="836"/>
      <c r="B652" s="828" t="s">
        <v>197</v>
      </c>
      <c r="C652" s="828" t="s">
        <v>73</v>
      </c>
      <c r="D652" s="836"/>
      <c r="E652" s="829"/>
      <c r="F652" s="830">
        <v>0.2</v>
      </c>
      <c r="G652" s="828">
        <v>3842.5</v>
      </c>
      <c r="H652" s="828">
        <v>68.0</v>
      </c>
      <c r="I652" s="828">
        <v>120.0</v>
      </c>
      <c r="J652" s="836"/>
      <c r="K652" s="836"/>
      <c r="L652" s="828">
        <v>4030.5</v>
      </c>
      <c r="M652" s="829"/>
      <c r="N652" s="829"/>
      <c r="O652" s="829"/>
      <c r="P652" s="970">
        <f t="shared" si="29"/>
        <v>2853.9</v>
      </c>
      <c r="Q652" s="836"/>
      <c r="R652" s="836"/>
      <c r="S652" s="836"/>
      <c r="T652" s="836"/>
      <c r="U652" s="836"/>
    </row>
    <row r="653">
      <c r="A653" s="827">
        <v>41775.0</v>
      </c>
      <c r="B653" s="828" t="s">
        <v>73</v>
      </c>
      <c r="C653" s="828" t="s">
        <v>197</v>
      </c>
      <c r="D653" s="842" t="s">
        <v>1222</v>
      </c>
      <c r="E653" s="845"/>
      <c r="F653" s="844">
        <v>0.1</v>
      </c>
      <c r="G653" s="843"/>
      <c r="H653" s="843"/>
      <c r="I653" s="843"/>
      <c r="J653" s="843"/>
      <c r="K653" s="843"/>
      <c r="L653" s="843"/>
      <c r="M653" s="846" t="s">
        <v>1222</v>
      </c>
      <c r="N653" s="847">
        <v>325.0</v>
      </c>
      <c r="O653" s="830" t="s">
        <v>2299</v>
      </c>
      <c r="P653" s="970">
        <f t="shared" si="29"/>
        <v>2854</v>
      </c>
      <c r="Q653" s="836"/>
      <c r="R653" s="836"/>
      <c r="S653" s="836"/>
      <c r="T653" s="836"/>
      <c r="U653" s="836"/>
    </row>
    <row r="654">
      <c r="A654" s="836"/>
      <c r="B654" s="828" t="s">
        <v>197</v>
      </c>
      <c r="C654" s="828" t="s">
        <v>550</v>
      </c>
      <c r="D654" s="842" t="s">
        <v>1754</v>
      </c>
      <c r="E654" s="845"/>
      <c r="F654" s="844">
        <v>0.9</v>
      </c>
      <c r="G654" s="843"/>
      <c r="H654" s="843"/>
      <c r="I654" s="843"/>
      <c r="J654" s="843"/>
      <c r="K654" s="843"/>
      <c r="L654" s="842" t="s">
        <v>2300</v>
      </c>
      <c r="O654" s="829"/>
      <c r="P654" s="970">
        <f t="shared" si="29"/>
        <v>2854.9</v>
      </c>
      <c r="Q654" s="836"/>
      <c r="R654" s="836"/>
      <c r="S654" s="836"/>
      <c r="T654" s="836"/>
      <c r="U654" s="836"/>
    </row>
    <row r="655">
      <c r="A655" s="836"/>
      <c r="B655" s="828" t="s">
        <v>550</v>
      </c>
      <c r="C655" s="828" t="s">
        <v>73</v>
      </c>
      <c r="D655" s="843"/>
      <c r="E655" s="845"/>
      <c r="F655" s="844">
        <v>0.8</v>
      </c>
      <c r="G655" s="842">
        <v>1590.0</v>
      </c>
      <c r="H655" s="843"/>
      <c r="I655" s="843"/>
      <c r="J655" s="842">
        <v>25.0</v>
      </c>
      <c r="K655" s="843"/>
      <c r="L655" s="842">
        <v>1615.0</v>
      </c>
      <c r="M655" s="829"/>
      <c r="N655" s="829"/>
      <c r="O655" s="829"/>
      <c r="P655" s="970">
        <f t="shared" si="29"/>
        <v>2855.7</v>
      </c>
      <c r="Q655" s="836"/>
      <c r="R655" s="836"/>
      <c r="S655" s="836"/>
      <c r="T655" s="836"/>
      <c r="U655" s="836"/>
    </row>
    <row r="656">
      <c r="A656" s="827">
        <v>41775.0</v>
      </c>
      <c r="B656" s="828" t="s">
        <v>73</v>
      </c>
      <c r="C656" s="828" t="s">
        <v>608</v>
      </c>
      <c r="D656" s="828" t="s">
        <v>2156</v>
      </c>
      <c r="E656" s="829"/>
      <c r="F656" s="830">
        <v>0.3</v>
      </c>
      <c r="G656" s="836"/>
      <c r="H656" s="836"/>
      <c r="I656" s="836"/>
      <c r="J656" s="836"/>
      <c r="K656" s="836"/>
      <c r="L656" s="836"/>
      <c r="M656" s="832" t="s">
        <v>1219</v>
      </c>
      <c r="N656" s="969"/>
      <c r="O656" s="830">
        <v>9.0</v>
      </c>
      <c r="P656" s="970">
        <f t="shared" si="29"/>
        <v>2856</v>
      </c>
      <c r="Q656" s="828">
        <v>80.0</v>
      </c>
      <c r="R656" s="828">
        <v>567.2</v>
      </c>
      <c r="S656" s="849">
        <f>R656/Q656</f>
        <v>7.09</v>
      </c>
      <c r="T656" s="855">
        <v>5.49</v>
      </c>
      <c r="U656" s="849">
        <f>(S656-T656)*Q656</f>
        <v>128</v>
      </c>
    </row>
    <row r="657">
      <c r="A657" s="836"/>
      <c r="B657" s="828" t="s">
        <v>608</v>
      </c>
      <c r="C657" s="828" t="s">
        <v>752</v>
      </c>
      <c r="D657" s="828" t="s">
        <v>2301</v>
      </c>
      <c r="E657" s="829"/>
      <c r="F657" s="830">
        <v>2.4</v>
      </c>
      <c r="G657" s="836"/>
      <c r="H657" s="836"/>
      <c r="I657" s="836"/>
      <c r="J657" s="836"/>
      <c r="K657" s="836"/>
      <c r="L657" s="996"/>
      <c r="M657" s="830" t="s">
        <v>1850</v>
      </c>
      <c r="N657" s="830">
        <v>300.0</v>
      </c>
      <c r="O657" s="830" t="s">
        <v>2302</v>
      </c>
      <c r="P657" s="970">
        <f t="shared" si="29"/>
        <v>2858.4</v>
      </c>
      <c r="Q657" s="836"/>
      <c r="R657" s="836"/>
      <c r="S657" s="836"/>
      <c r="T657" s="836"/>
      <c r="U657" s="836"/>
    </row>
    <row r="658">
      <c r="A658" s="836"/>
      <c r="B658" s="828" t="s">
        <v>752</v>
      </c>
      <c r="C658" s="828" t="s">
        <v>197</v>
      </c>
      <c r="D658" s="836"/>
      <c r="E658" s="829"/>
      <c r="F658" s="830">
        <v>1.9</v>
      </c>
      <c r="G658" s="836"/>
      <c r="H658" s="836"/>
      <c r="I658" s="836"/>
      <c r="J658" s="836"/>
      <c r="K658" s="836"/>
      <c r="L658" s="828" t="s">
        <v>2303</v>
      </c>
      <c r="M658" s="829"/>
      <c r="N658" s="829"/>
      <c r="O658" s="829"/>
      <c r="P658" s="970">
        <f t="shared" si="29"/>
        <v>2860.3</v>
      </c>
      <c r="Q658" s="836"/>
      <c r="R658" s="836"/>
      <c r="S658" s="836"/>
      <c r="T658" s="836"/>
      <c r="U658" s="836"/>
    </row>
    <row r="659">
      <c r="A659" s="836"/>
      <c r="B659" s="828" t="s">
        <v>197</v>
      </c>
      <c r="C659" s="828" t="s">
        <v>73</v>
      </c>
      <c r="D659" s="836"/>
      <c r="E659" s="829"/>
      <c r="F659" s="830">
        <v>0.2</v>
      </c>
      <c r="G659" s="828">
        <v>3880.0</v>
      </c>
      <c r="H659" s="828">
        <v>130.0</v>
      </c>
      <c r="I659" s="828">
        <v>300.0</v>
      </c>
      <c r="J659" s="828">
        <v>5.0</v>
      </c>
      <c r="K659" s="828">
        <v>300.0</v>
      </c>
      <c r="L659" s="828">
        <v>4615.0</v>
      </c>
      <c r="M659" s="829"/>
      <c r="N659" s="829"/>
      <c r="O659" s="829"/>
      <c r="P659" s="970">
        <f t="shared" si="29"/>
        <v>2860.5</v>
      </c>
      <c r="Q659" s="836"/>
      <c r="R659" s="836"/>
      <c r="S659" s="836"/>
      <c r="T659" s="836"/>
      <c r="U659" s="836"/>
    </row>
    <row r="660">
      <c r="A660" s="827">
        <v>41776.0</v>
      </c>
      <c r="B660" s="828" t="s">
        <v>73</v>
      </c>
      <c r="C660" s="828" t="s">
        <v>524</v>
      </c>
      <c r="D660" s="842" t="s">
        <v>1222</v>
      </c>
      <c r="E660" s="845"/>
      <c r="F660" s="844">
        <v>0.2</v>
      </c>
      <c r="G660" s="843"/>
      <c r="H660" s="843"/>
      <c r="I660" s="843"/>
      <c r="J660" s="843"/>
      <c r="K660" s="843"/>
      <c r="L660" s="843"/>
      <c r="M660" s="846" t="s">
        <v>1222</v>
      </c>
      <c r="N660" s="847">
        <v>325.0</v>
      </c>
      <c r="O660" s="830" t="s">
        <v>2304</v>
      </c>
      <c r="P660" s="970">
        <f t="shared" si="29"/>
        <v>2860.7</v>
      </c>
      <c r="Q660" s="836"/>
      <c r="R660" s="836"/>
      <c r="S660" s="836"/>
      <c r="T660" s="836"/>
      <c r="U660" s="836"/>
    </row>
    <row r="661">
      <c r="A661" s="836"/>
      <c r="B661" s="828" t="s">
        <v>524</v>
      </c>
      <c r="C661" s="828" t="s">
        <v>727</v>
      </c>
      <c r="D661" s="843"/>
      <c r="E661" s="845"/>
      <c r="F661" s="844">
        <v>1.4</v>
      </c>
      <c r="G661" s="843"/>
      <c r="H661" s="843"/>
      <c r="I661" s="843"/>
      <c r="J661" s="843"/>
      <c r="K661" s="843"/>
      <c r="L661" s="842" t="s">
        <v>2305</v>
      </c>
      <c r="M661" s="829"/>
      <c r="N661" s="829"/>
      <c r="O661" s="829"/>
      <c r="P661" s="970">
        <f t="shared" si="29"/>
        <v>2862.1</v>
      </c>
      <c r="Q661" s="836"/>
      <c r="R661" s="836"/>
      <c r="S661" s="836"/>
      <c r="T661" s="836"/>
      <c r="U661" s="836"/>
    </row>
    <row r="662">
      <c r="A662" s="836"/>
      <c r="B662" s="828" t="s">
        <v>727</v>
      </c>
      <c r="C662" s="828" t="s">
        <v>73</v>
      </c>
      <c r="D662" s="843"/>
      <c r="E662" s="845"/>
      <c r="F662" s="844">
        <v>1.4</v>
      </c>
      <c r="G662" s="842">
        <v>2550.0</v>
      </c>
      <c r="H662" s="843"/>
      <c r="I662" s="843"/>
      <c r="J662" s="842">
        <v>47.0</v>
      </c>
      <c r="K662" s="843"/>
      <c r="L662" s="842">
        <v>2597.0</v>
      </c>
      <c r="M662" s="829"/>
      <c r="N662" s="829"/>
      <c r="O662" s="829"/>
      <c r="P662" s="970">
        <f t="shared" si="29"/>
        <v>2863.5</v>
      </c>
      <c r="Q662" s="836"/>
      <c r="R662" s="836"/>
      <c r="S662" s="836"/>
      <c r="T662" s="836"/>
      <c r="U662" s="836"/>
    </row>
    <row r="663">
      <c r="A663" s="827">
        <v>41779.0</v>
      </c>
      <c r="B663" s="828" t="s">
        <v>73</v>
      </c>
      <c r="C663" s="828" t="s">
        <v>552</v>
      </c>
      <c r="D663" s="828" t="s">
        <v>1225</v>
      </c>
      <c r="E663" s="829"/>
      <c r="F663" s="830">
        <v>0.5</v>
      </c>
      <c r="G663" s="836"/>
      <c r="H663" s="836"/>
      <c r="I663" s="836"/>
      <c r="J663" s="836"/>
      <c r="K663" s="836"/>
      <c r="L663" s="836"/>
      <c r="M663" s="832" t="s">
        <v>1219</v>
      </c>
      <c r="N663" s="969"/>
      <c r="O663" s="830">
        <v>10.0</v>
      </c>
      <c r="P663" s="970">
        <f t="shared" si="29"/>
        <v>2864</v>
      </c>
      <c r="Q663" s="836"/>
      <c r="R663" s="836"/>
      <c r="S663" s="836"/>
      <c r="T663" s="836"/>
      <c r="U663" s="836"/>
    </row>
    <row r="664">
      <c r="A664" s="836"/>
      <c r="B664" s="828" t="s">
        <v>552</v>
      </c>
      <c r="C664" s="828" t="s">
        <v>727</v>
      </c>
      <c r="D664" s="828" t="s">
        <v>2306</v>
      </c>
      <c r="E664" s="829"/>
      <c r="F664" s="830">
        <v>1.8</v>
      </c>
      <c r="G664" s="836"/>
      <c r="H664" s="836"/>
      <c r="I664" s="836"/>
      <c r="J664" s="836"/>
      <c r="K664" s="836"/>
      <c r="L664" s="828" t="s">
        <v>2307</v>
      </c>
      <c r="M664" s="829"/>
      <c r="N664" s="829"/>
      <c r="O664" s="829"/>
      <c r="P664" s="970">
        <f t="shared" si="29"/>
        <v>2865.8</v>
      </c>
      <c r="Q664" s="828">
        <v>75.0</v>
      </c>
      <c r="R664" s="828">
        <v>424.51</v>
      </c>
      <c r="S664" s="849">
        <f t="shared" ref="S664:S665" si="41">R664/Q664</f>
        <v>5.660133333</v>
      </c>
      <c r="T664" s="855">
        <v>5.49</v>
      </c>
      <c r="U664" s="849">
        <f t="shared" ref="U664:U665" si="42">(S664-T664)*Q664</f>
        <v>12.76</v>
      </c>
    </row>
    <row r="665">
      <c r="A665" s="836"/>
      <c r="B665" s="828" t="s">
        <v>727</v>
      </c>
      <c r="C665" s="828" t="s">
        <v>524</v>
      </c>
      <c r="D665" s="836"/>
      <c r="E665" s="829"/>
      <c r="F665" s="830">
        <v>1.5</v>
      </c>
      <c r="G665" s="828">
        <v>2920.0</v>
      </c>
      <c r="H665" s="828">
        <v>20.0</v>
      </c>
      <c r="I665" s="836"/>
      <c r="J665" s="828">
        <v>7.0</v>
      </c>
      <c r="K665" s="836"/>
      <c r="L665" s="828">
        <v>2947.0</v>
      </c>
      <c r="M665" s="829"/>
      <c r="N665" s="829"/>
      <c r="O665" s="829"/>
      <c r="P665" s="970">
        <f t="shared" si="29"/>
        <v>2867.3</v>
      </c>
      <c r="Q665" s="828">
        <v>30.0</v>
      </c>
      <c r="R665" s="828">
        <v>225.19</v>
      </c>
      <c r="S665" s="849">
        <f t="shared" si="41"/>
        <v>7.506333333</v>
      </c>
      <c r="T665" s="855">
        <v>5.49</v>
      </c>
      <c r="U665" s="849">
        <f t="shared" si="42"/>
        <v>60.49</v>
      </c>
    </row>
    <row r="666">
      <c r="A666" s="827">
        <v>41780.0</v>
      </c>
      <c r="B666" s="828" t="s">
        <v>524</v>
      </c>
      <c r="C666" s="828" t="s">
        <v>1967</v>
      </c>
      <c r="D666" s="842" t="s">
        <v>1225</v>
      </c>
      <c r="E666" s="845"/>
      <c r="F666" s="844">
        <v>0.2</v>
      </c>
      <c r="G666" s="843"/>
      <c r="H666" s="843"/>
      <c r="I666" s="843"/>
      <c r="J666" s="843"/>
      <c r="K666" s="843"/>
      <c r="L666" s="843"/>
      <c r="M666" s="832" t="s">
        <v>1219</v>
      </c>
      <c r="N666" s="969"/>
      <c r="O666" s="830">
        <v>11.0</v>
      </c>
      <c r="P666" s="970">
        <f t="shared" si="29"/>
        <v>2867.5</v>
      </c>
      <c r="Q666" s="836"/>
      <c r="R666" s="836"/>
      <c r="S666" s="836"/>
      <c r="T666" s="836"/>
      <c r="U666" s="836"/>
    </row>
    <row r="667">
      <c r="A667" s="836"/>
      <c r="B667" s="828" t="s">
        <v>1967</v>
      </c>
      <c r="C667" s="828" t="s">
        <v>1251</v>
      </c>
      <c r="D667" s="842" t="s">
        <v>2308</v>
      </c>
      <c r="E667" s="845"/>
      <c r="F667" s="844">
        <v>2.2</v>
      </c>
      <c r="G667" s="843"/>
      <c r="H667" s="843"/>
      <c r="I667" s="843"/>
      <c r="J667" s="843"/>
      <c r="K667" s="843"/>
      <c r="L667" s="843"/>
      <c r="M667" s="829"/>
      <c r="N667" s="829"/>
      <c r="O667" s="829"/>
      <c r="P667" s="970">
        <f t="shared" si="29"/>
        <v>2869.7</v>
      </c>
      <c r="Q667" s="828">
        <v>80.0</v>
      </c>
      <c r="R667" s="828">
        <v>456.8</v>
      </c>
      <c r="S667" s="849">
        <f>R667/Q667</f>
        <v>5.71</v>
      </c>
      <c r="T667" s="855">
        <v>5.49</v>
      </c>
      <c r="U667" s="849">
        <f>(S667-T667)*Q667</f>
        <v>17.6</v>
      </c>
    </row>
    <row r="668">
      <c r="A668" s="836"/>
      <c r="B668" s="828" t="s">
        <v>1251</v>
      </c>
      <c r="C668" s="828" t="s">
        <v>1967</v>
      </c>
      <c r="D668" s="843"/>
      <c r="E668" s="845"/>
      <c r="F668" s="844">
        <v>2.2</v>
      </c>
      <c r="G668" s="843"/>
      <c r="H668" s="843"/>
      <c r="I668" s="842">
        <v>175.0</v>
      </c>
      <c r="J668" s="843"/>
      <c r="K668" s="843"/>
      <c r="L668" s="842" t="s">
        <v>2309</v>
      </c>
      <c r="M668" s="829"/>
      <c r="N668" s="829"/>
      <c r="O668" s="829"/>
      <c r="P668" s="970">
        <f t="shared" si="29"/>
        <v>2871.9</v>
      </c>
      <c r="Q668" s="836"/>
      <c r="R668" s="836"/>
      <c r="S668" s="836"/>
      <c r="T668" s="836"/>
      <c r="U668" s="836"/>
    </row>
    <row r="669">
      <c r="A669" s="836"/>
      <c r="B669" s="828" t="s">
        <v>1967</v>
      </c>
      <c r="C669" s="828" t="s">
        <v>73</v>
      </c>
      <c r="D669" s="843"/>
      <c r="E669" s="845"/>
      <c r="F669" s="844">
        <v>0.4</v>
      </c>
      <c r="G669" s="842">
        <v>4201.37</v>
      </c>
      <c r="H669" s="842">
        <v>100.0</v>
      </c>
      <c r="I669" s="842">
        <v>300.0</v>
      </c>
      <c r="J669" s="843"/>
      <c r="K669" s="843"/>
      <c r="L669" s="842">
        <v>4776.37</v>
      </c>
      <c r="M669" s="832" t="s">
        <v>1219</v>
      </c>
      <c r="N669" s="969"/>
      <c r="O669" s="830">
        <v>12.0</v>
      </c>
      <c r="P669" s="970">
        <f t="shared" si="29"/>
        <v>2872.3</v>
      </c>
      <c r="Q669" s="836"/>
      <c r="R669" s="836"/>
      <c r="S669" s="836"/>
      <c r="T669" s="836"/>
      <c r="U669" s="836"/>
    </row>
    <row r="670">
      <c r="A670" s="827">
        <v>41781.0</v>
      </c>
      <c r="B670" s="828" t="s">
        <v>73</v>
      </c>
      <c r="C670" s="828" t="s">
        <v>1315</v>
      </c>
      <c r="D670" s="828" t="s">
        <v>2310</v>
      </c>
      <c r="E670" s="829"/>
      <c r="F670" s="830">
        <v>0.9</v>
      </c>
      <c r="G670" s="836"/>
      <c r="H670" s="836"/>
      <c r="I670" s="836"/>
      <c r="J670" s="836"/>
      <c r="K670" s="836"/>
      <c r="L670" s="828" t="s">
        <v>2311</v>
      </c>
      <c r="M670" s="829"/>
      <c r="N670" s="829"/>
      <c r="O670" s="829"/>
      <c r="P670" s="970">
        <f t="shared" si="29"/>
        <v>2873.2</v>
      </c>
      <c r="Q670" s="836"/>
      <c r="R670" s="836"/>
      <c r="S670" s="836"/>
      <c r="T670" s="836"/>
      <c r="U670" s="836"/>
    </row>
    <row r="671">
      <c r="A671" s="836"/>
      <c r="B671" s="828" t="s">
        <v>1315</v>
      </c>
      <c r="C671" s="828" t="s">
        <v>73</v>
      </c>
      <c r="D671" s="836"/>
      <c r="E671" s="829"/>
      <c r="F671" s="830">
        <v>1.2</v>
      </c>
      <c r="G671" s="828">
        <v>1800.0</v>
      </c>
      <c r="H671" s="836"/>
      <c r="I671" s="828">
        <v>120.0</v>
      </c>
      <c r="J671" s="836"/>
      <c r="K671" s="836"/>
      <c r="L671" s="828">
        <v>1920.0</v>
      </c>
      <c r="M671" s="829"/>
      <c r="N671" s="829"/>
      <c r="O671" s="829"/>
      <c r="P671" s="970">
        <f t="shared" si="29"/>
        <v>2874.4</v>
      </c>
      <c r="Q671" s="836"/>
      <c r="R671" s="836"/>
      <c r="S671" s="836"/>
      <c r="T671" s="836"/>
      <c r="U671" s="836"/>
    </row>
    <row r="672">
      <c r="A672" s="827">
        <v>41782.0</v>
      </c>
      <c r="B672" s="828" t="s">
        <v>73</v>
      </c>
      <c r="C672" s="828" t="s">
        <v>2081</v>
      </c>
      <c r="D672" s="842" t="s">
        <v>2312</v>
      </c>
      <c r="E672" s="845"/>
      <c r="F672" s="844">
        <v>0.9</v>
      </c>
      <c r="G672" s="843"/>
      <c r="H672" s="843"/>
      <c r="I672" s="843"/>
      <c r="J672" s="843"/>
      <c r="K672" s="843"/>
      <c r="L672" s="842" t="s">
        <v>2313</v>
      </c>
      <c r="M672" s="832" t="s">
        <v>1219</v>
      </c>
      <c r="N672" s="969"/>
      <c r="O672" s="830">
        <v>13.0</v>
      </c>
      <c r="P672" s="970">
        <f t="shared" si="29"/>
        <v>2875.3</v>
      </c>
      <c r="Q672" s="828">
        <v>20.0</v>
      </c>
      <c r="R672" s="828">
        <v>120.4</v>
      </c>
      <c r="S672" s="849">
        <f>R672/Q672</f>
        <v>6.02</v>
      </c>
      <c r="T672" s="855">
        <v>5.49</v>
      </c>
      <c r="U672" s="849">
        <f>(S672-T672)*Q672</f>
        <v>10.6</v>
      </c>
    </row>
    <row r="673">
      <c r="A673" s="836"/>
      <c r="B673" s="828" t="s">
        <v>2081</v>
      </c>
      <c r="C673" s="828" t="s">
        <v>73</v>
      </c>
      <c r="D673" s="843"/>
      <c r="E673" s="845"/>
      <c r="F673" s="844">
        <v>0.6</v>
      </c>
      <c r="G673" s="842">
        <v>1450.0</v>
      </c>
      <c r="H673" s="842">
        <v>11.0</v>
      </c>
      <c r="I673" s="842">
        <v>89.0</v>
      </c>
      <c r="J673" s="843"/>
      <c r="K673" s="842">
        <v>300.0</v>
      </c>
      <c r="L673" s="842">
        <v>1850.0</v>
      </c>
      <c r="M673" s="830" t="s">
        <v>1378</v>
      </c>
      <c r="N673" s="830">
        <v>275.0</v>
      </c>
      <c r="O673" s="830" t="s">
        <v>2314</v>
      </c>
      <c r="P673" s="970">
        <f t="shared" si="29"/>
        <v>2875.9</v>
      </c>
      <c r="Q673" s="836"/>
      <c r="R673" s="836"/>
      <c r="S673" s="836"/>
      <c r="T673" s="836"/>
      <c r="U673" s="836"/>
    </row>
    <row r="674">
      <c r="A674" s="827">
        <v>41782.0</v>
      </c>
      <c r="B674" s="828" t="s">
        <v>73</v>
      </c>
      <c r="C674" s="828" t="s">
        <v>73</v>
      </c>
      <c r="D674" s="828" t="s">
        <v>2315</v>
      </c>
      <c r="E674" s="830">
        <v>0.3</v>
      </c>
      <c r="F674" s="829"/>
      <c r="G674" s="836"/>
      <c r="H674" s="836"/>
      <c r="I674" s="836"/>
      <c r="J674" s="836"/>
      <c r="K674" s="836"/>
      <c r="L674" s="836"/>
      <c r="M674" s="829"/>
      <c r="N674" s="829"/>
      <c r="O674" s="829"/>
      <c r="P674" s="970">
        <f t="shared" si="29"/>
        <v>2876.2</v>
      </c>
      <c r="Q674" s="836"/>
      <c r="R674" s="836"/>
      <c r="S674" s="836"/>
      <c r="T674" s="836"/>
      <c r="U674" s="836"/>
    </row>
    <row r="675">
      <c r="A675" s="836"/>
      <c r="B675" s="828" t="s">
        <v>73</v>
      </c>
      <c r="C675" s="828" t="s">
        <v>73</v>
      </c>
      <c r="D675" s="828" t="s">
        <v>2316</v>
      </c>
      <c r="E675" s="830">
        <v>0.8</v>
      </c>
      <c r="F675" s="995"/>
      <c r="G675" s="836"/>
      <c r="H675" s="836"/>
      <c r="I675" s="836"/>
      <c r="J675" s="836"/>
      <c r="K675" s="836"/>
      <c r="L675" s="836"/>
      <c r="M675" s="829"/>
      <c r="N675" s="829"/>
      <c r="O675" s="829"/>
      <c r="P675" s="970">
        <f t="shared" si="29"/>
        <v>2877</v>
      </c>
      <c r="Q675" s="836"/>
      <c r="R675" s="836"/>
      <c r="S675" s="836"/>
      <c r="T675" s="836"/>
      <c r="U675" s="836"/>
    </row>
    <row r="676">
      <c r="A676" s="827">
        <v>41782.0</v>
      </c>
      <c r="B676" s="828" t="s">
        <v>73</v>
      </c>
      <c r="C676" s="828" t="s">
        <v>197</v>
      </c>
      <c r="D676" s="842" t="s">
        <v>1350</v>
      </c>
      <c r="E676" s="845"/>
      <c r="F676" s="844">
        <v>0.2</v>
      </c>
      <c r="G676" s="843"/>
      <c r="H676" s="843"/>
      <c r="I676" s="843"/>
      <c r="J676" s="843"/>
      <c r="K676" s="843"/>
      <c r="L676" s="843"/>
      <c r="M676" s="853" t="s">
        <v>1350</v>
      </c>
      <c r="N676" s="853">
        <v>325.0</v>
      </c>
      <c r="O676" s="830" t="s">
        <v>2317</v>
      </c>
      <c r="P676" s="970">
        <f t="shared" si="29"/>
        <v>2877.2</v>
      </c>
      <c r="Q676" s="836"/>
      <c r="R676" s="836"/>
      <c r="S676" s="836"/>
      <c r="T676" s="836"/>
      <c r="U676" s="836"/>
    </row>
    <row r="677">
      <c r="A677" s="836"/>
      <c r="B677" s="828" t="s">
        <v>197</v>
      </c>
      <c r="C677" s="828" t="s">
        <v>630</v>
      </c>
      <c r="D677" s="842" t="s">
        <v>1327</v>
      </c>
      <c r="E677" s="845"/>
      <c r="F677" s="844">
        <v>1.7</v>
      </c>
      <c r="G677" s="843"/>
      <c r="H677" s="843"/>
      <c r="I677" s="843"/>
      <c r="J677" s="843"/>
      <c r="K677" s="843"/>
      <c r="L677" s="843"/>
      <c r="M677" s="829"/>
      <c r="N677" s="829"/>
      <c r="O677" s="829"/>
      <c r="P677" s="970">
        <f t="shared" si="29"/>
        <v>2878.9</v>
      </c>
      <c r="Q677" s="836"/>
      <c r="R677" s="836"/>
      <c r="S677" s="836"/>
      <c r="T677" s="836"/>
      <c r="U677" s="836"/>
    </row>
    <row r="678">
      <c r="A678" s="836"/>
      <c r="B678" s="828" t="s">
        <v>630</v>
      </c>
      <c r="C678" s="828" t="s">
        <v>197</v>
      </c>
      <c r="D678" s="843"/>
      <c r="E678" s="845"/>
      <c r="F678" s="844">
        <v>1.3</v>
      </c>
      <c r="G678" s="843"/>
      <c r="H678" s="843"/>
      <c r="I678" s="843"/>
      <c r="J678" s="843"/>
      <c r="K678" s="843"/>
      <c r="L678" s="842" t="s">
        <v>2318</v>
      </c>
      <c r="M678" s="829"/>
      <c r="N678" s="829"/>
      <c r="O678" s="829"/>
      <c r="P678" s="970">
        <f t="shared" si="29"/>
        <v>2880.2</v>
      </c>
      <c r="Q678" s="836"/>
      <c r="R678" s="836"/>
      <c r="S678" s="836"/>
      <c r="T678" s="836"/>
      <c r="U678" s="836"/>
    </row>
    <row r="679">
      <c r="A679" s="836"/>
      <c r="B679" s="828" t="s">
        <v>197</v>
      </c>
      <c r="C679" s="828" t="s">
        <v>73</v>
      </c>
      <c r="D679" s="843"/>
      <c r="E679" s="845"/>
      <c r="F679" s="844">
        <v>0.2</v>
      </c>
      <c r="G679" s="842">
        <v>2775.0</v>
      </c>
      <c r="H679" s="843"/>
      <c r="I679" s="843"/>
      <c r="J679" s="843"/>
      <c r="K679" s="843"/>
      <c r="L679" s="842">
        <v>2775.0</v>
      </c>
      <c r="M679" s="829"/>
      <c r="N679" s="829"/>
      <c r="O679" s="829"/>
      <c r="P679" s="970">
        <f t="shared" si="29"/>
        <v>2880.4</v>
      </c>
      <c r="Q679" s="836"/>
      <c r="R679" s="836"/>
      <c r="S679" s="836"/>
      <c r="T679" s="836"/>
      <c r="U679" s="836"/>
    </row>
    <row r="680">
      <c r="A680" s="827">
        <v>41786.0</v>
      </c>
      <c r="B680" s="828" t="s">
        <v>73</v>
      </c>
      <c r="C680" s="828" t="s">
        <v>197</v>
      </c>
      <c r="D680" s="828" t="s">
        <v>1350</v>
      </c>
      <c r="E680" s="829"/>
      <c r="F680" s="830">
        <v>0.2</v>
      </c>
      <c r="G680" s="836"/>
      <c r="H680" s="836"/>
      <c r="I680" s="836"/>
      <c r="J680" s="836"/>
      <c r="K680" s="836"/>
      <c r="L680" s="836"/>
      <c r="M680" s="853" t="s">
        <v>1350</v>
      </c>
      <c r="N680" s="853">
        <v>325.0</v>
      </c>
      <c r="O680" s="830" t="s">
        <v>2319</v>
      </c>
      <c r="P680" s="970">
        <f t="shared" si="29"/>
        <v>2880.6</v>
      </c>
      <c r="Q680" s="836"/>
      <c r="R680" s="836"/>
      <c r="S680" s="836"/>
      <c r="T680" s="836"/>
      <c r="U680" s="836"/>
    </row>
    <row r="681">
      <c r="A681" s="836"/>
      <c r="B681" s="828" t="s">
        <v>197</v>
      </c>
      <c r="C681" s="828" t="s">
        <v>630</v>
      </c>
      <c r="D681" s="828" t="s">
        <v>1327</v>
      </c>
      <c r="E681" s="829"/>
      <c r="F681" s="830">
        <v>1.7</v>
      </c>
      <c r="G681" s="836"/>
      <c r="H681" s="836"/>
      <c r="I681" s="836"/>
      <c r="J681" s="836"/>
      <c r="K681" s="836"/>
      <c r="L681" s="836"/>
      <c r="M681" s="829"/>
      <c r="N681" s="829"/>
      <c r="O681" s="829"/>
      <c r="P681" s="970">
        <f t="shared" si="29"/>
        <v>2882.3</v>
      </c>
      <c r="Q681" s="836"/>
      <c r="R681" s="836"/>
      <c r="S681" s="836"/>
      <c r="T681" s="836"/>
      <c r="U681" s="836"/>
    </row>
    <row r="682">
      <c r="A682" s="836"/>
      <c r="B682" s="828" t="s">
        <v>630</v>
      </c>
      <c r="C682" s="828" t="s">
        <v>197</v>
      </c>
      <c r="D682" s="836"/>
      <c r="E682" s="829"/>
      <c r="F682" s="830">
        <v>1.4</v>
      </c>
      <c r="G682" s="836"/>
      <c r="H682" s="836"/>
      <c r="I682" s="836"/>
      <c r="J682" s="836"/>
      <c r="K682" s="836"/>
      <c r="L682" s="828" t="s">
        <v>2320</v>
      </c>
      <c r="M682" s="829"/>
      <c r="N682" s="829"/>
      <c r="O682" s="829"/>
      <c r="P682" s="970">
        <f t="shared" si="29"/>
        <v>2883.7</v>
      </c>
      <c r="Q682" s="836"/>
      <c r="R682" s="836"/>
      <c r="S682" s="836"/>
      <c r="T682" s="836"/>
      <c r="U682" s="836"/>
    </row>
    <row r="683">
      <c r="A683" s="836"/>
      <c r="B683" s="828" t="s">
        <v>197</v>
      </c>
      <c r="C683" s="828" t="s">
        <v>73</v>
      </c>
      <c r="D683" s="836"/>
      <c r="E683" s="829"/>
      <c r="F683" s="830">
        <v>0.2</v>
      </c>
      <c r="G683" s="828">
        <v>2850.0</v>
      </c>
      <c r="H683" s="836"/>
      <c r="I683" s="836"/>
      <c r="J683" s="836"/>
      <c r="K683" s="836"/>
      <c r="L683" s="828">
        <v>2850.0</v>
      </c>
      <c r="M683" s="829"/>
      <c r="N683" s="829"/>
      <c r="O683" s="829"/>
      <c r="P683" s="970">
        <f t="shared" si="29"/>
        <v>2883.9</v>
      </c>
      <c r="Q683" s="836"/>
      <c r="R683" s="836"/>
      <c r="S683" s="836"/>
      <c r="T683" s="836"/>
      <c r="U683" s="836"/>
    </row>
    <row r="684">
      <c r="A684" s="827">
        <v>41787.0</v>
      </c>
      <c r="B684" s="828" t="s">
        <v>73</v>
      </c>
      <c r="C684" s="828" t="s">
        <v>524</v>
      </c>
      <c r="D684" s="842" t="s">
        <v>1225</v>
      </c>
      <c r="E684" s="845"/>
      <c r="F684" s="844">
        <v>0.2</v>
      </c>
      <c r="G684" s="843"/>
      <c r="H684" s="843"/>
      <c r="I684" s="843"/>
      <c r="J684" s="843"/>
      <c r="K684" s="843"/>
      <c r="L684" s="843"/>
      <c r="M684" s="832" t="s">
        <v>1219</v>
      </c>
      <c r="N684" s="969"/>
      <c r="O684" s="830">
        <v>14.0</v>
      </c>
      <c r="P684" s="970">
        <f t="shared" si="29"/>
        <v>2884.1</v>
      </c>
      <c r="Q684" s="836"/>
      <c r="R684" s="836"/>
      <c r="S684" s="836"/>
      <c r="T684" s="836"/>
      <c r="U684" s="836"/>
    </row>
    <row r="685">
      <c r="A685" s="836"/>
      <c r="B685" s="828" t="s">
        <v>524</v>
      </c>
      <c r="C685" s="828" t="s">
        <v>551</v>
      </c>
      <c r="D685" s="842" t="s">
        <v>1339</v>
      </c>
      <c r="E685" s="845"/>
      <c r="F685" s="844">
        <v>0.5</v>
      </c>
      <c r="G685" s="843"/>
      <c r="H685" s="843"/>
      <c r="I685" s="843"/>
      <c r="J685" s="843"/>
      <c r="K685" s="843"/>
      <c r="L685" s="843"/>
      <c r="M685" s="829"/>
      <c r="N685" s="829"/>
      <c r="O685" s="829"/>
      <c r="P685" s="970">
        <f t="shared" si="29"/>
        <v>2884.6</v>
      </c>
      <c r="Q685" s="828">
        <v>20.0</v>
      </c>
      <c r="R685" s="828">
        <v>119.88</v>
      </c>
      <c r="S685" s="836"/>
      <c r="T685" s="836"/>
      <c r="U685" s="836"/>
    </row>
    <row r="686">
      <c r="A686" s="836"/>
      <c r="B686" s="828" t="s">
        <v>551</v>
      </c>
      <c r="C686" s="828" t="s">
        <v>1303</v>
      </c>
      <c r="D686" s="843"/>
      <c r="E686" s="845"/>
      <c r="F686" s="844">
        <v>1.0</v>
      </c>
      <c r="G686" s="843"/>
      <c r="H686" s="843"/>
      <c r="I686" s="843"/>
      <c r="J686" s="843"/>
      <c r="K686" s="843"/>
      <c r="L686" s="842" t="s">
        <v>2321</v>
      </c>
      <c r="M686" s="829"/>
      <c r="N686" s="829"/>
      <c r="O686" s="829"/>
      <c r="P686" s="970">
        <f t="shared" si="29"/>
        <v>2885.6</v>
      </c>
      <c r="Q686" s="836"/>
      <c r="R686" s="836"/>
      <c r="S686" s="836"/>
      <c r="T686" s="836"/>
      <c r="U686" s="836"/>
    </row>
    <row r="687">
      <c r="A687" s="836"/>
      <c r="B687" s="828" t="s">
        <v>1303</v>
      </c>
      <c r="C687" s="828" t="s">
        <v>73</v>
      </c>
      <c r="D687" s="843"/>
      <c r="E687" s="845"/>
      <c r="F687" s="844">
        <v>0.4</v>
      </c>
      <c r="G687" s="842">
        <v>1950.0</v>
      </c>
      <c r="H687" s="843"/>
      <c r="I687" s="843"/>
      <c r="J687" s="842">
        <v>40.0</v>
      </c>
      <c r="K687" s="843"/>
      <c r="L687" s="842">
        <v>2080.0</v>
      </c>
      <c r="M687" s="829"/>
      <c r="N687" s="829"/>
      <c r="O687" s="829"/>
      <c r="P687" s="970">
        <f t="shared" si="29"/>
        <v>2886</v>
      </c>
      <c r="Q687" s="836"/>
      <c r="R687" s="836"/>
      <c r="S687" s="836"/>
      <c r="T687" s="836"/>
      <c r="U687" s="836"/>
    </row>
    <row r="688">
      <c r="A688" s="827">
        <v>41789.0</v>
      </c>
      <c r="B688" s="828" t="s">
        <v>73</v>
      </c>
      <c r="C688" s="828" t="s">
        <v>197</v>
      </c>
      <c r="D688" s="828" t="s">
        <v>1222</v>
      </c>
      <c r="E688" s="836"/>
      <c r="F688" s="830">
        <v>0.3</v>
      </c>
      <c r="H688" s="836"/>
      <c r="I688" s="836"/>
      <c r="J688" s="836"/>
      <c r="K688" s="836"/>
      <c r="L688" s="836"/>
      <c r="M688" s="846" t="s">
        <v>1222</v>
      </c>
      <c r="N688" s="847">
        <v>325.0</v>
      </c>
      <c r="O688" s="830" t="s">
        <v>2322</v>
      </c>
      <c r="P688" s="970">
        <f t="shared" si="29"/>
        <v>2886.3</v>
      </c>
      <c r="Q688" s="836"/>
      <c r="R688" s="836"/>
      <c r="S688" s="836"/>
      <c r="T688" s="836"/>
      <c r="U688" s="836"/>
    </row>
    <row r="689">
      <c r="A689" s="836"/>
      <c r="B689" s="828" t="s">
        <v>197</v>
      </c>
      <c r="C689" s="828" t="s">
        <v>630</v>
      </c>
      <c r="D689" s="828" t="s">
        <v>1327</v>
      </c>
      <c r="E689" s="836"/>
      <c r="F689" s="830">
        <v>1.4</v>
      </c>
      <c r="H689" s="836"/>
      <c r="I689" s="836"/>
      <c r="J689" s="836"/>
      <c r="K689" s="836"/>
      <c r="L689" s="836"/>
      <c r="M689" s="836"/>
      <c r="N689" s="829"/>
      <c r="O689" s="829"/>
      <c r="P689" s="970">
        <f t="shared" si="29"/>
        <v>2887.7</v>
      </c>
      <c r="Q689" s="836"/>
      <c r="R689" s="836"/>
      <c r="S689" s="836"/>
      <c r="T689" s="836"/>
      <c r="U689" s="836"/>
    </row>
    <row r="690">
      <c r="A690" s="836"/>
      <c r="B690" s="828" t="s">
        <v>630</v>
      </c>
      <c r="C690" s="828" t="s">
        <v>197</v>
      </c>
      <c r="D690" s="836"/>
      <c r="E690" s="836"/>
      <c r="F690" s="830">
        <v>1.5</v>
      </c>
      <c r="H690" s="836"/>
      <c r="I690" s="836"/>
      <c r="J690" s="836"/>
      <c r="K690" s="836"/>
      <c r="L690" s="828" t="s">
        <v>2323</v>
      </c>
      <c r="M690" s="836"/>
      <c r="N690" s="829"/>
      <c r="O690" s="829"/>
      <c r="P690" s="970">
        <f t="shared" si="29"/>
        <v>2889.2</v>
      </c>
      <c r="Q690" s="836"/>
      <c r="R690" s="836"/>
      <c r="S690" s="836"/>
      <c r="T690" s="836"/>
      <c r="U690" s="836"/>
    </row>
    <row r="691">
      <c r="A691" s="836"/>
      <c r="B691" s="828" t="s">
        <v>197</v>
      </c>
      <c r="C691" s="828" t="s">
        <v>73</v>
      </c>
      <c r="D691" s="836"/>
      <c r="E691" s="836"/>
      <c r="F691" s="830">
        <v>0.1</v>
      </c>
      <c r="G691" s="373">
        <v>2700.0</v>
      </c>
      <c r="H691" s="836"/>
      <c r="I691" s="836"/>
      <c r="J691" s="836"/>
      <c r="K691" s="836"/>
      <c r="L691" s="828">
        <v>2700.0</v>
      </c>
      <c r="M691" s="836"/>
      <c r="N691" s="829"/>
      <c r="O691" s="829"/>
      <c r="P691" s="970">
        <f t="shared" si="29"/>
        <v>2889.3</v>
      </c>
      <c r="Q691" s="836"/>
      <c r="R691" s="836"/>
      <c r="S691" s="836"/>
      <c r="T691" s="836"/>
      <c r="U691" s="836"/>
    </row>
    <row r="692">
      <c r="A692" s="851" t="s">
        <v>1333</v>
      </c>
      <c r="B692" s="836"/>
      <c r="C692" s="836"/>
      <c r="D692" s="990">
        <v>46.2</v>
      </c>
      <c r="E692" s="860"/>
      <c r="F692" s="862"/>
      <c r="G692" s="862"/>
      <c r="H692" s="860"/>
      <c r="I692" s="860"/>
      <c r="J692" s="860"/>
      <c r="K692" s="860"/>
      <c r="L692" s="860"/>
      <c r="M692" s="860"/>
      <c r="N692" s="829"/>
      <c r="O692" s="829"/>
      <c r="P692" s="970">
        <f t="shared" si="29"/>
        <v>2889.3</v>
      </c>
      <c r="Q692" s="836"/>
      <c r="R692" s="836"/>
      <c r="S692" s="836"/>
      <c r="T692" s="836"/>
      <c r="U692" s="836"/>
    </row>
    <row r="693">
      <c r="A693" s="827">
        <v>41791.0</v>
      </c>
      <c r="B693" s="828" t="s">
        <v>73</v>
      </c>
      <c r="C693" s="828" t="s">
        <v>1303</v>
      </c>
      <c r="D693" s="828" t="s">
        <v>1219</v>
      </c>
      <c r="E693" s="829"/>
      <c r="F693" s="830">
        <v>0.5</v>
      </c>
      <c r="G693" s="836"/>
      <c r="H693" s="836"/>
      <c r="I693" s="836"/>
      <c r="J693" s="836"/>
      <c r="K693" s="836"/>
      <c r="L693" s="828" t="s">
        <v>2324</v>
      </c>
      <c r="M693" s="832" t="s">
        <v>1219</v>
      </c>
      <c r="N693" s="969"/>
      <c r="O693" s="830">
        <v>1.0</v>
      </c>
      <c r="P693" s="970">
        <f t="shared" si="29"/>
        <v>2889.8</v>
      </c>
      <c r="Q693" s="836"/>
      <c r="R693" s="836"/>
      <c r="S693" s="836"/>
      <c r="T693" s="836"/>
      <c r="U693" s="836"/>
    </row>
    <row r="694">
      <c r="A694" s="836"/>
      <c r="B694" s="828" t="s">
        <v>1303</v>
      </c>
      <c r="C694" s="828" t="s">
        <v>524</v>
      </c>
      <c r="D694" s="828" t="s">
        <v>1339</v>
      </c>
      <c r="E694" s="829"/>
      <c r="F694" s="830">
        <v>0.6</v>
      </c>
      <c r="G694" s="828">
        <v>1385.0</v>
      </c>
      <c r="H694" s="836"/>
      <c r="I694" s="836"/>
      <c r="J694" s="836"/>
      <c r="K694" s="836"/>
      <c r="L694" s="828">
        <v>1377.5</v>
      </c>
      <c r="M694" s="829"/>
      <c r="N694" s="829"/>
      <c r="O694" s="829"/>
      <c r="P694" s="970">
        <f t="shared" si="29"/>
        <v>2890.4</v>
      </c>
      <c r="Q694" s="836"/>
      <c r="R694" s="836"/>
      <c r="S694" s="836"/>
      <c r="T694" s="836"/>
      <c r="U694" s="836"/>
    </row>
    <row r="695">
      <c r="A695" s="827">
        <v>41791.0</v>
      </c>
      <c r="B695" s="828" t="s">
        <v>524</v>
      </c>
      <c r="C695" s="828" t="s">
        <v>754</v>
      </c>
      <c r="D695" s="842" t="s">
        <v>2325</v>
      </c>
      <c r="E695" s="845"/>
      <c r="F695" s="844">
        <v>0.6</v>
      </c>
      <c r="G695" s="843"/>
      <c r="H695" s="843"/>
      <c r="I695" s="843"/>
      <c r="J695" s="843"/>
      <c r="K695" s="843"/>
      <c r="L695" s="842" t="s">
        <v>2326</v>
      </c>
      <c r="M695" s="832" t="s">
        <v>1219</v>
      </c>
      <c r="N695" s="969"/>
      <c r="O695" s="830">
        <v>2.0</v>
      </c>
      <c r="P695" s="970">
        <f t="shared" si="29"/>
        <v>2891</v>
      </c>
      <c r="Q695" s="836"/>
      <c r="R695" s="836"/>
      <c r="S695" s="836"/>
      <c r="T695" s="836"/>
      <c r="U695" s="836"/>
    </row>
    <row r="696">
      <c r="A696" s="836"/>
      <c r="B696" s="828" t="s">
        <v>754</v>
      </c>
      <c r="C696" s="828" t="s">
        <v>617</v>
      </c>
      <c r="D696" s="843"/>
      <c r="E696" s="845"/>
      <c r="F696" s="844">
        <v>0.3</v>
      </c>
      <c r="G696" s="842">
        <v>650.0</v>
      </c>
      <c r="H696" s="843"/>
      <c r="I696" s="843"/>
      <c r="J696" s="843"/>
      <c r="K696" s="843"/>
      <c r="L696" s="842">
        <v>650.0</v>
      </c>
      <c r="M696" s="829"/>
      <c r="N696" s="829"/>
      <c r="O696" s="829"/>
      <c r="P696" s="970">
        <f t="shared" si="29"/>
        <v>2891.3</v>
      </c>
      <c r="Q696" s="836"/>
      <c r="R696" s="836"/>
      <c r="S696" s="836"/>
      <c r="T696" s="836"/>
      <c r="U696" s="836"/>
    </row>
    <row r="697">
      <c r="A697" s="827">
        <v>41791.0</v>
      </c>
      <c r="B697" s="828" t="s">
        <v>617</v>
      </c>
      <c r="C697" s="828" t="s">
        <v>517</v>
      </c>
      <c r="D697" s="828" t="s">
        <v>1375</v>
      </c>
      <c r="E697" s="829"/>
      <c r="F697" s="830">
        <v>0.2</v>
      </c>
      <c r="G697" s="836"/>
      <c r="H697" s="836"/>
      <c r="I697" s="836"/>
      <c r="J697" s="836"/>
      <c r="K697" s="836"/>
      <c r="L697" s="836"/>
      <c r="M697" s="829"/>
      <c r="N697" s="829"/>
      <c r="O697" s="829"/>
      <c r="P697" s="970">
        <f t="shared" si="29"/>
        <v>2891.5</v>
      </c>
      <c r="Q697" s="836"/>
      <c r="R697" s="836"/>
      <c r="S697" s="836"/>
      <c r="T697" s="836"/>
      <c r="U697" s="836"/>
    </row>
    <row r="698">
      <c r="A698" s="851" t="s">
        <v>2327</v>
      </c>
      <c r="B698" s="836"/>
      <c r="C698" s="836"/>
      <c r="D698" s="857"/>
      <c r="E698" s="1000"/>
      <c r="F698" s="1000"/>
      <c r="G698" s="857"/>
      <c r="H698" s="857"/>
      <c r="I698" s="857"/>
      <c r="J698" s="857"/>
      <c r="K698" s="857"/>
      <c r="L698" s="857"/>
      <c r="M698" s="1000"/>
      <c r="N698" s="1000"/>
      <c r="O698" s="829"/>
      <c r="P698" s="970">
        <f t="shared" si="29"/>
        <v>2891.5</v>
      </c>
      <c r="Q698" s="836"/>
      <c r="R698" s="836"/>
      <c r="S698" s="836"/>
      <c r="T698" s="836"/>
      <c r="U698" s="836"/>
    </row>
    <row r="699">
      <c r="A699" s="827">
        <v>41802.0</v>
      </c>
      <c r="B699" s="828" t="s">
        <v>517</v>
      </c>
      <c r="C699" s="828" t="s">
        <v>73</v>
      </c>
      <c r="D699" s="828" t="s">
        <v>2328</v>
      </c>
      <c r="E699" s="830">
        <v>0.3</v>
      </c>
      <c r="F699" s="829"/>
      <c r="G699" s="836"/>
      <c r="H699" s="836"/>
      <c r="I699" s="836"/>
      <c r="J699" s="836"/>
      <c r="K699" s="836"/>
      <c r="L699" s="836"/>
      <c r="M699" s="829"/>
      <c r="N699" s="829"/>
      <c r="O699" s="829"/>
      <c r="P699" s="970">
        <f t="shared" si="29"/>
        <v>2891.8</v>
      </c>
      <c r="Q699" s="836"/>
      <c r="R699" s="836"/>
      <c r="S699" s="836"/>
      <c r="T699" s="836"/>
      <c r="U699" s="836"/>
    </row>
    <row r="700">
      <c r="A700" s="827">
        <v>41802.0</v>
      </c>
      <c r="B700" s="828" t="s">
        <v>73</v>
      </c>
      <c r="C700" s="828" t="s">
        <v>197</v>
      </c>
      <c r="D700" s="842" t="s">
        <v>2329</v>
      </c>
      <c r="E700" s="845"/>
      <c r="F700" s="844">
        <v>0.2</v>
      </c>
      <c r="G700" s="843"/>
      <c r="H700" s="843"/>
      <c r="I700" s="843"/>
      <c r="J700" s="843"/>
      <c r="K700" s="843"/>
      <c r="L700" s="843"/>
      <c r="M700" s="832" t="s">
        <v>1219</v>
      </c>
      <c r="N700" s="969"/>
      <c r="O700" s="830">
        <v>3.0</v>
      </c>
      <c r="P700" s="970">
        <f t="shared" si="29"/>
        <v>2892</v>
      </c>
      <c r="Q700" s="836"/>
      <c r="R700" s="836"/>
      <c r="S700" s="836"/>
      <c r="T700" s="836"/>
      <c r="U700" s="836"/>
    </row>
    <row r="701">
      <c r="A701" s="836"/>
      <c r="B701" s="828" t="s">
        <v>197</v>
      </c>
      <c r="C701" s="828" t="s">
        <v>630</v>
      </c>
      <c r="D701" s="842" t="s">
        <v>1327</v>
      </c>
      <c r="E701" s="845"/>
      <c r="F701" s="844">
        <v>1.6</v>
      </c>
      <c r="G701" s="843"/>
      <c r="H701" s="843"/>
      <c r="I701" s="842" t="s">
        <v>2330</v>
      </c>
      <c r="J701" s="843"/>
      <c r="K701" s="843"/>
      <c r="L701" s="843"/>
      <c r="M701" s="829"/>
      <c r="N701" s="829"/>
      <c r="O701" s="829"/>
      <c r="P701" s="970">
        <f t="shared" si="29"/>
        <v>2893.6</v>
      </c>
      <c r="Q701" s="836"/>
      <c r="R701" s="836"/>
      <c r="S701" s="836"/>
      <c r="T701" s="836"/>
      <c r="U701" s="836"/>
    </row>
    <row r="702">
      <c r="A702" s="836"/>
      <c r="B702" s="828" t="s">
        <v>630</v>
      </c>
      <c r="C702" s="828" t="s">
        <v>197</v>
      </c>
      <c r="D702" s="843"/>
      <c r="E702" s="845"/>
      <c r="F702" s="844">
        <v>1.5</v>
      </c>
      <c r="G702" s="843"/>
      <c r="H702" s="843"/>
      <c r="I702" s="842" t="s">
        <v>2331</v>
      </c>
      <c r="J702" s="843"/>
      <c r="K702" s="843"/>
      <c r="L702" s="842" t="s">
        <v>1370</v>
      </c>
      <c r="M702" s="829"/>
      <c r="N702" s="829"/>
      <c r="O702" s="829"/>
      <c r="P702" s="970">
        <f t="shared" si="29"/>
        <v>2895.1</v>
      </c>
      <c r="Q702" s="836"/>
      <c r="R702" s="836"/>
      <c r="S702" s="836"/>
      <c r="T702" s="836"/>
      <c r="U702" s="836"/>
    </row>
    <row r="703">
      <c r="A703" s="836"/>
      <c r="B703" s="828" t="s">
        <v>197</v>
      </c>
      <c r="C703" s="828" t="s">
        <v>2332</v>
      </c>
      <c r="D703" s="843"/>
      <c r="E703" s="845"/>
      <c r="F703" s="844">
        <v>0.2</v>
      </c>
      <c r="G703" s="842">
        <v>2775.0</v>
      </c>
      <c r="H703" s="843"/>
      <c r="I703" s="843"/>
      <c r="J703" s="843"/>
      <c r="K703" s="843"/>
      <c r="L703" s="843"/>
      <c r="M703" s="829"/>
      <c r="N703" s="829"/>
      <c r="O703" s="829"/>
      <c r="P703" s="970">
        <f t="shared" si="29"/>
        <v>2895.3</v>
      </c>
      <c r="Q703" s="836"/>
      <c r="R703" s="836"/>
      <c r="S703" s="836"/>
      <c r="T703" s="836"/>
      <c r="U703" s="836"/>
    </row>
    <row r="704">
      <c r="A704" s="827">
        <v>41803.0</v>
      </c>
      <c r="B704" s="828" t="s">
        <v>73</v>
      </c>
      <c r="C704" s="828" t="s">
        <v>1366</v>
      </c>
      <c r="D704" s="837" t="s">
        <v>2333</v>
      </c>
      <c r="E704" s="839"/>
      <c r="F704" s="878">
        <v>0.4</v>
      </c>
      <c r="G704" s="831"/>
      <c r="H704" s="831"/>
      <c r="I704" s="831"/>
      <c r="J704" s="831"/>
      <c r="K704" s="831"/>
      <c r="L704" s="831"/>
      <c r="M704" s="853" t="s">
        <v>1350</v>
      </c>
      <c r="N704" s="853">
        <v>325.0</v>
      </c>
      <c r="O704" s="830" t="s">
        <v>2334</v>
      </c>
      <c r="P704" s="970">
        <f t="shared" si="29"/>
        <v>2895.7</v>
      </c>
      <c r="Q704" s="836"/>
      <c r="R704" s="836"/>
      <c r="S704" s="836"/>
      <c r="T704" s="836"/>
      <c r="U704" s="836"/>
    </row>
    <row r="705">
      <c r="A705" s="836"/>
      <c r="B705" s="828" t="s">
        <v>1366</v>
      </c>
      <c r="C705" s="828" t="s">
        <v>524</v>
      </c>
      <c r="D705" s="837" t="s">
        <v>736</v>
      </c>
      <c r="E705" s="839"/>
      <c r="F705" s="878">
        <v>0.6</v>
      </c>
      <c r="G705" s="831"/>
      <c r="H705" s="831"/>
      <c r="I705" s="831"/>
      <c r="J705" s="831"/>
      <c r="K705" s="831"/>
      <c r="L705" s="837" t="s">
        <v>1368</v>
      </c>
      <c r="M705" s="830" t="s">
        <v>1378</v>
      </c>
      <c r="N705" s="830">
        <v>275.0</v>
      </c>
      <c r="O705" s="830" t="s">
        <v>2335</v>
      </c>
      <c r="P705" s="970">
        <f t="shared" si="29"/>
        <v>2896.3</v>
      </c>
      <c r="Q705" s="836"/>
      <c r="R705" s="836"/>
      <c r="S705" s="836"/>
      <c r="T705" s="836"/>
      <c r="U705" s="836"/>
    </row>
    <row r="706">
      <c r="A706" s="836"/>
      <c r="B706" s="828" t="s">
        <v>524</v>
      </c>
      <c r="C706" s="828" t="s">
        <v>73</v>
      </c>
      <c r="D706" s="831"/>
      <c r="E706" s="839"/>
      <c r="F706" s="878">
        <v>0.3</v>
      </c>
      <c r="G706" s="837">
        <v>1500.0</v>
      </c>
      <c r="H706" s="831"/>
      <c r="I706" s="831"/>
      <c r="J706" s="837">
        <v>40.0</v>
      </c>
      <c r="K706" s="831"/>
      <c r="L706" s="837">
        <v>3530.0</v>
      </c>
      <c r="M706" s="829"/>
      <c r="N706" s="829"/>
      <c r="O706" s="829"/>
      <c r="P706" s="970">
        <f t="shared" si="29"/>
        <v>2896.6</v>
      </c>
      <c r="Q706" s="836"/>
      <c r="R706" s="836"/>
      <c r="S706" s="836"/>
      <c r="T706" s="836"/>
      <c r="U706" s="836"/>
    </row>
    <row r="707">
      <c r="A707" s="827">
        <v>41803.0</v>
      </c>
      <c r="B707" s="828" t="s">
        <v>73</v>
      </c>
      <c r="C707" s="828" t="s">
        <v>197</v>
      </c>
      <c r="D707" s="842" t="s">
        <v>1222</v>
      </c>
      <c r="E707" s="845"/>
      <c r="F707" s="844">
        <v>0.2</v>
      </c>
      <c r="G707" s="843"/>
      <c r="H707" s="843"/>
      <c r="I707" s="843"/>
      <c r="J707" s="843"/>
      <c r="K707" s="843"/>
      <c r="L707" s="843"/>
      <c r="M707" s="846" t="s">
        <v>1222</v>
      </c>
      <c r="N707" s="847">
        <v>325.0</v>
      </c>
      <c r="O707" s="830" t="s">
        <v>2336</v>
      </c>
      <c r="P707" s="970">
        <f t="shared" si="29"/>
        <v>2896.8</v>
      </c>
      <c r="Q707" s="836"/>
      <c r="R707" s="836"/>
      <c r="S707" s="836"/>
      <c r="T707" s="836"/>
      <c r="U707" s="836"/>
    </row>
    <row r="708">
      <c r="A708" s="836"/>
      <c r="B708" s="828" t="s">
        <v>197</v>
      </c>
      <c r="C708" s="828" t="s">
        <v>630</v>
      </c>
      <c r="D708" s="842" t="s">
        <v>1327</v>
      </c>
      <c r="E708" s="845"/>
      <c r="F708" s="844">
        <v>1.6</v>
      </c>
      <c r="G708" s="843"/>
      <c r="H708" s="843"/>
      <c r="I708" s="843"/>
      <c r="J708" s="843"/>
      <c r="K708" s="843"/>
      <c r="L708" s="843"/>
      <c r="M708" s="829"/>
      <c r="N708" s="829"/>
      <c r="O708" s="829"/>
      <c r="P708" s="970">
        <f t="shared" si="29"/>
        <v>2898.4</v>
      </c>
      <c r="Q708" s="836"/>
      <c r="R708" s="836"/>
      <c r="S708" s="836"/>
      <c r="T708" s="836"/>
      <c r="U708" s="836"/>
    </row>
    <row r="709">
      <c r="A709" s="836"/>
      <c r="B709" s="828" t="s">
        <v>630</v>
      </c>
      <c r="C709" s="828" t="s">
        <v>197</v>
      </c>
      <c r="D709" s="843"/>
      <c r="E709" s="845"/>
      <c r="F709" s="844">
        <v>1.4</v>
      </c>
      <c r="G709" s="843"/>
      <c r="H709" s="843"/>
      <c r="I709" s="843"/>
      <c r="J709" s="843"/>
      <c r="K709" s="843"/>
      <c r="L709" s="842" t="s">
        <v>1370</v>
      </c>
      <c r="M709" s="829"/>
      <c r="N709" s="829"/>
      <c r="O709" s="829"/>
      <c r="P709" s="970">
        <f t="shared" si="29"/>
        <v>2899.8</v>
      </c>
      <c r="Q709" s="836"/>
      <c r="R709" s="836"/>
      <c r="S709" s="836"/>
      <c r="T709" s="836"/>
      <c r="U709" s="836"/>
    </row>
    <row r="710">
      <c r="A710" s="836"/>
      <c r="B710" s="828" t="s">
        <v>197</v>
      </c>
      <c r="C710" s="828" t="s">
        <v>73</v>
      </c>
      <c r="D710" s="843"/>
      <c r="E710" s="845"/>
      <c r="F710" s="844">
        <v>0.2</v>
      </c>
      <c r="G710" s="842">
        <v>2700.0</v>
      </c>
      <c r="H710" s="843"/>
      <c r="I710" s="843"/>
      <c r="J710" s="843"/>
      <c r="K710" s="843"/>
      <c r="L710" s="843"/>
      <c r="M710" s="829"/>
      <c r="N710" s="829"/>
      <c r="O710" s="829"/>
      <c r="P710" s="970">
        <f t="shared" si="29"/>
        <v>2900</v>
      </c>
      <c r="Q710" s="836"/>
      <c r="R710" s="836"/>
      <c r="S710" s="836"/>
      <c r="T710" s="836"/>
      <c r="U710" s="836"/>
    </row>
    <row r="711">
      <c r="A711" s="966">
        <v>41807.0</v>
      </c>
      <c r="B711" s="676" t="s">
        <v>73</v>
      </c>
      <c r="C711" s="676" t="s">
        <v>565</v>
      </c>
      <c r="D711" s="373" t="s">
        <v>1225</v>
      </c>
      <c r="F711" s="614">
        <v>0.2</v>
      </c>
      <c r="M711" s="832" t="s">
        <v>1219</v>
      </c>
      <c r="N711" s="969"/>
      <c r="O711" s="373">
        <v>4.0</v>
      </c>
      <c r="P711" s="970">
        <f t="shared" si="29"/>
        <v>2900.2</v>
      </c>
    </row>
    <row r="712">
      <c r="A712" s="242"/>
      <c r="B712" s="676" t="s">
        <v>565</v>
      </c>
      <c r="C712" s="676" t="s">
        <v>568</v>
      </c>
      <c r="D712" s="373" t="s">
        <v>2337</v>
      </c>
      <c r="F712" s="614">
        <v>1.2</v>
      </c>
      <c r="P712" s="970">
        <f t="shared" si="29"/>
        <v>2901.4</v>
      </c>
    </row>
    <row r="713">
      <c r="A713" s="242"/>
      <c r="B713" s="676" t="s">
        <v>568</v>
      </c>
      <c r="C713" s="676" t="s">
        <v>565</v>
      </c>
      <c r="F713" s="614">
        <v>1.2</v>
      </c>
      <c r="P713" s="970">
        <f t="shared" si="29"/>
        <v>2902.6</v>
      </c>
    </row>
    <row r="714">
      <c r="A714" s="836"/>
      <c r="B714" s="828" t="s">
        <v>565</v>
      </c>
      <c r="C714" s="828" t="s">
        <v>73</v>
      </c>
      <c r="D714" s="836"/>
      <c r="E714" s="829"/>
      <c r="F714" s="830">
        <v>0.3</v>
      </c>
      <c r="G714" s="828">
        <v>2615.0</v>
      </c>
      <c r="H714" s="828">
        <v>50.0</v>
      </c>
      <c r="I714" s="828">
        <v>60.0</v>
      </c>
      <c r="J714" s="828">
        <v>60.0</v>
      </c>
      <c r="K714" s="836"/>
      <c r="L714" s="828">
        <v>2785.0</v>
      </c>
      <c r="M714" s="829"/>
      <c r="N714" s="829"/>
      <c r="O714" s="829"/>
      <c r="P714" s="970">
        <f t="shared" si="29"/>
        <v>2902.9</v>
      </c>
      <c r="Q714" s="836"/>
      <c r="R714" s="836"/>
      <c r="S714" s="836"/>
      <c r="T714" s="836"/>
      <c r="U714" s="836"/>
    </row>
    <row r="715">
      <c r="A715" s="827">
        <v>41807.0</v>
      </c>
      <c r="B715" s="828" t="s">
        <v>73</v>
      </c>
      <c r="C715" s="828" t="s">
        <v>521</v>
      </c>
      <c r="D715" s="842" t="s">
        <v>1222</v>
      </c>
      <c r="E715" s="845"/>
      <c r="F715" s="844">
        <v>0.5</v>
      </c>
      <c r="G715" s="843"/>
      <c r="H715" s="843"/>
      <c r="I715" s="843"/>
      <c r="J715" s="843"/>
      <c r="K715" s="843"/>
      <c r="L715" s="843"/>
      <c r="M715" s="846" t="s">
        <v>1222</v>
      </c>
      <c r="N715" s="847">
        <v>325.0</v>
      </c>
      <c r="O715" s="830" t="s">
        <v>2338</v>
      </c>
      <c r="P715" s="970">
        <f t="shared" si="29"/>
        <v>2903.4</v>
      </c>
      <c r="Q715" s="836"/>
      <c r="R715" s="836"/>
      <c r="S715" s="836"/>
      <c r="T715" s="836"/>
      <c r="U715" s="836"/>
    </row>
    <row r="716">
      <c r="A716" s="836"/>
      <c r="B716" s="828" t="s">
        <v>521</v>
      </c>
      <c r="C716" s="828" t="s">
        <v>524</v>
      </c>
      <c r="D716" s="842" t="s">
        <v>2339</v>
      </c>
      <c r="E716" s="845"/>
      <c r="F716" s="844">
        <v>0.9</v>
      </c>
      <c r="G716" s="843"/>
      <c r="H716" s="843"/>
      <c r="I716" s="843"/>
      <c r="J716" s="843"/>
      <c r="K716" s="843"/>
      <c r="L716" s="843"/>
      <c r="M716" s="829"/>
      <c r="N716" s="829"/>
      <c r="O716" s="829"/>
      <c r="P716" s="970">
        <f t="shared" si="29"/>
        <v>2904.3</v>
      </c>
      <c r="Q716" s="836"/>
      <c r="R716" s="836"/>
      <c r="S716" s="836"/>
      <c r="T716" s="836"/>
      <c r="U716" s="836"/>
    </row>
    <row r="717">
      <c r="A717" s="836"/>
      <c r="B717" s="828" t="s">
        <v>524</v>
      </c>
      <c r="C717" s="828" t="s">
        <v>73</v>
      </c>
      <c r="D717" s="843"/>
      <c r="E717" s="845"/>
      <c r="F717" s="844">
        <v>0.1</v>
      </c>
      <c r="G717" s="842">
        <v>1500.0</v>
      </c>
      <c r="H717" s="843"/>
      <c r="I717" s="843"/>
      <c r="J717" s="843"/>
      <c r="K717" s="843"/>
      <c r="L717" s="843"/>
      <c r="M717" s="829"/>
      <c r="N717" s="829"/>
      <c r="O717" s="829"/>
      <c r="P717" s="970">
        <f t="shared" si="29"/>
        <v>2904.4</v>
      </c>
      <c r="Q717" s="836"/>
      <c r="R717" s="836"/>
      <c r="S717" s="836"/>
      <c r="T717" s="836"/>
      <c r="U717" s="836"/>
    </row>
    <row r="718">
      <c r="A718" s="827">
        <v>41808.0</v>
      </c>
      <c r="B718" s="828" t="s">
        <v>73</v>
      </c>
      <c r="C718" s="828" t="s">
        <v>2340</v>
      </c>
      <c r="D718" s="828" t="s">
        <v>2341</v>
      </c>
      <c r="E718" s="829"/>
      <c r="F718" s="830">
        <v>0.9</v>
      </c>
      <c r="G718" s="836"/>
      <c r="H718" s="836"/>
      <c r="I718" s="836"/>
      <c r="J718" s="836"/>
      <c r="K718" s="836"/>
      <c r="L718" s="828" t="s">
        <v>2342</v>
      </c>
      <c r="M718" s="832" t="s">
        <v>1219</v>
      </c>
      <c r="N718" s="969"/>
      <c r="O718" s="830">
        <v>5.0</v>
      </c>
      <c r="P718" s="970">
        <f t="shared" si="29"/>
        <v>2905.3</v>
      </c>
      <c r="Q718" s="836"/>
      <c r="R718" s="836"/>
      <c r="S718" s="836"/>
      <c r="T718" s="836"/>
      <c r="U718" s="836"/>
    </row>
    <row r="719">
      <c r="A719" s="836"/>
      <c r="B719" s="828" t="s">
        <v>2340</v>
      </c>
      <c r="C719" s="828" t="s">
        <v>524</v>
      </c>
      <c r="D719" s="836"/>
      <c r="E719" s="829"/>
      <c r="F719" s="830">
        <v>1.1</v>
      </c>
      <c r="G719" s="828">
        <v>1687.5</v>
      </c>
      <c r="H719" s="836"/>
      <c r="I719" s="836"/>
      <c r="J719" s="836"/>
      <c r="K719" s="836"/>
      <c r="L719" s="828">
        <v>3510.0</v>
      </c>
      <c r="M719" s="829"/>
      <c r="N719" s="829"/>
      <c r="O719" s="829"/>
      <c r="P719" s="970">
        <f t="shared" si="29"/>
        <v>2906.4</v>
      </c>
      <c r="Q719" s="828">
        <v>30.0</v>
      </c>
      <c r="R719" s="828">
        <v>230.96</v>
      </c>
      <c r="S719" s="836"/>
      <c r="T719" s="836"/>
      <c r="U719" s="836"/>
    </row>
    <row r="720">
      <c r="A720" s="827">
        <v>41808.0</v>
      </c>
      <c r="B720" s="828" t="s">
        <v>524</v>
      </c>
      <c r="C720" s="828" t="s">
        <v>727</v>
      </c>
      <c r="D720" s="842" t="s">
        <v>1322</v>
      </c>
      <c r="E720" s="845"/>
      <c r="F720" s="844">
        <v>1.5</v>
      </c>
      <c r="G720" s="842" t="s">
        <v>2343</v>
      </c>
      <c r="H720" s="843"/>
      <c r="I720" s="843"/>
      <c r="J720" s="843"/>
      <c r="K720" s="843"/>
      <c r="L720" s="842" t="s">
        <v>2344</v>
      </c>
      <c r="M720" s="832" t="s">
        <v>1219</v>
      </c>
      <c r="N720" s="969"/>
      <c r="O720" s="830">
        <v>6.0</v>
      </c>
      <c r="P720" s="970">
        <f t="shared" si="29"/>
        <v>2907.9</v>
      </c>
      <c r="Q720" s="828">
        <v>50.0</v>
      </c>
      <c r="R720" s="828">
        <v>283.01</v>
      </c>
      <c r="S720" s="849">
        <f>R720/Q720</f>
        <v>5.6602</v>
      </c>
      <c r="T720" s="855">
        <v>5.49</v>
      </c>
      <c r="U720" s="849">
        <f>(S720-T720)*Q720</f>
        <v>8.51</v>
      </c>
    </row>
    <row r="721">
      <c r="A721" s="836"/>
      <c r="B721" s="828" t="s">
        <v>727</v>
      </c>
      <c r="C721" s="828" t="s">
        <v>73</v>
      </c>
      <c r="D721" s="843"/>
      <c r="E721" s="845"/>
      <c r="F721" s="844">
        <v>1.4</v>
      </c>
      <c r="G721" s="842">
        <v>2537.5</v>
      </c>
      <c r="H721" s="842">
        <v>10.0</v>
      </c>
      <c r="I721" s="843"/>
      <c r="J721" s="842">
        <v>7.0</v>
      </c>
      <c r="K721" s="843"/>
      <c r="L721" s="842">
        <v>2554.5</v>
      </c>
      <c r="M721" s="829"/>
      <c r="N721" s="829"/>
      <c r="O721" s="829"/>
      <c r="P721" s="970">
        <f t="shared" si="29"/>
        <v>2909.3</v>
      </c>
      <c r="Q721" s="836"/>
      <c r="R721" s="836"/>
      <c r="S721" s="836"/>
      <c r="T721" s="836"/>
      <c r="U721" s="836"/>
    </row>
    <row r="722">
      <c r="A722" s="827">
        <v>41809.0</v>
      </c>
      <c r="B722" s="828" t="s">
        <v>73</v>
      </c>
      <c r="C722" s="828" t="s">
        <v>197</v>
      </c>
      <c r="D722" s="828" t="s">
        <v>1222</v>
      </c>
      <c r="E722" s="836"/>
      <c r="F722" s="830">
        <v>0.2</v>
      </c>
      <c r="G722" s="836"/>
      <c r="H722" s="836"/>
      <c r="I722" s="836"/>
      <c r="J722" s="836"/>
      <c r="K722" s="836"/>
      <c r="L722" s="836"/>
      <c r="M722" s="846" t="s">
        <v>1222</v>
      </c>
      <c r="N722" s="847">
        <v>325.0</v>
      </c>
      <c r="O722" s="830" t="s">
        <v>2345</v>
      </c>
      <c r="P722" s="970">
        <f t="shared" si="29"/>
        <v>2909.5</v>
      </c>
      <c r="Q722" s="836"/>
      <c r="R722" s="836"/>
      <c r="S722" s="836"/>
      <c r="T722" s="836"/>
      <c r="U722" s="836"/>
    </row>
    <row r="723">
      <c r="A723" s="836"/>
      <c r="B723" s="828" t="s">
        <v>197</v>
      </c>
      <c r="C723" s="828" t="s">
        <v>630</v>
      </c>
      <c r="D723" s="828" t="s">
        <v>1327</v>
      </c>
      <c r="E723" s="836"/>
      <c r="F723" s="830">
        <v>1.5</v>
      </c>
      <c r="G723" s="836"/>
      <c r="H723" s="836"/>
      <c r="I723" s="836"/>
      <c r="J723" s="836"/>
      <c r="K723" s="836"/>
      <c r="L723" s="836"/>
      <c r="M723" s="829"/>
      <c r="N723" s="829"/>
      <c r="O723" s="829"/>
      <c r="P723" s="970">
        <f t="shared" si="29"/>
        <v>2911</v>
      </c>
      <c r="Q723" s="836"/>
      <c r="R723" s="836"/>
      <c r="S723" s="836"/>
      <c r="T723" s="836"/>
      <c r="U723" s="836"/>
    </row>
    <row r="724">
      <c r="A724" s="836"/>
      <c r="B724" s="828" t="s">
        <v>630</v>
      </c>
      <c r="C724" s="828" t="s">
        <v>197</v>
      </c>
      <c r="D724" s="836"/>
      <c r="E724" s="836"/>
      <c r="F724" s="830">
        <v>1.5</v>
      </c>
      <c r="G724" s="828" t="s">
        <v>2346</v>
      </c>
      <c r="H724" s="836"/>
      <c r="I724" s="836"/>
      <c r="J724" s="836"/>
      <c r="K724" s="836"/>
      <c r="L724" s="828" t="s">
        <v>2347</v>
      </c>
      <c r="M724" s="829"/>
      <c r="N724" s="829"/>
      <c r="O724" s="829"/>
      <c r="P724" s="970">
        <f t="shared" si="29"/>
        <v>2912.5</v>
      </c>
      <c r="Q724" s="836"/>
      <c r="R724" s="836"/>
      <c r="S724" s="836"/>
      <c r="T724" s="836"/>
      <c r="U724" s="836"/>
    </row>
    <row r="725">
      <c r="A725" s="836"/>
      <c r="B725" s="828" t="s">
        <v>197</v>
      </c>
      <c r="C725" s="828" t="s">
        <v>73</v>
      </c>
      <c r="D725" s="836"/>
      <c r="E725" s="836"/>
      <c r="F725" s="830">
        <v>0.2</v>
      </c>
      <c r="G725" s="828">
        <v>2700.0</v>
      </c>
      <c r="H725" s="836"/>
      <c r="I725" s="836"/>
      <c r="J725" s="836"/>
      <c r="K725" s="836"/>
      <c r="L725" s="828">
        <v>2700.0</v>
      </c>
      <c r="M725" s="829"/>
      <c r="N725" s="829"/>
      <c r="O725" s="829"/>
      <c r="P725" s="970">
        <f t="shared" si="29"/>
        <v>2912.7</v>
      </c>
      <c r="Q725" s="836"/>
      <c r="R725" s="836"/>
      <c r="S725" s="836"/>
      <c r="T725" s="836"/>
      <c r="U725" s="836"/>
    </row>
    <row r="726">
      <c r="A726" s="827">
        <v>41810.0</v>
      </c>
      <c r="B726" s="828" t="s">
        <v>73</v>
      </c>
      <c r="C726" s="828" t="s">
        <v>2340</v>
      </c>
      <c r="D726" s="867" t="s">
        <v>1809</v>
      </c>
      <c r="E726" s="869"/>
      <c r="F726" s="870">
        <v>1.1</v>
      </c>
      <c r="G726" s="868"/>
      <c r="H726" s="868"/>
      <c r="I726" s="868"/>
      <c r="J726" s="868"/>
      <c r="K726" s="868"/>
      <c r="L726" s="868"/>
      <c r="M726" s="853" t="s">
        <v>1350</v>
      </c>
      <c r="N726" s="853">
        <v>325.0</v>
      </c>
      <c r="O726" s="830" t="s">
        <v>2348</v>
      </c>
      <c r="P726" s="970">
        <f t="shared" si="29"/>
        <v>2913.8</v>
      </c>
      <c r="Q726" s="828">
        <v>10.0</v>
      </c>
      <c r="R726" s="828">
        <v>76.99</v>
      </c>
      <c r="S726" s="849">
        <f>R726/Q726</f>
        <v>7.699</v>
      </c>
      <c r="T726" s="855">
        <v>5.49</v>
      </c>
      <c r="U726" s="849">
        <f>(S726-T726)*Q726</f>
        <v>22.09</v>
      </c>
    </row>
    <row r="727">
      <c r="A727" s="836"/>
      <c r="B727" s="828" t="s">
        <v>2340</v>
      </c>
      <c r="C727" s="828" t="s">
        <v>524</v>
      </c>
      <c r="D727" s="867" t="s">
        <v>2349</v>
      </c>
      <c r="E727" s="869"/>
      <c r="F727" s="870">
        <v>0.9</v>
      </c>
      <c r="G727" s="868"/>
      <c r="H727" s="868"/>
      <c r="I727" s="868"/>
      <c r="J727" s="868"/>
      <c r="K727" s="868"/>
      <c r="L727" s="867" t="s">
        <v>2342</v>
      </c>
      <c r="M727" s="829"/>
      <c r="N727" s="829"/>
      <c r="O727" s="829"/>
      <c r="P727" s="970">
        <f t="shared" si="29"/>
        <v>2914.7</v>
      </c>
      <c r="Q727" s="836"/>
      <c r="R727" s="836"/>
      <c r="S727" s="836"/>
      <c r="T727" s="836"/>
      <c r="U727" s="836"/>
    </row>
    <row r="728">
      <c r="A728" s="836"/>
      <c r="B728" s="828" t="s">
        <v>524</v>
      </c>
      <c r="C728" s="828" t="s">
        <v>73</v>
      </c>
      <c r="D728" s="868"/>
      <c r="E728" s="869"/>
      <c r="F728" s="870">
        <v>0.3</v>
      </c>
      <c r="G728" s="867">
        <v>1822.5</v>
      </c>
      <c r="H728" s="868"/>
      <c r="I728" s="868"/>
      <c r="J728" s="868"/>
      <c r="K728" s="868"/>
      <c r="L728" s="868"/>
      <c r="M728" s="829"/>
      <c r="N728" s="829"/>
      <c r="O728" s="829"/>
      <c r="P728" s="970">
        <f t="shared" si="29"/>
        <v>2915</v>
      </c>
      <c r="Q728" s="836"/>
      <c r="R728" s="836"/>
      <c r="S728" s="836"/>
      <c r="T728" s="836"/>
      <c r="U728" s="836"/>
    </row>
    <row r="729">
      <c r="A729" s="827">
        <v>41811.0</v>
      </c>
      <c r="B729" s="828" t="s">
        <v>73</v>
      </c>
      <c r="C729" s="828" t="s">
        <v>552</v>
      </c>
      <c r="D729" s="828" t="s">
        <v>2246</v>
      </c>
      <c r="E729" s="829"/>
      <c r="F729" s="830">
        <v>0.6</v>
      </c>
      <c r="G729" s="836"/>
      <c r="H729" s="836"/>
      <c r="I729" s="836"/>
      <c r="J729" s="836"/>
      <c r="K729" s="836"/>
      <c r="L729" s="836"/>
      <c r="M729" s="832" t="s">
        <v>1219</v>
      </c>
      <c r="N729" s="969"/>
      <c r="O729" s="830">
        <v>7.0</v>
      </c>
      <c r="P729" s="970">
        <f t="shared" si="29"/>
        <v>2915.6</v>
      </c>
      <c r="Q729" s="836"/>
      <c r="R729" s="836"/>
      <c r="S729" s="836"/>
      <c r="T729" s="836"/>
      <c r="U729" s="836"/>
    </row>
    <row r="730">
      <c r="A730" s="836"/>
      <c r="B730" s="828" t="s">
        <v>552</v>
      </c>
      <c r="C730" s="828" t="s">
        <v>727</v>
      </c>
      <c r="D730" s="828" t="s">
        <v>1334</v>
      </c>
      <c r="E730" s="829"/>
      <c r="F730" s="830">
        <v>1.7</v>
      </c>
      <c r="G730" s="836"/>
      <c r="H730" s="836"/>
      <c r="I730" s="836"/>
      <c r="J730" s="836"/>
      <c r="K730" s="836"/>
      <c r="L730" s="828" t="s">
        <v>1489</v>
      </c>
      <c r="M730" s="829"/>
      <c r="N730" s="829"/>
      <c r="O730" s="829"/>
      <c r="P730" s="970">
        <f t="shared" si="29"/>
        <v>2917.3</v>
      </c>
      <c r="Q730" s="828">
        <v>20.0</v>
      </c>
      <c r="R730" s="828">
        <v>127.2</v>
      </c>
      <c r="S730" s="849">
        <f>R730/Q730</f>
        <v>6.36</v>
      </c>
      <c r="T730" s="855">
        <v>5.49</v>
      </c>
      <c r="U730" s="849">
        <f>(S730-T730)*Q730</f>
        <v>17.4</v>
      </c>
    </row>
    <row r="731">
      <c r="A731" s="836"/>
      <c r="B731" s="828" t="s">
        <v>727</v>
      </c>
      <c r="C731" s="828" t="s">
        <v>73</v>
      </c>
      <c r="D731" s="836"/>
      <c r="E731" s="829"/>
      <c r="F731" s="830">
        <v>1.6</v>
      </c>
      <c r="G731" s="828">
        <v>2925.0</v>
      </c>
      <c r="H731" s="828">
        <v>20.0</v>
      </c>
      <c r="I731" s="836"/>
      <c r="J731" s="828">
        <v>7.0</v>
      </c>
      <c r="K731" s="836"/>
      <c r="L731" s="828">
        <v>2952.0</v>
      </c>
      <c r="M731" s="829"/>
      <c r="N731" s="829"/>
      <c r="O731" s="829"/>
      <c r="P731" s="970">
        <f t="shared" si="29"/>
        <v>2918.9</v>
      </c>
      <c r="Q731" s="836"/>
      <c r="R731" s="836"/>
      <c r="S731" s="836"/>
      <c r="T731" s="836"/>
      <c r="U731" s="836"/>
    </row>
    <row r="732">
      <c r="A732" s="827">
        <v>41812.0</v>
      </c>
      <c r="B732" s="828" t="s">
        <v>73</v>
      </c>
      <c r="C732" s="828" t="s">
        <v>73</v>
      </c>
      <c r="D732" s="867" t="s">
        <v>2350</v>
      </c>
      <c r="E732" s="870">
        <v>1.0</v>
      </c>
      <c r="F732" s="869"/>
      <c r="G732" s="868"/>
      <c r="H732" s="868"/>
      <c r="I732" s="868"/>
      <c r="J732" s="868"/>
      <c r="K732" s="868"/>
      <c r="L732" s="868"/>
      <c r="M732" s="829"/>
      <c r="N732" s="829"/>
      <c r="O732" s="829"/>
      <c r="P732" s="970">
        <f t="shared" si="29"/>
        <v>2919.9</v>
      </c>
      <c r="Q732" s="836"/>
      <c r="R732" s="836"/>
      <c r="S732" s="836"/>
      <c r="T732" s="836"/>
      <c r="U732" s="836"/>
    </row>
    <row r="733">
      <c r="A733" s="827">
        <v>41812.0</v>
      </c>
      <c r="B733" s="828" t="s">
        <v>73</v>
      </c>
      <c r="C733" s="828" t="s">
        <v>1397</v>
      </c>
      <c r="D733" s="828" t="s">
        <v>2351</v>
      </c>
      <c r="E733" s="829"/>
      <c r="F733" s="830">
        <v>0.6</v>
      </c>
      <c r="G733" s="836"/>
      <c r="H733" s="836"/>
      <c r="I733" s="836"/>
      <c r="J733" s="836"/>
      <c r="K733" s="836"/>
      <c r="L733" s="836"/>
      <c r="M733" s="832" t="s">
        <v>1219</v>
      </c>
      <c r="N733" s="969"/>
      <c r="O733" s="830">
        <v>8.0</v>
      </c>
      <c r="P733" s="970">
        <f t="shared" si="29"/>
        <v>2920.5</v>
      </c>
      <c r="Q733" s="828">
        <v>12.0</v>
      </c>
      <c r="R733" s="828">
        <v>82.08</v>
      </c>
      <c r="S733" s="849">
        <f t="shared" ref="S733:S734" si="43">R733/Q733</f>
        <v>6.84</v>
      </c>
      <c r="T733" s="855">
        <v>5.49</v>
      </c>
      <c r="U733" s="849">
        <f t="shared" ref="U733:U734" si="44">(S733-T733)*Q733</f>
        <v>16.2</v>
      </c>
    </row>
    <row r="734">
      <c r="A734" s="836"/>
      <c r="B734" s="828" t="s">
        <v>1397</v>
      </c>
      <c r="C734" s="828" t="s">
        <v>727</v>
      </c>
      <c r="D734" s="828" t="s">
        <v>1334</v>
      </c>
      <c r="E734" s="829"/>
      <c r="F734" s="830">
        <v>1.9</v>
      </c>
      <c r="G734" s="828" t="s">
        <v>2352</v>
      </c>
      <c r="H734" s="836"/>
      <c r="I734" s="836"/>
      <c r="J734" s="828">
        <v>7.0</v>
      </c>
      <c r="K734" s="836"/>
      <c r="L734" s="828" t="s">
        <v>2353</v>
      </c>
      <c r="M734" s="829"/>
      <c r="N734" s="829"/>
      <c r="O734" s="829"/>
      <c r="P734" s="970">
        <f t="shared" si="29"/>
        <v>2922.4</v>
      </c>
      <c r="Q734" s="828">
        <v>20.0</v>
      </c>
      <c r="R734" s="828">
        <v>113.2</v>
      </c>
      <c r="S734" s="849">
        <f t="shared" si="43"/>
        <v>5.66</v>
      </c>
      <c r="T734" s="855">
        <v>5.49</v>
      </c>
      <c r="U734" s="849">
        <f t="shared" si="44"/>
        <v>3.4</v>
      </c>
    </row>
    <row r="735">
      <c r="A735" s="836"/>
      <c r="B735" s="828" t="s">
        <v>727</v>
      </c>
      <c r="C735" s="828" t="s">
        <v>73</v>
      </c>
      <c r="D735" s="836"/>
      <c r="E735" s="829"/>
      <c r="F735" s="830">
        <v>1.6</v>
      </c>
      <c r="G735" s="828">
        <v>2925.0</v>
      </c>
      <c r="H735" s="828">
        <v>20.0</v>
      </c>
      <c r="I735" s="836"/>
      <c r="J735" s="828">
        <v>5.0</v>
      </c>
      <c r="K735" s="836"/>
      <c r="L735" s="828">
        <v>2957.0</v>
      </c>
      <c r="M735" s="829"/>
      <c r="N735" s="829"/>
      <c r="O735" s="829"/>
      <c r="P735" s="970">
        <f t="shared" si="29"/>
        <v>2924</v>
      </c>
      <c r="Q735" s="836"/>
      <c r="R735" s="836"/>
      <c r="S735" s="836"/>
      <c r="T735" s="836"/>
      <c r="U735" s="836"/>
    </row>
    <row r="736">
      <c r="A736" s="827">
        <v>41813.0</v>
      </c>
      <c r="B736" s="828" t="s">
        <v>73</v>
      </c>
      <c r="C736" s="828" t="s">
        <v>524</v>
      </c>
      <c r="D736" s="978" t="s">
        <v>1386</v>
      </c>
      <c r="E736" s="979"/>
      <c r="F736" s="847">
        <v>0.2</v>
      </c>
      <c r="G736" s="980"/>
      <c r="H736" s="980"/>
      <c r="I736" s="980"/>
      <c r="J736" s="980"/>
      <c r="K736" s="980"/>
      <c r="L736" s="980"/>
      <c r="M736" s="831"/>
      <c r="N736" s="831"/>
      <c r="O736" s="829"/>
      <c r="P736" s="970">
        <f t="shared" si="29"/>
        <v>2924.2</v>
      </c>
      <c r="Q736" s="836"/>
      <c r="R736" s="836"/>
      <c r="S736" s="831"/>
      <c r="T736" s="831"/>
      <c r="U736" s="831"/>
    </row>
    <row r="737">
      <c r="A737" s="836"/>
      <c r="B737" s="828" t="s">
        <v>524</v>
      </c>
      <c r="C737" s="828" t="s">
        <v>727</v>
      </c>
      <c r="D737" s="980"/>
      <c r="E737" s="979"/>
      <c r="F737" s="847">
        <v>1.5</v>
      </c>
      <c r="G737" s="978" t="s">
        <v>2346</v>
      </c>
      <c r="H737" s="980"/>
      <c r="I737" s="980"/>
      <c r="J737" s="978">
        <v>25.0</v>
      </c>
      <c r="K737" s="980"/>
      <c r="L737" s="978" t="s">
        <v>2354</v>
      </c>
      <c r="M737" s="831"/>
      <c r="N737" s="831"/>
      <c r="O737" s="829"/>
      <c r="P737" s="970">
        <f t="shared" si="29"/>
        <v>2925.7</v>
      </c>
      <c r="Q737" s="836"/>
      <c r="R737" s="836"/>
      <c r="S737" s="831"/>
      <c r="T737" s="831"/>
      <c r="U737" s="831"/>
    </row>
    <row r="738">
      <c r="A738" s="836"/>
      <c r="B738" s="828" t="s">
        <v>727</v>
      </c>
      <c r="C738" s="828" t="s">
        <v>73</v>
      </c>
      <c r="D738" s="980"/>
      <c r="E738" s="979"/>
      <c r="F738" s="847">
        <v>1.7</v>
      </c>
      <c r="G738" s="978">
        <v>2700.0</v>
      </c>
      <c r="H738" s="980"/>
      <c r="I738" s="980"/>
      <c r="J738" s="978">
        <v>7.0</v>
      </c>
      <c r="K738" s="980"/>
      <c r="L738" s="978">
        <v>2732.0</v>
      </c>
      <c r="M738" s="831"/>
      <c r="N738" s="831"/>
      <c r="O738" s="829"/>
      <c r="P738" s="970">
        <f t="shared" si="29"/>
        <v>2927.4</v>
      </c>
      <c r="Q738" s="836"/>
      <c r="R738" s="836"/>
      <c r="S738" s="831"/>
      <c r="T738" s="831"/>
      <c r="U738" s="831"/>
    </row>
    <row r="739">
      <c r="A739" s="827">
        <v>41814.0</v>
      </c>
      <c r="B739" s="828" t="s">
        <v>73</v>
      </c>
      <c r="C739" s="828" t="s">
        <v>1359</v>
      </c>
      <c r="D739" s="842" t="s">
        <v>2355</v>
      </c>
      <c r="E739" s="845"/>
      <c r="F739" s="844">
        <v>0.5</v>
      </c>
      <c r="G739" s="843"/>
      <c r="H739" s="843"/>
      <c r="I739" s="843"/>
      <c r="J739" s="843"/>
      <c r="K739" s="842" t="s">
        <v>2356</v>
      </c>
      <c r="L739" s="842" t="s">
        <v>2357</v>
      </c>
      <c r="M739" s="853" t="s">
        <v>1350</v>
      </c>
      <c r="N739" s="853">
        <v>325.0</v>
      </c>
      <c r="O739" s="830" t="s">
        <v>2358</v>
      </c>
      <c r="P739" s="970">
        <f t="shared" si="29"/>
        <v>2927.9</v>
      </c>
      <c r="Q739" s="828">
        <v>85.0</v>
      </c>
      <c r="R739" s="828">
        <v>656.18</v>
      </c>
      <c r="S739" s="849">
        <f>R739/Q739</f>
        <v>7.719764706</v>
      </c>
      <c r="T739" s="855">
        <v>5.49</v>
      </c>
      <c r="U739" s="849">
        <f>(S739-T739)*Q739</f>
        <v>189.53</v>
      </c>
    </row>
    <row r="740">
      <c r="A740" s="836"/>
      <c r="B740" s="828" t="s">
        <v>1359</v>
      </c>
      <c r="C740" s="828" t="s">
        <v>524</v>
      </c>
      <c r="D740" s="842" t="s">
        <v>2359</v>
      </c>
      <c r="E740" s="845"/>
      <c r="F740" s="844">
        <v>0.6</v>
      </c>
      <c r="G740" s="842">
        <v>1500.0</v>
      </c>
      <c r="H740" s="842">
        <v>190.0</v>
      </c>
      <c r="I740" s="843"/>
      <c r="J740" s="843"/>
      <c r="K740" s="842">
        <v>300.0</v>
      </c>
      <c r="L740" s="842">
        <v>1990.0</v>
      </c>
      <c r="M740" s="830" t="s">
        <v>1850</v>
      </c>
      <c r="N740" s="830">
        <v>300.0</v>
      </c>
      <c r="O740" s="830" t="s">
        <v>2360</v>
      </c>
      <c r="P740" s="970">
        <f t="shared" si="29"/>
        <v>2928.5</v>
      </c>
      <c r="Q740" s="836"/>
      <c r="R740" s="836"/>
      <c r="S740" s="836"/>
      <c r="T740" s="836"/>
      <c r="U740" s="836"/>
    </row>
    <row r="741">
      <c r="A741" s="827">
        <v>41814.0</v>
      </c>
      <c r="B741" s="828" t="s">
        <v>524</v>
      </c>
      <c r="C741" s="828" t="s">
        <v>197</v>
      </c>
      <c r="D741" s="837" t="s">
        <v>1132</v>
      </c>
      <c r="E741" s="839"/>
      <c r="F741" s="878">
        <v>0.4</v>
      </c>
      <c r="M741" s="838" t="s">
        <v>1378</v>
      </c>
      <c r="N741" s="838">
        <v>325.0</v>
      </c>
      <c r="O741" s="830" t="s">
        <v>2361</v>
      </c>
      <c r="P741" s="970">
        <f t="shared" si="29"/>
        <v>2928.9</v>
      </c>
      <c r="Q741" s="836"/>
      <c r="R741" s="836"/>
      <c r="S741" s="836"/>
      <c r="T741" s="836"/>
      <c r="U741" s="836"/>
    </row>
    <row r="742">
      <c r="A742" s="836"/>
      <c r="B742" s="828" t="s">
        <v>197</v>
      </c>
      <c r="C742" s="828" t="s">
        <v>727</v>
      </c>
      <c r="D742" s="837" t="s">
        <v>1334</v>
      </c>
      <c r="E742" s="839"/>
      <c r="F742" s="878">
        <v>1.4</v>
      </c>
      <c r="G742" s="373" t="s">
        <v>2362</v>
      </c>
      <c r="L742" s="373" t="s">
        <v>2363</v>
      </c>
      <c r="M742" s="829"/>
      <c r="N742" s="829"/>
      <c r="O742" s="829"/>
      <c r="P742" s="970">
        <f t="shared" si="29"/>
        <v>2930.3</v>
      </c>
      <c r="Q742" s="836"/>
      <c r="R742" s="836"/>
      <c r="S742" s="836"/>
      <c r="T742" s="836"/>
      <c r="U742" s="836"/>
    </row>
    <row r="743">
      <c r="A743" s="836"/>
      <c r="B743" s="828" t="s">
        <v>727</v>
      </c>
      <c r="C743" s="828" t="s">
        <v>524</v>
      </c>
      <c r="D743" s="831"/>
      <c r="E743" s="839"/>
      <c r="F743" s="878">
        <v>1.6</v>
      </c>
      <c r="G743" s="373">
        <v>2625.0</v>
      </c>
      <c r="H743" s="373">
        <v>20.0</v>
      </c>
      <c r="J743" s="373">
        <v>7.0</v>
      </c>
      <c r="L743" s="373">
        <v>2652.0</v>
      </c>
      <c r="M743" s="829"/>
      <c r="N743" s="829"/>
      <c r="O743" s="829"/>
      <c r="P743" s="970">
        <f t="shared" si="29"/>
        <v>2931.9</v>
      </c>
      <c r="Q743" s="836"/>
      <c r="R743" s="836"/>
      <c r="S743" s="836"/>
      <c r="T743" s="836"/>
      <c r="U743" s="836"/>
    </row>
    <row r="744">
      <c r="A744" s="827">
        <v>41815.0</v>
      </c>
      <c r="B744" s="828" t="s">
        <v>524</v>
      </c>
      <c r="C744" s="828" t="s">
        <v>517</v>
      </c>
      <c r="D744" s="842" t="s">
        <v>1318</v>
      </c>
      <c r="E744" s="844">
        <v>0.1</v>
      </c>
      <c r="F744" s="845"/>
      <c r="G744" s="631"/>
      <c r="H744" s="631"/>
      <c r="I744" s="631"/>
      <c r="J744" s="631"/>
      <c r="K744" s="631"/>
      <c r="L744" s="631"/>
      <c r="M744" s="829"/>
      <c r="N744" s="829"/>
      <c r="O744" s="829"/>
      <c r="P744" s="970">
        <f t="shared" si="29"/>
        <v>2932</v>
      </c>
      <c r="Q744" s="836"/>
      <c r="R744" s="836"/>
      <c r="S744" s="836"/>
      <c r="T744" s="836"/>
      <c r="U744" s="836"/>
    </row>
    <row r="745">
      <c r="A745" s="827">
        <v>41816.0</v>
      </c>
      <c r="B745" s="828" t="s">
        <v>517</v>
      </c>
      <c r="C745" s="828" t="s">
        <v>73</v>
      </c>
      <c r="D745" s="842" t="s">
        <v>1318</v>
      </c>
      <c r="E745" s="844">
        <v>0.3</v>
      </c>
      <c r="F745" s="845"/>
      <c r="G745" s="997"/>
      <c r="H745" s="843"/>
      <c r="I745" s="843"/>
      <c r="J745" s="843"/>
      <c r="K745" s="843"/>
      <c r="L745" s="843"/>
      <c r="M745" s="829"/>
      <c r="N745" s="829"/>
      <c r="O745" s="829"/>
      <c r="P745" s="970">
        <f t="shared" si="29"/>
        <v>2932.3</v>
      </c>
      <c r="Q745" s="836"/>
      <c r="R745" s="836"/>
      <c r="S745" s="836"/>
      <c r="T745" s="836"/>
      <c r="U745" s="836"/>
    </row>
    <row r="746">
      <c r="A746" s="827">
        <v>41820.0</v>
      </c>
      <c r="B746" s="828" t="s">
        <v>73</v>
      </c>
      <c r="C746" s="828" t="s">
        <v>630</v>
      </c>
      <c r="D746" s="828" t="s">
        <v>1380</v>
      </c>
      <c r="E746" s="829"/>
      <c r="F746" s="830">
        <v>1.6</v>
      </c>
      <c r="G746" s="836"/>
      <c r="H746" s="836"/>
      <c r="I746" s="836"/>
      <c r="J746" s="836"/>
      <c r="K746" s="836"/>
      <c r="L746" s="836"/>
      <c r="M746" s="846" t="s">
        <v>1222</v>
      </c>
      <c r="N746" s="847">
        <v>325.0</v>
      </c>
      <c r="O746" s="830" t="s">
        <v>2364</v>
      </c>
      <c r="P746" s="970">
        <f t="shared" si="29"/>
        <v>2933.9</v>
      </c>
      <c r="Q746" s="836"/>
      <c r="R746" s="836"/>
      <c r="S746" s="836"/>
      <c r="T746" s="836"/>
      <c r="U746" s="836"/>
    </row>
    <row r="747">
      <c r="A747" s="836"/>
      <c r="B747" s="828" t="s">
        <v>630</v>
      </c>
      <c r="C747" s="828" t="s">
        <v>197</v>
      </c>
      <c r="D747" s="836"/>
      <c r="E747" s="829"/>
      <c r="F747" s="830">
        <v>1.5</v>
      </c>
      <c r="G747" s="836"/>
      <c r="H747" s="836"/>
      <c r="I747" s="836"/>
      <c r="J747" s="836"/>
      <c r="K747" s="836"/>
      <c r="L747" s="828" t="s">
        <v>2365</v>
      </c>
      <c r="M747" s="829"/>
      <c r="N747" s="829"/>
      <c r="O747" s="829"/>
      <c r="P747" s="970">
        <f t="shared" si="29"/>
        <v>2935.4</v>
      </c>
      <c r="Q747" s="836"/>
      <c r="R747" s="836"/>
      <c r="S747" s="836"/>
      <c r="T747" s="836"/>
      <c r="U747" s="836"/>
    </row>
    <row r="748">
      <c r="A748" s="836"/>
      <c r="B748" s="828" t="s">
        <v>197</v>
      </c>
      <c r="C748" s="828" t="s">
        <v>73</v>
      </c>
      <c r="D748" s="836"/>
      <c r="E748" s="829"/>
      <c r="F748" s="830">
        <v>0.1</v>
      </c>
      <c r="G748" s="828">
        <v>2550.0</v>
      </c>
      <c r="H748" s="836"/>
      <c r="I748" s="836"/>
      <c r="J748" s="836"/>
      <c r="K748" s="836"/>
      <c r="L748" s="828">
        <v>2550.0</v>
      </c>
      <c r="M748" s="829"/>
      <c r="N748" s="829"/>
      <c r="O748" s="829"/>
      <c r="P748" s="970">
        <f t="shared" si="29"/>
        <v>2935.5</v>
      </c>
      <c r="Q748" s="836"/>
      <c r="R748" s="836"/>
      <c r="S748" s="836"/>
      <c r="T748" s="836"/>
      <c r="U748" s="836"/>
    </row>
    <row r="749">
      <c r="A749" s="851" t="s">
        <v>1376</v>
      </c>
      <c r="B749" s="836"/>
      <c r="C749" s="836"/>
      <c r="D749" s="990">
        <v>37.8</v>
      </c>
      <c r="E749" s="860"/>
      <c r="F749" s="862"/>
      <c r="G749" s="862"/>
      <c r="H749" s="860"/>
      <c r="I749" s="860"/>
      <c r="J749" s="860"/>
      <c r="K749" s="860"/>
      <c r="L749" s="860"/>
      <c r="M749" s="860"/>
      <c r="N749" s="829"/>
      <c r="O749" s="829"/>
      <c r="P749" s="970">
        <f t="shared" si="29"/>
        <v>2935.5</v>
      </c>
      <c r="Q749" s="836"/>
      <c r="R749" s="836"/>
      <c r="S749" s="836"/>
      <c r="T749" s="836"/>
      <c r="U749" s="836"/>
    </row>
    <row r="750">
      <c r="A750" s="827">
        <v>41822.0</v>
      </c>
      <c r="B750" s="828" t="s">
        <v>1756</v>
      </c>
      <c r="C750" s="828" t="s">
        <v>197</v>
      </c>
      <c r="D750" s="842" t="s">
        <v>2366</v>
      </c>
      <c r="E750" s="845"/>
      <c r="F750" s="844">
        <v>0.2</v>
      </c>
      <c r="G750" s="843"/>
      <c r="H750" s="843"/>
      <c r="I750" s="843"/>
      <c r="J750" s="843"/>
      <c r="K750" s="843"/>
      <c r="L750" s="843"/>
      <c r="M750" s="838" t="s">
        <v>1378</v>
      </c>
      <c r="N750" s="838">
        <v>325.0</v>
      </c>
      <c r="O750" s="830" t="s">
        <v>2367</v>
      </c>
      <c r="P750" s="970">
        <f>P748+E750+F750</f>
        <v>2935.7</v>
      </c>
      <c r="Q750" s="836"/>
      <c r="R750" s="836"/>
      <c r="S750" s="836"/>
      <c r="T750" s="836"/>
      <c r="U750" s="836"/>
    </row>
    <row r="751">
      <c r="A751" s="836"/>
      <c r="B751" s="828" t="s">
        <v>197</v>
      </c>
      <c r="C751" s="828" t="s">
        <v>1622</v>
      </c>
      <c r="D751" s="843"/>
      <c r="E751" s="845"/>
      <c r="F751" s="844">
        <v>1.0</v>
      </c>
      <c r="G751" s="843"/>
      <c r="H751" s="843"/>
      <c r="I751" s="843"/>
      <c r="J751" s="843"/>
      <c r="K751" s="843"/>
      <c r="L751" s="843"/>
      <c r="M751" s="829"/>
      <c r="N751" s="829"/>
      <c r="O751" s="829"/>
      <c r="P751" s="970">
        <f t="shared" ref="P751:P804" si="45">P750+E751+F751</f>
        <v>2936.7</v>
      </c>
      <c r="Q751" s="836"/>
      <c r="R751" s="836"/>
      <c r="S751" s="836"/>
      <c r="T751" s="836"/>
      <c r="U751" s="836"/>
    </row>
    <row r="752">
      <c r="A752" s="836"/>
      <c r="B752" s="828" t="s">
        <v>1622</v>
      </c>
      <c r="C752" s="828" t="s">
        <v>2368</v>
      </c>
      <c r="D752" s="843"/>
      <c r="E752" s="845"/>
      <c r="F752" s="844">
        <v>0.4</v>
      </c>
      <c r="G752" s="843"/>
      <c r="H752" s="843"/>
      <c r="I752" s="843"/>
      <c r="J752" s="843"/>
      <c r="K752" s="843"/>
      <c r="L752" s="843"/>
      <c r="M752" s="829"/>
      <c r="N752" s="829"/>
      <c r="O752" s="829"/>
      <c r="P752" s="970">
        <f t="shared" si="45"/>
        <v>2937.1</v>
      </c>
      <c r="Q752" s="836"/>
      <c r="R752" s="836"/>
      <c r="S752" s="836"/>
      <c r="T752" s="836"/>
      <c r="U752" s="836"/>
    </row>
    <row r="753">
      <c r="A753" s="836"/>
      <c r="B753" s="828" t="s">
        <v>2368</v>
      </c>
      <c r="C753" s="828" t="s">
        <v>197</v>
      </c>
      <c r="D753" s="843"/>
      <c r="E753" s="845"/>
      <c r="F753" s="844">
        <v>1.1</v>
      </c>
      <c r="G753" s="843"/>
      <c r="H753" s="843"/>
      <c r="I753" s="843"/>
      <c r="J753" s="843"/>
      <c r="K753" s="843"/>
      <c r="L753" s="842" t="s">
        <v>2369</v>
      </c>
      <c r="M753" s="829"/>
      <c r="N753" s="829"/>
      <c r="O753" s="829"/>
      <c r="P753" s="970">
        <f t="shared" si="45"/>
        <v>2938.2</v>
      </c>
      <c r="Q753" s="836"/>
      <c r="R753" s="836"/>
      <c r="S753" s="836"/>
      <c r="T753" s="836"/>
      <c r="U753" s="836"/>
    </row>
    <row r="754">
      <c r="A754" s="836"/>
      <c r="B754" s="828" t="s">
        <v>197</v>
      </c>
      <c r="C754" s="828" t="s">
        <v>517</v>
      </c>
      <c r="D754" s="843"/>
      <c r="E754" s="845"/>
      <c r="F754" s="844">
        <v>0.3</v>
      </c>
      <c r="G754" s="842">
        <v>2475.0</v>
      </c>
      <c r="H754" s="843"/>
      <c r="I754" s="843"/>
      <c r="J754" s="843"/>
      <c r="K754" s="843"/>
      <c r="L754" s="842">
        <v>2475.0</v>
      </c>
      <c r="M754" s="829"/>
      <c r="N754" s="829"/>
      <c r="O754" s="829"/>
      <c r="P754" s="970">
        <f t="shared" si="45"/>
        <v>2938.5</v>
      </c>
      <c r="Q754" s="836"/>
      <c r="R754" s="836"/>
      <c r="S754" s="836"/>
      <c r="T754" s="836"/>
      <c r="U754" s="836"/>
    </row>
    <row r="755">
      <c r="A755" s="851" t="s">
        <v>1411</v>
      </c>
      <c r="B755" s="836"/>
      <c r="C755" s="836"/>
      <c r="D755" s="857"/>
      <c r="E755" s="1000"/>
      <c r="F755" s="1000"/>
      <c r="G755" s="857"/>
      <c r="H755" s="857"/>
      <c r="I755" s="857"/>
      <c r="J755" s="857"/>
      <c r="K755" s="857"/>
      <c r="L755" s="857"/>
      <c r="M755" s="1000"/>
      <c r="N755" s="1000"/>
      <c r="O755" s="829"/>
      <c r="P755" s="970">
        <f t="shared" si="45"/>
        <v>2938.5</v>
      </c>
      <c r="Q755" s="836"/>
      <c r="R755" s="836"/>
      <c r="S755" s="836"/>
      <c r="T755" s="836"/>
      <c r="U755" s="836"/>
    </row>
    <row r="756">
      <c r="A756" s="827">
        <v>41831.0</v>
      </c>
      <c r="B756" s="828" t="s">
        <v>517</v>
      </c>
      <c r="C756" s="828" t="s">
        <v>73</v>
      </c>
      <c r="D756" s="828" t="s">
        <v>2370</v>
      </c>
      <c r="E756" s="830">
        <v>0.2</v>
      </c>
      <c r="F756" s="829"/>
      <c r="G756" s="836"/>
      <c r="H756" s="836"/>
      <c r="I756" s="836"/>
      <c r="J756" s="836"/>
      <c r="K756" s="836"/>
      <c r="L756" s="836"/>
      <c r="M756" s="829"/>
      <c r="N756" s="829"/>
      <c r="O756" s="829"/>
      <c r="P756" s="970">
        <f t="shared" si="45"/>
        <v>2938.7</v>
      </c>
      <c r="Q756" s="836"/>
      <c r="R756" s="836"/>
      <c r="S756" s="836"/>
      <c r="T756" s="836"/>
      <c r="U756" s="836"/>
    </row>
    <row r="757">
      <c r="A757" s="827">
        <v>41834.0</v>
      </c>
      <c r="B757" s="828" t="s">
        <v>73</v>
      </c>
      <c r="C757" s="828" t="s">
        <v>584</v>
      </c>
      <c r="D757" s="867" t="s">
        <v>2371</v>
      </c>
      <c r="E757" s="869"/>
      <c r="F757" s="870">
        <v>1.2</v>
      </c>
      <c r="G757" s="868"/>
      <c r="H757" s="868"/>
      <c r="I757" s="868"/>
      <c r="J757" s="868"/>
      <c r="K757" s="868"/>
      <c r="L757" s="867" t="s">
        <v>2372</v>
      </c>
      <c r="M757" s="832" t="s">
        <v>1219</v>
      </c>
      <c r="N757" s="832">
        <v>325.0</v>
      </c>
      <c r="O757" s="830" t="s">
        <v>2373</v>
      </c>
      <c r="P757" s="970">
        <f t="shared" si="45"/>
        <v>2939.9</v>
      </c>
      <c r="Q757" s="828">
        <v>12.0</v>
      </c>
      <c r="R757" s="828">
        <v>94.54</v>
      </c>
      <c r="S757" s="849">
        <f>R757/Q757</f>
        <v>7.878333333</v>
      </c>
      <c r="T757" s="855">
        <v>5.49</v>
      </c>
      <c r="U757" s="849">
        <f>(S757-T757)*Q757</f>
        <v>28.66</v>
      </c>
    </row>
    <row r="758">
      <c r="A758" s="836"/>
      <c r="B758" s="828" t="s">
        <v>584</v>
      </c>
      <c r="C758" s="828" t="s">
        <v>73</v>
      </c>
      <c r="D758" s="868"/>
      <c r="E758" s="869"/>
      <c r="F758" s="870">
        <v>1.2</v>
      </c>
      <c r="G758" s="867">
        <v>1820.0</v>
      </c>
      <c r="H758" s="867">
        <v>30.0</v>
      </c>
      <c r="I758" s="867">
        <v>120.0</v>
      </c>
      <c r="J758" s="868"/>
      <c r="K758" s="868"/>
      <c r="L758" s="867">
        <v>1970.0</v>
      </c>
      <c r="M758" s="829"/>
      <c r="N758" s="829"/>
      <c r="O758" s="829"/>
      <c r="P758" s="970">
        <f t="shared" si="45"/>
        <v>2941.1</v>
      </c>
      <c r="Q758" s="836"/>
      <c r="R758" s="836"/>
      <c r="S758" s="836"/>
      <c r="T758" s="836"/>
      <c r="U758" s="836"/>
    </row>
    <row r="759">
      <c r="A759" s="827">
        <v>41834.0</v>
      </c>
      <c r="B759" s="828" t="s">
        <v>73</v>
      </c>
      <c r="C759" s="828" t="s">
        <v>527</v>
      </c>
      <c r="D759" s="828" t="s">
        <v>1219</v>
      </c>
      <c r="E759" s="829"/>
      <c r="F759" s="830">
        <v>0.8</v>
      </c>
      <c r="G759" s="836"/>
      <c r="H759" s="836"/>
      <c r="I759" s="836"/>
      <c r="J759" s="836"/>
      <c r="K759" s="836"/>
      <c r="L759" s="836"/>
      <c r="M759" s="832" t="s">
        <v>1219</v>
      </c>
      <c r="N759" s="832">
        <v>325.0</v>
      </c>
      <c r="O759" s="830" t="s">
        <v>2374</v>
      </c>
      <c r="P759" s="970">
        <f t="shared" si="45"/>
        <v>2941.9</v>
      </c>
      <c r="Q759" s="828">
        <v>10.0</v>
      </c>
      <c r="R759" s="828">
        <v>72.0</v>
      </c>
      <c r="S759" s="849">
        <f>R759/Q759</f>
        <v>7.2</v>
      </c>
      <c r="T759" s="855">
        <v>5.49</v>
      </c>
      <c r="U759" s="849">
        <f>(S759-T759)*Q759</f>
        <v>17.1</v>
      </c>
    </row>
    <row r="760">
      <c r="A760" s="836"/>
      <c r="B760" s="828" t="s">
        <v>527</v>
      </c>
      <c r="C760" s="828" t="s">
        <v>524</v>
      </c>
      <c r="D760" s="828" t="s">
        <v>828</v>
      </c>
      <c r="E760" s="829"/>
      <c r="F760" s="830">
        <v>0.8</v>
      </c>
      <c r="G760" s="836"/>
      <c r="H760" s="836"/>
      <c r="I760" s="836"/>
      <c r="J760" s="836"/>
      <c r="K760" s="836"/>
      <c r="L760" s="828" t="s">
        <v>2375</v>
      </c>
      <c r="M760" s="829"/>
      <c r="N760" s="829"/>
      <c r="O760" s="829"/>
      <c r="P760" s="970">
        <f t="shared" si="45"/>
        <v>2942.7</v>
      </c>
      <c r="Q760" s="836"/>
      <c r="R760" s="836"/>
      <c r="S760" s="836"/>
      <c r="T760" s="836"/>
      <c r="U760" s="836"/>
    </row>
    <row r="761">
      <c r="A761" s="836"/>
      <c r="B761" s="828" t="s">
        <v>524</v>
      </c>
      <c r="C761" s="828" t="s">
        <v>73</v>
      </c>
      <c r="D761" s="836"/>
      <c r="E761" s="829"/>
      <c r="F761" s="830">
        <v>0.2</v>
      </c>
      <c r="G761" s="828">
        <v>1500.0</v>
      </c>
      <c r="H761" s="828">
        <v>20.0</v>
      </c>
      <c r="I761" s="836"/>
      <c r="J761" s="836"/>
      <c r="K761" s="836"/>
      <c r="L761" s="828">
        <v>1520.0</v>
      </c>
      <c r="M761" s="829"/>
      <c r="N761" s="829"/>
      <c r="O761" s="829"/>
      <c r="P761" s="970">
        <f t="shared" si="45"/>
        <v>2942.9</v>
      </c>
      <c r="Q761" s="836"/>
      <c r="R761" s="836"/>
      <c r="S761" s="836"/>
      <c r="T761" s="836"/>
      <c r="U761" s="836"/>
    </row>
    <row r="762">
      <c r="A762" s="827">
        <v>41836.0</v>
      </c>
      <c r="B762" s="828" t="s">
        <v>73</v>
      </c>
      <c r="C762" s="828" t="s">
        <v>632</v>
      </c>
      <c r="D762" s="842" t="s">
        <v>1225</v>
      </c>
      <c r="E762" s="845"/>
      <c r="F762" s="844">
        <v>0.9</v>
      </c>
      <c r="G762" s="843"/>
      <c r="H762" s="843"/>
      <c r="I762" s="843"/>
      <c r="J762" s="843"/>
      <c r="K762" s="843"/>
      <c r="L762" s="843"/>
      <c r="M762" s="832" t="s">
        <v>1219</v>
      </c>
      <c r="N762" s="832">
        <v>650.0</v>
      </c>
      <c r="O762" s="830" t="s">
        <v>2376</v>
      </c>
      <c r="P762" s="970">
        <f t="shared" si="45"/>
        <v>2943.8</v>
      </c>
      <c r="Q762" s="836"/>
      <c r="R762" s="836"/>
      <c r="S762" s="836"/>
      <c r="T762" s="836"/>
      <c r="U762" s="836"/>
    </row>
    <row r="763">
      <c r="A763" s="827">
        <v>41837.0</v>
      </c>
      <c r="B763" s="828" t="s">
        <v>632</v>
      </c>
      <c r="C763" s="828" t="s">
        <v>2377</v>
      </c>
      <c r="D763" s="843"/>
      <c r="E763" s="845"/>
      <c r="F763" s="844">
        <v>3.0</v>
      </c>
      <c r="G763" s="843"/>
      <c r="H763" s="843"/>
      <c r="I763" s="843"/>
      <c r="J763" s="843"/>
      <c r="K763" s="843"/>
      <c r="L763" s="843"/>
      <c r="M763" s="829"/>
      <c r="N763" s="829"/>
      <c r="O763" s="829"/>
      <c r="P763" s="970">
        <f t="shared" si="45"/>
        <v>2946.8</v>
      </c>
      <c r="Q763" s="828">
        <v>20.0</v>
      </c>
      <c r="R763" s="828">
        <v>137.82</v>
      </c>
      <c r="S763" s="849">
        <f t="shared" ref="S763:S764" si="46">R763/Q763</f>
        <v>6.891</v>
      </c>
      <c r="T763" s="855">
        <v>5.49</v>
      </c>
      <c r="U763" s="849">
        <f t="shared" ref="U763:U764" si="47">(S763-T763)*Q763</f>
        <v>28.02</v>
      </c>
    </row>
    <row r="764">
      <c r="A764" s="836"/>
      <c r="B764" s="828" t="s">
        <v>2377</v>
      </c>
      <c r="C764" s="828" t="s">
        <v>808</v>
      </c>
      <c r="D764" s="843"/>
      <c r="E764" s="845"/>
      <c r="F764" s="844">
        <v>2.2</v>
      </c>
      <c r="G764" s="843"/>
      <c r="H764" s="843"/>
      <c r="I764" s="843"/>
      <c r="J764" s="843"/>
      <c r="K764" s="843"/>
      <c r="L764" s="843"/>
      <c r="M764" s="829"/>
      <c r="N764" s="829"/>
      <c r="O764" s="829"/>
      <c r="P764" s="970">
        <f t="shared" si="45"/>
        <v>2949</v>
      </c>
      <c r="Q764" s="828">
        <v>90.0</v>
      </c>
      <c r="R764" s="828">
        <v>553.5</v>
      </c>
      <c r="S764" s="849">
        <f t="shared" si="46"/>
        <v>6.15</v>
      </c>
      <c r="T764" s="855">
        <v>5.49</v>
      </c>
      <c r="U764" s="849">
        <f t="shared" si="47"/>
        <v>59.4</v>
      </c>
    </row>
    <row r="765">
      <c r="A765" s="836"/>
      <c r="B765" s="828" t="s">
        <v>808</v>
      </c>
      <c r="C765" s="828" t="s">
        <v>632</v>
      </c>
      <c r="D765" s="843"/>
      <c r="E765" s="845"/>
      <c r="F765" s="844">
        <v>0.8</v>
      </c>
      <c r="G765" s="843"/>
      <c r="H765" s="843"/>
      <c r="I765" s="842">
        <v>250.0</v>
      </c>
      <c r="J765" s="843"/>
      <c r="K765" s="843"/>
      <c r="L765" s="842" t="s">
        <v>2378</v>
      </c>
      <c r="M765" s="829"/>
      <c r="N765" s="829"/>
      <c r="O765" s="829"/>
      <c r="P765" s="970">
        <f t="shared" si="45"/>
        <v>2949.8</v>
      </c>
      <c r="Q765" s="836"/>
      <c r="R765" s="836"/>
      <c r="S765" s="836"/>
      <c r="T765" s="836"/>
      <c r="U765" s="836"/>
    </row>
    <row r="766">
      <c r="A766" s="836"/>
      <c r="B766" s="828" t="s">
        <v>632</v>
      </c>
      <c r="C766" s="828" t="s">
        <v>517</v>
      </c>
      <c r="D766" s="843"/>
      <c r="E766" s="845"/>
      <c r="F766" s="844">
        <v>0.8</v>
      </c>
      <c r="G766" s="842">
        <v>6450.0</v>
      </c>
      <c r="H766" s="842">
        <v>130.0</v>
      </c>
      <c r="I766" s="842">
        <v>120.0</v>
      </c>
      <c r="J766" s="843"/>
      <c r="K766" s="843"/>
      <c r="L766" s="842">
        <v>6950.0</v>
      </c>
      <c r="M766" s="829"/>
      <c r="N766" s="829"/>
      <c r="O766" s="829"/>
      <c r="P766" s="970">
        <f t="shared" si="45"/>
        <v>2950.6</v>
      </c>
      <c r="Q766" s="828">
        <v>30.0</v>
      </c>
      <c r="R766" s="828">
        <v>206.72</v>
      </c>
      <c r="S766" s="849">
        <f>R766/Q766</f>
        <v>6.890666667</v>
      </c>
      <c r="T766" s="855">
        <v>5.49</v>
      </c>
      <c r="U766" s="849">
        <f>(S766-T766)*Q766</f>
        <v>42.02</v>
      </c>
    </row>
    <row r="767">
      <c r="A767" s="827">
        <v>41838.0</v>
      </c>
      <c r="B767" s="828" t="s">
        <v>517</v>
      </c>
      <c r="C767" s="828" t="s">
        <v>73</v>
      </c>
      <c r="D767" s="828" t="s">
        <v>1222</v>
      </c>
      <c r="E767" s="829"/>
      <c r="F767" s="830">
        <v>0.2</v>
      </c>
      <c r="G767" s="836"/>
      <c r="H767" s="836"/>
      <c r="I767" s="836"/>
      <c r="J767" s="836"/>
      <c r="K767" s="836"/>
      <c r="L767" s="836"/>
      <c r="M767" s="829"/>
      <c r="N767" s="829"/>
      <c r="O767" s="829"/>
      <c r="P767" s="970">
        <f t="shared" si="45"/>
        <v>2950.8</v>
      </c>
      <c r="Q767" s="836"/>
      <c r="R767" s="836"/>
      <c r="S767" s="836"/>
      <c r="T767" s="836"/>
      <c r="U767" s="836"/>
    </row>
    <row r="768">
      <c r="A768" s="827">
        <v>41838.0</v>
      </c>
      <c r="B768" s="828" t="s">
        <v>73</v>
      </c>
      <c r="C768" s="828" t="s">
        <v>630</v>
      </c>
      <c r="D768" s="842" t="s">
        <v>1380</v>
      </c>
      <c r="E768" s="845"/>
      <c r="F768" s="844">
        <v>1.6</v>
      </c>
      <c r="G768" s="843"/>
      <c r="H768" s="843"/>
      <c r="I768" s="843"/>
      <c r="J768" s="843"/>
      <c r="K768" s="843"/>
      <c r="L768" s="843"/>
      <c r="M768" s="846" t="s">
        <v>1222</v>
      </c>
      <c r="N768" s="847">
        <v>325.0</v>
      </c>
      <c r="O768" s="830" t="s">
        <v>2379</v>
      </c>
      <c r="P768" s="970">
        <f t="shared" si="45"/>
        <v>2952.4</v>
      </c>
      <c r="Q768" s="836"/>
      <c r="R768" s="836"/>
      <c r="S768" s="836"/>
      <c r="T768" s="836"/>
      <c r="U768" s="836"/>
    </row>
    <row r="769">
      <c r="A769" s="836"/>
      <c r="B769" s="828" t="s">
        <v>630</v>
      </c>
      <c r="C769" s="828" t="s">
        <v>197</v>
      </c>
      <c r="D769" s="843"/>
      <c r="E769" s="845"/>
      <c r="F769" s="844">
        <v>1.5</v>
      </c>
      <c r="G769" s="842" t="s">
        <v>2380</v>
      </c>
      <c r="H769" s="843"/>
      <c r="I769" s="843"/>
      <c r="J769" s="843"/>
      <c r="K769" s="843"/>
      <c r="L769" s="842" t="s">
        <v>2381</v>
      </c>
      <c r="M769" s="829"/>
      <c r="N769" s="829"/>
      <c r="O769" s="829"/>
      <c r="P769" s="970">
        <f t="shared" si="45"/>
        <v>2953.9</v>
      </c>
      <c r="Q769" s="836"/>
      <c r="R769" s="836"/>
      <c r="S769" s="836"/>
      <c r="T769" s="836"/>
      <c r="U769" s="836"/>
    </row>
    <row r="770">
      <c r="A770" s="836"/>
      <c r="B770" s="828" t="s">
        <v>197</v>
      </c>
      <c r="C770" s="828" t="s">
        <v>73</v>
      </c>
      <c r="D770" s="843"/>
      <c r="E770" s="845"/>
      <c r="F770" s="844">
        <v>0.1</v>
      </c>
      <c r="G770" s="842">
        <v>2550.0</v>
      </c>
      <c r="H770" s="843"/>
      <c r="I770" s="843"/>
      <c r="J770" s="843"/>
      <c r="K770" s="843"/>
      <c r="L770" s="842">
        <v>2550.0</v>
      </c>
      <c r="M770" s="829"/>
      <c r="N770" s="829"/>
      <c r="O770" s="829"/>
      <c r="P770" s="970">
        <f t="shared" si="45"/>
        <v>2954</v>
      </c>
      <c r="Q770" s="836"/>
      <c r="R770" s="836"/>
      <c r="S770" s="836"/>
      <c r="T770" s="836"/>
      <c r="U770" s="836"/>
    </row>
    <row r="771">
      <c r="A771" s="827">
        <v>41839.0</v>
      </c>
      <c r="B771" s="828" t="s">
        <v>73</v>
      </c>
      <c r="C771" s="828" t="s">
        <v>763</v>
      </c>
      <c r="D771" s="828" t="s">
        <v>1225</v>
      </c>
      <c r="E771" s="829"/>
      <c r="F771" s="1001">
        <v>1.9</v>
      </c>
      <c r="G771" s="836"/>
      <c r="H771" s="836"/>
      <c r="I771" s="836"/>
      <c r="J771" s="836"/>
      <c r="K771" s="836"/>
      <c r="L771" s="828" t="s">
        <v>2382</v>
      </c>
      <c r="M771" s="832" t="s">
        <v>1219</v>
      </c>
      <c r="N771" s="832">
        <v>325.0</v>
      </c>
      <c r="O771" s="830" t="s">
        <v>2383</v>
      </c>
      <c r="P771" s="970">
        <f t="shared" si="45"/>
        <v>2955.9</v>
      </c>
      <c r="Q771" s="836"/>
      <c r="R771" s="836"/>
      <c r="S771" s="836"/>
      <c r="T771" s="836"/>
      <c r="U771" s="836"/>
    </row>
    <row r="772">
      <c r="A772" s="836"/>
      <c r="B772" s="828" t="s">
        <v>763</v>
      </c>
      <c r="C772" s="828" t="s">
        <v>73</v>
      </c>
      <c r="D772" s="828" t="s">
        <v>2384</v>
      </c>
      <c r="E772" s="829"/>
      <c r="F772" s="829"/>
      <c r="G772" s="828">
        <v>1350.0</v>
      </c>
      <c r="H772" s="828">
        <v>50.0</v>
      </c>
      <c r="I772" s="828">
        <v>60.0</v>
      </c>
      <c r="J772" s="836"/>
      <c r="K772" s="836"/>
      <c r="L772" s="828">
        <v>1460.0</v>
      </c>
      <c r="M772" s="829"/>
      <c r="N772" s="829"/>
      <c r="O772" s="829"/>
      <c r="P772" s="970">
        <f t="shared" si="45"/>
        <v>2955.9</v>
      </c>
      <c r="Q772" s="828">
        <v>12.0</v>
      </c>
      <c r="R772" s="828">
        <v>92.6</v>
      </c>
      <c r="S772" s="849">
        <f>R772/Q772</f>
        <v>7.716666667</v>
      </c>
      <c r="T772" s="855">
        <v>5.49</v>
      </c>
      <c r="U772" s="849">
        <f>(S772-T772)*Q772</f>
        <v>26.72</v>
      </c>
    </row>
    <row r="773">
      <c r="A773" s="827">
        <v>41841.0</v>
      </c>
      <c r="B773" s="828" t="s">
        <v>73</v>
      </c>
      <c r="C773" s="828" t="s">
        <v>550</v>
      </c>
      <c r="D773" s="842" t="s">
        <v>1222</v>
      </c>
      <c r="E773" s="845"/>
      <c r="F773" s="844">
        <v>0.7</v>
      </c>
      <c r="G773" s="843"/>
      <c r="H773" s="843"/>
      <c r="I773" s="843"/>
      <c r="J773" s="843"/>
      <c r="K773" s="843"/>
      <c r="L773" s="843"/>
      <c r="M773" s="846" t="s">
        <v>1222</v>
      </c>
      <c r="N773" s="847">
        <v>325.0</v>
      </c>
      <c r="O773" s="830" t="s">
        <v>2385</v>
      </c>
      <c r="P773" s="970">
        <f t="shared" si="45"/>
        <v>2956.6</v>
      </c>
      <c r="Q773" s="836"/>
      <c r="R773" s="836"/>
      <c r="S773" s="836"/>
      <c r="T773" s="836"/>
      <c r="U773" s="836"/>
    </row>
    <row r="774">
      <c r="A774" s="836"/>
      <c r="B774" s="828" t="s">
        <v>550</v>
      </c>
      <c r="C774" s="828" t="s">
        <v>727</v>
      </c>
      <c r="D774" s="842" t="s">
        <v>547</v>
      </c>
      <c r="E774" s="845"/>
      <c r="F774" s="844">
        <v>2.2</v>
      </c>
      <c r="G774" s="842" t="s">
        <v>2386</v>
      </c>
      <c r="H774" s="843"/>
      <c r="I774" s="843"/>
      <c r="J774" s="842">
        <v>15.0</v>
      </c>
      <c r="K774" s="843"/>
      <c r="L774" s="842" t="s">
        <v>2387</v>
      </c>
      <c r="M774" s="829"/>
      <c r="N774" s="829"/>
      <c r="O774" s="829"/>
      <c r="P774" s="970">
        <f t="shared" si="45"/>
        <v>2958.8</v>
      </c>
      <c r="Q774" s="828">
        <v>30.0</v>
      </c>
      <c r="R774" s="828">
        <v>169.8</v>
      </c>
      <c r="S774" s="849">
        <f>R774/Q774</f>
        <v>5.66</v>
      </c>
      <c r="T774" s="855">
        <v>5.49</v>
      </c>
      <c r="U774" s="849">
        <f>(S774-T774)*Q774</f>
        <v>5.1</v>
      </c>
    </row>
    <row r="775">
      <c r="A775" s="836"/>
      <c r="B775" s="828" t="s">
        <v>727</v>
      </c>
      <c r="C775" s="828" t="s">
        <v>73</v>
      </c>
      <c r="D775" s="843"/>
      <c r="E775" s="845"/>
      <c r="F775" s="844">
        <v>1.3</v>
      </c>
      <c r="G775" s="842">
        <v>3300.0</v>
      </c>
      <c r="H775" s="843"/>
      <c r="I775" s="843"/>
      <c r="J775" s="842">
        <v>7.0</v>
      </c>
      <c r="K775" s="843"/>
      <c r="L775" s="842">
        <v>3332.0</v>
      </c>
      <c r="M775" s="829"/>
      <c r="N775" s="829"/>
      <c r="O775" s="829"/>
      <c r="P775" s="970">
        <f t="shared" si="45"/>
        <v>2960.1</v>
      </c>
      <c r="Q775" s="836"/>
      <c r="R775" s="836"/>
      <c r="S775" s="836"/>
      <c r="T775" s="836"/>
      <c r="U775" s="836"/>
    </row>
    <row r="776">
      <c r="A776" s="827">
        <v>41843.0</v>
      </c>
      <c r="B776" s="828" t="s">
        <v>73</v>
      </c>
      <c r="C776" s="828" t="s">
        <v>837</v>
      </c>
      <c r="D776" s="828" t="s">
        <v>2388</v>
      </c>
      <c r="E776" s="829"/>
      <c r="F776" s="830">
        <v>1.4</v>
      </c>
      <c r="G776" s="836"/>
      <c r="H776" s="836"/>
      <c r="I776" s="836"/>
      <c r="J776" s="836"/>
      <c r="K776" s="836"/>
      <c r="L776" s="828" t="s">
        <v>2389</v>
      </c>
      <c r="M776" s="832" t="s">
        <v>1219</v>
      </c>
      <c r="N776" s="832">
        <v>325.0</v>
      </c>
      <c r="O776" s="830" t="s">
        <v>2390</v>
      </c>
      <c r="P776" s="970">
        <f t="shared" si="45"/>
        <v>2961.5</v>
      </c>
      <c r="Q776" s="836"/>
      <c r="R776" s="836"/>
      <c r="S776" s="836"/>
      <c r="T776" s="836"/>
      <c r="U776" s="836"/>
    </row>
    <row r="777">
      <c r="A777" s="836"/>
      <c r="B777" s="828" t="s">
        <v>837</v>
      </c>
      <c r="C777" s="828" t="s">
        <v>73</v>
      </c>
      <c r="D777" s="836"/>
      <c r="E777" s="829"/>
      <c r="F777" s="830">
        <v>1.3</v>
      </c>
      <c r="G777" s="828">
        <v>2165.48</v>
      </c>
      <c r="H777" s="836"/>
      <c r="I777" s="836"/>
      <c r="J777" s="828">
        <v>25.0</v>
      </c>
      <c r="K777" s="836"/>
      <c r="L777" s="828">
        <v>2190.48</v>
      </c>
      <c r="M777" s="829"/>
      <c r="N777" s="829"/>
      <c r="O777" s="829"/>
      <c r="P777" s="970">
        <f t="shared" si="45"/>
        <v>2962.8</v>
      </c>
      <c r="Q777" s="836"/>
      <c r="R777" s="836"/>
      <c r="S777" s="836"/>
      <c r="T777" s="836"/>
      <c r="U777" s="836"/>
    </row>
    <row r="778">
      <c r="A778" s="827">
        <v>41847.0</v>
      </c>
      <c r="B778" s="828" t="s">
        <v>73</v>
      </c>
      <c r="C778" s="828" t="s">
        <v>524</v>
      </c>
      <c r="D778" s="842" t="s">
        <v>2391</v>
      </c>
      <c r="E778" s="845"/>
      <c r="F778" s="844">
        <v>0.3</v>
      </c>
      <c r="G778" s="843"/>
      <c r="H778" s="843"/>
      <c r="I778" s="843"/>
      <c r="J778" s="843"/>
      <c r="K778" s="843"/>
      <c r="L778" s="842" t="s">
        <v>2392</v>
      </c>
      <c r="M778" s="846" t="s">
        <v>1222</v>
      </c>
      <c r="N778" s="847">
        <v>325.0</v>
      </c>
      <c r="O778" s="830" t="s">
        <v>2393</v>
      </c>
      <c r="P778" s="970">
        <f t="shared" si="45"/>
        <v>2963.1</v>
      </c>
      <c r="Q778" s="836"/>
      <c r="R778" s="836"/>
      <c r="S778" s="836"/>
      <c r="T778" s="836"/>
      <c r="U778" s="836"/>
    </row>
    <row r="779">
      <c r="A779" s="836"/>
      <c r="B779" s="828" t="s">
        <v>524</v>
      </c>
      <c r="C779" s="828" t="s">
        <v>73</v>
      </c>
      <c r="D779" s="843"/>
      <c r="E779" s="845"/>
      <c r="F779" s="844">
        <v>0.3</v>
      </c>
      <c r="G779" s="842">
        <v>775.0</v>
      </c>
      <c r="H779" s="843"/>
      <c r="I779" s="843"/>
      <c r="J779" s="843"/>
      <c r="K779" s="843"/>
      <c r="L779" s="842">
        <v>775.0</v>
      </c>
      <c r="M779" s="829"/>
      <c r="N779" s="829"/>
      <c r="O779" s="829"/>
      <c r="P779" s="970">
        <f t="shared" si="45"/>
        <v>2963.4</v>
      </c>
      <c r="Q779" s="836"/>
      <c r="R779" s="836"/>
      <c r="S779" s="836"/>
      <c r="T779" s="836"/>
      <c r="U779" s="836"/>
    </row>
    <row r="780">
      <c r="A780" s="827">
        <v>41848.0</v>
      </c>
      <c r="B780" s="828" t="s">
        <v>73</v>
      </c>
      <c r="C780" s="828" t="s">
        <v>524</v>
      </c>
      <c r="D780" s="828" t="s">
        <v>1308</v>
      </c>
      <c r="E780" s="829"/>
      <c r="F780" s="830">
        <v>0.2</v>
      </c>
      <c r="G780" s="836"/>
      <c r="H780" s="836"/>
      <c r="I780" s="836"/>
      <c r="J780" s="836"/>
      <c r="K780" s="836"/>
      <c r="L780" s="836"/>
      <c r="M780" s="846" t="s">
        <v>1222</v>
      </c>
      <c r="N780" s="847">
        <v>325.0</v>
      </c>
      <c r="O780" s="830" t="s">
        <v>2394</v>
      </c>
      <c r="P780" s="970">
        <f t="shared" si="45"/>
        <v>2963.6</v>
      </c>
      <c r="Q780" s="836"/>
      <c r="R780" s="836"/>
      <c r="S780" s="836"/>
      <c r="T780" s="836"/>
      <c r="U780" s="836"/>
    </row>
    <row r="781">
      <c r="A781" s="836"/>
      <c r="B781" s="828" t="s">
        <v>524</v>
      </c>
      <c r="C781" s="828" t="s">
        <v>727</v>
      </c>
      <c r="D781" s="836"/>
      <c r="E781" s="829"/>
      <c r="F781" s="830">
        <v>1.5</v>
      </c>
      <c r="G781" s="828" t="s">
        <v>2395</v>
      </c>
      <c r="H781" s="836"/>
      <c r="I781" s="836"/>
      <c r="J781" s="836"/>
      <c r="K781" s="836"/>
      <c r="L781" s="828" t="s">
        <v>2396</v>
      </c>
      <c r="M781" s="829"/>
      <c r="N781" s="829"/>
      <c r="O781" s="829"/>
      <c r="P781" s="970">
        <f t="shared" si="45"/>
        <v>2965.1</v>
      </c>
      <c r="Q781" s="836"/>
      <c r="R781" s="836"/>
      <c r="S781" s="836"/>
      <c r="T781" s="836"/>
      <c r="U781" s="836"/>
    </row>
    <row r="782">
      <c r="A782" s="836"/>
      <c r="B782" s="828" t="s">
        <v>727</v>
      </c>
      <c r="C782" s="828" t="s">
        <v>73</v>
      </c>
      <c r="D782" s="836"/>
      <c r="E782" s="829"/>
      <c r="F782" s="830">
        <v>1.4</v>
      </c>
      <c r="G782" s="828">
        <v>2475.0</v>
      </c>
      <c r="H782" s="836"/>
      <c r="I782" s="836"/>
      <c r="J782" s="828">
        <v>47.0</v>
      </c>
      <c r="K782" s="836"/>
      <c r="L782" s="828">
        <v>2522.0</v>
      </c>
      <c r="M782" s="829"/>
      <c r="N782" s="829"/>
      <c r="O782" s="829"/>
      <c r="P782" s="970">
        <f t="shared" si="45"/>
        <v>2966.5</v>
      </c>
      <c r="Q782" s="836"/>
      <c r="R782" s="836"/>
      <c r="S782" s="836"/>
      <c r="T782" s="836"/>
      <c r="U782" s="836"/>
    </row>
    <row r="783">
      <c r="A783" s="827">
        <v>41849.0</v>
      </c>
      <c r="B783" s="828" t="s">
        <v>73</v>
      </c>
      <c r="C783" s="828" t="s">
        <v>197</v>
      </c>
      <c r="D783" s="842" t="s">
        <v>1422</v>
      </c>
      <c r="E783" s="845"/>
      <c r="F783" s="844">
        <v>0.2</v>
      </c>
      <c r="G783" s="843"/>
      <c r="H783" s="843"/>
      <c r="I783" s="843"/>
      <c r="J783" s="843"/>
      <c r="K783" s="843"/>
      <c r="L783" s="843"/>
      <c r="M783" s="838" t="s">
        <v>1378</v>
      </c>
      <c r="N783" s="838">
        <v>325.0</v>
      </c>
      <c r="O783" s="830" t="s">
        <v>2397</v>
      </c>
      <c r="P783" s="970">
        <f t="shared" si="45"/>
        <v>2966.7</v>
      </c>
      <c r="Q783" s="836"/>
      <c r="R783" s="836"/>
      <c r="S783" s="836"/>
      <c r="T783" s="836"/>
      <c r="U783" s="836"/>
    </row>
    <row r="784">
      <c r="A784" s="836"/>
      <c r="B784" s="828" t="s">
        <v>197</v>
      </c>
      <c r="C784" s="828" t="s">
        <v>630</v>
      </c>
      <c r="D784" s="843"/>
      <c r="E784" s="845"/>
      <c r="F784" s="844">
        <v>1.6</v>
      </c>
      <c r="G784" s="843"/>
      <c r="H784" s="843"/>
      <c r="I784" s="843"/>
      <c r="J784" s="843"/>
      <c r="K784" s="843"/>
      <c r="L784" s="843"/>
      <c r="M784" s="829"/>
      <c r="N784" s="829"/>
      <c r="O784" s="829"/>
      <c r="P784" s="970">
        <f t="shared" si="45"/>
        <v>2968.3</v>
      </c>
      <c r="Q784" s="836"/>
      <c r="R784" s="836"/>
      <c r="S784" s="836"/>
      <c r="T784" s="836"/>
      <c r="U784" s="836"/>
    </row>
    <row r="785">
      <c r="A785" s="836"/>
      <c r="B785" s="828" t="s">
        <v>630</v>
      </c>
      <c r="C785" s="828" t="s">
        <v>197</v>
      </c>
      <c r="D785" s="843"/>
      <c r="E785" s="845"/>
      <c r="F785" s="844">
        <v>1.6</v>
      </c>
      <c r="G785" s="842" t="s">
        <v>2398</v>
      </c>
      <c r="H785" s="843"/>
      <c r="I785" s="843"/>
      <c r="J785" s="843"/>
      <c r="K785" s="843"/>
      <c r="L785" s="842" t="s">
        <v>2399</v>
      </c>
      <c r="M785" s="829"/>
      <c r="N785" s="829"/>
      <c r="O785" s="829"/>
      <c r="P785" s="970">
        <f t="shared" si="45"/>
        <v>2969.9</v>
      </c>
      <c r="Q785" s="836"/>
      <c r="R785" s="836"/>
      <c r="S785" s="836"/>
      <c r="T785" s="836"/>
      <c r="U785" s="836"/>
    </row>
    <row r="786">
      <c r="A786" s="836"/>
      <c r="B786" s="828" t="s">
        <v>197</v>
      </c>
      <c r="C786" s="828" t="s">
        <v>73</v>
      </c>
      <c r="D786" s="843"/>
      <c r="E786" s="845"/>
      <c r="F786" s="844">
        <v>0.2</v>
      </c>
      <c r="G786" s="842">
        <v>2775.0</v>
      </c>
      <c r="H786" s="843"/>
      <c r="I786" s="843"/>
      <c r="J786" s="843"/>
      <c r="K786" s="843"/>
      <c r="L786" s="842">
        <v>2775.0</v>
      </c>
      <c r="M786" s="829"/>
      <c r="N786" s="829"/>
      <c r="O786" s="829"/>
      <c r="P786" s="970">
        <f t="shared" si="45"/>
        <v>2970.1</v>
      </c>
      <c r="Q786" s="836"/>
      <c r="R786" s="836"/>
      <c r="S786" s="836"/>
      <c r="T786" s="836"/>
      <c r="U786" s="836"/>
    </row>
    <row r="787">
      <c r="A787" s="827">
        <v>41851.0</v>
      </c>
      <c r="B787" s="828" t="s">
        <v>73</v>
      </c>
      <c r="C787" s="828" t="s">
        <v>630</v>
      </c>
      <c r="D787" s="828" t="s">
        <v>1355</v>
      </c>
      <c r="E787" s="829"/>
      <c r="F787" s="830">
        <v>1.6</v>
      </c>
      <c r="G787" s="836"/>
      <c r="H787" s="836"/>
      <c r="I787" s="836"/>
      <c r="J787" s="836"/>
      <c r="K787" s="836"/>
      <c r="L787" s="996"/>
      <c r="M787" s="846" t="s">
        <v>1222</v>
      </c>
      <c r="N787" s="847">
        <v>325.0</v>
      </c>
      <c r="O787" s="830" t="s">
        <v>2400</v>
      </c>
      <c r="P787" s="970">
        <f t="shared" si="45"/>
        <v>2971.7</v>
      </c>
      <c r="Q787" s="836"/>
      <c r="R787" s="836"/>
      <c r="S787" s="836"/>
      <c r="T787" s="836"/>
      <c r="U787" s="836"/>
    </row>
    <row r="788">
      <c r="A788" s="836"/>
      <c r="B788" s="828" t="s">
        <v>630</v>
      </c>
      <c r="C788" s="828" t="s">
        <v>197</v>
      </c>
      <c r="D788" s="836"/>
      <c r="E788" s="829"/>
      <c r="F788" s="830">
        <v>1.5</v>
      </c>
      <c r="G788" s="828" t="s">
        <v>2380</v>
      </c>
      <c r="H788" s="836"/>
      <c r="I788" s="836"/>
      <c r="J788" s="836"/>
      <c r="K788" s="836"/>
      <c r="L788" s="828" t="s">
        <v>2401</v>
      </c>
      <c r="M788" s="829"/>
      <c r="N788" s="829"/>
      <c r="O788" s="829"/>
      <c r="P788" s="970">
        <f t="shared" si="45"/>
        <v>2973.2</v>
      </c>
      <c r="Q788" s="836"/>
      <c r="R788" s="836"/>
      <c r="S788" s="836"/>
      <c r="T788" s="836"/>
      <c r="U788" s="836"/>
    </row>
    <row r="789">
      <c r="A789" s="836"/>
      <c r="B789" s="828" t="s">
        <v>197</v>
      </c>
      <c r="C789" s="828" t="s">
        <v>73</v>
      </c>
      <c r="D789" s="836"/>
      <c r="E789" s="829"/>
      <c r="F789" s="830">
        <v>0.1</v>
      </c>
      <c r="G789" s="828">
        <v>2550.0</v>
      </c>
      <c r="H789" s="836"/>
      <c r="I789" s="836"/>
      <c r="J789" s="836"/>
      <c r="K789" s="836"/>
      <c r="L789" s="828">
        <v>2550.0</v>
      </c>
      <c r="M789" s="829"/>
      <c r="N789" s="829"/>
      <c r="O789" s="829"/>
      <c r="P789" s="970">
        <f t="shared" si="45"/>
        <v>2973.3</v>
      </c>
      <c r="Q789" s="836"/>
      <c r="R789" s="836"/>
      <c r="S789" s="836"/>
      <c r="T789" s="836"/>
      <c r="U789" s="836"/>
    </row>
    <row r="790">
      <c r="A790" s="851" t="s">
        <v>1418</v>
      </c>
      <c r="B790" s="836"/>
      <c r="C790" s="836"/>
      <c r="D790" s="859">
        <v>54.5</v>
      </c>
      <c r="E790" s="860"/>
      <c r="F790" s="862"/>
      <c r="G790" s="862"/>
      <c r="H790" s="860"/>
      <c r="I790" s="860"/>
      <c r="J790" s="860"/>
      <c r="K790" s="860"/>
      <c r="L790" s="860"/>
      <c r="M790" s="860"/>
      <c r="N790" s="839"/>
      <c r="O790" s="839"/>
      <c r="P790" s="1002">
        <f t="shared" si="45"/>
        <v>2973.3</v>
      </c>
      <c r="Q790" s="865"/>
      <c r="R790" s="835"/>
      <c r="S790" s="831"/>
      <c r="T790" s="831"/>
      <c r="U790" s="831"/>
      <c r="V790" s="831"/>
    </row>
    <row r="791">
      <c r="A791" s="827">
        <v>41852.0</v>
      </c>
      <c r="B791" s="828" t="s">
        <v>73</v>
      </c>
      <c r="C791" s="828" t="s">
        <v>630</v>
      </c>
      <c r="D791" s="842" t="s">
        <v>1355</v>
      </c>
      <c r="E791" s="845"/>
      <c r="F791" s="844">
        <v>1.6</v>
      </c>
      <c r="G791" s="843"/>
      <c r="H791" s="843"/>
      <c r="I791" s="843"/>
      <c r="J791" s="843"/>
      <c r="K791" s="843"/>
      <c r="L791" s="843"/>
      <c r="M791" s="846" t="s">
        <v>1222</v>
      </c>
      <c r="N791" s="847">
        <v>325.0</v>
      </c>
      <c r="O791" s="830" t="s">
        <v>2402</v>
      </c>
      <c r="P791" s="970">
        <f t="shared" si="45"/>
        <v>2974.9</v>
      </c>
      <c r="Q791" s="828">
        <v>20.0</v>
      </c>
      <c r="R791" s="828">
        <v>144.12</v>
      </c>
      <c r="S791" s="849">
        <f>R791/Q791</f>
        <v>7.206</v>
      </c>
      <c r="T791" s="855">
        <v>5.49</v>
      </c>
      <c r="U791" s="849">
        <f>(S791-T791)*Q791</f>
        <v>34.32</v>
      </c>
    </row>
    <row r="792">
      <c r="A792" s="836"/>
      <c r="B792" s="828" t="s">
        <v>630</v>
      </c>
      <c r="C792" s="828" t="s">
        <v>197</v>
      </c>
      <c r="D792" s="843"/>
      <c r="E792" s="845"/>
      <c r="F792" s="844">
        <v>1.6</v>
      </c>
      <c r="G792" s="842" t="s">
        <v>2403</v>
      </c>
      <c r="H792" s="843"/>
      <c r="I792" s="843"/>
      <c r="J792" s="843"/>
      <c r="K792" s="843"/>
      <c r="L792" s="842" t="s">
        <v>2404</v>
      </c>
      <c r="M792" s="829"/>
      <c r="N792" s="829"/>
      <c r="O792" s="829"/>
      <c r="P792" s="970">
        <f t="shared" si="45"/>
        <v>2976.5</v>
      </c>
      <c r="Q792" s="836"/>
      <c r="R792" s="836"/>
      <c r="S792" s="836"/>
      <c r="T792" s="836"/>
      <c r="U792" s="836"/>
    </row>
    <row r="793">
      <c r="A793" s="836"/>
      <c r="B793" s="828" t="s">
        <v>197</v>
      </c>
      <c r="C793" s="828" t="s">
        <v>73</v>
      </c>
      <c r="D793" s="843"/>
      <c r="E793" s="845"/>
      <c r="F793" s="844">
        <v>0.2</v>
      </c>
      <c r="G793" s="842">
        <v>2700.0</v>
      </c>
      <c r="H793" s="842">
        <v>40.0</v>
      </c>
      <c r="I793" s="843"/>
      <c r="J793" s="843"/>
      <c r="K793" s="843"/>
      <c r="L793" s="842">
        <v>2740.0</v>
      </c>
      <c r="M793" s="829"/>
      <c r="N793" s="829"/>
      <c r="O793" s="829"/>
      <c r="P793" s="970">
        <f t="shared" si="45"/>
        <v>2976.7</v>
      </c>
      <c r="Q793" s="836"/>
      <c r="R793" s="836"/>
      <c r="S793" s="836"/>
      <c r="T793" s="836"/>
      <c r="U793" s="836"/>
    </row>
    <row r="794">
      <c r="A794" s="827">
        <v>41855.0</v>
      </c>
      <c r="B794" s="828" t="s">
        <v>73</v>
      </c>
      <c r="C794" s="828" t="s">
        <v>524</v>
      </c>
      <c r="D794" s="828" t="s">
        <v>1322</v>
      </c>
      <c r="E794" s="829"/>
      <c r="F794" s="830">
        <v>0.2</v>
      </c>
      <c r="G794" s="836"/>
      <c r="H794" s="836"/>
      <c r="I794" s="836"/>
      <c r="J794" s="836"/>
      <c r="K794" s="836"/>
      <c r="L794" s="836"/>
      <c r="M794" s="832" t="s">
        <v>1219</v>
      </c>
      <c r="N794" s="832">
        <v>325.0</v>
      </c>
      <c r="O794" s="830" t="s">
        <v>2405</v>
      </c>
      <c r="P794" s="970">
        <f t="shared" si="45"/>
        <v>2976.9</v>
      </c>
      <c r="Q794" s="836"/>
      <c r="R794" s="836"/>
      <c r="S794" s="836"/>
      <c r="T794" s="836"/>
      <c r="U794" s="836"/>
    </row>
    <row r="795">
      <c r="A795" s="836"/>
      <c r="B795" s="828" t="s">
        <v>524</v>
      </c>
      <c r="C795" s="828" t="s">
        <v>727</v>
      </c>
      <c r="D795" s="836"/>
      <c r="E795" s="829"/>
      <c r="F795" s="830">
        <v>1.5</v>
      </c>
      <c r="G795" s="828" t="s">
        <v>2395</v>
      </c>
      <c r="H795" s="836"/>
      <c r="I795" s="836"/>
      <c r="J795" s="836"/>
      <c r="K795" s="836"/>
      <c r="L795" s="828" t="s">
        <v>2406</v>
      </c>
      <c r="M795" s="829"/>
      <c r="N795" s="829"/>
      <c r="O795" s="829"/>
      <c r="P795" s="970">
        <f t="shared" si="45"/>
        <v>2978.4</v>
      </c>
      <c r="Q795" s="836"/>
      <c r="R795" s="836"/>
      <c r="S795" s="836"/>
      <c r="T795" s="836"/>
      <c r="U795" s="836"/>
    </row>
    <row r="796">
      <c r="A796" s="836"/>
      <c r="B796" s="828" t="s">
        <v>727</v>
      </c>
      <c r="C796" s="828" t="s">
        <v>73</v>
      </c>
      <c r="D796" s="836"/>
      <c r="E796" s="829"/>
      <c r="F796" s="830">
        <v>1.4</v>
      </c>
      <c r="G796" s="828">
        <v>2475.0</v>
      </c>
      <c r="H796" s="836"/>
      <c r="I796" s="836"/>
      <c r="J796" s="828">
        <v>7.0</v>
      </c>
      <c r="K796" s="836"/>
      <c r="L796" s="828">
        <v>2482.0</v>
      </c>
      <c r="M796" s="829"/>
      <c r="N796" s="829"/>
      <c r="O796" s="829"/>
      <c r="P796" s="970">
        <f t="shared" si="45"/>
        <v>2979.8</v>
      </c>
      <c r="Q796" s="836"/>
      <c r="R796" s="836"/>
      <c r="S796" s="836"/>
      <c r="T796" s="836"/>
      <c r="U796" s="836"/>
    </row>
    <row r="797">
      <c r="A797" s="966">
        <v>41856.0</v>
      </c>
      <c r="B797" s="676" t="s">
        <v>73</v>
      </c>
      <c r="C797" s="676" t="s">
        <v>517</v>
      </c>
      <c r="D797" s="867" t="s">
        <v>2407</v>
      </c>
      <c r="E797" s="870">
        <v>0.3</v>
      </c>
      <c r="F797" s="869"/>
      <c r="G797" s="868"/>
      <c r="H797" s="868"/>
      <c r="I797" s="868"/>
      <c r="J797" s="868"/>
      <c r="K797" s="868"/>
      <c r="L797" s="868"/>
      <c r="M797" s="829"/>
      <c r="N797" s="829"/>
      <c r="O797" s="829"/>
      <c r="P797" s="970">
        <f t="shared" si="45"/>
        <v>2980.1</v>
      </c>
      <c r="Q797" s="836"/>
      <c r="R797" s="836"/>
      <c r="S797" s="836"/>
      <c r="T797" s="836"/>
      <c r="U797" s="836"/>
    </row>
    <row r="798">
      <c r="A798" s="242"/>
      <c r="B798" s="676" t="s">
        <v>517</v>
      </c>
      <c r="C798" s="676" t="s">
        <v>73</v>
      </c>
      <c r="D798" s="867" t="s">
        <v>581</v>
      </c>
      <c r="E798" s="870">
        <v>1.0</v>
      </c>
      <c r="F798" s="869"/>
      <c r="G798" s="868"/>
      <c r="H798" s="868"/>
      <c r="I798" s="868"/>
      <c r="J798" s="868"/>
      <c r="K798" s="868"/>
      <c r="L798" s="868"/>
      <c r="M798" s="829"/>
      <c r="N798" s="829"/>
      <c r="O798" s="829"/>
      <c r="P798" s="970">
        <f t="shared" si="45"/>
        <v>2981.1</v>
      </c>
      <c r="Q798" s="836"/>
      <c r="R798" s="836"/>
      <c r="S798" s="836"/>
      <c r="T798" s="836"/>
      <c r="U798" s="836"/>
    </row>
    <row r="799">
      <c r="A799" s="827">
        <v>41856.0</v>
      </c>
      <c r="B799" s="828" t="s">
        <v>73</v>
      </c>
      <c r="C799" s="828" t="s">
        <v>2408</v>
      </c>
      <c r="D799" s="828" t="s">
        <v>2409</v>
      </c>
      <c r="E799" s="829"/>
      <c r="F799" s="830">
        <v>0.7</v>
      </c>
      <c r="G799" s="836"/>
      <c r="H799" s="836"/>
      <c r="I799" s="836"/>
      <c r="J799" s="836"/>
      <c r="K799" s="836"/>
      <c r="L799" s="836"/>
      <c r="M799" s="832" t="s">
        <v>1219</v>
      </c>
      <c r="N799" s="832">
        <v>325.0</v>
      </c>
      <c r="O799" s="830" t="s">
        <v>2410</v>
      </c>
      <c r="P799" s="970">
        <f t="shared" si="45"/>
        <v>2981.8</v>
      </c>
      <c r="Q799" s="828">
        <v>20.0</v>
      </c>
      <c r="R799" s="828">
        <v>131.7</v>
      </c>
      <c r="S799" s="849">
        <f>R799/Q799</f>
        <v>6.585</v>
      </c>
      <c r="T799" s="855">
        <v>5.49</v>
      </c>
      <c r="U799" s="849">
        <f>(S799-T799)*Q799</f>
        <v>21.9</v>
      </c>
    </row>
    <row r="800">
      <c r="A800" s="836"/>
      <c r="B800" s="828" t="s">
        <v>550</v>
      </c>
      <c r="C800" s="828" t="s">
        <v>727</v>
      </c>
      <c r="D800" s="836"/>
      <c r="E800" s="829"/>
      <c r="F800" s="830">
        <v>2.1</v>
      </c>
      <c r="G800" s="828" t="s">
        <v>2386</v>
      </c>
      <c r="H800" s="836"/>
      <c r="I800" s="836"/>
      <c r="J800" s="836"/>
      <c r="K800" s="836"/>
      <c r="L800" s="828" t="s">
        <v>2411</v>
      </c>
      <c r="M800" s="829"/>
      <c r="N800" s="829"/>
      <c r="O800" s="829"/>
      <c r="P800" s="970">
        <f t="shared" si="45"/>
        <v>2983.9</v>
      </c>
      <c r="Q800" s="836"/>
      <c r="R800" s="836"/>
      <c r="S800" s="836"/>
      <c r="T800" s="836"/>
      <c r="U800" s="836"/>
    </row>
    <row r="801">
      <c r="A801" s="836"/>
      <c r="B801" s="828" t="s">
        <v>727</v>
      </c>
      <c r="C801" s="828" t="s">
        <v>73</v>
      </c>
      <c r="D801" s="836"/>
      <c r="E801" s="829"/>
      <c r="F801" s="830">
        <v>1.4</v>
      </c>
      <c r="G801" s="828">
        <v>3300.0</v>
      </c>
      <c r="H801" s="828">
        <v>22.0</v>
      </c>
      <c r="I801" s="836"/>
      <c r="J801" s="828">
        <v>47.0</v>
      </c>
      <c r="K801" s="836"/>
      <c r="L801" s="828">
        <v>3369.0</v>
      </c>
      <c r="M801" s="829"/>
      <c r="N801" s="829"/>
      <c r="O801" s="829"/>
      <c r="P801" s="970">
        <f t="shared" si="45"/>
        <v>2985.3</v>
      </c>
      <c r="Q801" s="836"/>
      <c r="R801" s="836"/>
      <c r="S801" s="836"/>
      <c r="T801" s="836"/>
      <c r="U801" s="836"/>
    </row>
    <row r="802">
      <c r="A802" s="827">
        <v>41857.0</v>
      </c>
      <c r="B802" s="828" t="s">
        <v>73</v>
      </c>
      <c r="C802" s="828" t="s">
        <v>1315</v>
      </c>
      <c r="D802" s="842" t="s">
        <v>2412</v>
      </c>
      <c r="E802" s="845"/>
      <c r="F802" s="844">
        <v>1.1</v>
      </c>
      <c r="G802" s="842" t="s">
        <v>2413</v>
      </c>
      <c r="H802" s="843"/>
      <c r="I802" s="843"/>
      <c r="J802" s="843"/>
      <c r="K802" s="843"/>
      <c r="L802" s="842" t="s">
        <v>2414</v>
      </c>
      <c r="M802" s="988" t="s">
        <v>1233</v>
      </c>
      <c r="N802" s="988">
        <v>325.0</v>
      </c>
      <c r="O802" s="830" t="s">
        <v>2415</v>
      </c>
      <c r="P802" s="970">
        <f t="shared" si="45"/>
        <v>2986.4</v>
      </c>
      <c r="Q802" s="828">
        <v>30.0</v>
      </c>
      <c r="R802" s="828">
        <v>165.96</v>
      </c>
      <c r="S802" s="849">
        <f>R802/Q802</f>
        <v>5.532</v>
      </c>
      <c r="T802" s="855">
        <v>5.49</v>
      </c>
      <c r="U802" s="831"/>
    </row>
    <row r="803">
      <c r="A803" s="836"/>
      <c r="B803" s="828" t="s">
        <v>1315</v>
      </c>
      <c r="C803" s="828" t="s">
        <v>73</v>
      </c>
      <c r="D803" s="843"/>
      <c r="E803" s="845"/>
      <c r="F803" s="844">
        <v>1.0</v>
      </c>
      <c r="G803" s="842">
        <v>1620.0</v>
      </c>
      <c r="H803" s="843"/>
      <c r="I803" s="843"/>
      <c r="J803" s="843"/>
      <c r="K803" s="843"/>
      <c r="L803" s="842">
        <v>1620.0</v>
      </c>
      <c r="M803" s="829"/>
      <c r="N803" s="829"/>
      <c r="O803" s="829"/>
      <c r="P803" s="970">
        <f t="shared" si="45"/>
        <v>2987.4</v>
      </c>
      <c r="Q803" s="836"/>
      <c r="R803" s="836"/>
      <c r="S803" s="836"/>
      <c r="T803" s="836"/>
      <c r="U803" s="836"/>
    </row>
    <row r="804">
      <c r="A804" s="827">
        <v>41857.0</v>
      </c>
      <c r="B804" s="828" t="s">
        <v>73</v>
      </c>
      <c r="C804" s="828" t="s">
        <v>517</v>
      </c>
      <c r="D804" s="828" t="s">
        <v>2416</v>
      </c>
      <c r="E804" s="830">
        <v>0.2</v>
      </c>
      <c r="F804" s="829"/>
      <c r="G804" s="836"/>
      <c r="H804" s="836"/>
      <c r="I804" s="836"/>
      <c r="J804" s="836"/>
      <c r="K804" s="836"/>
      <c r="L804" s="836"/>
      <c r="M804" s="988" t="s">
        <v>1233</v>
      </c>
      <c r="N804" s="988">
        <v>100.0</v>
      </c>
      <c r="O804" s="830" t="s">
        <v>2417</v>
      </c>
      <c r="P804" s="970">
        <f t="shared" si="45"/>
        <v>2987.6</v>
      </c>
      <c r="Q804" s="836"/>
      <c r="R804" s="836"/>
      <c r="S804" s="836"/>
      <c r="T804" s="836"/>
      <c r="U804" s="836"/>
    </row>
    <row r="805">
      <c r="A805" s="851" t="s">
        <v>2418</v>
      </c>
      <c r="B805" s="836"/>
      <c r="C805" s="836"/>
      <c r="D805" s="857"/>
      <c r="E805" s="1000"/>
      <c r="F805" s="1000"/>
      <c r="G805" s="857"/>
      <c r="H805" s="857"/>
      <c r="I805" s="857"/>
      <c r="J805" s="857"/>
      <c r="K805" s="857"/>
      <c r="L805" s="857"/>
      <c r="M805" s="1000"/>
      <c r="N805" s="1000"/>
      <c r="O805" s="829"/>
      <c r="P805" s="993"/>
      <c r="Q805" s="836"/>
      <c r="R805" s="836"/>
      <c r="S805" s="836"/>
      <c r="T805" s="836"/>
      <c r="U805" s="836"/>
    </row>
    <row r="806">
      <c r="A806" s="836"/>
      <c r="B806" s="828" t="s">
        <v>517</v>
      </c>
      <c r="C806" s="828" t="s">
        <v>73</v>
      </c>
      <c r="D806" s="836"/>
      <c r="E806" s="830">
        <v>0.2</v>
      </c>
      <c r="F806" s="829"/>
      <c r="G806" s="836"/>
      <c r="H806" s="836"/>
      <c r="I806" s="836"/>
      <c r="J806" s="836"/>
      <c r="K806" s="836"/>
      <c r="L806" s="836"/>
      <c r="M806" s="829"/>
      <c r="N806" s="829"/>
      <c r="O806" s="829"/>
      <c r="P806" s="970">
        <f>P804+E806+F806</f>
        <v>2987.8</v>
      </c>
      <c r="Q806" s="836"/>
      <c r="R806" s="836"/>
      <c r="S806" s="836"/>
      <c r="T806" s="836"/>
      <c r="U806" s="836"/>
    </row>
    <row r="807">
      <c r="A807" s="827">
        <v>41860.0</v>
      </c>
      <c r="B807" s="828" t="s">
        <v>73</v>
      </c>
      <c r="C807" s="828" t="s">
        <v>1757</v>
      </c>
      <c r="D807" s="842" t="s">
        <v>1222</v>
      </c>
      <c r="E807" s="845"/>
      <c r="F807" s="844">
        <v>2.2</v>
      </c>
      <c r="G807" s="843"/>
      <c r="H807" s="843"/>
      <c r="I807" s="843"/>
      <c r="J807" s="843"/>
      <c r="K807" s="843"/>
      <c r="L807" s="843"/>
      <c r="M807" s="846" t="s">
        <v>1222</v>
      </c>
      <c r="N807" s="847">
        <v>325.0</v>
      </c>
      <c r="O807" s="830" t="s">
        <v>2419</v>
      </c>
      <c r="P807" s="970">
        <f t="shared" ref="P807:P809" si="48">P806+E807+F807</f>
        <v>2990</v>
      </c>
      <c r="Q807" s="828">
        <v>30.0</v>
      </c>
      <c r="R807" s="828">
        <v>224.46</v>
      </c>
      <c r="S807" s="849">
        <f>R807/Q807</f>
        <v>7.482</v>
      </c>
      <c r="T807" s="855">
        <v>5.49</v>
      </c>
      <c r="U807" s="849">
        <f>(S807-T807)*Q807</f>
        <v>59.76</v>
      </c>
    </row>
    <row r="808">
      <c r="A808" s="836"/>
      <c r="B808" s="828" t="s">
        <v>1757</v>
      </c>
      <c r="C808" s="828" t="s">
        <v>1579</v>
      </c>
      <c r="D808" s="842" t="s">
        <v>2420</v>
      </c>
      <c r="E808" s="845"/>
      <c r="F808" s="844">
        <v>1.8</v>
      </c>
      <c r="G808" s="843"/>
      <c r="H808" s="843"/>
      <c r="I808" s="843"/>
      <c r="J808" s="843"/>
      <c r="K808" s="843"/>
      <c r="L808" s="842" t="s">
        <v>2421</v>
      </c>
      <c r="M808" s="829"/>
      <c r="N808" s="829"/>
      <c r="O808" s="829"/>
      <c r="P808" s="970">
        <f t="shared" si="48"/>
        <v>2991.8</v>
      </c>
      <c r="Q808" s="836"/>
      <c r="R808" s="836"/>
      <c r="S808" s="836"/>
      <c r="T808" s="836"/>
      <c r="U808" s="836"/>
    </row>
    <row r="809">
      <c r="A809" s="836"/>
      <c r="B809" s="828" t="s">
        <v>1579</v>
      </c>
      <c r="C809" s="828" t="s">
        <v>517</v>
      </c>
      <c r="D809" s="843"/>
      <c r="E809" s="845"/>
      <c r="F809" s="844">
        <v>0.9</v>
      </c>
      <c r="G809" s="842">
        <v>3602.76</v>
      </c>
      <c r="H809" s="842">
        <v>60.0</v>
      </c>
      <c r="I809" s="843"/>
      <c r="J809" s="843"/>
      <c r="K809" s="843"/>
      <c r="L809" s="842">
        <v>3662.76</v>
      </c>
      <c r="M809" s="829"/>
      <c r="N809" s="829"/>
      <c r="O809" s="829"/>
      <c r="P809" s="970">
        <f t="shared" si="48"/>
        <v>2992.7</v>
      </c>
      <c r="Q809" s="836"/>
      <c r="R809" s="836"/>
      <c r="S809" s="836"/>
      <c r="T809" s="836"/>
      <c r="U809" s="836"/>
    </row>
    <row r="810">
      <c r="A810" s="851" t="s">
        <v>2422</v>
      </c>
      <c r="B810" s="836"/>
      <c r="C810" s="836"/>
      <c r="D810" s="857"/>
      <c r="E810" s="1000"/>
      <c r="F810" s="1000"/>
      <c r="G810" s="857"/>
      <c r="H810" s="857"/>
      <c r="I810" s="857"/>
      <c r="J810" s="857"/>
      <c r="K810" s="857"/>
      <c r="L810" s="857"/>
      <c r="M810" s="1000"/>
      <c r="N810" s="1000"/>
      <c r="O810" s="829"/>
      <c r="P810" s="993"/>
      <c r="Q810" s="836"/>
      <c r="R810" s="836"/>
      <c r="S810" s="836"/>
      <c r="T810" s="836"/>
      <c r="U810" s="836"/>
    </row>
    <row r="811">
      <c r="A811" s="827">
        <v>41865.0</v>
      </c>
      <c r="B811" s="828" t="s">
        <v>517</v>
      </c>
      <c r="C811" s="828" t="s">
        <v>73</v>
      </c>
      <c r="D811" s="828" t="s">
        <v>1225</v>
      </c>
      <c r="E811" s="829"/>
      <c r="F811" s="830">
        <v>0.2</v>
      </c>
      <c r="G811" s="836"/>
      <c r="H811" s="836"/>
      <c r="I811" s="836"/>
      <c r="J811" s="836"/>
      <c r="K811" s="836"/>
      <c r="L811" s="836"/>
      <c r="M811" s="832" t="s">
        <v>1219</v>
      </c>
      <c r="N811" s="832">
        <v>325.0</v>
      </c>
      <c r="O811" s="830" t="s">
        <v>2423</v>
      </c>
      <c r="P811" s="970">
        <f>P809+E811+F811</f>
        <v>2992.9</v>
      </c>
      <c r="Q811" s="836"/>
      <c r="R811" s="836"/>
      <c r="S811" s="836"/>
      <c r="T811" s="836"/>
      <c r="U811" s="836"/>
    </row>
    <row r="812">
      <c r="A812" s="836"/>
      <c r="B812" s="828" t="s">
        <v>73</v>
      </c>
      <c r="C812" s="828" t="s">
        <v>765</v>
      </c>
      <c r="D812" s="836"/>
      <c r="E812" s="829"/>
      <c r="F812" s="830">
        <v>1.8</v>
      </c>
      <c r="G812" s="836"/>
      <c r="H812" s="836"/>
      <c r="I812" s="828">
        <v>250.0</v>
      </c>
      <c r="J812" s="836"/>
      <c r="K812" s="836"/>
      <c r="L812" s="828" t="s">
        <v>2424</v>
      </c>
      <c r="M812" s="829"/>
      <c r="N812" s="829"/>
      <c r="O812" s="829"/>
      <c r="P812" s="970">
        <f t="shared" ref="P812:P841" si="49">P811+E812+F812</f>
        <v>2994.7</v>
      </c>
      <c r="Q812" s="836"/>
      <c r="R812" s="836"/>
      <c r="S812" s="836"/>
      <c r="T812" s="836"/>
      <c r="U812" s="836"/>
    </row>
    <row r="813">
      <c r="A813" s="836"/>
      <c r="B813" s="828" t="s">
        <v>765</v>
      </c>
      <c r="C813" s="828" t="s">
        <v>73</v>
      </c>
      <c r="D813" s="836"/>
      <c r="E813" s="829"/>
      <c r="F813" s="830">
        <v>1.6</v>
      </c>
      <c r="G813" s="828">
        <v>3000.0</v>
      </c>
      <c r="H813" s="828">
        <v>50.0</v>
      </c>
      <c r="I813" s="828">
        <v>180.0</v>
      </c>
      <c r="J813" s="836"/>
      <c r="K813" s="836"/>
      <c r="L813" s="828">
        <v>3480.0</v>
      </c>
      <c r="M813" s="829"/>
      <c r="N813" s="829"/>
      <c r="O813" s="829"/>
      <c r="P813" s="970">
        <f t="shared" si="49"/>
        <v>2996.3</v>
      </c>
      <c r="Q813" s="836"/>
      <c r="R813" s="836"/>
      <c r="S813" s="836"/>
      <c r="T813" s="836"/>
      <c r="U813" s="836"/>
    </row>
    <row r="814">
      <c r="A814" s="827">
        <v>41865.0</v>
      </c>
      <c r="B814" s="828" t="s">
        <v>73</v>
      </c>
      <c r="C814" s="828" t="s">
        <v>197</v>
      </c>
      <c r="D814" s="842" t="s">
        <v>2425</v>
      </c>
      <c r="E814" s="845"/>
      <c r="F814" s="844">
        <v>0.2</v>
      </c>
      <c r="G814" s="843"/>
      <c r="H814" s="843"/>
      <c r="I814" s="843"/>
      <c r="J814" s="843"/>
      <c r="K814" s="843"/>
      <c r="L814" s="843"/>
      <c r="M814" s="838" t="s">
        <v>1378</v>
      </c>
      <c r="N814" s="838">
        <v>325.0</v>
      </c>
      <c r="O814" s="830" t="s">
        <v>2426</v>
      </c>
      <c r="P814" s="970">
        <f t="shared" si="49"/>
        <v>2996.5</v>
      </c>
      <c r="Q814" s="836"/>
      <c r="R814" s="836"/>
      <c r="S814" s="836"/>
      <c r="T814" s="836"/>
      <c r="U814" s="836"/>
    </row>
    <row r="815">
      <c r="A815" s="836"/>
      <c r="B815" s="828" t="s">
        <v>197</v>
      </c>
      <c r="C815" s="828" t="s">
        <v>630</v>
      </c>
      <c r="D815" s="843"/>
      <c r="E815" s="845"/>
      <c r="F815" s="844">
        <v>1.8</v>
      </c>
      <c r="G815" s="843"/>
      <c r="H815" s="843"/>
      <c r="I815" s="843"/>
      <c r="J815" s="843"/>
      <c r="K815" s="843"/>
      <c r="L815" s="843"/>
      <c r="M815" s="829"/>
      <c r="N815" s="829"/>
      <c r="O815" s="829"/>
      <c r="P815" s="970">
        <f t="shared" si="49"/>
        <v>2998.3</v>
      </c>
      <c r="Q815" s="836"/>
      <c r="R815" s="836"/>
      <c r="S815" s="836"/>
      <c r="T815" s="836"/>
      <c r="U815" s="836"/>
    </row>
    <row r="816">
      <c r="A816" s="836"/>
      <c r="B816" s="828" t="s">
        <v>630</v>
      </c>
      <c r="C816" s="828" t="s">
        <v>197</v>
      </c>
      <c r="D816" s="843"/>
      <c r="E816" s="845"/>
      <c r="F816" s="844">
        <v>1.4</v>
      </c>
      <c r="G816" s="842" t="s">
        <v>2427</v>
      </c>
      <c r="H816" s="843"/>
      <c r="I816" s="843"/>
      <c r="J816" s="843"/>
      <c r="K816" s="843"/>
      <c r="L816" s="842" t="s">
        <v>2428</v>
      </c>
      <c r="M816" s="829"/>
      <c r="N816" s="829"/>
      <c r="O816" s="829"/>
      <c r="P816" s="970">
        <f t="shared" si="49"/>
        <v>2999.7</v>
      </c>
      <c r="Q816" s="836"/>
      <c r="R816" s="836"/>
      <c r="S816" s="836"/>
      <c r="T816" s="836"/>
      <c r="U816" s="836"/>
    </row>
    <row r="817">
      <c r="A817" s="836"/>
      <c r="B817" s="828" t="s">
        <v>197</v>
      </c>
      <c r="C817" s="828" t="s">
        <v>73</v>
      </c>
      <c r="D817" s="843"/>
      <c r="E817" s="845"/>
      <c r="F817" s="844">
        <v>0.2</v>
      </c>
      <c r="G817" s="842">
        <v>2850.0</v>
      </c>
      <c r="H817" s="843"/>
      <c r="I817" s="843"/>
      <c r="J817" s="843"/>
      <c r="K817" s="843"/>
      <c r="L817" s="842">
        <v>2850.0</v>
      </c>
      <c r="M817" s="829"/>
      <c r="N817" s="829"/>
      <c r="O817" s="829"/>
      <c r="P817" s="970">
        <f t="shared" si="49"/>
        <v>2999.9</v>
      </c>
      <c r="Q817" s="836"/>
      <c r="R817" s="836"/>
      <c r="S817" s="836"/>
      <c r="T817" s="836"/>
      <c r="U817" s="836"/>
    </row>
    <row r="818">
      <c r="A818" s="827">
        <v>41866.0</v>
      </c>
      <c r="B818" s="828" t="s">
        <v>73</v>
      </c>
      <c r="C818" s="828" t="s">
        <v>565</v>
      </c>
      <c r="D818" s="828" t="s">
        <v>1607</v>
      </c>
      <c r="E818" s="830">
        <v>0.3</v>
      </c>
      <c r="F818" s="829"/>
      <c r="G818" s="836"/>
      <c r="H818" s="836"/>
      <c r="I818" s="836"/>
      <c r="J818" s="836"/>
      <c r="K818" s="836"/>
      <c r="L818" s="836"/>
      <c r="M818" s="829"/>
      <c r="N818" s="829"/>
      <c r="O818" s="829"/>
      <c r="P818" s="970">
        <f t="shared" si="49"/>
        <v>3000.2</v>
      </c>
      <c r="Q818" s="836"/>
      <c r="R818" s="836"/>
      <c r="S818" s="836"/>
      <c r="T818" s="836"/>
      <c r="U818" s="836"/>
    </row>
    <row r="819">
      <c r="A819" s="827">
        <v>41866.0</v>
      </c>
      <c r="B819" s="828" t="s">
        <v>565</v>
      </c>
      <c r="C819" s="828" t="s">
        <v>197</v>
      </c>
      <c r="D819" s="842" t="s">
        <v>1355</v>
      </c>
      <c r="E819" s="845"/>
      <c r="F819" s="844">
        <v>0.2</v>
      </c>
      <c r="G819" s="843"/>
      <c r="H819" s="843"/>
      <c r="I819" s="843"/>
      <c r="J819" s="843"/>
      <c r="K819" s="843"/>
      <c r="L819" s="843"/>
      <c r="M819" s="846" t="s">
        <v>1222</v>
      </c>
      <c r="N819" s="847">
        <v>325.0</v>
      </c>
      <c r="O819" s="830" t="s">
        <v>2429</v>
      </c>
      <c r="P819" s="970">
        <f t="shared" si="49"/>
        <v>3000.4</v>
      </c>
      <c r="Q819" s="836"/>
      <c r="R819" s="836"/>
      <c r="S819" s="836"/>
      <c r="T819" s="836"/>
      <c r="U819" s="836"/>
    </row>
    <row r="820">
      <c r="A820" s="836"/>
      <c r="B820" s="828" t="s">
        <v>197</v>
      </c>
      <c r="C820" s="828" t="s">
        <v>630</v>
      </c>
      <c r="D820" s="843"/>
      <c r="E820" s="845"/>
      <c r="F820" s="844">
        <v>1.4</v>
      </c>
      <c r="G820" s="843"/>
      <c r="H820" s="843"/>
      <c r="I820" s="843"/>
      <c r="J820" s="843"/>
      <c r="K820" s="843"/>
      <c r="L820" s="843"/>
      <c r="M820" s="829"/>
      <c r="N820" s="829"/>
      <c r="O820" s="829"/>
      <c r="P820" s="970">
        <f t="shared" si="49"/>
        <v>3001.8</v>
      </c>
      <c r="Q820" s="836"/>
      <c r="R820" s="836"/>
      <c r="S820" s="836"/>
      <c r="T820" s="836"/>
      <c r="U820" s="836"/>
    </row>
    <row r="821">
      <c r="A821" s="836"/>
      <c r="B821" s="828" t="s">
        <v>630</v>
      </c>
      <c r="C821" s="828" t="s">
        <v>197</v>
      </c>
      <c r="D821" s="843"/>
      <c r="E821" s="845"/>
      <c r="F821" s="844">
        <v>1.4</v>
      </c>
      <c r="G821" s="842" t="s">
        <v>2380</v>
      </c>
      <c r="H821" s="843"/>
      <c r="I821" s="843"/>
      <c r="J821" s="843"/>
      <c r="K821" s="843"/>
      <c r="L821" s="842" t="s">
        <v>2430</v>
      </c>
      <c r="M821" s="829"/>
      <c r="N821" s="829"/>
      <c r="O821" s="829"/>
      <c r="P821" s="970">
        <f t="shared" si="49"/>
        <v>3003.2</v>
      </c>
      <c r="Q821" s="836"/>
      <c r="R821" s="836"/>
      <c r="S821" s="836"/>
      <c r="T821" s="836"/>
      <c r="U821" s="836"/>
    </row>
    <row r="822">
      <c r="A822" s="836"/>
      <c r="B822" s="828" t="s">
        <v>197</v>
      </c>
      <c r="C822" s="828" t="s">
        <v>73</v>
      </c>
      <c r="D822" s="843"/>
      <c r="E822" s="845"/>
      <c r="F822" s="844">
        <v>0.2</v>
      </c>
      <c r="G822" s="842">
        <v>2550.0</v>
      </c>
      <c r="H822" s="843"/>
      <c r="I822" s="843"/>
      <c r="J822" s="843"/>
      <c r="K822" s="843"/>
      <c r="L822" s="842">
        <v>2550.0</v>
      </c>
      <c r="M822" s="983"/>
      <c r="N822" s="983"/>
      <c r="O822" s="829"/>
      <c r="P822" s="970">
        <f t="shared" si="49"/>
        <v>3003.4</v>
      </c>
      <c r="Q822" s="836"/>
      <c r="R822" s="836"/>
      <c r="S822" s="836"/>
      <c r="T822" s="836"/>
      <c r="U822" s="836"/>
    </row>
    <row r="823">
      <c r="A823" s="827">
        <v>41867.0</v>
      </c>
      <c r="B823" s="828" t="s">
        <v>73</v>
      </c>
      <c r="C823" s="828" t="s">
        <v>552</v>
      </c>
      <c r="D823" s="828" t="s">
        <v>2431</v>
      </c>
      <c r="E823" s="829"/>
      <c r="F823" s="830">
        <v>0.6</v>
      </c>
      <c r="G823" s="836"/>
      <c r="H823" s="836"/>
      <c r="I823" s="836"/>
      <c r="J823" s="836"/>
      <c r="K823" s="836"/>
      <c r="L823" s="836"/>
      <c r="M823" s="832" t="s">
        <v>1219</v>
      </c>
      <c r="N823" s="832">
        <v>325.0</v>
      </c>
      <c r="O823" s="830" t="s">
        <v>2432</v>
      </c>
      <c r="P823" s="970">
        <f t="shared" si="49"/>
        <v>3004</v>
      </c>
      <c r="Q823" s="836"/>
      <c r="R823" s="836"/>
      <c r="S823" s="836"/>
      <c r="T823" s="836"/>
      <c r="U823" s="836"/>
    </row>
    <row r="824">
      <c r="A824" s="836"/>
      <c r="B824" s="828" t="s">
        <v>552</v>
      </c>
      <c r="C824" s="828" t="s">
        <v>727</v>
      </c>
      <c r="D824" s="836"/>
      <c r="E824" s="829"/>
      <c r="F824" s="830">
        <v>1.7</v>
      </c>
      <c r="G824" s="836"/>
      <c r="H824" s="828" t="s">
        <v>2433</v>
      </c>
      <c r="I824" s="836"/>
      <c r="J824" s="836"/>
      <c r="K824" s="836"/>
      <c r="L824" s="836"/>
      <c r="M824" s="983"/>
      <c r="N824" s="983"/>
      <c r="O824" s="829"/>
      <c r="P824" s="970">
        <f t="shared" si="49"/>
        <v>3005.7</v>
      </c>
      <c r="Q824" s="828">
        <v>77.0</v>
      </c>
      <c r="R824" s="828">
        <v>435.82</v>
      </c>
      <c r="S824" s="849">
        <f>R824/Q824</f>
        <v>5.66</v>
      </c>
      <c r="T824" s="855">
        <v>5.09</v>
      </c>
      <c r="U824" s="849">
        <f>(S824-T824)*Q824</f>
        <v>43.89</v>
      </c>
    </row>
    <row r="825">
      <c r="A825" s="836"/>
      <c r="B825" s="828" t="s">
        <v>727</v>
      </c>
      <c r="C825" s="828" t="s">
        <v>2434</v>
      </c>
      <c r="D825" s="836"/>
      <c r="E825" s="829"/>
      <c r="F825" s="830">
        <v>1.1</v>
      </c>
      <c r="G825" s="828" t="s">
        <v>2435</v>
      </c>
      <c r="H825" s="836"/>
      <c r="I825" s="836"/>
      <c r="J825" s="836"/>
      <c r="K825" s="836"/>
      <c r="L825" s="828" t="s">
        <v>2436</v>
      </c>
      <c r="M825" s="983"/>
      <c r="N825" s="983"/>
      <c r="O825" s="829"/>
      <c r="P825" s="970">
        <f t="shared" si="49"/>
        <v>3006.8</v>
      </c>
      <c r="Q825" s="836"/>
      <c r="R825" s="836"/>
      <c r="S825" s="836"/>
      <c r="T825" s="836"/>
      <c r="U825" s="836"/>
    </row>
    <row r="826">
      <c r="A826" s="827">
        <v>41869.0</v>
      </c>
      <c r="B826" s="828" t="s">
        <v>2434</v>
      </c>
      <c r="C826" s="828" t="s">
        <v>73</v>
      </c>
      <c r="D826" s="836"/>
      <c r="E826" s="830">
        <v>1.7</v>
      </c>
      <c r="F826" s="830">
        <v>0.5</v>
      </c>
      <c r="G826" s="828">
        <v>2925.0</v>
      </c>
      <c r="H826" s="828">
        <v>20.0</v>
      </c>
      <c r="I826" s="836"/>
      <c r="J826" s="828">
        <v>7.0</v>
      </c>
      <c r="K826" s="836"/>
      <c r="L826" s="828">
        <v>2952.0</v>
      </c>
      <c r="M826" s="983"/>
      <c r="N826" s="983"/>
      <c r="O826" s="829"/>
      <c r="P826" s="970">
        <f t="shared" si="49"/>
        <v>3009</v>
      </c>
      <c r="Q826" s="836"/>
      <c r="R826" s="836"/>
      <c r="S826" s="836"/>
      <c r="T826" s="836"/>
      <c r="U826" s="836"/>
    </row>
    <row r="827">
      <c r="A827" s="827">
        <v>41869.0</v>
      </c>
      <c r="B827" s="828" t="s">
        <v>73</v>
      </c>
      <c r="C827" s="828" t="s">
        <v>1397</v>
      </c>
      <c r="D827" s="842" t="s">
        <v>1322</v>
      </c>
      <c r="E827" s="845"/>
      <c r="F827" s="844">
        <v>0.4</v>
      </c>
      <c r="G827" s="843"/>
      <c r="H827" s="843"/>
      <c r="I827" s="843"/>
      <c r="J827" s="843"/>
      <c r="K827" s="843"/>
      <c r="L827" s="843"/>
      <c r="M827" s="832" t="s">
        <v>1219</v>
      </c>
      <c r="N827" s="832">
        <v>325.0</v>
      </c>
      <c r="O827" s="830" t="s">
        <v>2437</v>
      </c>
      <c r="P827" s="970">
        <f t="shared" si="49"/>
        <v>3009.4</v>
      </c>
      <c r="Q827" s="836"/>
      <c r="R827" s="836"/>
      <c r="S827" s="836"/>
      <c r="T827" s="836"/>
      <c r="U827" s="836"/>
    </row>
    <row r="828">
      <c r="A828" s="836"/>
      <c r="B828" s="828" t="s">
        <v>1397</v>
      </c>
      <c r="C828" s="828" t="s">
        <v>552</v>
      </c>
      <c r="D828" s="843"/>
      <c r="E828" s="845"/>
      <c r="F828" s="844">
        <v>0.5</v>
      </c>
      <c r="G828" s="843"/>
      <c r="H828" s="843"/>
      <c r="I828" s="843"/>
      <c r="J828" s="843"/>
      <c r="K828" s="843"/>
      <c r="L828" s="843"/>
      <c r="M828" s="829"/>
      <c r="N828" s="829"/>
      <c r="O828" s="829"/>
      <c r="P828" s="970">
        <f t="shared" si="49"/>
        <v>3009.9</v>
      </c>
      <c r="Q828" s="836"/>
      <c r="R828" s="836"/>
      <c r="S828" s="836"/>
      <c r="T828" s="836"/>
      <c r="U828" s="836"/>
    </row>
    <row r="829">
      <c r="A829" s="836"/>
      <c r="B829" s="828" t="s">
        <v>552</v>
      </c>
      <c r="C829" s="828" t="s">
        <v>727</v>
      </c>
      <c r="D829" s="843"/>
      <c r="E829" s="845"/>
      <c r="F829" s="844">
        <v>1.7</v>
      </c>
      <c r="G829" s="842" t="s">
        <v>2438</v>
      </c>
      <c r="H829" s="843"/>
      <c r="I829" s="843"/>
      <c r="J829" s="843"/>
      <c r="K829" s="843"/>
      <c r="L829" s="842" t="s">
        <v>2439</v>
      </c>
      <c r="M829" s="829"/>
      <c r="N829" s="829"/>
      <c r="O829" s="829"/>
      <c r="P829" s="970">
        <f t="shared" si="49"/>
        <v>3011.6</v>
      </c>
      <c r="Q829" s="828">
        <v>35.0</v>
      </c>
      <c r="R829" s="828">
        <v>211.76</v>
      </c>
      <c r="S829" s="849">
        <f>R829/Q829</f>
        <v>6.050285714</v>
      </c>
      <c r="T829" s="855">
        <v>5.09</v>
      </c>
      <c r="U829" s="849">
        <f>(S829-T829)*Q829</f>
        <v>33.61</v>
      </c>
    </row>
    <row r="830">
      <c r="A830" s="836"/>
      <c r="B830" s="828" t="s">
        <v>727</v>
      </c>
      <c r="C830" s="828" t="s">
        <v>73</v>
      </c>
      <c r="D830" s="843"/>
      <c r="E830" s="845"/>
      <c r="F830" s="844">
        <v>1.4</v>
      </c>
      <c r="G830" s="842">
        <v>3150.0</v>
      </c>
      <c r="H830" s="842">
        <v>33.0</v>
      </c>
      <c r="I830" s="843"/>
      <c r="J830" s="842">
        <v>7.0</v>
      </c>
      <c r="K830" s="843"/>
      <c r="L830" s="842">
        <v>3190.0</v>
      </c>
      <c r="M830" s="829"/>
      <c r="N830" s="829"/>
      <c r="O830" s="829"/>
      <c r="P830" s="970">
        <f t="shared" si="49"/>
        <v>3013</v>
      </c>
      <c r="Q830" s="836"/>
      <c r="R830" s="836"/>
      <c r="S830" s="836"/>
      <c r="T830" s="836"/>
      <c r="U830" s="836"/>
    </row>
    <row r="831">
      <c r="A831" s="827">
        <v>41871.0</v>
      </c>
      <c r="B831" s="828" t="s">
        <v>73</v>
      </c>
      <c r="C831" s="828" t="s">
        <v>524</v>
      </c>
      <c r="D831" s="828" t="s">
        <v>1300</v>
      </c>
      <c r="E831" s="829"/>
      <c r="F831" s="830">
        <v>0.2</v>
      </c>
      <c r="G831" s="836"/>
      <c r="H831" s="836"/>
      <c r="I831" s="836"/>
      <c r="J831" s="836"/>
      <c r="K831" s="836"/>
      <c r="L831" s="836"/>
      <c r="M831" s="988" t="s">
        <v>1233</v>
      </c>
      <c r="N831" s="988">
        <v>325.0</v>
      </c>
      <c r="O831" s="830" t="s">
        <v>2440</v>
      </c>
      <c r="P831" s="970">
        <f t="shared" si="49"/>
        <v>3013.2</v>
      </c>
      <c r="Q831" s="828">
        <v>35.0</v>
      </c>
      <c r="R831" s="828">
        <v>211.76</v>
      </c>
      <c r="S831" s="849">
        <f>R831/Q831</f>
        <v>6.050285714</v>
      </c>
      <c r="T831" s="855">
        <v>5.09</v>
      </c>
      <c r="U831" s="849">
        <f>(S831-T831)*Q831</f>
        <v>33.61</v>
      </c>
    </row>
    <row r="832">
      <c r="A832" s="836"/>
      <c r="B832" s="828" t="s">
        <v>524</v>
      </c>
      <c r="C832" s="828" t="s">
        <v>727</v>
      </c>
      <c r="D832" s="836"/>
      <c r="E832" s="829"/>
      <c r="F832" s="830">
        <v>1.5</v>
      </c>
      <c r="G832" s="828" t="s">
        <v>2380</v>
      </c>
      <c r="H832" s="836"/>
      <c r="I832" s="836"/>
      <c r="J832" s="836"/>
      <c r="K832" s="836"/>
      <c r="L832" s="828" t="s">
        <v>2441</v>
      </c>
      <c r="M832" s="829"/>
      <c r="N832" s="829"/>
      <c r="O832" s="829"/>
      <c r="P832" s="970">
        <f t="shared" si="49"/>
        <v>3014.7</v>
      </c>
      <c r="Q832" s="836"/>
      <c r="R832" s="836"/>
      <c r="S832" s="836"/>
      <c r="T832" s="836"/>
      <c r="U832" s="836"/>
    </row>
    <row r="833">
      <c r="A833" s="836"/>
      <c r="B833" s="828" t="s">
        <v>727</v>
      </c>
      <c r="C833" s="828" t="s">
        <v>73</v>
      </c>
      <c r="D833" s="836"/>
      <c r="E833" s="829"/>
      <c r="F833" s="830">
        <v>1.5</v>
      </c>
      <c r="G833" s="828">
        <v>2550.0</v>
      </c>
      <c r="H833" s="828">
        <v>33.0</v>
      </c>
      <c r="I833" s="836"/>
      <c r="J833" s="828">
        <v>7.0</v>
      </c>
      <c r="K833" s="836"/>
      <c r="L833" s="828">
        <v>2590.0</v>
      </c>
      <c r="M833" s="829"/>
      <c r="N833" s="829"/>
      <c r="O833" s="829"/>
      <c r="P833" s="970">
        <f t="shared" si="49"/>
        <v>3016.2</v>
      </c>
      <c r="Q833" s="836"/>
      <c r="R833" s="836"/>
      <c r="S833" s="836"/>
      <c r="T833" s="836"/>
      <c r="U833" s="836"/>
    </row>
    <row r="834">
      <c r="A834" s="827">
        <v>41876.0</v>
      </c>
      <c r="B834" s="828" t="s">
        <v>73</v>
      </c>
      <c r="C834" s="828" t="s">
        <v>197</v>
      </c>
      <c r="D834" s="842" t="s">
        <v>1355</v>
      </c>
      <c r="E834" s="845"/>
      <c r="F834" s="844">
        <v>0.2</v>
      </c>
      <c r="G834" s="843"/>
      <c r="H834" s="843"/>
      <c r="I834" s="843"/>
      <c r="J834" s="843"/>
      <c r="K834" s="843"/>
      <c r="L834" s="843"/>
      <c r="M834" s="846" t="s">
        <v>1222</v>
      </c>
      <c r="N834" s="847">
        <v>325.0</v>
      </c>
      <c r="O834" s="830" t="s">
        <v>2442</v>
      </c>
      <c r="P834" s="970">
        <f t="shared" si="49"/>
        <v>3016.4</v>
      </c>
      <c r="Q834" s="836"/>
      <c r="R834" s="836"/>
      <c r="S834" s="836"/>
      <c r="T834" s="836"/>
      <c r="U834" s="836"/>
    </row>
    <row r="835">
      <c r="A835" s="836"/>
      <c r="B835" s="828" t="s">
        <v>197</v>
      </c>
      <c r="C835" s="828" t="s">
        <v>630</v>
      </c>
      <c r="D835" s="843"/>
      <c r="E835" s="845"/>
      <c r="F835" s="844">
        <v>1.4</v>
      </c>
      <c r="G835" s="843"/>
      <c r="H835" s="843"/>
      <c r="I835" s="843"/>
      <c r="J835" s="843"/>
      <c r="K835" s="843"/>
      <c r="L835" s="843"/>
      <c r="M835" s="829"/>
      <c r="N835" s="829"/>
      <c r="O835" s="829"/>
      <c r="P835" s="970">
        <f t="shared" si="49"/>
        <v>3017.8</v>
      </c>
      <c r="Q835" s="836"/>
      <c r="R835" s="836"/>
      <c r="S835" s="836"/>
      <c r="T835" s="836"/>
      <c r="U835" s="836"/>
    </row>
    <row r="836">
      <c r="A836" s="836"/>
      <c r="B836" s="828" t="s">
        <v>630</v>
      </c>
      <c r="C836" s="828" t="s">
        <v>197</v>
      </c>
      <c r="D836" s="843"/>
      <c r="E836" s="845"/>
      <c r="F836" s="844">
        <v>1.5</v>
      </c>
      <c r="G836" s="842" t="s">
        <v>2443</v>
      </c>
      <c r="H836" s="843"/>
      <c r="I836" s="843"/>
      <c r="J836" s="843"/>
      <c r="K836" s="843"/>
      <c r="L836" s="842" t="s">
        <v>2444</v>
      </c>
      <c r="M836" s="829"/>
      <c r="N836" s="829"/>
      <c r="O836" s="829"/>
      <c r="P836" s="970">
        <f t="shared" si="49"/>
        <v>3019.3</v>
      </c>
      <c r="Q836" s="836"/>
      <c r="R836" s="836"/>
      <c r="S836" s="836"/>
      <c r="T836" s="836"/>
      <c r="U836" s="836"/>
    </row>
    <row r="837">
      <c r="A837" s="836"/>
      <c r="B837" s="828" t="s">
        <v>197</v>
      </c>
      <c r="C837" s="828" t="s">
        <v>73</v>
      </c>
      <c r="D837" s="843"/>
      <c r="E837" s="845"/>
      <c r="F837" s="844">
        <v>0.2</v>
      </c>
      <c r="G837" s="842">
        <v>2625.0</v>
      </c>
      <c r="H837" s="843"/>
      <c r="I837" s="843"/>
      <c r="J837" s="843"/>
      <c r="K837" s="843"/>
      <c r="L837" s="842">
        <v>2625.0</v>
      </c>
      <c r="M837" s="829"/>
      <c r="N837" s="829"/>
      <c r="O837" s="829"/>
      <c r="P837" s="970">
        <f t="shared" si="49"/>
        <v>3019.5</v>
      </c>
      <c r="Q837" s="836"/>
      <c r="R837" s="836"/>
      <c r="S837" s="836"/>
      <c r="T837" s="836"/>
      <c r="U837" s="836"/>
    </row>
    <row r="838">
      <c r="A838" s="827">
        <v>41877.0</v>
      </c>
      <c r="B838" s="828" t="s">
        <v>73</v>
      </c>
      <c r="C838" s="828" t="s">
        <v>632</v>
      </c>
      <c r="D838" s="828" t="s">
        <v>2445</v>
      </c>
      <c r="E838" s="829"/>
      <c r="F838" s="830">
        <v>0.8</v>
      </c>
      <c r="G838" s="836"/>
      <c r="H838" s="836"/>
      <c r="I838" s="836"/>
      <c r="J838" s="836"/>
      <c r="K838" s="836"/>
      <c r="L838" s="836"/>
      <c r="M838" s="832" t="s">
        <v>1219</v>
      </c>
      <c r="N838" s="832">
        <v>975.0</v>
      </c>
      <c r="O838" s="830" t="s">
        <v>2446</v>
      </c>
      <c r="P838" s="970">
        <f t="shared" si="49"/>
        <v>3020.3</v>
      </c>
      <c r="Q838" s="836"/>
      <c r="R838" s="836"/>
      <c r="S838" s="836"/>
      <c r="T838" s="836"/>
      <c r="U838" s="836"/>
    </row>
    <row r="839">
      <c r="A839" s="836"/>
      <c r="B839" s="828" t="s">
        <v>632</v>
      </c>
      <c r="C839" s="828" t="s">
        <v>2447</v>
      </c>
      <c r="D839" s="836"/>
      <c r="E839" s="829"/>
      <c r="F839" s="830">
        <v>1.5</v>
      </c>
      <c r="G839" s="836"/>
      <c r="H839" s="836"/>
      <c r="I839" s="836"/>
      <c r="J839" s="836"/>
      <c r="K839" s="836"/>
      <c r="L839" s="836"/>
      <c r="M839" s="983"/>
      <c r="N839" s="983"/>
      <c r="O839" s="829"/>
      <c r="P839" s="970">
        <f t="shared" si="49"/>
        <v>3021.8</v>
      </c>
      <c r="Q839" s="828">
        <v>40.0</v>
      </c>
      <c r="R839" s="828">
        <v>250.8</v>
      </c>
      <c r="S839" s="849">
        <f>R839/Q839</f>
        <v>6.27</v>
      </c>
      <c r="T839" s="855">
        <v>5.09</v>
      </c>
      <c r="U839" s="849">
        <f>(S839-T839)*Q839</f>
        <v>47.2</v>
      </c>
    </row>
    <row r="840">
      <c r="A840" s="827">
        <v>41878.0</v>
      </c>
      <c r="B840" s="828" t="s">
        <v>2447</v>
      </c>
      <c r="C840" s="828" t="s">
        <v>2448</v>
      </c>
      <c r="D840" s="836"/>
      <c r="E840" s="829"/>
      <c r="F840" s="830">
        <v>1.0</v>
      </c>
      <c r="G840" s="836"/>
      <c r="H840" s="836"/>
      <c r="I840" s="836"/>
      <c r="J840" s="836"/>
      <c r="K840" s="836"/>
      <c r="L840" s="836"/>
      <c r="M840" s="829"/>
      <c r="N840" s="829"/>
      <c r="O840" s="829"/>
      <c r="P840" s="970">
        <f t="shared" si="49"/>
        <v>3022.8</v>
      </c>
      <c r="Q840" s="836"/>
      <c r="R840" s="836"/>
      <c r="S840" s="836"/>
      <c r="T840" s="836"/>
      <c r="U840" s="836"/>
    </row>
    <row r="841">
      <c r="A841" s="836"/>
      <c r="B841" s="828" t="s">
        <v>2448</v>
      </c>
      <c r="C841" s="828" t="s">
        <v>2449</v>
      </c>
      <c r="D841" s="828" t="s">
        <v>2450</v>
      </c>
      <c r="E841" s="829"/>
      <c r="F841" s="830">
        <v>0.3</v>
      </c>
      <c r="G841" s="836"/>
      <c r="H841" s="836"/>
      <c r="I841" s="828" t="s">
        <v>2451</v>
      </c>
      <c r="J841" s="836"/>
      <c r="K841" s="836"/>
      <c r="L841" s="836"/>
      <c r="M841" s="829"/>
      <c r="N841" s="829"/>
      <c r="O841" s="829"/>
      <c r="P841" s="970">
        <f t="shared" si="49"/>
        <v>3023.1</v>
      </c>
      <c r="Q841" s="836"/>
      <c r="R841" s="836"/>
      <c r="S841" s="836"/>
      <c r="T841" s="836"/>
      <c r="U841" s="836"/>
    </row>
    <row r="842">
      <c r="A842" s="836"/>
      <c r="B842" s="828" t="s">
        <v>2449</v>
      </c>
      <c r="C842" s="828" t="s">
        <v>2448</v>
      </c>
      <c r="D842" s="828" t="s">
        <v>2450</v>
      </c>
      <c r="E842" s="829"/>
      <c r="F842" s="830">
        <v>0.2</v>
      </c>
      <c r="G842" s="836"/>
      <c r="H842" s="836"/>
      <c r="I842" s="836"/>
      <c r="J842" s="836"/>
      <c r="K842" s="836"/>
      <c r="L842" s="836"/>
      <c r="M842" s="829"/>
      <c r="N842" s="829"/>
      <c r="O842" s="829"/>
      <c r="P842" s="965">
        <v>3023.3</v>
      </c>
      <c r="Q842" s="828">
        <v>34.3</v>
      </c>
      <c r="R842" s="828">
        <v>209.23</v>
      </c>
      <c r="S842" s="828">
        <v>6.1</v>
      </c>
      <c r="T842" s="828">
        <v>5.09</v>
      </c>
      <c r="U842" s="1003">
        <v>34.64</v>
      </c>
    </row>
    <row r="843">
      <c r="A843" s="827">
        <v>41879.0</v>
      </c>
      <c r="B843" s="828" t="s">
        <v>2448</v>
      </c>
      <c r="C843" s="828" t="s">
        <v>559</v>
      </c>
      <c r="D843" s="836"/>
      <c r="E843" s="829"/>
      <c r="F843" s="830">
        <v>1.5</v>
      </c>
      <c r="G843" s="836"/>
      <c r="H843" s="836"/>
      <c r="I843" s="836"/>
      <c r="J843" s="836"/>
      <c r="K843" s="836"/>
      <c r="L843" s="836"/>
      <c r="M843" s="829"/>
      <c r="N843" s="829"/>
      <c r="O843" s="829"/>
      <c r="P843" s="965">
        <v>3024.8</v>
      </c>
      <c r="Q843" s="836"/>
      <c r="R843" s="836"/>
      <c r="S843" s="836"/>
      <c r="T843" s="836"/>
      <c r="U843" s="836"/>
    </row>
    <row r="844">
      <c r="A844" s="836"/>
      <c r="B844" s="828" t="s">
        <v>559</v>
      </c>
      <c r="C844" s="828" t="s">
        <v>2452</v>
      </c>
      <c r="D844" s="836"/>
      <c r="E844" s="829"/>
      <c r="F844" s="830">
        <v>1.0</v>
      </c>
      <c r="G844" s="836"/>
      <c r="H844" s="836"/>
      <c r="I844" s="836"/>
      <c r="J844" s="836"/>
      <c r="K844" s="836"/>
      <c r="L844" s="836"/>
      <c r="M844" s="829"/>
      <c r="N844" s="829"/>
      <c r="O844" s="829"/>
      <c r="P844" s="965">
        <v>3025.8</v>
      </c>
      <c r="Q844" s="828">
        <v>90.0</v>
      </c>
      <c r="R844" s="828">
        <v>583.11</v>
      </c>
      <c r="S844" s="828">
        <v>6.48</v>
      </c>
      <c r="T844" s="828">
        <v>5.09</v>
      </c>
      <c r="U844" s="1003">
        <v>125.01</v>
      </c>
    </row>
    <row r="845">
      <c r="A845" s="836"/>
      <c r="B845" s="828" t="s">
        <v>2452</v>
      </c>
      <c r="C845" s="828" t="s">
        <v>561</v>
      </c>
      <c r="D845" s="836"/>
      <c r="E845" s="829"/>
      <c r="F845" s="830">
        <v>0.7</v>
      </c>
      <c r="G845" s="836"/>
      <c r="H845" s="836"/>
      <c r="I845" s="836"/>
      <c r="J845" s="828">
        <v>25.0</v>
      </c>
      <c r="K845" s="836"/>
      <c r="L845" s="836"/>
      <c r="M845" s="829"/>
      <c r="N845" s="829"/>
      <c r="O845" s="829"/>
      <c r="P845" s="965">
        <v>3026.5</v>
      </c>
      <c r="Q845" s="836"/>
      <c r="R845" s="836"/>
      <c r="S845" s="836"/>
      <c r="T845" s="836"/>
      <c r="U845" s="836"/>
    </row>
    <row r="846">
      <c r="A846" s="836"/>
      <c r="B846" s="828" t="s">
        <v>561</v>
      </c>
      <c r="C846" s="828" t="s">
        <v>632</v>
      </c>
      <c r="D846" s="836"/>
      <c r="E846" s="829"/>
      <c r="F846" s="830">
        <v>0.5</v>
      </c>
      <c r="G846" s="836"/>
      <c r="H846" s="836"/>
      <c r="I846" s="828">
        <v>500.0</v>
      </c>
      <c r="J846" s="828">
        <v>20.0</v>
      </c>
      <c r="K846" s="836"/>
      <c r="L846" s="828" t="s">
        <v>2453</v>
      </c>
      <c r="M846" s="829"/>
      <c r="N846" s="829"/>
      <c r="O846" s="829"/>
      <c r="P846" s="965">
        <v>3027.0</v>
      </c>
      <c r="Q846" s="828">
        <v>30.0</v>
      </c>
      <c r="R846" s="828">
        <v>220.34</v>
      </c>
      <c r="S846" s="828">
        <v>7.34</v>
      </c>
      <c r="T846" s="828">
        <v>5.09</v>
      </c>
      <c r="U846" s="1003">
        <v>67.64</v>
      </c>
    </row>
    <row r="847">
      <c r="A847" s="836"/>
      <c r="B847" s="828" t="s">
        <v>632</v>
      </c>
      <c r="C847" s="828" t="s">
        <v>73</v>
      </c>
      <c r="D847" s="836"/>
      <c r="E847" s="829"/>
      <c r="F847" s="830">
        <v>0.8</v>
      </c>
      <c r="G847" s="828">
        <v>6525.0</v>
      </c>
      <c r="H847" s="828">
        <v>275.0</v>
      </c>
      <c r="I847" s="828">
        <v>300.0</v>
      </c>
      <c r="J847" s="836"/>
      <c r="K847" s="836"/>
      <c r="L847" s="828">
        <v>7630.0</v>
      </c>
      <c r="M847" s="829"/>
      <c r="N847" s="829"/>
      <c r="O847" s="829"/>
      <c r="P847" s="965">
        <v>3027.8</v>
      </c>
      <c r="Q847" s="836"/>
      <c r="R847" s="836"/>
      <c r="S847" s="836"/>
      <c r="T847" s="836"/>
      <c r="U847" s="836"/>
    </row>
    <row r="848">
      <c r="A848" s="828" t="s">
        <v>1473</v>
      </c>
      <c r="B848" s="836"/>
      <c r="C848" s="836"/>
      <c r="D848" s="828">
        <v>47.8</v>
      </c>
      <c r="E848" s="829"/>
      <c r="F848" s="829"/>
      <c r="G848" s="836"/>
      <c r="H848" s="836"/>
      <c r="I848" s="836"/>
      <c r="J848" s="836"/>
      <c r="K848" s="836"/>
      <c r="L848" s="836"/>
      <c r="M848" s="829"/>
      <c r="N848" s="829"/>
      <c r="O848" s="829"/>
      <c r="P848" s="993"/>
      <c r="Q848" s="836"/>
      <c r="R848" s="836"/>
      <c r="S848" s="836"/>
      <c r="T848" s="836"/>
      <c r="U848" s="836"/>
    </row>
    <row r="849">
      <c r="A849" s="827">
        <v>41884.0</v>
      </c>
      <c r="B849" s="828" t="s">
        <v>73</v>
      </c>
      <c r="C849" s="828" t="s">
        <v>524</v>
      </c>
      <c r="D849" s="828" t="s">
        <v>2454</v>
      </c>
      <c r="E849" s="829"/>
      <c r="F849" s="830">
        <v>0.3</v>
      </c>
      <c r="G849" s="836"/>
      <c r="H849" s="836"/>
      <c r="I849" s="836"/>
      <c r="J849" s="836"/>
      <c r="K849" s="836"/>
      <c r="L849" s="828" t="s">
        <v>2455</v>
      </c>
      <c r="M849" s="830" t="s">
        <v>1350</v>
      </c>
      <c r="N849" s="830">
        <v>425.0</v>
      </c>
      <c r="O849" s="830" t="s">
        <v>2456</v>
      </c>
      <c r="P849" s="965">
        <v>3028.1</v>
      </c>
      <c r="Q849" s="836"/>
      <c r="R849" s="836"/>
      <c r="S849" s="836"/>
      <c r="T849" s="836"/>
      <c r="U849" s="836"/>
    </row>
    <row r="850">
      <c r="A850" s="836"/>
      <c r="B850" s="828" t="s">
        <v>524</v>
      </c>
      <c r="C850" s="828" t="s">
        <v>1359</v>
      </c>
      <c r="D850" s="828" t="s">
        <v>1694</v>
      </c>
      <c r="E850" s="829"/>
      <c r="F850" s="830">
        <v>0.8</v>
      </c>
      <c r="G850" s="828">
        <v>1500.0</v>
      </c>
      <c r="H850" s="836"/>
      <c r="I850" s="836"/>
      <c r="J850" s="828">
        <v>50.0</v>
      </c>
      <c r="K850" s="828">
        <v>300.0</v>
      </c>
      <c r="L850" s="828">
        <v>1850.0</v>
      </c>
      <c r="M850" s="830" t="s">
        <v>1378</v>
      </c>
      <c r="N850" s="830">
        <v>425.0</v>
      </c>
      <c r="O850" s="830" t="s">
        <v>2457</v>
      </c>
      <c r="P850" s="965">
        <v>3028.9</v>
      </c>
      <c r="Q850" s="836"/>
      <c r="R850" s="836"/>
      <c r="S850" s="836"/>
      <c r="T850" s="836"/>
      <c r="U850" s="836"/>
    </row>
    <row r="851">
      <c r="A851" s="827">
        <v>41884.0</v>
      </c>
      <c r="B851" s="828" t="s">
        <v>1359</v>
      </c>
      <c r="C851" s="828" t="s">
        <v>552</v>
      </c>
      <c r="D851" s="828" t="s">
        <v>2454</v>
      </c>
      <c r="E851" s="829"/>
      <c r="F851" s="830">
        <v>0.4</v>
      </c>
      <c r="G851" s="836"/>
      <c r="H851" s="836"/>
      <c r="I851" s="836"/>
      <c r="J851" s="836"/>
      <c r="K851" s="836"/>
      <c r="L851" s="836"/>
      <c r="M851" s="830" t="s">
        <v>1350</v>
      </c>
      <c r="N851" s="830" t="s">
        <v>2458</v>
      </c>
      <c r="O851" s="829"/>
      <c r="P851" s="965">
        <v>3029.3</v>
      </c>
      <c r="Q851" s="836"/>
      <c r="R851" s="836"/>
      <c r="S851" s="836"/>
      <c r="T851" s="836"/>
      <c r="U851" s="836"/>
    </row>
    <row r="852">
      <c r="A852" s="836"/>
      <c r="B852" s="828" t="s">
        <v>552</v>
      </c>
      <c r="C852" s="828" t="s">
        <v>727</v>
      </c>
      <c r="D852" s="828" t="s">
        <v>547</v>
      </c>
      <c r="E852" s="829"/>
      <c r="F852" s="830">
        <v>1.6</v>
      </c>
      <c r="G852" s="828" t="s">
        <v>2435</v>
      </c>
      <c r="H852" s="836"/>
      <c r="I852" s="836"/>
      <c r="J852" s="828">
        <v>7.0</v>
      </c>
      <c r="K852" s="836"/>
      <c r="L852" s="828" t="s">
        <v>2459</v>
      </c>
      <c r="M852" s="830" t="s">
        <v>1378</v>
      </c>
      <c r="N852" s="830" t="s">
        <v>2458</v>
      </c>
      <c r="O852" s="829"/>
      <c r="P852" s="965">
        <v>3030.9</v>
      </c>
      <c r="Q852" s="828">
        <v>34.4</v>
      </c>
      <c r="R852" s="828">
        <v>225.48</v>
      </c>
      <c r="S852" s="828">
        <v>6.55</v>
      </c>
      <c r="T852" s="828">
        <v>5.09</v>
      </c>
      <c r="U852" s="1003">
        <v>50.38</v>
      </c>
    </row>
    <row r="853">
      <c r="A853" s="836"/>
      <c r="B853" s="828" t="s">
        <v>727</v>
      </c>
      <c r="C853" s="828" t="s">
        <v>73</v>
      </c>
      <c r="D853" s="836"/>
      <c r="E853" s="829"/>
      <c r="F853" s="830">
        <v>1.5</v>
      </c>
      <c r="G853" s="828">
        <v>2925.0</v>
      </c>
      <c r="H853" s="836"/>
      <c r="I853" s="836"/>
      <c r="J853" s="828">
        <v>25.0</v>
      </c>
      <c r="K853" s="836"/>
      <c r="L853" s="828">
        <v>2957.0</v>
      </c>
      <c r="M853" s="829"/>
      <c r="N853" s="829"/>
      <c r="O853" s="829"/>
      <c r="P853" s="965">
        <v>3032.4</v>
      </c>
      <c r="Q853" s="836"/>
      <c r="R853" s="836"/>
      <c r="S853" s="836"/>
      <c r="T853" s="836"/>
      <c r="U853" s="836"/>
    </row>
    <row r="854">
      <c r="A854" s="827">
        <v>41885.0</v>
      </c>
      <c r="B854" s="828" t="s">
        <v>73</v>
      </c>
      <c r="C854" s="828" t="s">
        <v>197</v>
      </c>
      <c r="D854" s="828" t="s">
        <v>1222</v>
      </c>
      <c r="E854" s="829"/>
      <c r="F854" s="830">
        <v>0.2</v>
      </c>
      <c r="G854" s="836"/>
      <c r="H854" s="836"/>
      <c r="I854" s="836"/>
      <c r="J854" s="836"/>
      <c r="K854" s="836"/>
      <c r="L854" s="836"/>
      <c r="M854" s="830" t="s">
        <v>1222</v>
      </c>
      <c r="N854" s="830">
        <v>325.0</v>
      </c>
      <c r="O854" s="830" t="s">
        <v>2460</v>
      </c>
      <c r="P854" s="965">
        <v>3032.6</v>
      </c>
      <c r="Q854" s="836"/>
      <c r="R854" s="836"/>
      <c r="S854" s="836"/>
      <c r="T854" s="836"/>
      <c r="U854" s="836"/>
    </row>
    <row r="855">
      <c r="A855" s="836"/>
      <c r="B855" s="828" t="s">
        <v>197</v>
      </c>
      <c r="C855" s="828" t="s">
        <v>727</v>
      </c>
      <c r="D855" s="828" t="s">
        <v>547</v>
      </c>
      <c r="E855" s="829"/>
      <c r="F855" s="830">
        <v>1.3</v>
      </c>
      <c r="G855" s="828" t="s">
        <v>2461</v>
      </c>
      <c r="H855" s="836"/>
      <c r="I855" s="836"/>
      <c r="J855" s="836"/>
      <c r="K855" s="836"/>
      <c r="L855" s="828" t="s">
        <v>2462</v>
      </c>
      <c r="M855" s="829"/>
      <c r="N855" s="829"/>
      <c r="O855" s="829"/>
      <c r="P855" s="965">
        <v>3033.9</v>
      </c>
      <c r="Q855" s="836"/>
      <c r="R855" s="836"/>
      <c r="S855" s="836"/>
      <c r="T855" s="836"/>
      <c r="U855" s="836"/>
    </row>
    <row r="856">
      <c r="A856" s="836"/>
      <c r="B856" s="828" t="s">
        <v>727</v>
      </c>
      <c r="C856" s="828" t="s">
        <v>73</v>
      </c>
      <c r="D856" s="836"/>
      <c r="E856" s="829"/>
      <c r="F856" s="830">
        <v>1.2</v>
      </c>
      <c r="G856" s="828">
        <v>2175.0</v>
      </c>
      <c r="H856" s="836"/>
      <c r="I856" s="836"/>
      <c r="J856" s="828">
        <v>47.0</v>
      </c>
      <c r="K856" s="836"/>
      <c r="L856" s="828">
        <v>2222.0</v>
      </c>
      <c r="M856" s="829"/>
      <c r="N856" s="829"/>
      <c r="O856" s="829"/>
      <c r="P856" s="965">
        <v>3035.1</v>
      </c>
      <c r="Q856" s="836"/>
      <c r="R856" s="836"/>
      <c r="S856" s="836"/>
      <c r="T856" s="836"/>
      <c r="U856" s="836"/>
    </row>
    <row r="857">
      <c r="A857" s="827">
        <v>41886.0</v>
      </c>
      <c r="B857" s="828" t="s">
        <v>73</v>
      </c>
      <c r="C857" s="828" t="s">
        <v>197</v>
      </c>
      <c r="D857" s="828" t="s">
        <v>1350</v>
      </c>
      <c r="E857" s="829"/>
      <c r="F857" s="830">
        <v>0.2</v>
      </c>
      <c r="G857" s="836"/>
      <c r="H857" s="836"/>
      <c r="I857" s="836"/>
      <c r="J857" s="836"/>
      <c r="K857" s="836"/>
      <c r="L857" s="836"/>
      <c r="M857" s="830" t="s">
        <v>1350</v>
      </c>
      <c r="N857" s="830">
        <v>325.0</v>
      </c>
      <c r="O857" s="830" t="s">
        <v>2463</v>
      </c>
      <c r="P857" s="965">
        <v>3035.3</v>
      </c>
      <c r="Q857" s="836"/>
      <c r="R857" s="836"/>
      <c r="S857" s="836"/>
      <c r="T857" s="836"/>
      <c r="U857" s="836"/>
    </row>
    <row r="858">
      <c r="A858" s="836"/>
      <c r="B858" s="828" t="s">
        <v>197</v>
      </c>
      <c r="C858" s="828" t="s">
        <v>527</v>
      </c>
      <c r="D858" s="828" t="s">
        <v>1476</v>
      </c>
      <c r="E858" s="829"/>
      <c r="F858" s="830">
        <v>0.9</v>
      </c>
      <c r="G858" s="836"/>
      <c r="H858" s="836"/>
      <c r="I858" s="836"/>
      <c r="J858" s="828">
        <v>25.0</v>
      </c>
      <c r="K858" s="836"/>
      <c r="L858" s="828" t="s">
        <v>1478</v>
      </c>
      <c r="M858" s="829"/>
      <c r="N858" s="829"/>
      <c r="O858" s="829"/>
      <c r="P858" s="965">
        <v>3036.2</v>
      </c>
      <c r="Q858" s="836"/>
      <c r="R858" s="836"/>
      <c r="S858" s="836"/>
      <c r="T858" s="836"/>
      <c r="U858" s="836"/>
    </row>
    <row r="859">
      <c r="A859" s="836"/>
      <c r="B859" s="828" t="s">
        <v>527</v>
      </c>
      <c r="C859" s="828" t="s">
        <v>517</v>
      </c>
      <c r="D859" s="836"/>
      <c r="E859" s="829"/>
      <c r="F859" s="830">
        <v>0.9</v>
      </c>
      <c r="G859" s="828">
        <v>1630.0</v>
      </c>
      <c r="H859" s="836"/>
      <c r="I859" s="836"/>
      <c r="J859" s="828">
        <v>45.0</v>
      </c>
      <c r="K859" s="836"/>
      <c r="L859" s="828">
        <v>1700.0</v>
      </c>
      <c r="M859" s="829"/>
      <c r="N859" s="829"/>
      <c r="O859" s="829"/>
      <c r="P859" s="965">
        <v>3037.1</v>
      </c>
      <c r="Q859" s="836"/>
      <c r="R859" s="836"/>
      <c r="S859" s="836"/>
      <c r="T859" s="836"/>
      <c r="U859" s="836"/>
    </row>
    <row r="860">
      <c r="A860" s="828" t="s">
        <v>1411</v>
      </c>
      <c r="B860" s="836"/>
      <c r="C860" s="836"/>
      <c r="D860" s="836"/>
      <c r="E860" s="829"/>
      <c r="F860" s="829"/>
      <c r="G860" s="836"/>
      <c r="H860" s="836"/>
      <c r="I860" s="836"/>
      <c r="J860" s="836"/>
      <c r="K860" s="836"/>
      <c r="L860" s="836"/>
      <c r="M860" s="829"/>
      <c r="N860" s="829"/>
      <c r="O860" s="829"/>
      <c r="P860" s="993"/>
      <c r="Q860" s="836"/>
      <c r="R860" s="836"/>
      <c r="S860" s="836"/>
      <c r="T860" s="836"/>
      <c r="U860" s="836"/>
    </row>
    <row r="861">
      <c r="A861" s="827">
        <v>41891.0</v>
      </c>
      <c r="B861" s="828" t="s">
        <v>517</v>
      </c>
      <c r="C861" s="828" t="s">
        <v>73</v>
      </c>
      <c r="D861" s="828" t="s">
        <v>1318</v>
      </c>
      <c r="E861" s="830">
        <v>0.3</v>
      </c>
      <c r="F861" s="829"/>
      <c r="G861" s="836"/>
      <c r="H861" s="836"/>
      <c r="I861" s="836"/>
      <c r="J861" s="836"/>
      <c r="K861" s="836"/>
      <c r="L861" s="836"/>
      <c r="M861" s="829"/>
      <c r="N861" s="829"/>
      <c r="O861" s="829"/>
      <c r="P861" s="965">
        <v>3037.4</v>
      </c>
      <c r="Q861" s="836"/>
      <c r="R861" s="836"/>
      <c r="S861" s="836"/>
      <c r="T861" s="836"/>
      <c r="U861" s="836"/>
    </row>
    <row r="862">
      <c r="A862" s="827">
        <v>41891.0</v>
      </c>
      <c r="B862" s="828" t="s">
        <v>73</v>
      </c>
      <c r="C862" s="828" t="s">
        <v>197</v>
      </c>
      <c r="D862" s="828" t="s">
        <v>1422</v>
      </c>
      <c r="E862" s="829"/>
      <c r="F862" s="830">
        <v>0.2</v>
      </c>
      <c r="G862" s="836"/>
      <c r="H862" s="836"/>
      <c r="I862" s="836"/>
      <c r="J862" s="836"/>
      <c r="K862" s="836"/>
      <c r="L862" s="836"/>
      <c r="M862" s="830" t="s">
        <v>1378</v>
      </c>
      <c r="N862" s="830">
        <v>325.0</v>
      </c>
      <c r="O862" s="830" t="s">
        <v>2464</v>
      </c>
      <c r="P862" s="965">
        <v>3037.6</v>
      </c>
      <c r="Q862" s="836"/>
      <c r="R862" s="836"/>
      <c r="S862" s="836"/>
      <c r="T862" s="836"/>
      <c r="U862" s="836"/>
    </row>
    <row r="863">
      <c r="A863" s="836"/>
      <c r="B863" s="828" t="s">
        <v>197</v>
      </c>
      <c r="C863" s="828" t="s">
        <v>630</v>
      </c>
      <c r="D863" s="836"/>
      <c r="E863" s="829"/>
      <c r="F863" s="830">
        <v>1.7</v>
      </c>
      <c r="G863" s="836"/>
      <c r="H863" s="836"/>
      <c r="I863" s="836"/>
      <c r="J863" s="836"/>
      <c r="K863" s="836"/>
      <c r="L863" s="836"/>
      <c r="M863" s="829"/>
      <c r="N863" s="829"/>
      <c r="O863" s="829"/>
      <c r="P863" s="965">
        <v>3039.3</v>
      </c>
      <c r="Q863" s="836"/>
      <c r="R863" s="836"/>
      <c r="S863" s="836"/>
      <c r="T863" s="836"/>
      <c r="U863" s="836"/>
    </row>
    <row r="864">
      <c r="A864" s="836"/>
      <c r="B864" s="828" t="s">
        <v>630</v>
      </c>
      <c r="C864" s="828" t="s">
        <v>197</v>
      </c>
      <c r="D864" s="836"/>
      <c r="E864" s="829"/>
      <c r="F864" s="830">
        <v>1.5</v>
      </c>
      <c r="G864" s="828" t="s">
        <v>2427</v>
      </c>
      <c r="H864" s="836"/>
      <c r="I864" s="836"/>
      <c r="J864" s="836"/>
      <c r="K864" s="836"/>
      <c r="L864" s="828" t="s">
        <v>2465</v>
      </c>
      <c r="M864" s="829"/>
      <c r="N864" s="829"/>
      <c r="O864" s="829"/>
      <c r="P864" s="965">
        <v>3040.8</v>
      </c>
      <c r="Q864" s="836"/>
      <c r="R864" s="836"/>
      <c r="S864" s="836"/>
      <c r="T864" s="836"/>
      <c r="U864" s="836"/>
    </row>
    <row r="865">
      <c r="A865" s="836"/>
      <c r="B865" s="828" t="s">
        <v>197</v>
      </c>
      <c r="C865" s="828" t="s">
        <v>73</v>
      </c>
      <c r="D865" s="836"/>
      <c r="E865" s="829"/>
      <c r="F865" s="830">
        <v>0.2</v>
      </c>
      <c r="G865" s="828">
        <v>2850.0</v>
      </c>
      <c r="H865" s="836"/>
      <c r="I865" s="836"/>
      <c r="J865" s="836"/>
      <c r="K865" s="836"/>
      <c r="L865" s="828">
        <v>2850.0</v>
      </c>
      <c r="M865" s="829"/>
      <c r="N865" s="829"/>
      <c r="O865" s="829"/>
      <c r="P865" s="965">
        <v>3041.0</v>
      </c>
      <c r="Q865" s="836"/>
      <c r="R865" s="836"/>
      <c r="S865" s="836"/>
      <c r="T865" s="836"/>
      <c r="U865" s="836"/>
    </row>
    <row r="866">
      <c r="A866" s="827">
        <v>41892.0</v>
      </c>
      <c r="B866" s="828" t="s">
        <v>73</v>
      </c>
      <c r="C866" s="828" t="s">
        <v>524</v>
      </c>
      <c r="D866" s="828" t="s">
        <v>1225</v>
      </c>
      <c r="E866" s="829"/>
      <c r="F866" s="830">
        <v>0.3</v>
      </c>
      <c r="G866" s="836"/>
      <c r="H866" s="836"/>
      <c r="I866" s="836"/>
      <c r="J866" s="836"/>
      <c r="K866" s="836"/>
      <c r="L866" s="828" t="s">
        <v>2466</v>
      </c>
      <c r="M866" s="830" t="s">
        <v>1219</v>
      </c>
      <c r="N866" s="830">
        <v>325.0</v>
      </c>
      <c r="O866" s="830" t="s">
        <v>2467</v>
      </c>
      <c r="P866" s="965">
        <v>3041.3</v>
      </c>
      <c r="Q866" s="836"/>
      <c r="R866" s="836"/>
      <c r="S866" s="836"/>
      <c r="T866" s="836"/>
      <c r="U866" s="836"/>
    </row>
    <row r="867">
      <c r="A867" s="836"/>
      <c r="B867" s="828" t="s">
        <v>524</v>
      </c>
      <c r="C867" s="828" t="s">
        <v>1303</v>
      </c>
      <c r="D867" s="828" t="s">
        <v>1339</v>
      </c>
      <c r="E867" s="829"/>
      <c r="F867" s="830">
        <v>0.7</v>
      </c>
      <c r="G867" s="828">
        <v>1500.0</v>
      </c>
      <c r="H867" s="836"/>
      <c r="I867" s="836"/>
      <c r="J867" s="836"/>
      <c r="K867" s="836"/>
      <c r="L867" s="828">
        <v>1500.0</v>
      </c>
      <c r="M867" s="829"/>
      <c r="N867" s="829"/>
      <c r="O867" s="829"/>
      <c r="P867" s="965">
        <v>3042.0</v>
      </c>
      <c r="Q867" s="836"/>
      <c r="R867" s="836"/>
      <c r="S867" s="836"/>
      <c r="T867" s="836"/>
      <c r="U867" s="836"/>
    </row>
    <row r="868">
      <c r="A868" s="827">
        <v>41892.0</v>
      </c>
      <c r="B868" s="828" t="s">
        <v>1303</v>
      </c>
      <c r="C868" s="828" t="s">
        <v>545</v>
      </c>
      <c r="D868" s="836"/>
      <c r="E868" s="829"/>
      <c r="F868" s="830">
        <v>0.3</v>
      </c>
      <c r="G868" s="836"/>
      <c r="H868" s="836"/>
      <c r="I868" s="836"/>
      <c r="J868" s="836"/>
      <c r="K868" s="836"/>
      <c r="L868" s="828" t="s">
        <v>2468</v>
      </c>
      <c r="M868" s="829"/>
      <c r="N868" s="829"/>
      <c r="O868" s="829"/>
      <c r="P868" s="965">
        <v>3042.3</v>
      </c>
      <c r="Q868" s="836"/>
      <c r="R868" s="836"/>
      <c r="S868" s="836"/>
      <c r="T868" s="836"/>
      <c r="U868" s="836"/>
    </row>
    <row r="869">
      <c r="A869" s="836"/>
      <c r="B869" s="828" t="s">
        <v>545</v>
      </c>
      <c r="C869" s="828" t="s">
        <v>73</v>
      </c>
      <c r="D869" s="828" t="s">
        <v>2469</v>
      </c>
      <c r="E869" s="829"/>
      <c r="F869" s="830">
        <v>0.2</v>
      </c>
      <c r="G869" s="828">
        <v>600.0</v>
      </c>
      <c r="H869" s="836"/>
      <c r="I869" s="836"/>
      <c r="J869" s="836"/>
      <c r="K869" s="836"/>
      <c r="L869" s="828">
        <v>600.0</v>
      </c>
      <c r="M869" s="829"/>
      <c r="N869" s="829"/>
      <c r="O869" s="829"/>
      <c r="P869" s="965">
        <v>3042.5</v>
      </c>
      <c r="Q869" s="836"/>
      <c r="R869" s="836"/>
      <c r="S869" s="836"/>
      <c r="T869" s="836"/>
      <c r="U869" s="836"/>
    </row>
    <row r="870">
      <c r="A870" s="836"/>
      <c r="B870" s="828" t="s">
        <v>73</v>
      </c>
      <c r="C870" s="828" t="s">
        <v>550</v>
      </c>
      <c r="D870" s="828" t="s">
        <v>2470</v>
      </c>
      <c r="E870" s="829"/>
      <c r="F870" s="830">
        <v>0.8</v>
      </c>
      <c r="G870" s="828">
        <v>1375.0</v>
      </c>
      <c r="H870" s="836"/>
      <c r="I870" s="836"/>
      <c r="J870" s="828">
        <v>25.0</v>
      </c>
      <c r="K870" s="836"/>
      <c r="L870" s="828">
        <v>1400.0</v>
      </c>
      <c r="M870" s="830" t="s">
        <v>1350</v>
      </c>
      <c r="N870" s="830">
        <v>325.0</v>
      </c>
      <c r="O870" s="830" t="s">
        <v>2471</v>
      </c>
      <c r="P870" s="965">
        <v>3043.3</v>
      </c>
      <c r="Q870" s="836"/>
      <c r="R870" s="836"/>
      <c r="S870" s="836"/>
      <c r="T870" s="836"/>
      <c r="U870" s="836"/>
    </row>
    <row r="871">
      <c r="A871" s="827">
        <v>41892.0</v>
      </c>
      <c r="B871" s="828" t="s">
        <v>550</v>
      </c>
      <c r="C871" s="828" t="s">
        <v>73</v>
      </c>
      <c r="D871" s="828" t="s">
        <v>2472</v>
      </c>
      <c r="E871" s="829"/>
      <c r="F871" s="830">
        <v>0.7</v>
      </c>
      <c r="G871" s="836"/>
      <c r="H871" s="836"/>
      <c r="I871" s="836"/>
      <c r="J871" s="836"/>
      <c r="K871" s="836"/>
      <c r="L871" s="836"/>
      <c r="M871" s="830" t="s">
        <v>1350</v>
      </c>
      <c r="N871" s="830">
        <v>175.0</v>
      </c>
      <c r="O871" s="830" t="s">
        <v>2473</v>
      </c>
      <c r="P871" s="965">
        <v>3044.0</v>
      </c>
      <c r="Q871" s="836"/>
      <c r="R871" s="836"/>
      <c r="S871" s="836"/>
      <c r="T871" s="836"/>
      <c r="U871" s="836"/>
    </row>
    <row r="872">
      <c r="A872" s="836"/>
      <c r="B872" s="828" t="s">
        <v>73</v>
      </c>
      <c r="C872" s="828" t="s">
        <v>727</v>
      </c>
      <c r="D872" s="836"/>
      <c r="E872" s="829"/>
      <c r="F872" s="830">
        <v>1.4</v>
      </c>
      <c r="G872" s="828" t="s">
        <v>2427</v>
      </c>
      <c r="H872" s="836"/>
      <c r="I872" s="836"/>
      <c r="J872" s="836"/>
      <c r="K872" s="836"/>
      <c r="L872" s="828" t="s">
        <v>1484</v>
      </c>
      <c r="M872" s="829"/>
      <c r="N872" s="829"/>
      <c r="O872" s="829"/>
      <c r="P872" s="965">
        <v>3045.4</v>
      </c>
      <c r="Q872" s="836"/>
      <c r="R872" s="836"/>
      <c r="S872" s="836"/>
      <c r="T872" s="836"/>
      <c r="U872" s="836"/>
    </row>
    <row r="873">
      <c r="A873" s="836"/>
      <c r="B873" s="828" t="s">
        <v>727</v>
      </c>
      <c r="C873" s="828" t="s">
        <v>73</v>
      </c>
      <c r="D873" s="836"/>
      <c r="E873" s="829"/>
      <c r="F873" s="830">
        <v>1.5</v>
      </c>
      <c r="G873" s="828">
        <v>2850.0</v>
      </c>
      <c r="H873" s="836"/>
      <c r="I873" s="836"/>
      <c r="J873" s="828">
        <v>32.0</v>
      </c>
      <c r="K873" s="836"/>
      <c r="L873" s="828">
        <v>2882.0</v>
      </c>
      <c r="M873" s="829"/>
      <c r="N873" s="829"/>
      <c r="O873" s="829"/>
      <c r="P873" s="965">
        <v>3046.9</v>
      </c>
      <c r="Q873" s="836"/>
      <c r="R873" s="836"/>
      <c r="S873" s="836"/>
      <c r="T873" s="836"/>
      <c r="U873" s="836"/>
    </row>
    <row r="874">
      <c r="A874" s="827">
        <v>41893.0</v>
      </c>
      <c r="B874" s="828" t="s">
        <v>73</v>
      </c>
      <c r="C874" s="828" t="s">
        <v>1303</v>
      </c>
      <c r="D874" s="828" t="s">
        <v>1350</v>
      </c>
      <c r="E874" s="829"/>
      <c r="F874" s="830">
        <v>0.5</v>
      </c>
      <c r="G874" s="836"/>
      <c r="H874" s="836"/>
      <c r="I874" s="836"/>
      <c r="J874" s="836"/>
      <c r="K874" s="836"/>
      <c r="L874" s="836"/>
      <c r="M874" s="830" t="s">
        <v>1350</v>
      </c>
      <c r="N874" s="830">
        <v>325.0</v>
      </c>
      <c r="O874" s="830" t="s">
        <v>2474</v>
      </c>
      <c r="P874" s="965">
        <v>3047.4</v>
      </c>
      <c r="Q874" s="836"/>
      <c r="R874" s="836"/>
      <c r="S874" s="836"/>
      <c r="T874" s="836"/>
      <c r="U874" s="836"/>
    </row>
    <row r="875">
      <c r="A875" s="836"/>
      <c r="B875" s="828" t="s">
        <v>1303</v>
      </c>
      <c r="C875" s="828" t="s">
        <v>524</v>
      </c>
      <c r="D875" s="828" t="s">
        <v>2475</v>
      </c>
      <c r="E875" s="829"/>
      <c r="F875" s="830">
        <v>0.6</v>
      </c>
      <c r="G875" s="836"/>
      <c r="H875" s="836"/>
      <c r="I875" s="828" t="s">
        <v>2476</v>
      </c>
      <c r="J875" s="836"/>
      <c r="K875" s="836"/>
      <c r="L875" s="836"/>
      <c r="M875" s="829"/>
      <c r="N875" s="829"/>
      <c r="O875" s="829"/>
      <c r="P875" s="965">
        <v>3048.0</v>
      </c>
      <c r="Q875" s="836"/>
      <c r="R875" s="836"/>
      <c r="S875" s="836"/>
      <c r="T875" s="836"/>
      <c r="U875" s="836"/>
    </row>
    <row r="876">
      <c r="A876" s="836"/>
      <c r="B876" s="828" t="s">
        <v>524</v>
      </c>
      <c r="C876" s="828" t="s">
        <v>1303</v>
      </c>
      <c r="D876" s="828" t="s">
        <v>1225</v>
      </c>
      <c r="E876" s="829"/>
      <c r="F876" s="830">
        <v>0.6</v>
      </c>
      <c r="G876" s="828" t="s">
        <v>2477</v>
      </c>
      <c r="H876" s="836"/>
      <c r="I876" s="836"/>
      <c r="J876" s="836"/>
      <c r="K876" s="836"/>
      <c r="L876" s="828" t="s">
        <v>2478</v>
      </c>
      <c r="M876" s="830" t="s">
        <v>1219</v>
      </c>
      <c r="N876" s="830">
        <v>325.0</v>
      </c>
      <c r="O876" s="830" t="s">
        <v>2479</v>
      </c>
      <c r="P876" s="965">
        <v>3048.6</v>
      </c>
      <c r="Q876" s="836"/>
      <c r="R876" s="836"/>
      <c r="S876" s="836"/>
      <c r="T876" s="836"/>
      <c r="U876" s="836"/>
    </row>
    <row r="877">
      <c r="A877" s="836"/>
      <c r="B877" s="828" t="s">
        <v>1303</v>
      </c>
      <c r="C877" s="828" t="s">
        <v>73</v>
      </c>
      <c r="D877" s="836"/>
      <c r="E877" s="829"/>
      <c r="F877" s="830">
        <v>0.5</v>
      </c>
      <c r="G877" s="828">
        <v>1975.0</v>
      </c>
      <c r="H877" s="836"/>
      <c r="I877" s="828">
        <v>120.0</v>
      </c>
      <c r="J877" s="828">
        <v>40.0</v>
      </c>
      <c r="K877" s="836"/>
      <c r="L877" s="828">
        <v>2135.0</v>
      </c>
      <c r="M877" s="829"/>
      <c r="N877" s="829"/>
      <c r="O877" s="829"/>
      <c r="P877" s="965">
        <v>3049.1</v>
      </c>
      <c r="Q877" s="836"/>
      <c r="R877" s="836"/>
      <c r="S877" s="836"/>
      <c r="T877" s="836"/>
      <c r="U877" s="836"/>
    </row>
    <row r="878">
      <c r="A878" s="827">
        <v>41896.0</v>
      </c>
      <c r="B878" s="828" t="s">
        <v>73</v>
      </c>
      <c r="C878" s="828" t="s">
        <v>552</v>
      </c>
      <c r="D878" s="828" t="s">
        <v>1225</v>
      </c>
      <c r="E878" s="829"/>
      <c r="F878" s="830">
        <v>0.6</v>
      </c>
      <c r="G878" s="836"/>
      <c r="H878" s="836"/>
      <c r="I878" s="836"/>
      <c r="J878" s="836"/>
      <c r="K878" s="836"/>
      <c r="L878" s="836"/>
      <c r="M878" s="830" t="s">
        <v>1219</v>
      </c>
      <c r="N878" s="830">
        <v>325.0</v>
      </c>
      <c r="O878" s="830" t="s">
        <v>2480</v>
      </c>
      <c r="P878" s="965">
        <v>3049.7</v>
      </c>
      <c r="Q878" s="836"/>
      <c r="R878" s="836"/>
      <c r="S878" s="836"/>
      <c r="T878" s="836"/>
      <c r="U878" s="836"/>
    </row>
    <row r="879">
      <c r="A879" s="836"/>
      <c r="B879" s="828" t="s">
        <v>552</v>
      </c>
      <c r="C879" s="828" t="s">
        <v>727</v>
      </c>
      <c r="D879" s="828" t="s">
        <v>547</v>
      </c>
      <c r="E879" s="829"/>
      <c r="F879" s="830">
        <v>1.7</v>
      </c>
      <c r="G879" s="828" t="s">
        <v>2435</v>
      </c>
      <c r="H879" s="836"/>
      <c r="I879" s="836"/>
      <c r="J879" s="836"/>
      <c r="K879" s="836"/>
      <c r="L879" s="828" t="s">
        <v>2481</v>
      </c>
      <c r="M879" s="829"/>
      <c r="N879" s="829"/>
      <c r="O879" s="829"/>
      <c r="P879" s="965">
        <v>3051.4</v>
      </c>
      <c r="Q879" s="836"/>
      <c r="R879" s="836"/>
      <c r="S879" s="836"/>
      <c r="T879" s="836"/>
      <c r="U879" s="836"/>
    </row>
    <row r="880">
      <c r="A880" s="836"/>
      <c r="B880" s="828" t="s">
        <v>727</v>
      </c>
      <c r="C880" s="828" t="s">
        <v>73</v>
      </c>
      <c r="D880" s="836"/>
      <c r="E880" s="829"/>
      <c r="F880" s="830">
        <v>1.4</v>
      </c>
      <c r="G880" s="828">
        <v>2925.0</v>
      </c>
      <c r="H880" s="836"/>
      <c r="I880" s="836"/>
      <c r="J880" s="828">
        <v>7.0</v>
      </c>
      <c r="K880" s="836"/>
      <c r="L880" s="828">
        <v>2932.0</v>
      </c>
      <c r="M880" s="829"/>
      <c r="N880" s="829"/>
      <c r="O880" s="829"/>
      <c r="P880" s="965">
        <v>3052.8</v>
      </c>
      <c r="Q880" s="836"/>
      <c r="R880" s="836"/>
      <c r="S880" s="836"/>
      <c r="T880" s="836"/>
      <c r="U880" s="836"/>
    </row>
    <row r="881">
      <c r="A881" s="827">
        <v>41897.0</v>
      </c>
      <c r="B881" s="828" t="s">
        <v>73</v>
      </c>
      <c r="C881" s="828" t="s">
        <v>524</v>
      </c>
      <c r="D881" s="828" t="s">
        <v>1225</v>
      </c>
      <c r="E881" s="829"/>
      <c r="F881" s="830">
        <v>0.2</v>
      </c>
      <c r="G881" s="836"/>
      <c r="H881" s="836"/>
      <c r="I881" s="836"/>
      <c r="J881" s="836"/>
      <c r="K881" s="836"/>
      <c r="L881" s="836"/>
      <c r="M881" s="830" t="s">
        <v>1219</v>
      </c>
      <c r="N881" s="830">
        <v>325.0</v>
      </c>
      <c r="O881" s="830" t="s">
        <v>2482</v>
      </c>
      <c r="P881" s="965">
        <v>3053.0</v>
      </c>
      <c r="Q881" s="836"/>
      <c r="R881" s="836"/>
      <c r="S881" s="836"/>
      <c r="T881" s="836"/>
      <c r="U881" s="836"/>
    </row>
    <row r="882">
      <c r="A882" s="836"/>
      <c r="B882" s="828" t="s">
        <v>524</v>
      </c>
      <c r="C882" s="828" t="s">
        <v>568</v>
      </c>
      <c r="D882" s="828" t="s">
        <v>736</v>
      </c>
      <c r="E882" s="829"/>
      <c r="F882" s="830">
        <v>1.1</v>
      </c>
      <c r="G882" s="836"/>
      <c r="H882" s="836"/>
      <c r="I882" s="836"/>
      <c r="J882" s="836"/>
      <c r="K882" s="836"/>
      <c r="L882" s="836"/>
      <c r="M882" s="829"/>
      <c r="N882" s="829"/>
      <c r="O882" s="829"/>
      <c r="P882" s="965">
        <v>3054.1</v>
      </c>
      <c r="Q882" s="836"/>
      <c r="R882" s="836"/>
      <c r="S882" s="836"/>
      <c r="T882" s="836"/>
      <c r="U882" s="836"/>
    </row>
    <row r="883">
      <c r="A883" s="836"/>
      <c r="B883" s="828" t="s">
        <v>568</v>
      </c>
      <c r="C883" s="828" t="s">
        <v>524</v>
      </c>
      <c r="D883" s="836"/>
      <c r="E883" s="829"/>
      <c r="F883" s="830">
        <v>1.1</v>
      </c>
      <c r="G883" s="836"/>
      <c r="H883" s="836"/>
      <c r="I883" s="836"/>
      <c r="J883" s="836"/>
      <c r="K883" s="836"/>
      <c r="L883" s="828" t="s">
        <v>2483</v>
      </c>
      <c r="M883" s="829"/>
      <c r="N883" s="829"/>
      <c r="O883" s="829"/>
      <c r="P883" s="965">
        <v>3055.2</v>
      </c>
      <c r="Q883" s="836"/>
      <c r="R883" s="836"/>
      <c r="S883" s="836"/>
      <c r="T883" s="836"/>
      <c r="U883" s="836"/>
    </row>
    <row r="884">
      <c r="A884" s="836"/>
      <c r="B884" s="828" t="s">
        <v>524</v>
      </c>
      <c r="C884" s="828" t="s">
        <v>73</v>
      </c>
      <c r="D884" s="836"/>
      <c r="E884" s="829"/>
      <c r="F884" s="830">
        <v>0.2</v>
      </c>
      <c r="G884" s="828">
        <v>1875.0</v>
      </c>
      <c r="H884" s="836"/>
      <c r="I884" s="828">
        <v>120.0</v>
      </c>
      <c r="J884" s="828">
        <v>54.21</v>
      </c>
      <c r="K884" s="836"/>
      <c r="L884" s="828">
        <v>2049.21</v>
      </c>
      <c r="M884" s="829"/>
      <c r="N884" s="829"/>
      <c r="O884" s="829"/>
      <c r="P884" s="965">
        <v>3055.4</v>
      </c>
      <c r="Q884" s="836"/>
      <c r="R884" s="836"/>
      <c r="S884" s="836"/>
      <c r="T884" s="836"/>
      <c r="U884" s="836"/>
    </row>
    <row r="885">
      <c r="A885" s="827">
        <v>41901.0</v>
      </c>
      <c r="B885" s="828" t="s">
        <v>73</v>
      </c>
      <c r="C885" s="828" t="s">
        <v>517</v>
      </c>
      <c r="D885" s="828" t="s">
        <v>1820</v>
      </c>
      <c r="E885" s="829"/>
      <c r="F885" s="830">
        <v>0.2</v>
      </c>
      <c r="G885" s="836"/>
      <c r="H885" s="836"/>
      <c r="I885" s="836"/>
      <c r="J885" s="836"/>
      <c r="K885" s="836"/>
      <c r="L885" s="836"/>
      <c r="M885" s="830" t="s">
        <v>1219</v>
      </c>
      <c r="N885" s="830">
        <v>325.0</v>
      </c>
      <c r="O885" s="830" t="s">
        <v>2484</v>
      </c>
      <c r="P885" s="965">
        <v>3055.6</v>
      </c>
      <c r="Q885" s="836"/>
      <c r="R885" s="836"/>
      <c r="S885" s="836"/>
      <c r="T885" s="836"/>
      <c r="U885" s="836"/>
    </row>
    <row r="886">
      <c r="A886" s="836"/>
      <c r="B886" s="828" t="s">
        <v>517</v>
      </c>
      <c r="C886" s="828" t="s">
        <v>578</v>
      </c>
      <c r="D886" s="836"/>
      <c r="E886" s="829"/>
      <c r="F886" s="830">
        <v>1.0</v>
      </c>
      <c r="G886" s="836"/>
      <c r="H886" s="836"/>
      <c r="I886" s="836"/>
      <c r="J886" s="836"/>
      <c r="K886" s="836"/>
      <c r="L886" s="836"/>
      <c r="M886" s="829"/>
      <c r="N886" s="829"/>
      <c r="O886" s="829"/>
      <c r="P886" s="965">
        <v>3056.6</v>
      </c>
      <c r="Q886" s="836"/>
      <c r="R886" s="836"/>
      <c r="S886" s="836"/>
      <c r="T886" s="836"/>
      <c r="U886" s="836"/>
    </row>
    <row r="887">
      <c r="A887" s="836"/>
      <c r="B887" s="828" t="s">
        <v>578</v>
      </c>
      <c r="C887" s="828" t="s">
        <v>197</v>
      </c>
      <c r="D887" s="836"/>
      <c r="E887" s="829"/>
      <c r="F887" s="830">
        <v>1.1</v>
      </c>
      <c r="G887" s="836"/>
      <c r="H887" s="836"/>
      <c r="I887" s="836"/>
      <c r="J887" s="836"/>
      <c r="K887" s="836"/>
      <c r="L887" s="828" t="s">
        <v>2485</v>
      </c>
      <c r="M887" s="829"/>
      <c r="N887" s="829"/>
      <c r="O887" s="829"/>
      <c r="P887" s="965">
        <v>3057.7</v>
      </c>
      <c r="Q887" s="836"/>
      <c r="R887" s="836"/>
      <c r="S887" s="836"/>
      <c r="T887" s="836"/>
      <c r="U887" s="836"/>
    </row>
    <row r="888">
      <c r="A888" s="836"/>
      <c r="B888" s="828" t="s">
        <v>197</v>
      </c>
      <c r="C888" s="828" t="s">
        <v>73</v>
      </c>
      <c r="D888" s="836"/>
      <c r="E888" s="829"/>
      <c r="F888" s="830">
        <v>0.1</v>
      </c>
      <c r="G888" s="828">
        <v>2025.0</v>
      </c>
      <c r="H888" s="836"/>
      <c r="I888" s="836"/>
      <c r="J888" s="836"/>
      <c r="K888" s="836"/>
      <c r="L888" s="828">
        <v>2025.0</v>
      </c>
      <c r="M888" s="829"/>
      <c r="N888" s="829"/>
      <c r="O888" s="829"/>
      <c r="P888" s="965">
        <v>3057.8</v>
      </c>
      <c r="Q888" s="836"/>
      <c r="R888" s="836"/>
      <c r="S888" s="836"/>
      <c r="T888" s="836"/>
      <c r="U888" s="836"/>
    </row>
    <row r="889">
      <c r="A889" s="827">
        <v>41901.0</v>
      </c>
      <c r="B889" s="828" t="s">
        <v>73</v>
      </c>
      <c r="C889" s="828" t="s">
        <v>630</v>
      </c>
      <c r="D889" s="828" t="s">
        <v>1355</v>
      </c>
      <c r="E889" s="829"/>
      <c r="F889" s="830">
        <v>1.6</v>
      </c>
      <c r="G889" s="836"/>
      <c r="H889" s="836"/>
      <c r="I889" s="836"/>
      <c r="J889" s="836"/>
      <c r="K889" s="836"/>
      <c r="L889" s="836"/>
      <c r="M889" s="830" t="s">
        <v>1222</v>
      </c>
      <c r="N889" s="830">
        <v>325.0</v>
      </c>
      <c r="O889" s="830" t="s">
        <v>2486</v>
      </c>
      <c r="P889" s="965">
        <v>3059.4</v>
      </c>
      <c r="Q889" s="836"/>
      <c r="R889" s="836"/>
      <c r="S889" s="836"/>
      <c r="T889" s="836"/>
      <c r="U889" s="836"/>
    </row>
    <row r="890">
      <c r="A890" s="836"/>
      <c r="B890" s="828" t="s">
        <v>630</v>
      </c>
      <c r="C890" s="828" t="s">
        <v>197</v>
      </c>
      <c r="D890" s="836"/>
      <c r="E890" s="829"/>
      <c r="F890" s="830">
        <v>1.5</v>
      </c>
      <c r="G890" s="828" t="s">
        <v>2443</v>
      </c>
      <c r="H890" s="836"/>
      <c r="I890" s="836"/>
      <c r="J890" s="836"/>
      <c r="K890" s="836"/>
      <c r="L890" s="828" t="s">
        <v>2487</v>
      </c>
      <c r="M890" s="829"/>
      <c r="N890" s="829"/>
      <c r="O890" s="829"/>
      <c r="P890" s="965">
        <v>3060.9</v>
      </c>
      <c r="Q890" s="836"/>
      <c r="R890" s="836"/>
      <c r="S890" s="836"/>
      <c r="T890" s="836"/>
      <c r="U890" s="836"/>
    </row>
    <row r="891">
      <c r="A891" s="836"/>
      <c r="B891" s="828" t="s">
        <v>197</v>
      </c>
      <c r="C891" s="828" t="s">
        <v>73</v>
      </c>
      <c r="D891" s="836"/>
      <c r="E891" s="829"/>
      <c r="F891" s="830">
        <v>0.2</v>
      </c>
      <c r="G891" s="828">
        <v>2625.0</v>
      </c>
      <c r="H891" s="836"/>
      <c r="I891" s="836"/>
      <c r="J891" s="836"/>
      <c r="K891" s="836"/>
      <c r="L891" s="828">
        <v>2625.0</v>
      </c>
      <c r="M891" s="829"/>
      <c r="N891" s="829"/>
      <c r="O891" s="829"/>
      <c r="P891" s="965">
        <v>3061.1</v>
      </c>
      <c r="Q891" s="836"/>
      <c r="R891" s="836"/>
      <c r="S891" s="836"/>
      <c r="T891" s="836"/>
      <c r="U891" s="836"/>
    </row>
    <row r="892">
      <c r="A892" s="827">
        <v>41903.0</v>
      </c>
      <c r="B892" s="828" t="s">
        <v>73</v>
      </c>
      <c r="C892" s="828" t="s">
        <v>524</v>
      </c>
      <c r="D892" s="828" t="s">
        <v>1386</v>
      </c>
      <c r="E892" s="829"/>
      <c r="F892" s="830">
        <v>0.3</v>
      </c>
      <c r="G892" s="836"/>
      <c r="H892" s="836"/>
      <c r="I892" s="836"/>
      <c r="J892" s="836"/>
      <c r="K892" s="836"/>
      <c r="L892" s="836"/>
      <c r="M892" s="830" t="s">
        <v>1222</v>
      </c>
      <c r="N892" s="830">
        <v>325.0</v>
      </c>
      <c r="O892" s="830" t="s">
        <v>2488</v>
      </c>
      <c r="P892" s="965">
        <v>3061.4</v>
      </c>
      <c r="Q892" s="836"/>
      <c r="R892" s="836"/>
      <c r="S892" s="836"/>
      <c r="T892" s="836"/>
      <c r="U892" s="836"/>
    </row>
    <row r="893">
      <c r="A893" s="836"/>
      <c r="B893" s="828" t="s">
        <v>524</v>
      </c>
      <c r="C893" s="828" t="s">
        <v>727</v>
      </c>
      <c r="D893" s="836"/>
      <c r="E893" s="829"/>
      <c r="F893" s="830">
        <v>1.6</v>
      </c>
      <c r="G893" s="828" t="s">
        <v>2380</v>
      </c>
      <c r="H893" s="836"/>
      <c r="I893" s="836"/>
      <c r="J893" s="836"/>
      <c r="K893" s="836"/>
      <c r="L893" s="828" t="s">
        <v>2489</v>
      </c>
      <c r="M893" s="829"/>
      <c r="N893" s="829"/>
      <c r="O893" s="829"/>
      <c r="P893" s="965">
        <v>3063.0</v>
      </c>
      <c r="Q893" s="836"/>
      <c r="R893" s="836"/>
      <c r="S893" s="836"/>
      <c r="T893" s="836"/>
      <c r="U893" s="836"/>
    </row>
    <row r="894">
      <c r="A894" s="836"/>
      <c r="B894" s="828" t="s">
        <v>727</v>
      </c>
      <c r="C894" s="828" t="s">
        <v>73</v>
      </c>
      <c r="D894" s="836"/>
      <c r="E894" s="829"/>
      <c r="F894" s="830">
        <v>1.3</v>
      </c>
      <c r="G894" s="828">
        <v>2550.0</v>
      </c>
      <c r="H894" s="836"/>
      <c r="I894" s="836"/>
      <c r="J894" s="828">
        <v>47.0</v>
      </c>
      <c r="K894" s="836"/>
      <c r="L894" s="828">
        <v>2597.0</v>
      </c>
      <c r="M894" s="829"/>
      <c r="N894" s="829"/>
      <c r="O894" s="829"/>
      <c r="P894" s="965">
        <v>3064.3</v>
      </c>
      <c r="Q894" s="836"/>
      <c r="R894" s="836"/>
      <c r="S894" s="836"/>
      <c r="T894" s="836"/>
      <c r="U894" s="836"/>
    </row>
    <row r="895">
      <c r="A895" s="827">
        <v>41904.0</v>
      </c>
      <c r="B895" s="828" t="s">
        <v>73</v>
      </c>
      <c r="C895" s="828" t="s">
        <v>2490</v>
      </c>
      <c r="D895" s="828" t="s">
        <v>1355</v>
      </c>
      <c r="E895" s="829"/>
      <c r="F895" s="830">
        <v>0.2</v>
      </c>
      <c r="G895" s="836"/>
      <c r="H895" s="836"/>
      <c r="I895" s="836"/>
      <c r="J895" s="836"/>
      <c r="K895" s="836"/>
      <c r="L895" s="836"/>
      <c r="M895" s="830" t="s">
        <v>1222</v>
      </c>
      <c r="N895" s="830">
        <v>325.0</v>
      </c>
      <c r="O895" s="830" t="s">
        <v>2491</v>
      </c>
      <c r="P895" s="965">
        <v>3064.5</v>
      </c>
      <c r="Q895" s="836"/>
      <c r="R895" s="836"/>
      <c r="S895" s="836"/>
      <c r="T895" s="836"/>
      <c r="U895" s="836"/>
    </row>
    <row r="896">
      <c r="A896" s="836"/>
      <c r="B896" s="828" t="s">
        <v>197</v>
      </c>
      <c r="C896" s="828" t="s">
        <v>630</v>
      </c>
      <c r="D896" s="836"/>
      <c r="E896" s="829"/>
      <c r="F896" s="830">
        <v>1.5</v>
      </c>
      <c r="G896" s="836"/>
      <c r="H896" s="836"/>
      <c r="I896" s="836"/>
      <c r="J896" s="836"/>
      <c r="K896" s="836"/>
      <c r="L896" s="836"/>
      <c r="M896" s="829"/>
      <c r="N896" s="829"/>
      <c r="O896" s="829"/>
      <c r="P896" s="965">
        <v>3066.0</v>
      </c>
      <c r="Q896" s="836"/>
      <c r="R896" s="836"/>
      <c r="S896" s="836"/>
      <c r="T896" s="836"/>
      <c r="U896" s="836"/>
    </row>
    <row r="897">
      <c r="A897" s="836"/>
      <c r="B897" s="828" t="s">
        <v>630</v>
      </c>
      <c r="C897" s="828" t="s">
        <v>197</v>
      </c>
      <c r="D897" s="836"/>
      <c r="E897" s="829"/>
      <c r="F897" s="830">
        <v>1.5</v>
      </c>
      <c r="G897" s="828" t="s">
        <v>2443</v>
      </c>
      <c r="H897" s="836"/>
      <c r="I897" s="836"/>
      <c r="J897" s="836"/>
      <c r="K897" s="836"/>
      <c r="L897" s="828" t="s">
        <v>2492</v>
      </c>
      <c r="M897" s="829"/>
      <c r="N897" s="829"/>
      <c r="O897" s="829"/>
      <c r="P897" s="965">
        <v>3067.5</v>
      </c>
      <c r="Q897" s="836"/>
      <c r="R897" s="836"/>
      <c r="S897" s="836"/>
      <c r="T897" s="836"/>
      <c r="U897" s="836"/>
    </row>
    <row r="898">
      <c r="A898" s="836"/>
      <c r="B898" s="828" t="s">
        <v>197</v>
      </c>
      <c r="C898" s="828" t="s">
        <v>73</v>
      </c>
      <c r="D898" s="836"/>
      <c r="E898" s="829"/>
      <c r="F898" s="830">
        <v>0.1</v>
      </c>
      <c r="G898" s="828">
        <v>2625.0</v>
      </c>
      <c r="H898" s="836"/>
      <c r="I898" s="836"/>
      <c r="J898" s="836"/>
      <c r="K898" s="836"/>
      <c r="L898" s="828">
        <v>2625.0</v>
      </c>
      <c r="M898" s="829"/>
      <c r="N898" s="829"/>
      <c r="O898" s="829"/>
      <c r="P898" s="965">
        <v>3067.6</v>
      </c>
      <c r="Q898" s="836"/>
      <c r="R898" s="836"/>
      <c r="S898" s="836"/>
      <c r="T898" s="836"/>
      <c r="U898" s="836"/>
    </row>
    <row r="899">
      <c r="A899" s="827">
        <v>41907.0</v>
      </c>
      <c r="B899" s="828" t="s">
        <v>73</v>
      </c>
      <c r="C899" s="828" t="s">
        <v>1315</v>
      </c>
      <c r="D899" s="828" t="s">
        <v>1316</v>
      </c>
      <c r="E899" s="829"/>
      <c r="F899" s="830">
        <v>1.2</v>
      </c>
      <c r="G899" s="828" t="s">
        <v>2493</v>
      </c>
      <c r="H899" s="836"/>
      <c r="I899" s="836"/>
      <c r="J899" s="836"/>
      <c r="K899" s="836"/>
      <c r="L899" s="828" t="s">
        <v>2494</v>
      </c>
      <c r="M899" s="830" t="s">
        <v>1219</v>
      </c>
      <c r="N899" s="830">
        <v>325.0</v>
      </c>
      <c r="O899" s="830" t="s">
        <v>2495</v>
      </c>
      <c r="P899" s="965">
        <v>3068.8</v>
      </c>
      <c r="Q899" s="828">
        <v>20.0</v>
      </c>
      <c r="R899" s="828">
        <v>112.56</v>
      </c>
      <c r="S899" s="828">
        <v>5.63</v>
      </c>
      <c r="T899" s="828">
        <v>5.09</v>
      </c>
      <c r="U899" s="1003">
        <v>10.76</v>
      </c>
    </row>
    <row r="900">
      <c r="A900" s="836"/>
      <c r="B900" s="828" t="s">
        <v>1315</v>
      </c>
      <c r="C900" s="828" t="s">
        <v>73</v>
      </c>
      <c r="D900" s="836"/>
      <c r="E900" s="829"/>
      <c r="F900" s="830">
        <v>1.1</v>
      </c>
      <c r="G900" s="828">
        <v>1620.0</v>
      </c>
      <c r="H900" s="828">
        <v>10.0</v>
      </c>
      <c r="I900" s="828">
        <v>120.0</v>
      </c>
      <c r="J900" s="836"/>
      <c r="K900" s="836"/>
      <c r="L900" s="828">
        <v>1750.0</v>
      </c>
      <c r="M900" s="829"/>
      <c r="N900" s="829"/>
      <c r="O900" s="829"/>
      <c r="P900" s="965">
        <v>3069.9</v>
      </c>
      <c r="Q900" s="836"/>
      <c r="R900" s="836"/>
      <c r="S900" s="836"/>
      <c r="T900" s="836"/>
      <c r="U900" s="836"/>
    </row>
    <row r="901">
      <c r="A901" s="827">
        <v>41908.0</v>
      </c>
      <c r="B901" s="828" t="s">
        <v>73</v>
      </c>
      <c r="C901" s="828" t="s">
        <v>565</v>
      </c>
      <c r="D901" s="828" t="s">
        <v>1607</v>
      </c>
      <c r="E901" s="830">
        <v>0.2</v>
      </c>
      <c r="F901" s="829"/>
      <c r="G901" s="836"/>
      <c r="H901" s="836"/>
      <c r="I901" s="836"/>
      <c r="J901" s="836"/>
      <c r="K901" s="836"/>
      <c r="L901" s="836"/>
      <c r="M901" s="830" t="s">
        <v>1222</v>
      </c>
      <c r="N901" s="830">
        <v>325.0</v>
      </c>
      <c r="O901" s="830" t="s">
        <v>2496</v>
      </c>
      <c r="P901" s="965">
        <v>3070.1</v>
      </c>
      <c r="Q901" s="836"/>
      <c r="R901" s="836"/>
      <c r="S901" s="836"/>
      <c r="T901" s="836"/>
      <c r="U901" s="836"/>
    </row>
    <row r="902">
      <c r="A902" s="836"/>
      <c r="B902" s="828" t="s">
        <v>565</v>
      </c>
      <c r="C902" s="828" t="s">
        <v>73</v>
      </c>
      <c r="D902" s="836"/>
      <c r="E902" s="830">
        <v>0.3</v>
      </c>
      <c r="F902" s="829"/>
      <c r="G902" s="836"/>
      <c r="H902" s="836"/>
      <c r="I902" s="836"/>
      <c r="J902" s="836"/>
      <c r="K902" s="836"/>
      <c r="L902" s="836"/>
      <c r="M902" s="829"/>
      <c r="N902" s="829"/>
      <c r="O902" s="829"/>
      <c r="P902" s="965">
        <v>3070.4</v>
      </c>
      <c r="Q902" s="836"/>
      <c r="R902" s="836"/>
      <c r="S902" s="836"/>
      <c r="T902" s="836"/>
      <c r="U902" s="836"/>
    </row>
    <row r="903">
      <c r="A903" s="827">
        <v>41909.0</v>
      </c>
      <c r="B903" s="828" t="s">
        <v>73</v>
      </c>
      <c r="C903" s="828" t="s">
        <v>552</v>
      </c>
      <c r="D903" s="828" t="s">
        <v>1225</v>
      </c>
      <c r="E903" s="829"/>
      <c r="F903" s="830">
        <v>0.6</v>
      </c>
      <c r="G903" s="836"/>
      <c r="H903" s="836"/>
      <c r="I903" s="836"/>
      <c r="J903" s="836"/>
      <c r="K903" s="836"/>
      <c r="L903" s="836"/>
      <c r="M903" s="830" t="s">
        <v>1219</v>
      </c>
      <c r="N903" s="830">
        <v>325.0</v>
      </c>
      <c r="O903" s="830" t="s">
        <v>2497</v>
      </c>
      <c r="P903" s="965">
        <v>3071.0</v>
      </c>
      <c r="Q903" s="836"/>
      <c r="R903" s="836"/>
      <c r="S903" s="836"/>
      <c r="T903" s="836"/>
      <c r="U903" s="836"/>
    </row>
    <row r="904">
      <c r="A904" s="836"/>
      <c r="B904" s="828" t="s">
        <v>552</v>
      </c>
      <c r="C904" s="828" t="s">
        <v>727</v>
      </c>
      <c r="D904" s="828" t="s">
        <v>547</v>
      </c>
      <c r="E904" s="829"/>
      <c r="F904" s="830">
        <v>1.6</v>
      </c>
      <c r="G904" s="828" t="s">
        <v>2427</v>
      </c>
      <c r="H904" s="836"/>
      <c r="I904" s="836"/>
      <c r="J904" s="828">
        <v>7.0</v>
      </c>
      <c r="K904" s="836"/>
      <c r="L904" s="828" t="s">
        <v>2498</v>
      </c>
      <c r="M904" s="829"/>
      <c r="N904" s="829"/>
      <c r="O904" s="829"/>
      <c r="P904" s="965">
        <v>3072.6</v>
      </c>
      <c r="Q904" s="836"/>
      <c r="R904" s="836"/>
      <c r="S904" s="836"/>
      <c r="T904" s="836"/>
      <c r="U904" s="836"/>
    </row>
    <row r="905">
      <c r="A905" s="836"/>
      <c r="B905" s="828" t="s">
        <v>727</v>
      </c>
      <c r="C905" s="828" t="s">
        <v>73</v>
      </c>
      <c r="D905" s="836"/>
      <c r="E905" s="829"/>
      <c r="F905" s="830">
        <v>1.4</v>
      </c>
      <c r="G905" s="828">
        <v>2850.0</v>
      </c>
      <c r="H905" s="836"/>
      <c r="I905" s="836"/>
      <c r="J905" s="836"/>
      <c r="K905" s="836"/>
      <c r="L905" s="828">
        <v>2857.0</v>
      </c>
      <c r="M905" s="829"/>
      <c r="N905" s="829"/>
      <c r="O905" s="829"/>
      <c r="P905" s="965">
        <v>3074.0</v>
      </c>
      <c r="Q905" s="836"/>
      <c r="R905" s="836"/>
      <c r="S905" s="836"/>
      <c r="T905" s="836"/>
      <c r="U905" s="836"/>
    </row>
    <row r="906">
      <c r="A906" s="827">
        <v>41911.0</v>
      </c>
      <c r="B906" s="828" t="s">
        <v>73</v>
      </c>
      <c r="C906" s="828" t="s">
        <v>197</v>
      </c>
      <c r="D906" s="828" t="s">
        <v>1219</v>
      </c>
      <c r="E906" s="830">
        <v>0.3</v>
      </c>
      <c r="F906" s="829"/>
      <c r="G906" s="836"/>
      <c r="H906" s="836"/>
      <c r="I906" s="836"/>
      <c r="J906" s="836"/>
      <c r="K906" s="836"/>
      <c r="L906" s="836"/>
      <c r="M906" s="829"/>
      <c r="N906" s="829"/>
      <c r="O906" s="829"/>
      <c r="P906" s="965">
        <v>3074.3</v>
      </c>
      <c r="Q906" s="836"/>
      <c r="R906" s="836"/>
      <c r="S906" s="836"/>
      <c r="T906" s="836"/>
      <c r="U906" s="836"/>
    </row>
    <row r="907">
      <c r="A907" s="836"/>
      <c r="B907" s="828" t="s">
        <v>197</v>
      </c>
      <c r="C907" s="828" t="s">
        <v>197</v>
      </c>
      <c r="D907" s="828" t="s">
        <v>2499</v>
      </c>
      <c r="E907" s="830">
        <v>1.2</v>
      </c>
      <c r="F907" s="829"/>
      <c r="G907" s="836"/>
      <c r="H907" s="836"/>
      <c r="I907" s="836"/>
      <c r="J907" s="828">
        <v>5.0</v>
      </c>
      <c r="K907" s="836"/>
      <c r="L907" s="836"/>
      <c r="M907" s="829"/>
      <c r="N907" s="829"/>
      <c r="O907" s="829"/>
      <c r="P907" s="965">
        <v>3075.5</v>
      </c>
      <c r="Q907" s="836"/>
      <c r="R907" s="836"/>
      <c r="S907" s="836"/>
      <c r="T907" s="828">
        <v>5.19</v>
      </c>
      <c r="U907" s="836"/>
    </row>
    <row r="908">
      <c r="A908" s="836"/>
      <c r="B908" s="828" t="s">
        <v>197</v>
      </c>
      <c r="C908" s="828" t="s">
        <v>73</v>
      </c>
      <c r="D908" s="836"/>
      <c r="E908" s="830">
        <v>0.1</v>
      </c>
      <c r="F908" s="829"/>
      <c r="G908" s="836"/>
      <c r="H908" s="836"/>
      <c r="I908" s="836"/>
      <c r="J908" s="836"/>
      <c r="K908" s="836"/>
      <c r="L908" s="836"/>
      <c r="M908" s="829"/>
      <c r="N908" s="829"/>
      <c r="O908" s="829"/>
      <c r="P908" s="965">
        <v>3075.6</v>
      </c>
      <c r="Q908" s="836"/>
      <c r="R908" s="836"/>
      <c r="S908" s="836"/>
      <c r="T908" s="836"/>
      <c r="U908" s="836"/>
    </row>
    <row r="909">
      <c r="A909" s="828" t="s">
        <v>1502</v>
      </c>
      <c r="B909" s="836"/>
      <c r="C909" s="836"/>
      <c r="D909" s="828">
        <v>60.8</v>
      </c>
      <c r="E909" s="829"/>
      <c r="F909" s="829"/>
      <c r="G909" s="836"/>
      <c r="H909" s="836"/>
      <c r="I909" s="836"/>
      <c r="J909" s="836"/>
      <c r="K909" s="836"/>
      <c r="L909" s="836"/>
      <c r="M909" s="829"/>
      <c r="N909" s="829"/>
      <c r="O909" s="829"/>
      <c r="P909" s="965">
        <v>3075.6</v>
      </c>
      <c r="Q909" s="836"/>
      <c r="R909" s="836"/>
      <c r="S909" s="836"/>
      <c r="T909" s="836"/>
      <c r="U909" s="836"/>
    </row>
    <row r="910">
      <c r="A910" s="827">
        <v>41913.0</v>
      </c>
      <c r="B910" s="828" t="s">
        <v>73</v>
      </c>
      <c r="C910" s="828" t="s">
        <v>1397</v>
      </c>
      <c r="D910" s="828" t="s">
        <v>1865</v>
      </c>
      <c r="E910" s="829"/>
      <c r="F910" s="830">
        <v>0.3</v>
      </c>
      <c r="G910" s="836"/>
      <c r="H910" s="836"/>
      <c r="I910" s="836"/>
      <c r="J910" s="836"/>
      <c r="K910" s="836"/>
      <c r="L910" s="836"/>
      <c r="M910" s="830" t="s">
        <v>1222</v>
      </c>
      <c r="N910" s="830">
        <v>325.0</v>
      </c>
      <c r="O910" s="830" t="s">
        <v>2500</v>
      </c>
      <c r="P910" s="965">
        <v>3075.9</v>
      </c>
      <c r="Q910" s="836"/>
      <c r="R910" s="836"/>
      <c r="S910" s="836"/>
      <c r="T910" s="836"/>
      <c r="U910" s="836"/>
    </row>
    <row r="911">
      <c r="A911" s="836"/>
      <c r="B911" s="828" t="s">
        <v>1397</v>
      </c>
      <c r="C911" s="828" t="s">
        <v>727</v>
      </c>
      <c r="D911" s="828" t="s">
        <v>547</v>
      </c>
      <c r="E911" s="829"/>
      <c r="F911" s="830">
        <v>1.8</v>
      </c>
      <c r="G911" s="828" t="s">
        <v>2398</v>
      </c>
      <c r="H911" s="836"/>
      <c r="I911" s="836"/>
      <c r="J911" s="836"/>
      <c r="K911" s="836"/>
      <c r="L911" s="828" t="s">
        <v>2501</v>
      </c>
      <c r="M911" s="829"/>
      <c r="N911" s="829"/>
      <c r="O911" s="829"/>
      <c r="P911" s="965">
        <v>3077.7</v>
      </c>
      <c r="Q911" s="836"/>
      <c r="R911" s="836"/>
      <c r="S911" s="836"/>
      <c r="T911" s="836"/>
      <c r="U911" s="836"/>
    </row>
    <row r="912">
      <c r="A912" s="836"/>
      <c r="B912" s="828" t="s">
        <v>727</v>
      </c>
      <c r="C912" s="828" t="s">
        <v>73</v>
      </c>
      <c r="D912" s="836"/>
      <c r="E912" s="829"/>
      <c r="F912" s="830">
        <v>1.4</v>
      </c>
      <c r="G912" s="828">
        <v>2775.0</v>
      </c>
      <c r="H912" s="836"/>
      <c r="I912" s="836"/>
      <c r="J912" s="828">
        <v>47.0</v>
      </c>
      <c r="K912" s="836"/>
      <c r="L912" s="828">
        <v>2822.0</v>
      </c>
      <c r="M912" s="829"/>
      <c r="N912" s="829"/>
      <c r="O912" s="829"/>
      <c r="P912" s="965">
        <v>3079.1</v>
      </c>
      <c r="Q912" s="836"/>
      <c r="R912" s="836"/>
      <c r="S912" s="836"/>
      <c r="T912" s="836"/>
      <c r="U912" s="836"/>
    </row>
    <row r="913">
      <c r="A913" s="827">
        <v>41915.0</v>
      </c>
      <c r="B913" s="828" t="s">
        <v>73</v>
      </c>
      <c r="C913" s="828" t="s">
        <v>805</v>
      </c>
      <c r="D913" s="828" t="s">
        <v>2316</v>
      </c>
      <c r="E913" s="829"/>
      <c r="F913" s="830">
        <v>0.2</v>
      </c>
      <c r="G913" s="828" t="s">
        <v>1506</v>
      </c>
      <c r="H913" s="836"/>
      <c r="I913" s="836"/>
      <c r="J913" s="836"/>
      <c r="K913" s="836"/>
      <c r="L913" s="836"/>
      <c r="M913" s="830" t="s">
        <v>1350</v>
      </c>
      <c r="N913" s="830">
        <v>325.0</v>
      </c>
      <c r="O913" s="830" t="s">
        <v>2502</v>
      </c>
      <c r="P913" s="965">
        <v>3079.3</v>
      </c>
      <c r="Q913" s="836"/>
      <c r="R913" s="836"/>
      <c r="S913" s="836"/>
      <c r="T913" s="836"/>
      <c r="U913" s="836"/>
    </row>
    <row r="914">
      <c r="A914" s="836"/>
      <c r="B914" s="828" t="s">
        <v>805</v>
      </c>
      <c r="C914" s="828" t="s">
        <v>556</v>
      </c>
      <c r="D914" s="828" t="s">
        <v>2503</v>
      </c>
      <c r="E914" s="829"/>
      <c r="F914" s="830">
        <v>1.2</v>
      </c>
      <c r="G914" s="828" t="s">
        <v>2461</v>
      </c>
      <c r="H914" s="836"/>
      <c r="I914" s="836"/>
      <c r="J914" s="836"/>
      <c r="K914" s="836"/>
      <c r="L914" s="828" t="s">
        <v>1518</v>
      </c>
      <c r="M914" s="830" t="s">
        <v>1219</v>
      </c>
      <c r="N914" s="830">
        <v>300.0</v>
      </c>
      <c r="O914" s="830" t="s">
        <v>2504</v>
      </c>
      <c r="P914" s="965">
        <v>3080.5</v>
      </c>
      <c r="Q914" s="836"/>
      <c r="R914" s="836"/>
      <c r="S914" s="836"/>
      <c r="T914" s="836"/>
      <c r="U914" s="836"/>
    </row>
    <row r="915">
      <c r="A915" s="836"/>
      <c r="B915" s="828" t="s">
        <v>556</v>
      </c>
      <c r="C915" s="828" t="s">
        <v>73</v>
      </c>
      <c r="D915" s="836"/>
      <c r="E915" s="829"/>
      <c r="F915" s="830">
        <v>1.4</v>
      </c>
      <c r="G915" s="828">
        <v>2295.0</v>
      </c>
      <c r="H915" s="836"/>
      <c r="I915" s="836"/>
      <c r="J915" s="828">
        <v>60.0</v>
      </c>
      <c r="K915" s="828">
        <v>300.0</v>
      </c>
      <c r="L915" s="828">
        <v>2655.0</v>
      </c>
      <c r="M915" s="829"/>
      <c r="N915" s="829"/>
      <c r="O915" s="829"/>
      <c r="P915" s="965">
        <v>3081.9</v>
      </c>
      <c r="Q915" s="836"/>
      <c r="R915" s="836"/>
      <c r="S915" s="836"/>
      <c r="T915" s="836"/>
      <c r="U915" s="836"/>
    </row>
    <row r="916">
      <c r="A916" s="827">
        <v>41915.0</v>
      </c>
      <c r="B916" s="828" t="s">
        <v>73</v>
      </c>
      <c r="C916" s="828" t="s">
        <v>197</v>
      </c>
      <c r="D916" s="828" t="s">
        <v>1225</v>
      </c>
      <c r="E916" s="829"/>
      <c r="F916" s="830">
        <v>0.2</v>
      </c>
      <c r="G916" s="828" t="s">
        <v>1506</v>
      </c>
      <c r="H916" s="836"/>
      <c r="I916" s="836"/>
      <c r="J916" s="836"/>
      <c r="K916" s="836"/>
      <c r="L916" s="836"/>
      <c r="M916" s="830" t="s">
        <v>1219</v>
      </c>
      <c r="N916" s="830">
        <v>325.0</v>
      </c>
      <c r="O916" s="830" t="s">
        <v>2505</v>
      </c>
      <c r="P916" s="965">
        <v>3082.1</v>
      </c>
      <c r="Q916" s="836"/>
      <c r="R916" s="836"/>
      <c r="S916" s="836"/>
      <c r="T916" s="836"/>
      <c r="U916" s="836"/>
    </row>
    <row r="917">
      <c r="A917" s="836"/>
      <c r="B917" s="828" t="s">
        <v>197</v>
      </c>
      <c r="C917" s="828" t="s">
        <v>652</v>
      </c>
      <c r="D917" s="828" t="s">
        <v>2506</v>
      </c>
      <c r="E917" s="829"/>
      <c r="F917" s="830">
        <v>1.0</v>
      </c>
      <c r="G917" s="828" t="s">
        <v>2507</v>
      </c>
      <c r="H917" s="836"/>
      <c r="I917" s="836"/>
      <c r="J917" s="836"/>
      <c r="K917" s="836"/>
      <c r="L917" s="828" t="s">
        <v>1522</v>
      </c>
      <c r="M917" s="829"/>
      <c r="N917" s="829"/>
      <c r="O917" s="829"/>
      <c r="P917" s="965">
        <v>3083.1</v>
      </c>
      <c r="Q917" s="836"/>
      <c r="R917" s="836"/>
      <c r="S917" s="836"/>
      <c r="T917" s="836"/>
      <c r="U917" s="836"/>
    </row>
    <row r="918">
      <c r="A918" s="836"/>
      <c r="B918" s="828" t="s">
        <v>2508</v>
      </c>
      <c r="C918" s="828" t="s">
        <v>550</v>
      </c>
      <c r="D918" s="836"/>
      <c r="E918" s="829"/>
      <c r="F918" s="830">
        <v>0.4</v>
      </c>
      <c r="G918" s="828">
        <v>1875.0</v>
      </c>
      <c r="H918" s="836"/>
      <c r="I918" s="836"/>
      <c r="J918" s="836"/>
      <c r="K918" s="836"/>
      <c r="L918" s="828">
        <v>1875.0</v>
      </c>
      <c r="M918" s="829"/>
      <c r="N918" s="829"/>
      <c r="O918" s="829"/>
      <c r="P918" s="965">
        <v>3083.5</v>
      </c>
      <c r="Q918" s="836"/>
      <c r="R918" s="836"/>
      <c r="S918" s="836"/>
      <c r="T918" s="836"/>
      <c r="U918" s="836"/>
    </row>
    <row r="919">
      <c r="A919" s="827">
        <v>41915.0</v>
      </c>
      <c r="B919" s="828" t="s">
        <v>550</v>
      </c>
      <c r="C919" s="828" t="s">
        <v>727</v>
      </c>
      <c r="D919" s="828" t="s">
        <v>2227</v>
      </c>
      <c r="E919" s="829"/>
      <c r="F919" s="830">
        <v>1.7</v>
      </c>
      <c r="G919" s="828" t="s">
        <v>2386</v>
      </c>
      <c r="H919" s="828" t="s">
        <v>2509</v>
      </c>
      <c r="I919" s="836"/>
      <c r="J919" s="836"/>
      <c r="K919" s="836"/>
      <c r="L919" s="828" t="s">
        <v>2510</v>
      </c>
      <c r="M919" s="829"/>
      <c r="N919" s="829"/>
      <c r="O919" s="829"/>
      <c r="P919" s="965">
        <v>3085.2</v>
      </c>
      <c r="Q919" s="828">
        <v>20.0</v>
      </c>
      <c r="R919" s="828">
        <v>131.7</v>
      </c>
      <c r="S919" s="836"/>
      <c r="T919" s="828">
        <v>5.19</v>
      </c>
      <c r="U919" s="836"/>
    </row>
    <row r="920">
      <c r="A920" s="836"/>
      <c r="B920" s="828" t="s">
        <v>727</v>
      </c>
      <c r="C920" s="828" t="s">
        <v>73</v>
      </c>
      <c r="D920" s="836"/>
      <c r="E920" s="829"/>
      <c r="F920" s="830">
        <v>1.6</v>
      </c>
      <c r="G920" s="828">
        <v>3300.0</v>
      </c>
      <c r="H920" s="836"/>
      <c r="I920" s="836"/>
      <c r="J920" s="836"/>
      <c r="K920" s="836"/>
      <c r="L920" s="828">
        <v>3300.0</v>
      </c>
      <c r="M920" s="829"/>
      <c r="N920" s="829"/>
      <c r="O920" s="829"/>
      <c r="P920" s="965">
        <v>3086.8</v>
      </c>
      <c r="Q920" s="828">
        <v>30.0</v>
      </c>
      <c r="R920" s="828">
        <v>169.8</v>
      </c>
      <c r="S920" s="828">
        <v>5.66</v>
      </c>
      <c r="T920" s="828">
        <v>5.19</v>
      </c>
      <c r="U920" s="836"/>
    </row>
    <row r="921">
      <c r="A921" s="827">
        <v>41917.0</v>
      </c>
      <c r="B921" s="828" t="s">
        <v>73</v>
      </c>
      <c r="C921" s="828" t="s">
        <v>517</v>
      </c>
      <c r="D921" s="828" t="s">
        <v>1225</v>
      </c>
      <c r="E921" s="830">
        <v>0.2</v>
      </c>
      <c r="F921" s="829"/>
      <c r="G921" s="836"/>
      <c r="H921" s="836"/>
      <c r="I921" s="836"/>
      <c r="J921" s="836"/>
      <c r="K921" s="836"/>
      <c r="L921" s="836"/>
      <c r="M921" s="829"/>
      <c r="N921" s="829"/>
      <c r="O921" s="829"/>
      <c r="P921" s="965">
        <v>3087.0</v>
      </c>
      <c r="Q921" s="836"/>
      <c r="R921" s="836"/>
      <c r="S921" s="836"/>
      <c r="T921" s="836"/>
      <c r="U921" s="836"/>
    </row>
    <row r="922">
      <c r="A922" s="828" t="s">
        <v>1411</v>
      </c>
      <c r="B922" s="836"/>
      <c r="C922" s="836"/>
      <c r="D922" s="836"/>
      <c r="E922" s="829"/>
      <c r="F922" s="829"/>
      <c r="G922" s="836"/>
      <c r="H922" s="836"/>
      <c r="I922" s="836"/>
      <c r="J922" s="836"/>
      <c r="K922" s="836"/>
      <c r="L922" s="836"/>
      <c r="M922" s="829"/>
      <c r="N922" s="829"/>
      <c r="O922" s="829"/>
      <c r="P922" s="965">
        <v>3087.0</v>
      </c>
      <c r="Q922" s="836"/>
      <c r="R922" s="836"/>
      <c r="S922" s="836"/>
      <c r="T922" s="836"/>
      <c r="U922" s="836"/>
    </row>
    <row r="923">
      <c r="A923" s="827">
        <v>41923.0</v>
      </c>
      <c r="B923" s="828" t="s">
        <v>517</v>
      </c>
      <c r="C923" s="828" t="s">
        <v>73</v>
      </c>
      <c r="D923" s="828" t="s">
        <v>1219</v>
      </c>
      <c r="E923" s="830">
        <v>0.3</v>
      </c>
      <c r="F923" s="829"/>
      <c r="G923" s="836"/>
      <c r="H923" s="836"/>
      <c r="I923" s="836"/>
      <c r="J923" s="836"/>
      <c r="K923" s="836"/>
      <c r="L923" s="836"/>
      <c r="M923" s="829"/>
      <c r="N923" s="829"/>
      <c r="O923" s="829"/>
      <c r="P923" s="965">
        <v>3087.3</v>
      </c>
      <c r="Q923" s="836"/>
      <c r="R923" s="836"/>
      <c r="S923" s="836"/>
      <c r="T923" s="836"/>
      <c r="U923" s="836"/>
    </row>
    <row r="924">
      <c r="A924" s="827">
        <v>41924.0</v>
      </c>
      <c r="B924" s="828" t="s">
        <v>73</v>
      </c>
      <c r="C924" s="828" t="s">
        <v>1544</v>
      </c>
      <c r="D924" s="828" t="s">
        <v>1219</v>
      </c>
      <c r="E924" s="829"/>
      <c r="F924" s="830">
        <v>1.5</v>
      </c>
      <c r="G924" s="836"/>
      <c r="H924" s="836"/>
      <c r="I924" s="836"/>
      <c r="J924" s="828" t="s">
        <v>1569</v>
      </c>
      <c r="K924" s="836"/>
      <c r="L924" s="836"/>
      <c r="M924" s="830" t="s">
        <v>1219</v>
      </c>
      <c r="N924" s="830">
        <v>325.0</v>
      </c>
      <c r="O924" s="830" t="s">
        <v>2511</v>
      </c>
      <c r="P924" s="965">
        <v>3088.8</v>
      </c>
      <c r="Q924" s="836"/>
      <c r="R924" s="836"/>
      <c r="S924" s="836"/>
      <c r="T924" s="836"/>
      <c r="U924" s="836"/>
    </row>
    <row r="925">
      <c r="A925" s="836"/>
      <c r="B925" s="828" t="s">
        <v>1544</v>
      </c>
      <c r="C925" s="828" t="s">
        <v>524</v>
      </c>
      <c r="D925" s="828" t="s">
        <v>2512</v>
      </c>
      <c r="E925" s="829"/>
      <c r="F925" s="830">
        <v>1.1</v>
      </c>
      <c r="G925" s="836"/>
      <c r="H925" s="836"/>
      <c r="I925" s="836"/>
      <c r="J925" s="828" t="s">
        <v>2513</v>
      </c>
      <c r="K925" s="836"/>
      <c r="L925" s="828" t="s">
        <v>1546</v>
      </c>
      <c r="M925" s="829"/>
      <c r="N925" s="829"/>
      <c r="O925" s="829"/>
      <c r="P925" s="965">
        <v>3089.9</v>
      </c>
      <c r="Q925" s="836"/>
      <c r="R925" s="836"/>
      <c r="S925" s="836"/>
      <c r="T925" s="836"/>
      <c r="U925" s="836"/>
    </row>
    <row r="926">
      <c r="A926" s="836"/>
      <c r="B926" s="828" t="s">
        <v>524</v>
      </c>
      <c r="C926" s="828" t="s">
        <v>73</v>
      </c>
      <c r="D926" s="836"/>
      <c r="E926" s="829"/>
      <c r="F926" s="830">
        <v>0.3</v>
      </c>
      <c r="G926" s="828">
        <v>1973.5</v>
      </c>
      <c r="H926" s="836"/>
      <c r="I926" s="836"/>
      <c r="J926" s="836"/>
      <c r="K926" s="836"/>
      <c r="L926" s="828">
        <v>1973.5</v>
      </c>
      <c r="M926" s="829"/>
      <c r="N926" s="829"/>
      <c r="O926" s="829"/>
      <c r="P926" s="965">
        <v>3090.2</v>
      </c>
      <c r="Q926" s="836"/>
      <c r="R926" s="836"/>
      <c r="S926" s="836"/>
      <c r="T926" s="836"/>
      <c r="U926" s="836"/>
    </row>
    <row r="927">
      <c r="A927" s="827">
        <v>41925.0</v>
      </c>
      <c r="B927" s="828" t="s">
        <v>73</v>
      </c>
      <c r="C927" s="828" t="s">
        <v>197</v>
      </c>
      <c r="D927" s="828" t="s">
        <v>1222</v>
      </c>
      <c r="E927" s="829"/>
      <c r="F927" s="830">
        <v>0.3</v>
      </c>
      <c r="G927" s="836"/>
      <c r="H927" s="836"/>
      <c r="I927" s="836"/>
      <c r="J927" s="836"/>
      <c r="K927" s="836"/>
      <c r="L927" s="836"/>
      <c r="M927" s="830" t="s">
        <v>1222</v>
      </c>
      <c r="N927" s="830">
        <v>325.0</v>
      </c>
      <c r="O927" s="830" t="s">
        <v>2514</v>
      </c>
      <c r="P927" s="965">
        <v>3090.5</v>
      </c>
      <c r="Q927" s="836"/>
      <c r="R927" s="836"/>
      <c r="S927" s="836"/>
      <c r="T927" s="836"/>
      <c r="U927" s="836"/>
    </row>
    <row r="928">
      <c r="A928" s="836"/>
      <c r="B928" s="828" t="s">
        <v>197</v>
      </c>
      <c r="C928" s="828" t="s">
        <v>630</v>
      </c>
      <c r="D928" s="828" t="s">
        <v>1327</v>
      </c>
      <c r="E928" s="829"/>
      <c r="F928" s="830">
        <v>1.5</v>
      </c>
      <c r="G928" s="836"/>
      <c r="H928" s="836"/>
      <c r="I928" s="836"/>
      <c r="J928" s="836"/>
      <c r="K928" s="836"/>
      <c r="L928" s="836"/>
      <c r="M928" s="829"/>
      <c r="N928" s="829"/>
      <c r="O928" s="829"/>
      <c r="P928" s="965">
        <v>3092.0</v>
      </c>
      <c r="Q928" s="836"/>
      <c r="R928" s="836"/>
      <c r="S928" s="836"/>
      <c r="T928" s="836"/>
      <c r="U928" s="836"/>
    </row>
    <row r="929">
      <c r="A929" s="836"/>
      <c r="B929" s="828" t="s">
        <v>630</v>
      </c>
      <c r="C929" s="828" t="s">
        <v>197</v>
      </c>
      <c r="D929" s="836"/>
      <c r="E929" s="829"/>
      <c r="F929" s="830">
        <v>1.6</v>
      </c>
      <c r="G929" s="828" t="s">
        <v>2427</v>
      </c>
      <c r="H929" s="836"/>
      <c r="I929" s="836"/>
      <c r="J929" s="836"/>
      <c r="K929" s="836"/>
      <c r="L929" s="828" t="s">
        <v>2515</v>
      </c>
      <c r="M929" s="829"/>
      <c r="N929" s="829"/>
      <c r="O929" s="829"/>
      <c r="P929" s="965">
        <v>3093.6</v>
      </c>
      <c r="Q929" s="836"/>
      <c r="R929" s="836"/>
      <c r="S929" s="836"/>
      <c r="T929" s="836"/>
      <c r="U929" s="836"/>
    </row>
    <row r="930">
      <c r="A930" s="836"/>
      <c r="B930" s="828" t="s">
        <v>197</v>
      </c>
      <c r="C930" s="828" t="s">
        <v>73</v>
      </c>
      <c r="D930" s="836"/>
      <c r="E930" s="829"/>
      <c r="F930" s="830">
        <v>0.2</v>
      </c>
      <c r="G930" s="828">
        <v>2850.0</v>
      </c>
      <c r="H930" s="836"/>
      <c r="I930" s="836"/>
      <c r="J930" s="836"/>
      <c r="K930" s="836"/>
      <c r="L930" s="828">
        <v>2850.0</v>
      </c>
      <c r="M930" s="829"/>
      <c r="N930" s="829"/>
      <c r="O930" s="829"/>
      <c r="P930" s="965">
        <v>3093.8</v>
      </c>
      <c r="Q930" s="836"/>
      <c r="R930" s="836"/>
      <c r="S930" s="836"/>
      <c r="T930" s="836"/>
      <c r="U930" s="836"/>
    </row>
    <row r="931">
      <c r="A931" s="827">
        <v>41926.0</v>
      </c>
      <c r="B931" s="828" t="s">
        <v>73</v>
      </c>
      <c r="C931" s="828" t="s">
        <v>1315</v>
      </c>
      <c r="D931" s="828" t="s">
        <v>2516</v>
      </c>
      <c r="E931" s="829"/>
      <c r="F931" s="830">
        <v>1.2</v>
      </c>
      <c r="G931" s="828" t="s">
        <v>2517</v>
      </c>
      <c r="H931" s="836"/>
      <c r="I931" s="836"/>
      <c r="J931" s="836"/>
      <c r="K931" s="836"/>
      <c r="L931" s="828" t="s">
        <v>2518</v>
      </c>
      <c r="M931" s="830" t="s">
        <v>1350</v>
      </c>
      <c r="N931" s="830">
        <v>325.0</v>
      </c>
      <c r="O931" s="830" t="s">
        <v>2519</v>
      </c>
      <c r="P931" s="965">
        <v>3095.0</v>
      </c>
      <c r="Q931" s="836"/>
      <c r="R931" s="836"/>
      <c r="S931" s="836"/>
      <c r="T931" s="836"/>
      <c r="U931" s="836"/>
    </row>
    <row r="932">
      <c r="A932" s="836"/>
      <c r="B932" s="828" t="s">
        <v>1315</v>
      </c>
      <c r="C932" s="828" t="s">
        <v>73</v>
      </c>
      <c r="D932" s="836"/>
      <c r="E932" s="829"/>
      <c r="F932" s="830">
        <v>1.0</v>
      </c>
      <c r="G932" s="828">
        <v>1620.0</v>
      </c>
      <c r="H932" s="828">
        <v>10.0</v>
      </c>
      <c r="I932" s="828">
        <v>120.0</v>
      </c>
      <c r="J932" s="836"/>
      <c r="K932" s="836"/>
      <c r="L932" s="1004">
        <v>1750.0</v>
      </c>
      <c r="M932" s="829"/>
      <c r="N932" s="829"/>
      <c r="O932" s="829"/>
      <c r="P932" s="965">
        <v>3096.0</v>
      </c>
      <c r="Q932" s="828">
        <v>20.0</v>
      </c>
      <c r="R932" s="828">
        <v>112.56</v>
      </c>
      <c r="S932" s="828">
        <v>5.63</v>
      </c>
      <c r="T932" s="828">
        <v>5.19</v>
      </c>
      <c r="U932" s="1003">
        <v>8.76</v>
      </c>
    </row>
    <row r="933">
      <c r="A933" s="827">
        <v>41926.0</v>
      </c>
      <c r="B933" s="828" t="s">
        <v>73</v>
      </c>
      <c r="C933" s="828" t="s">
        <v>197</v>
      </c>
      <c r="D933" s="828" t="s">
        <v>2520</v>
      </c>
      <c r="E933" s="829"/>
      <c r="F933" s="830">
        <v>0.2</v>
      </c>
      <c r="G933" s="836"/>
      <c r="H933" s="836"/>
      <c r="I933" s="836"/>
      <c r="J933" s="836"/>
      <c r="K933" s="836"/>
      <c r="L933" s="836"/>
      <c r="M933" s="830" t="s">
        <v>1219</v>
      </c>
      <c r="N933" s="830">
        <v>325.0</v>
      </c>
      <c r="O933" s="830" t="s">
        <v>2521</v>
      </c>
      <c r="P933" s="965">
        <v>3096.2</v>
      </c>
      <c r="Q933" s="836"/>
      <c r="R933" s="836"/>
      <c r="S933" s="836"/>
      <c r="T933" s="836"/>
      <c r="U933" s="836"/>
    </row>
    <row r="934">
      <c r="A934" s="836"/>
      <c r="B934" s="828" t="s">
        <v>197</v>
      </c>
      <c r="C934" s="828" t="s">
        <v>1384</v>
      </c>
      <c r="D934" s="836"/>
      <c r="E934" s="829"/>
      <c r="F934" s="830">
        <v>2.1</v>
      </c>
      <c r="G934" s="836"/>
      <c r="H934" s="836"/>
      <c r="I934" s="836"/>
      <c r="J934" s="836"/>
      <c r="K934" s="836"/>
      <c r="L934" s="836"/>
      <c r="M934" s="829"/>
      <c r="N934" s="829"/>
      <c r="O934" s="829"/>
      <c r="P934" s="965">
        <v>3098.3</v>
      </c>
      <c r="Q934" s="828">
        <v>30.0</v>
      </c>
      <c r="R934" s="828">
        <v>200.33</v>
      </c>
      <c r="S934" s="836"/>
      <c r="T934" s="836"/>
      <c r="U934" s="836"/>
    </row>
    <row r="935">
      <c r="A935" s="836"/>
      <c r="B935" s="828" t="s">
        <v>1384</v>
      </c>
      <c r="C935" s="828" t="s">
        <v>559</v>
      </c>
      <c r="D935" s="836"/>
      <c r="E935" s="829"/>
      <c r="F935" s="830">
        <v>0.6</v>
      </c>
      <c r="G935" s="836"/>
      <c r="H935" s="836"/>
      <c r="I935" s="836"/>
      <c r="J935" s="836"/>
      <c r="K935" s="836"/>
      <c r="L935" s="836"/>
      <c r="M935" s="829"/>
      <c r="N935" s="829"/>
      <c r="O935" s="829"/>
      <c r="P935" s="965">
        <v>3098.9</v>
      </c>
      <c r="Q935" s="828">
        <v>30.0</v>
      </c>
      <c r="R935" s="828">
        <v>225.54</v>
      </c>
      <c r="S935" s="836"/>
      <c r="T935" s="836"/>
      <c r="U935" s="836"/>
    </row>
    <row r="936">
      <c r="A936" s="836"/>
      <c r="B936" s="828" t="s">
        <v>559</v>
      </c>
      <c r="C936" s="828" t="s">
        <v>197</v>
      </c>
      <c r="D936" s="836"/>
      <c r="E936" s="829"/>
      <c r="F936" s="830">
        <v>1.5</v>
      </c>
      <c r="G936" s="828" t="s">
        <v>2522</v>
      </c>
      <c r="H936" s="836"/>
      <c r="I936" s="836"/>
      <c r="J936" s="836"/>
      <c r="K936" s="836"/>
      <c r="L936" s="828" t="s">
        <v>2523</v>
      </c>
      <c r="M936" s="829"/>
      <c r="N936" s="829"/>
      <c r="O936" s="829"/>
      <c r="P936" s="965">
        <v>3100.4</v>
      </c>
      <c r="Q936" s="828">
        <v>30.0</v>
      </c>
      <c r="R936" s="828">
        <v>200.33</v>
      </c>
      <c r="S936" s="828">
        <v>6.68</v>
      </c>
      <c r="T936" s="828">
        <v>5.19</v>
      </c>
      <c r="U936" s="1003">
        <v>44.63</v>
      </c>
    </row>
    <row r="937">
      <c r="A937" s="836"/>
      <c r="B937" s="828" t="s">
        <v>197</v>
      </c>
      <c r="C937" s="828" t="s">
        <v>73</v>
      </c>
      <c r="D937" s="836"/>
      <c r="E937" s="829"/>
      <c r="F937" s="830">
        <v>0.2</v>
      </c>
      <c r="G937" s="828">
        <v>3600.0</v>
      </c>
      <c r="H937" s="828">
        <v>90.0</v>
      </c>
      <c r="I937" s="836"/>
      <c r="J937" s="828">
        <v>25.0</v>
      </c>
      <c r="K937" s="836"/>
      <c r="L937" s="828">
        <v>3715.0</v>
      </c>
      <c r="M937" s="829"/>
      <c r="N937" s="829"/>
      <c r="O937" s="829"/>
      <c r="P937" s="965">
        <v>3100.6</v>
      </c>
      <c r="Q937" s="828">
        <v>30.0</v>
      </c>
      <c r="R937" s="828">
        <v>200.54</v>
      </c>
      <c r="S937" s="828">
        <v>6.68</v>
      </c>
      <c r="T937" s="828">
        <v>5.19</v>
      </c>
      <c r="U937" s="1003">
        <v>44.84</v>
      </c>
    </row>
    <row r="938">
      <c r="A938" s="827">
        <v>41928.0</v>
      </c>
      <c r="B938" s="828" t="s">
        <v>73</v>
      </c>
      <c r="C938" s="828" t="s">
        <v>1397</v>
      </c>
      <c r="D938" s="828" t="s">
        <v>1225</v>
      </c>
      <c r="E938" s="829"/>
      <c r="F938" s="830">
        <v>0.5</v>
      </c>
      <c r="G938" s="836"/>
      <c r="H938" s="836"/>
      <c r="I938" s="836"/>
      <c r="J938" s="836"/>
      <c r="K938" s="836"/>
      <c r="L938" s="836"/>
      <c r="M938" s="830" t="s">
        <v>1219</v>
      </c>
      <c r="N938" s="830">
        <v>325.0</v>
      </c>
      <c r="O938" s="830" t="s">
        <v>2524</v>
      </c>
      <c r="P938" s="965">
        <v>3101.1</v>
      </c>
      <c r="Q938" s="836"/>
      <c r="R938" s="836"/>
      <c r="S938" s="836"/>
      <c r="T938" s="836"/>
      <c r="U938" s="836"/>
    </row>
    <row r="939">
      <c r="A939" s="836"/>
      <c r="B939" s="828" t="s">
        <v>1397</v>
      </c>
      <c r="C939" s="828" t="s">
        <v>2525</v>
      </c>
      <c r="D939" s="828" t="s">
        <v>2526</v>
      </c>
      <c r="E939" s="829"/>
      <c r="F939" s="830">
        <v>2.0</v>
      </c>
      <c r="G939" s="836"/>
      <c r="H939" s="836"/>
      <c r="I939" s="836"/>
      <c r="J939" s="836"/>
      <c r="K939" s="836"/>
      <c r="L939" s="836"/>
      <c r="M939" s="829"/>
      <c r="N939" s="829"/>
      <c r="O939" s="829"/>
      <c r="P939" s="965">
        <v>3103.1</v>
      </c>
      <c r="Q939" s="828">
        <v>60.0</v>
      </c>
      <c r="R939" s="828">
        <v>413.94</v>
      </c>
      <c r="S939" s="828">
        <v>6.9</v>
      </c>
      <c r="T939" s="828">
        <v>5.19</v>
      </c>
      <c r="U939" s="1003">
        <v>102.54</v>
      </c>
    </row>
    <row r="940">
      <c r="A940" s="836"/>
      <c r="B940" s="828" t="s">
        <v>2525</v>
      </c>
      <c r="C940" s="828" t="s">
        <v>1397</v>
      </c>
      <c r="D940" s="836"/>
      <c r="E940" s="829"/>
      <c r="F940" s="830">
        <v>2.4</v>
      </c>
      <c r="G940" s="836"/>
      <c r="H940" s="836"/>
      <c r="I940" s="836"/>
      <c r="J940" s="828">
        <v>45.0</v>
      </c>
      <c r="K940" s="836"/>
      <c r="L940" s="828" t="s">
        <v>2527</v>
      </c>
      <c r="M940" s="829"/>
      <c r="N940" s="829"/>
      <c r="O940" s="829"/>
      <c r="P940" s="965">
        <v>3105.5</v>
      </c>
      <c r="Q940" s="836"/>
      <c r="R940" s="836"/>
      <c r="S940" s="836"/>
      <c r="T940" s="836"/>
      <c r="U940" s="836"/>
    </row>
    <row r="941">
      <c r="A941" s="836"/>
      <c r="B941" s="828" t="s">
        <v>1397</v>
      </c>
      <c r="C941" s="828" t="s">
        <v>73</v>
      </c>
      <c r="D941" s="836"/>
      <c r="E941" s="829"/>
      <c r="F941" s="830">
        <v>0.5</v>
      </c>
      <c r="G941" s="828">
        <v>4245.0</v>
      </c>
      <c r="H941" s="828">
        <v>100.0</v>
      </c>
      <c r="I941" s="828">
        <v>120.0</v>
      </c>
      <c r="J941" s="828">
        <v>35.0</v>
      </c>
      <c r="K941" s="836"/>
      <c r="L941" s="828">
        <v>4545.0</v>
      </c>
      <c r="M941" s="829"/>
      <c r="N941" s="829"/>
      <c r="O941" s="829"/>
      <c r="P941" s="965">
        <v>3106.0</v>
      </c>
      <c r="Q941" s="836"/>
      <c r="R941" s="836"/>
      <c r="S941" s="836"/>
      <c r="T941" s="836"/>
      <c r="U941" s="836"/>
    </row>
    <row r="942">
      <c r="A942" s="827">
        <v>41929.0</v>
      </c>
      <c r="B942" s="828" t="s">
        <v>73</v>
      </c>
      <c r="C942" s="828" t="s">
        <v>2528</v>
      </c>
      <c r="D942" s="828" t="s">
        <v>1402</v>
      </c>
      <c r="E942" s="829"/>
      <c r="F942" s="830">
        <v>1.9</v>
      </c>
      <c r="G942" s="836"/>
      <c r="H942" s="836"/>
      <c r="I942" s="836"/>
      <c r="J942" s="836"/>
      <c r="K942" s="836"/>
      <c r="L942" s="836"/>
      <c r="M942" s="830" t="s">
        <v>1222</v>
      </c>
      <c r="N942" s="830">
        <v>325.0</v>
      </c>
      <c r="O942" s="830" t="s">
        <v>2529</v>
      </c>
      <c r="P942" s="965">
        <v>3107.9</v>
      </c>
      <c r="Q942" s="836"/>
      <c r="R942" s="836"/>
      <c r="S942" s="836"/>
      <c r="T942" s="836"/>
      <c r="U942" s="836"/>
    </row>
    <row r="943">
      <c r="A943" s="836"/>
      <c r="B943" s="828" t="s">
        <v>630</v>
      </c>
      <c r="C943" s="828" t="s">
        <v>197</v>
      </c>
      <c r="D943" s="836"/>
      <c r="E943" s="829"/>
      <c r="F943" s="830">
        <v>1.3</v>
      </c>
      <c r="G943" s="828" t="s">
        <v>2443</v>
      </c>
      <c r="H943" s="836"/>
      <c r="I943" s="836"/>
      <c r="J943" s="836"/>
      <c r="K943" s="836"/>
      <c r="L943" s="828" t="s">
        <v>2530</v>
      </c>
      <c r="M943" s="829"/>
      <c r="N943" s="829"/>
      <c r="O943" s="829"/>
      <c r="P943" s="965">
        <v>3109.2</v>
      </c>
      <c r="Q943" s="836"/>
      <c r="R943" s="836"/>
      <c r="S943" s="836"/>
      <c r="T943" s="836"/>
      <c r="U943" s="836"/>
    </row>
    <row r="944">
      <c r="A944" s="836"/>
      <c r="B944" s="828" t="s">
        <v>197</v>
      </c>
      <c r="C944" s="828" t="s">
        <v>73</v>
      </c>
      <c r="D944" s="836"/>
      <c r="E944" s="829"/>
      <c r="F944" s="830">
        <v>0.1</v>
      </c>
      <c r="G944" s="828">
        <v>2625.0</v>
      </c>
      <c r="H944" s="836"/>
      <c r="I944" s="836"/>
      <c r="J944" s="836"/>
      <c r="K944" s="836"/>
      <c r="L944" s="828">
        <v>2625.0</v>
      </c>
      <c r="M944" s="829"/>
      <c r="N944" s="829"/>
      <c r="O944" s="829"/>
      <c r="P944" s="965">
        <v>3109.3</v>
      </c>
      <c r="Q944" s="836"/>
      <c r="R944" s="836"/>
      <c r="S944" s="836"/>
      <c r="T944" s="836"/>
      <c r="U944" s="836"/>
    </row>
    <row r="945">
      <c r="A945" s="827">
        <v>41934.0</v>
      </c>
      <c r="B945" s="828" t="s">
        <v>73</v>
      </c>
      <c r="C945" s="828" t="s">
        <v>617</v>
      </c>
      <c r="D945" s="828" t="s">
        <v>1225</v>
      </c>
      <c r="E945" s="829"/>
      <c r="F945" s="830">
        <v>0.3</v>
      </c>
      <c r="G945" s="836"/>
      <c r="H945" s="836"/>
      <c r="I945" s="836"/>
      <c r="J945" s="836"/>
      <c r="K945" s="836"/>
      <c r="L945" s="836"/>
      <c r="M945" s="830" t="s">
        <v>1219</v>
      </c>
      <c r="N945" s="830">
        <v>325.0</v>
      </c>
      <c r="O945" s="830" t="s">
        <v>2531</v>
      </c>
      <c r="P945" s="965">
        <v>3109.6</v>
      </c>
      <c r="Q945" s="836"/>
      <c r="R945" s="836"/>
      <c r="S945" s="836"/>
      <c r="T945" s="836"/>
      <c r="U945" s="836"/>
    </row>
    <row r="946">
      <c r="A946" s="836"/>
      <c r="B946" s="828" t="s">
        <v>617</v>
      </c>
      <c r="C946" s="828" t="s">
        <v>679</v>
      </c>
      <c r="D946" s="828" t="s">
        <v>1552</v>
      </c>
      <c r="E946" s="829"/>
      <c r="F946" s="830">
        <v>0.9</v>
      </c>
      <c r="G946" s="828" t="s">
        <v>2532</v>
      </c>
      <c r="H946" s="836"/>
      <c r="I946" s="836"/>
      <c r="J946" s="828" t="s">
        <v>2533</v>
      </c>
      <c r="K946" s="836"/>
      <c r="L946" s="828" t="s">
        <v>2534</v>
      </c>
      <c r="M946" s="829"/>
      <c r="N946" s="829"/>
      <c r="O946" s="829"/>
      <c r="P946" s="965">
        <v>3110.5</v>
      </c>
      <c r="Q946" s="836"/>
      <c r="R946" s="836"/>
      <c r="S946" s="836"/>
      <c r="T946" s="836"/>
      <c r="U946" s="836"/>
    </row>
    <row r="947">
      <c r="A947" s="836"/>
      <c r="B947" s="828" t="s">
        <v>679</v>
      </c>
      <c r="C947" s="828" t="s">
        <v>73</v>
      </c>
      <c r="D947" s="836"/>
      <c r="E947" s="829"/>
      <c r="F947" s="830">
        <v>0.9</v>
      </c>
      <c r="G947" s="828">
        <v>1260.0</v>
      </c>
      <c r="H947" s="836"/>
      <c r="I947" s="836"/>
      <c r="J947" s="836"/>
      <c r="K947" s="836"/>
      <c r="L947" s="828">
        <v>1260.0</v>
      </c>
      <c r="M947" s="829"/>
      <c r="N947" s="829"/>
      <c r="O947" s="829"/>
      <c r="P947" s="965">
        <v>3111.4</v>
      </c>
      <c r="Q947" s="836"/>
      <c r="R947" s="836"/>
      <c r="S947" s="836"/>
      <c r="T947" s="836"/>
      <c r="U947" s="836"/>
    </row>
    <row r="948">
      <c r="A948" s="827">
        <v>41935.0</v>
      </c>
      <c r="B948" s="828" t="s">
        <v>73</v>
      </c>
      <c r="C948" s="828" t="s">
        <v>552</v>
      </c>
      <c r="D948" s="828" t="s">
        <v>1225</v>
      </c>
      <c r="E948" s="829"/>
      <c r="F948" s="830">
        <v>0.5</v>
      </c>
      <c r="G948" s="836"/>
      <c r="H948" s="836"/>
      <c r="I948" s="836"/>
      <c r="J948" s="836"/>
      <c r="K948" s="836"/>
      <c r="L948" s="836"/>
      <c r="M948" s="830" t="s">
        <v>1219</v>
      </c>
      <c r="N948" s="830">
        <v>325.0</v>
      </c>
      <c r="O948" s="830" t="s">
        <v>2535</v>
      </c>
      <c r="P948" s="965">
        <v>3111.9</v>
      </c>
      <c r="Q948" s="836"/>
      <c r="R948" s="836"/>
      <c r="S948" s="836"/>
      <c r="T948" s="836"/>
      <c r="U948" s="836"/>
    </row>
    <row r="949">
      <c r="A949" s="836"/>
      <c r="B949" s="828" t="s">
        <v>552</v>
      </c>
      <c r="C949" s="828" t="s">
        <v>727</v>
      </c>
      <c r="D949" s="828" t="s">
        <v>547</v>
      </c>
      <c r="E949" s="829"/>
      <c r="F949" s="830">
        <v>1.9</v>
      </c>
      <c r="G949" s="828" t="s">
        <v>2435</v>
      </c>
      <c r="H949" s="836"/>
      <c r="I949" s="836"/>
      <c r="J949" s="828">
        <v>37.0</v>
      </c>
      <c r="K949" s="836"/>
      <c r="L949" s="828" t="s">
        <v>2536</v>
      </c>
      <c r="M949" s="829"/>
      <c r="N949" s="829"/>
      <c r="O949" s="829"/>
      <c r="P949" s="965">
        <v>3113.8</v>
      </c>
      <c r="Q949" s="836"/>
      <c r="R949" s="836"/>
      <c r="S949" s="836"/>
      <c r="T949" s="836"/>
      <c r="U949" s="836"/>
    </row>
    <row r="950">
      <c r="A950" s="836"/>
      <c r="B950" s="828" t="s">
        <v>727</v>
      </c>
      <c r="C950" s="828" t="s">
        <v>73</v>
      </c>
      <c r="D950" s="836"/>
      <c r="E950" s="829"/>
      <c r="F950" s="830">
        <v>1.3</v>
      </c>
      <c r="G950" s="828">
        <v>2925.0</v>
      </c>
      <c r="H950" s="836"/>
      <c r="I950" s="836"/>
      <c r="J950" s="836"/>
      <c r="K950" s="836"/>
      <c r="L950" s="828">
        <v>2962.0</v>
      </c>
      <c r="M950" s="829"/>
      <c r="N950" s="829"/>
      <c r="O950" s="829"/>
      <c r="P950" s="965">
        <v>3115.1</v>
      </c>
      <c r="Q950" s="836"/>
      <c r="R950" s="836"/>
      <c r="S950" s="836"/>
      <c r="T950" s="836"/>
      <c r="U950" s="836"/>
    </row>
    <row r="951">
      <c r="A951" s="827">
        <v>41935.0</v>
      </c>
      <c r="B951" s="828" t="s">
        <v>73</v>
      </c>
      <c r="C951" s="828" t="s">
        <v>2528</v>
      </c>
      <c r="D951" s="828" t="s">
        <v>1402</v>
      </c>
      <c r="E951" s="829"/>
      <c r="F951" s="830">
        <v>1.7</v>
      </c>
      <c r="G951" s="836"/>
      <c r="H951" s="836"/>
      <c r="I951" s="836"/>
      <c r="J951" s="836"/>
      <c r="K951" s="836"/>
      <c r="L951" s="836"/>
      <c r="M951" s="830" t="s">
        <v>1222</v>
      </c>
      <c r="N951" s="830">
        <v>325.0</v>
      </c>
      <c r="O951" s="830" t="s">
        <v>2537</v>
      </c>
      <c r="P951" s="965">
        <v>3116.8</v>
      </c>
      <c r="Q951" s="836"/>
      <c r="R951" s="836"/>
      <c r="S951" s="836"/>
      <c r="T951" s="836"/>
      <c r="U951" s="836"/>
    </row>
    <row r="952">
      <c r="A952" s="836"/>
      <c r="B952" s="828" t="s">
        <v>630</v>
      </c>
      <c r="C952" s="828" t="s">
        <v>197</v>
      </c>
      <c r="D952" s="836"/>
      <c r="E952" s="829"/>
      <c r="F952" s="830">
        <v>1.3</v>
      </c>
      <c r="G952" s="828" t="s">
        <v>2380</v>
      </c>
      <c r="H952" s="836"/>
      <c r="I952" s="836"/>
      <c r="J952" s="836"/>
      <c r="K952" s="836"/>
      <c r="L952" s="828" t="s">
        <v>2538</v>
      </c>
      <c r="M952" s="829"/>
      <c r="N952" s="829"/>
      <c r="O952" s="829"/>
      <c r="P952" s="965">
        <v>3118.1</v>
      </c>
      <c r="Q952" s="836"/>
      <c r="R952" s="836"/>
      <c r="S952" s="836"/>
      <c r="T952" s="836"/>
      <c r="U952" s="836"/>
    </row>
    <row r="953">
      <c r="A953" s="836"/>
      <c r="B953" s="828" t="s">
        <v>197</v>
      </c>
      <c r="C953" s="828" t="s">
        <v>73</v>
      </c>
      <c r="D953" s="836"/>
      <c r="E953" s="829"/>
      <c r="F953" s="830">
        <v>0.2</v>
      </c>
      <c r="G953" s="828">
        <v>2550.0</v>
      </c>
      <c r="H953" s="836"/>
      <c r="I953" s="836"/>
      <c r="J953" s="836"/>
      <c r="K953" s="836"/>
      <c r="L953" s="828">
        <v>2550.0</v>
      </c>
      <c r="M953" s="829"/>
      <c r="N953" s="829"/>
      <c r="O953" s="829"/>
      <c r="P953" s="965">
        <v>3118.3</v>
      </c>
      <c r="Q953" s="836"/>
      <c r="R953" s="836"/>
      <c r="S953" s="836"/>
      <c r="T953" s="836"/>
      <c r="U953" s="836"/>
    </row>
    <row r="954">
      <c r="A954" s="827">
        <v>41936.0</v>
      </c>
      <c r="B954" s="828" t="s">
        <v>73</v>
      </c>
      <c r="C954" s="828" t="s">
        <v>197</v>
      </c>
      <c r="D954" s="828" t="s">
        <v>1219</v>
      </c>
      <c r="E954" s="829"/>
      <c r="F954" s="830">
        <v>0.2</v>
      </c>
      <c r="G954" s="836"/>
      <c r="H954" s="836"/>
      <c r="I954" s="836"/>
      <c r="J954" s="836"/>
      <c r="K954" s="836"/>
      <c r="L954" s="836"/>
      <c r="M954" s="830" t="s">
        <v>1219</v>
      </c>
      <c r="N954" s="830">
        <v>325.0</v>
      </c>
      <c r="O954" s="830" t="s">
        <v>2539</v>
      </c>
      <c r="P954" s="965">
        <v>3118.5</v>
      </c>
      <c r="Q954" s="836"/>
      <c r="R954" s="836"/>
      <c r="S954" s="836"/>
      <c r="T954" s="836"/>
      <c r="U954" s="836"/>
    </row>
    <row r="955">
      <c r="A955" s="836"/>
      <c r="B955" s="828" t="s">
        <v>197</v>
      </c>
      <c r="C955" s="828" t="s">
        <v>621</v>
      </c>
      <c r="D955" s="828" t="s">
        <v>2540</v>
      </c>
      <c r="E955" s="829"/>
      <c r="F955" s="830">
        <v>1.0</v>
      </c>
      <c r="G955" s="836"/>
      <c r="H955" s="836"/>
      <c r="I955" s="836"/>
      <c r="J955" s="836"/>
      <c r="K955" s="836"/>
      <c r="L955" s="828" t="s">
        <v>2541</v>
      </c>
      <c r="M955" s="829"/>
      <c r="N955" s="829"/>
      <c r="O955" s="829"/>
      <c r="P955" s="965">
        <v>3119.5</v>
      </c>
      <c r="Q955" s="836"/>
      <c r="R955" s="836"/>
      <c r="S955" s="836"/>
      <c r="T955" s="836"/>
      <c r="U955" s="836"/>
    </row>
    <row r="956">
      <c r="A956" s="836"/>
      <c r="B956" s="828" t="s">
        <v>621</v>
      </c>
      <c r="C956" s="828" t="s">
        <v>73</v>
      </c>
      <c r="D956" s="836"/>
      <c r="E956" s="829"/>
      <c r="F956" s="830">
        <v>0.9</v>
      </c>
      <c r="G956" s="828">
        <v>1920.0</v>
      </c>
      <c r="H956" s="836"/>
      <c r="I956" s="836"/>
      <c r="J956" s="836"/>
      <c r="K956" s="836"/>
      <c r="L956" s="828">
        <v>1920.0</v>
      </c>
      <c r="M956" s="829"/>
      <c r="N956" s="829"/>
      <c r="O956" s="829"/>
      <c r="P956" s="965">
        <v>3120.4</v>
      </c>
      <c r="Q956" s="836"/>
      <c r="R956" s="836"/>
      <c r="S956" s="836"/>
      <c r="T956" s="836"/>
      <c r="U956" s="836"/>
    </row>
    <row r="957">
      <c r="A957" s="827">
        <v>41936.0</v>
      </c>
      <c r="B957" s="828" t="s">
        <v>73</v>
      </c>
      <c r="C957" s="828" t="s">
        <v>524</v>
      </c>
      <c r="D957" s="828" t="s">
        <v>2542</v>
      </c>
      <c r="E957" s="829"/>
      <c r="F957" s="830">
        <v>0.2</v>
      </c>
      <c r="G957" s="836"/>
      <c r="H957" s="836"/>
      <c r="I957" s="836"/>
      <c r="J957" s="836"/>
      <c r="K957" s="836"/>
      <c r="L957" s="836"/>
      <c r="M957" s="830" t="s">
        <v>1222</v>
      </c>
      <c r="N957" s="830">
        <v>325.0</v>
      </c>
      <c r="O957" s="830" t="s">
        <v>2543</v>
      </c>
      <c r="P957" s="965">
        <v>3120.6</v>
      </c>
      <c r="Q957" s="836"/>
      <c r="R957" s="836"/>
      <c r="S957" s="836"/>
      <c r="T957" s="836"/>
      <c r="U957" s="836"/>
    </row>
    <row r="958">
      <c r="A958" s="836"/>
      <c r="B958" s="828" t="s">
        <v>524</v>
      </c>
      <c r="C958" s="828" t="s">
        <v>727</v>
      </c>
      <c r="D958" s="828" t="s">
        <v>547</v>
      </c>
      <c r="E958" s="829"/>
      <c r="F958" s="830">
        <v>1.5</v>
      </c>
      <c r="G958" s="828" t="s">
        <v>2395</v>
      </c>
      <c r="H958" s="836"/>
      <c r="I958" s="836"/>
      <c r="J958" s="836"/>
      <c r="K958" s="836"/>
      <c r="L958" s="828" t="s">
        <v>2544</v>
      </c>
      <c r="M958" s="829"/>
      <c r="N958" s="829"/>
      <c r="O958" s="829"/>
      <c r="P958" s="965">
        <v>3122.1</v>
      </c>
      <c r="Q958" s="836"/>
      <c r="R958" s="836"/>
      <c r="S958" s="836"/>
      <c r="T958" s="836"/>
      <c r="U958" s="836"/>
    </row>
    <row r="959">
      <c r="A959" s="836"/>
      <c r="B959" s="828" t="s">
        <v>727</v>
      </c>
      <c r="C959" s="828" t="s">
        <v>630</v>
      </c>
      <c r="D959" s="836"/>
      <c r="E959" s="829"/>
      <c r="F959" s="830">
        <v>1.4</v>
      </c>
      <c r="G959" s="828">
        <v>2475.0</v>
      </c>
      <c r="H959" s="836"/>
      <c r="I959" s="836"/>
      <c r="J959" s="828">
        <v>7.0</v>
      </c>
      <c r="K959" s="836"/>
      <c r="L959" s="828">
        <v>2482.0</v>
      </c>
      <c r="M959" s="829"/>
      <c r="N959" s="829"/>
      <c r="O959" s="829"/>
      <c r="P959" s="965">
        <v>3123.5</v>
      </c>
      <c r="Q959" s="836"/>
      <c r="R959" s="836"/>
      <c r="S959" s="836"/>
      <c r="T959" s="836"/>
      <c r="U959" s="836"/>
    </row>
    <row r="960">
      <c r="A960" s="827">
        <v>41936.0</v>
      </c>
      <c r="B960" s="828" t="s">
        <v>630</v>
      </c>
      <c r="C960" s="828" t="s">
        <v>197</v>
      </c>
      <c r="D960" s="828" t="s">
        <v>1327</v>
      </c>
      <c r="E960" s="829"/>
      <c r="F960" s="830">
        <v>1.3</v>
      </c>
      <c r="G960" s="828" t="s">
        <v>2380</v>
      </c>
      <c r="H960" s="836"/>
      <c r="I960" s="836"/>
      <c r="J960" s="836"/>
      <c r="K960" s="836"/>
      <c r="L960" s="828" t="s">
        <v>2545</v>
      </c>
      <c r="M960" s="830" t="s">
        <v>1222</v>
      </c>
      <c r="N960" s="830">
        <v>500.0</v>
      </c>
      <c r="O960" s="830" t="s">
        <v>2546</v>
      </c>
      <c r="P960" s="965">
        <v>3124.8</v>
      </c>
      <c r="Q960" s="836"/>
      <c r="R960" s="836"/>
      <c r="S960" s="836"/>
      <c r="T960" s="836"/>
      <c r="U960" s="836"/>
    </row>
    <row r="961">
      <c r="A961" s="836"/>
      <c r="B961" s="828" t="s">
        <v>197</v>
      </c>
      <c r="C961" s="828" t="s">
        <v>73</v>
      </c>
      <c r="D961" s="836"/>
      <c r="E961" s="829"/>
      <c r="F961" s="830">
        <v>0.2</v>
      </c>
      <c r="G961" s="828">
        <v>2550.0</v>
      </c>
      <c r="H961" s="836"/>
      <c r="I961" s="836"/>
      <c r="J961" s="836"/>
      <c r="K961" s="836"/>
      <c r="L961" s="828">
        <v>2550.0</v>
      </c>
      <c r="M961" s="829"/>
      <c r="N961" s="829"/>
      <c r="O961" s="829"/>
      <c r="P961" s="965">
        <v>3125.0</v>
      </c>
      <c r="Q961" s="836"/>
      <c r="R961" s="836"/>
      <c r="S961" s="836"/>
      <c r="T961" s="836"/>
      <c r="U961" s="836"/>
    </row>
    <row r="962">
      <c r="A962" s="827">
        <v>41940.0</v>
      </c>
      <c r="B962" s="828" t="s">
        <v>73</v>
      </c>
      <c r="C962" s="828" t="s">
        <v>808</v>
      </c>
      <c r="D962" s="828" t="s">
        <v>1225</v>
      </c>
      <c r="E962" s="829"/>
      <c r="F962" s="830">
        <v>1.0</v>
      </c>
      <c r="G962" s="836"/>
      <c r="H962" s="836"/>
      <c r="I962" s="836"/>
      <c r="J962" s="836"/>
      <c r="K962" s="836"/>
      <c r="L962" s="836"/>
      <c r="M962" s="830" t="s">
        <v>1219</v>
      </c>
      <c r="N962" s="830">
        <v>650.0</v>
      </c>
      <c r="O962" s="830" t="s">
        <v>2547</v>
      </c>
      <c r="P962" s="965">
        <v>3126.0</v>
      </c>
      <c r="Q962" s="828">
        <v>20.0</v>
      </c>
      <c r="R962" s="828">
        <v>126.65</v>
      </c>
      <c r="S962" s="828">
        <v>6.33</v>
      </c>
      <c r="T962" s="828">
        <v>5.19</v>
      </c>
      <c r="U962" s="1003">
        <v>22.85</v>
      </c>
    </row>
    <row r="963">
      <c r="A963" s="836"/>
      <c r="B963" s="828" t="s">
        <v>808</v>
      </c>
      <c r="C963" s="828" t="s">
        <v>2548</v>
      </c>
      <c r="D963" s="828" t="s">
        <v>2549</v>
      </c>
      <c r="E963" s="829"/>
      <c r="F963" s="830">
        <v>2.7</v>
      </c>
      <c r="G963" s="836"/>
      <c r="H963" s="836"/>
      <c r="I963" s="836"/>
      <c r="J963" s="836"/>
      <c r="K963" s="836"/>
      <c r="L963" s="836"/>
      <c r="M963" s="829"/>
      <c r="N963" s="829"/>
      <c r="O963" s="829"/>
      <c r="P963" s="965">
        <v>3128.7</v>
      </c>
      <c r="Q963" s="828">
        <v>70.0</v>
      </c>
      <c r="R963" s="828">
        <v>454.99</v>
      </c>
      <c r="S963" s="828">
        <v>6.5</v>
      </c>
      <c r="T963" s="828">
        <v>5.19</v>
      </c>
      <c r="U963" s="1003">
        <v>91.69</v>
      </c>
    </row>
    <row r="964">
      <c r="A964" s="827">
        <v>41941.0</v>
      </c>
      <c r="B964" s="828" t="s">
        <v>2548</v>
      </c>
      <c r="C964" s="828" t="s">
        <v>808</v>
      </c>
      <c r="D964" s="836"/>
      <c r="E964" s="829"/>
      <c r="F964" s="830">
        <v>2.3</v>
      </c>
      <c r="G964" s="836"/>
      <c r="H964" s="836"/>
      <c r="I964" s="828">
        <v>300.0</v>
      </c>
      <c r="J964" s="836"/>
      <c r="K964" s="836"/>
      <c r="L964" s="828" t="s">
        <v>2550</v>
      </c>
      <c r="M964" s="829"/>
      <c r="N964" s="829"/>
      <c r="O964" s="829"/>
      <c r="P964" s="965">
        <v>3131.0</v>
      </c>
      <c r="Q964" s="828">
        <v>20.0</v>
      </c>
      <c r="R964" s="828">
        <v>127.27</v>
      </c>
      <c r="S964" s="828">
        <v>6.36</v>
      </c>
      <c r="T964" s="828">
        <v>5.19</v>
      </c>
      <c r="U964" s="1003">
        <v>23.47</v>
      </c>
    </row>
    <row r="965">
      <c r="A965" s="836"/>
      <c r="B965" s="828" t="s">
        <v>808</v>
      </c>
      <c r="C965" s="828" t="s">
        <v>73</v>
      </c>
      <c r="D965" s="836"/>
      <c r="E965" s="829"/>
      <c r="F965" s="830">
        <v>0.7</v>
      </c>
      <c r="G965" s="828">
        <v>5210.0</v>
      </c>
      <c r="H965" s="828">
        <v>140.0</v>
      </c>
      <c r="I965" s="828">
        <v>250.0</v>
      </c>
      <c r="J965" s="836"/>
      <c r="K965" s="828">
        <v>5900.0</v>
      </c>
      <c r="L965" s="836"/>
      <c r="M965" s="829"/>
      <c r="N965" s="829"/>
      <c r="O965" s="829"/>
      <c r="P965" s="965">
        <v>3131.7</v>
      </c>
      <c r="Q965" s="836"/>
      <c r="R965" s="836"/>
      <c r="S965" s="836"/>
      <c r="T965" s="836"/>
      <c r="U965" s="836"/>
    </row>
    <row r="966">
      <c r="A966" s="827">
        <v>41942.0</v>
      </c>
      <c r="B966" s="828" t="s">
        <v>73</v>
      </c>
      <c r="C966" s="828" t="s">
        <v>1315</v>
      </c>
      <c r="D966" s="828" t="s">
        <v>1488</v>
      </c>
      <c r="E966" s="829"/>
      <c r="F966" s="830">
        <v>0.9</v>
      </c>
      <c r="G966" s="828" t="s">
        <v>2551</v>
      </c>
      <c r="H966" s="836"/>
      <c r="I966" s="836"/>
      <c r="J966" s="836"/>
      <c r="K966" s="836"/>
      <c r="L966" s="828" t="s">
        <v>2552</v>
      </c>
      <c r="M966" s="830" t="s">
        <v>1219</v>
      </c>
      <c r="N966" s="830">
        <v>325.0</v>
      </c>
      <c r="O966" s="830" t="s">
        <v>2553</v>
      </c>
      <c r="P966" s="965">
        <v>3132.6</v>
      </c>
      <c r="Q966" s="828">
        <v>20.0</v>
      </c>
      <c r="R966" s="828">
        <v>107.0</v>
      </c>
      <c r="S966" s="828">
        <v>5.35</v>
      </c>
      <c r="T966" s="828">
        <v>4.89</v>
      </c>
      <c r="U966" s="1005">
        <v>9.2</v>
      </c>
    </row>
    <row r="967">
      <c r="A967" s="836"/>
      <c r="B967" s="828" t="s">
        <v>1315</v>
      </c>
      <c r="C967" s="828" t="s">
        <v>73</v>
      </c>
      <c r="D967" s="836"/>
      <c r="E967" s="829"/>
      <c r="F967" s="830">
        <v>0.9</v>
      </c>
      <c r="G967" s="828">
        <v>1620.0</v>
      </c>
      <c r="H967" s="828">
        <v>10.0</v>
      </c>
      <c r="I967" s="828">
        <v>120.0</v>
      </c>
      <c r="J967" s="836"/>
      <c r="K967" s="836"/>
      <c r="L967" s="828">
        <v>1750.0</v>
      </c>
      <c r="M967" s="829"/>
      <c r="N967" s="829"/>
      <c r="O967" s="829"/>
      <c r="P967" s="965">
        <v>3133.5</v>
      </c>
      <c r="Q967" s="836"/>
      <c r="R967" s="836"/>
      <c r="S967" s="836"/>
      <c r="T967" s="836"/>
      <c r="U967" s="836"/>
    </row>
    <row r="968">
      <c r="A968" s="827">
        <v>41942.0</v>
      </c>
      <c r="B968" s="828" t="s">
        <v>73</v>
      </c>
      <c r="C968" s="828" t="s">
        <v>630</v>
      </c>
      <c r="D968" s="828" t="s">
        <v>1402</v>
      </c>
      <c r="E968" s="829"/>
      <c r="F968" s="830">
        <v>1.5</v>
      </c>
      <c r="G968" s="836"/>
      <c r="H968" s="836"/>
      <c r="I968" s="836"/>
      <c r="J968" s="836"/>
      <c r="K968" s="836"/>
      <c r="L968" s="836"/>
      <c r="M968" s="830" t="s">
        <v>1222</v>
      </c>
      <c r="N968" s="830">
        <v>325.0</v>
      </c>
      <c r="O968" s="830" t="s">
        <v>2554</v>
      </c>
      <c r="P968" s="965">
        <v>3135.0</v>
      </c>
      <c r="Q968" s="836"/>
      <c r="R968" s="836"/>
      <c r="S968" s="836"/>
      <c r="T968" s="836"/>
      <c r="U968" s="836"/>
    </row>
    <row r="969">
      <c r="A969" s="836"/>
      <c r="B969" s="828" t="s">
        <v>630</v>
      </c>
      <c r="C969" s="828" t="s">
        <v>197</v>
      </c>
      <c r="D969" s="836"/>
      <c r="E969" s="829"/>
      <c r="F969" s="830">
        <v>1.2</v>
      </c>
      <c r="G969" s="828" t="s">
        <v>2443</v>
      </c>
      <c r="H969" s="828" t="s">
        <v>2555</v>
      </c>
      <c r="I969" s="836"/>
      <c r="J969" s="836"/>
      <c r="K969" s="836"/>
      <c r="L969" s="828" t="s">
        <v>2556</v>
      </c>
      <c r="M969" s="829"/>
      <c r="N969" s="829"/>
      <c r="O969" s="829"/>
      <c r="P969" s="965">
        <v>3136.2</v>
      </c>
      <c r="Q969" s="836"/>
      <c r="R969" s="836"/>
      <c r="S969" s="836"/>
      <c r="T969" s="836"/>
      <c r="U969" s="836"/>
    </row>
    <row r="970">
      <c r="A970" s="836"/>
      <c r="B970" s="828" t="s">
        <v>197</v>
      </c>
      <c r="C970" s="828" t="s">
        <v>517</v>
      </c>
      <c r="D970" s="836"/>
      <c r="E970" s="829"/>
      <c r="F970" s="830">
        <v>0.2</v>
      </c>
      <c r="G970" s="828">
        <v>2625.0</v>
      </c>
      <c r="H970" s="836"/>
      <c r="I970" s="836"/>
      <c r="J970" s="836"/>
      <c r="K970" s="836"/>
      <c r="L970" s="828">
        <v>2625.0</v>
      </c>
      <c r="M970" s="829"/>
      <c r="N970" s="829"/>
      <c r="O970" s="829"/>
      <c r="P970" s="965">
        <v>3136.4</v>
      </c>
      <c r="Q970" s="836"/>
      <c r="R970" s="836"/>
      <c r="S970" s="836"/>
      <c r="T970" s="836"/>
      <c r="U970" s="836"/>
    </row>
    <row r="971">
      <c r="A971" s="828" t="s">
        <v>1411</v>
      </c>
      <c r="B971" s="836"/>
      <c r="C971" s="836"/>
      <c r="D971" s="836"/>
      <c r="E971" s="829"/>
      <c r="F971" s="829"/>
      <c r="G971" s="836"/>
      <c r="H971" s="836"/>
      <c r="I971" s="836"/>
      <c r="J971" s="836"/>
      <c r="K971" s="836"/>
      <c r="L971" s="836"/>
      <c r="M971" s="829"/>
      <c r="N971" s="829"/>
      <c r="O971" s="829"/>
      <c r="P971" s="965">
        <v>3136.4</v>
      </c>
      <c r="Q971" s="836"/>
      <c r="R971" s="836"/>
      <c r="S971" s="836"/>
      <c r="T971" s="836"/>
      <c r="U971" s="836"/>
    </row>
    <row r="972">
      <c r="A972" s="828" t="s">
        <v>1573</v>
      </c>
      <c r="B972" s="836"/>
      <c r="C972" s="836"/>
      <c r="D972" s="836"/>
      <c r="E972" s="829"/>
      <c r="F972" s="829"/>
      <c r="G972" s="836"/>
      <c r="H972" s="836"/>
      <c r="I972" s="836"/>
      <c r="J972" s="836"/>
      <c r="K972" s="836"/>
      <c r="L972" s="836"/>
      <c r="M972" s="830" t="s">
        <v>1350</v>
      </c>
      <c r="N972" s="830">
        <v>325.0</v>
      </c>
      <c r="O972" s="830" t="s">
        <v>2557</v>
      </c>
      <c r="P972" s="965">
        <v>3136.4</v>
      </c>
      <c r="Q972" s="836"/>
      <c r="R972" s="836"/>
      <c r="S972" s="836"/>
      <c r="T972" s="836"/>
      <c r="U972" s="836"/>
    </row>
    <row r="973">
      <c r="A973" s="827">
        <v>41950.0</v>
      </c>
      <c r="B973" s="828" t="s">
        <v>517</v>
      </c>
      <c r="C973" s="828" t="s">
        <v>805</v>
      </c>
      <c r="D973" s="828" t="s">
        <v>2558</v>
      </c>
      <c r="E973" s="829"/>
      <c r="F973" s="830">
        <v>0.2</v>
      </c>
      <c r="G973" s="836"/>
      <c r="H973" s="836"/>
      <c r="I973" s="836"/>
      <c r="J973" s="836"/>
      <c r="K973" s="836"/>
      <c r="L973" s="836"/>
      <c r="M973" s="830" t="s">
        <v>1850</v>
      </c>
      <c r="N973" s="830" t="s">
        <v>736</v>
      </c>
      <c r="O973" s="829"/>
      <c r="P973" s="965">
        <v>3136.6</v>
      </c>
      <c r="Q973" s="828">
        <v>100.0</v>
      </c>
      <c r="R973" s="828">
        <v>571.38</v>
      </c>
      <c r="S973" s="828">
        <v>5.71</v>
      </c>
      <c r="T973" s="828">
        <v>4.89</v>
      </c>
      <c r="U973" s="1003">
        <v>82.38</v>
      </c>
    </row>
    <row r="974">
      <c r="A974" s="836"/>
      <c r="B974" s="828" t="s">
        <v>805</v>
      </c>
      <c r="C974" s="828" t="s">
        <v>556</v>
      </c>
      <c r="D974" s="828" t="s">
        <v>2559</v>
      </c>
      <c r="E974" s="829"/>
      <c r="F974" s="830">
        <v>1.0</v>
      </c>
      <c r="G974" s="828" t="s">
        <v>2560</v>
      </c>
      <c r="H974" s="836"/>
      <c r="I974" s="836"/>
      <c r="J974" s="828">
        <v>60.0</v>
      </c>
      <c r="K974" s="836"/>
      <c r="L974" s="828" t="s">
        <v>2561</v>
      </c>
      <c r="M974" s="829"/>
      <c r="N974" s="829"/>
      <c r="O974" s="829"/>
      <c r="P974" s="965">
        <v>3137.6</v>
      </c>
      <c r="Q974" s="836"/>
      <c r="R974" s="836"/>
      <c r="S974" s="836"/>
      <c r="T974" s="836"/>
      <c r="U974" s="836"/>
    </row>
    <row r="975">
      <c r="A975" s="836"/>
      <c r="B975" s="828" t="s">
        <v>556</v>
      </c>
      <c r="C975" s="828" t="s">
        <v>2562</v>
      </c>
      <c r="D975" s="828" t="s">
        <v>2563</v>
      </c>
      <c r="E975" s="829"/>
      <c r="F975" s="830">
        <v>1.4</v>
      </c>
      <c r="G975" s="828">
        <v>2175.0</v>
      </c>
      <c r="H975" s="836"/>
      <c r="I975" s="836"/>
      <c r="J975" s="836"/>
      <c r="K975" s="836"/>
      <c r="L975" s="828">
        <v>2235.0</v>
      </c>
      <c r="M975" s="829"/>
      <c r="N975" s="829"/>
      <c r="O975" s="829"/>
      <c r="P975" s="965">
        <v>3139.0</v>
      </c>
      <c r="Q975" s="836"/>
      <c r="R975" s="836"/>
      <c r="S975" s="836"/>
      <c r="T975" s="836"/>
      <c r="U975" s="836"/>
    </row>
    <row r="976">
      <c r="A976" s="827">
        <v>41952.0</v>
      </c>
      <c r="B976" s="828" t="s">
        <v>73</v>
      </c>
      <c r="C976" s="828" t="s">
        <v>556</v>
      </c>
      <c r="D976" s="828" t="s">
        <v>2564</v>
      </c>
      <c r="E976" s="829"/>
      <c r="F976" s="830">
        <v>1.1</v>
      </c>
      <c r="G976" s="836"/>
      <c r="H976" s="836"/>
      <c r="I976" s="836"/>
      <c r="J976" s="836"/>
      <c r="K976" s="836"/>
      <c r="L976" s="836"/>
      <c r="M976" s="830" t="s">
        <v>1219</v>
      </c>
      <c r="N976" s="830">
        <v>325.0</v>
      </c>
      <c r="O976" s="830" t="s">
        <v>2565</v>
      </c>
      <c r="P976" s="965">
        <v>3140.1</v>
      </c>
      <c r="Q976" s="836"/>
      <c r="R976" s="836"/>
      <c r="S976" s="836"/>
      <c r="T976" s="836"/>
      <c r="U976" s="836"/>
    </row>
    <row r="977">
      <c r="A977" s="836"/>
      <c r="B977" s="828" t="s">
        <v>556</v>
      </c>
      <c r="C977" s="828" t="s">
        <v>805</v>
      </c>
      <c r="D977" s="828" t="s">
        <v>2559</v>
      </c>
      <c r="E977" s="829"/>
      <c r="F977" s="830">
        <v>1.1</v>
      </c>
      <c r="G977" s="828" t="s">
        <v>2566</v>
      </c>
      <c r="H977" s="836"/>
      <c r="I977" s="836"/>
      <c r="J977" s="836"/>
      <c r="K977" s="836"/>
      <c r="L977" s="828" t="s">
        <v>2561</v>
      </c>
      <c r="M977" s="830" t="s">
        <v>1850</v>
      </c>
      <c r="N977" s="830" t="s">
        <v>736</v>
      </c>
      <c r="O977" s="829"/>
      <c r="P977" s="965">
        <v>3141.2</v>
      </c>
      <c r="Q977" s="836"/>
      <c r="R977" s="836"/>
      <c r="S977" s="836"/>
      <c r="T977" s="836"/>
      <c r="U977" s="836"/>
    </row>
    <row r="978">
      <c r="A978" s="836"/>
      <c r="B978" s="828" t="s">
        <v>805</v>
      </c>
      <c r="C978" s="828" t="s">
        <v>73</v>
      </c>
      <c r="D978" s="836"/>
      <c r="E978" s="829"/>
      <c r="F978" s="830">
        <v>0.2</v>
      </c>
      <c r="G978" s="828">
        <v>2100.0</v>
      </c>
      <c r="H978" s="836"/>
      <c r="I978" s="836"/>
      <c r="J978" s="828">
        <v>30.0</v>
      </c>
      <c r="K978" s="836"/>
      <c r="L978" s="828">
        <v>2130.0</v>
      </c>
      <c r="M978" s="829"/>
      <c r="N978" s="829"/>
      <c r="O978" s="829"/>
      <c r="P978" s="965">
        <v>3141.4</v>
      </c>
      <c r="Q978" s="836"/>
      <c r="R978" s="836"/>
      <c r="S978" s="836"/>
      <c r="T978" s="836"/>
      <c r="U978" s="836"/>
    </row>
    <row r="979">
      <c r="A979" s="827">
        <v>41952.0</v>
      </c>
      <c r="B979" s="828" t="s">
        <v>73</v>
      </c>
      <c r="C979" s="828" t="s">
        <v>524</v>
      </c>
      <c r="D979" s="828" t="s">
        <v>1225</v>
      </c>
      <c r="E979" s="829"/>
      <c r="F979" s="830">
        <v>0.3</v>
      </c>
      <c r="G979" s="836"/>
      <c r="H979" s="836"/>
      <c r="I979" s="836"/>
      <c r="J979" s="836"/>
      <c r="K979" s="836"/>
      <c r="L979" s="836"/>
      <c r="M979" s="830" t="s">
        <v>1219</v>
      </c>
      <c r="N979" s="830">
        <v>325.0</v>
      </c>
      <c r="O979" s="830" t="s">
        <v>2567</v>
      </c>
      <c r="P979" s="965">
        <v>3141.7</v>
      </c>
      <c r="Q979" s="836"/>
      <c r="R979" s="836"/>
      <c r="S979" s="836"/>
      <c r="T979" s="836"/>
      <c r="U979" s="836"/>
    </row>
    <row r="980">
      <c r="A980" s="836"/>
      <c r="B980" s="828" t="s">
        <v>524</v>
      </c>
      <c r="C980" s="828" t="s">
        <v>727</v>
      </c>
      <c r="D980" s="828" t="s">
        <v>547</v>
      </c>
      <c r="E980" s="829"/>
      <c r="F980" s="830">
        <v>1.5</v>
      </c>
      <c r="G980" s="828" t="s">
        <v>2395</v>
      </c>
      <c r="H980" s="836"/>
      <c r="I980" s="836"/>
      <c r="J980" s="828">
        <v>7.0</v>
      </c>
      <c r="K980" s="836"/>
      <c r="L980" s="828" t="s">
        <v>2568</v>
      </c>
      <c r="M980" s="829"/>
      <c r="N980" s="829"/>
      <c r="O980" s="829"/>
      <c r="P980" s="965">
        <v>3143.2</v>
      </c>
      <c r="Q980" s="836"/>
      <c r="R980" s="836"/>
      <c r="S980" s="836"/>
      <c r="T980" s="836"/>
      <c r="U980" s="836"/>
    </row>
    <row r="981">
      <c r="A981" s="836"/>
      <c r="B981" s="828" t="s">
        <v>727</v>
      </c>
      <c r="C981" s="828" t="s">
        <v>73</v>
      </c>
      <c r="D981" s="836"/>
      <c r="E981" s="829"/>
      <c r="F981" s="830">
        <v>1.3</v>
      </c>
      <c r="G981" s="828">
        <v>2475.0</v>
      </c>
      <c r="H981" s="836"/>
      <c r="I981" s="836"/>
      <c r="J981" s="836"/>
      <c r="K981" s="836"/>
      <c r="L981" s="828">
        <v>2482.0</v>
      </c>
      <c r="M981" s="829"/>
      <c r="N981" s="829"/>
      <c r="O981" s="829"/>
      <c r="P981" s="965">
        <v>3144.5</v>
      </c>
      <c r="Q981" s="836"/>
      <c r="R981" s="836"/>
      <c r="S981" s="836"/>
      <c r="T981" s="836"/>
      <c r="U981" s="836"/>
    </row>
    <row r="982">
      <c r="A982" s="827">
        <v>41953.0</v>
      </c>
      <c r="B982" s="828" t="s">
        <v>73</v>
      </c>
      <c r="C982" s="828" t="s">
        <v>197</v>
      </c>
      <c r="D982" s="828" t="s">
        <v>1378</v>
      </c>
      <c r="E982" s="829"/>
      <c r="F982" s="830">
        <v>0.2</v>
      </c>
      <c r="G982" s="836"/>
      <c r="H982" s="836"/>
      <c r="I982" s="836"/>
      <c r="J982" s="836"/>
      <c r="K982" s="836"/>
      <c r="L982" s="836"/>
      <c r="M982" s="830" t="s">
        <v>1378</v>
      </c>
      <c r="N982" s="830">
        <v>325.0</v>
      </c>
      <c r="O982" s="830" t="s">
        <v>2569</v>
      </c>
      <c r="P982" s="965">
        <v>3144.7</v>
      </c>
      <c r="Q982" s="836"/>
      <c r="R982" s="836"/>
      <c r="S982" s="836"/>
      <c r="T982" s="836"/>
      <c r="U982" s="836"/>
    </row>
    <row r="983">
      <c r="A983" s="836"/>
      <c r="B983" s="828" t="s">
        <v>197</v>
      </c>
      <c r="C983" s="828" t="s">
        <v>630</v>
      </c>
      <c r="D983" s="828" t="s">
        <v>1327</v>
      </c>
      <c r="E983" s="829"/>
      <c r="F983" s="830">
        <v>1.7</v>
      </c>
      <c r="G983" s="836"/>
      <c r="H983" s="836"/>
      <c r="I983" s="836"/>
      <c r="J983" s="836"/>
      <c r="K983" s="836"/>
      <c r="L983" s="836"/>
      <c r="M983" s="829"/>
      <c r="N983" s="829"/>
      <c r="O983" s="829"/>
      <c r="P983" s="965">
        <v>3146.4</v>
      </c>
      <c r="Q983" s="836"/>
      <c r="R983" s="836"/>
      <c r="S983" s="836"/>
      <c r="T983" s="836"/>
      <c r="U983" s="836"/>
    </row>
    <row r="984">
      <c r="A984" s="836"/>
      <c r="B984" s="828" t="s">
        <v>630</v>
      </c>
      <c r="C984" s="828" t="s">
        <v>197</v>
      </c>
      <c r="D984" s="836"/>
      <c r="E984" s="829"/>
      <c r="F984" s="830">
        <v>1.5</v>
      </c>
      <c r="G984" s="828" t="s">
        <v>2427</v>
      </c>
      <c r="H984" s="836"/>
      <c r="I984" s="836"/>
      <c r="J984" s="836"/>
      <c r="K984" s="836"/>
      <c r="L984" s="828" t="s">
        <v>2570</v>
      </c>
      <c r="M984" s="829"/>
      <c r="N984" s="829"/>
      <c r="O984" s="829"/>
      <c r="P984" s="965">
        <v>3147.9</v>
      </c>
      <c r="Q984" s="836"/>
      <c r="R984" s="836"/>
      <c r="S984" s="836"/>
      <c r="T984" s="836"/>
      <c r="U984" s="836"/>
    </row>
    <row r="985">
      <c r="A985" s="836"/>
      <c r="B985" s="828" t="s">
        <v>197</v>
      </c>
      <c r="C985" s="828" t="s">
        <v>73</v>
      </c>
      <c r="D985" s="836"/>
      <c r="E985" s="829"/>
      <c r="F985" s="830">
        <v>0.2</v>
      </c>
      <c r="G985" s="828">
        <v>2850.0</v>
      </c>
      <c r="H985" s="836"/>
      <c r="I985" s="836"/>
      <c r="J985" s="836"/>
      <c r="K985" s="836"/>
      <c r="L985" s="828">
        <v>2850.0</v>
      </c>
      <c r="M985" s="829"/>
      <c r="N985" s="829"/>
      <c r="O985" s="829"/>
      <c r="P985" s="965">
        <v>3148.1</v>
      </c>
      <c r="Q985" s="836"/>
      <c r="R985" s="836"/>
      <c r="S985" s="836"/>
      <c r="T985" s="836"/>
      <c r="U985" s="836"/>
    </row>
    <row r="986">
      <c r="A986" s="827">
        <v>41954.0</v>
      </c>
      <c r="B986" s="828" t="s">
        <v>73</v>
      </c>
      <c r="C986" s="828" t="s">
        <v>808</v>
      </c>
      <c r="D986" s="828" t="s">
        <v>1225</v>
      </c>
      <c r="E986" s="829"/>
      <c r="F986" s="830">
        <v>0.9</v>
      </c>
      <c r="G986" s="836"/>
      <c r="H986" s="836"/>
      <c r="I986" s="836"/>
      <c r="J986" s="836"/>
      <c r="K986" s="836"/>
      <c r="L986" s="836"/>
      <c r="M986" s="830" t="s">
        <v>1219</v>
      </c>
      <c r="N986" s="830">
        <v>325.0</v>
      </c>
      <c r="O986" s="830" t="s">
        <v>2571</v>
      </c>
      <c r="P986" s="965">
        <v>3149.0</v>
      </c>
      <c r="Q986" s="836"/>
      <c r="R986" s="836"/>
      <c r="S986" s="836"/>
      <c r="T986" s="836"/>
      <c r="U986" s="836"/>
    </row>
    <row r="987">
      <c r="A987" s="836"/>
      <c r="B987" s="828" t="s">
        <v>808</v>
      </c>
      <c r="C987" s="828" t="s">
        <v>808</v>
      </c>
      <c r="D987" s="828" t="s">
        <v>771</v>
      </c>
      <c r="E987" s="829"/>
      <c r="F987" s="830">
        <v>0.2</v>
      </c>
      <c r="G987" s="836"/>
      <c r="H987" s="836"/>
      <c r="I987" s="836"/>
      <c r="J987" s="836"/>
      <c r="K987" s="836"/>
      <c r="L987" s="836"/>
      <c r="M987" s="829"/>
      <c r="N987" s="829"/>
      <c r="O987" s="829"/>
      <c r="P987" s="965">
        <v>3149.2</v>
      </c>
      <c r="Q987" s="836"/>
      <c r="R987" s="836"/>
      <c r="S987" s="836"/>
      <c r="T987" s="836"/>
      <c r="U987" s="836"/>
    </row>
    <row r="988">
      <c r="A988" s="836"/>
      <c r="B988" s="828" t="s">
        <v>808</v>
      </c>
      <c r="C988" s="828" t="s">
        <v>630</v>
      </c>
      <c r="D988" s="828" t="s">
        <v>2572</v>
      </c>
      <c r="E988" s="829"/>
      <c r="F988" s="830">
        <v>1.0</v>
      </c>
      <c r="G988" s="836"/>
      <c r="H988" s="836"/>
      <c r="I988" s="836"/>
      <c r="J988" s="836"/>
      <c r="K988" s="836"/>
      <c r="L988" s="836"/>
      <c r="M988" s="829"/>
      <c r="N988" s="829"/>
      <c r="O988" s="829"/>
      <c r="P988" s="965">
        <v>3150.2</v>
      </c>
      <c r="Q988" s="828">
        <v>69.9</v>
      </c>
      <c r="R988" s="828">
        <v>532.05</v>
      </c>
      <c r="S988" s="828">
        <v>7.61</v>
      </c>
      <c r="T988" s="828">
        <v>4.89</v>
      </c>
      <c r="U988" s="1003">
        <v>190.24</v>
      </c>
    </row>
    <row r="989">
      <c r="A989" s="836"/>
      <c r="B989" s="828" t="s">
        <v>630</v>
      </c>
      <c r="C989" s="828" t="s">
        <v>2573</v>
      </c>
      <c r="D989" s="828" t="s">
        <v>2574</v>
      </c>
      <c r="E989" s="829"/>
      <c r="F989" s="830">
        <v>1.8</v>
      </c>
      <c r="G989" s="836"/>
      <c r="H989" s="836"/>
      <c r="I989" s="836"/>
      <c r="J989" s="836"/>
      <c r="K989" s="836"/>
      <c r="L989" s="836"/>
      <c r="M989" s="829"/>
      <c r="N989" s="829"/>
      <c r="O989" s="829"/>
      <c r="P989" s="965">
        <v>3152.0</v>
      </c>
      <c r="Q989" s="828">
        <v>60.0</v>
      </c>
      <c r="R989" s="828">
        <v>367.15</v>
      </c>
      <c r="S989" s="828">
        <v>6.12</v>
      </c>
      <c r="T989" s="828">
        <v>4.89</v>
      </c>
      <c r="U989" s="1003">
        <v>73.75</v>
      </c>
    </row>
    <row r="990">
      <c r="A990" s="836"/>
      <c r="B990" s="828" t="s">
        <v>2573</v>
      </c>
      <c r="C990" s="828" t="s">
        <v>808</v>
      </c>
      <c r="D990" s="836"/>
      <c r="E990" s="829"/>
      <c r="F990" s="830">
        <v>2.4</v>
      </c>
      <c r="G990" s="836"/>
      <c r="H990" s="836"/>
      <c r="I990" s="836"/>
      <c r="J990" s="836"/>
      <c r="K990" s="836"/>
      <c r="L990" s="836"/>
      <c r="M990" s="829"/>
      <c r="N990" s="829"/>
      <c r="O990" s="829"/>
      <c r="P990" s="965">
        <v>3154.4</v>
      </c>
      <c r="Q990" s="836"/>
      <c r="R990" s="836"/>
      <c r="S990" s="836"/>
      <c r="T990" s="836"/>
      <c r="U990" s="836"/>
    </row>
    <row r="991">
      <c r="A991" s="836"/>
      <c r="B991" s="828" t="s">
        <v>808</v>
      </c>
      <c r="C991" s="828" t="s">
        <v>197</v>
      </c>
      <c r="D991" s="836"/>
      <c r="E991" s="829"/>
      <c r="F991" s="830">
        <v>0.8</v>
      </c>
      <c r="G991" s="828" t="s">
        <v>2575</v>
      </c>
      <c r="H991" s="828" t="s">
        <v>2576</v>
      </c>
      <c r="I991" s="836"/>
      <c r="J991" s="836"/>
      <c r="K991" s="828" t="s">
        <v>1936</v>
      </c>
      <c r="L991" s="828" t="s">
        <v>2577</v>
      </c>
      <c r="M991" s="829"/>
      <c r="N991" s="829"/>
      <c r="O991" s="829"/>
      <c r="P991" s="965">
        <v>3155.2</v>
      </c>
      <c r="Q991" s="836"/>
      <c r="R991" s="836"/>
      <c r="S991" s="836"/>
      <c r="T991" s="836"/>
      <c r="U991" s="836"/>
    </row>
    <row r="992">
      <c r="A992" s="836"/>
      <c r="B992" s="828" t="s">
        <v>197</v>
      </c>
      <c r="C992" s="828" t="s">
        <v>73</v>
      </c>
      <c r="D992" s="836"/>
      <c r="E992" s="829"/>
      <c r="F992" s="830">
        <v>0.2</v>
      </c>
      <c r="G992" s="828">
        <v>6150.0</v>
      </c>
      <c r="H992" s="828">
        <v>250.0</v>
      </c>
      <c r="I992" s="828">
        <v>60.0</v>
      </c>
      <c r="J992" s="836"/>
      <c r="K992" s="828">
        <v>20.0</v>
      </c>
      <c r="L992" s="828">
        <v>6480.0</v>
      </c>
      <c r="M992" s="829"/>
      <c r="N992" s="829"/>
      <c r="O992" s="829"/>
      <c r="P992" s="965">
        <v>3155.4</v>
      </c>
      <c r="Q992" s="836"/>
      <c r="R992" s="836"/>
      <c r="S992" s="836"/>
      <c r="T992" s="836"/>
      <c r="U992" s="836"/>
    </row>
    <row r="993">
      <c r="A993" s="827">
        <v>41955.0</v>
      </c>
      <c r="B993" s="828" t="s">
        <v>73</v>
      </c>
      <c r="C993" s="828" t="s">
        <v>1930</v>
      </c>
      <c r="D993" s="828" t="s">
        <v>1225</v>
      </c>
      <c r="E993" s="829"/>
      <c r="F993" s="830">
        <v>0.2</v>
      </c>
      <c r="G993" s="836"/>
      <c r="H993" s="836"/>
      <c r="I993" s="836"/>
      <c r="J993" s="836"/>
      <c r="K993" s="836"/>
      <c r="L993" s="836"/>
      <c r="M993" s="830" t="s">
        <v>1219</v>
      </c>
      <c r="N993" s="830">
        <v>325.0</v>
      </c>
      <c r="O993" s="830" t="s">
        <v>2578</v>
      </c>
      <c r="P993" s="965">
        <v>3155.6</v>
      </c>
      <c r="Q993" s="836"/>
      <c r="R993" s="836"/>
      <c r="S993" s="836"/>
      <c r="T993" s="836"/>
      <c r="U993" s="836"/>
    </row>
    <row r="994">
      <c r="A994" s="836"/>
      <c r="B994" s="828" t="s">
        <v>1930</v>
      </c>
      <c r="C994" s="828" t="s">
        <v>763</v>
      </c>
      <c r="D994" s="828" t="s">
        <v>2579</v>
      </c>
      <c r="E994" s="829"/>
      <c r="F994" s="830">
        <v>1.1</v>
      </c>
      <c r="G994" s="836"/>
      <c r="H994" s="836"/>
      <c r="I994" s="836"/>
      <c r="J994" s="836"/>
      <c r="K994" s="836"/>
      <c r="L994" s="836"/>
      <c r="M994" s="829"/>
      <c r="N994" s="829"/>
      <c r="O994" s="829"/>
      <c r="P994" s="965">
        <v>3156.7</v>
      </c>
      <c r="Q994" s="828">
        <v>12.0</v>
      </c>
      <c r="R994" s="828">
        <v>93.8</v>
      </c>
      <c r="S994" s="828">
        <v>7.82</v>
      </c>
      <c r="T994" s="828">
        <v>4.89</v>
      </c>
      <c r="U994" s="1003">
        <v>35.12</v>
      </c>
    </row>
    <row r="995">
      <c r="A995" s="836"/>
      <c r="B995" s="828" t="s">
        <v>763</v>
      </c>
      <c r="C995" s="828" t="s">
        <v>1930</v>
      </c>
      <c r="D995" s="836"/>
      <c r="E995" s="829"/>
      <c r="F995" s="830">
        <v>0.8</v>
      </c>
      <c r="G995" s="828" t="s">
        <v>2580</v>
      </c>
      <c r="H995" s="836"/>
      <c r="I995" s="836"/>
      <c r="J995" s="836"/>
      <c r="K995" s="836"/>
      <c r="L995" s="828" t="s">
        <v>2581</v>
      </c>
      <c r="M995" s="829"/>
      <c r="N995" s="829"/>
      <c r="O995" s="829"/>
      <c r="P995" s="965">
        <v>3157.5</v>
      </c>
      <c r="Q995" s="836"/>
      <c r="R995" s="836"/>
      <c r="S995" s="836"/>
      <c r="T995" s="836"/>
      <c r="U995" s="836"/>
    </row>
    <row r="996">
      <c r="A996" s="836"/>
      <c r="B996" s="828" t="s">
        <v>1930</v>
      </c>
      <c r="C996" s="828" t="s">
        <v>73</v>
      </c>
      <c r="D996" s="836"/>
      <c r="E996" s="829"/>
      <c r="F996" s="830">
        <v>0.2</v>
      </c>
      <c r="G996" s="828">
        <v>1957.5</v>
      </c>
      <c r="H996" s="828">
        <v>50.0</v>
      </c>
      <c r="I996" s="828">
        <v>120.0</v>
      </c>
      <c r="J996" s="836"/>
      <c r="K996" s="836"/>
      <c r="L996" s="828">
        <v>2127.5</v>
      </c>
      <c r="M996" s="829"/>
      <c r="N996" s="829"/>
      <c r="O996" s="829"/>
      <c r="P996" s="965">
        <v>3157.7</v>
      </c>
      <c r="Q996" s="836"/>
      <c r="R996" s="836"/>
      <c r="S996" s="836"/>
      <c r="T996" s="836"/>
      <c r="U996" s="836"/>
    </row>
    <row r="997">
      <c r="A997" s="827">
        <v>41955.0</v>
      </c>
      <c r="B997" s="828" t="s">
        <v>73</v>
      </c>
      <c r="C997" s="828" t="s">
        <v>524</v>
      </c>
      <c r="D997" s="828" t="s">
        <v>1350</v>
      </c>
      <c r="E997" s="829"/>
      <c r="F997" s="830">
        <v>0.2</v>
      </c>
      <c r="G997" s="836"/>
      <c r="H997" s="836"/>
      <c r="I997" s="836"/>
      <c r="J997" s="836"/>
      <c r="K997" s="836"/>
      <c r="L997" s="836"/>
      <c r="M997" s="830" t="s">
        <v>1350</v>
      </c>
      <c r="N997" s="830">
        <v>325.0</v>
      </c>
      <c r="O997" s="830" t="s">
        <v>2582</v>
      </c>
      <c r="P997" s="965">
        <v>3157.9</v>
      </c>
      <c r="Q997" s="836"/>
      <c r="R997" s="836"/>
      <c r="S997" s="836"/>
      <c r="T997" s="836"/>
      <c r="U997" s="836"/>
    </row>
    <row r="998">
      <c r="A998" s="836"/>
      <c r="B998" s="828" t="s">
        <v>524</v>
      </c>
      <c r="C998" s="828" t="s">
        <v>727</v>
      </c>
      <c r="D998" s="828" t="s">
        <v>547</v>
      </c>
      <c r="E998" s="829"/>
      <c r="F998" s="830">
        <v>1.5</v>
      </c>
      <c r="G998" s="828" t="s">
        <v>2380</v>
      </c>
      <c r="H998" s="836"/>
      <c r="I998" s="836"/>
      <c r="J998" s="836"/>
      <c r="K998" s="836"/>
      <c r="L998" s="828" t="s">
        <v>2583</v>
      </c>
      <c r="M998" s="829"/>
      <c r="N998" s="829"/>
      <c r="O998" s="829"/>
      <c r="P998" s="965">
        <v>3159.4</v>
      </c>
      <c r="Q998" s="836"/>
      <c r="R998" s="836"/>
      <c r="S998" s="836"/>
      <c r="T998" s="836"/>
      <c r="U998" s="836"/>
    </row>
    <row r="999">
      <c r="A999" s="836"/>
      <c r="B999" s="828" t="s">
        <v>727</v>
      </c>
      <c r="C999" s="828" t="s">
        <v>73</v>
      </c>
      <c r="D999" s="836"/>
      <c r="E999" s="829"/>
      <c r="F999" s="830">
        <v>1.5</v>
      </c>
      <c r="G999" s="828">
        <v>2550.0</v>
      </c>
      <c r="H999" s="836"/>
      <c r="I999" s="836"/>
      <c r="J999" s="828">
        <v>32.0</v>
      </c>
      <c r="K999" s="836"/>
      <c r="L999" s="828">
        <v>2582.0</v>
      </c>
      <c r="M999" s="829"/>
      <c r="N999" s="829"/>
      <c r="O999" s="829"/>
      <c r="P999" s="965">
        <v>3160.9</v>
      </c>
      <c r="Q999" s="836"/>
      <c r="R999" s="836"/>
      <c r="S999" s="836"/>
      <c r="T999" s="836"/>
      <c r="U999" s="836"/>
    </row>
    <row r="1000">
      <c r="A1000" s="827">
        <v>41955.0</v>
      </c>
      <c r="B1000" s="828" t="s">
        <v>73</v>
      </c>
      <c r="C1000" s="828" t="s">
        <v>2584</v>
      </c>
      <c r="D1000" s="828" t="s">
        <v>2585</v>
      </c>
      <c r="E1000" s="829"/>
      <c r="F1000" s="830">
        <v>2.9</v>
      </c>
      <c r="G1000" s="828" t="s">
        <v>1506</v>
      </c>
      <c r="H1000" s="836"/>
      <c r="I1000" s="836"/>
      <c r="J1000" s="836"/>
      <c r="K1000" s="836"/>
      <c r="L1000" s="828" t="s">
        <v>2586</v>
      </c>
      <c r="M1000" s="830" t="s">
        <v>1219</v>
      </c>
      <c r="N1000" s="830">
        <v>325.0</v>
      </c>
      <c r="O1000" s="830" t="s">
        <v>2587</v>
      </c>
      <c r="P1000" s="965">
        <v>3163.8</v>
      </c>
      <c r="Q1000" s="828">
        <v>69.9</v>
      </c>
      <c r="R1000" s="828">
        <v>507.95</v>
      </c>
      <c r="S1000" s="828">
        <v>7.27</v>
      </c>
      <c r="T1000" s="828">
        <v>4.89</v>
      </c>
      <c r="U1000" s="1003">
        <v>166.14</v>
      </c>
    </row>
    <row r="1001">
      <c r="A1001" s="836"/>
      <c r="B1001" s="828" t="s">
        <v>2584</v>
      </c>
      <c r="C1001" s="828" t="s">
        <v>73</v>
      </c>
      <c r="D1001" s="836"/>
      <c r="E1001" s="829"/>
      <c r="F1001" s="830">
        <v>2.5</v>
      </c>
      <c r="G1001" s="828">
        <v>4575.0</v>
      </c>
      <c r="H1001" s="828">
        <v>175.0</v>
      </c>
      <c r="I1001" s="836"/>
      <c r="J1001" s="836"/>
      <c r="K1001" s="836"/>
      <c r="L1001" s="828">
        <v>4750.0</v>
      </c>
      <c r="M1001" s="829"/>
      <c r="N1001" s="829"/>
      <c r="O1001" s="829"/>
      <c r="P1001" s="965">
        <v>3166.3</v>
      </c>
      <c r="Q1001" s="836"/>
      <c r="R1001" s="836"/>
      <c r="S1001" s="836"/>
      <c r="T1001" s="836"/>
      <c r="U1001" s="836"/>
    </row>
    <row r="1002">
      <c r="A1002" s="827">
        <v>41957.0</v>
      </c>
      <c r="B1002" s="828" t="s">
        <v>73</v>
      </c>
      <c r="C1002" s="828" t="s">
        <v>197</v>
      </c>
      <c r="D1002" s="828" t="s">
        <v>1350</v>
      </c>
      <c r="E1002" s="829"/>
      <c r="F1002" s="830">
        <v>0.2</v>
      </c>
      <c r="G1002" s="836"/>
      <c r="H1002" s="836"/>
      <c r="I1002" s="836"/>
      <c r="J1002" s="836"/>
      <c r="K1002" s="836"/>
      <c r="L1002" s="836"/>
      <c r="M1002" s="830" t="s">
        <v>1350</v>
      </c>
      <c r="N1002" s="830">
        <v>325.0</v>
      </c>
      <c r="O1002" s="830" t="s">
        <v>2588</v>
      </c>
      <c r="P1002" s="965">
        <v>3166.5</v>
      </c>
      <c r="Q1002" s="836"/>
      <c r="R1002" s="836"/>
      <c r="S1002" s="836"/>
      <c r="T1002" s="836"/>
      <c r="U1002" s="836"/>
    </row>
    <row r="1003">
      <c r="A1003" s="836"/>
      <c r="B1003" s="828" t="s">
        <v>197</v>
      </c>
      <c r="C1003" s="828" t="s">
        <v>630</v>
      </c>
      <c r="D1003" s="836"/>
      <c r="E1003" s="829"/>
      <c r="F1003" s="830">
        <v>1.6</v>
      </c>
      <c r="G1003" s="836"/>
      <c r="H1003" s="836"/>
      <c r="I1003" s="836"/>
      <c r="J1003" s="836"/>
      <c r="K1003" s="836"/>
      <c r="L1003" s="836"/>
      <c r="M1003" s="829"/>
      <c r="N1003" s="829"/>
      <c r="O1003" s="829"/>
      <c r="P1003" s="965">
        <v>3168.1</v>
      </c>
      <c r="Q1003" s="836"/>
      <c r="R1003" s="836"/>
      <c r="S1003" s="836"/>
      <c r="T1003" s="836"/>
      <c r="U1003" s="836"/>
    </row>
    <row r="1004">
      <c r="A1004" s="836"/>
      <c r="B1004" s="828" t="s">
        <v>630</v>
      </c>
      <c r="C1004" s="828" t="s">
        <v>197</v>
      </c>
      <c r="D1004" s="836"/>
      <c r="E1004" s="829"/>
      <c r="F1004" s="830">
        <v>1.4</v>
      </c>
      <c r="G1004" s="828" t="s">
        <v>2403</v>
      </c>
      <c r="H1004" s="836"/>
      <c r="I1004" s="836"/>
      <c r="J1004" s="836"/>
      <c r="K1004" s="836"/>
      <c r="L1004" s="828" t="s">
        <v>2589</v>
      </c>
      <c r="M1004" s="829"/>
      <c r="N1004" s="829"/>
      <c r="O1004" s="829"/>
      <c r="P1004" s="965">
        <v>3169.5</v>
      </c>
      <c r="Q1004" s="836"/>
      <c r="R1004" s="836"/>
      <c r="S1004" s="836"/>
      <c r="T1004" s="836"/>
      <c r="U1004" s="836"/>
    </row>
    <row r="1005">
      <c r="A1005" s="836"/>
      <c r="B1005" s="828" t="s">
        <v>197</v>
      </c>
      <c r="C1005" s="828" t="s">
        <v>73</v>
      </c>
      <c r="D1005" s="836"/>
      <c r="E1005" s="829"/>
      <c r="F1005" s="830">
        <v>0.2</v>
      </c>
      <c r="G1005" s="828">
        <v>2700.0</v>
      </c>
      <c r="H1005" s="836"/>
      <c r="I1005" s="836"/>
      <c r="J1005" s="836"/>
      <c r="K1005" s="836"/>
      <c r="L1005" s="828">
        <v>2700.0</v>
      </c>
      <c r="M1005" s="829"/>
      <c r="N1005" s="829"/>
      <c r="O1005" s="829"/>
      <c r="P1005" s="965">
        <v>3169.7</v>
      </c>
      <c r="Q1005" s="836"/>
      <c r="R1005" s="836"/>
      <c r="S1005" s="836"/>
      <c r="T1005" s="836"/>
      <c r="U1005" s="836"/>
    </row>
    <row r="1006">
      <c r="A1006" s="827">
        <v>41959.0</v>
      </c>
      <c r="B1006" s="828" t="s">
        <v>73</v>
      </c>
      <c r="C1006" s="828" t="s">
        <v>197</v>
      </c>
      <c r="D1006" s="828" t="s">
        <v>1219</v>
      </c>
      <c r="E1006" s="829"/>
      <c r="F1006" s="830">
        <v>0.2</v>
      </c>
      <c r="G1006" s="836"/>
      <c r="H1006" s="836"/>
      <c r="I1006" s="836"/>
      <c r="J1006" s="836"/>
      <c r="K1006" s="836"/>
      <c r="L1006" s="836"/>
      <c r="M1006" s="829"/>
      <c r="N1006" s="829"/>
      <c r="O1006" s="829"/>
      <c r="P1006" s="965">
        <v>3169.9</v>
      </c>
      <c r="Q1006" s="836"/>
      <c r="R1006" s="836"/>
      <c r="S1006" s="836"/>
      <c r="T1006" s="836"/>
      <c r="U1006" s="836"/>
    </row>
    <row r="1007">
      <c r="A1007" s="836"/>
      <c r="B1007" s="828" t="s">
        <v>197</v>
      </c>
      <c r="C1007" s="828" t="s">
        <v>727</v>
      </c>
      <c r="D1007" s="828" t="s">
        <v>547</v>
      </c>
      <c r="E1007" s="829"/>
      <c r="F1007" s="830">
        <v>1.2</v>
      </c>
      <c r="G1007" s="828" t="s">
        <v>2590</v>
      </c>
      <c r="H1007" s="836"/>
      <c r="I1007" s="836"/>
      <c r="J1007" s="828">
        <v>7.0</v>
      </c>
      <c r="K1007" s="836"/>
      <c r="L1007" s="828" t="s">
        <v>2591</v>
      </c>
      <c r="M1007" s="830" t="s">
        <v>1225</v>
      </c>
      <c r="N1007" s="830">
        <v>325.0</v>
      </c>
      <c r="O1007" s="830" t="s">
        <v>2592</v>
      </c>
      <c r="P1007" s="965">
        <v>3171.1</v>
      </c>
      <c r="Q1007" s="836"/>
      <c r="R1007" s="836"/>
      <c r="S1007" s="836"/>
      <c r="T1007" s="836"/>
      <c r="U1007" s="836"/>
    </row>
    <row r="1008">
      <c r="A1008" s="836"/>
      <c r="B1008" s="828" t="s">
        <v>727</v>
      </c>
      <c r="C1008" s="828" t="s">
        <v>524</v>
      </c>
      <c r="D1008" s="828" t="s">
        <v>2593</v>
      </c>
      <c r="E1008" s="829"/>
      <c r="F1008" s="830">
        <v>2.0</v>
      </c>
      <c r="G1008" s="828">
        <v>2700.0</v>
      </c>
      <c r="H1008" s="836"/>
      <c r="I1008" s="836"/>
      <c r="J1008" s="836"/>
      <c r="K1008" s="836"/>
      <c r="L1008" s="828">
        <v>2707.0</v>
      </c>
      <c r="M1008" s="829"/>
      <c r="N1008" s="829"/>
      <c r="O1008" s="829"/>
      <c r="P1008" s="965">
        <v>3173.1</v>
      </c>
      <c r="Q1008" s="836"/>
      <c r="R1008" s="836"/>
      <c r="S1008" s="836"/>
      <c r="T1008" s="836"/>
      <c r="U1008" s="836"/>
    </row>
    <row r="1009">
      <c r="A1009" s="827">
        <v>41961.0</v>
      </c>
      <c r="B1009" s="828" t="s">
        <v>524</v>
      </c>
      <c r="C1009" s="828" t="s">
        <v>73</v>
      </c>
      <c r="D1009" s="828" t="s">
        <v>2594</v>
      </c>
      <c r="E1009" s="829"/>
      <c r="F1009" s="830">
        <v>0.2</v>
      </c>
      <c r="G1009" s="836"/>
      <c r="H1009" s="836"/>
      <c r="I1009" s="836"/>
      <c r="J1009" s="836"/>
      <c r="K1009" s="836"/>
      <c r="L1009" s="836"/>
      <c r="M1009" s="829"/>
      <c r="N1009" s="829"/>
      <c r="O1009" s="829"/>
      <c r="P1009" s="965">
        <v>3173.3</v>
      </c>
      <c r="Q1009" s="836"/>
      <c r="R1009" s="836"/>
      <c r="S1009" s="836"/>
      <c r="T1009" s="836"/>
      <c r="U1009" s="836"/>
    </row>
    <row r="1010">
      <c r="A1010" s="827">
        <v>41961.0</v>
      </c>
      <c r="B1010" s="828" t="s">
        <v>73</v>
      </c>
      <c r="C1010" s="828" t="s">
        <v>550</v>
      </c>
      <c r="D1010" s="828" t="s">
        <v>1378</v>
      </c>
      <c r="E1010" s="829"/>
      <c r="F1010" s="830">
        <v>0.7</v>
      </c>
      <c r="G1010" s="836"/>
      <c r="H1010" s="836"/>
      <c r="I1010" s="836"/>
      <c r="J1010" s="836"/>
      <c r="K1010" s="836"/>
      <c r="L1010" s="828" t="s">
        <v>2595</v>
      </c>
      <c r="M1010" s="830" t="s">
        <v>1378</v>
      </c>
      <c r="N1010" s="830">
        <v>325.0</v>
      </c>
      <c r="O1010" s="830" t="s">
        <v>2596</v>
      </c>
      <c r="P1010" s="965">
        <v>3174.0</v>
      </c>
      <c r="Q1010" s="828">
        <v>25.6</v>
      </c>
      <c r="R1010" s="828">
        <v>155.97</v>
      </c>
      <c r="S1010" s="828">
        <v>6.09</v>
      </c>
      <c r="T1010" s="828">
        <v>4.89</v>
      </c>
      <c r="U1010" s="1003">
        <v>30.79</v>
      </c>
    </row>
    <row r="1011">
      <c r="A1011" s="836"/>
      <c r="B1011" s="828" t="s">
        <v>550</v>
      </c>
      <c r="C1011" s="828" t="s">
        <v>727</v>
      </c>
      <c r="D1011" s="828" t="s">
        <v>547</v>
      </c>
      <c r="E1011" s="829"/>
      <c r="F1011" s="830">
        <v>2.3</v>
      </c>
      <c r="G1011" s="828" t="s">
        <v>2597</v>
      </c>
      <c r="H1011" s="836"/>
      <c r="I1011" s="836"/>
      <c r="J1011" s="836"/>
      <c r="K1011" s="836"/>
      <c r="L1011" s="836"/>
      <c r="M1011" s="829"/>
      <c r="N1011" s="829"/>
      <c r="O1011" s="829"/>
      <c r="P1011" s="965">
        <v>3176.3</v>
      </c>
      <c r="Q1011" s="828">
        <v>35.0</v>
      </c>
      <c r="R1011" s="828">
        <v>196.01</v>
      </c>
      <c r="S1011" s="828">
        <v>5.6</v>
      </c>
      <c r="T1011" s="828">
        <v>4.89</v>
      </c>
      <c r="U1011" s="1003">
        <v>24.86</v>
      </c>
    </row>
    <row r="1012">
      <c r="A1012" s="836"/>
      <c r="B1012" s="828" t="s">
        <v>727</v>
      </c>
      <c r="C1012" s="828" t="s">
        <v>73</v>
      </c>
      <c r="D1012" s="836"/>
      <c r="E1012" s="829"/>
      <c r="F1012" s="830">
        <v>1.4</v>
      </c>
      <c r="G1012" s="828">
        <v>3450.0</v>
      </c>
      <c r="H1012" s="828">
        <v>55.0</v>
      </c>
      <c r="I1012" s="836"/>
      <c r="J1012" s="828">
        <v>7.0</v>
      </c>
      <c r="K1012" s="836"/>
      <c r="L1012" s="828">
        <v>3512.0</v>
      </c>
      <c r="M1012" s="829"/>
      <c r="N1012" s="829"/>
      <c r="O1012" s="829"/>
      <c r="P1012" s="965">
        <v>3177.7</v>
      </c>
      <c r="Q1012" s="836"/>
      <c r="R1012" s="836"/>
      <c r="S1012" s="836"/>
      <c r="T1012" s="836"/>
      <c r="U1012" s="836"/>
    </row>
    <row r="1013">
      <c r="A1013" s="827">
        <v>41962.0</v>
      </c>
      <c r="B1013" s="828" t="s">
        <v>73</v>
      </c>
      <c r="C1013" s="828" t="s">
        <v>1303</v>
      </c>
      <c r="D1013" s="828" t="s">
        <v>1225</v>
      </c>
      <c r="E1013" s="829"/>
      <c r="F1013" s="830">
        <v>0.6</v>
      </c>
      <c r="G1013" s="836"/>
      <c r="H1013" s="836"/>
      <c r="I1013" s="836"/>
      <c r="J1013" s="836"/>
      <c r="K1013" s="836"/>
      <c r="L1013" s="836"/>
      <c r="M1013" s="830" t="s">
        <v>1225</v>
      </c>
      <c r="N1013" s="830">
        <v>325.0</v>
      </c>
      <c r="O1013" s="830" t="s">
        <v>2598</v>
      </c>
      <c r="P1013" s="965">
        <v>3178.3</v>
      </c>
      <c r="Q1013" s="836"/>
      <c r="R1013" s="836"/>
      <c r="S1013" s="836"/>
      <c r="T1013" s="836"/>
      <c r="U1013" s="836"/>
    </row>
    <row r="1014">
      <c r="A1014" s="836"/>
      <c r="B1014" s="828" t="s">
        <v>1303</v>
      </c>
      <c r="C1014" s="828" t="s">
        <v>550</v>
      </c>
      <c r="D1014" s="828" t="s">
        <v>1339</v>
      </c>
      <c r="E1014" s="829"/>
      <c r="F1014" s="830">
        <v>0.8</v>
      </c>
      <c r="G1014" s="836"/>
      <c r="H1014" s="836"/>
      <c r="I1014" s="836"/>
      <c r="J1014" s="836"/>
      <c r="K1014" s="836"/>
      <c r="L1014" s="836"/>
      <c r="M1014" s="829"/>
      <c r="N1014" s="829"/>
      <c r="O1014" s="829"/>
      <c r="P1014" s="965">
        <v>3179.1</v>
      </c>
      <c r="Q1014" s="828">
        <v>30.0</v>
      </c>
      <c r="R1014" s="828">
        <v>182.78</v>
      </c>
      <c r="S1014" s="828">
        <v>6.09</v>
      </c>
      <c r="T1014" s="828">
        <v>4.89</v>
      </c>
      <c r="U1014" s="1003">
        <v>36.08</v>
      </c>
    </row>
    <row r="1015">
      <c r="A1015" s="836"/>
      <c r="B1015" s="828" t="s">
        <v>550</v>
      </c>
      <c r="C1015" s="828" t="s">
        <v>1303</v>
      </c>
      <c r="D1015" s="836"/>
      <c r="E1015" s="829"/>
      <c r="F1015" s="830">
        <v>1.1</v>
      </c>
      <c r="G1015" s="836"/>
      <c r="H1015" s="836"/>
      <c r="I1015" s="836"/>
      <c r="J1015" s="836"/>
      <c r="K1015" s="836"/>
      <c r="L1015" s="828" t="s">
        <v>2599</v>
      </c>
      <c r="M1015" s="829"/>
      <c r="N1015" s="829"/>
      <c r="O1015" s="829"/>
      <c r="P1015" s="965">
        <v>3180.2</v>
      </c>
      <c r="Q1015" s="836"/>
      <c r="R1015" s="836"/>
      <c r="S1015" s="836"/>
      <c r="T1015" s="836"/>
      <c r="U1015" s="836"/>
    </row>
    <row r="1016">
      <c r="A1016" s="836"/>
      <c r="B1016" s="828" t="s">
        <v>1303</v>
      </c>
      <c r="C1016" s="828" t="s">
        <v>73</v>
      </c>
      <c r="D1016" s="836"/>
      <c r="E1016" s="829"/>
      <c r="F1016" s="830">
        <v>0.3</v>
      </c>
      <c r="G1016" s="828">
        <v>2475.0</v>
      </c>
      <c r="H1016" s="828">
        <v>40.0</v>
      </c>
      <c r="I1016" s="828">
        <v>120.0</v>
      </c>
      <c r="J1016" s="836"/>
      <c r="K1016" s="836"/>
      <c r="L1016" s="828">
        <v>2635.0</v>
      </c>
      <c r="M1016" s="829"/>
      <c r="N1016" s="829"/>
      <c r="O1016" s="829"/>
      <c r="P1016" s="965">
        <v>3180.5</v>
      </c>
      <c r="Q1016" s="836"/>
      <c r="R1016" s="836"/>
      <c r="S1016" s="836"/>
      <c r="T1016" s="836"/>
      <c r="U1016" s="836"/>
    </row>
    <row r="1017">
      <c r="A1017" s="836"/>
      <c r="B1017" s="828" t="s">
        <v>73</v>
      </c>
      <c r="C1017" s="828" t="s">
        <v>524</v>
      </c>
      <c r="D1017" s="836"/>
      <c r="E1017" s="830">
        <v>0.2</v>
      </c>
      <c r="F1017" s="829"/>
      <c r="G1017" s="836"/>
      <c r="H1017" s="836"/>
      <c r="I1017" s="836"/>
      <c r="J1017" s="836"/>
      <c r="K1017" s="836"/>
      <c r="L1017" s="836"/>
      <c r="M1017" s="829"/>
      <c r="N1017" s="829"/>
      <c r="O1017" s="829"/>
      <c r="P1017" s="965">
        <v>3180.7</v>
      </c>
      <c r="Q1017" s="836"/>
      <c r="R1017" s="836"/>
      <c r="S1017" s="836"/>
      <c r="T1017" s="836"/>
      <c r="U1017" s="836"/>
    </row>
    <row r="1018">
      <c r="A1018" s="827">
        <v>41964.0</v>
      </c>
      <c r="B1018" s="828" t="s">
        <v>524</v>
      </c>
      <c r="C1018" s="828" t="s">
        <v>2600</v>
      </c>
      <c r="D1018" s="828" t="s">
        <v>1375</v>
      </c>
      <c r="E1018" s="830">
        <v>0.3</v>
      </c>
      <c r="F1018" s="829"/>
      <c r="G1018" s="836"/>
      <c r="H1018" s="836"/>
      <c r="I1018" s="836"/>
      <c r="J1018" s="836"/>
      <c r="K1018" s="836"/>
      <c r="L1018" s="836"/>
      <c r="M1018" s="829"/>
      <c r="N1018" s="829"/>
      <c r="O1018" s="829"/>
      <c r="P1018" s="965">
        <v>3181.0</v>
      </c>
      <c r="Q1018" s="836"/>
      <c r="R1018" s="836"/>
      <c r="S1018" s="836"/>
      <c r="T1018" s="836"/>
      <c r="U1018" s="836"/>
    </row>
    <row r="1019">
      <c r="A1019" s="828" t="s">
        <v>2601</v>
      </c>
      <c r="B1019" s="836"/>
      <c r="C1019" s="836"/>
      <c r="D1019" s="836"/>
      <c r="E1019" s="829"/>
      <c r="F1019" s="829"/>
      <c r="G1019" s="836"/>
      <c r="H1019" s="836"/>
      <c r="I1019" s="836"/>
      <c r="J1019" s="836"/>
      <c r="K1019" s="836"/>
      <c r="L1019" s="836"/>
      <c r="M1019" s="829"/>
      <c r="N1019" s="829"/>
      <c r="O1019" s="829"/>
      <c r="P1019" s="965">
        <v>3181.0</v>
      </c>
      <c r="Q1019" s="836"/>
      <c r="R1019" s="836"/>
      <c r="S1019" s="836"/>
      <c r="T1019" s="836"/>
      <c r="U1019" s="836"/>
    </row>
    <row r="1020">
      <c r="A1020" s="827">
        <v>41974.0</v>
      </c>
      <c r="B1020" s="828" t="s">
        <v>517</v>
      </c>
      <c r="C1020" s="828" t="s">
        <v>73</v>
      </c>
      <c r="D1020" s="828" t="s">
        <v>1219</v>
      </c>
      <c r="E1020" s="830">
        <v>0.3</v>
      </c>
      <c r="F1020" s="829"/>
      <c r="G1020" s="836"/>
      <c r="H1020" s="836"/>
      <c r="I1020" s="836"/>
      <c r="J1020" s="836"/>
      <c r="K1020" s="836"/>
      <c r="L1020" s="836"/>
      <c r="M1020" s="830" t="s">
        <v>1225</v>
      </c>
      <c r="N1020" s="830">
        <v>350.0</v>
      </c>
      <c r="O1020" s="830" t="s">
        <v>2602</v>
      </c>
      <c r="P1020" s="965">
        <v>3181.3</v>
      </c>
      <c r="Q1020" s="836"/>
      <c r="R1020" s="836"/>
      <c r="S1020" s="836"/>
      <c r="T1020" s="836"/>
      <c r="U1020" s="836"/>
    </row>
    <row r="1021">
      <c r="A1021" s="827">
        <v>41974.0</v>
      </c>
      <c r="B1021" s="828" t="s">
        <v>73</v>
      </c>
      <c r="C1021" s="828" t="s">
        <v>808</v>
      </c>
      <c r="D1021" s="828" t="s">
        <v>1312</v>
      </c>
      <c r="E1021" s="829"/>
      <c r="F1021" s="830">
        <v>1.0</v>
      </c>
      <c r="G1021" s="836"/>
      <c r="H1021" s="836"/>
      <c r="I1021" s="836"/>
      <c r="J1021" s="836"/>
      <c r="K1021" s="836"/>
      <c r="L1021" s="836"/>
      <c r="M1021" s="829"/>
      <c r="N1021" s="829"/>
      <c r="O1021" s="829"/>
      <c r="P1021" s="965">
        <v>3182.3</v>
      </c>
      <c r="Q1021" s="836"/>
      <c r="R1021" s="836"/>
      <c r="S1021" s="836"/>
      <c r="T1021" s="836"/>
      <c r="U1021" s="836"/>
    </row>
    <row r="1022">
      <c r="A1022" s="836"/>
      <c r="B1022" s="828" t="s">
        <v>808</v>
      </c>
      <c r="C1022" s="828" t="s">
        <v>769</v>
      </c>
      <c r="D1022" s="836"/>
      <c r="E1022" s="829"/>
      <c r="F1022" s="830">
        <v>1.6</v>
      </c>
      <c r="G1022" s="836"/>
      <c r="H1022" s="836"/>
      <c r="I1022" s="836"/>
      <c r="J1022" s="836"/>
      <c r="K1022" s="836"/>
      <c r="L1022" s="836"/>
      <c r="M1022" s="829"/>
      <c r="N1022" s="829"/>
      <c r="O1022" s="829"/>
      <c r="P1022" s="965">
        <v>3183.9</v>
      </c>
      <c r="Q1022" s="828">
        <v>110.0</v>
      </c>
      <c r="R1022" s="828">
        <v>683.49</v>
      </c>
      <c r="S1022" s="828">
        <v>6.21</v>
      </c>
      <c r="T1022" s="828">
        <v>4.89</v>
      </c>
      <c r="U1022" s="1003">
        <v>145.59</v>
      </c>
    </row>
    <row r="1023">
      <c r="A1023" s="836"/>
      <c r="B1023" s="828" t="s">
        <v>769</v>
      </c>
      <c r="C1023" s="828" t="s">
        <v>808</v>
      </c>
      <c r="D1023" s="836"/>
      <c r="E1023" s="829"/>
      <c r="F1023" s="830">
        <v>1.8</v>
      </c>
      <c r="G1023" s="828" t="s">
        <v>1506</v>
      </c>
      <c r="H1023" s="836"/>
      <c r="I1023" s="836"/>
      <c r="J1023" s="836"/>
      <c r="K1023" s="836"/>
      <c r="L1023" s="828" t="s">
        <v>2603</v>
      </c>
      <c r="M1023" s="829"/>
      <c r="N1023" s="829"/>
      <c r="O1023" s="829"/>
      <c r="P1023" s="965">
        <v>3185.7</v>
      </c>
      <c r="Q1023" s="836"/>
      <c r="R1023" s="836"/>
      <c r="S1023" s="836"/>
      <c r="T1023" s="836"/>
      <c r="U1023" s="836"/>
    </row>
    <row r="1024">
      <c r="A1024" s="836"/>
      <c r="B1024" s="828" t="s">
        <v>808</v>
      </c>
      <c r="C1024" s="828" t="s">
        <v>73</v>
      </c>
      <c r="D1024" s="836"/>
      <c r="E1024" s="829"/>
      <c r="F1024" s="830">
        <v>0.8</v>
      </c>
      <c r="G1024" s="828">
        <v>4500.0</v>
      </c>
      <c r="H1024" s="828">
        <v>150.0</v>
      </c>
      <c r="I1024" s="828">
        <v>120.0</v>
      </c>
      <c r="J1024" s="836"/>
      <c r="K1024" s="836"/>
      <c r="L1024" s="828">
        <v>4770.0</v>
      </c>
      <c r="M1024" s="829"/>
      <c r="N1024" s="829"/>
      <c r="O1024" s="829"/>
      <c r="P1024" s="965">
        <v>3186.5</v>
      </c>
      <c r="Q1024" s="836"/>
      <c r="R1024" s="836"/>
      <c r="S1024" s="836"/>
      <c r="T1024" s="836"/>
      <c r="U1024" s="836"/>
    </row>
    <row r="1025">
      <c r="A1025" s="827">
        <v>41974.0</v>
      </c>
      <c r="B1025" s="828" t="s">
        <v>73</v>
      </c>
      <c r="C1025" s="828" t="s">
        <v>630</v>
      </c>
      <c r="D1025" s="828" t="s">
        <v>1355</v>
      </c>
      <c r="E1025" s="829"/>
      <c r="F1025" s="830">
        <v>1.7</v>
      </c>
      <c r="G1025" s="836"/>
      <c r="H1025" s="836"/>
      <c r="I1025" s="836"/>
      <c r="J1025" s="836"/>
      <c r="K1025" s="836"/>
      <c r="L1025" s="836"/>
      <c r="M1025" s="830" t="s">
        <v>1222</v>
      </c>
      <c r="N1025" s="830">
        <v>350.0</v>
      </c>
      <c r="O1025" s="830" t="s">
        <v>2604</v>
      </c>
      <c r="P1025" s="965">
        <v>3188.2</v>
      </c>
      <c r="Q1025" s="836"/>
      <c r="R1025" s="836"/>
      <c r="S1025" s="836"/>
      <c r="T1025" s="836"/>
      <c r="U1025" s="836"/>
    </row>
    <row r="1026">
      <c r="A1026" s="836"/>
      <c r="B1026" s="828" t="s">
        <v>630</v>
      </c>
      <c r="C1026" s="828" t="s">
        <v>197</v>
      </c>
      <c r="D1026" s="836"/>
      <c r="E1026" s="829"/>
      <c r="F1026" s="830">
        <v>1.4</v>
      </c>
      <c r="G1026" s="828" t="s">
        <v>2605</v>
      </c>
      <c r="H1026" s="836"/>
      <c r="I1026" s="836"/>
      <c r="J1026" s="836"/>
      <c r="K1026" s="836"/>
      <c r="L1026" s="828" t="s">
        <v>2606</v>
      </c>
      <c r="M1026" s="829"/>
      <c r="N1026" s="829"/>
      <c r="O1026" s="829"/>
      <c r="P1026" s="965">
        <v>3189.6</v>
      </c>
      <c r="Q1026" s="836"/>
      <c r="R1026" s="836"/>
      <c r="S1026" s="836"/>
      <c r="T1026" s="836"/>
      <c r="U1026" s="836"/>
    </row>
    <row r="1027">
      <c r="A1027" s="836"/>
      <c r="B1027" s="828" t="s">
        <v>197</v>
      </c>
      <c r="C1027" s="828" t="s">
        <v>73</v>
      </c>
      <c r="D1027" s="836"/>
      <c r="E1027" s="829"/>
      <c r="F1027" s="830">
        <v>0.1</v>
      </c>
      <c r="G1027" s="828">
        <v>2550.0</v>
      </c>
      <c r="H1027" s="836"/>
      <c r="I1027" s="836"/>
      <c r="J1027" s="836"/>
      <c r="K1027" s="836"/>
      <c r="L1027" s="828">
        <v>2550.0</v>
      </c>
      <c r="M1027" s="829"/>
      <c r="N1027" s="829"/>
      <c r="O1027" s="829"/>
      <c r="P1027" s="965">
        <v>3189.7</v>
      </c>
      <c r="Q1027" s="836"/>
      <c r="R1027" s="836"/>
      <c r="S1027" s="836"/>
      <c r="T1027" s="836"/>
      <c r="U1027" s="836"/>
    </row>
    <row r="1028">
      <c r="A1028" s="827">
        <v>41975.0</v>
      </c>
      <c r="B1028" s="828" t="s">
        <v>73</v>
      </c>
      <c r="C1028" s="828" t="s">
        <v>521</v>
      </c>
      <c r="D1028" s="828" t="s">
        <v>1278</v>
      </c>
      <c r="E1028" s="829"/>
      <c r="F1028" s="830">
        <v>0.7</v>
      </c>
      <c r="G1028" s="836"/>
      <c r="H1028" s="836"/>
      <c r="I1028" s="836"/>
      <c r="J1028" s="836"/>
      <c r="K1028" s="836"/>
      <c r="L1028" s="836"/>
      <c r="M1028" s="830" t="s">
        <v>1225</v>
      </c>
      <c r="N1028" s="830">
        <v>350.0</v>
      </c>
      <c r="O1028" s="830" t="s">
        <v>2607</v>
      </c>
      <c r="P1028" s="965">
        <v>3190.4</v>
      </c>
      <c r="Q1028" s="836"/>
      <c r="R1028" s="836"/>
      <c r="S1028" s="836"/>
      <c r="T1028" s="836"/>
      <c r="U1028" s="836"/>
    </row>
    <row r="1029">
      <c r="A1029" s="836"/>
      <c r="B1029" s="828" t="s">
        <v>521</v>
      </c>
      <c r="C1029" s="828" t="s">
        <v>727</v>
      </c>
      <c r="D1029" s="836"/>
      <c r="E1029" s="829"/>
      <c r="F1029" s="830">
        <v>1.5</v>
      </c>
      <c r="G1029" s="828" t="s">
        <v>2608</v>
      </c>
      <c r="H1029" s="836"/>
      <c r="I1029" s="836"/>
      <c r="J1029" s="836"/>
      <c r="K1029" s="836"/>
      <c r="L1029" s="828" t="s">
        <v>2609</v>
      </c>
      <c r="M1029" s="829"/>
      <c r="N1029" s="829"/>
      <c r="O1029" s="829"/>
      <c r="P1029" s="965">
        <v>3191.9</v>
      </c>
      <c r="Q1029" s="828">
        <v>35.0</v>
      </c>
      <c r="R1029" s="828">
        <v>205.46</v>
      </c>
      <c r="S1029" s="828">
        <v>5.87</v>
      </c>
      <c r="T1029" s="828">
        <v>4.89</v>
      </c>
      <c r="U1029" s="1003">
        <v>34.31</v>
      </c>
    </row>
    <row r="1030">
      <c r="A1030" s="836"/>
      <c r="B1030" s="828" t="s">
        <v>727</v>
      </c>
      <c r="C1030" s="828" t="s">
        <v>73</v>
      </c>
      <c r="D1030" s="836"/>
      <c r="E1030" s="829"/>
      <c r="F1030" s="830">
        <v>1.6</v>
      </c>
      <c r="G1030" s="828">
        <v>3000.0</v>
      </c>
      <c r="H1030" s="828">
        <v>35.0</v>
      </c>
      <c r="I1030" s="836"/>
      <c r="J1030" s="828">
        <v>7.0</v>
      </c>
      <c r="K1030" s="836"/>
      <c r="L1030" s="828">
        <v>3042.0</v>
      </c>
      <c r="M1030" s="829"/>
      <c r="N1030" s="829"/>
      <c r="O1030" s="829"/>
      <c r="P1030" s="965">
        <v>3193.5</v>
      </c>
      <c r="Q1030" s="836"/>
      <c r="R1030" s="836"/>
      <c r="S1030" s="836"/>
      <c r="T1030" s="836"/>
      <c r="U1030" s="836"/>
    </row>
    <row r="1031">
      <c r="A1031" s="827">
        <v>41976.0</v>
      </c>
      <c r="B1031" s="828" t="s">
        <v>73</v>
      </c>
      <c r="C1031" s="828" t="s">
        <v>630</v>
      </c>
      <c r="D1031" s="828" t="s">
        <v>1222</v>
      </c>
      <c r="E1031" s="829"/>
      <c r="F1031" s="830">
        <v>1.9</v>
      </c>
      <c r="G1031" s="836"/>
      <c r="H1031" s="836"/>
      <c r="I1031" s="836"/>
      <c r="J1031" s="836"/>
      <c r="K1031" s="836"/>
      <c r="L1031" s="836"/>
      <c r="M1031" s="830" t="s">
        <v>1222</v>
      </c>
      <c r="N1031" s="830">
        <v>350.0</v>
      </c>
      <c r="O1031" s="830" t="s">
        <v>2610</v>
      </c>
      <c r="P1031" s="965">
        <v>3195.4</v>
      </c>
      <c r="Q1031" s="836"/>
      <c r="R1031" s="836"/>
      <c r="S1031" s="836"/>
      <c r="T1031" s="836"/>
      <c r="U1031" s="836"/>
    </row>
    <row r="1032">
      <c r="A1032" s="836"/>
      <c r="B1032" s="828" t="s">
        <v>630</v>
      </c>
      <c r="C1032" s="828" t="s">
        <v>197</v>
      </c>
      <c r="D1032" s="828" t="s">
        <v>1327</v>
      </c>
      <c r="E1032" s="829"/>
      <c r="F1032" s="830">
        <v>1.3</v>
      </c>
      <c r="G1032" s="828" t="s">
        <v>2443</v>
      </c>
      <c r="H1032" s="836"/>
      <c r="I1032" s="836"/>
      <c r="J1032" s="836"/>
      <c r="K1032" s="836"/>
      <c r="L1032" s="828" t="s">
        <v>2611</v>
      </c>
      <c r="M1032" s="829"/>
      <c r="N1032" s="829"/>
      <c r="O1032" s="829"/>
      <c r="P1032" s="965">
        <v>3196.7</v>
      </c>
      <c r="Q1032" s="836"/>
      <c r="R1032" s="836"/>
      <c r="S1032" s="836"/>
      <c r="T1032" s="836"/>
      <c r="U1032" s="836"/>
    </row>
    <row r="1033">
      <c r="A1033" s="836"/>
      <c r="B1033" s="828" t="s">
        <v>197</v>
      </c>
      <c r="C1033" s="828" t="s">
        <v>73</v>
      </c>
      <c r="D1033" s="836"/>
      <c r="E1033" s="829"/>
      <c r="F1033" s="830">
        <v>0.1</v>
      </c>
      <c r="G1033" s="828">
        <v>2625.0</v>
      </c>
      <c r="H1033" s="836"/>
      <c r="I1033" s="836"/>
      <c r="J1033" s="828">
        <v>6.0</v>
      </c>
      <c r="K1033" s="836"/>
      <c r="L1033" s="828">
        <v>2631.0</v>
      </c>
      <c r="M1033" s="829"/>
      <c r="N1033" s="829"/>
      <c r="O1033" s="829"/>
      <c r="P1033" s="965">
        <v>3196.8</v>
      </c>
      <c r="Q1033" s="836"/>
      <c r="R1033" s="836"/>
      <c r="S1033" s="836"/>
      <c r="T1033" s="836"/>
      <c r="U1033" s="836"/>
    </row>
    <row r="1034">
      <c r="A1034" s="827">
        <v>41978.0</v>
      </c>
      <c r="B1034" s="828" t="s">
        <v>73</v>
      </c>
      <c r="C1034" s="828" t="s">
        <v>1273</v>
      </c>
      <c r="D1034" s="828" t="s">
        <v>1225</v>
      </c>
      <c r="E1034" s="829"/>
      <c r="F1034" s="830">
        <v>1.2</v>
      </c>
      <c r="G1034" s="836"/>
      <c r="H1034" s="836"/>
      <c r="I1034" s="836"/>
      <c r="J1034" s="836"/>
      <c r="K1034" s="836"/>
      <c r="L1034" s="836"/>
      <c r="M1034" s="830" t="s">
        <v>1225</v>
      </c>
      <c r="N1034" s="830">
        <v>350.0</v>
      </c>
      <c r="O1034" s="830" t="s">
        <v>2612</v>
      </c>
      <c r="P1034" s="965">
        <v>3198.0</v>
      </c>
      <c r="Q1034" s="836"/>
      <c r="R1034" s="836"/>
      <c r="S1034" s="836"/>
      <c r="T1034" s="836"/>
      <c r="U1034" s="836"/>
    </row>
    <row r="1035">
      <c r="A1035" s="836"/>
      <c r="B1035" s="828" t="s">
        <v>1273</v>
      </c>
      <c r="C1035" s="828" t="s">
        <v>197</v>
      </c>
      <c r="D1035" s="828" t="s">
        <v>2613</v>
      </c>
      <c r="E1035" s="829"/>
      <c r="F1035" s="830">
        <v>1.0</v>
      </c>
      <c r="G1035" s="836"/>
      <c r="H1035" s="836"/>
      <c r="I1035" s="836"/>
      <c r="J1035" s="836"/>
      <c r="K1035" s="836"/>
      <c r="L1035" s="836"/>
      <c r="M1035" s="829"/>
      <c r="N1035" s="829"/>
      <c r="O1035" s="829"/>
      <c r="P1035" s="965">
        <v>3199.0</v>
      </c>
      <c r="Q1035" s="836"/>
      <c r="R1035" s="836"/>
      <c r="S1035" s="836"/>
      <c r="T1035" s="836"/>
      <c r="U1035" s="836"/>
    </row>
    <row r="1036">
      <c r="A1036" s="827">
        <v>41980.0</v>
      </c>
      <c r="B1036" s="828" t="s">
        <v>197</v>
      </c>
      <c r="C1036" s="828" t="s">
        <v>1273</v>
      </c>
      <c r="D1036" s="828" t="s">
        <v>1222</v>
      </c>
      <c r="E1036" s="829"/>
      <c r="F1036" s="830">
        <v>1.0</v>
      </c>
      <c r="G1036" s="828" t="s">
        <v>1506</v>
      </c>
      <c r="H1036" s="836"/>
      <c r="I1036" s="836"/>
      <c r="J1036" s="836"/>
      <c r="K1036" s="836"/>
      <c r="L1036" s="828" t="s">
        <v>2614</v>
      </c>
      <c r="M1036" s="830" t="s">
        <v>1225</v>
      </c>
      <c r="N1036" s="830">
        <v>350.0</v>
      </c>
      <c r="O1036" s="830" t="s">
        <v>2615</v>
      </c>
      <c r="P1036" s="965">
        <v>3200.0</v>
      </c>
      <c r="Q1036" s="836"/>
      <c r="R1036" s="836"/>
      <c r="S1036" s="836"/>
      <c r="T1036" s="836"/>
      <c r="U1036" s="836"/>
    </row>
    <row r="1037">
      <c r="A1037" s="836"/>
      <c r="B1037" s="828" t="s">
        <v>1273</v>
      </c>
      <c r="C1037" s="828" t="s">
        <v>197</v>
      </c>
      <c r="D1037" s="828" t="s">
        <v>2613</v>
      </c>
      <c r="E1037" s="829"/>
      <c r="F1037" s="830">
        <v>1.0</v>
      </c>
      <c r="G1037" s="828">
        <v>3140.0</v>
      </c>
      <c r="H1037" s="828">
        <v>100.0</v>
      </c>
      <c r="I1037" s="836"/>
      <c r="J1037" s="836"/>
      <c r="K1037" s="836"/>
      <c r="L1037" s="828">
        <v>3240.0</v>
      </c>
      <c r="M1037" s="829"/>
      <c r="N1037" s="829"/>
      <c r="O1037" s="829"/>
      <c r="P1037" s="965">
        <v>3201.0</v>
      </c>
      <c r="Q1037" s="836"/>
      <c r="R1037" s="836"/>
      <c r="S1037" s="836"/>
      <c r="T1037" s="836"/>
      <c r="U1037" s="836"/>
    </row>
    <row r="1038">
      <c r="A1038" s="827">
        <v>41980.0</v>
      </c>
      <c r="B1038" s="828" t="s">
        <v>197</v>
      </c>
      <c r="C1038" s="828" t="s">
        <v>565</v>
      </c>
      <c r="D1038" s="828" t="s">
        <v>2616</v>
      </c>
      <c r="E1038" s="829"/>
      <c r="F1038" s="830">
        <v>0.2</v>
      </c>
      <c r="G1038" s="836"/>
      <c r="H1038" s="836"/>
      <c r="I1038" s="836"/>
      <c r="J1038" s="836"/>
      <c r="K1038" s="836"/>
      <c r="L1038" s="836"/>
      <c r="M1038" s="830" t="s">
        <v>1378</v>
      </c>
      <c r="N1038" s="830">
        <v>350.0</v>
      </c>
      <c r="O1038" s="830" t="s">
        <v>2617</v>
      </c>
      <c r="P1038" s="965">
        <v>3201.2</v>
      </c>
      <c r="Q1038" s="836"/>
      <c r="R1038" s="836"/>
      <c r="S1038" s="836"/>
      <c r="T1038" s="836"/>
      <c r="U1038" s="836"/>
    </row>
    <row r="1039">
      <c r="A1039" s="836"/>
      <c r="B1039" s="828" t="s">
        <v>565</v>
      </c>
      <c r="C1039" s="828" t="s">
        <v>524</v>
      </c>
      <c r="D1039" s="828" t="s">
        <v>547</v>
      </c>
      <c r="E1039" s="829"/>
      <c r="F1039" s="830">
        <v>0.5</v>
      </c>
      <c r="G1039" s="836"/>
      <c r="H1039" s="836"/>
      <c r="I1039" s="836"/>
      <c r="J1039" s="836"/>
      <c r="K1039" s="836"/>
      <c r="L1039" s="836"/>
      <c r="M1039" s="829"/>
      <c r="N1039" s="829"/>
      <c r="O1039" s="829"/>
      <c r="P1039" s="965">
        <v>3201.7</v>
      </c>
      <c r="Q1039" s="828">
        <v>40.0</v>
      </c>
      <c r="R1039" s="828">
        <v>226.8</v>
      </c>
      <c r="S1039" s="828">
        <v>5.67</v>
      </c>
      <c r="T1039" s="828">
        <v>4.89</v>
      </c>
      <c r="U1039" s="1005">
        <v>31.2</v>
      </c>
    </row>
    <row r="1040">
      <c r="A1040" s="836"/>
      <c r="B1040" s="828" t="s">
        <v>524</v>
      </c>
      <c r="C1040" s="828" t="s">
        <v>727</v>
      </c>
      <c r="D1040" s="836"/>
      <c r="E1040" s="829"/>
      <c r="F1040" s="830">
        <v>1.6</v>
      </c>
      <c r="G1040" s="828" t="s">
        <v>2618</v>
      </c>
      <c r="H1040" s="836"/>
      <c r="I1040" s="836"/>
      <c r="J1040" s="836"/>
      <c r="K1040" s="836"/>
      <c r="L1040" s="828" t="s">
        <v>2619</v>
      </c>
      <c r="M1040" s="829"/>
      <c r="N1040" s="829"/>
      <c r="O1040" s="829"/>
      <c r="P1040" s="965">
        <v>3203.3</v>
      </c>
      <c r="Q1040" s="836"/>
      <c r="R1040" s="836"/>
      <c r="S1040" s="836"/>
      <c r="T1040" s="836"/>
      <c r="U1040" s="836"/>
    </row>
    <row r="1041">
      <c r="A1041" s="836"/>
      <c r="B1041" s="828" t="s">
        <v>727</v>
      </c>
      <c r="C1041" s="828" t="s">
        <v>197</v>
      </c>
      <c r="D1041" s="836"/>
      <c r="E1041" s="829"/>
      <c r="F1041" s="830">
        <v>1.4</v>
      </c>
      <c r="G1041" s="828">
        <v>2925.0</v>
      </c>
      <c r="H1041" s="828">
        <v>32.0</v>
      </c>
      <c r="I1041" s="836"/>
      <c r="J1041" s="828">
        <v>7.0</v>
      </c>
      <c r="K1041" s="836"/>
      <c r="L1041" s="828">
        <v>2964.0</v>
      </c>
      <c r="M1041" s="829"/>
      <c r="N1041" s="829"/>
      <c r="O1041" s="829"/>
      <c r="P1041" s="965">
        <v>3204.7</v>
      </c>
      <c r="Q1041" s="836"/>
      <c r="R1041" s="836"/>
      <c r="S1041" s="836"/>
      <c r="T1041" s="836"/>
      <c r="U1041" s="836"/>
    </row>
    <row r="1042">
      <c r="A1042" s="827">
        <v>41981.0</v>
      </c>
      <c r="B1042" s="828" t="s">
        <v>197</v>
      </c>
      <c r="C1042" s="828" t="s">
        <v>550</v>
      </c>
      <c r="D1042" s="828" t="s">
        <v>1350</v>
      </c>
      <c r="E1042" s="829"/>
      <c r="F1042" s="830">
        <v>0.9</v>
      </c>
      <c r="G1042" s="828" t="s">
        <v>1506</v>
      </c>
      <c r="H1042" s="836"/>
      <c r="I1042" s="836"/>
      <c r="J1042" s="836"/>
      <c r="K1042" s="836"/>
      <c r="L1042" s="828" t="s">
        <v>2620</v>
      </c>
      <c r="M1042" s="830" t="s">
        <v>1350</v>
      </c>
      <c r="N1042" s="830">
        <v>350.0</v>
      </c>
      <c r="O1042" s="830" t="s">
        <v>2621</v>
      </c>
      <c r="P1042" s="965">
        <v>3205.6</v>
      </c>
      <c r="Q1042" s="828">
        <v>74.0</v>
      </c>
      <c r="R1042" s="828">
        <v>424.07</v>
      </c>
      <c r="S1042" s="828">
        <v>5.73</v>
      </c>
      <c r="T1042" s="828">
        <v>4.89</v>
      </c>
      <c r="U1042" s="1003">
        <v>62.21</v>
      </c>
    </row>
    <row r="1043">
      <c r="A1043" s="836"/>
      <c r="B1043" s="828" t="s">
        <v>550</v>
      </c>
      <c r="C1043" s="828" t="s">
        <v>197</v>
      </c>
      <c r="D1043" s="828" t="s">
        <v>2622</v>
      </c>
      <c r="E1043" s="829"/>
      <c r="F1043" s="830">
        <v>0.9</v>
      </c>
      <c r="G1043" s="828">
        <v>1350.0</v>
      </c>
      <c r="H1043" s="828">
        <v>50.0</v>
      </c>
      <c r="I1043" s="828">
        <v>120.0</v>
      </c>
      <c r="J1043" s="836"/>
      <c r="K1043" s="836"/>
      <c r="L1043" s="828">
        <v>1520.0</v>
      </c>
      <c r="M1043" s="829"/>
      <c r="N1043" s="829"/>
      <c r="O1043" s="829"/>
      <c r="P1043" s="965">
        <v>3206.5</v>
      </c>
      <c r="Q1043" s="828">
        <v>40.0</v>
      </c>
      <c r="R1043" s="828">
        <v>243.71</v>
      </c>
      <c r="S1043" s="828">
        <v>6.09</v>
      </c>
      <c r="T1043" s="828">
        <v>4.89</v>
      </c>
      <c r="U1043" s="1003">
        <v>48.11</v>
      </c>
    </row>
    <row r="1044">
      <c r="A1044" s="827">
        <v>41984.0</v>
      </c>
      <c r="B1044" s="828" t="s">
        <v>197</v>
      </c>
      <c r="C1044" s="828" t="s">
        <v>565</v>
      </c>
      <c r="D1044" s="828" t="s">
        <v>2623</v>
      </c>
      <c r="E1044" s="830">
        <v>1.5</v>
      </c>
      <c r="F1044" s="829"/>
      <c r="G1044" s="836"/>
      <c r="H1044" s="836"/>
      <c r="I1044" s="836"/>
      <c r="J1044" s="836"/>
      <c r="K1044" s="836"/>
      <c r="L1044" s="836"/>
      <c r="M1044" s="829"/>
      <c r="N1044" s="829"/>
      <c r="O1044" s="829"/>
      <c r="P1044" s="965">
        <v>3208.0</v>
      </c>
      <c r="Q1044" s="836"/>
      <c r="R1044" s="836"/>
      <c r="S1044" s="836"/>
      <c r="T1044" s="836"/>
      <c r="U1044" s="836"/>
    </row>
    <row r="1045">
      <c r="A1045" s="827">
        <v>41984.0</v>
      </c>
      <c r="B1045" s="828" t="s">
        <v>565</v>
      </c>
      <c r="C1045" s="828" t="s">
        <v>565</v>
      </c>
      <c r="D1045" s="828" t="s">
        <v>1318</v>
      </c>
      <c r="E1045" s="830">
        <v>0.2</v>
      </c>
      <c r="F1045" s="829"/>
      <c r="G1045" s="836"/>
      <c r="H1045" s="836"/>
      <c r="I1045" s="836"/>
      <c r="J1045" s="836"/>
      <c r="K1045" s="836"/>
      <c r="L1045" s="836"/>
      <c r="M1045" s="829"/>
      <c r="N1045" s="829"/>
      <c r="O1045" s="829"/>
      <c r="P1045" s="965">
        <v>3208.2</v>
      </c>
      <c r="Q1045" s="836"/>
      <c r="R1045" s="836"/>
      <c r="S1045" s="836"/>
      <c r="T1045" s="836"/>
      <c r="U1045" s="836"/>
    </row>
    <row r="1046">
      <c r="A1046" s="827">
        <v>41985.0</v>
      </c>
      <c r="B1046" s="828" t="s">
        <v>565</v>
      </c>
      <c r="C1046" s="828" t="s">
        <v>73</v>
      </c>
      <c r="D1046" s="828" t="s">
        <v>2623</v>
      </c>
      <c r="E1046" s="830">
        <v>0.3</v>
      </c>
      <c r="F1046" s="829"/>
      <c r="G1046" s="836"/>
      <c r="H1046" s="836"/>
      <c r="I1046" s="836"/>
      <c r="J1046" s="836"/>
      <c r="K1046" s="836"/>
      <c r="L1046" s="836"/>
      <c r="M1046" s="829"/>
      <c r="N1046" s="829"/>
      <c r="O1046" s="829"/>
      <c r="P1046" s="965">
        <v>3208.5</v>
      </c>
      <c r="Q1046" s="836"/>
      <c r="R1046" s="836"/>
      <c r="S1046" s="836"/>
      <c r="T1046" s="836"/>
      <c r="U1046" s="836"/>
    </row>
    <row r="1047">
      <c r="A1047" s="827">
        <v>41988.0</v>
      </c>
      <c r="B1047" s="828" t="s">
        <v>73</v>
      </c>
      <c r="C1047" s="828" t="s">
        <v>808</v>
      </c>
      <c r="D1047" s="828" t="s">
        <v>1219</v>
      </c>
      <c r="E1047" s="829"/>
      <c r="F1047" s="830">
        <v>0.9</v>
      </c>
      <c r="G1047" s="836"/>
      <c r="H1047" s="836"/>
      <c r="I1047" s="836"/>
      <c r="J1047" s="836"/>
      <c r="K1047" s="836"/>
      <c r="L1047" s="836"/>
      <c r="M1047" s="830" t="s">
        <v>1225</v>
      </c>
      <c r="N1047" s="830">
        <v>350.0</v>
      </c>
      <c r="O1047" s="830" t="s">
        <v>2624</v>
      </c>
      <c r="P1047" s="965">
        <v>3209.4</v>
      </c>
      <c r="Q1047" s="836"/>
      <c r="R1047" s="836"/>
      <c r="S1047" s="836"/>
      <c r="T1047" s="836"/>
      <c r="U1047" s="836"/>
    </row>
    <row r="1048">
      <c r="A1048" s="836"/>
      <c r="B1048" s="828" t="s">
        <v>808</v>
      </c>
      <c r="C1048" s="828" t="s">
        <v>197</v>
      </c>
      <c r="D1048" s="828" t="s">
        <v>1642</v>
      </c>
      <c r="E1048" s="829"/>
      <c r="F1048" s="830">
        <v>0.8</v>
      </c>
      <c r="G1048" s="836"/>
      <c r="H1048" s="836"/>
      <c r="I1048" s="836"/>
      <c r="J1048" s="836"/>
      <c r="K1048" s="836"/>
      <c r="L1048" s="836"/>
      <c r="M1048" s="829"/>
      <c r="N1048" s="829"/>
      <c r="O1048" s="829"/>
      <c r="P1048" s="965">
        <v>3210.2</v>
      </c>
      <c r="Q1048" s="828">
        <v>12.0</v>
      </c>
      <c r="R1048" s="828">
        <v>70.76</v>
      </c>
      <c r="S1048" s="828">
        <v>5.9</v>
      </c>
      <c r="T1048" s="828">
        <v>4.89</v>
      </c>
      <c r="U1048" s="1003">
        <v>12.08</v>
      </c>
    </row>
    <row r="1049">
      <c r="A1049" s="836"/>
      <c r="B1049" s="828" t="s">
        <v>197</v>
      </c>
      <c r="C1049" s="828" t="s">
        <v>73</v>
      </c>
      <c r="D1049" s="836"/>
      <c r="E1049" s="829"/>
      <c r="F1049" s="830">
        <v>0.1</v>
      </c>
      <c r="G1049" s="836"/>
      <c r="H1049" s="836"/>
      <c r="I1049" s="836"/>
      <c r="J1049" s="836"/>
      <c r="K1049" s="836"/>
      <c r="L1049" s="836"/>
      <c r="M1049" s="829"/>
      <c r="N1049" s="829"/>
      <c r="O1049" s="829"/>
      <c r="P1049" s="965">
        <v>3210.3</v>
      </c>
      <c r="Q1049" s="836"/>
      <c r="R1049" s="836"/>
      <c r="S1049" s="836"/>
      <c r="T1049" s="836"/>
      <c r="U1049" s="836"/>
    </row>
    <row r="1050">
      <c r="A1050" s="836"/>
      <c r="B1050" s="828" t="s">
        <v>73</v>
      </c>
      <c r="C1050" s="828" t="s">
        <v>197</v>
      </c>
      <c r="D1050" s="836"/>
      <c r="E1050" s="829"/>
      <c r="F1050" s="830">
        <v>0.2</v>
      </c>
      <c r="G1050" s="836"/>
      <c r="H1050" s="836"/>
      <c r="I1050" s="836"/>
      <c r="J1050" s="836"/>
      <c r="K1050" s="836"/>
      <c r="L1050" s="836"/>
      <c r="M1050" s="829"/>
      <c r="N1050" s="829"/>
      <c r="O1050" s="829"/>
      <c r="P1050" s="965">
        <v>3210.5</v>
      </c>
      <c r="Q1050" s="836"/>
      <c r="R1050" s="836"/>
      <c r="S1050" s="836"/>
      <c r="T1050" s="836"/>
      <c r="U1050" s="836"/>
    </row>
    <row r="1051">
      <c r="A1051" s="836"/>
      <c r="B1051" s="828" t="s">
        <v>197</v>
      </c>
      <c r="C1051" s="828" t="s">
        <v>808</v>
      </c>
      <c r="D1051" s="836"/>
      <c r="E1051" s="829"/>
      <c r="F1051" s="830">
        <v>0.9</v>
      </c>
      <c r="G1051" s="836"/>
      <c r="H1051" s="836"/>
      <c r="I1051" s="836"/>
      <c r="J1051" s="836"/>
      <c r="K1051" s="836"/>
      <c r="L1051" s="828" t="s">
        <v>2625</v>
      </c>
      <c r="M1051" s="829"/>
      <c r="N1051" s="829"/>
      <c r="O1051" s="829"/>
      <c r="P1051" s="965">
        <v>3211.4</v>
      </c>
      <c r="Q1051" s="836"/>
      <c r="R1051" s="836"/>
      <c r="S1051" s="836"/>
      <c r="T1051" s="836"/>
      <c r="U1051" s="836"/>
    </row>
    <row r="1052">
      <c r="A1052" s="836"/>
      <c r="B1052" s="828" t="s">
        <v>808</v>
      </c>
      <c r="C1052" s="828" t="s">
        <v>73</v>
      </c>
      <c r="D1052" s="836"/>
      <c r="E1052" s="829"/>
      <c r="F1052" s="830">
        <v>0.8</v>
      </c>
      <c r="G1052" s="828">
        <v>2700.0</v>
      </c>
      <c r="H1052" s="828">
        <v>15.0</v>
      </c>
      <c r="I1052" s="828">
        <v>120.0</v>
      </c>
      <c r="J1052" s="836"/>
      <c r="K1052" s="836"/>
      <c r="L1052" s="828">
        <v>2835.0</v>
      </c>
      <c r="M1052" s="829"/>
      <c r="N1052" s="829"/>
      <c r="O1052" s="829"/>
      <c r="P1052" s="965">
        <v>3212.2</v>
      </c>
      <c r="Q1052" s="836"/>
      <c r="R1052" s="836"/>
      <c r="S1052" s="836"/>
      <c r="T1052" s="836"/>
      <c r="U1052" s="836"/>
    </row>
    <row r="1053">
      <c r="A1053" s="827">
        <v>41990.0</v>
      </c>
      <c r="B1053" s="828" t="s">
        <v>73</v>
      </c>
      <c r="C1053" s="828" t="s">
        <v>565</v>
      </c>
      <c r="D1053" s="828" t="s">
        <v>1219</v>
      </c>
      <c r="E1053" s="829"/>
      <c r="F1053" s="830">
        <v>0.3</v>
      </c>
      <c r="G1053" s="836"/>
      <c r="H1053" s="836"/>
      <c r="I1053" s="836"/>
      <c r="J1053" s="836"/>
      <c r="K1053" s="836"/>
      <c r="L1053" s="836"/>
      <c r="M1053" s="830" t="s">
        <v>1225</v>
      </c>
      <c r="N1053" s="830">
        <v>700.0</v>
      </c>
      <c r="O1053" s="830" t="s">
        <v>2626</v>
      </c>
      <c r="P1053" s="965">
        <v>3212.5</v>
      </c>
      <c r="Q1053" s="836"/>
      <c r="R1053" s="836"/>
      <c r="S1053" s="836"/>
      <c r="T1053" s="836"/>
      <c r="U1053" s="836"/>
    </row>
    <row r="1054">
      <c r="A1054" s="836"/>
      <c r="B1054" s="828" t="s">
        <v>565</v>
      </c>
      <c r="C1054" s="828" t="s">
        <v>636</v>
      </c>
      <c r="D1054" s="828" t="s">
        <v>2627</v>
      </c>
      <c r="E1054" s="829"/>
      <c r="F1054" s="830">
        <v>2.4</v>
      </c>
      <c r="G1054" s="828" t="s">
        <v>2628</v>
      </c>
      <c r="H1054" s="836"/>
      <c r="I1054" s="836"/>
      <c r="J1054" s="836"/>
      <c r="K1054" s="836"/>
      <c r="L1054" s="828" t="s">
        <v>2629</v>
      </c>
      <c r="M1054" s="829"/>
      <c r="N1054" s="829"/>
      <c r="O1054" s="829"/>
      <c r="P1054" s="965">
        <v>3214.9</v>
      </c>
      <c r="Q1054" s="828">
        <v>60.0</v>
      </c>
      <c r="R1054" s="828">
        <v>392.64</v>
      </c>
      <c r="S1054" s="828">
        <v>6.54</v>
      </c>
      <c r="T1054" s="828">
        <v>4.89</v>
      </c>
      <c r="U1054" s="1003">
        <v>99.24</v>
      </c>
    </row>
    <row r="1055">
      <c r="A1055" s="827">
        <v>41991.0</v>
      </c>
      <c r="B1055" s="828" t="s">
        <v>636</v>
      </c>
      <c r="C1055" s="828" t="s">
        <v>565</v>
      </c>
      <c r="D1055" s="836"/>
      <c r="E1055" s="829"/>
      <c r="F1055" s="830">
        <v>2.5</v>
      </c>
      <c r="G1055" s="828">
        <v>4875.0</v>
      </c>
      <c r="H1055" s="828">
        <v>100.0</v>
      </c>
      <c r="I1055" s="836"/>
      <c r="J1055" s="828">
        <v>25.0</v>
      </c>
      <c r="K1055" s="828">
        <v>700.0</v>
      </c>
      <c r="L1055" s="828">
        <v>5700.0</v>
      </c>
      <c r="M1055" s="829"/>
      <c r="N1055" s="829"/>
      <c r="O1055" s="829"/>
      <c r="P1055" s="965">
        <v>3217.4</v>
      </c>
      <c r="Q1055" s="836"/>
      <c r="R1055" s="836"/>
      <c r="S1055" s="836"/>
      <c r="T1055" s="836"/>
      <c r="U1055" s="836"/>
    </row>
    <row r="1056">
      <c r="A1056" s="836"/>
      <c r="B1056" s="828" t="s">
        <v>565</v>
      </c>
      <c r="C1056" s="828" t="s">
        <v>524</v>
      </c>
      <c r="D1056" s="828" t="s">
        <v>1219</v>
      </c>
      <c r="E1056" s="829"/>
      <c r="F1056" s="830">
        <v>0.4</v>
      </c>
      <c r="G1056" s="836"/>
      <c r="H1056" s="836"/>
      <c r="I1056" s="836"/>
      <c r="J1056" s="836"/>
      <c r="K1056" s="836"/>
      <c r="L1056" s="836"/>
      <c r="M1056" s="830" t="s">
        <v>1225</v>
      </c>
      <c r="N1056" s="830">
        <v>350.0</v>
      </c>
      <c r="O1056" s="830" t="s">
        <v>2630</v>
      </c>
      <c r="P1056" s="965">
        <v>3217.8</v>
      </c>
      <c r="Q1056" s="828">
        <v>113.0</v>
      </c>
      <c r="R1056" s="828">
        <v>527.71</v>
      </c>
      <c r="S1056" s="828">
        <v>4.67</v>
      </c>
      <c r="T1056" s="828">
        <v>4.89</v>
      </c>
      <c r="U1056" s="1003">
        <v>-24.86</v>
      </c>
    </row>
    <row r="1057">
      <c r="A1057" s="836"/>
      <c r="B1057" s="828" t="s">
        <v>524</v>
      </c>
      <c r="C1057" s="828" t="s">
        <v>727</v>
      </c>
      <c r="D1057" s="828" t="s">
        <v>547</v>
      </c>
      <c r="E1057" s="829"/>
      <c r="F1057" s="830">
        <v>1.7</v>
      </c>
      <c r="G1057" s="828" t="s">
        <v>2380</v>
      </c>
      <c r="H1057" s="836"/>
      <c r="I1057" s="836"/>
      <c r="J1057" s="836"/>
      <c r="K1057" s="836"/>
      <c r="L1057" s="828" t="s">
        <v>2631</v>
      </c>
      <c r="M1057" s="829"/>
      <c r="N1057" s="829"/>
      <c r="O1057" s="829"/>
      <c r="P1057" s="965">
        <v>3219.5</v>
      </c>
      <c r="Q1057" s="836"/>
      <c r="R1057" s="836"/>
      <c r="S1057" s="836"/>
      <c r="T1057" s="836"/>
      <c r="U1057" s="836"/>
    </row>
    <row r="1058">
      <c r="A1058" s="827">
        <v>41992.0</v>
      </c>
      <c r="B1058" s="828" t="s">
        <v>727</v>
      </c>
      <c r="C1058" s="828" t="s">
        <v>73</v>
      </c>
      <c r="D1058" s="836"/>
      <c r="E1058" s="829"/>
      <c r="F1058" s="830">
        <v>1.3</v>
      </c>
      <c r="G1058" s="828">
        <v>2550.0</v>
      </c>
      <c r="H1058" s="836"/>
      <c r="I1058" s="836"/>
      <c r="J1058" s="828">
        <v>47.0</v>
      </c>
      <c r="K1058" s="836"/>
      <c r="L1058" s="828">
        <v>2597.0</v>
      </c>
      <c r="M1058" s="829"/>
      <c r="N1058" s="829"/>
      <c r="O1058" s="829"/>
      <c r="P1058" s="965">
        <v>3220.8</v>
      </c>
      <c r="Q1058" s="836"/>
      <c r="R1058" s="836"/>
      <c r="S1058" s="836"/>
      <c r="T1058" s="836"/>
      <c r="U1058" s="836"/>
    </row>
    <row r="1059">
      <c r="A1059" s="827">
        <v>41992.0</v>
      </c>
      <c r="B1059" s="828" t="s">
        <v>73</v>
      </c>
      <c r="C1059" s="828" t="s">
        <v>1303</v>
      </c>
      <c r="D1059" s="828" t="s">
        <v>1350</v>
      </c>
      <c r="E1059" s="829"/>
      <c r="F1059" s="830">
        <v>0.5</v>
      </c>
      <c r="G1059" s="836"/>
      <c r="H1059" s="836"/>
      <c r="I1059" s="836"/>
      <c r="J1059" s="836"/>
      <c r="K1059" s="836"/>
      <c r="L1059" s="836"/>
      <c r="M1059" s="830" t="s">
        <v>1350</v>
      </c>
      <c r="N1059" s="830">
        <v>350.0</v>
      </c>
      <c r="O1059" s="830" t="s">
        <v>2632</v>
      </c>
      <c r="P1059" s="965">
        <v>3221.3</v>
      </c>
      <c r="Q1059" s="836"/>
      <c r="R1059" s="836"/>
      <c r="S1059" s="836"/>
      <c r="T1059" s="836"/>
      <c r="U1059" s="836"/>
    </row>
    <row r="1060">
      <c r="A1060" s="836"/>
      <c r="B1060" s="828" t="s">
        <v>1303</v>
      </c>
      <c r="C1060" s="828" t="s">
        <v>524</v>
      </c>
      <c r="D1060" s="836"/>
      <c r="E1060" s="829"/>
      <c r="F1060" s="830">
        <v>0.6</v>
      </c>
      <c r="G1060" s="836"/>
      <c r="H1060" s="836"/>
      <c r="I1060" s="836"/>
      <c r="J1060" s="836"/>
      <c r="K1060" s="836"/>
      <c r="L1060" s="836"/>
      <c r="M1060" s="829"/>
      <c r="N1060" s="829"/>
      <c r="O1060" s="829"/>
      <c r="P1060" s="965">
        <v>3221.9</v>
      </c>
      <c r="Q1060" s="836"/>
      <c r="R1060" s="836"/>
      <c r="S1060" s="836"/>
      <c r="T1060" s="836"/>
      <c r="U1060" s="836"/>
    </row>
    <row r="1061">
      <c r="A1061" s="836"/>
      <c r="B1061" s="828" t="s">
        <v>524</v>
      </c>
      <c r="C1061" s="828" t="s">
        <v>1303</v>
      </c>
      <c r="D1061" s="828" t="s">
        <v>1222</v>
      </c>
      <c r="E1061" s="829"/>
      <c r="F1061" s="830">
        <v>0.6</v>
      </c>
      <c r="G1061" s="836"/>
      <c r="H1061" s="836"/>
      <c r="I1061" s="836"/>
      <c r="J1061" s="836"/>
      <c r="K1061" s="836"/>
      <c r="L1061" s="828" t="s">
        <v>2633</v>
      </c>
      <c r="M1061" s="830" t="s">
        <v>1222</v>
      </c>
      <c r="N1061" s="830">
        <v>350.0</v>
      </c>
      <c r="O1061" s="830" t="s">
        <v>1618</v>
      </c>
      <c r="P1061" s="965">
        <v>3222.5</v>
      </c>
      <c r="Q1061" s="836"/>
      <c r="R1061" s="836"/>
      <c r="S1061" s="836"/>
      <c r="T1061" s="836"/>
      <c r="U1061" s="836"/>
    </row>
    <row r="1062">
      <c r="A1062" s="836"/>
      <c r="B1062" s="828" t="s">
        <v>1303</v>
      </c>
      <c r="C1062" s="828" t="s">
        <v>73</v>
      </c>
      <c r="D1062" s="836"/>
      <c r="E1062" s="829"/>
      <c r="F1062" s="830">
        <v>0.5</v>
      </c>
      <c r="G1062" s="828">
        <v>1950.0</v>
      </c>
      <c r="H1062" s="836"/>
      <c r="I1062" s="828">
        <v>240.0</v>
      </c>
      <c r="J1062" s="836"/>
      <c r="K1062" s="836"/>
      <c r="L1062" s="828">
        <v>2190.0</v>
      </c>
      <c r="M1062" s="829"/>
      <c r="N1062" s="829"/>
      <c r="O1062" s="829"/>
      <c r="P1062" s="965">
        <v>3223.0</v>
      </c>
      <c r="Q1062" s="836"/>
      <c r="R1062" s="836"/>
      <c r="S1062" s="836"/>
      <c r="T1062" s="836"/>
      <c r="U1062" s="836"/>
    </row>
    <row r="1063">
      <c r="A1063" s="827">
        <v>41993.0</v>
      </c>
      <c r="B1063" s="828" t="s">
        <v>73</v>
      </c>
      <c r="C1063" s="828" t="s">
        <v>565</v>
      </c>
      <c r="D1063" s="828" t="s">
        <v>1222</v>
      </c>
      <c r="E1063" s="829"/>
      <c r="F1063" s="830">
        <v>0.4</v>
      </c>
      <c r="G1063" s="836"/>
      <c r="H1063" s="836"/>
      <c r="I1063" s="836"/>
      <c r="J1063" s="836"/>
      <c r="K1063" s="836"/>
      <c r="L1063" s="836"/>
      <c r="M1063" s="830" t="s">
        <v>1222</v>
      </c>
      <c r="N1063" s="830">
        <v>350.0</v>
      </c>
      <c r="O1063" s="830" t="s">
        <v>2634</v>
      </c>
      <c r="P1063" s="965">
        <v>3223.4</v>
      </c>
      <c r="Q1063" s="828">
        <v>30.0</v>
      </c>
      <c r="R1063" s="828">
        <v>153.0</v>
      </c>
      <c r="S1063" s="828">
        <v>5.1</v>
      </c>
      <c r="T1063" s="828">
        <v>4.89</v>
      </c>
      <c r="U1063" s="1005">
        <v>6.3</v>
      </c>
    </row>
    <row r="1064">
      <c r="A1064" s="836"/>
      <c r="B1064" s="828" t="s">
        <v>565</v>
      </c>
      <c r="C1064" s="828" t="s">
        <v>552</v>
      </c>
      <c r="D1064" s="828" t="s">
        <v>547</v>
      </c>
      <c r="E1064" s="829"/>
      <c r="F1064" s="830">
        <v>0.5</v>
      </c>
      <c r="G1064" s="836"/>
      <c r="H1064" s="836"/>
      <c r="I1064" s="836"/>
      <c r="J1064" s="836"/>
      <c r="K1064" s="836"/>
      <c r="L1064" s="836"/>
      <c r="M1064" s="829"/>
      <c r="N1064" s="829"/>
      <c r="O1064" s="829"/>
      <c r="P1064" s="965">
        <v>3223.9</v>
      </c>
      <c r="Q1064" s="836"/>
      <c r="R1064" s="836"/>
      <c r="S1064" s="836"/>
      <c r="T1064" s="836"/>
      <c r="U1064" s="836"/>
    </row>
    <row r="1065">
      <c r="A1065" s="836"/>
      <c r="B1065" s="828" t="s">
        <v>552</v>
      </c>
      <c r="C1065" s="828" t="s">
        <v>727</v>
      </c>
      <c r="D1065" s="836"/>
      <c r="E1065" s="829"/>
      <c r="F1065" s="830">
        <v>1.8</v>
      </c>
      <c r="G1065" s="828" t="s">
        <v>2635</v>
      </c>
      <c r="H1065" s="836"/>
      <c r="I1065" s="836"/>
      <c r="J1065" s="836"/>
      <c r="K1065" s="836"/>
      <c r="L1065" s="828" t="s">
        <v>2636</v>
      </c>
      <c r="M1065" s="829"/>
      <c r="N1065" s="829"/>
      <c r="O1065" s="829"/>
      <c r="P1065" s="965">
        <v>3225.7</v>
      </c>
      <c r="Q1065" s="836"/>
      <c r="R1065" s="836"/>
      <c r="S1065" s="836"/>
      <c r="T1065" s="836"/>
      <c r="U1065" s="836"/>
    </row>
    <row r="1066">
      <c r="A1066" s="836"/>
      <c r="B1066" s="828" t="s">
        <v>727</v>
      </c>
      <c r="C1066" s="828" t="s">
        <v>73</v>
      </c>
      <c r="D1066" s="836"/>
      <c r="E1066" s="829"/>
      <c r="F1066" s="830">
        <v>1.4</v>
      </c>
      <c r="G1066" s="828">
        <v>3225.0</v>
      </c>
      <c r="H1066" s="828">
        <v>7.0</v>
      </c>
      <c r="I1066" s="836"/>
      <c r="J1066" s="828">
        <v>7.0</v>
      </c>
      <c r="K1066" s="836"/>
      <c r="L1066" s="828">
        <v>3239.0</v>
      </c>
      <c r="M1066" s="829"/>
      <c r="N1066" s="829"/>
      <c r="O1066" s="829"/>
      <c r="P1066" s="965">
        <v>3227.1</v>
      </c>
      <c r="Q1066" s="836"/>
      <c r="R1066" s="836"/>
      <c r="S1066" s="836"/>
      <c r="T1066" s="836"/>
      <c r="U1066" s="836"/>
    </row>
    <row r="1067">
      <c r="A1067" s="827">
        <v>41994.0</v>
      </c>
      <c r="B1067" s="828" t="s">
        <v>73</v>
      </c>
      <c r="C1067" s="828" t="s">
        <v>524</v>
      </c>
      <c r="D1067" s="828" t="s">
        <v>1222</v>
      </c>
      <c r="E1067" s="829"/>
      <c r="F1067" s="830">
        <v>0.2</v>
      </c>
      <c r="G1067" s="836"/>
      <c r="H1067" s="836"/>
      <c r="I1067" s="836"/>
      <c r="J1067" s="836"/>
      <c r="K1067" s="836"/>
      <c r="L1067" s="836"/>
      <c r="M1067" s="830" t="s">
        <v>1222</v>
      </c>
      <c r="N1067" s="830">
        <v>350.0</v>
      </c>
      <c r="O1067" s="830" t="s">
        <v>2637</v>
      </c>
      <c r="P1067" s="965">
        <v>3227.3</v>
      </c>
      <c r="Q1067" s="836"/>
      <c r="R1067" s="836"/>
      <c r="S1067" s="836"/>
      <c r="T1067" s="836"/>
      <c r="U1067" s="836"/>
    </row>
    <row r="1068">
      <c r="A1068" s="836"/>
      <c r="B1068" s="828" t="s">
        <v>524</v>
      </c>
      <c r="C1068" s="828" t="s">
        <v>727</v>
      </c>
      <c r="D1068" s="828" t="s">
        <v>547</v>
      </c>
      <c r="E1068" s="829"/>
      <c r="F1068" s="830">
        <v>1.4</v>
      </c>
      <c r="G1068" s="828" t="s">
        <v>2638</v>
      </c>
      <c r="H1068" s="836"/>
      <c r="I1068" s="836"/>
      <c r="J1068" s="836"/>
      <c r="K1068" s="836"/>
      <c r="L1068" s="828" t="s">
        <v>2639</v>
      </c>
      <c r="M1068" s="829"/>
      <c r="N1068" s="829"/>
      <c r="O1068" s="829"/>
      <c r="P1068" s="965">
        <v>3228.7</v>
      </c>
      <c r="Q1068" s="836"/>
      <c r="R1068" s="836"/>
      <c r="S1068" s="836"/>
      <c r="T1068" s="836"/>
      <c r="U1068" s="836"/>
    </row>
    <row r="1069">
      <c r="A1069" s="836"/>
      <c r="B1069" s="828" t="s">
        <v>727</v>
      </c>
      <c r="C1069" s="828" t="s">
        <v>73</v>
      </c>
      <c r="D1069" s="836"/>
      <c r="E1069" s="829"/>
      <c r="F1069" s="830">
        <v>1.5</v>
      </c>
      <c r="G1069" s="828">
        <v>2475.0</v>
      </c>
      <c r="H1069" s="836"/>
      <c r="I1069" s="836"/>
      <c r="J1069" s="828">
        <v>7.0</v>
      </c>
      <c r="K1069" s="836"/>
      <c r="L1069" s="828">
        <v>2482.0</v>
      </c>
      <c r="M1069" s="829"/>
      <c r="N1069" s="829"/>
      <c r="O1069" s="829"/>
      <c r="P1069" s="965">
        <v>3230.2</v>
      </c>
      <c r="Q1069" s="836"/>
      <c r="R1069" s="836"/>
      <c r="S1069" s="836"/>
      <c r="T1069" s="836"/>
      <c r="U1069" s="836"/>
    </row>
    <row r="1070">
      <c r="A1070" s="827">
        <v>41995.0</v>
      </c>
      <c r="B1070" s="828" t="s">
        <v>73</v>
      </c>
      <c r="C1070" s="828" t="s">
        <v>517</v>
      </c>
      <c r="D1070" s="828" t="s">
        <v>2640</v>
      </c>
      <c r="E1070" s="830">
        <v>0.5</v>
      </c>
      <c r="F1070" s="829"/>
      <c r="G1070" s="836"/>
      <c r="H1070" s="836"/>
      <c r="I1070" s="836"/>
      <c r="J1070" s="836"/>
      <c r="K1070" s="836"/>
      <c r="L1070" s="836"/>
      <c r="M1070" s="829"/>
      <c r="N1070" s="829"/>
      <c r="O1070" s="829"/>
      <c r="P1070" s="965">
        <v>3230.7</v>
      </c>
      <c r="Q1070" s="836"/>
      <c r="R1070" s="836"/>
      <c r="S1070" s="836"/>
      <c r="T1070" s="836"/>
      <c r="U1070" s="836"/>
    </row>
    <row r="1071">
      <c r="A1071" s="828" t="s">
        <v>2641</v>
      </c>
      <c r="B1071" s="836"/>
      <c r="C1071" s="836"/>
      <c r="D1071" s="836"/>
      <c r="E1071" s="829"/>
      <c r="F1071" s="829"/>
      <c r="G1071" s="836"/>
      <c r="H1071" s="836"/>
      <c r="I1071" s="836"/>
      <c r="J1071" s="836"/>
      <c r="K1071" s="836"/>
      <c r="L1071" s="836"/>
      <c r="M1071" s="829"/>
      <c r="N1071" s="829"/>
      <c r="O1071" s="829"/>
      <c r="P1071" s="993"/>
      <c r="Q1071" s="836"/>
      <c r="R1071" s="836"/>
      <c r="S1071" s="836"/>
      <c r="T1071" s="836"/>
      <c r="U1071" s="836"/>
    </row>
    <row r="1072">
      <c r="A1072" s="827">
        <v>41995.0</v>
      </c>
      <c r="B1072" s="828" t="s">
        <v>517</v>
      </c>
      <c r="C1072" s="828" t="s">
        <v>552</v>
      </c>
      <c r="D1072" s="828" t="s">
        <v>1225</v>
      </c>
      <c r="E1072" s="829"/>
      <c r="F1072" s="830">
        <v>0.7</v>
      </c>
      <c r="G1072" s="836"/>
      <c r="H1072" s="836"/>
      <c r="I1072" s="836"/>
      <c r="J1072" s="836"/>
      <c r="K1072" s="836"/>
      <c r="L1072" s="836"/>
      <c r="M1072" s="830" t="s">
        <v>1225</v>
      </c>
      <c r="N1072" s="830">
        <v>350.0</v>
      </c>
      <c r="O1072" s="830" t="s">
        <v>2642</v>
      </c>
      <c r="P1072" s="965">
        <v>3231.4</v>
      </c>
      <c r="Q1072" s="828">
        <v>40.0</v>
      </c>
      <c r="R1072" s="828">
        <v>218.4</v>
      </c>
      <c r="S1072" s="828">
        <v>5.46</v>
      </c>
      <c r="T1072" s="828">
        <v>4.89</v>
      </c>
      <c r="U1072" s="1005">
        <v>22.8</v>
      </c>
    </row>
    <row r="1073">
      <c r="A1073" s="836"/>
      <c r="B1073" s="828" t="s">
        <v>552</v>
      </c>
      <c r="C1073" s="828" t="s">
        <v>727</v>
      </c>
      <c r="D1073" s="828" t="s">
        <v>547</v>
      </c>
      <c r="E1073" s="829"/>
      <c r="F1073" s="830">
        <v>1.6</v>
      </c>
      <c r="G1073" s="828" t="s">
        <v>2635</v>
      </c>
      <c r="H1073" s="836"/>
      <c r="I1073" s="836"/>
      <c r="J1073" s="836"/>
      <c r="K1073" s="836"/>
      <c r="L1073" s="828" t="s">
        <v>2643</v>
      </c>
      <c r="M1073" s="829"/>
      <c r="N1073" s="829"/>
      <c r="O1073" s="829"/>
      <c r="P1073" s="965">
        <v>3233.0</v>
      </c>
      <c r="Q1073" s="836"/>
      <c r="R1073" s="836"/>
      <c r="S1073" s="836"/>
      <c r="T1073" s="836"/>
      <c r="U1073" s="836"/>
    </row>
    <row r="1074">
      <c r="A1074" s="836"/>
      <c r="B1074" s="828" t="s">
        <v>727</v>
      </c>
      <c r="C1074" s="828" t="s">
        <v>517</v>
      </c>
      <c r="D1074" s="836"/>
      <c r="E1074" s="829"/>
      <c r="F1074" s="830">
        <v>1.8</v>
      </c>
      <c r="G1074" s="828">
        <v>3225.0</v>
      </c>
      <c r="H1074" s="828">
        <v>23.0</v>
      </c>
      <c r="I1074" s="836"/>
      <c r="J1074" s="828">
        <v>7.0</v>
      </c>
      <c r="K1074" s="836"/>
      <c r="L1074" s="828">
        <v>3255.0</v>
      </c>
      <c r="M1074" s="829"/>
      <c r="N1074" s="829"/>
      <c r="O1074" s="829"/>
      <c r="P1074" s="965">
        <v>3234.8</v>
      </c>
      <c r="Q1074" s="836"/>
      <c r="R1074" s="836"/>
      <c r="S1074" s="836"/>
      <c r="T1074" s="836"/>
      <c r="U1074" s="836"/>
    </row>
    <row r="1075">
      <c r="A1075" s="828" t="s">
        <v>2644</v>
      </c>
      <c r="B1075" s="836"/>
      <c r="C1075" s="836"/>
      <c r="D1075" s="836"/>
      <c r="E1075" s="829"/>
      <c r="F1075" s="829"/>
      <c r="G1075" s="828" t="s">
        <v>2645</v>
      </c>
      <c r="H1075" s="836"/>
      <c r="I1075" s="836"/>
      <c r="J1075" s="836"/>
      <c r="K1075" s="836"/>
      <c r="L1075" s="836"/>
      <c r="M1075" s="829"/>
      <c r="N1075" s="829"/>
      <c r="O1075" s="829"/>
      <c r="P1075" s="965">
        <v>3234.8</v>
      </c>
      <c r="Q1075" s="836"/>
      <c r="R1075" s="836"/>
      <c r="S1075" s="836"/>
      <c r="T1075" s="836"/>
      <c r="U1075" s="836"/>
    </row>
    <row r="1076">
      <c r="A1076" s="827">
        <v>41996.0</v>
      </c>
      <c r="B1076" s="828" t="s">
        <v>517</v>
      </c>
      <c r="C1076" s="828" t="s">
        <v>727</v>
      </c>
      <c r="D1076" s="828" t="s">
        <v>1278</v>
      </c>
      <c r="E1076" s="829"/>
      <c r="F1076" s="830">
        <v>1.4</v>
      </c>
      <c r="G1076" s="836"/>
      <c r="H1076" s="836"/>
      <c r="I1076" s="836"/>
      <c r="J1076" s="836"/>
      <c r="K1076" s="836"/>
      <c r="L1076" s="828" t="s">
        <v>2646</v>
      </c>
      <c r="M1076" s="830" t="s">
        <v>1225</v>
      </c>
      <c r="N1076" s="830">
        <v>350.0</v>
      </c>
      <c r="O1076" s="830" t="s">
        <v>2647</v>
      </c>
      <c r="P1076" s="965">
        <v>3236.2</v>
      </c>
      <c r="Q1076" s="836"/>
      <c r="R1076" s="836"/>
      <c r="S1076" s="836"/>
      <c r="T1076" s="836"/>
      <c r="U1076" s="836"/>
    </row>
    <row r="1077">
      <c r="A1077" s="836"/>
      <c r="B1077" s="828" t="s">
        <v>727</v>
      </c>
      <c r="C1077" s="828" t="s">
        <v>517</v>
      </c>
      <c r="D1077" s="836"/>
      <c r="E1077" s="829"/>
      <c r="F1077" s="830">
        <v>2.0</v>
      </c>
      <c r="G1077" s="828">
        <v>2543.0</v>
      </c>
      <c r="H1077" s="836"/>
      <c r="I1077" s="836"/>
      <c r="J1077" s="828">
        <v>7.0</v>
      </c>
      <c r="K1077" s="836"/>
      <c r="L1077" s="828">
        <v>2550.0</v>
      </c>
      <c r="M1077" s="829"/>
      <c r="N1077" s="829"/>
      <c r="O1077" s="829"/>
      <c r="P1077" s="965">
        <v>3238.2</v>
      </c>
      <c r="Q1077" s="836"/>
      <c r="R1077" s="836"/>
      <c r="S1077" s="836"/>
      <c r="T1077" s="836"/>
      <c r="U1077" s="836"/>
    </row>
    <row r="1078">
      <c r="A1078" s="828" t="s">
        <v>2648</v>
      </c>
      <c r="B1078" s="836"/>
      <c r="C1078" s="836"/>
      <c r="D1078" s="836"/>
      <c r="E1078" s="829"/>
      <c r="F1078" s="829"/>
      <c r="G1078" s="836"/>
      <c r="H1078" s="836"/>
      <c r="I1078" s="836"/>
      <c r="J1078" s="836"/>
      <c r="K1078" s="836"/>
      <c r="L1078" s="836"/>
      <c r="M1078" s="829"/>
      <c r="N1078" s="829"/>
      <c r="O1078" s="829"/>
      <c r="P1078" s="993"/>
      <c r="Q1078" s="836"/>
      <c r="R1078" s="836"/>
      <c r="S1078" s="836"/>
      <c r="T1078" s="836"/>
      <c r="U1078" s="836"/>
    </row>
    <row r="1079">
      <c r="A1079" s="827">
        <v>41997.0</v>
      </c>
      <c r="B1079" s="828" t="s">
        <v>517</v>
      </c>
      <c r="C1079" s="828" t="s">
        <v>727</v>
      </c>
      <c r="D1079" s="828" t="s">
        <v>1308</v>
      </c>
      <c r="E1079" s="829"/>
      <c r="F1079" s="830">
        <v>1.3</v>
      </c>
      <c r="G1079" s="828" t="s">
        <v>2645</v>
      </c>
      <c r="H1079" s="836"/>
      <c r="I1079" s="836"/>
      <c r="J1079" s="836"/>
      <c r="K1079" s="836"/>
      <c r="L1079" s="828" t="s">
        <v>2649</v>
      </c>
      <c r="M1079" s="830" t="s">
        <v>1222</v>
      </c>
      <c r="N1079" s="830">
        <v>350.0</v>
      </c>
      <c r="O1079" s="830" t="s">
        <v>2650</v>
      </c>
      <c r="P1079" s="965">
        <v>3239.5</v>
      </c>
      <c r="Q1079" s="836"/>
      <c r="R1079" s="836"/>
      <c r="S1079" s="836"/>
      <c r="T1079" s="836"/>
      <c r="U1079" s="836"/>
    </row>
    <row r="1080">
      <c r="A1080" s="836"/>
      <c r="B1080" s="828" t="s">
        <v>727</v>
      </c>
      <c r="C1080" s="828" t="s">
        <v>73</v>
      </c>
      <c r="D1080" s="836"/>
      <c r="E1080" s="829"/>
      <c r="F1080" s="830">
        <v>1.8</v>
      </c>
      <c r="G1080" s="828">
        <v>2543.0</v>
      </c>
      <c r="H1080" s="836"/>
      <c r="I1080" s="836"/>
      <c r="J1080" s="828">
        <v>7.0</v>
      </c>
      <c r="K1080" s="836"/>
      <c r="L1080" s="828">
        <v>2550.0</v>
      </c>
      <c r="M1080" s="829"/>
      <c r="N1080" s="829"/>
      <c r="O1080" s="829"/>
      <c r="P1080" s="965">
        <v>3241.3</v>
      </c>
      <c r="Q1080" s="836"/>
      <c r="R1080" s="836"/>
      <c r="S1080" s="836"/>
      <c r="T1080" s="836"/>
      <c r="U1080" s="836"/>
    </row>
    <row r="1081">
      <c r="A1081" s="827">
        <v>42001.0</v>
      </c>
      <c r="B1081" s="828" t="s">
        <v>73</v>
      </c>
      <c r="C1081" s="828" t="s">
        <v>524</v>
      </c>
      <c r="D1081" s="828" t="s">
        <v>1308</v>
      </c>
      <c r="E1081" s="829"/>
      <c r="F1081" s="830">
        <v>0.3</v>
      </c>
      <c r="G1081" s="836"/>
      <c r="H1081" s="836"/>
      <c r="I1081" s="836"/>
      <c r="J1081" s="836"/>
      <c r="K1081" s="836"/>
      <c r="L1081" s="836"/>
      <c r="M1081" s="830" t="s">
        <v>1222</v>
      </c>
      <c r="N1081" s="830">
        <v>350.0</v>
      </c>
      <c r="O1081" s="830" t="s">
        <v>2651</v>
      </c>
      <c r="P1081" s="965">
        <v>3241.6</v>
      </c>
      <c r="Q1081" s="836"/>
      <c r="R1081" s="836"/>
      <c r="S1081" s="836"/>
      <c r="T1081" s="836"/>
      <c r="U1081" s="836"/>
    </row>
    <row r="1082">
      <c r="A1082" s="836"/>
      <c r="B1082" s="828" t="s">
        <v>524</v>
      </c>
      <c r="C1082" s="828" t="s">
        <v>727</v>
      </c>
      <c r="D1082" s="836"/>
      <c r="E1082" s="829"/>
      <c r="F1082" s="830">
        <v>1.6</v>
      </c>
      <c r="G1082" s="828" t="s">
        <v>2403</v>
      </c>
      <c r="H1082" s="836"/>
      <c r="I1082" s="836"/>
      <c r="J1082" s="836"/>
      <c r="K1082" s="836"/>
      <c r="L1082" s="828" t="s">
        <v>2652</v>
      </c>
      <c r="M1082" s="829"/>
      <c r="N1082" s="829"/>
      <c r="O1082" s="829"/>
      <c r="P1082" s="965">
        <v>3243.2</v>
      </c>
      <c r="Q1082" s="836"/>
      <c r="R1082" s="836"/>
      <c r="S1082" s="836"/>
      <c r="T1082" s="836"/>
      <c r="U1082" s="836"/>
    </row>
    <row r="1083">
      <c r="A1083" s="836"/>
      <c r="B1083" s="828" t="s">
        <v>727</v>
      </c>
      <c r="C1083" s="828" t="s">
        <v>73</v>
      </c>
      <c r="D1083" s="836"/>
      <c r="E1083" s="829"/>
      <c r="F1083" s="830">
        <v>1.5</v>
      </c>
      <c r="G1083" s="828">
        <v>2700.0</v>
      </c>
      <c r="H1083" s="836"/>
      <c r="I1083" s="836"/>
      <c r="J1083" s="828">
        <v>32.0</v>
      </c>
      <c r="K1083" s="836"/>
      <c r="L1083" s="828">
        <v>2732.0</v>
      </c>
      <c r="M1083" s="829"/>
      <c r="N1083" s="829"/>
      <c r="O1083" s="829"/>
      <c r="P1083" s="965">
        <v>3244.7</v>
      </c>
      <c r="Q1083" s="836"/>
      <c r="R1083" s="836"/>
      <c r="S1083" s="836"/>
      <c r="T1083" s="836"/>
      <c r="U1083" s="836"/>
    </row>
    <row r="1084">
      <c r="A1084" s="827">
        <v>42002.0</v>
      </c>
      <c r="B1084" s="828" t="s">
        <v>73</v>
      </c>
      <c r="C1084" s="828" t="s">
        <v>197</v>
      </c>
      <c r="D1084" s="828" t="s">
        <v>1350</v>
      </c>
      <c r="E1084" s="829"/>
      <c r="F1084" s="830">
        <v>0.3</v>
      </c>
      <c r="G1084" s="836"/>
      <c r="H1084" s="836"/>
      <c r="I1084" s="836"/>
      <c r="J1084" s="836"/>
      <c r="K1084" s="836"/>
      <c r="L1084" s="836"/>
      <c r="M1084" s="829"/>
      <c r="N1084" s="829"/>
      <c r="O1084" s="829"/>
      <c r="P1084" s="965">
        <v>3245.0</v>
      </c>
      <c r="Q1084" s="828">
        <v>20.0</v>
      </c>
      <c r="R1084" s="828">
        <v>124.45</v>
      </c>
      <c r="S1084" s="828">
        <v>5.46</v>
      </c>
      <c r="T1084" s="828">
        <v>4.89</v>
      </c>
      <c r="U1084" s="1005">
        <v>22.8</v>
      </c>
    </row>
    <row r="1085">
      <c r="A1085" s="836"/>
      <c r="B1085" s="828" t="s">
        <v>197</v>
      </c>
      <c r="C1085" s="828" t="s">
        <v>630</v>
      </c>
      <c r="D1085" s="828" t="s">
        <v>1327</v>
      </c>
      <c r="E1085" s="829"/>
      <c r="F1085" s="830">
        <v>1.6</v>
      </c>
      <c r="G1085" s="836"/>
      <c r="H1085" s="836"/>
      <c r="I1085" s="836"/>
      <c r="J1085" s="836"/>
      <c r="K1085" s="836"/>
      <c r="L1085" s="836"/>
      <c r="M1085" s="830" t="s">
        <v>1350</v>
      </c>
      <c r="N1085" s="830">
        <v>350.0</v>
      </c>
      <c r="O1085" s="830" t="s">
        <v>2632</v>
      </c>
      <c r="P1085" s="965">
        <v>3246.6</v>
      </c>
      <c r="Q1085" s="836"/>
      <c r="R1085" s="836"/>
      <c r="S1085" s="836"/>
      <c r="T1085" s="836"/>
      <c r="U1085" s="836"/>
    </row>
    <row r="1086">
      <c r="A1086" s="836"/>
      <c r="B1086" s="828" t="s">
        <v>630</v>
      </c>
      <c r="C1086" s="828" t="s">
        <v>197</v>
      </c>
      <c r="D1086" s="836"/>
      <c r="E1086" s="829"/>
      <c r="F1086" s="830">
        <v>1.6</v>
      </c>
      <c r="G1086" s="828" t="s">
        <v>2435</v>
      </c>
      <c r="H1086" s="836"/>
      <c r="I1086" s="836"/>
      <c r="J1086" s="836"/>
      <c r="K1086" s="836"/>
      <c r="L1086" s="828" t="s">
        <v>2653</v>
      </c>
      <c r="M1086" s="829"/>
      <c r="N1086" s="829"/>
      <c r="O1086" s="829"/>
      <c r="P1086" s="965">
        <v>3248.2</v>
      </c>
      <c r="Q1086" s="836"/>
      <c r="R1086" s="836"/>
      <c r="S1086" s="836"/>
      <c r="T1086" s="836"/>
      <c r="U1086" s="836"/>
    </row>
    <row r="1087">
      <c r="A1087" s="836"/>
      <c r="B1087" s="828" t="s">
        <v>197</v>
      </c>
      <c r="C1087" s="828" t="s">
        <v>73</v>
      </c>
      <c r="D1087" s="836"/>
      <c r="E1087" s="829"/>
      <c r="F1087" s="830">
        <v>0.2</v>
      </c>
      <c r="G1087" s="828">
        <v>2925.0</v>
      </c>
      <c r="H1087" s="828">
        <v>25.0</v>
      </c>
      <c r="I1087" s="836"/>
      <c r="J1087" s="836"/>
      <c r="K1087" s="836"/>
      <c r="L1087" s="828">
        <v>2950.0</v>
      </c>
      <c r="M1087" s="829"/>
      <c r="N1087" s="829"/>
      <c r="O1087" s="829"/>
      <c r="P1087" s="965">
        <v>3248.4</v>
      </c>
      <c r="Q1087" s="836"/>
      <c r="R1087" s="836"/>
      <c r="S1087" s="836"/>
      <c r="T1087" s="836"/>
      <c r="U1087" s="836"/>
    </row>
    <row r="1088">
      <c r="A1088" s="836"/>
      <c r="B1088" s="836"/>
      <c r="C1088" s="836"/>
      <c r="D1088" s="836"/>
      <c r="E1088" s="829"/>
      <c r="F1088" s="829"/>
      <c r="G1088" s="836"/>
      <c r="H1088" s="836"/>
      <c r="I1088" s="836"/>
      <c r="J1088" s="836"/>
      <c r="K1088" s="836"/>
      <c r="L1088" s="836"/>
      <c r="M1088" s="829"/>
      <c r="N1088" s="829"/>
      <c r="O1088" s="829"/>
      <c r="P1088" s="993"/>
      <c r="Q1088" s="836"/>
      <c r="R1088" s="836"/>
      <c r="S1088" s="836"/>
      <c r="T1088" s="836"/>
      <c r="U1088" s="836"/>
    </row>
    <row r="1089">
      <c r="A1089" s="836"/>
      <c r="B1089" s="836"/>
      <c r="C1089" s="836"/>
      <c r="D1089" s="836"/>
      <c r="E1089" s="829"/>
      <c r="F1089" s="829"/>
      <c r="G1089" s="836"/>
      <c r="H1089" s="836"/>
      <c r="I1089" s="836"/>
      <c r="J1089" s="836"/>
      <c r="K1089" s="836"/>
      <c r="L1089" s="836"/>
      <c r="M1089" s="829"/>
      <c r="N1089" s="829"/>
      <c r="O1089" s="829"/>
      <c r="P1089" s="993"/>
      <c r="Q1089" s="836"/>
      <c r="R1089" s="836"/>
      <c r="S1089" s="836"/>
      <c r="T1089" s="836"/>
      <c r="U1089" s="836"/>
    </row>
    <row r="1090">
      <c r="A1090" s="836"/>
      <c r="B1090" s="836"/>
      <c r="C1090" s="836"/>
      <c r="D1090" s="836"/>
      <c r="E1090" s="829"/>
      <c r="F1090" s="829"/>
      <c r="G1090" s="836"/>
      <c r="H1090" s="836"/>
      <c r="I1090" s="836"/>
      <c r="J1090" s="836"/>
      <c r="K1090" s="836"/>
      <c r="L1090" s="836"/>
      <c r="M1090" s="829"/>
      <c r="N1090" s="829"/>
      <c r="O1090" s="829"/>
      <c r="P1090" s="993"/>
      <c r="Q1090" s="836"/>
      <c r="R1090" s="836"/>
      <c r="S1090" s="836"/>
      <c r="T1090" s="836"/>
      <c r="U1090" s="836"/>
    </row>
    <row r="1091">
      <c r="A1091" s="836"/>
      <c r="B1091" s="836"/>
      <c r="C1091" s="836"/>
      <c r="D1091" s="836"/>
      <c r="E1091" s="829"/>
      <c r="F1091" s="829"/>
      <c r="G1091" s="836"/>
      <c r="H1091" s="836"/>
      <c r="I1091" s="836"/>
      <c r="J1091" s="836"/>
      <c r="K1091" s="836"/>
      <c r="L1091" s="836"/>
      <c r="M1091" s="829"/>
      <c r="N1091" s="829"/>
      <c r="O1091" s="829"/>
      <c r="P1091" s="993"/>
      <c r="Q1091" s="836"/>
      <c r="R1091" s="836"/>
      <c r="S1091" s="836"/>
      <c r="T1091" s="836"/>
      <c r="U1091" s="836"/>
    </row>
    <row r="1092">
      <c r="A1092" s="836"/>
      <c r="B1092" s="836"/>
      <c r="C1092" s="836"/>
      <c r="D1092" s="836"/>
      <c r="E1092" s="829"/>
      <c r="F1092" s="829"/>
      <c r="G1092" s="836"/>
      <c r="H1092" s="836"/>
      <c r="I1092" s="836"/>
      <c r="J1092" s="836"/>
      <c r="K1092" s="836"/>
      <c r="L1092" s="836"/>
      <c r="M1092" s="829"/>
      <c r="N1092" s="829"/>
      <c r="O1092" s="829"/>
      <c r="P1092" s="993"/>
      <c r="Q1092" s="836"/>
      <c r="R1092" s="836"/>
      <c r="S1092" s="836"/>
      <c r="T1092" s="836"/>
      <c r="U1092" s="836"/>
    </row>
    <row r="1093">
      <c r="A1093" s="836"/>
      <c r="B1093" s="836"/>
      <c r="C1093" s="836"/>
      <c r="D1093" s="836"/>
      <c r="E1093" s="829"/>
      <c r="F1093" s="829"/>
      <c r="G1093" s="836"/>
      <c r="H1093" s="836"/>
      <c r="I1093" s="836"/>
      <c r="J1093" s="836"/>
      <c r="K1093" s="836"/>
      <c r="L1093" s="836"/>
      <c r="M1093" s="829"/>
      <c r="N1093" s="829"/>
      <c r="O1093" s="829"/>
      <c r="P1093" s="993"/>
      <c r="Q1093" s="836"/>
      <c r="R1093" s="836"/>
      <c r="S1093" s="836"/>
      <c r="T1093" s="836"/>
      <c r="U1093" s="836"/>
    </row>
    <row r="1094">
      <c r="A1094" s="836"/>
      <c r="B1094" s="836"/>
      <c r="C1094" s="836"/>
      <c r="D1094" s="836"/>
      <c r="E1094" s="829"/>
      <c r="F1094" s="829"/>
      <c r="G1094" s="836"/>
      <c r="H1094" s="836"/>
      <c r="I1094" s="836"/>
      <c r="J1094" s="836"/>
      <c r="K1094" s="836"/>
      <c r="L1094" s="836"/>
      <c r="M1094" s="829"/>
      <c r="N1094" s="829"/>
      <c r="O1094" s="829"/>
      <c r="P1094" s="993"/>
      <c r="Q1094" s="836"/>
      <c r="R1094" s="836"/>
      <c r="S1094" s="836"/>
      <c r="T1094" s="836"/>
      <c r="U1094" s="836"/>
    </row>
    <row r="1095">
      <c r="A1095" s="836"/>
      <c r="B1095" s="836"/>
      <c r="C1095" s="836"/>
      <c r="D1095" s="836"/>
      <c r="E1095" s="829"/>
      <c r="F1095" s="829"/>
      <c r="G1095" s="836"/>
      <c r="H1095" s="836"/>
      <c r="I1095" s="836"/>
      <c r="J1095" s="836"/>
      <c r="K1095" s="836"/>
      <c r="L1095" s="836"/>
      <c r="M1095" s="829"/>
      <c r="N1095" s="829"/>
      <c r="O1095" s="829"/>
      <c r="P1095" s="993"/>
      <c r="Q1095" s="836"/>
      <c r="R1095" s="836"/>
      <c r="S1095" s="836"/>
      <c r="T1095" s="836"/>
      <c r="U1095" s="836"/>
    </row>
    <row r="1096">
      <c r="A1096" s="836"/>
      <c r="B1096" s="836"/>
      <c r="C1096" s="836"/>
      <c r="D1096" s="836"/>
      <c r="E1096" s="829"/>
      <c r="F1096" s="829"/>
      <c r="G1096" s="836"/>
      <c r="H1096" s="836"/>
      <c r="I1096" s="836"/>
      <c r="J1096" s="836"/>
      <c r="K1096" s="836"/>
      <c r="L1096" s="836"/>
      <c r="M1096" s="829"/>
      <c r="N1096" s="829"/>
      <c r="O1096" s="829"/>
      <c r="P1096" s="993"/>
      <c r="Q1096" s="836"/>
      <c r="R1096" s="836"/>
      <c r="S1096" s="836"/>
      <c r="T1096" s="836"/>
      <c r="U1096" s="836"/>
    </row>
    <row r="1097">
      <c r="A1097" s="836"/>
      <c r="B1097" s="836"/>
      <c r="C1097" s="836"/>
      <c r="D1097" s="836"/>
      <c r="E1097" s="829"/>
      <c r="F1097" s="829"/>
      <c r="G1097" s="836"/>
      <c r="H1097" s="836"/>
      <c r="I1097" s="836"/>
      <c r="J1097" s="836"/>
      <c r="K1097" s="836"/>
      <c r="L1097" s="836"/>
      <c r="M1097" s="829"/>
      <c r="N1097" s="829"/>
      <c r="O1097" s="829"/>
      <c r="P1097" s="993"/>
      <c r="Q1097" s="836"/>
      <c r="R1097" s="836"/>
      <c r="S1097" s="836"/>
      <c r="T1097" s="836"/>
      <c r="U1097" s="836"/>
    </row>
    <row r="1098">
      <c r="A1098" s="836"/>
      <c r="B1098" s="836"/>
      <c r="C1098" s="836"/>
      <c r="D1098" s="836"/>
      <c r="E1098" s="829"/>
      <c r="F1098" s="829"/>
      <c r="G1098" s="836"/>
      <c r="H1098" s="836"/>
      <c r="I1098" s="836"/>
      <c r="J1098" s="836"/>
      <c r="K1098" s="836"/>
      <c r="L1098" s="836"/>
      <c r="M1098" s="829"/>
      <c r="N1098" s="829"/>
      <c r="O1098" s="829"/>
      <c r="P1098" s="993"/>
      <c r="Q1098" s="836"/>
      <c r="R1098" s="836"/>
      <c r="S1098" s="836"/>
      <c r="T1098" s="836"/>
      <c r="U1098" s="836"/>
    </row>
    <row r="1099">
      <c r="A1099" s="836"/>
      <c r="B1099" s="836"/>
      <c r="C1099" s="836"/>
      <c r="D1099" s="836"/>
      <c r="E1099" s="829"/>
      <c r="F1099" s="829"/>
      <c r="G1099" s="836"/>
      <c r="H1099" s="836"/>
      <c r="I1099" s="836"/>
      <c r="J1099" s="836"/>
      <c r="K1099" s="836"/>
      <c r="L1099" s="836"/>
      <c r="M1099" s="829"/>
      <c r="N1099" s="829"/>
      <c r="O1099" s="829"/>
      <c r="P1099" s="993"/>
      <c r="Q1099" s="836"/>
      <c r="R1099" s="836"/>
      <c r="S1099" s="836"/>
      <c r="T1099" s="836"/>
      <c r="U1099" s="836"/>
    </row>
    <row r="1100">
      <c r="A1100" s="836"/>
      <c r="B1100" s="836"/>
      <c r="C1100" s="836"/>
      <c r="D1100" s="836"/>
      <c r="E1100" s="829"/>
      <c r="F1100" s="829"/>
      <c r="G1100" s="836"/>
      <c r="H1100" s="836"/>
      <c r="I1100" s="836"/>
      <c r="J1100" s="836"/>
      <c r="K1100" s="836"/>
      <c r="L1100" s="836"/>
      <c r="M1100" s="829"/>
      <c r="N1100" s="829"/>
      <c r="O1100" s="829"/>
      <c r="P1100" s="993"/>
      <c r="Q1100" s="836"/>
      <c r="R1100" s="836"/>
      <c r="S1100" s="836"/>
      <c r="T1100" s="836"/>
      <c r="U1100" s="836"/>
    </row>
    <row r="1101">
      <c r="A1101" s="836"/>
      <c r="B1101" s="836"/>
      <c r="C1101" s="836"/>
      <c r="D1101" s="836"/>
      <c r="E1101" s="829"/>
      <c r="F1101" s="829"/>
      <c r="G1101" s="836"/>
      <c r="H1101" s="836"/>
      <c r="I1101" s="836"/>
      <c r="J1101" s="836"/>
      <c r="K1101" s="836"/>
      <c r="L1101" s="836"/>
      <c r="M1101" s="829"/>
      <c r="N1101" s="829"/>
      <c r="O1101" s="829"/>
      <c r="P1101" s="993"/>
      <c r="Q1101" s="836"/>
      <c r="R1101" s="836"/>
      <c r="S1101" s="836"/>
      <c r="T1101" s="836"/>
      <c r="U1101" s="836"/>
    </row>
    <row r="1102">
      <c r="A1102" s="836"/>
      <c r="B1102" s="836"/>
      <c r="C1102" s="836"/>
      <c r="D1102" s="836"/>
      <c r="E1102" s="829"/>
      <c r="F1102" s="829"/>
      <c r="G1102" s="836"/>
      <c r="H1102" s="836"/>
      <c r="I1102" s="836"/>
      <c r="J1102" s="836"/>
      <c r="K1102" s="836"/>
      <c r="L1102" s="836"/>
      <c r="M1102" s="829"/>
      <c r="N1102" s="829"/>
      <c r="O1102" s="829"/>
      <c r="P1102" s="993"/>
      <c r="Q1102" s="836"/>
      <c r="R1102" s="836"/>
      <c r="S1102" s="836"/>
      <c r="T1102" s="836"/>
      <c r="U1102" s="836"/>
    </row>
    <row r="1103">
      <c r="A1103" s="836"/>
      <c r="B1103" s="836"/>
      <c r="C1103" s="836"/>
      <c r="D1103" s="836"/>
      <c r="E1103" s="829"/>
      <c r="F1103" s="829"/>
      <c r="G1103" s="836"/>
      <c r="H1103" s="836"/>
      <c r="I1103" s="836"/>
      <c r="J1103" s="836"/>
      <c r="K1103" s="836"/>
      <c r="L1103" s="836"/>
      <c r="M1103" s="829"/>
      <c r="N1103" s="829"/>
      <c r="O1103" s="829"/>
      <c r="P1103" s="993"/>
      <c r="Q1103" s="836"/>
      <c r="R1103" s="836"/>
      <c r="S1103" s="836"/>
      <c r="T1103" s="836"/>
      <c r="U1103" s="836"/>
    </row>
    <row r="1104">
      <c r="A1104" s="836"/>
      <c r="B1104" s="836"/>
      <c r="C1104" s="836"/>
      <c r="D1104" s="836"/>
      <c r="E1104" s="829"/>
      <c r="F1104" s="829"/>
      <c r="G1104" s="836"/>
      <c r="H1104" s="836"/>
      <c r="I1104" s="836"/>
      <c r="J1104" s="836"/>
      <c r="K1104" s="836"/>
      <c r="L1104" s="836"/>
      <c r="M1104" s="829"/>
      <c r="N1104" s="829"/>
      <c r="O1104" s="829"/>
      <c r="P1104" s="993"/>
      <c r="Q1104" s="836"/>
      <c r="R1104" s="836"/>
      <c r="S1104" s="836"/>
      <c r="T1104" s="836"/>
      <c r="U1104" s="836"/>
    </row>
    <row r="1105">
      <c r="A1105" s="836"/>
      <c r="B1105" s="836"/>
      <c r="C1105" s="836"/>
      <c r="D1105" s="836"/>
      <c r="E1105" s="829"/>
      <c r="F1105" s="829"/>
      <c r="G1105" s="836"/>
      <c r="H1105" s="836"/>
      <c r="I1105" s="836"/>
      <c r="J1105" s="836"/>
      <c r="K1105" s="836"/>
      <c r="L1105" s="836"/>
      <c r="M1105" s="829"/>
      <c r="N1105" s="829"/>
      <c r="O1105" s="829"/>
      <c r="P1105" s="993"/>
      <c r="Q1105" s="836"/>
      <c r="R1105" s="836"/>
      <c r="S1105" s="836"/>
      <c r="T1105" s="836"/>
      <c r="U1105" s="836"/>
    </row>
    <row r="1106">
      <c r="A1106" s="836"/>
      <c r="B1106" s="836"/>
      <c r="C1106" s="836"/>
      <c r="D1106" s="836"/>
      <c r="E1106" s="829"/>
      <c r="F1106" s="829"/>
      <c r="G1106" s="836"/>
      <c r="H1106" s="836"/>
      <c r="I1106" s="836"/>
      <c r="J1106" s="836"/>
      <c r="K1106" s="836"/>
      <c r="L1106" s="836"/>
      <c r="M1106" s="829"/>
      <c r="N1106" s="829"/>
      <c r="O1106" s="829"/>
      <c r="P1106" s="993"/>
      <c r="Q1106" s="836"/>
      <c r="R1106" s="836"/>
      <c r="S1106" s="836"/>
      <c r="T1106" s="836"/>
      <c r="U1106" s="836"/>
    </row>
    <row r="1107">
      <c r="A1107" s="836"/>
      <c r="B1107" s="836"/>
      <c r="C1107" s="836"/>
      <c r="D1107" s="836"/>
      <c r="E1107" s="829"/>
      <c r="F1107" s="829"/>
      <c r="G1107" s="836"/>
      <c r="H1107" s="836"/>
      <c r="I1107" s="836"/>
      <c r="J1107" s="836"/>
      <c r="K1107" s="836"/>
      <c r="L1107" s="836"/>
      <c r="M1107" s="829"/>
      <c r="N1107" s="829"/>
      <c r="O1107" s="829"/>
      <c r="P1107" s="993"/>
      <c r="Q1107" s="836"/>
      <c r="R1107" s="836"/>
      <c r="S1107" s="836"/>
      <c r="T1107" s="836"/>
      <c r="U1107" s="836"/>
    </row>
    <row r="1108">
      <c r="A1108" s="836"/>
      <c r="B1108" s="836"/>
      <c r="C1108" s="836"/>
      <c r="D1108" s="836"/>
      <c r="E1108" s="829"/>
      <c r="F1108" s="829"/>
      <c r="G1108" s="836"/>
      <c r="H1108" s="836"/>
      <c r="I1108" s="836"/>
      <c r="J1108" s="836"/>
      <c r="K1108" s="836"/>
      <c r="L1108" s="836"/>
      <c r="M1108" s="829"/>
      <c r="N1108" s="829"/>
      <c r="O1108" s="829"/>
      <c r="P1108" s="993"/>
      <c r="Q1108" s="836"/>
      <c r="R1108" s="836"/>
      <c r="S1108" s="836"/>
      <c r="T1108" s="836"/>
      <c r="U1108" s="836"/>
    </row>
  </sheetData>
  <mergeCells count="3">
    <mergeCell ref="A1:C2"/>
    <mergeCell ref="G1:J1"/>
    <mergeCell ref="E3:F3"/>
  </mergeCell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2.75"/>
  <cols>
    <col customWidth="1" min="1" max="1" width="13.88"/>
    <col customWidth="1" min="2" max="2" width="5.5"/>
    <col customWidth="1" min="3" max="3" width="5.13"/>
    <col customWidth="1" min="4" max="4" width="17.38"/>
    <col customWidth="1" min="5" max="5" width="1.0"/>
    <col customWidth="1" hidden="1" min="6" max="6" width="5.5"/>
    <col customWidth="1" min="7" max="7" width="4.63"/>
    <col customWidth="1" min="8" max="8" width="3.88"/>
    <col customWidth="1" min="9" max="9" width="4.13"/>
    <col customWidth="1" min="10" max="10" width="4.75"/>
    <col customWidth="1" min="11" max="11" width="3.38"/>
    <col customWidth="1" min="12" max="12" width="9.25"/>
    <col customWidth="1" min="13" max="13" width="6.13"/>
    <col customWidth="1" min="14" max="14" width="7.25"/>
    <col customWidth="1" min="15" max="15" width="7.0"/>
    <col customWidth="1" min="16" max="16" width="6.63"/>
    <col customWidth="1" min="17" max="17" width="7.63"/>
    <col customWidth="1" min="18" max="18" width="6.25"/>
    <col customWidth="1" min="19" max="19" width="8.25"/>
    <col customWidth="1" min="20" max="20" width="5.0"/>
    <col customWidth="1" min="21" max="21" width="8.88"/>
    <col customWidth="1" min="22" max="22" width="6.5"/>
    <col customWidth="1" min="23" max="23" width="5.13"/>
    <col customWidth="1" min="24" max="24" width="8.0"/>
    <col customWidth="1" min="25" max="25" width="5.0"/>
    <col customWidth="1" min="26" max="26" width="7.38"/>
    <col customWidth="1" min="27" max="27" width="7.0"/>
    <col customWidth="1" min="28" max="28" width="5.63"/>
    <col customWidth="1" min="29" max="29" width="6.0"/>
    <col customWidth="1" min="30" max="30" width="7.63"/>
    <col customWidth="1" min="31" max="31" width="9.38"/>
    <col customWidth="1" min="32" max="32" width="9.63"/>
    <col customWidth="1" min="33" max="33" width="9.75"/>
  </cols>
  <sheetData>
    <row r="1">
      <c r="A1" s="1006" t="s">
        <v>2654</v>
      </c>
      <c r="B1" s="1007" t="str">
        <f>MIN(Currency!F17:F20)</f>
        <v>#REF!</v>
      </c>
      <c r="C1" s="1008" t="s">
        <v>2655</v>
      </c>
      <c r="D1" s="1009" t="s">
        <v>2656</v>
      </c>
      <c r="E1" s="1010"/>
      <c r="F1" s="1011"/>
      <c r="G1" s="1012"/>
      <c r="H1" s="1013" t="s">
        <v>2657</v>
      </c>
      <c r="I1" s="7"/>
      <c r="J1" s="7"/>
      <c r="K1" s="173"/>
      <c r="L1" s="1014" t="s">
        <v>21</v>
      </c>
      <c r="P1" s="1015"/>
      <c r="Q1" s="1016" t="s">
        <v>2658</v>
      </c>
      <c r="R1" s="1015"/>
      <c r="S1" s="560"/>
      <c r="T1" s="565"/>
      <c r="U1" s="1017"/>
      <c r="V1" s="1018" t="s">
        <v>23</v>
      </c>
      <c r="W1" s="1019"/>
      <c r="X1" s="1020"/>
      <c r="Y1" s="563"/>
      <c r="Z1" s="1021" t="s">
        <v>2659</v>
      </c>
      <c r="AA1" s="569"/>
      <c r="AB1" s="1022"/>
      <c r="AC1" s="1020"/>
      <c r="AD1" s="563"/>
      <c r="AE1" s="1023" t="s">
        <v>22</v>
      </c>
    </row>
    <row r="2" ht="15.75" customHeight="1">
      <c r="A2" s="1024" t="str">
        <f>C3/B3</f>
        <v>#REF!</v>
      </c>
      <c r="B2" s="1007">
        <f>MIN(Currency!F23:F26)</f>
        <v>-4035</v>
      </c>
      <c r="C2" s="1008" t="s">
        <v>25</v>
      </c>
      <c r="D2" s="1009" t="s">
        <v>2656</v>
      </c>
      <c r="E2" s="1025"/>
      <c r="F2" s="7"/>
      <c r="G2" s="1026" t="s">
        <v>1206</v>
      </c>
      <c r="H2" s="1027" t="s">
        <v>1252</v>
      </c>
      <c r="I2" s="1028"/>
      <c r="J2" s="1029" t="s">
        <v>10</v>
      </c>
      <c r="K2" s="433"/>
      <c r="L2" s="1030" t="s">
        <v>1252</v>
      </c>
      <c r="M2" s="1031" t="s">
        <v>23</v>
      </c>
      <c r="N2" s="1032"/>
      <c r="O2" s="1031" t="s">
        <v>2660</v>
      </c>
      <c r="P2" s="1032"/>
      <c r="Q2" s="1032"/>
      <c r="R2" s="1031" t="s">
        <v>2661</v>
      </c>
      <c r="S2" s="1033"/>
      <c r="T2" s="1034"/>
      <c r="U2" s="1035" t="s">
        <v>32</v>
      </c>
      <c r="V2" s="1036"/>
      <c r="W2" s="1037" t="s">
        <v>33</v>
      </c>
      <c r="X2" s="1038" t="s">
        <v>23</v>
      </c>
      <c r="Y2" s="1039"/>
      <c r="Z2" s="1040" t="s">
        <v>702</v>
      </c>
      <c r="AA2" s="1041" t="s">
        <v>2662</v>
      </c>
      <c r="AB2" s="1042"/>
      <c r="AC2" s="1043"/>
      <c r="AD2" s="1044" t="s">
        <v>2663</v>
      </c>
      <c r="AE2" s="1045"/>
      <c r="AF2" s="1046"/>
      <c r="AG2" s="1047"/>
    </row>
    <row r="3" ht="15.75" customHeight="1">
      <c r="A3" s="1048" t="s">
        <v>2664</v>
      </c>
      <c r="B3" s="1049" t="str">
        <f>Currency!F29</f>
        <v>#REF!</v>
      </c>
      <c r="C3" s="1050" t="str">
        <f>Currency!F21</f>
        <v>#REF!</v>
      </c>
      <c r="D3" s="1051" t="s">
        <v>2665</v>
      </c>
      <c r="E3" s="1052"/>
      <c r="F3" s="913"/>
      <c r="G3" s="1053"/>
      <c r="H3" s="1054" t="s">
        <v>1632</v>
      </c>
      <c r="I3" s="913"/>
      <c r="J3" s="913"/>
      <c r="K3" s="1055"/>
      <c r="L3" s="1056"/>
      <c r="M3" s="1031" t="s">
        <v>43</v>
      </c>
      <c r="N3" s="1031" t="s">
        <v>44</v>
      </c>
      <c r="O3" s="1031" t="s">
        <v>45</v>
      </c>
      <c r="P3" s="1031" t="s">
        <v>47</v>
      </c>
      <c r="Q3" s="1031" t="s">
        <v>705</v>
      </c>
      <c r="R3" s="1031" t="s">
        <v>2666</v>
      </c>
      <c r="S3" s="1057" t="s">
        <v>32</v>
      </c>
      <c r="T3" s="593" t="s">
        <v>50</v>
      </c>
      <c r="U3" s="1035" t="s">
        <v>51</v>
      </c>
      <c r="V3" s="1058" t="s">
        <v>52</v>
      </c>
      <c r="W3" s="1035" t="s">
        <v>52</v>
      </c>
      <c r="X3" s="1059" t="s">
        <v>53</v>
      </c>
      <c r="Y3" s="1060" t="s">
        <v>2018</v>
      </c>
      <c r="Z3" s="1040" t="s">
        <v>2667</v>
      </c>
      <c r="AA3" s="1041" t="s">
        <v>2667</v>
      </c>
      <c r="AB3" s="1061" t="s">
        <v>2668</v>
      </c>
      <c r="AC3" s="1062" t="s">
        <v>1117</v>
      </c>
      <c r="AD3" s="889" t="s">
        <v>41</v>
      </c>
      <c r="AE3" s="1063" t="s">
        <v>29</v>
      </c>
      <c r="AF3" s="1064" t="s">
        <v>16</v>
      </c>
      <c r="AG3" s="1065" t="s">
        <v>1631</v>
      </c>
    </row>
    <row r="4" ht="15.75" customHeight="1">
      <c r="A4" s="1066" t="s">
        <v>2669</v>
      </c>
      <c r="B4" s="1067" t="s">
        <v>4</v>
      </c>
      <c r="C4" s="1068" t="s">
        <v>5</v>
      </c>
      <c r="D4" s="1068" t="s">
        <v>1207</v>
      </c>
      <c r="E4" s="1069"/>
      <c r="F4" s="1070"/>
      <c r="G4" s="1071" t="s">
        <v>45</v>
      </c>
      <c r="H4" s="1072" t="s">
        <v>2670</v>
      </c>
      <c r="I4" s="1072" t="s">
        <v>45</v>
      </c>
      <c r="J4" s="1031" t="s">
        <v>2671</v>
      </c>
      <c r="K4" s="1073" t="s">
        <v>45</v>
      </c>
      <c r="L4" s="1030" t="s">
        <v>59</v>
      </c>
      <c r="M4" s="1031" t="s">
        <v>59</v>
      </c>
      <c r="N4" s="1031" t="s">
        <v>59</v>
      </c>
      <c r="O4" s="1031" t="s">
        <v>59</v>
      </c>
      <c r="P4" s="1031" t="s">
        <v>2672</v>
      </c>
      <c r="Q4" s="1031" t="s">
        <v>712</v>
      </c>
      <c r="R4" s="1031" t="s">
        <v>2673</v>
      </c>
      <c r="S4" s="1057" t="s">
        <v>1208</v>
      </c>
      <c r="T4" s="601"/>
      <c r="U4" s="1035" t="s">
        <v>64</v>
      </c>
      <c r="V4" s="1074"/>
      <c r="W4" s="1075"/>
      <c r="X4" s="1076"/>
      <c r="Y4" s="1077"/>
      <c r="Z4" s="1078"/>
      <c r="AA4" s="1079"/>
      <c r="AB4" s="1080" t="s">
        <v>198</v>
      </c>
      <c r="AC4" s="1081" t="s">
        <v>198</v>
      </c>
      <c r="AD4" s="889" t="s">
        <v>58</v>
      </c>
      <c r="AE4" s="1082"/>
      <c r="AF4" s="1083"/>
      <c r="AG4" s="1065" t="s">
        <v>17</v>
      </c>
    </row>
    <row r="5">
      <c r="A5" s="1084"/>
      <c r="B5" s="1085"/>
      <c r="C5" s="1085"/>
      <c r="D5" s="1085"/>
      <c r="E5" s="1086"/>
      <c r="F5" s="1087"/>
      <c r="G5" s="1088"/>
      <c r="H5" s="1089"/>
      <c r="I5" s="1089"/>
      <c r="J5" s="1086"/>
      <c r="K5" s="1087"/>
      <c r="L5" s="1090"/>
      <c r="M5" s="1091"/>
      <c r="N5" s="1091"/>
      <c r="O5" s="1091"/>
      <c r="P5" s="1091"/>
      <c r="Q5" s="1091"/>
      <c r="R5" s="1091"/>
      <c r="S5" s="1092"/>
      <c r="T5" s="1093"/>
      <c r="U5" s="1094"/>
      <c r="V5" s="1095"/>
      <c r="W5" s="1085"/>
      <c r="X5" s="1096"/>
      <c r="Y5" s="1097"/>
      <c r="Z5" s="1098"/>
      <c r="AA5" s="1099"/>
      <c r="AB5" s="905"/>
      <c r="AC5" s="321"/>
      <c r="AD5" s="417">
        <v>9746.2</v>
      </c>
      <c r="AE5" s="321"/>
      <c r="AF5" s="348"/>
      <c r="AG5" s="321"/>
    </row>
    <row r="6">
      <c r="A6" s="934">
        <v>41276.0</v>
      </c>
      <c r="B6" s="354" t="s">
        <v>73</v>
      </c>
      <c r="C6" s="354" t="s">
        <v>632</v>
      </c>
      <c r="D6" s="354" t="s">
        <v>1849</v>
      </c>
      <c r="E6" s="321"/>
      <c r="F6" s="321"/>
      <c r="G6" s="321"/>
      <c r="H6" s="321"/>
      <c r="I6" s="321"/>
      <c r="J6" s="321"/>
      <c r="K6" s="1100">
        <v>0.7</v>
      </c>
      <c r="L6" s="935"/>
      <c r="M6" s="365"/>
      <c r="N6" s="365"/>
      <c r="O6" s="365"/>
      <c r="P6" s="365"/>
      <c r="Q6" s="321"/>
      <c r="R6" s="321"/>
      <c r="S6" s="710"/>
      <c r="T6" s="625">
        <v>300.0</v>
      </c>
      <c r="U6" s="713">
        <v>1707.0</v>
      </c>
      <c r="V6" s="354">
        <v>5.3302</v>
      </c>
      <c r="W6" s="321"/>
      <c r="X6" s="324"/>
      <c r="Y6" s="938"/>
      <c r="Z6" s="935"/>
      <c r="AA6" s="710"/>
      <c r="AB6" s="625">
        <v>9089.0</v>
      </c>
      <c r="AC6" s="354">
        <v>9186.0</v>
      </c>
      <c r="AD6" s="398">
        <f t="shared" ref="AD6:AD107" si="1">AD5+SUM(G6:K6)</f>
        <v>9746.9</v>
      </c>
      <c r="AE6" s="354" t="s">
        <v>1350</v>
      </c>
      <c r="AF6" s="354">
        <v>400.0</v>
      </c>
      <c r="AG6" s="321"/>
    </row>
    <row r="7">
      <c r="A7" s="322"/>
      <c r="B7" s="354" t="s">
        <v>632</v>
      </c>
      <c r="C7" s="354" t="s">
        <v>73</v>
      </c>
      <c r="D7" s="354" t="s">
        <v>2674</v>
      </c>
      <c r="E7" s="321"/>
      <c r="F7" s="321"/>
      <c r="G7" s="321"/>
      <c r="H7" s="321"/>
      <c r="I7" s="321"/>
      <c r="J7" s="321"/>
      <c r="K7" s="1100">
        <v>0.5</v>
      </c>
      <c r="L7" s="935"/>
      <c r="M7" s="365"/>
      <c r="N7" s="365"/>
      <c r="O7" s="365"/>
      <c r="P7" s="365"/>
      <c r="Q7" s="321"/>
      <c r="R7" s="321"/>
      <c r="S7" s="710"/>
      <c r="T7" s="1101"/>
      <c r="U7" s="941"/>
      <c r="V7" s="321"/>
      <c r="W7" s="321"/>
      <c r="X7" s="324"/>
      <c r="Y7" s="938"/>
      <c r="Z7" s="935"/>
      <c r="AA7" s="710"/>
      <c r="AB7" s="625">
        <v>9090.0</v>
      </c>
      <c r="AC7" s="354">
        <v>9187.0</v>
      </c>
      <c r="AD7" s="398">
        <f t="shared" si="1"/>
        <v>9747.4</v>
      </c>
      <c r="AE7" s="354" t="s">
        <v>1850</v>
      </c>
      <c r="AF7" s="354">
        <v>400.0</v>
      </c>
      <c r="AG7" s="321"/>
    </row>
    <row r="8">
      <c r="A8" s="1102">
        <v>41284.0</v>
      </c>
      <c r="B8" s="720" t="s">
        <v>73</v>
      </c>
      <c r="C8" s="720" t="s">
        <v>2675</v>
      </c>
      <c r="D8" s="720" t="s">
        <v>1849</v>
      </c>
      <c r="E8" s="1103"/>
      <c r="F8" s="1104"/>
      <c r="G8" s="1105">
        <v>0.4</v>
      </c>
      <c r="H8" s="1103"/>
      <c r="I8" s="1103"/>
      <c r="J8" s="1103"/>
      <c r="K8" s="1104"/>
      <c r="L8" s="1106"/>
      <c r="M8" s="724"/>
      <c r="N8" s="724"/>
      <c r="O8" s="724"/>
      <c r="P8" s="724"/>
      <c r="Q8" s="724"/>
      <c r="R8" s="724"/>
      <c r="S8" s="725"/>
      <c r="T8" s="1107">
        <v>595.0</v>
      </c>
      <c r="U8" s="1108">
        <v>3385.54</v>
      </c>
      <c r="V8" s="1109">
        <v>5.3302</v>
      </c>
      <c r="W8" s="721"/>
      <c r="X8" s="1110"/>
      <c r="Y8" s="1111"/>
      <c r="Z8" s="1106"/>
      <c r="AA8" s="725"/>
      <c r="AB8" s="625">
        <v>9091.0</v>
      </c>
      <c r="AC8" s="354">
        <v>9188.0</v>
      </c>
      <c r="AD8" s="398">
        <f t="shared" si="1"/>
        <v>9747.8</v>
      </c>
      <c r="AE8" s="354" t="s">
        <v>1350</v>
      </c>
      <c r="AF8" s="354">
        <v>1600.0</v>
      </c>
      <c r="AG8" s="321"/>
    </row>
    <row r="9">
      <c r="A9" s="1112"/>
      <c r="B9" s="720" t="s">
        <v>552</v>
      </c>
      <c r="C9" s="720" t="s">
        <v>2676</v>
      </c>
      <c r="D9" s="720" t="s">
        <v>2677</v>
      </c>
      <c r="E9" s="1103"/>
      <c r="F9" s="1104"/>
      <c r="G9" s="1105">
        <v>2.1</v>
      </c>
      <c r="H9" s="1103"/>
      <c r="I9" s="1103"/>
      <c r="J9" s="1103"/>
      <c r="K9" s="1104"/>
      <c r="L9" s="1113">
        <v>200.0</v>
      </c>
      <c r="M9" s="724"/>
      <c r="N9" s="724"/>
      <c r="O9" s="724"/>
      <c r="P9" s="724"/>
      <c r="Q9" s="724"/>
      <c r="R9" s="724"/>
      <c r="S9" s="725"/>
      <c r="T9" s="1114"/>
      <c r="U9" s="1115"/>
      <c r="V9" s="1116"/>
      <c r="W9" s="721"/>
      <c r="X9" s="1110"/>
      <c r="Y9" s="1111"/>
      <c r="Z9" s="1106"/>
      <c r="AA9" s="725"/>
      <c r="AB9" s="625">
        <v>9092.0</v>
      </c>
      <c r="AC9" s="354">
        <v>9189.0</v>
      </c>
      <c r="AD9" s="398">
        <f t="shared" si="1"/>
        <v>9749.9</v>
      </c>
      <c r="AE9" s="354" t="s">
        <v>1850</v>
      </c>
      <c r="AF9" s="354">
        <v>1600.0</v>
      </c>
      <c r="AG9" s="321"/>
    </row>
    <row r="10">
      <c r="A10" s="1102">
        <v>41287.0</v>
      </c>
      <c r="B10" s="720" t="s">
        <v>2676</v>
      </c>
      <c r="C10" s="720" t="s">
        <v>552</v>
      </c>
      <c r="D10" s="721"/>
      <c r="E10" s="1103"/>
      <c r="F10" s="1104"/>
      <c r="G10" s="1105">
        <v>2.0</v>
      </c>
      <c r="H10" s="1103"/>
      <c r="I10" s="1103"/>
      <c r="J10" s="1103"/>
      <c r="K10" s="1104"/>
      <c r="L10" s="1113">
        <v>2000.0</v>
      </c>
      <c r="M10" s="724"/>
      <c r="N10" s="728">
        <v>1500.0</v>
      </c>
      <c r="O10" s="724"/>
      <c r="P10" s="724"/>
      <c r="Q10" s="724"/>
      <c r="R10" s="724"/>
      <c r="S10" s="727" t="s">
        <v>2678</v>
      </c>
      <c r="T10" s="1107">
        <v>400.2</v>
      </c>
      <c r="U10" s="1108">
        <v>1660.83</v>
      </c>
      <c r="V10" s="1109">
        <v>4.15</v>
      </c>
      <c r="W10" s="720">
        <v>5.69</v>
      </c>
      <c r="X10" s="1117">
        <v>-616.31</v>
      </c>
      <c r="Y10" s="1118">
        <v>21.35</v>
      </c>
      <c r="Z10" s="1106"/>
      <c r="AA10" s="725"/>
      <c r="AB10" s="625">
        <v>9093.0</v>
      </c>
      <c r="AC10" s="354">
        <v>9190.0</v>
      </c>
      <c r="AD10" s="398">
        <f t="shared" si="1"/>
        <v>9751.9</v>
      </c>
      <c r="AE10" s="321"/>
      <c r="AF10" s="321"/>
      <c r="AG10" s="321"/>
    </row>
    <row r="11">
      <c r="A11" s="1112"/>
      <c r="B11" s="720" t="s">
        <v>552</v>
      </c>
      <c r="C11" s="720" t="s">
        <v>73</v>
      </c>
      <c r="D11" s="721"/>
      <c r="E11" s="1103"/>
      <c r="F11" s="1104"/>
      <c r="G11" s="1105">
        <v>0.4</v>
      </c>
      <c r="H11" s="1103"/>
      <c r="I11" s="1103"/>
      <c r="J11" s="1103"/>
      <c r="K11" s="1104"/>
      <c r="L11" s="1113">
        <v>10046.67</v>
      </c>
      <c r="M11" s="724"/>
      <c r="N11" s="728">
        <v>1000.0</v>
      </c>
      <c r="O11" s="728">
        <v>100.0</v>
      </c>
      <c r="P11" s="724"/>
      <c r="Q11" s="1119">
        <f>SUM(L8:P11)*0.075</f>
        <v>1113.50025</v>
      </c>
      <c r="R11" s="728">
        <v>22.8</v>
      </c>
      <c r="S11" s="725">
        <f>SUM(L8:R11)</f>
        <v>15982.97025</v>
      </c>
      <c r="T11" s="1114"/>
      <c r="U11" s="1115"/>
      <c r="V11" s="1116"/>
      <c r="W11" s="721"/>
      <c r="X11" s="1110"/>
      <c r="Y11" s="1111"/>
      <c r="Z11" s="1106">
        <f>SUM(L9:L11)*15%</f>
        <v>1837.0005</v>
      </c>
      <c r="AA11" s="725">
        <f>SUM(L9:L11)*85%</f>
        <v>10409.6695</v>
      </c>
      <c r="AB11" s="625">
        <v>9094.0</v>
      </c>
      <c r="AC11" s="354">
        <v>9191.0</v>
      </c>
      <c r="AD11" s="398">
        <f t="shared" si="1"/>
        <v>9752.3</v>
      </c>
      <c r="AE11" s="321"/>
      <c r="AF11" s="321"/>
      <c r="AG11" s="321"/>
    </row>
    <row r="12">
      <c r="A12" s="934">
        <v>41288.0</v>
      </c>
      <c r="B12" s="354" t="s">
        <v>73</v>
      </c>
      <c r="C12" s="354" t="s">
        <v>524</v>
      </c>
      <c r="D12" s="354" t="s">
        <v>2679</v>
      </c>
      <c r="E12" s="321"/>
      <c r="F12" s="321"/>
      <c r="G12" s="321"/>
      <c r="H12" s="417">
        <v>0.2</v>
      </c>
      <c r="I12" s="321"/>
      <c r="J12" s="321"/>
      <c r="K12" s="1120"/>
      <c r="L12" s="935"/>
      <c r="M12" s="365"/>
      <c r="N12" s="365"/>
      <c r="O12" s="365"/>
      <c r="P12" s="365"/>
      <c r="Q12" s="321"/>
      <c r="R12" s="321"/>
      <c r="S12" s="710"/>
      <c r="T12" s="625">
        <v>388.0</v>
      </c>
      <c r="U12" s="354">
        <v>2069.05</v>
      </c>
      <c r="V12" s="321"/>
      <c r="W12" s="321"/>
      <c r="X12" s="324"/>
      <c r="Y12" s="1121"/>
      <c r="Z12" s="935"/>
      <c r="AA12" s="710"/>
      <c r="AB12" s="625">
        <v>9095.0</v>
      </c>
      <c r="AC12" s="354">
        <v>9192.0</v>
      </c>
      <c r="AD12" s="398">
        <f t="shared" si="1"/>
        <v>9752.5</v>
      </c>
      <c r="AE12" s="321"/>
      <c r="AF12" s="321"/>
      <c r="AG12" s="321"/>
    </row>
    <row r="13">
      <c r="A13" s="322"/>
      <c r="B13" s="354" t="s">
        <v>524</v>
      </c>
      <c r="C13" s="354" t="s">
        <v>731</v>
      </c>
      <c r="D13" s="321"/>
      <c r="E13" s="321"/>
      <c r="F13" s="321"/>
      <c r="G13" s="321"/>
      <c r="H13" s="417">
        <v>2.1</v>
      </c>
      <c r="I13" s="321"/>
      <c r="J13" s="321"/>
      <c r="K13" s="1120"/>
      <c r="L13" s="935"/>
      <c r="M13" s="365"/>
      <c r="N13" s="365"/>
      <c r="O13" s="365"/>
      <c r="P13" s="369">
        <v>100.0</v>
      </c>
      <c r="Q13" s="321"/>
      <c r="R13" s="321"/>
      <c r="S13" s="710"/>
      <c r="T13" s="625">
        <v>520.0</v>
      </c>
      <c r="U13" s="713">
        <v>2958.8</v>
      </c>
      <c r="V13" s="1122">
        <v>5.33022</v>
      </c>
      <c r="W13" s="321"/>
      <c r="X13" s="324"/>
      <c r="Y13" s="938"/>
      <c r="Z13" s="935"/>
      <c r="AA13" s="710"/>
      <c r="AB13" s="625">
        <v>9096.0</v>
      </c>
      <c r="AC13" s="354">
        <v>9193.0</v>
      </c>
      <c r="AD13" s="398">
        <f t="shared" si="1"/>
        <v>9754.6</v>
      </c>
      <c r="AE13" s="321"/>
      <c r="AF13" s="321"/>
      <c r="AG13" s="321"/>
    </row>
    <row r="14">
      <c r="A14" s="322"/>
      <c r="B14" s="354" t="s">
        <v>731</v>
      </c>
      <c r="C14" s="354" t="s">
        <v>527</v>
      </c>
      <c r="D14" s="321"/>
      <c r="E14" s="321"/>
      <c r="F14" s="321"/>
      <c r="G14" s="321"/>
      <c r="H14" s="417">
        <v>2.6</v>
      </c>
      <c r="I14" s="321"/>
      <c r="J14" s="321"/>
      <c r="K14" s="1120"/>
      <c r="L14" s="935"/>
      <c r="M14" s="365"/>
      <c r="N14" s="365"/>
      <c r="O14" s="365"/>
      <c r="P14" s="369">
        <v>40.25</v>
      </c>
      <c r="Q14" s="369">
        <v>92.92</v>
      </c>
      <c r="R14" s="369" t="s">
        <v>2680</v>
      </c>
      <c r="S14" s="710"/>
      <c r="T14" s="1101"/>
      <c r="U14" s="321"/>
      <c r="V14" s="321"/>
      <c r="W14" s="321"/>
      <c r="X14" s="324"/>
      <c r="Y14" s="1121"/>
      <c r="Z14" s="935"/>
      <c r="AA14" s="710"/>
      <c r="AB14" s="625">
        <v>9097.0</v>
      </c>
      <c r="AC14" s="354">
        <v>9194.0</v>
      </c>
      <c r="AD14" s="398">
        <f t="shared" si="1"/>
        <v>9757.2</v>
      </c>
      <c r="AE14" s="321"/>
      <c r="AF14" s="321"/>
      <c r="AG14" s="321"/>
    </row>
    <row r="15">
      <c r="A15" s="322"/>
      <c r="B15" s="354" t="s">
        <v>527</v>
      </c>
      <c r="C15" s="354" t="s">
        <v>524</v>
      </c>
      <c r="D15" s="321"/>
      <c r="E15" s="321"/>
      <c r="F15" s="321"/>
      <c r="G15" s="321"/>
      <c r="H15" s="417">
        <v>0.5</v>
      </c>
      <c r="I15" s="321"/>
      <c r="J15" s="321"/>
      <c r="K15" s="1120"/>
      <c r="L15" s="935"/>
      <c r="M15" s="365"/>
      <c r="N15" s="365"/>
      <c r="O15" s="365"/>
      <c r="P15" s="369">
        <v>885.22</v>
      </c>
      <c r="Q15" s="369">
        <v>784.01</v>
      </c>
      <c r="R15" s="369" t="s">
        <v>2681</v>
      </c>
      <c r="S15" s="715" t="s">
        <v>2682</v>
      </c>
      <c r="T15" s="1101"/>
      <c r="U15" s="321"/>
      <c r="V15" s="321"/>
      <c r="W15" s="321"/>
      <c r="X15" s="324"/>
      <c r="Y15" s="1121"/>
      <c r="Z15" s="935"/>
      <c r="AA15" s="710"/>
      <c r="AB15" s="625">
        <v>9098.0</v>
      </c>
      <c r="AC15" s="354">
        <v>9195.0</v>
      </c>
      <c r="AD15" s="398">
        <f t="shared" si="1"/>
        <v>9757.7</v>
      </c>
      <c r="AE15" s="321"/>
      <c r="AF15" s="321"/>
      <c r="AG15" s="321"/>
    </row>
    <row r="16">
      <c r="A16" s="322"/>
      <c r="B16" s="354" t="s">
        <v>524</v>
      </c>
      <c r="C16" s="354" t="s">
        <v>73</v>
      </c>
      <c r="D16" s="321"/>
      <c r="E16" s="321"/>
      <c r="F16" s="321"/>
      <c r="G16" s="321"/>
      <c r="H16" s="417">
        <v>0.3</v>
      </c>
      <c r="I16" s="321"/>
      <c r="J16" s="321"/>
      <c r="K16" s="1120"/>
      <c r="L16" s="939">
        <v>10301.4</v>
      </c>
      <c r="M16" s="369">
        <v>115.0</v>
      </c>
      <c r="N16" s="369">
        <v>1750.0</v>
      </c>
      <c r="O16" s="365"/>
      <c r="P16" s="369">
        <v>100.0</v>
      </c>
      <c r="Q16" s="321"/>
      <c r="R16" s="321"/>
      <c r="S16" s="715">
        <v>14168.8</v>
      </c>
      <c r="T16" s="625">
        <v>100.0</v>
      </c>
      <c r="U16" s="713">
        <v>683.75</v>
      </c>
      <c r="V16" s="360">
        <f t="shared" ref="V16:V17" si="2">U16/T16</f>
        <v>6.8375</v>
      </c>
      <c r="W16" s="354">
        <v>5.69</v>
      </c>
      <c r="X16" s="714">
        <f t="shared" ref="X16:X17" si="3">(V16-W16)*T16</f>
        <v>114.75</v>
      </c>
      <c r="Y16" s="1121"/>
      <c r="Z16" s="935">
        <f>L16*10%</f>
        <v>1030.14</v>
      </c>
      <c r="AA16" s="710">
        <f>L16*90%</f>
        <v>9271.26</v>
      </c>
      <c r="AB16" s="625">
        <v>9099.0</v>
      </c>
      <c r="AC16" s="354">
        <v>9196.0</v>
      </c>
      <c r="AD16" s="398">
        <f t="shared" si="1"/>
        <v>9758</v>
      </c>
      <c r="AE16" s="321"/>
      <c r="AF16" s="321"/>
      <c r="AG16" s="321"/>
    </row>
    <row r="17">
      <c r="A17" s="1123">
        <v>41292.0</v>
      </c>
      <c r="B17" s="617" t="s">
        <v>73</v>
      </c>
      <c r="C17" s="617" t="s">
        <v>524</v>
      </c>
      <c r="D17" s="617" t="s">
        <v>1849</v>
      </c>
      <c r="E17" s="618"/>
      <c r="F17" s="618"/>
      <c r="G17" s="618"/>
      <c r="H17" s="618"/>
      <c r="I17" s="618"/>
      <c r="J17" s="617">
        <v>0.2</v>
      </c>
      <c r="K17" s="1124"/>
      <c r="L17" s="1125"/>
      <c r="M17" s="621"/>
      <c r="N17" s="621"/>
      <c r="O17" s="622">
        <v>682.42</v>
      </c>
      <c r="P17" s="621"/>
      <c r="Q17" s="618"/>
      <c r="R17" s="618"/>
      <c r="S17" s="717"/>
      <c r="T17" s="1126">
        <v>100.0</v>
      </c>
      <c r="U17" s="1127">
        <v>961.4</v>
      </c>
      <c r="V17" s="1128">
        <f t="shared" si="2"/>
        <v>9.614</v>
      </c>
      <c r="W17" s="617">
        <v>5.69</v>
      </c>
      <c r="X17" s="1129">
        <f t="shared" si="3"/>
        <v>392.4</v>
      </c>
      <c r="Y17" s="1130"/>
      <c r="Z17" s="1125"/>
      <c r="AA17" s="717"/>
      <c r="AB17" s="625">
        <v>9100.0</v>
      </c>
      <c r="AC17" s="354">
        <v>9197.0</v>
      </c>
      <c r="AD17" s="398">
        <f t="shared" si="1"/>
        <v>9758.2</v>
      </c>
      <c r="AE17" s="321"/>
      <c r="AF17" s="321"/>
      <c r="AG17" s="321"/>
    </row>
    <row r="18">
      <c r="A18" s="1131"/>
      <c r="B18" s="617" t="s">
        <v>524</v>
      </c>
      <c r="C18" s="617" t="s">
        <v>2683</v>
      </c>
      <c r="D18" s="617" t="s">
        <v>736</v>
      </c>
      <c r="E18" s="618"/>
      <c r="F18" s="618"/>
      <c r="G18" s="618"/>
      <c r="H18" s="618"/>
      <c r="I18" s="618"/>
      <c r="J18" s="617">
        <v>1.5</v>
      </c>
      <c r="K18" s="1124"/>
      <c r="L18" s="1125"/>
      <c r="M18" s="621"/>
      <c r="N18" s="621"/>
      <c r="O18" s="621"/>
      <c r="P18" s="622">
        <v>17.55</v>
      </c>
      <c r="Q18" s="617" t="s">
        <v>2684</v>
      </c>
      <c r="R18" s="618"/>
      <c r="S18" s="717"/>
      <c r="T18" s="1126">
        <v>582.0</v>
      </c>
      <c r="U18" s="1127">
        <v>3311.58</v>
      </c>
      <c r="V18" s="1109">
        <v>5.3302</v>
      </c>
      <c r="W18" s="618"/>
      <c r="X18" s="1129"/>
      <c r="Y18" s="1130"/>
      <c r="Z18" s="1125"/>
      <c r="AA18" s="717"/>
      <c r="AB18" s="625">
        <v>9101.0</v>
      </c>
      <c r="AC18" s="354">
        <v>9198.0</v>
      </c>
      <c r="AD18" s="398">
        <f t="shared" si="1"/>
        <v>9759.7</v>
      </c>
      <c r="AE18" s="321"/>
      <c r="AF18" s="321"/>
      <c r="AG18" s="321"/>
    </row>
    <row r="19">
      <c r="A19" s="1131"/>
      <c r="B19" s="617" t="s">
        <v>2683</v>
      </c>
      <c r="C19" s="617" t="s">
        <v>524</v>
      </c>
      <c r="D19" s="618"/>
      <c r="E19" s="618"/>
      <c r="F19" s="618"/>
      <c r="G19" s="618"/>
      <c r="H19" s="618"/>
      <c r="I19" s="618"/>
      <c r="J19" s="617">
        <v>2.1</v>
      </c>
      <c r="K19" s="1124"/>
      <c r="L19" s="1125"/>
      <c r="M19" s="621"/>
      <c r="N19" s="621"/>
      <c r="O19" s="728">
        <v>90.0</v>
      </c>
      <c r="P19" s="622">
        <v>132.87</v>
      </c>
      <c r="Q19" s="617" t="s">
        <v>2681</v>
      </c>
      <c r="R19" s="618"/>
      <c r="S19" s="717"/>
      <c r="T19" s="1126">
        <v>60.0</v>
      </c>
      <c r="U19" s="1127">
        <v>442.28</v>
      </c>
      <c r="V19" s="1128">
        <f>U19/T19</f>
        <v>7.371333333</v>
      </c>
      <c r="W19" s="617">
        <v>5.69</v>
      </c>
      <c r="X19" s="1129">
        <f>(V19-W19)*T19</f>
        <v>100.88</v>
      </c>
      <c r="Y19" s="1130"/>
      <c r="Z19" s="1125"/>
      <c r="AA19" s="717"/>
      <c r="AB19" s="625">
        <v>9102.0</v>
      </c>
      <c r="AC19" s="354">
        <v>9199.0</v>
      </c>
      <c r="AD19" s="398">
        <f t="shared" si="1"/>
        <v>9761.8</v>
      </c>
      <c r="AE19" s="354" t="s">
        <v>1350</v>
      </c>
      <c r="AF19" s="354">
        <v>600.0</v>
      </c>
      <c r="AG19" s="321"/>
    </row>
    <row r="20">
      <c r="A20" s="1131"/>
      <c r="B20" s="617" t="s">
        <v>524</v>
      </c>
      <c r="C20" s="617" t="s">
        <v>73</v>
      </c>
      <c r="D20" s="618"/>
      <c r="E20" s="618"/>
      <c r="F20" s="618"/>
      <c r="G20" s="618"/>
      <c r="H20" s="618"/>
      <c r="I20" s="618"/>
      <c r="J20" s="617">
        <v>0.2</v>
      </c>
      <c r="K20" s="1124"/>
      <c r="L20" s="1125"/>
      <c r="M20" s="621"/>
      <c r="N20" s="621"/>
      <c r="O20" s="621"/>
      <c r="P20" s="622">
        <v>170.53</v>
      </c>
      <c r="Q20" s="617" t="s">
        <v>2681</v>
      </c>
      <c r="R20" s="618"/>
      <c r="S20" s="718" t="s">
        <v>1612</v>
      </c>
      <c r="T20" s="1126">
        <v>637.0</v>
      </c>
      <c r="U20" s="1127">
        <v>3624.53</v>
      </c>
      <c r="V20" s="1109">
        <v>5.3302</v>
      </c>
      <c r="W20" s="618"/>
      <c r="X20" s="1129"/>
      <c r="Y20" s="1132">
        <v>21.35</v>
      </c>
      <c r="Z20" s="1125"/>
      <c r="AA20" s="717"/>
      <c r="AB20" s="625">
        <v>9103.0</v>
      </c>
      <c r="AC20" s="354">
        <v>9200.0</v>
      </c>
      <c r="AD20" s="398">
        <f t="shared" si="1"/>
        <v>9762</v>
      </c>
      <c r="AE20" s="354" t="s">
        <v>1850</v>
      </c>
      <c r="AF20" s="354">
        <v>600.0</v>
      </c>
      <c r="AG20" s="321"/>
    </row>
    <row r="21">
      <c r="A21" s="934">
        <v>41294.0</v>
      </c>
      <c r="B21" s="354" t="s">
        <v>73</v>
      </c>
      <c r="C21" s="354" t="s">
        <v>2683</v>
      </c>
      <c r="D21" s="354" t="s">
        <v>1849</v>
      </c>
      <c r="E21" s="321"/>
      <c r="F21" s="321"/>
      <c r="G21" s="321"/>
      <c r="H21" s="321"/>
      <c r="I21" s="321"/>
      <c r="J21" s="354">
        <v>1.5</v>
      </c>
      <c r="K21" s="1120"/>
      <c r="L21" s="935"/>
      <c r="M21" s="365"/>
      <c r="N21" s="365"/>
      <c r="O21" s="365"/>
      <c r="P21" s="365"/>
      <c r="Q21" s="321"/>
      <c r="R21" s="321"/>
      <c r="S21" s="715" t="s">
        <v>1612</v>
      </c>
      <c r="T21" s="625">
        <v>100.0</v>
      </c>
      <c r="U21" s="713">
        <v>887.6</v>
      </c>
      <c r="V21" s="360">
        <f t="shared" ref="V21:V23" si="4">U21/T21</f>
        <v>8.876</v>
      </c>
      <c r="W21" s="354">
        <v>5.69</v>
      </c>
      <c r="X21" s="714">
        <f t="shared" ref="X21:X23" si="5">(V21-W21)*T21</f>
        <v>318.6</v>
      </c>
      <c r="Y21" s="938"/>
      <c r="Z21" s="935"/>
      <c r="AA21" s="710"/>
      <c r="AB21" s="625">
        <v>9104.0</v>
      </c>
      <c r="AC21" s="354">
        <v>9201.0</v>
      </c>
      <c r="AD21" s="398">
        <f t="shared" si="1"/>
        <v>9763.5</v>
      </c>
      <c r="AE21" s="321"/>
      <c r="AF21" s="321"/>
      <c r="AG21" s="321"/>
    </row>
    <row r="22">
      <c r="A22" s="1123">
        <v>41294.0</v>
      </c>
      <c r="B22" s="617" t="s">
        <v>2683</v>
      </c>
      <c r="C22" s="617" t="s">
        <v>524</v>
      </c>
      <c r="D22" s="617" t="s">
        <v>2685</v>
      </c>
      <c r="E22" s="618"/>
      <c r="F22" s="618"/>
      <c r="G22" s="618"/>
      <c r="H22" s="617">
        <v>2.1</v>
      </c>
      <c r="I22" s="618"/>
      <c r="J22" s="618"/>
      <c r="K22" s="1124"/>
      <c r="L22" s="1125"/>
      <c r="M22" s="621"/>
      <c r="N22" s="621"/>
      <c r="O22" s="621"/>
      <c r="P22" s="622">
        <v>19.21</v>
      </c>
      <c r="Q22" s="617" t="s">
        <v>2684</v>
      </c>
      <c r="R22" s="618"/>
      <c r="S22" s="717"/>
      <c r="T22" s="1126">
        <v>611.0</v>
      </c>
      <c r="U22" s="1127">
        <v>4438.61</v>
      </c>
      <c r="V22" s="1128">
        <f t="shared" si="4"/>
        <v>7.264500818</v>
      </c>
      <c r="W22" s="617">
        <v>5.69</v>
      </c>
      <c r="X22" s="1129">
        <f t="shared" si="5"/>
        <v>962.02</v>
      </c>
      <c r="Y22" s="1133"/>
      <c r="Z22" s="1125"/>
      <c r="AA22" s="717"/>
      <c r="AB22" s="625">
        <v>9105.0</v>
      </c>
      <c r="AC22" s="354">
        <v>9202.0</v>
      </c>
      <c r="AD22" s="398">
        <f t="shared" si="1"/>
        <v>9765.6</v>
      </c>
      <c r="AE22" s="321"/>
      <c r="AF22" s="321"/>
      <c r="AG22" s="321"/>
    </row>
    <row r="23">
      <c r="A23" s="1131"/>
      <c r="B23" s="617" t="s">
        <v>524</v>
      </c>
      <c r="C23" s="617" t="s">
        <v>2686</v>
      </c>
      <c r="D23" s="617" t="s">
        <v>2687</v>
      </c>
      <c r="E23" s="618"/>
      <c r="F23" s="618"/>
      <c r="G23" s="618"/>
      <c r="H23" s="617">
        <v>2.2</v>
      </c>
      <c r="I23" s="618"/>
      <c r="J23" s="618"/>
      <c r="K23" s="1124"/>
      <c r="L23" s="1125"/>
      <c r="M23" s="621"/>
      <c r="N23" s="621"/>
      <c r="O23" s="621"/>
      <c r="P23" s="621"/>
      <c r="Q23" s="618"/>
      <c r="R23" s="618"/>
      <c r="S23" s="718" t="s">
        <v>2688</v>
      </c>
      <c r="T23" s="1126">
        <v>150.0</v>
      </c>
      <c r="U23" s="1127">
        <v>1006.5</v>
      </c>
      <c r="V23" s="1128">
        <f t="shared" si="4"/>
        <v>6.71</v>
      </c>
      <c r="W23" s="617">
        <v>5.69</v>
      </c>
      <c r="X23" s="1129">
        <f t="shared" si="5"/>
        <v>153</v>
      </c>
      <c r="Y23" s="1133"/>
      <c r="Z23" s="1125"/>
      <c r="AA23" s="717"/>
      <c r="AB23" s="625">
        <v>9106.0</v>
      </c>
      <c r="AC23" s="354">
        <v>9203.0</v>
      </c>
      <c r="AD23" s="398">
        <f t="shared" si="1"/>
        <v>9767.8</v>
      </c>
      <c r="AE23" s="321"/>
      <c r="AF23" s="321"/>
      <c r="AG23" s="321"/>
    </row>
    <row r="24">
      <c r="A24" s="1131"/>
      <c r="B24" s="617" t="s">
        <v>2686</v>
      </c>
      <c r="C24" s="617" t="s">
        <v>73</v>
      </c>
      <c r="D24" s="618"/>
      <c r="E24" s="618"/>
      <c r="F24" s="618"/>
      <c r="G24" s="618"/>
      <c r="H24" s="617">
        <v>1.7</v>
      </c>
      <c r="I24" s="618"/>
      <c r="J24" s="618"/>
      <c r="K24" s="1124"/>
      <c r="L24" s="1134">
        <v>10825.2</v>
      </c>
      <c r="M24" s="622">
        <v>1000.0</v>
      </c>
      <c r="N24" s="622">
        <v>1250.0</v>
      </c>
      <c r="O24" s="622">
        <v>752.86</v>
      </c>
      <c r="P24" s="621"/>
      <c r="Q24" s="618"/>
      <c r="R24" s="618"/>
      <c r="S24" s="718">
        <v>13847.27</v>
      </c>
      <c r="T24" s="1135"/>
      <c r="U24" s="1136"/>
      <c r="V24" s="1128"/>
      <c r="W24" s="618"/>
      <c r="X24" s="1129"/>
      <c r="Y24" s="1133"/>
      <c r="Z24" s="1125">
        <f>L24*10%</f>
        <v>1082.52</v>
      </c>
      <c r="AA24" s="717">
        <f>L24*90%</f>
        <v>9742.68</v>
      </c>
      <c r="AB24" s="625">
        <v>9107.0</v>
      </c>
      <c r="AC24" s="354">
        <v>9204.0</v>
      </c>
      <c r="AD24" s="398">
        <f t="shared" si="1"/>
        <v>9769.5</v>
      </c>
      <c r="AE24" s="321"/>
      <c r="AF24" s="321"/>
      <c r="AG24" s="321"/>
    </row>
    <row r="25">
      <c r="A25" s="934">
        <v>41297.0</v>
      </c>
      <c r="B25" s="354" t="s">
        <v>73</v>
      </c>
      <c r="C25" s="354" t="s">
        <v>561</v>
      </c>
      <c r="D25" s="354" t="s">
        <v>1849</v>
      </c>
      <c r="E25" s="321"/>
      <c r="F25" s="321"/>
      <c r="G25" s="321"/>
      <c r="H25" s="354">
        <v>0.4</v>
      </c>
      <c r="I25" s="321"/>
      <c r="J25" s="321"/>
      <c r="K25" s="1120"/>
      <c r="L25" s="935"/>
      <c r="M25" s="365"/>
      <c r="N25" s="365"/>
      <c r="O25" s="365"/>
      <c r="P25" s="369">
        <v>125.62</v>
      </c>
      <c r="Q25" s="354" t="s">
        <v>2689</v>
      </c>
      <c r="R25" s="321"/>
      <c r="S25" s="710"/>
      <c r="T25" s="1101"/>
      <c r="U25" s="941"/>
      <c r="V25" s="360"/>
      <c r="W25" s="321"/>
      <c r="X25" s="714"/>
      <c r="Y25" s="938"/>
      <c r="Z25" s="935"/>
      <c r="AA25" s="710"/>
      <c r="AB25" s="625">
        <v>9108.0</v>
      </c>
      <c r="AC25" s="354">
        <v>9205.0</v>
      </c>
      <c r="AD25" s="398">
        <f t="shared" si="1"/>
        <v>9769.9</v>
      </c>
      <c r="AE25" s="321"/>
      <c r="AF25" s="321"/>
      <c r="AG25" s="321"/>
    </row>
    <row r="26">
      <c r="A26" s="1137">
        <v>41298.0</v>
      </c>
      <c r="B26" s="659" t="s">
        <v>561</v>
      </c>
      <c r="C26" s="659" t="s">
        <v>669</v>
      </c>
      <c r="D26" s="659" t="s">
        <v>736</v>
      </c>
      <c r="E26" s="661"/>
      <c r="F26" s="661"/>
      <c r="G26" s="661"/>
      <c r="H26" s="659">
        <v>1.8</v>
      </c>
      <c r="I26" s="661"/>
      <c r="J26" s="661"/>
      <c r="K26" s="1138"/>
      <c r="L26" s="1139"/>
      <c r="M26" s="664"/>
      <c r="N26" s="664"/>
      <c r="O26" s="664"/>
      <c r="P26" s="693">
        <v>160.34</v>
      </c>
      <c r="Q26" s="659" t="s">
        <v>2689</v>
      </c>
      <c r="R26" s="661"/>
      <c r="S26" s="1140" t="s">
        <v>2690</v>
      </c>
      <c r="T26" s="1141">
        <v>108.0</v>
      </c>
      <c r="U26" s="1142">
        <v>660.24</v>
      </c>
      <c r="V26" s="1143">
        <f>U26/T26</f>
        <v>6.113333333</v>
      </c>
      <c r="W26" s="659">
        <v>5.69</v>
      </c>
      <c r="X26" s="1144">
        <f>(V26-W26)*T26</f>
        <v>45.72</v>
      </c>
      <c r="Y26" s="1145"/>
      <c r="Z26" s="1139"/>
      <c r="AA26" s="730"/>
      <c r="AB26" s="625">
        <v>9109.0</v>
      </c>
      <c r="AC26" s="354">
        <v>9206.0</v>
      </c>
      <c r="AD26" s="398">
        <f t="shared" si="1"/>
        <v>9771.7</v>
      </c>
      <c r="AE26" s="321"/>
      <c r="AF26" s="321"/>
      <c r="AG26" s="321"/>
    </row>
    <row r="27">
      <c r="A27" s="1146"/>
      <c r="B27" s="659" t="s">
        <v>669</v>
      </c>
      <c r="C27" s="659" t="s">
        <v>73</v>
      </c>
      <c r="D27" s="661"/>
      <c r="E27" s="661"/>
      <c r="F27" s="661"/>
      <c r="G27" s="661"/>
      <c r="H27" s="659">
        <v>1.3</v>
      </c>
      <c r="I27" s="661"/>
      <c r="J27" s="661"/>
      <c r="K27" s="1138"/>
      <c r="L27" s="1147">
        <v>6460.2</v>
      </c>
      <c r="M27" s="693">
        <v>50.0</v>
      </c>
      <c r="N27" s="693">
        <v>1500.0</v>
      </c>
      <c r="O27" s="693">
        <v>594.47</v>
      </c>
      <c r="P27" s="693">
        <v>72.81</v>
      </c>
      <c r="Q27" s="659" t="s">
        <v>2691</v>
      </c>
      <c r="R27" s="661"/>
      <c r="S27" s="1148">
        <v>8963.44</v>
      </c>
      <c r="T27" s="1141">
        <v>550.0</v>
      </c>
      <c r="U27" s="1142">
        <v>3129.5</v>
      </c>
      <c r="V27" s="1109">
        <v>5.3302</v>
      </c>
      <c r="W27" s="661"/>
      <c r="X27" s="1144"/>
      <c r="Y27" s="1145"/>
      <c r="Z27" s="1125">
        <f>L27*10%</f>
        <v>646.02</v>
      </c>
      <c r="AA27" s="717">
        <f>L27*90%</f>
        <v>5814.18</v>
      </c>
      <c r="AB27" s="625">
        <v>9110.0</v>
      </c>
      <c r="AC27" s="354">
        <v>9207.0</v>
      </c>
      <c r="AD27" s="398">
        <f t="shared" si="1"/>
        <v>9773</v>
      </c>
      <c r="AE27" s="321"/>
      <c r="AF27" s="321"/>
      <c r="AG27" s="321"/>
    </row>
    <row r="28">
      <c r="A28" s="934">
        <v>41303.0</v>
      </c>
      <c r="B28" s="354" t="s">
        <v>73</v>
      </c>
      <c r="C28" s="354" t="s">
        <v>718</v>
      </c>
      <c r="D28" s="354" t="s">
        <v>1849</v>
      </c>
      <c r="E28" s="321"/>
      <c r="F28" s="321"/>
      <c r="G28" s="354">
        <v>0.7</v>
      </c>
      <c r="H28" s="321"/>
      <c r="I28" s="321"/>
      <c r="J28" s="321"/>
      <c r="K28" s="1120"/>
      <c r="L28" s="935"/>
      <c r="M28" s="365"/>
      <c r="N28" s="365"/>
      <c r="O28" s="365"/>
      <c r="P28" s="365"/>
      <c r="Q28" s="321"/>
      <c r="R28" s="321"/>
      <c r="S28" s="710"/>
      <c r="T28" s="1101"/>
      <c r="U28" s="941"/>
      <c r="V28" s="360"/>
      <c r="W28" s="321"/>
      <c r="X28" s="714"/>
      <c r="Y28" s="938"/>
      <c r="Z28" s="935"/>
      <c r="AA28" s="710"/>
      <c r="AB28" s="625">
        <v>9111.0</v>
      </c>
      <c r="AC28" s="354">
        <v>9208.0</v>
      </c>
      <c r="AD28" s="398">
        <f t="shared" si="1"/>
        <v>9773.7</v>
      </c>
      <c r="AE28" s="354" t="s">
        <v>1350</v>
      </c>
      <c r="AF28" s="354">
        <v>400.0</v>
      </c>
      <c r="AG28" s="321"/>
    </row>
    <row r="29">
      <c r="A29" s="322"/>
      <c r="B29" s="354" t="s">
        <v>718</v>
      </c>
      <c r="C29" s="354" t="s">
        <v>763</v>
      </c>
      <c r="D29" s="354" t="s">
        <v>720</v>
      </c>
      <c r="E29" s="321"/>
      <c r="F29" s="321"/>
      <c r="G29" s="354">
        <v>0.4</v>
      </c>
      <c r="H29" s="321"/>
      <c r="I29" s="321"/>
      <c r="J29" s="321"/>
      <c r="K29" s="1120"/>
      <c r="L29" s="935"/>
      <c r="M29" s="365"/>
      <c r="N29" s="365"/>
      <c r="O29" s="365"/>
      <c r="P29" s="365"/>
      <c r="Q29" s="321"/>
      <c r="R29" s="321"/>
      <c r="S29" s="710"/>
      <c r="T29" s="1101"/>
      <c r="U29" s="941"/>
      <c r="V29" s="360"/>
      <c r="W29" s="321"/>
      <c r="X29" s="714"/>
      <c r="Y29" s="938"/>
      <c r="Z29" s="935"/>
      <c r="AA29" s="710"/>
      <c r="AB29" s="625">
        <v>9112.0</v>
      </c>
      <c r="AC29" s="354">
        <v>9209.0</v>
      </c>
      <c r="AD29" s="398">
        <f t="shared" si="1"/>
        <v>9774.1</v>
      </c>
      <c r="AE29" s="354" t="s">
        <v>1850</v>
      </c>
      <c r="AF29" s="354">
        <v>400.0</v>
      </c>
      <c r="AG29" s="321"/>
    </row>
    <row r="30">
      <c r="A30" s="322"/>
      <c r="B30" s="354" t="s">
        <v>763</v>
      </c>
      <c r="C30" s="354" t="s">
        <v>718</v>
      </c>
      <c r="D30" s="321"/>
      <c r="E30" s="321"/>
      <c r="F30" s="321"/>
      <c r="G30" s="354">
        <v>0.4</v>
      </c>
      <c r="H30" s="321"/>
      <c r="I30" s="321"/>
      <c r="J30" s="321"/>
      <c r="K30" s="1120"/>
      <c r="L30" s="935"/>
      <c r="M30" s="365"/>
      <c r="N30" s="365"/>
      <c r="O30" s="365"/>
      <c r="P30" s="365"/>
      <c r="Q30" s="321"/>
      <c r="R30" s="321"/>
      <c r="S30" s="715" t="s">
        <v>2692</v>
      </c>
      <c r="T30" s="1101"/>
      <c r="U30" s="941"/>
      <c r="V30" s="360"/>
      <c r="W30" s="321"/>
      <c r="X30" s="714"/>
      <c r="Y30" s="938"/>
      <c r="Z30" s="935"/>
      <c r="AA30" s="710"/>
      <c r="AB30" s="625">
        <v>9113.0</v>
      </c>
      <c r="AC30" s="354">
        <v>9210.0</v>
      </c>
      <c r="AD30" s="398">
        <f t="shared" si="1"/>
        <v>9774.5</v>
      </c>
      <c r="AE30" s="321"/>
      <c r="AF30" s="321"/>
      <c r="AG30" s="321"/>
    </row>
    <row r="31">
      <c r="A31" s="322"/>
      <c r="B31" s="354" t="s">
        <v>718</v>
      </c>
      <c r="C31" s="354" t="s">
        <v>73</v>
      </c>
      <c r="D31" s="321"/>
      <c r="E31" s="321"/>
      <c r="F31" s="321"/>
      <c r="G31" s="354">
        <v>0.3</v>
      </c>
      <c r="H31" s="321"/>
      <c r="I31" s="321"/>
      <c r="J31" s="321"/>
      <c r="K31" s="1120"/>
      <c r="L31" s="939">
        <v>4400.0</v>
      </c>
      <c r="M31" s="365"/>
      <c r="N31" s="369">
        <v>350.0</v>
      </c>
      <c r="O31" s="369">
        <v>300.0</v>
      </c>
      <c r="P31" s="365"/>
      <c r="Q31" s="1149">
        <f>SUM(L28:P31)*0.075</f>
        <v>378.75</v>
      </c>
      <c r="R31" s="1150">
        <v>76.0</v>
      </c>
      <c r="S31" s="1151">
        <f>SUM(L28:R31)</f>
        <v>5504.75</v>
      </c>
      <c r="T31" s="1101"/>
      <c r="U31" s="941"/>
      <c r="V31" s="360"/>
      <c r="W31" s="321"/>
      <c r="X31" s="714"/>
      <c r="Y31" s="938"/>
      <c r="Z31" s="935">
        <f>L31*15%</f>
        <v>660</v>
      </c>
      <c r="AA31" s="710">
        <f>L31*85%</f>
        <v>3740</v>
      </c>
      <c r="AB31" s="625">
        <v>9114.0</v>
      </c>
      <c r="AC31" s="354">
        <v>9211.0</v>
      </c>
      <c r="AD31" s="398">
        <f t="shared" si="1"/>
        <v>9774.8</v>
      </c>
      <c r="AE31" s="321"/>
      <c r="AF31" s="321"/>
      <c r="AG31" s="321"/>
    </row>
    <row r="32">
      <c r="A32" s="1123">
        <v>41304.0</v>
      </c>
      <c r="B32" s="617" t="s">
        <v>73</v>
      </c>
      <c r="C32" s="617" t="s">
        <v>527</v>
      </c>
      <c r="D32" s="1152" t="s">
        <v>2679</v>
      </c>
      <c r="E32" s="618"/>
      <c r="F32" s="618"/>
      <c r="G32" s="618"/>
      <c r="H32" s="617">
        <v>0.6</v>
      </c>
      <c r="I32" s="618"/>
      <c r="J32" s="618"/>
      <c r="K32" s="1124"/>
      <c r="L32" s="1125"/>
      <c r="M32" s="621"/>
      <c r="N32" s="621"/>
      <c r="O32" s="621"/>
      <c r="P32" s="622">
        <v>216.96</v>
      </c>
      <c r="Q32" s="618"/>
      <c r="R32" s="618"/>
      <c r="S32" s="717"/>
      <c r="T32" s="1126">
        <v>400.0</v>
      </c>
      <c r="U32" s="1127">
        <v>2276.0</v>
      </c>
      <c r="V32" s="1109">
        <v>5.3302</v>
      </c>
      <c r="W32" s="618"/>
      <c r="X32" s="1144"/>
      <c r="Y32" s="1133"/>
      <c r="Z32" s="1125"/>
      <c r="AA32" s="717"/>
      <c r="AB32" s="625">
        <v>9115.0</v>
      </c>
      <c r="AC32" s="354">
        <v>9212.0</v>
      </c>
      <c r="AD32" s="398">
        <f t="shared" si="1"/>
        <v>9775.4</v>
      </c>
      <c r="AE32" s="321"/>
      <c r="AF32" s="321"/>
      <c r="AG32" s="321"/>
    </row>
    <row r="33">
      <c r="A33" s="1123">
        <v>41305.0</v>
      </c>
      <c r="B33" s="617" t="s">
        <v>527</v>
      </c>
      <c r="C33" s="617" t="s">
        <v>669</v>
      </c>
      <c r="D33" s="617" t="s">
        <v>736</v>
      </c>
      <c r="E33" s="618"/>
      <c r="F33" s="618"/>
      <c r="G33" s="618"/>
      <c r="H33" s="617">
        <v>0.8</v>
      </c>
      <c r="I33" s="618"/>
      <c r="J33" s="618"/>
      <c r="K33" s="1124"/>
      <c r="L33" s="1125"/>
      <c r="M33" s="621"/>
      <c r="N33" s="621"/>
      <c r="O33" s="622">
        <v>150.0</v>
      </c>
      <c r="P33" s="622">
        <v>126.6</v>
      </c>
      <c r="Q33" s="618"/>
      <c r="R33" s="618"/>
      <c r="S33" s="718" t="s">
        <v>2693</v>
      </c>
      <c r="T33" s="1126">
        <v>547.0</v>
      </c>
      <c r="U33" s="1127">
        <v>3112.42</v>
      </c>
      <c r="V33" s="1128">
        <f t="shared" ref="V33:V34" si="6">U33/T33</f>
        <v>5.689981718</v>
      </c>
      <c r="W33" s="618"/>
      <c r="X33" s="1144"/>
      <c r="Y33" s="1133"/>
      <c r="Z33" s="1125"/>
      <c r="AA33" s="717"/>
      <c r="AB33" s="625">
        <v>9116.0</v>
      </c>
      <c r="AC33" s="354">
        <v>9213.0</v>
      </c>
      <c r="AD33" s="398">
        <f t="shared" si="1"/>
        <v>9776.2</v>
      </c>
      <c r="AE33" s="321"/>
      <c r="AF33" s="321"/>
      <c r="AG33" s="321"/>
    </row>
    <row r="34">
      <c r="A34" s="1131"/>
      <c r="B34" s="1153" t="s">
        <v>669</v>
      </c>
      <c r="C34" s="1153" t="s">
        <v>73</v>
      </c>
      <c r="D34" s="1154"/>
      <c r="E34" s="1154"/>
      <c r="F34" s="1154"/>
      <c r="G34" s="618"/>
      <c r="H34" s="617">
        <v>1.6</v>
      </c>
      <c r="I34" s="618"/>
      <c r="J34" s="618"/>
      <c r="K34" s="1124"/>
      <c r="L34" s="1134">
        <v>5587.2</v>
      </c>
      <c r="M34" s="622">
        <v>170.0</v>
      </c>
      <c r="N34" s="622">
        <v>1500.0</v>
      </c>
      <c r="O34" s="622">
        <v>539.47</v>
      </c>
      <c r="P34" s="622">
        <v>35.0</v>
      </c>
      <c r="Q34" s="617" t="s">
        <v>2694</v>
      </c>
      <c r="R34" s="618"/>
      <c r="S34" s="718">
        <v>8325.23</v>
      </c>
      <c r="T34" s="1126">
        <v>79.0</v>
      </c>
      <c r="U34" s="1127">
        <v>619.12</v>
      </c>
      <c r="V34" s="1128">
        <f t="shared" si="6"/>
        <v>7.836962025</v>
      </c>
      <c r="W34" s="617">
        <v>5.69</v>
      </c>
      <c r="X34" s="1144">
        <f>(V34-W34)*T34</f>
        <v>169.61</v>
      </c>
      <c r="Y34" s="1133"/>
      <c r="Z34" s="1139">
        <f>L34*10%</f>
        <v>558.72</v>
      </c>
      <c r="AA34" s="730">
        <f>L34*90%</f>
        <v>5028.48</v>
      </c>
      <c r="AB34" s="625">
        <v>9117.0</v>
      </c>
      <c r="AC34" s="354">
        <v>9214.0</v>
      </c>
      <c r="AD34" s="398">
        <f t="shared" si="1"/>
        <v>9777.8</v>
      </c>
      <c r="AE34" s="321"/>
      <c r="AF34" s="321"/>
      <c r="AG34" s="321"/>
    </row>
    <row r="35">
      <c r="A35" s="707" t="s">
        <v>1633</v>
      </c>
      <c r="B35" s="708"/>
      <c r="C35" s="708"/>
      <c r="D35" s="708"/>
      <c r="E35" s="708"/>
      <c r="F35" s="709"/>
      <c r="G35" s="1155"/>
      <c r="H35" s="1155"/>
      <c r="I35" s="1155"/>
      <c r="J35" s="1155"/>
      <c r="K35" s="1156"/>
      <c r="L35" s="1157"/>
      <c r="M35" s="1158"/>
      <c r="N35" s="1158"/>
      <c r="O35" s="1158"/>
      <c r="P35" s="1158"/>
      <c r="Q35" s="1159"/>
      <c r="R35" s="1160"/>
      <c r="S35" s="1161"/>
      <c r="T35" s="1162"/>
      <c r="U35" s="1163"/>
      <c r="V35" s="1164"/>
      <c r="W35" s="1160"/>
      <c r="X35" s="1165"/>
      <c r="Y35" s="938"/>
      <c r="Z35" s="935"/>
      <c r="AA35" s="710"/>
      <c r="AB35" s="337"/>
      <c r="AC35" s="321"/>
      <c r="AD35" s="398">
        <f t="shared" si="1"/>
        <v>9777.8</v>
      </c>
      <c r="AE35" s="354" t="s">
        <v>1350</v>
      </c>
      <c r="AF35" s="354" t="s">
        <v>2670</v>
      </c>
      <c r="AG35" s="321"/>
    </row>
    <row r="36">
      <c r="A36" s="934">
        <v>41309.0</v>
      </c>
      <c r="B36" s="354" t="s">
        <v>73</v>
      </c>
      <c r="C36" s="354" t="s">
        <v>524</v>
      </c>
      <c r="D36" s="354" t="s">
        <v>1849</v>
      </c>
      <c r="E36" s="321"/>
      <c r="F36" s="321"/>
      <c r="G36" s="321"/>
      <c r="H36" s="354">
        <v>0.2</v>
      </c>
      <c r="I36" s="321"/>
      <c r="J36" s="321"/>
      <c r="K36" s="1120"/>
      <c r="L36" s="935"/>
      <c r="M36" s="365"/>
      <c r="N36" s="365"/>
      <c r="O36" s="369">
        <v>100.0</v>
      </c>
      <c r="P36" s="369">
        <v>161.5</v>
      </c>
      <c r="Q36" s="354" t="s">
        <v>2695</v>
      </c>
      <c r="R36" s="321"/>
      <c r="S36" s="710"/>
      <c r="T36" s="625">
        <v>579.0</v>
      </c>
      <c r="U36" s="713">
        <v>3294.51</v>
      </c>
      <c r="V36" s="360">
        <f>U36/T36</f>
        <v>5.69</v>
      </c>
      <c r="W36" s="321"/>
      <c r="X36" s="714"/>
      <c r="Y36" s="1166">
        <v>21.35</v>
      </c>
      <c r="Z36" s="935"/>
      <c r="AA36" s="710"/>
      <c r="AB36" s="337"/>
      <c r="AC36" s="321"/>
      <c r="AD36" s="398">
        <f t="shared" si="1"/>
        <v>9778</v>
      </c>
      <c r="AE36" s="354" t="s">
        <v>1850</v>
      </c>
      <c r="AF36" s="354" t="s">
        <v>2670</v>
      </c>
      <c r="AG36" s="321"/>
    </row>
    <row r="37">
      <c r="A37" s="322"/>
      <c r="B37" s="354" t="s">
        <v>524</v>
      </c>
      <c r="C37" s="354" t="s">
        <v>731</v>
      </c>
      <c r="D37" s="354" t="s">
        <v>2696</v>
      </c>
      <c r="E37" s="321"/>
      <c r="F37" s="321"/>
      <c r="G37" s="321"/>
      <c r="H37" s="354">
        <v>1.8</v>
      </c>
      <c r="I37" s="321"/>
      <c r="J37" s="321"/>
      <c r="K37" s="1120"/>
      <c r="L37" s="935"/>
      <c r="M37" s="365"/>
      <c r="N37" s="365"/>
      <c r="O37" s="365"/>
      <c r="P37" s="369">
        <v>665.26</v>
      </c>
      <c r="Q37" s="354" t="s">
        <v>2681</v>
      </c>
      <c r="R37" s="321"/>
      <c r="S37" s="710"/>
      <c r="T37" s="625">
        <v>561.0</v>
      </c>
      <c r="U37" s="713">
        <v>3192.09</v>
      </c>
      <c r="V37" s="358">
        <v>5.69</v>
      </c>
      <c r="W37" s="321"/>
      <c r="X37" s="714"/>
      <c r="Y37" s="938"/>
      <c r="Z37" s="935"/>
      <c r="AA37" s="710"/>
      <c r="AB37" s="337"/>
      <c r="AC37" s="321"/>
      <c r="AD37" s="398">
        <f t="shared" si="1"/>
        <v>9779.8</v>
      </c>
      <c r="AE37" s="321"/>
      <c r="AF37" s="321"/>
      <c r="AG37" s="321"/>
    </row>
    <row r="38">
      <c r="A38" s="934">
        <v>41311.0</v>
      </c>
      <c r="B38" s="354" t="s">
        <v>731</v>
      </c>
      <c r="C38" s="354" t="s">
        <v>524</v>
      </c>
      <c r="D38" s="321"/>
      <c r="E38" s="321"/>
      <c r="F38" s="321"/>
      <c r="G38" s="321"/>
      <c r="H38" s="354">
        <v>2.8</v>
      </c>
      <c r="I38" s="321"/>
      <c r="J38" s="321"/>
      <c r="K38" s="1120"/>
      <c r="L38" s="935"/>
      <c r="M38" s="365"/>
      <c r="N38" s="365"/>
      <c r="O38" s="369">
        <v>855.47</v>
      </c>
      <c r="P38" s="369">
        <v>20.45</v>
      </c>
      <c r="Q38" s="354" t="s">
        <v>2697</v>
      </c>
      <c r="R38" s="321"/>
      <c r="S38" s="715" t="s">
        <v>2698</v>
      </c>
      <c r="T38" s="625">
        <v>330.0</v>
      </c>
      <c r="U38" s="713">
        <v>1788.63</v>
      </c>
      <c r="V38" s="358">
        <v>5.42</v>
      </c>
      <c r="W38" s="321"/>
      <c r="X38" s="714"/>
      <c r="Y38" s="938"/>
      <c r="Z38" s="935"/>
      <c r="AA38" s="710"/>
      <c r="AB38" s="337"/>
      <c r="AC38" s="321"/>
      <c r="AD38" s="398">
        <f t="shared" si="1"/>
        <v>9782.6</v>
      </c>
      <c r="AE38" s="321"/>
      <c r="AF38" s="321"/>
      <c r="AG38" s="321"/>
    </row>
    <row r="39">
      <c r="A39" s="322"/>
      <c r="B39" s="354" t="s">
        <v>524</v>
      </c>
      <c r="C39" s="354" t="s">
        <v>73</v>
      </c>
      <c r="D39" s="321"/>
      <c r="E39" s="321"/>
      <c r="F39" s="321"/>
      <c r="G39" s="321"/>
      <c r="H39" s="354">
        <v>0.2</v>
      </c>
      <c r="I39" s="321"/>
      <c r="J39" s="321"/>
      <c r="K39" s="1120"/>
      <c r="L39" s="939">
        <v>10400.0</v>
      </c>
      <c r="M39" s="365"/>
      <c r="N39" s="369">
        <v>1750.0</v>
      </c>
      <c r="O39" s="369">
        <v>100.0</v>
      </c>
      <c r="P39" s="365"/>
      <c r="Q39" s="321"/>
      <c r="R39" s="321"/>
      <c r="S39" s="715">
        <v>13891.18</v>
      </c>
      <c r="T39" s="337"/>
      <c r="U39" s="1167"/>
      <c r="V39" s="360"/>
      <c r="W39" s="321"/>
      <c r="X39" s="714"/>
      <c r="Y39" s="938"/>
      <c r="Z39" s="1139">
        <f>L39*0.1</f>
        <v>1040</v>
      </c>
      <c r="AA39" s="730">
        <f>L39*90%</f>
        <v>9360</v>
      </c>
      <c r="AB39" s="337"/>
      <c r="AC39" s="321"/>
      <c r="AD39" s="398">
        <f t="shared" si="1"/>
        <v>9782.8</v>
      </c>
      <c r="AE39" s="321"/>
      <c r="AF39" s="321"/>
      <c r="AG39" s="321"/>
    </row>
    <row r="40">
      <c r="A40" s="1137">
        <v>41313.0</v>
      </c>
      <c r="B40" s="659" t="s">
        <v>73</v>
      </c>
      <c r="C40" s="659" t="s">
        <v>2699</v>
      </c>
      <c r="D40" s="659" t="s">
        <v>1849</v>
      </c>
      <c r="E40" s="661"/>
      <c r="F40" s="661"/>
      <c r="G40" s="661"/>
      <c r="H40" s="661"/>
      <c r="I40" s="661"/>
      <c r="J40" s="659">
        <v>3.4</v>
      </c>
      <c r="K40" s="1138"/>
      <c r="L40" s="1139"/>
      <c r="M40" s="664"/>
      <c r="N40" s="664"/>
      <c r="O40" s="664"/>
      <c r="P40" s="693">
        <v>143.21</v>
      </c>
      <c r="Q40" s="659" t="s">
        <v>1936</v>
      </c>
      <c r="R40" s="659">
        <v>195.0</v>
      </c>
      <c r="S40" s="1140" t="s">
        <v>1936</v>
      </c>
      <c r="T40" s="1141">
        <v>450.0</v>
      </c>
      <c r="U40" s="1142">
        <v>2160.0</v>
      </c>
      <c r="V40" s="1128">
        <f t="shared" ref="V40:V41" si="7">U40/T40</f>
        <v>4.8</v>
      </c>
      <c r="W40" s="617">
        <v>5.69</v>
      </c>
      <c r="X40" s="1144"/>
      <c r="Y40" s="1145"/>
      <c r="Z40" s="1139"/>
      <c r="AA40" s="730"/>
      <c r="AB40" s="337"/>
      <c r="AC40" s="321"/>
      <c r="AD40" s="398">
        <f t="shared" si="1"/>
        <v>9786.2</v>
      </c>
      <c r="AE40" s="354" t="s">
        <v>1350</v>
      </c>
      <c r="AF40" s="354">
        <v>2000.0</v>
      </c>
      <c r="AG40" s="321"/>
    </row>
    <row r="41">
      <c r="A41" s="1137">
        <v>41317.0</v>
      </c>
      <c r="B41" s="659" t="s">
        <v>2699</v>
      </c>
      <c r="C41" s="659" t="s">
        <v>629</v>
      </c>
      <c r="D41" s="659" t="s">
        <v>2700</v>
      </c>
      <c r="E41" s="661"/>
      <c r="F41" s="661"/>
      <c r="G41" s="661"/>
      <c r="H41" s="661"/>
      <c r="I41" s="661"/>
      <c r="J41" s="659">
        <v>3.2</v>
      </c>
      <c r="K41" s="1138"/>
      <c r="L41" s="1139"/>
      <c r="M41" s="664"/>
      <c r="N41" s="664"/>
      <c r="O41" s="664"/>
      <c r="P41" s="693">
        <v>2008.85</v>
      </c>
      <c r="Q41" s="659" t="s">
        <v>2681</v>
      </c>
      <c r="R41" s="659">
        <v>40.0</v>
      </c>
      <c r="S41" s="1140" t="s">
        <v>2701</v>
      </c>
      <c r="T41" s="1141">
        <v>540.0</v>
      </c>
      <c r="U41" s="1142">
        <v>4394.6</v>
      </c>
      <c r="V41" s="1128">
        <f t="shared" si="7"/>
        <v>8.138148148</v>
      </c>
      <c r="W41" s="617">
        <v>5.69</v>
      </c>
      <c r="X41" s="1144"/>
      <c r="Y41" s="1145"/>
      <c r="Z41" s="1168"/>
      <c r="AA41" s="1169"/>
      <c r="AB41" s="337"/>
      <c r="AC41" s="321"/>
      <c r="AD41" s="398">
        <f t="shared" si="1"/>
        <v>9789.4</v>
      </c>
      <c r="AE41" s="354" t="s">
        <v>1850</v>
      </c>
      <c r="AF41" s="354">
        <v>2000.0</v>
      </c>
      <c r="AG41" s="321"/>
    </row>
    <row r="42">
      <c r="A42" s="1146"/>
      <c r="B42" s="659" t="s">
        <v>629</v>
      </c>
      <c r="C42" s="659" t="s">
        <v>73</v>
      </c>
      <c r="D42" s="661"/>
      <c r="E42" s="661"/>
      <c r="F42" s="661"/>
      <c r="G42" s="661"/>
      <c r="H42" s="661"/>
      <c r="I42" s="661"/>
      <c r="J42" s="659">
        <v>1.9</v>
      </c>
      <c r="K42" s="1138"/>
      <c r="L42" s="1139"/>
      <c r="M42" s="664"/>
      <c r="N42" s="664"/>
      <c r="O42" s="693">
        <v>1069.0</v>
      </c>
      <c r="P42" s="693">
        <v>203.33</v>
      </c>
      <c r="Q42" s="659" t="s">
        <v>2697</v>
      </c>
      <c r="R42" s="661"/>
      <c r="S42" s="1140" t="s">
        <v>1612</v>
      </c>
      <c r="T42" s="1141">
        <v>200.0</v>
      </c>
      <c r="U42" s="1142">
        <v>1138.0</v>
      </c>
      <c r="V42" s="1170">
        <v>5.69</v>
      </c>
      <c r="W42" s="661"/>
      <c r="X42" s="1144"/>
      <c r="Y42" s="1145"/>
      <c r="Z42" s="1168"/>
      <c r="AA42" s="1169"/>
      <c r="AB42" s="337"/>
      <c r="AC42" s="321"/>
      <c r="AD42" s="398">
        <f t="shared" si="1"/>
        <v>9791.3</v>
      </c>
      <c r="AE42" s="321"/>
      <c r="AF42" s="321"/>
      <c r="AG42" s="321"/>
    </row>
    <row r="43">
      <c r="A43" s="934">
        <v>41320.0</v>
      </c>
      <c r="B43" s="354" t="s">
        <v>1756</v>
      </c>
      <c r="C43" s="354" t="s">
        <v>73</v>
      </c>
      <c r="D43" s="354" t="s">
        <v>2702</v>
      </c>
      <c r="E43" s="321"/>
      <c r="F43" s="321"/>
      <c r="G43" s="321"/>
      <c r="H43" s="321"/>
      <c r="I43" s="321"/>
      <c r="J43" s="321"/>
      <c r="K43" s="1100">
        <v>0.2</v>
      </c>
      <c r="L43" s="935"/>
      <c r="M43" s="365"/>
      <c r="N43" s="365"/>
      <c r="O43" s="365"/>
      <c r="P43" s="365"/>
      <c r="Q43" s="321"/>
      <c r="R43" s="321"/>
      <c r="S43" s="710"/>
      <c r="T43" s="625">
        <v>140.0</v>
      </c>
      <c r="U43" s="713">
        <v>796.6</v>
      </c>
      <c r="V43" s="358">
        <v>5.69</v>
      </c>
      <c r="W43" s="321"/>
      <c r="X43" s="714"/>
      <c r="Y43" s="938"/>
      <c r="Z43" s="337"/>
      <c r="AA43" s="324"/>
      <c r="AB43" s="337"/>
      <c r="AC43" s="321"/>
      <c r="AD43" s="398">
        <f t="shared" si="1"/>
        <v>9791.5</v>
      </c>
      <c r="AE43" s="321"/>
      <c r="AF43" s="321"/>
      <c r="AG43" s="321"/>
    </row>
    <row r="44">
      <c r="A44" s="1137">
        <v>41320.0</v>
      </c>
      <c r="B44" s="659" t="s">
        <v>1756</v>
      </c>
      <c r="C44" s="659" t="s">
        <v>1245</v>
      </c>
      <c r="D44" s="659" t="s">
        <v>2703</v>
      </c>
      <c r="E44" s="661"/>
      <c r="F44" s="661"/>
      <c r="G44" s="659">
        <v>2.5</v>
      </c>
      <c r="H44" s="661"/>
      <c r="I44" s="661"/>
      <c r="J44" s="661"/>
      <c r="K44" s="1138"/>
      <c r="L44" s="1139"/>
      <c r="M44" s="664"/>
      <c r="N44" s="664"/>
      <c r="O44" s="664"/>
      <c r="P44" s="664"/>
      <c r="Q44" s="661"/>
      <c r="R44" s="661"/>
      <c r="S44" s="1140" t="s">
        <v>2704</v>
      </c>
      <c r="T44" s="1141">
        <v>400.0</v>
      </c>
      <c r="U44" s="1142">
        <v>1996.0</v>
      </c>
      <c r="V44" s="1128">
        <f>U44/T44</f>
        <v>4.99</v>
      </c>
      <c r="W44" s="659">
        <v>5.69</v>
      </c>
      <c r="X44" s="1144"/>
      <c r="Y44" s="1145"/>
      <c r="Z44" s="1168"/>
      <c r="AA44" s="1169"/>
      <c r="AB44" s="625">
        <v>1.0</v>
      </c>
      <c r="AC44" s="321"/>
      <c r="AD44" s="398">
        <f t="shared" si="1"/>
        <v>9794</v>
      </c>
      <c r="AE44" s="354" t="s">
        <v>1225</v>
      </c>
      <c r="AF44" s="354">
        <v>400.0</v>
      </c>
      <c r="AG44" s="321"/>
    </row>
    <row r="45">
      <c r="A45" s="1146"/>
      <c r="B45" s="659" t="s">
        <v>1245</v>
      </c>
      <c r="C45" s="659" t="s">
        <v>73</v>
      </c>
      <c r="D45" s="659" t="s">
        <v>2705</v>
      </c>
      <c r="E45" s="661"/>
      <c r="F45" s="661"/>
      <c r="G45" s="659">
        <v>2.0</v>
      </c>
      <c r="H45" s="661"/>
      <c r="I45" s="661"/>
      <c r="J45" s="661"/>
      <c r="K45" s="1138"/>
      <c r="L45" s="1147">
        <v>9369.44</v>
      </c>
      <c r="M45" s="664"/>
      <c r="N45" s="664"/>
      <c r="O45" s="693">
        <v>271.0</v>
      </c>
      <c r="P45" s="664"/>
      <c r="Q45" s="661"/>
      <c r="R45" s="661"/>
      <c r="S45" s="1140">
        <v>9640.44</v>
      </c>
      <c r="T45" s="1141">
        <v>500.0</v>
      </c>
      <c r="U45" s="1142">
        <v>2845.0</v>
      </c>
      <c r="V45" s="1170">
        <v>5.69</v>
      </c>
      <c r="W45" s="661"/>
      <c r="X45" s="1144"/>
      <c r="Y45" s="1145"/>
      <c r="Z45" s="1125">
        <f>L45*15%</f>
        <v>1405.416</v>
      </c>
      <c r="AA45" s="717">
        <f>L45*85%</f>
        <v>7964.024</v>
      </c>
      <c r="AB45" s="337"/>
      <c r="AC45" s="321"/>
      <c r="AD45" s="398">
        <f t="shared" si="1"/>
        <v>9796</v>
      </c>
      <c r="AE45" s="354" t="s">
        <v>1850</v>
      </c>
      <c r="AF45" s="354">
        <v>400.0</v>
      </c>
      <c r="AG45" s="321"/>
    </row>
    <row r="46">
      <c r="A46" s="934">
        <v>41324.0</v>
      </c>
      <c r="B46" s="354" t="s">
        <v>73</v>
      </c>
      <c r="C46" s="354" t="s">
        <v>524</v>
      </c>
      <c r="D46" s="354" t="s">
        <v>2706</v>
      </c>
      <c r="E46" s="321"/>
      <c r="F46" s="321"/>
      <c r="G46" s="321"/>
      <c r="H46" s="354">
        <v>0.2</v>
      </c>
      <c r="I46" s="321"/>
      <c r="J46" s="321"/>
      <c r="K46" s="1120"/>
      <c r="L46" s="935"/>
      <c r="M46" s="365"/>
      <c r="N46" s="365"/>
      <c r="O46" s="365"/>
      <c r="P46" s="365"/>
      <c r="Q46" s="321"/>
      <c r="R46" s="321"/>
      <c r="S46" s="365"/>
      <c r="T46" s="1167"/>
      <c r="V46" s="360"/>
      <c r="W46" s="321"/>
      <c r="X46" s="714"/>
      <c r="Y46" s="938"/>
      <c r="Z46" s="337"/>
      <c r="AA46" s="324"/>
      <c r="AB46" s="337"/>
      <c r="AC46" s="321"/>
      <c r="AD46" s="398">
        <f t="shared" si="1"/>
        <v>9796.2</v>
      </c>
      <c r="AE46" s="354" t="s">
        <v>1850</v>
      </c>
      <c r="AF46" s="354">
        <v>800.0</v>
      </c>
      <c r="AG46" s="321"/>
    </row>
    <row r="47">
      <c r="A47" s="322"/>
      <c r="B47" s="354" t="s">
        <v>524</v>
      </c>
      <c r="C47" s="354" t="s">
        <v>631</v>
      </c>
      <c r="D47" s="321"/>
      <c r="E47" s="321"/>
      <c r="F47" s="321"/>
      <c r="G47" s="321"/>
      <c r="H47" s="354">
        <v>0.9</v>
      </c>
      <c r="I47" s="321"/>
      <c r="J47" s="321"/>
      <c r="K47" s="1120"/>
      <c r="L47" s="935"/>
      <c r="M47" s="365"/>
      <c r="N47" s="365"/>
      <c r="O47" s="365"/>
      <c r="P47" s="369">
        <v>359.34</v>
      </c>
      <c r="Q47" s="354" t="s">
        <v>2681</v>
      </c>
      <c r="R47" s="321"/>
      <c r="S47" s="710"/>
      <c r="T47" s="337"/>
      <c r="U47" s="360"/>
      <c r="W47" s="321"/>
      <c r="X47" s="714"/>
      <c r="Y47" s="938"/>
      <c r="Z47" s="337"/>
      <c r="AA47" s="324"/>
      <c r="AB47" s="337"/>
      <c r="AC47" s="321"/>
      <c r="AD47" s="398">
        <f t="shared" si="1"/>
        <v>9797.1</v>
      </c>
      <c r="AE47" s="354" t="s">
        <v>2707</v>
      </c>
      <c r="AF47" s="354">
        <v>800.0</v>
      </c>
      <c r="AG47" s="321"/>
    </row>
    <row r="48">
      <c r="A48" s="934">
        <v>41325.0</v>
      </c>
      <c r="B48" s="354" t="s">
        <v>631</v>
      </c>
      <c r="C48" s="354" t="s">
        <v>524</v>
      </c>
      <c r="D48" s="321"/>
      <c r="E48" s="321"/>
      <c r="F48" s="321"/>
      <c r="G48" s="321"/>
      <c r="H48" s="354">
        <v>0.9</v>
      </c>
      <c r="I48" s="321"/>
      <c r="J48" s="321"/>
      <c r="K48" s="1120"/>
      <c r="L48" s="935"/>
      <c r="M48" s="365"/>
      <c r="N48" s="365"/>
      <c r="O48" s="365"/>
      <c r="P48" s="369">
        <v>78.82</v>
      </c>
      <c r="Q48" s="354" t="s">
        <v>2697</v>
      </c>
      <c r="R48" s="321"/>
      <c r="S48" s="710"/>
      <c r="T48" s="337"/>
      <c r="U48" s="941"/>
      <c r="V48" s="360"/>
      <c r="W48" s="321"/>
      <c r="X48" s="714"/>
      <c r="Y48" s="938"/>
      <c r="Z48" s="337"/>
      <c r="AA48" s="324"/>
      <c r="AB48" s="337"/>
      <c r="AC48" s="321"/>
      <c r="AD48" s="398">
        <f t="shared" si="1"/>
        <v>9798</v>
      </c>
      <c r="AE48" s="321"/>
      <c r="AF48" s="321"/>
      <c r="AG48" s="321"/>
    </row>
    <row r="49">
      <c r="A49" s="322"/>
      <c r="B49" s="354" t="s">
        <v>524</v>
      </c>
      <c r="C49" s="354" t="s">
        <v>73</v>
      </c>
      <c r="D49" s="321"/>
      <c r="E49" s="321"/>
      <c r="F49" s="321"/>
      <c r="G49" s="321"/>
      <c r="H49" s="354">
        <v>0.2</v>
      </c>
      <c r="I49" s="321"/>
      <c r="J49" s="321"/>
      <c r="K49" s="1120"/>
      <c r="L49" s="935"/>
      <c r="M49" s="365"/>
      <c r="N49" s="365"/>
      <c r="O49" s="369">
        <v>667.42</v>
      </c>
      <c r="P49" s="369">
        <v>12.0</v>
      </c>
      <c r="Q49" s="354" t="s">
        <v>2708</v>
      </c>
      <c r="R49" s="321"/>
      <c r="S49" s="715" t="s">
        <v>1612</v>
      </c>
      <c r="T49" s="337"/>
      <c r="U49" s="1167"/>
      <c r="V49" s="360"/>
      <c r="W49" s="321"/>
      <c r="X49" s="714"/>
      <c r="Y49" s="938"/>
      <c r="Z49" s="337"/>
      <c r="AA49" s="324"/>
      <c r="AB49" s="337"/>
      <c r="AC49" s="321"/>
      <c r="AD49" s="398">
        <f t="shared" si="1"/>
        <v>9798.2</v>
      </c>
      <c r="AE49" s="321"/>
      <c r="AF49" s="321"/>
      <c r="AG49" s="321"/>
    </row>
    <row r="50">
      <c r="A50" s="1123">
        <v>41330.0</v>
      </c>
      <c r="B50" s="617" t="s">
        <v>73</v>
      </c>
      <c r="C50" s="617" t="s">
        <v>524</v>
      </c>
      <c r="D50" s="617" t="s">
        <v>1849</v>
      </c>
      <c r="E50" s="618"/>
      <c r="F50" s="618"/>
      <c r="G50" s="618"/>
      <c r="H50" s="617">
        <v>0.2</v>
      </c>
      <c r="I50" s="618"/>
      <c r="J50" s="618"/>
      <c r="K50" s="1124"/>
      <c r="L50" s="1125"/>
      <c r="M50" s="621"/>
      <c r="N50" s="621"/>
      <c r="O50" s="621"/>
      <c r="P50" s="622">
        <v>320.32</v>
      </c>
      <c r="Q50" s="618"/>
      <c r="R50" s="618"/>
      <c r="S50" s="717"/>
      <c r="T50" s="1171"/>
      <c r="U50" s="1172"/>
      <c r="V50" s="1128"/>
      <c r="W50" s="618"/>
      <c r="X50" s="1129"/>
      <c r="Y50" s="1133"/>
      <c r="Z50" s="1171"/>
      <c r="AA50" s="1173"/>
      <c r="AB50" s="337"/>
      <c r="AC50" s="321"/>
      <c r="AD50" s="398">
        <f t="shared" si="1"/>
        <v>9798.4</v>
      </c>
      <c r="AE50" s="354" t="s">
        <v>1350</v>
      </c>
      <c r="AF50" s="354" t="s">
        <v>2670</v>
      </c>
      <c r="AG50" s="321"/>
    </row>
    <row r="51">
      <c r="A51" s="1131"/>
      <c r="B51" s="617" t="s">
        <v>524</v>
      </c>
      <c r="C51" s="617" t="s">
        <v>731</v>
      </c>
      <c r="D51" s="618"/>
      <c r="E51" s="618"/>
      <c r="F51" s="618"/>
      <c r="G51" s="618"/>
      <c r="H51" s="617">
        <v>1.8</v>
      </c>
      <c r="I51" s="618"/>
      <c r="J51" s="618"/>
      <c r="K51" s="1124"/>
      <c r="L51" s="1125"/>
      <c r="M51" s="622" t="s">
        <v>2709</v>
      </c>
      <c r="N51" s="621"/>
      <c r="O51" s="622">
        <v>62.5</v>
      </c>
      <c r="P51" s="622">
        <v>359.28</v>
      </c>
      <c r="Q51" s="618"/>
      <c r="R51" s="618"/>
      <c r="S51" s="717"/>
      <c r="T51" s="1171"/>
      <c r="U51" s="1172"/>
      <c r="V51" s="1128"/>
      <c r="W51" s="618"/>
      <c r="X51" s="1129"/>
      <c r="Y51" s="1133"/>
      <c r="Z51" s="1171"/>
      <c r="AA51" s="1173"/>
      <c r="AB51" s="337"/>
      <c r="AC51" s="321"/>
      <c r="AD51" s="398">
        <f t="shared" si="1"/>
        <v>9800.2</v>
      </c>
      <c r="AE51" s="354" t="s">
        <v>1850</v>
      </c>
      <c r="AF51" s="354" t="s">
        <v>2670</v>
      </c>
      <c r="AG51" s="321"/>
    </row>
    <row r="52">
      <c r="A52" s="1123">
        <v>41332.0</v>
      </c>
      <c r="B52" s="617" t="s">
        <v>731</v>
      </c>
      <c r="C52" s="617" t="s">
        <v>524</v>
      </c>
      <c r="D52" s="618"/>
      <c r="E52" s="618"/>
      <c r="F52" s="618"/>
      <c r="G52" s="618"/>
      <c r="H52" s="617">
        <v>3.1</v>
      </c>
      <c r="I52" s="618"/>
      <c r="J52" s="618"/>
      <c r="K52" s="1124"/>
      <c r="L52" s="1125"/>
      <c r="M52" s="622" t="s">
        <v>2710</v>
      </c>
      <c r="N52" s="621"/>
      <c r="O52" s="622">
        <v>856.62</v>
      </c>
      <c r="P52" s="622">
        <v>142.75</v>
      </c>
      <c r="Q52" s="618"/>
      <c r="R52" s="618"/>
      <c r="S52" s="718" t="s">
        <v>2711</v>
      </c>
      <c r="T52" s="1126">
        <v>394.0</v>
      </c>
      <c r="U52" s="1127">
        <v>2150.89</v>
      </c>
      <c r="V52" s="1128">
        <f>U52/T52</f>
        <v>5.459111675</v>
      </c>
      <c r="W52" s="617">
        <v>5.69</v>
      </c>
      <c r="X52" s="1129">
        <f>(V52-W52)*T52</f>
        <v>-90.97</v>
      </c>
      <c r="Y52" s="1133"/>
      <c r="Z52" s="1171"/>
      <c r="AA52" s="1173"/>
      <c r="AB52" s="337"/>
      <c r="AC52" s="321"/>
      <c r="AD52" s="398">
        <f t="shared" si="1"/>
        <v>9803.3</v>
      </c>
      <c r="AE52" s="321"/>
      <c r="AF52" s="321"/>
      <c r="AG52" s="321"/>
    </row>
    <row r="53">
      <c r="A53" s="1131"/>
      <c r="B53" s="1153" t="s">
        <v>524</v>
      </c>
      <c r="C53" s="1153" t="s">
        <v>73</v>
      </c>
      <c r="D53" s="1154"/>
      <c r="E53" s="1154"/>
      <c r="F53" s="1154"/>
      <c r="G53" s="618"/>
      <c r="H53" s="617">
        <v>0.2</v>
      </c>
      <c r="I53" s="618"/>
      <c r="J53" s="618"/>
      <c r="K53" s="1124"/>
      <c r="L53" s="1134">
        <v>11000.0</v>
      </c>
      <c r="M53" s="622">
        <v>1000.0</v>
      </c>
      <c r="N53" s="622">
        <v>1750.0</v>
      </c>
      <c r="O53" s="622">
        <v>100.0</v>
      </c>
      <c r="P53" s="622">
        <v>9.86</v>
      </c>
      <c r="Q53" s="617" t="s">
        <v>1612</v>
      </c>
      <c r="R53" s="618"/>
      <c r="S53" s="718">
        <v>15601.33</v>
      </c>
      <c r="T53" s="1126" t="s">
        <v>2712</v>
      </c>
      <c r="U53" s="1127">
        <v>122.4</v>
      </c>
      <c r="V53" s="1128"/>
      <c r="W53" s="618"/>
      <c r="X53" s="1129"/>
      <c r="Y53" s="1133"/>
      <c r="Z53" s="1139">
        <f>L53*0.1</f>
        <v>1100</v>
      </c>
      <c r="AA53" s="730">
        <f>L53*90%</f>
        <v>9900</v>
      </c>
      <c r="AB53" s="625">
        <v>9134.0</v>
      </c>
      <c r="AC53" s="354">
        <v>9234.0</v>
      </c>
      <c r="AD53" s="398">
        <f t="shared" si="1"/>
        <v>9803.5</v>
      </c>
      <c r="AE53" s="321"/>
      <c r="AF53" s="321"/>
      <c r="AG53" s="321"/>
    </row>
    <row r="54">
      <c r="A54" s="707" t="s">
        <v>2713</v>
      </c>
      <c r="B54" s="708"/>
      <c r="C54" s="708"/>
      <c r="D54" s="708"/>
      <c r="E54" s="708"/>
      <c r="F54" s="709"/>
      <c r="G54" s="1155"/>
      <c r="H54" s="1155"/>
      <c r="I54" s="1155"/>
      <c r="J54" s="1155"/>
      <c r="K54" s="1156"/>
      <c r="L54" s="1157"/>
      <c r="M54" s="1158"/>
      <c r="N54" s="1158"/>
      <c r="O54" s="1158"/>
      <c r="P54" s="1158"/>
      <c r="Q54" s="1160"/>
      <c r="R54" s="1160"/>
      <c r="S54" s="1161"/>
      <c r="T54" s="1162"/>
      <c r="U54" s="1163"/>
      <c r="V54" s="1164"/>
      <c r="W54" s="1160"/>
      <c r="X54" s="1165"/>
      <c r="Y54" s="938"/>
      <c r="Z54" s="337"/>
      <c r="AA54" s="324"/>
      <c r="AB54" s="337"/>
      <c r="AC54" s="321"/>
      <c r="AD54" s="398">
        <f t="shared" si="1"/>
        <v>9803.5</v>
      </c>
      <c r="AE54" s="321"/>
      <c r="AF54" s="321"/>
      <c r="AG54" s="321"/>
    </row>
    <row r="55">
      <c r="A55" s="934">
        <v>41337.0</v>
      </c>
      <c r="B55" s="354" t="s">
        <v>73</v>
      </c>
      <c r="C55" s="354" t="s">
        <v>524</v>
      </c>
      <c r="D55" s="354" t="s">
        <v>1849</v>
      </c>
      <c r="E55" s="321"/>
      <c r="F55" s="321"/>
      <c r="G55" s="321"/>
      <c r="H55" s="321"/>
      <c r="I55" s="321"/>
      <c r="J55" s="354">
        <v>0.2</v>
      </c>
      <c r="K55" s="1120"/>
      <c r="L55" s="935"/>
      <c r="M55" s="369">
        <v>385.0</v>
      </c>
      <c r="N55" s="365"/>
      <c r="O55" s="926"/>
      <c r="P55" s="369">
        <v>47.9</v>
      </c>
      <c r="Q55" s="354" t="s">
        <v>2714</v>
      </c>
      <c r="R55" s="321"/>
      <c r="S55" s="710"/>
      <c r="T55" s="625">
        <v>100.0</v>
      </c>
      <c r="U55" s="713">
        <v>872.87</v>
      </c>
      <c r="V55" s="360">
        <f t="shared" ref="V55:V56" si="8">U55/T55</f>
        <v>8.7287</v>
      </c>
      <c r="W55" s="354">
        <v>5.69</v>
      </c>
      <c r="X55" s="714">
        <f t="shared" ref="X55:X56" si="9">(V55-W55)*T55</f>
        <v>303.87</v>
      </c>
      <c r="Y55" s="938"/>
      <c r="Z55" s="337"/>
      <c r="AA55" s="324"/>
      <c r="AB55" s="337"/>
      <c r="AC55" s="321"/>
      <c r="AD55" s="398">
        <f t="shared" si="1"/>
        <v>9803.7</v>
      </c>
      <c r="AE55" s="354" t="s">
        <v>1350</v>
      </c>
      <c r="AF55" s="354" t="s">
        <v>2670</v>
      </c>
      <c r="AG55" s="321"/>
    </row>
    <row r="56">
      <c r="A56" s="322"/>
      <c r="B56" s="354" t="s">
        <v>524</v>
      </c>
      <c r="C56" s="354" t="s">
        <v>2715</v>
      </c>
      <c r="D56" s="354" t="s">
        <v>736</v>
      </c>
      <c r="E56" s="321"/>
      <c r="F56" s="321"/>
      <c r="G56" s="321"/>
      <c r="H56" s="321"/>
      <c r="I56" s="321"/>
      <c r="J56" s="354">
        <v>1.9</v>
      </c>
      <c r="K56" s="1120"/>
      <c r="L56" s="935"/>
      <c r="M56" s="369" t="s">
        <v>2709</v>
      </c>
      <c r="N56" s="365"/>
      <c r="O56" s="1174">
        <v>115.91</v>
      </c>
      <c r="P56" s="369">
        <v>34.02</v>
      </c>
      <c r="Q56" s="354" t="s">
        <v>2697</v>
      </c>
      <c r="R56" s="321"/>
      <c r="S56" s="710"/>
      <c r="T56" s="625">
        <v>60.0</v>
      </c>
      <c r="U56" s="713">
        <v>448.68</v>
      </c>
      <c r="V56" s="360">
        <f t="shared" si="8"/>
        <v>7.478</v>
      </c>
      <c r="W56" s="354">
        <v>5.69</v>
      </c>
      <c r="X56" s="714">
        <f t="shared" si="9"/>
        <v>107.28</v>
      </c>
      <c r="Y56" s="938"/>
      <c r="Z56" s="337"/>
      <c r="AA56" s="324"/>
      <c r="AB56" s="337"/>
      <c r="AC56" s="321"/>
      <c r="AD56" s="398">
        <f t="shared" si="1"/>
        <v>9805.6</v>
      </c>
      <c r="AE56" s="354" t="s">
        <v>1850</v>
      </c>
      <c r="AF56" s="354" t="s">
        <v>2670</v>
      </c>
      <c r="AG56" s="321"/>
    </row>
    <row r="57">
      <c r="A57" s="934">
        <v>41338.0</v>
      </c>
      <c r="B57" s="354" t="s">
        <v>2715</v>
      </c>
      <c r="C57" s="354" t="s">
        <v>524</v>
      </c>
      <c r="D57" s="321"/>
      <c r="E57" s="321"/>
      <c r="F57" s="321"/>
      <c r="G57" s="321"/>
      <c r="H57" s="321"/>
      <c r="I57" s="321"/>
      <c r="J57" s="354">
        <v>1.6</v>
      </c>
      <c r="K57" s="1120"/>
      <c r="L57" s="935"/>
      <c r="M57" s="369" t="s">
        <v>2716</v>
      </c>
      <c r="N57" s="365"/>
      <c r="O57" s="1175">
        <v>100.0</v>
      </c>
      <c r="P57" s="369">
        <v>357.92</v>
      </c>
      <c r="Q57" s="354" t="s">
        <v>2681</v>
      </c>
      <c r="R57" s="321"/>
      <c r="S57" s="715" t="s">
        <v>2717</v>
      </c>
      <c r="T57" s="625">
        <v>611.0</v>
      </c>
      <c r="U57" s="1176">
        <v>3537.68</v>
      </c>
      <c r="V57" s="360"/>
      <c r="W57" s="321"/>
      <c r="X57" s="714"/>
      <c r="Y57" s="938"/>
      <c r="Z57" s="337"/>
      <c r="AA57" s="324"/>
      <c r="AB57" s="337"/>
      <c r="AC57" s="321"/>
      <c r="AD57" s="398">
        <f t="shared" si="1"/>
        <v>9807.2</v>
      </c>
      <c r="AE57" s="321"/>
      <c r="AF57" s="321"/>
      <c r="AG57" s="321"/>
    </row>
    <row r="58">
      <c r="A58" s="322"/>
      <c r="B58" s="354" t="s">
        <v>524</v>
      </c>
      <c r="C58" s="354" t="s">
        <v>73</v>
      </c>
      <c r="D58" s="321"/>
      <c r="E58" s="321"/>
      <c r="F58" s="321"/>
      <c r="G58" s="321"/>
      <c r="H58" s="321"/>
      <c r="I58" s="321"/>
      <c r="J58" s="354">
        <v>0.3</v>
      </c>
      <c r="K58" s="1120"/>
      <c r="L58" s="939">
        <v>8400.0</v>
      </c>
      <c r="M58" s="369">
        <v>1000.0</v>
      </c>
      <c r="N58" s="369">
        <v>1500.0</v>
      </c>
      <c r="O58" s="369">
        <v>334.05</v>
      </c>
      <c r="P58" s="369" t="s">
        <v>59</v>
      </c>
      <c r="Q58" s="321"/>
      <c r="R58" s="321"/>
      <c r="S58" s="715">
        <v>12169.96</v>
      </c>
      <c r="T58" s="625">
        <v>200.0</v>
      </c>
      <c r="U58" s="1177">
        <v>1158.0</v>
      </c>
      <c r="V58" s="360"/>
      <c r="W58" s="321"/>
      <c r="X58" s="714"/>
      <c r="Y58" s="938"/>
      <c r="Z58" s="1178">
        <f>L58*0.1</f>
        <v>840</v>
      </c>
      <c r="AA58" s="1179">
        <f>L58*90%</f>
        <v>7560</v>
      </c>
      <c r="AB58" s="625">
        <v>9138.0</v>
      </c>
      <c r="AC58" s="354">
        <v>9238.0</v>
      </c>
      <c r="AD58" s="398">
        <f t="shared" si="1"/>
        <v>9807.5</v>
      </c>
      <c r="AE58" s="321"/>
      <c r="AF58" s="321"/>
      <c r="AG58" s="321"/>
    </row>
    <row r="59">
      <c r="A59" s="1123">
        <v>41344.0</v>
      </c>
      <c r="B59" s="617" t="s">
        <v>73</v>
      </c>
      <c r="C59" s="617" t="s">
        <v>565</v>
      </c>
      <c r="D59" s="617" t="s">
        <v>1849</v>
      </c>
      <c r="E59" s="618"/>
      <c r="F59" s="618"/>
      <c r="G59" s="618"/>
      <c r="H59" s="618"/>
      <c r="I59" s="618"/>
      <c r="J59" s="618"/>
      <c r="K59" s="1180">
        <v>0.2</v>
      </c>
      <c r="L59" s="1125"/>
      <c r="M59" s="621"/>
      <c r="N59" s="621"/>
      <c r="O59" s="621"/>
      <c r="P59" s="621"/>
      <c r="Q59" s="618"/>
      <c r="R59" s="618"/>
      <c r="S59" s="717"/>
      <c r="T59" s="1171"/>
      <c r="U59" s="1181"/>
      <c r="V59" s="631"/>
      <c r="W59" s="618"/>
      <c r="X59" s="1129"/>
      <c r="Y59" s="1133"/>
      <c r="Z59" s="1171"/>
      <c r="AA59" s="1173"/>
      <c r="AB59" s="337"/>
      <c r="AC59" s="321"/>
      <c r="AD59" s="398">
        <f t="shared" si="1"/>
        <v>9807.7</v>
      </c>
      <c r="AE59" s="354" t="s">
        <v>1350</v>
      </c>
      <c r="AF59" s="354">
        <v>800.0</v>
      </c>
      <c r="AG59" s="321"/>
    </row>
    <row r="60">
      <c r="A60" s="1123">
        <v>41348.0</v>
      </c>
      <c r="B60" s="617" t="s">
        <v>565</v>
      </c>
      <c r="C60" s="617" t="s">
        <v>73</v>
      </c>
      <c r="D60" s="617" t="s">
        <v>557</v>
      </c>
      <c r="E60" s="618"/>
      <c r="F60" s="618"/>
      <c r="G60" s="618"/>
      <c r="H60" s="618"/>
      <c r="I60" s="618"/>
      <c r="J60" s="618"/>
      <c r="K60" s="1180">
        <v>0.3</v>
      </c>
      <c r="L60" s="1125"/>
      <c r="M60" s="621"/>
      <c r="N60" s="621"/>
      <c r="O60" s="621"/>
      <c r="P60" s="621"/>
      <c r="Q60" s="618"/>
      <c r="R60" s="618"/>
      <c r="S60" s="717"/>
      <c r="T60" s="1171"/>
      <c r="U60" s="1181"/>
      <c r="V60" s="631"/>
      <c r="W60" s="618"/>
      <c r="X60" s="1129"/>
      <c r="Y60" s="1133"/>
      <c r="Z60" s="1171"/>
      <c r="AA60" s="1173"/>
      <c r="AB60" s="337"/>
      <c r="AC60" s="321"/>
      <c r="AD60" s="398">
        <f t="shared" si="1"/>
        <v>9808</v>
      </c>
      <c r="AE60" s="354" t="s">
        <v>1850</v>
      </c>
      <c r="AF60" s="354">
        <v>800.0</v>
      </c>
      <c r="AG60" s="321"/>
    </row>
    <row r="61">
      <c r="A61" s="1182">
        <v>41354.0</v>
      </c>
      <c r="B61" s="634" t="s">
        <v>73</v>
      </c>
      <c r="C61" s="634" t="s">
        <v>524</v>
      </c>
      <c r="D61" s="634" t="s">
        <v>2718</v>
      </c>
      <c r="E61" s="509"/>
      <c r="F61" s="509"/>
      <c r="G61" s="509"/>
      <c r="H61" s="634">
        <v>0.3</v>
      </c>
      <c r="I61" s="509"/>
      <c r="J61" s="509"/>
      <c r="K61" s="1183"/>
      <c r="L61" s="1178"/>
      <c r="M61" s="636"/>
      <c r="N61" s="636"/>
      <c r="O61" s="636"/>
      <c r="P61" s="636"/>
      <c r="Q61" s="509"/>
      <c r="R61" s="509"/>
      <c r="S61" s="1179"/>
      <c r="T61" s="821">
        <v>545.0</v>
      </c>
      <c r="U61" s="1184">
        <v>3155.54</v>
      </c>
      <c r="V61" s="242"/>
      <c r="W61" s="509"/>
      <c r="X61" s="937"/>
      <c r="Y61" s="1185"/>
      <c r="Z61" s="1186"/>
      <c r="AA61" s="1187"/>
      <c r="AB61" s="337"/>
      <c r="AC61" s="321"/>
      <c r="AD61" s="398">
        <f t="shared" si="1"/>
        <v>9808.3</v>
      </c>
      <c r="AE61" s="354" t="s">
        <v>1350</v>
      </c>
      <c r="AF61" s="354" t="s">
        <v>2670</v>
      </c>
      <c r="AG61" s="321"/>
    </row>
    <row r="62">
      <c r="A62" s="1188"/>
      <c r="B62" s="634" t="s">
        <v>524</v>
      </c>
      <c r="C62" s="634" t="s">
        <v>597</v>
      </c>
      <c r="D62" s="634" t="s">
        <v>2719</v>
      </c>
      <c r="E62" s="509"/>
      <c r="F62" s="509"/>
      <c r="G62" s="509"/>
      <c r="H62" s="634">
        <v>1.1</v>
      </c>
      <c r="I62" s="509"/>
      <c r="J62" s="509"/>
      <c r="K62" s="1183"/>
      <c r="L62" s="1178"/>
      <c r="M62" s="636"/>
      <c r="N62" s="636"/>
      <c r="O62" s="636"/>
      <c r="P62" s="636"/>
      <c r="Q62" s="509"/>
      <c r="R62" s="509"/>
      <c r="S62" s="1179"/>
      <c r="T62" s="1186"/>
      <c r="U62" s="1189"/>
      <c r="V62" s="936"/>
      <c r="W62" s="509"/>
      <c r="X62" s="937"/>
      <c r="Y62" s="1185"/>
      <c r="Z62" s="1186"/>
      <c r="AA62" s="1187"/>
      <c r="AB62" s="337"/>
      <c r="AC62" s="321"/>
      <c r="AD62" s="398">
        <f t="shared" si="1"/>
        <v>9809.4</v>
      </c>
      <c r="AE62" s="354" t="s">
        <v>1850</v>
      </c>
      <c r="AF62" s="354" t="s">
        <v>2670</v>
      </c>
      <c r="AG62" s="321"/>
    </row>
    <row r="63">
      <c r="A63" s="1188"/>
      <c r="B63" s="634" t="s">
        <v>597</v>
      </c>
      <c r="C63" s="634" t="s">
        <v>524</v>
      </c>
      <c r="D63" s="509"/>
      <c r="E63" s="509"/>
      <c r="F63" s="509"/>
      <c r="G63" s="509"/>
      <c r="H63" s="634">
        <v>1.0</v>
      </c>
      <c r="I63" s="509"/>
      <c r="J63" s="509"/>
      <c r="K63" s="1183"/>
      <c r="L63" s="1178"/>
      <c r="M63" s="636"/>
      <c r="N63" s="636"/>
      <c r="O63" s="637">
        <v>125.0</v>
      </c>
      <c r="P63" s="637">
        <v>39.21</v>
      </c>
      <c r="Q63" s="634" t="s">
        <v>2720</v>
      </c>
      <c r="R63" s="509"/>
      <c r="S63" s="1190" t="s">
        <v>2721</v>
      </c>
      <c r="T63" s="1186"/>
      <c r="U63" s="1191"/>
      <c r="V63" s="936"/>
      <c r="W63" s="509"/>
      <c r="X63" s="937"/>
      <c r="Y63" s="1185"/>
      <c r="Z63" s="1186"/>
      <c r="AA63" s="1187"/>
      <c r="AB63" s="337"/>
      <c r="AC63" s="321"/>
      <c r="AD63" s="398">
        <f t="shared" si="1"/>
        <v>9810.4</v>
      </c>
      <c r="AE63" s="321"/>
      <c r="AF63" s="321"/>
      <c r="AG63" s="321"/>
    </row>
    <row r="64">
      <c r="A64" s="1188"/>
      <c r="B64" s="634" t="s">
        <v>524</v>
      </c>
      <c r="C64" s="634" t="s">
        <v>73</v>
      </c>
      <c r="D64" s="509"/>
      <c r="E64" s="509"/>
      <c r="F64" s="509"/>
      <c r="G64" s="509"/>
      <c r="H64" s="634">
        <v>0.2</v>
      </c>
      <c r="I64" s="509"/>
      <c r="J64" s="509"/>
      <c r="K64" s="1183"/>
      <c r="L64" s="1192">
        <v>5600.0</v>
      </c>
      <c r="M64" s="636"/>
      <c r="N64" s="637">
        <v>1250.0</v>
      </c>
      <c r="O64" s="637">
        <v>100.0</v>
      </c>
      <c r="P64" s="636"/>
      <c r="Q64" s="509"/>
      <c r="R64" s="509"/>
      <c r="S64" s="1190">
        <v>7114.21</v>
      </c>
      <c r="T64" s="1186"/>
      <c r="U64" s="1191"/>
      <c r="V64" s="936"/>
      <c r="W64" s="509"/>
      <c r="X64" s="937"/>
      <c r="Y64" s="1185"/>
      <c r="Z64" s="1178">
        <f>L64*0.1</f>
        <v>560</v>
      </c>
      <c r="AA64" s="1179">
        <f>L64*90%</f>
        <v>5040</v>
      </c>
      <c r="AB64" s="337"/>
      <c r="AC64" s="321"/>
      <c r="AD64" s="398">
        <f t="shared" si="1"/>
        <v>9810.6</v>
      </c>
      <c r="AE64" s="321"/>
      <c r="AF64" s="321"/>
      <c r="AG64" s="321"/>
    </row>
    <row r="65">
      <c r="A65" s="1123">
        <v>41355.0</v>
      </c>
      <c r="B65" s="617" t="s">
        <v>73</v>
      </c>
      <c r="C65" s="617" t="s">
        <v>2683</v>
      </c>
      <c r="D65" s="617" t="s">
        <v>1849</v>
      </c>
      <c r="E65" s="618"/>
      <c r="F65" s="618"/>
      <c r="G65" s="618"/>
      <c r="H65" s="618"/>
      <c r="I65" s="618"/>
      <c r="J65" s="617">
        <v>1.4</v>
      </c>
      <c r="K65" s="1124"/>
      <c r="L65" s="1125"/>
      <c r="M65" s="621"/>
      <c r="N65" s="621"/>
      <c r="O65" s="621"/>
      <c r="P65" s="622">
        <v>415.73</v>
      </c>
      <c r="Q65" s="617">
        <v>52.83</v>
      </c>
      <c r="R65" s="618"/>
      <c r="S65" s="717"/>
      <c r="T65" s="1126">
        <v>577.0</v>
      </c>
      <c r="U65" s="1193">
        <v>3340.83</v>
      </c>
      <c r="V65" s="1128"/>
      <c r="W65" s="618"/>
      <c r="X65" s="1129"/>
      <c r="Y65" s="1133"/>
      <c r="Z65" s="1171"/>
      <c r="AA65" s="1173"/>
      <c r="AB65" s="337"/>
      <c r="AC65" s="321"/>
      <c r="AD65" s="398">
        <f t="shared" si="1"/>
        <v>9812</v>
      </c>
      <c r="AE65" s="354" t="s">
        <v>1350</v>
      </c>
      <c r="AF65" s="354">
        <v>1200.0</v>
      </c>
      <c r="AG65" s="321"/>
    </row>
    <row r="66">
      <c r="A66" s="1123">
        <v>41357.0</v>
      </c>
      <c r="B66" s="617" t="s">
        <v>2683</v>
      </c>
      <c r="C66" s="617" t="s">
        <v>73</v>
      </c>
      <c r="D66" s="617" t="s">
        <v>2722</v>
      </c>
      <c r="E66" s="618"/>
      <c r="F66" s="618"/>
      <c r="G66" s="618"/>
      <c r="H66" s="618"/>
      <c r="I66" s="618"/>
      <c r="J66" s="617">
        <v>2.2</v>
      </c>
      <c r="K66" s="1124"/>
      <c r="L66" s="1125"/>
      <c r="M66" s="621"/>
      <c r="N66" s="621"/>
      <c r="O66" s="622">
        <v>591.76</v>
      </c>
      <c r="P66" s="622">
        <v>496.7</v>
      </c>
      <c r="Q66" s="617">
        <v>10.13</v>
      </c>
      <c r="R66" s="618"/>
      <c r="S66" s="718" t="s">
        <v>1612</v>
      </c>
      <c r="T66" s="1126">
        <v>100.0</v>
      </c>
      <c r="U66" s="1193">
        <v>870.1</v>
      </c>
      <c r="V66" s="1128">
        <f>U66/T66</f>
        <v>8.701</v>
      </c>
      <c r="W66" s="617">
        <v>5.69</v>
      </c>
      <c r="X66" s="1129"/>
      <c r="Y66" s="1133"/>
      <c r="Z66" s="1171"/>
      <c r="AA66" s="1173"/>
      <c r="AB66" s="625">
        <v>9146.0</v>
      </c>
      <c r="AC66" s="354">
        <v>9246.0</v>
      </c>
      <c r="AD66" s="398">
        <f t="shared" si="1"/>
        <v>9814.2</v>
      </c>
      <c r="AE66" s="354" t="s">
        <v>1850</v>
      </c>
      <c r="AF66" s="354">
        <v>1200.0</v>
      </c>
      <c r="AG66" s="321"/>
    </row>
    <row r="67">
      <c r="A67" s="1182">
        <v>41362.0</v>
      </c>
      <c r="B67" s="634" t="s">
        <v>73</v>
      </c>
      <c r="C67" s="634" t="s">
        <v>524</v>
      </c>
      <c r="D67" s="634" t="s">
        <v>1849</v>
      </c>
      <c r="E67" s="509"/>
      <c r="F67" s="509"/>
      <c r="G67" s="509"/>
      <c r="H67" s="634">
        <v>0.2</v>
      </c>
      <c r="I67" s="509"/>
      <c r="J67" s="509"/>
      <c r="K67" s="1183"/>
      <c r="L67" s="1178"/>
      <c r="M67" s="636"/>
      <c r="N67" s="636"/>
      <c r="O67" s="636"/>
      <c r="P67" s="636"/>
      <c r="Q67" s="509"/>
      <c r="R67" s="509"/>
      <c r="S67" s="1179"/>
      <c r="T67" s="821">
        <v>642.0</v>
      </c>
      <c r="U67" s="1176">
        <v>3717.17</v>
      </c>
      <c r="V67" s="936"/>
      <c r="W67" s="509"/>
      <c r="X67" s="937"/>
      <c r="Y67" s="1185"/>
      <c r="Z67" s="1186"/>
      <c r="AA67" s="1187"/>
      <c r="AB67" s="337"/>
      <c r="AC67" s="321"/>
      <c r="AD67" s="398">
        <f t="shared" si="1"/>
        <v>9814.4</v>
      </c>
      <c r="AE67" s="354" t="s">
        <v>1350</v>
      </c>
      <c r="AF67" s="354" t="s">
        <v>2670</v>
      </c>
      <c r="AG67" s="321"/>
    </row>
    <row r="68">
      <c r="A68" s="1188"/>
      <c r="B68" s="634" t="s">
        <v>524</v>
      </c>
      <c r="C68" s="634" t="s">
        <v>751</v>
      </c>
      <c r="D68" s="634" t="s">
        <v>2723</v>
      </c>
      <c r="E68" s="509"/>
      <c r="F68" s="509"/>
      <c r="G68" s="509"/>
      <c r="H68" s="634">
        <v>1.7</v>
      </c>
      <c r="I68" s="509"/>
      <c r="J68" s="509"/>
      <c r="K68" s="1183"/>
      <c r="L68" s="1178"/>
      <c r="M68" s="637" t="s">
        <v>2709</v>
      </c>
      <c r="N68" s="636"/>
      <c r="P68" s="636"/>
      <c r="Q68" s="509"/>
      <c r="R68" s="509"/>
      <c r="S68" s="1190" t="s">
        <v>2724</v>
      </c>
      <c r="T68" s="1186"/>
      <c r="U68" s="1194"/>
      <c r="V68" s="936"/>
      <c r="W68" s="509"/>
      <c r="X68" s="937"/>
      <c r="Y68" s="1185"/>
      <c r="Z68" s="1186"/>
      <c r="AA68" s="1187"/>
      <c r="AB68" s="337"/>
      <c r="AC68" s="321"/>
      <c r="AD68" s="398">
        <f t="shared" si="1"/>
        <v>9816.1</v>
      </c>
      <c r="AE68" s="354" t="s">
        <v>1850</v>
      </c>
      <c r="AF68" s="354" t="s">
        <v>2670</v>
      </c>
      <c r="AG68" s="321"/>
    </row>
    <row r="69">
      <c r="A69" s="1188"/>
      <c r="B69" s="634" t="s">
        <v>751</v>
      </c>
      <c r="C69" s="634" t="s">
        <v>2725</v>
      </c>
      <c r="D69" s="509"/>
      <c r="E69" s="509"/>
      <c r="F69" s="509"/>
      <c r="G69" s="509"/>
      <c r="H69" s="634">
        <v>1.3</v>
      </c>
      <c r="I69" s="509"/>
      <c r="J69" s="509"/>
      <c r="K69" s="1183"/>
      <c r="L69" s="1178"/>
      <c r="M69" s="637" t="s">
        <v>2726</v>
      </c>
      <c r="N69" s="636"/>
      <c r="O69" s="1195">
        <v>111.29</v>
      </c>
      <c r="P69" s="637" t="s">
        <v>2727</v>
      </c>
      <c r="Q69" s="509"/>
      <c r="R69" s="509"/>
      <c r="S69" s="1190" t="s">
        <v>2728</v>
      </c>
      <c r="T69" s="1186"/>
      <c r="U69" s="1194"/>
      <c r="V69" s="936"/>
      <c r="W69" s="509"/>
      <c r="X69" s="937"/>
      <c r="Y69" s="1185"/>
      <c r="Z69" s="1186"/>
      <c r="AA69" s="1187"/>
      <c r="AB69" s="337"/>
      <c r="AC69" s="321"/>
      <c r="AD69" s="398">
        <f t="shared" si="1"/>
        <v>9817.4</v>
      </c>
      <c r="AE69" s="321"/>
      <c r="AF69" s="321"/>
      <c r="AG69" s="321"/>
    </row>
    <row r="70">
      <c r="A70" s="1188"/>
      <c r="B70" s="634" t="s">
        <v>2725</v>
      </c>
      <c r="C70" s="634" t="s">
        <v>524</v>
      </c>
      <c r="D70" s="509"/>
      <c r="E70" s="509"/>
      <c r="F70" s="509"/>
      <c r="G70" s="509"/>
      <c r="H70" s="634">
        <v>1.4</v>
      </c>
      <c r="I70" s="509"/>
      <c r="J70" s="509"/>
      <c r="K70" s="1183"/>
      <c r="L70" s="1192">
        <v>1925.0</v>
      </c>
      <c r="M70" s="637">
        <v>1000.0</v>
      </c>
      <c r="N70" s="637">
        <v>625.0</v>
      </c>
      <c r="O70" s="637">
        <v>117.27</v>
      </c>
      <c r="P70" s="636"/>
      <c r="Q70" s="509"/>
      <c r="R70" s="634" t="s">
        <v>2729</v>
      </c>
      <c r="S70" s="1190">
        <v>3550.0</v>
      </c>
      <c r="T70" s="821">
        <v>300.0</v>
      </c>
      <c r="U70" s="1196">
        <v>1869.0</v>
      </c>
      <c r="V70" s="936">
        <f>U70/T70</f>
        <v>6.23</v>
      </c>
      <c r="W70" s="634">
        <v>5.69</v>
      </c>
      <c r="X70" s="937">
        <f>(V70-W70)*T70</f>
        <v>162</v>
      </c>
      <c r="Y70" s="1185"/>
      <c r="Z70" s="1178">
        <f t="shared" ref="Z70:Z71" si="10">L70*0.1</f>
        <v>192.5</v>
      </c>
      <c r="AA70" s="1179">
        <f t="shared" ref="AA70:AA71" si="11">L70*90%</f>
        <v>1732.5</v>
      </c>
      <c r="AB70" s="337"/>
      <c r="AC70" s="321"/>
      <c r="AD70" s="398">
        <f t="shared" si="1"/>
        <v>9818.8</v>
      </c>
      <c r="AE70" s="321"/>
      <c r="AF70" s="321"/>
      <c r="AG70" s="321"/>
    </row>
    <row r="71">
      <c r="A71" s="1188"/>
      <c r="B71" s="1197" t="s">
        <v>524</v>
      </c>
      <c r="C71" s="1197" t="s">
        <v>73</v>
      </c>
      <c r="D71" s="959"/>
      <c r="E71" s="959"/>
      <c r="F71" s="959"/>
      <c r="G71" s="509"/>
      <c r="H71" s="634">
        <v>0.2</v>
      </c>
      <c r="I71" s="509"/>
      <c r="J71" s="509"/>
      <c r="K71" s="1183"/>
      <c r="L71" s="1192">
        <v>8075.0</v>
      </c>
      <c r="M71" s="637">
        <v>162.0</v>
      </c>
      <c r="N71" s="637">
        <v>625.0</v>
      </c>
      <c r="O71" s="637">
        <v>100.0</v>
      </c>
      <c r="P71" s="637">
        <v>32.0</v>
      </c>
      <c r="Q71" s="509"/>
      <c r="R71" s="634" t="s">
        <v>2730</v>
      </c>
      <c r="S71" s="1190">
        <v>8994.0</v>
      </c>
      <c r="T71" s="1186"/>
      <c r="U71" s="1194"/>
      <c r="V71" s="936"/>
      <c r="W71" s="509"/>
      <c r="X71" s="937"/>
      <c r="Y71" s="1185"/>
      <c r="Z71" s="1178">
        <f t="shared" si="10"/>
        <v>807.5</v>
      </c>
      <c r="AA71" s="1179">
        <f t="shared" si="11"/>
        <v>7267.5</v>
      </c>
      <c r="AB71" s="625">
        <v>9151.0</v>
      </c>
      <c r="AC71" s="354">
        <v>9251.0</v>
      </c>
      <c r="AD71" s="398">
        <f t="shared" si="1"/>
        <v>9819</v>
      </c>
      <c r="AE71" s="321"/>
      <c r="AF71" s="321"/>
      <c r="AG71" s="321"/>
    </row>
    <row r="72">
      <c r="A72" s="707" t="s">
        <v>2731</v>
      </c>
      <c r="B72" s="708"/>
      <c r="C72" s="708"/>
      <c r="D72" s="708"/>
      <c r="E72" s="708"/>
      <c r="F72" s="709"/>
      <c r="G72" s="1155"/>
      <c r="H72" s="1155"/>
      <c r="I72" s="1155"/>
      <c r="J72" s="1155"/>
      <c r="K72" s="1156"/>
      <c r="L72" s="1157"/>
      <c r="M72" s="1158"/>
      <c r="N72" s="1158"/>
      <c r="O72" s="1158"/>
      <c r="P72" s="1158"/>
      <c r="Q72" s="1159"/>
      <c r="R72" s="1160"/>
      <c r="S72" s="1161"/>
      <c r="T72" s="1162"/>
      <c r="U72" s="1163"/>
      <c r="V72" s="1164"/>
      <c r="W72" s="1160"/>
      <c r="X72" s="1165"/>
      <c r="Y72" s="938"/>
      <c r="Z72" s="337"/>
      <c r="AA72" s="324"/>
      <c r="AB72" s="337"/>
      <c r="AC72" s="321"/>
      <c r="AD72" s="398">
        <f t="shared" si="1"/>
        <v>9819</v>
      </c>
      <c r="AE72" s="321"/>
      <c r="AF72" s="321"/>
      <c r="AG72" s="321"/>
    </row>
    <row r="73">
      <c r="A73" s="934">
        <v>41369.0</v>
      </c>
      <c r="B73" s="354" t="s">
        <v>73</v>
      </c>
      <c r="C73" s="354" t="s">
        <v>524</v>
      </c>
      <c r="D73" s="354" t="s">
        <v>2732</v>
      </c>
      <c r="E73" s="321"/>
      <c r="F73" s="321"/>
      <c r="G73" s="321"/>
      <c r="H73" s="321"/>
      <c r="I73" s="321"/>
      <c r="J73" s="354">
        <v>0.2</v>
      </c>
      <c r="K73" s="1120"/>
      <c r="L73" s="935"/>
      <c r="M73" s="365"/>
      <c r="N73" s="365"/>
      <c r="O73" s="365"/>
      <c r="P73" s="369">
        <v>237.54</v>
      </c>
      <c r="Q73" s="354" t="s">
        <v>2733</v>
      </c>
      <c r="R73" s="354">
        <v>27.29</v>
      </c>
      <c r="S73" s="715" t="s">
        <v>2734</v>
      </c>
      <c r="T73" s="625">
        <v>400.0</v>
      </c>
      <c r="U73" s="713">
        <v>2315.99</v>
      </c>
      <c r="V73" s="360"/>
      <c r="W73" s="321"/>
      <c r="X73" s="714"/>
      <c r="Y73" s="938"/>
      <c r="Z73" s="337"/>
      <c r="AA73" s="324"/>
      <c r="AB73" s="337"/>
      <c r="AC73" s="321"/>
      <c r="AD73" s="398">
        <f t="shared" si="1"/>
        <v>9819.2</v>
      </c>
      <c r="AE73" s="354" t="s">
        <v>1350</v>
      </c>
      <c r="AF73" s="354">
        <v>1200.0</v>
      </c>
      <c r="AG73" s="321"/>
    </row>
    <row r="74">
      <c r="A74" s="322"/>
      <c r="B74" s="354" t="s">
        <v>524</v>
      </c>
      <c r="C74" s="354" t="s">
        <v>571</v>
      </c>
      <c r="D74" s="321"/>
      <c r="E74" s="321"/>
      <c r="F74" s="321"/>
      <c r="G74" s="321"/>
      <c r="H74" s="321"/>
      <c r="I74" s="321"/>
      <c r="J74" s="354">
        <v>2.3</v>
      </c>
      <c r="K74" s="1120"/>
      <c r="L74" s="935"/>
      <c r="M74" s="365"/>
      <c r="N74" s="365"/>
      <c r="O74" s="369">
        <v>80.0</v>
      </c>
      <c r="P74" s="369">
        <v>45.0</v>
      </c>
      <c r="Q74" s="354" t="s">
        <v>2735</v>
      </c>
      <c r="R74" s="354">
        <v>114.1</v>
      </c>
      <c r="S74" s="715" t="s">
        <v>2691</v>
      </c>
      <c r="T74" s="625">
        <v>100.0</v>
      </c>
      <c r="U74" s="713">
        <v>2308.5</v>
      </c>
      <c r="V74" s="360"/>
      <c r="W74" s="321"/>
      <c r="X74" s="714"/>
      <c r="Y74" s="938"/>
      <c r="Z74" s="337"/>
      <c r="AA74" s="324"/>
      <c r="AB74" s="337"/>
      <c r="AC74" s="321"/>
      <c r="AD74" s="398">
        <f t="shared" si="1"/>
        <v>9821.5</v>
      </c>
      <c r="AE74" s="354" t="s">
        <v>1850</v>
      </c>
      <c r="AF74" s="354">
        <v>1200.0</v>
      </c>
      <c r="AG74" s="321"/>
    </row>
    <row r="75">
      <c r="A75" s="934">
        <v>41371.0</v>
      </c>
      <c r="B75" s="354" t="s">
        <v>571</v>
      </c>
      <c r="C75" s="354" t="s">
        <v>524</v>
      </c>
      <c r="D75" s="321"/>
      <c r="E75" s="321"/>
      <c r="F75" s="321"/>
      <c r="G75" s="321"/>
      <c r="H75" s="321"/>
      <c r="I75" s="321"/>
      <c r="J75" s="354">
        <v>1.7</v>
      </c>
      <c r="K75" s="1120"/>
      <c r="L75" s="935"/>
      <c r="M75" s="365"/>
      <c r="N75" s="365"/>
      <c r="O75" s="369">
        <v>100.0</v>
      </c>
      <c r="P75" s="369">
        <v>539.46</v>
      </c>
      <c r="Q75" s="354" t="s">
        <v>2736</v>
      </c>
      <c r="R75" s="321"/>
      <c r="S75" s="715" t="s">
        <v>1612</v>
      </c>
      <c r="T75" s="337"/>
      <c r="U75" s="941"/>
      <c r="V75" s="360"/>
      <c r="W75" s="321"/>
      <c r="X75" s="714"/>
      <c r="Y75" s="938"/>
      <c r="Z75" s="337"/>
      <c r="AA75" s="324"/>
      <c r="AB75" s="337"/>
      <c r="AC75" s="321"/>
      <c r="AD75" s="398">
        <f t="shared" si="1"/>
        <v>9823.2</v>
      </c>
      <c r="AE75" s="321"/>
      <c r="AF75" s="321"/>
      <c r="AG75" s="321"/>
    </row>
    <row r="76">
      <c r="A76" s="934">
        <v>41374.0</v>
      </c>
      <c r="B76" s="354" t="s">
        <v>524</v>
      </c>
      <c r="C76" s="354" t="s">
        <v>73</v>
      </c>
      <c r="D76" s="354" t="s">
        <v>1849</v>
      </c>
      <c r="E76" s="321"/>
      <c r="F76" s="321"/>
      <c r="G76" s="321"/>
      <c r="H76" s="321"/>
      <c r="I76" s="321"/>
      <c r="J76" s="321"/>
      <c r="K76" s="1100">
        <v>0.2</v>
      </c>
      <c r="L76" s="935"/>
      <c r="M76" s="365"/>
      <c r="N76" s="365"/>
      <c r="O76" s="365"/>
      <c r="P76" s="365"/>
      <c r="Q76" s="321"/>
      <c r="R76" s="321"/>
      <c r="S76" s="710"/>
      <c r="T76" s="337"/>
      <c r="U76" s="941"/>
      <c r="V76" s="360"/>
      <c r="W76" s="321"/>
      <c r="X76" s="714"/>
      <c r="Y76" s="938"/>
      <c r="Z76" s="337"/>
      <c r="AA76" s="324"/>
      <c r="AB76" s="337"/>
      <c r="AC76" s="321"/>
      <c r="AD76" s="398">
        <f t="shared" si="1"/>
        <v>9823.4</v>
      </c>
      <c r="AE76" s="1198" t="s">
        <v>1350</v>
      </c>
      <c r="AF76" s="1198">
        <v>400.0</v>
      </c>
      <c r="AG76" s="321"/>
    </row>
    <row r="77">
      <c r="A77" s="1199" t="s">
        <v>2737</v>
      </c>
      <c r="B77" s="1160"/>
      <c r="C77" s="1160"/>
      <c r="D77" s="1160"/>
      <c r="E77" s="1160"/>
      <c r="F77" s="1160"/>
      <c r="G77" s="1160"/>
      <c r="H77" s="1160"/>
      <c r="I77" s="1160"/>
      <c r="J77" s="1160"/>
      <c r="K77" s="1200"/>
      <c r="L77" s="1157"/>
      <c r="M77" s="1158"/>
      <c r="N77" s="1158"/>
      <c r="O77" s="1158"/>
      <c r="P77" s="1158"/>
      <c r="Q77" s="1160"/>
      <c r="R77" s="1160"/>
      <c r="S77" s="1161"/>
      <c r="T77" s="1162"/>
      <c r="U77" s="1163"/>
      <c r="V77" s="1164"/>
      <c r="W77" s="1160"/>
      <c r="X77" s="1165"/>
      <c r="Y77" s="938"/>
      <c r="Z77" s="337"/>
      <c r="AA77" s="324"/>
      <c r="AB77" s="337"/>
      <c r="AC77" s="321"/>
      <c r="AD77" s="398">
        <f t="shared" si="1"/>
        <v>9823.4</v>
      </c>
      <c r="AE77" s="1198" t="s">
        <v>1850</v>
      </c>
      <c r="AF77" s="1198">
        <v>400.0</v>
      </c>
      <c r="AG77" s="321"/>
    </row>
    <row r="78">
      <c r="A78" s="322"/>
      <c r="B78" s="321"/>
      <c r="C78" s="321"/>
      <c r="D78" s="321"/>
      <c r="E78" s="321"/>
      <c r="F78" s="321"/>
      <c r="G78" s="321"/>
      <c r="H78" s="321"/>
      <c r="I78" s="321"/>
      <c r="J78" s="321"/>
      <c r="K78" s="1120"/>
      <c r="L78" s="935"/>
      <c r="M78" s="365"/>
      <c r="N78" s="365"/>
      <c r="O78" s="365"/>
      <c r="P78" s="365"/>
      <c r="Q78" s="321"/>
      <c r="R78" s="321"/>
      <c r="S78" s="710"/>
      <c r="T78" s="337"/>
      <c r="U78" s="941"/>
      <c r="V78" s="360"/>
      <c r="W78" s="321"/>
      <c r="X78" s="714"/>
      <c r="Y78" s="938"/>
      <c r="Z78" s="337"/>
      <c r="AA78" s="324"/>
      <c r="AB78" s="337"/>
      <c r="AC78" s="321"/>
      <c r="AD78" s="398">
        <f t="shared" si="1"/>
        <v>9823.4</v>
      </c>
      <c r="AG78" s="321"/>
    </row>
    <row r="79">
      <c r="A79" s="1123">
        <v>41395.0</v>
      </c>
      <c r="B79" s="617" t="s">
        <v>73</v>
      </c>
      <c r="C79" s="617" t="s">
        <v>524</v>
      </c>
      <c r="D79" s="617" t="s">
        <v>1849</v>
      </c>
      <c r="E79" s="618"/>
      <c r="F79" s="618"/>
      <c r="G79" s="618"/>
      <c r="H79" s="617">
        <v>0.2</v>
      </c>
      <c r="I79" s="618"/>
      <c r="J79" s="618"/>
      <c r="K79" s="1124"/>
      <c r="L79" s="1125"/>
      <c r="M79" s="621"/>
      <c r="N79" s="621"/>
      <c r="O79" s="622">
        <v>100.0</v>
      </c>
      <c r="P79" s="622">
        <v>12.5</v>
      </c>
      <c r="Q79" s="618"/>
      <c r="R79" s="618"/>
      <c r="S79" s="717"/>
      <c r="T79" s="1126">
        <v>520.0</v>
      </c>
      <c r="U79" s="1127">
        <v>3062.8</v>
      </c>
      <c r="V79" s="1128"/>
      <c r="W79" s="618"/>
      <c r="X79" s="1129"/>
      <c r="Y79" s="1133"/>
      <c r="Z79" s="1171"/>
      <c r="AA79" s="1173"/>
      <c r="AB79" s="337"/>
      <c r="AC79" s="321"/>
      <c r="AD79" s="398">
        <f t="shared" si="1"/>
        <v>9823.6</v>
      </c>
      <c r="AE79" s="321"/>
      <c r="AF79" s="321"/>
      <c r="AG79" s="321"/>
    </row>
    <row r="80">
      <c r="A80" s="1131"/>
      <c r="B80" s="617" t="s">
        <v>524</v>
      </c>
      <c r="C80" s="617" t="s">
        <v>597</v>
      </c>
      <c r="D80" s="617" t="s">
        <v>2738</v>
      </c>
      <c r="E80" s="618"/>
      <c r="F80" s="618"/>
      <c r="G80" s="618"/>
      <c r="H80" s="617">
        <v>1.1</v>
      </c>
      <c r="I80" s="618"/>
      <c r="J80" s="618"/>
      <c r="K80" s="1124"/>
      <c r="L80" s="1125"/>
      <c r="M80" s="621"/>
      <c r="N80" s="621"/>
      <c r="O80" s="622">
        <v>125.0</v>
      </c>
      <c r="P80" s="622">
        <v>12.5</v>
      </c>
      <c r="Q80" s="618"/>
      <c r="R80" s="618"/>
      <c r="S80" s="717"/>
      <c r="T80" s="1171"/>
      <c r="U80" s="1136"/>
      <c r="V80" s="1128"/>
      <c r="W80" s="618"/>
      <c r="X80" s="1129"/>
      <c r="Y80" s="1133"/>
      <c r="Z80" s="1171"/>
      <c r="AA80" s="1173"/>
      <c r="AB80" s="337"/>
      <c r="AC80" s="321"/>
      <c r="AD80" s="398">
        <f t="shared" si="1"/>
        <v>9824.7</v>
      </c>
      <c r="AE80" s="321"/>
      <c r="AF80" s="321"/>
      <c r="AG80" s="321"/>
    </row>
    <row r="81">
      <c r="A81" s="1131"/>
      <c r="B81" s="617" t="s">
        <v>597</v>
      </c>
      <c r="C81" s="617" t="s">
        <v>524</v>
      </c>
      <c r="D81" s="617" t="s">
        <v>2739</v>
      </c>
      <c r="E81" s="618"/>
      <c r="F81" s="618"/>
      <c r="G81" s="618"/>
      <c r="H81" s="617">
        <v>1.0</v>
      </c>
      <c r="I81" s="618"/>
      <c r="J81" s="618"/>
      <c r="K81" s="1124"/>
      <c r="L81" s="1125"/>
      <c r="M81" s="621"/>
      <c r="N81" s="621"/>
      <c r="O81" s="621"/>
      <c r="P81" s="622">
        <v>9.6</v>
      </c>
      <c r="Q81" s="618"/>
      <c r="R81" s="618"/>
      <c r="S81" s="718" t="s">
        <v>2740</v>
      </c>
      <c r="T81" s="1171"/>
      <c r="U81" s="1136"/>
      <c r="V81" s="1128"/>
      <c r="W81" s="618"/>
      <c r="X81" s="1129"/>
      <c r="Y81" s="1133"/>
      <c r="Z81" s="1171"/>
      <c r="AA81" s="1173"/>
      <c r="AB81" s="337"/>
      <c r="AC81" s="321"/>
      <c r="AD81" s="398">
        <f t="shared" si="1"/>
        <v>9825.7</v>
      </c>
      <c r="AE81" s="354" t="s">
        <v>1350</v>
      </c>
      <c r="AF81" s="354" t="s">
        <v>526</v>
      </c>
      <c r="AG81" s="321"/>
    </row>
    <row r="82">
      <c r="A82" s="1131"/>
      <c r="B82" s="617" t="s">
        <v>524</v>
      </c>
      <c r="C82" s="617" t="s">
        <v>73</v>
      </c>
      <c r="D82" s="618"/>
      <c r="E82" s="618"/>
      <c r="F82" s="618"/>
      <c r="G82" s="618"/>
      <c r="H82" s="617">
        <v>0.3</v>
      </c>
      <c r="I82" s="618"/>
      <c r="J82" s="618"/>
      <c r="K82" s="1124"/>
      <c r="L82" s="1134">
        <v>6000.0</v>
      </c>
      <c r="M82" s="621"/>
      <c r="N82" s="622">
        <v>1250.0</v>
      </c>
      <c r="O82" s="621"/>
      <c r="P82" s="621"/>
      <c r="Q82" s="618"/>
      <c r="R82" s="618"/>
      <c r="S82" s="718">
        <v>7509.6</v>
      </c>
      <c r="T82" s="1171"/>
      <c r="U82" s="1136"/>
      <c r="V82" s="1128"/>
      <c r="W82" s="618"/>
      <c r="X82" s="1129"/>
      <c r="Y82" s="1133"/>
      <c r="Z82" s="1139">
        <f>L82*0.1</f>
        <v>600</v>
      </c>
      <c r="AA82" s="730">
        <f>L82*90%</f>
        <v>5400</v>
      </c>
      <c r="AB82" s="625">
        <v>9159.0</v>
      </c>
      <c r="AC82" s="354">
        <v>9259.0</v>
      </c>
      <c r="AD82" s="398">
        <f t="shared" si="1"/>
        <v>9826</v>
      </c>
      <c r="AE82" s="354" t="s">
        <v>1850</v>
      </c>
      <c r="AF82" s="354" t="s">
        <v>526</v>
      </c>
      <c r="AG82" s="321"/>
    </row>
    <row r="83">
      <c r="A83" s="934">
        <v>41400.0</v>
      </c>
      <c r="B83" s="354" t="s">
        <v>73</v>
      </c>
      <c r="C83" s="354" t="s">
        <v>524</v>
      </c>
      <c r="D83" s="354" t="s">
        <v>1849</v>
      </c>
      <c r="E83" s="321"/>
      <c r="F83" s="321"/>
      <c r="G83" s="321"/>
      <c r="H83" s="354">
        <v>0.3</v>
      </c>
      <c r="I83" s="321"/>
      <c r="J83" s="321"/>
      <c r="K83" s="1120"/>
      <c r="L83" s="935"/>
      <c r="M83" s="365"/>
      <c r="N83" s="365"/>
      <c r="O83" s="369">
        <v>110.68</v>
      </c>
      <c r="P83" s="365"/>
      <c r="Q83" s="321"/>
      <c r="R83" s="321"/>
      <c r="S83" s="710"/>
      <c r="T83" s="625">
        <v>640.0</v>
      </c>
      <c r="U83" s="713">
        <v>3769.6</v>
      </c>
      <c r="V83" s="360"/>
      <c r="W83" s="321"/>
      <c r="X83" s="714"/>
      <c r="Y83" s="938"/>
      <c r="Z83" s="337"/>
      <c r="AA83" s="324"/>
      <c r="AB83" s="337"/>
      <c r="AC83" s="321"/>
      <c r="AD83" s="398">
        <f t="shared" si="1"/>
        <v>9826.3</v>
      </c>
      <c r="AE83" s="321"/>
      <c r="AF83" s="321"/>
      <c r="AG83" s="321"/>
    </row>
    <row r="84">
      <c r="A84" s="322"/>
      <c r="B84" s="354" t="s">
        <v>524</v>
      </c>
      <c r="C84" s="354" t="s">
        <v>731</v>
      </c>
      <c r="D84" s="354" t="s">
        <v>736</v>
      </c>
      <c r="E84" s="321"/>
      <c r="F84" s="321"/>
      <c r="G84" s="321"/>
      <c r="H84" s="354">
        <v>2.0</v>
      </c>
      <c r="I84" s="321"/>
      <c r="J84" s="321"/>
      <c r="K84" s="1120"/>
      <c r="L84" s="935"/>
      <c r="M84" s="365"/>
      <c r="N84" s="365"/>
      <c r="O84" s="369">
        <v>717.52</v>
      </c>
      <c r="P84" s="369">
        <v>734.15</v>
      </c>
      <c r="Q84" s="321"/>
      <c r="R84" s="321"/>
      <c r="S84" s="710"/>
      <c r="T84" s="625">
        <v>381.0</v>
      </c>
      <c r="U84" s="713">
        <v>1561.11</v>
      </c>
      <c r="V84" s="360">
        <f t="shared" ref="V84:V85" si="12">U84/T84</f>
        <v>4.097401575</v>
      </c>
      <c r="W84" s="354">
        <v>5.69</v>
      </c>
      <c r="X84" s="714">
        <f t="shared" ref="X84:X85" si="13">(V84-W84)*T84</f>
        <v>-606.78</v>
      </c>
      <c r="Y84" s="938"/>
      <c r="Z84" s="337"/>
      <c r="AA84" s="324"/>
      <c r="AB84" s="337"/>
      <c r="AC84" s="321"/>
      <c r="AD84" s="398">
        <f t="shared" si="1"/>
        <v>9828.3</v>
      </c>
      <c r="AE84" s="354" t="s">
        <v>1350</v>
      </c>
      <c r="AF84" s="354" t="s">
        <v>2670</v>
      </c>
      <c r="AG84" s="321"/>
    </row>
    <row r="85">
      <c r="A85" s="934">
        <v>41401.0</v>
      </c>
      <c r="B85" s="354" t="s">
        <v>731</v>
      </c>
      <c r="C85" s="354" t="s">
        <v>524</v>
      </c>
      <c r="D85" s="321"/>
      <c r="E85" s="321"/>
      <c r="F85" s="321"/>
      <c r="G85" s="321"/>
      <c r="H85" s="354">
        <v>3.1</v>
      </c>
      <c r="I85" s="321"/>
      <c r="J85" s="321"/>
      <c r="K85" s="1120"/>
      <c r="L85" s="935"/>
      <c r="M85" s="365"/>
      <c r="N85" s="365"/>
      <c r="O85" s="369">
        <v>144.0</v>
      </c>
      <c r="P85" s="369" t="s">
        <v>2741</v>
      </c>
      <c r="R85" s="321"/>
      <c r="S85" s="715" t="s">
        <v>2742</v>
      </c>
      <c r="T85" s="625">
        <v>100.0</v>
      </c>
      <c r="U85" s="713">
        <v>840.62</v>
      </c>
      <c r="V85" s="360">
        <f t="shared" si="12"/>
        <v>8.4062</v>
      </c>
      <c r="W85" s="354">
        <v>5.69</v>
      </c>
      <c r="X85" s="714">
        <f t="shared" si="13"/>
        <v>271.62</v>
      </c>
      <c r="Y85" s="938"/>
      <c r="Z85" s="337"/>
      <c r="AA85" s="324"/>
      <c r="AB85" s="337"/>
      <c r="AC85" s="321"/>
      <c r="AD85" s="398">
        <f t="shared" si="1"/>
        <v>9831.4</v>
      </c>
      <c r="AE85" s="354" t="s">
        <v>1850</v>
      </c>
      <c r="AF85" s="354" t="s">
        <v>2670</v>
      </c>
      <c r="AG85" s="321"/>
    </row>
    <row r="86">
      <c r="A86" s="322"/>
      <c r="B86" s="354" t="s">
        <v>524</v>
      </c>
      <c r="C86" s="354" t="s">
        <v>73</v>
      </c>
      <c r="D86" s="321"/>
      <c r="E86" s="321"/>
      <c r="F86" s="321"/>
      <c r="G86" s="321"/>
      <c r="H86" s="354">
        <v>0.1</v>
      </c>
      <c r="I86" s="321"/>
      <c r="J86" s="321"/>
      <c r="K86" s="1120"/>
      <c r="L86" s="939">
        <v>11550.0</v>
      </c>
      <c r="M86" s="369">
        <v>200.0</v>
      </c>
      <c r="N86" s="369">
        <v>1500.0</v>
      </c>
      <c r="O86" s="365"/>
      <c r="P86" s="365"/>
      <c r="Q86" s="354" t="s">
        <v>1612</v>
      </c>
      <c r="R86" s="321"/>
      <c r="S86" s="715">
        <v>14956.35</v>
      </c>
      <c r="T86" s="337"/>
      <c r="U86" s="941"/>
      <c r="V86" s="360"/>
      <c r="W86" s="321"/>
      <c r="X86" s="714"/>
      <c r="Y86" s="938"/>
      <c r="Z86" s="625">
        <v>1155.0</v>
      </c>
      <c r="AA86" s="1201">
        <f>L86*90%</f>
        <v>10395</v>
      </c>
      <c r="AB86" s="337"/>
      <c r="AC86" s="321"/>
      <c r="AD86" s="398">
        <f t="shared" si="1"/>
        <v>9831.5</v>
      </c>
      <c r="AE86" s="321"/>
      <c r="AF86" s="321"/>
      <c r="AG86" s="321"/>
    </row>
    <row r="87">
      <c r="A87" s="1123">
        <v>41402.0</v>
      </c>
      <c r="B87" s="617" t="s">
        <v>73</v>
      </c>
      <c r="C87" s="617" t="s">
        <v>632</v>
      </c>
      <c r="D87" s="617" t="s">
        <v>1849</v>
      </c>
      <c r="E87" s="618"/>
      <c r="F87" s="618"/>
      <c r="G87" s="618"/>
      <c r="H87" s="618"/>
      <c r="I87" s="618"/>
      <c r="J87" s="618"/>
      <c r="K87" s="1180">
        <v>0.6</v>
      </c>
      <c r="L87" s="1125"/>
      <c r="M87" s="621"/>
      <c r="N87" s="621"/>
      <c r="O87" s="621"/>
      <c r="P87" s="621"/>
      <c r="Q87" s="618"/>
      <c r="R87" s="618"/>
      <c r="S87" s="717"/>
      <c r="T87" s="1171"/>
      <c r="U87" s="1136"/>
      <c r="V87" s="1128"/>
      <c r="W87" s="618"/>
      <c r="X87" s="1129"/>
      <c r="Y87" s="1133"/>
      <c r="Z87" s="1171"/>
      <c r="AA87" s="1173"/>
      <c r="AB87" s="337"/>
      <c r="AC87" s="321"/>
      <c r="AD87" s="398">
        <f t="shared" si="1"/>
        <v>9832.1</v>
      </c>
      <c r="AE87" s="1198" t="s">
        <v>1350</v>
      </c>
      <c r="AF87" s="1198">
        <v>400.0</v>
      </c>
      <c r="AG87" s="321"/>
    </row>
    <row r="88">
      <c r="A88" s="1131"/>
      <c r="B88" s="618"/>
      <c r="C88" s="618"/>
      <c r="D88" s="618"/>
      <c r="E88" s="618"/>
      <c r="F88" s="618"/>
      <c r="G88" s="618"/>
      <c r="H88" s="618"/>
      <c r="I88" s="618"/>
      <c r="J88" s="618"/>
      <c r="K88" s="1124"/>
      <c r="L88" s="1125"/>
      <c r="M88" s="621"/>
      <c r="N88" s="621"/>
      <c r="O88" s="621"/>
      <c r="P88" s="621"/>
      <c r="Q88" s="618"/>
      <c r="R88" s="618"/>
      <c r="S88" s="717"/>
      <c r="T88" s="1126">
        <v>300.0</v>
      </c>
      <c r="U88" s="1127">
        <v>1767.0</v>
      </c>
      <c r="V88" s="1128"/>
      <c r="W88" s="618"/>
      <c r="X88" s="1129"/>
      <c r="Y88" s="1133"/>
      <c r="Z88" s="1171"/>
      <c r="AA88" s="1173"/>
      <c r="AB88" s="337"/>
      <c r="AC88" s="321"/>
      <c r="AD88" s="398">
        <f t="shared" si="1"/>
        <v>9832.1</v>
      </c>
      <c r="AE88" s="1198" t="s">
        <v>1850</v>
      </c>
      <c r="AF88" s="1198">
        <v>400.0</v>
      </c>
      <c r="AG88" s="321"/>
    </row>
    <row r="89">
      <c r="A89" s="1182">
        <v>41410.0</v>
      </c>
      <c r="B89" s="509"/>
      <c r="C89" s="509"/>
      <c r="D89" s="634" t="s">
        <v>1849</v>
      </c>
      <c r="E89" s="509"/>
      <c r="F89" s="509"/>
      <c r="G89" s="509"/>
      <c r="H89" s="509"/>
      <c r="I89" s="509"/>
      <c r="J89" s="509"/>
      <c r="K89" s="1183"/>
      <c r="L89" s="1178"/>
      <c r="M89" s="636"/>
      <c r="N89" s="636"/>
      <c r="O89" s="636"/>
      <c r="P89" s="636"/>
      <c r="Q89" s="509"/>
      <c r="R89" s="509"/>
      <c r="S89" s="1179"/>
      <c r="T89" s="1186"/>
      <c r="U89" s="1194"/>
      <c r="V89" s="936"/>
      <c r="W89" s="509"/>
      <c r="X89" s="937"/>
      <c r="Y89" s="1185"/>
      <c r="Z89" s="1186"/>
      <c r="AA89" s="1187"/>
      <c r="AB89" s="337"/>
      <c r="AC89" s="321"/>
      <c r="AD89" s="398">
        <f t="shared" si="1"/>
        <v>9832.1</v>
      </c>
      <c r="AE89" s="1198" t="s">
        <v>1350</v>
      </c>
      <c r="AF89" s="1198">
        <v>400.0</v>
      </c>
      <c r="AG89" s="321"/>
    </row>
    <row r="90">
      <c r="A90" s="1188"/>
      <c r="B90" s="634" t="s">
        <v>632</v>
      </c>
      <c r="C90" s="634" t="s">
        <v>73</v>
      </c>
      <c r="D90" s="634" t="s">
        <v>557</v>
      </c>
      <c r="E90" s="509"/>
      <c r="F90" s="509"/>
      <c r="G90" s="509"/>
      <c r="H90" s="509"/>
      <c r="I90" s="509"/>
      <c r="J90" s="509"/>
      <c r="K90" s="1202">
        <v>0.6</v>
      </c>
      <c r="L90" s="1178"/>
      <c r="M90" s="636"/>
      <c r="N90" s="636"/>
      <c r="O90" s="636"/>
      <c r="P90" s="636"/>
      <c r="Q90" s="509"/>
      <c r="R90" s="509"/>
      <c r="S90" s="1179"/>
      <c r="T90" s="821">
        <v>561.0</v>
      </c>
      <c r="U90" s="1196">
        <v>3304.29</v>
      </c>
      <c r="V90" s="936"/>
      <c r="W90" s="509"/>
      <c r="X90" s="937"/>
      <c r="Y90" s="1185"/>
      <c r="Z90" s="1186"/>
      <c r="AA90" s="1187"/>
      <c r="AB90" s="337"/>
      <c r="AC90" s="321"/>
      <c r="AD90" s="398">
        <f t="shared" si="1"/>
        <v>9832.7</v>
      </c>
      <c r="AE90" s="1198" t="s">
        <v>1850</v>
      </c>
      <c r="AF90" s="1198">
        <v>400.0</v>
      </c>
      <c r="AG90" s="321"/>
    </row>
    <row r="91">
      <c r="A91" s="1123">
        <v>41411.0</v>
      </c>
      <c r="B91" s="617" t="s">
        <v>73</v>
      </c>
      <c r="C91" s="617" t="s">
        <v>524</v>
      </c>
      <c r="D91" s="617" t="s">
        <v>1849</v>
      </c>
      <c r="E91" s="618"/>
      <c r="F91" s="618"/>
      <c r="G91" s="618"/>
      <c r="H91" s="618"/>
      <c r="I91" s="618"/>
      <c r="J91" s="617">
        <v>0.2</v>
      </c>
      <c r="K91" s="1124"/>
      <c r="L91" s="1125"/>
      <c r="M91" s="621"/>
      <c r="N91" s="621"/>
      <c r="O91" s="622">
        <v>210.68</v>
      </c>
      <c r="P91" s="622">
        <v>236.03</v>
      </c>
      <c r="Q91" s="617" t="s">
        <v>2733</v>
      </c>
      <c r="R91" s="617">
        <v>3.85</v>
      </c>
      <c r="S91" s="718" t="s">
        <v>2734</v>
      </c>
      <c r="T91" s="1126">
        <v>200.0</v>
      </c>
      <c r="U91" s="1127">
        <v>1156.0</v>
      </c>
      <c r="V91" s="1128"/>
      <c r="W91" s="618"/>
      <c r="X91" s="1129"/>
      <c r="Y91" s="1133"/>
      <c r="Z91" s="1171"/>
      <c r="AA91" s="1173"/>
      <c r="AB91" s="337"/>
      <c r="AC91" s="321"/>
      <c r="AD91" s="398">
        <f t="shared" si="1"/>
        <v>9832.9</v>
      </c>
      <c r="AE91" s="1198" t="s">
        <v>1350</v>
      </c>
      <c r="AF91" s="1198">
        <v>1200.0</v>
      </c>
      <c r="AG91" s="321"/>
    </row>
    <row r="92" ht="3.0" customHeight="1">
      <c r="A92" s="1131"/>
      <c r="B92" s="617" t="s">
        <v>524</v>
      </c>
      <c r="C92" s="617" t="s">
        <v>751</v>
      </c>
      <c r="D92" s="617" t="s">
        <v>2743</v>
      </c>
      <c r="E92" s="618"/>
      <c r="F92" s="618"/>
      <c r="G92" s="618"/>
      <c r="H92" s="618"/>
      <c r="I92" s="618"/>
      <c r="J92" s="617">
        <v>1.7</v>
      </c>
      <c r="K92" s="1124"/>
      <c r="L92" s="1125"/>
      <c r="M92" s="621"/>
      <c r="N92" s="621"/>
      <c r="O92" s="622">
        <v>200.0</v>
      </c>
      <c r="P92" s="1203">
        <v>7.61</v>
      </c>
      <c r="Q92" s="630" t="s">
        <v>2735</v>
      </c>
      <c r="R92" s="617">
        <v>119.2</v>
      </c>
      <c r="S92" s="718" t="s">
        <v>2691</v>
      </c>
      <c r="T92" s="1171"/>
      <c r="U92" s="1136"/>
      <c r="V92" s="1128"/>
      <c r="W92" s="618"/>
      <c r="X92" s="1129"/>
      <c r="Y92" s="1133"/>
      <c r="Z92" s="1171"/>
      <c r="AA92" s="1173"/>
      <c r="AB92" s="337"/>
      <c r="AC92" s="321"/>
      <c r="AD92" s="398">
        <f t="shared" si="1"/>
        <v>9834.6</v>
      </c>
      <c r="AE92" s="1198" t="s">
        <v>1850</v>
      </c>
      <c r="AF92" s="1198">
        <v>1200.0</v>
      </c>
      <c r="AG92" s="321"/>
    </row>
    <row r="93">
      <c r="A93" s="1123">
        <v>41413.0</v>
      </c>
      <c r="B93" s="617" t="s">
        <v>751</v>
      </c>
      <c r="C93" s="617" t="s">
        <v>524</v>
      </c>
      <c r="D93" s="618"/>
      <c r="E93" s="618"/>
      <c r="F93" s="618"/>
      <c r="G93" s="618"/>
      <c r="H93" s="618"/>
      <c r="I93" s="618"/>
      <c r="J93" s="617">
        <v>1.7</v>
      </c>
      <c r="K93" s="1124"/>
      <c r="L93" s="1125"/>
      <c r="M93" s="621"/>
      <c r="N93" s="621"/>
      <c r="O93" s="621"/>
      <c r="P93" s="622">
        <v>933.8</v>
      </c>
      <c r="Q93" s="617" t="s">
        <v>2736</v>
      </c>
      <c r="R93" s="618"/>
      <c r="S93" s="717"/>
      <c r="T93" s="1171"/>
      <c r="U93" s="1136"/>
      <c r="V93" s="1128"/>
      <c r="W93" s="618"/>
      <c r="X93" s="1129"/>
      <c r="Y93" s="1133"/>
      <c r="Z93" s="1171"/>
      <c r="AA93" s="1173"/>
      <c r="AB93" s="337"/>
      <c r="AC93" s="321"/>
      <c r="AD93" s="398">
        <f t="shared" si="1"/>
        <v>9836.3</v>
      </c>
      <c r="AE93" s="321"/>
      <c r="AF93" s="321"/>
      <c r="AG93" s="321"/>
    </row>
    <row r="94">
      <c r="A94" s="1131"/>
      <c r="B94" s="617" t="s">
        <v>524</v>
      </c>
      <c r="C94" s="617" t="s">
        <v>73</v>
      </c>
      <c r="D94" s="618"/>
      <c r="E94" s="618"/>
      <c r="F94" s="618"/>
      <c r="G94" s="618"/>
      <c r="H94" s="618"/>
      <c r="I94" s="618"/>
      <c r="J94" s="617">
        <v>0.2</v>
      </c>
      <c r="K94" s="1124"/>
      <c r="L94" s="1125"/>
      <c r="M94" s="621"/>
      <c r="N94" s="621"/>
      <c r="O94" s="621"/>
      <c r="P94" s="621"/>
      <c r="Q94" s="618"/>
      <c r="R94" s="618"/>
      <c r="S94" s="718" t="s">
        <v>1612</v>
      </c>
      <c r="T94" s="1126">
        <v>500.0</v>
      </c>
      <c r="U94" s="1127">
        <v>2945.0</v>
      </c>
      <c r="V94" s="1128"/>
      <c r="W94" s="618"/>
      <c r="X94" s="1129"/>
      <c r="Y94" s="1133"/>
      <c r="Z94" s="1171"/>
      <c r="AA94" s="1173"/>
      <c r="AB94" s="337"/>
      <c r="AC94" s="321"/>
      <c r="AD94" s="398">
        <f t="shared" si="1"/>
        <v>9836.5</v>
      </c>
      <c r="AE94" s="321"/>
      <c r="AF94" s="321"/>
      <c r="AG94" s="321"/>
    </row>
    <row r="95">
      <c r="A95" s="1182">
        <v>41414.0</v>
      </c>
      <c r="B95" s="634" t="s">
        <v>73</v>
      </c>
      <c r="C95" s="634" t="s">
        <v>568</v>
      </c>
      <c r="D95" s="634" t="s">
        <v>736</v>
      </c>
      <c r="E95" s="509"/>
      <c r="F95" s="509"/>
      <c r="G95" s="509"/>
      <c r="H95" s="509"/>
      <c r="I95" s="509"/>
      <c r="J95" s="634">
        <v>0.9</v>
      </c>
      <c r="K95" s="1183"/>
      <c r="L95" s="1178"/>
      <c r="M95" s="636"/>
      <c r="N95" s="636"/>
      <c r="O95" s="637">
        <v>437.15</v>
      </c>
      <c r="P95" s="637">
        <v>418.45</v>
      </c>
      <c r="Q95" s="634" t="s">
        <v>2736</v>
      </c>
      <c r="R95" s="634" t="s">
        <v>2744</v>
      </c>
      <c r="S95" s="1190">
        <v>401.65</v>
      </c>
      <c r="T95" s="1186"/>
      <c r="U95" s="1194"/>
      <c r="V95" s="936"/>
      <c r="W95" s="509"/>
      <c r="X95" s="937"/>
      <c r="Y95" s="1185"/>
      <c r="Z95" s="1186"/>
      <c r="AA95" s="1187"/>
      <c r="AB95" s="625">
        <v>9171.0</v>
      </c>
      <c r="AC95" s="354">
        <v>9271.0</v>
      </c>
      <c r="AD95" s="398">
        <f t="shared" si="1"/>
        <v>9837.4</v>
      </c>
      <c r="AE95" s="1198" t="s">
        <v>1350</v>
      </c>
      <c r="AF95" s="1198">
        <v>800.0</v>
      </c>
      <c r="AG95" s="321"/>
    </row>
    <row r="96">
      <c r="A96" s="1182">
        <v>41415.0</v>
      </c>
      <c r="B96" s="634" t="s">
        <v>568</v>
      </c>
      <c r="C96" s="634" t="s">
        <v>73</v>
      </c>
      <c r="D96" s="509"/>
      <c r="E96" s="509"/>
      <c r="F96" s="509"/>
      <c r="G96" s="509"/>
      <c r="H96" s="509"/>
      <c r="I96" s="509"/>
      <c r="J96" s="634">
        <v>0.7</v>
      </c>
      <c r="K96" s="1183"/>
      <c r="L96" s="1178"/>
      <c r="M96" s="636"/>
      <c r="N96" s="636"/>
      <c r="O96" s="636"/>
      <c r="P96" s="637">
        <v>16.28</v>
      </c>
      <c r="Q96" s="1190" t="s">
        <v>1953</v>
      </c>
      <c r="R96" s="1186"/>
      <c r="S96" s="1204" t="s">
        <v>1612</v>
      </c>
      <c r="T96" s="1186"/>
      <c r="U96" s="1194"/>
      <c r="V96" s="936"/>
      <c r="W96" s="509"/>
      <c r="X96" s="937"/>
      <c r="Y96" s="1185"/>
      <c r="Z96" s="1186"/>
      <c r="AA96" s="1187"/>
      <c r="AB96" s="337"/>
      <c r="AC96" s="321"/>
      <c r="AD96" s="398">
        <f t="shared" si="1"/>
        <v>9838.1</v>
      </c>
      <c r="AE96" s="1198" t="s">
        <v>1850</v>
      </c>
      <c r="AF96" s="1198">
        <v>800.0</v>
      </c>
      <c r="AG96" s="321"/>
    </row>
    <row r="97">
      <c r="A97" s="1199" t="s">
        <v>1996</v>
      </c>
      <c r="B97" s="1160"/>
      <c r="C97" s="1160"/>
      <c r="D97" s="1160"/>
      <c r="E97" s="1160"/>
      <c r="F97" s="1160"/>
      <c r="G97" s="1160"/>
      <c r="H97" s="1160"/>
      <c r="I97" s="1160"/>
      <c r="J97" s="1160"/>
      <c r="K97" s="1200"/>
      <c r="L97" s="1157"/>
      <c r="M97" s="1158"/>
      <c r="N97" s="1158"/>
      <c r="O97" s="1158"/>
      <c r="P97" s="1158"/>
      <c r="Q97" s="1160"/>
      <c r="R97" s="1160"/>
      <c r="S97" s="1161"/>
      <c r="T97" s="1162"/>
      <c r="U97" s="1163"/>
      <c r="V97" s="1164"/>
      <c r="W97" s="1160"/>
      <c r="X97" s="1165"/>
      <c r="Y97" s="938"/>
      <c r="Z97" s="337"/>
      <c r="AA97" s="324"/>
      <c r="AB97" s="337"/>
      <c r="AC97" s="321"/>
      <c r="AD97" s="398">
        <f t="shared" si="1"/>
        <v>9838.1</v>
      </c>
      <c r="AE97" s="321"/>
      <c r="AF97" s="321"/>
      <c r="AG97" s="321"/>
    </row>
    <row r="98">
      <c r="A98" s="934">
        <v>41436.0</v>
      </c>
      <c r="B98" s="354" t="s">
        <v>73</v>
      </c>
      <c r="C98" s="354" t="s">
        <v>524</v>
      </c>
      <c r="D98" s="354" t="s">
        <v>1849</v>
      </c>
      <c r="E98" s="321"/>
      <c r="F98" s="321"/>
      <c r="G98" s="321"/>
      <c r="H98" s="354">
        <v>0.2</v>
      </c>
      <c r="I98" s="321"/>
      <c r="J98" s="321"/>
      <c r="K98" s="1120"/>
      <c r="L98" s="935"/>
      <c r="M98" s="365"/>
      <c r="N98" s="365"/>
      <c r="O98" s="1175">
        <v>110.68</v>
      </c>
      <c r="P98" s="1175">
        <v>81.6</v>
      </c>
      <c r="Q98" s="321"/>
      <c r="R98" s="321"/>
      <c r="S98" s="710"/>
      <c r="T98" s="625">
        <v>380.0</v>
      </c>
      <c r="U98" s="713">
        <v>2162.2</v>
      </c>
      <c r="V98" s="360"/>
      <c r="W98" s="321"/>
      <c r="X98" s="714"/>
      <c r="Y98" s="938"/>
      <c r="Z98" s="337"/>
      <c r="AA98" s="324"/>
      <c r="AB98" s="337"/>
      <c r="AC98" s="321"/>
      <c r="AD98" s="398">
        <f t="shared" si="1"/>
        <v>9838.3</v>
      </c>
      <c r="AE98" s="354" t="s">
        <v>1350</v>
      </c>
      <c r="AF98" s="354" t="s">
        <v>2670</v>
      </c>
      <c r="AG98" s="321"/>
    </row>
    <row r="99">
      <c r="A99" s="322"/>
      <c r="B99" s="354" t="s">
        <v>524</v>
      </c>
      <c r="C99" s="354" t="s">
        <v>731</v>
      </c>
      <c r="D99" s="354" t="s">
        <v>2745</v>
      </c>
      <c r="E99" s="321"/>
      <c r="F99" s="321"/>
      <c r="G99" s="321"/>
      <c r="H99" s="354">
        <v>2.3</v>
      </c>
      <c r="I99" s="321"/>
      <c r="J99" s="321"/>
      <c r="K99" s="1120"/>
      <c r="L99" s="935"/>
      <c r="M99" s="365"/>
      <c r="N99" s="365"/>
      <c r="O99" s="369">
        <v>1022.22</v>
      </c>
      <c r="P99" s="369">
        <v>307.23</v>
      </c>
      <c r="Q99" s="321"/>
      <c r="R99" s="321"/>
      <c r="S99" s="710"/>
      <c r="T99" s="625">
        <v>450.0</v>
      </c>
      <c r="U99" s="713">
        <v>2248.74</v>
      </c>
      <c r="V99" s="360">
        <f>U99/T99</f>
        <v>4.9972</v>
      </c>
      <c r="W99" s="354">
        <v>5.69</v>
      </c>
      <c r="X99" s="714">
        <f>(V99-W99)*T99</f>
        <v>-311.76</v>
      </c>
      <c r="Y99" s="938"/>
      <c r="Z99" s="337"/>
      <c r="AA99" s="324"/>
      <c r="AB99" s="337"/>
      <c r="AC99" s="321"/>
      <c r="AD99" s="398">
        <f t="shared" si="1"/>
        <v>9840.6</v>
      </c>
      <c r="AE99" s="354" t="s">
        <v>1850</v>
      </c>
      <c r="AF99" s="354" t="s">
        <v>2670</v>
      </c>
      <c r="AG99" s="321"/>
    </row>
    <row r="100">
      <c r="A100" s="934">
        <v>41437.0</v>
      </c>
      <c r="B100" s="354" t="s">
        <v>731</v>
      </c>
      <c r="C100" s="354" t="s">
        <v>524</v>
      </c>
      <c r="D100" s="321"/>
      <c r="E100" s="321"/>
      <c r="F100" s="321"/>
      <c r="G100" s="321"/>
      <c r="H100" s="354">
        <v>2.4</v>
      </c>
      <c r="I100" s="321"/>
      <c r="J100" s="321"/>
      <c r="K100" s="1120"/>
      <c r="L100" s="935"/>
      <c r="M100" s="365"/>
      <c r="N100" s="365"/>
      <c r="O100" s="369">
        <v>203.5</v>
      </c>
      <c r="P100" s="369">
        <v>324.22</v>
      </c>
      <c r="Q100" s="321"/>
      <c r="R100" s="321"/>
      <c r="S100" s="1205" t="s">
        <v>2746</v>
      </c>
      <c r="T100" s="337"/>
      <c r="U100" s="941"/>
      <c r="V100" s="360"/>
      <c r="W100" s="321"/>
      <c r="X100" s="714"/>
      <c r="Y100" s="938"/>
      <c r="Z100" s="337"/>
      <c r="AA100" s="324"/>
      <c r="AB100" s="337"/>
      <c r="AC100" s="321"/>
      <c r="AD100" s="398">
        <f t="shared" si="1"/>
        <v>9843</v>
      </c>
      <c r="AE100" s="321"/>
      <c r="AF100" s="321"/>
      <c r="AG100" s="321"/>
    </row>
    <row r="101">
      <c r="A101" s="322"/>
      <c r="B101" s="354" t="s">
        <v>524</v>
      </c>
      <c r="C101" s="354" t="s">
        <v>73</v>
      </c>
      <c r="D101" s="321"/>
      <c r="E101" s="321"/>
      <c r="F101" s="321"/>
      <c r="G101" s="321"/>
      <c r="H101" s="354">
        <v>0.2</v>
      </c>
      <c r="I101" s="321"/>
      <c r="J101" s="321"/>
      <c r="K101" s="324"/>
      <c r="L101" s="939">
        <v>10600.0</v>
      </c>
      <c r="M101" s="365"/>
      <c r="N101" s="369">
        <v>1500.0</v>
      </c>
      <c r="O101" s="365"/>
      <c r="P101" s="365"/>
      <c r="Q101" s="321"/>
      <c r="R101" s="321"/>
      <c r="S101" s="1205">
        <v>14149.45</v>
      </c>
      <c r="T101" s="625">
        <v>580.0</v>
      </c>
      <c r="U101" s="713">
        <v>3300.2</v>
      </c>
      <c r="V101" s="360"/>
      <c r="W101" s="321"/>
      <c r="X101" s="714"/>
      <c r="Y101" s="938"/>
      <c r="Z101" s="1178">
        <f>L101*0.1</f>
        <v>1060</v>
      </c>
      <c r="AA101" s="1179">
        <f>L101*90%</f>
        <v>9540</v>
      </c>
      <c r="AB101" s="337"/>
      <c r="AC101" s="321"/>
      <c r="AD101" s="398">
        <f t="shared" si="1"/>
        <v>9843.2</v>
      </c>
      <c r="AE101" s="321"/>
      <c r="AF101" s="321"/>
      <c r="AG101" s="321"/>
    </row>
    <row r="102">
      <c r="A102" s="1123">
        <v>41444.0</v>
      </c>
      <c r="B102" s="617" t="s">
        <v>73</v>
      </c>
      <c r="C102" s="617" t="s">
        <v>524</v>
      </c>
      <c r="D102" s="617" t="s">
        <v>1849</v>
      </c>
      <c r="E102" s="618"/>
      <c r="F102" s="618"/>
      <c r="G102" s="618"/>
      <c r="H102" s="617">
        <v>0.2</v>
      </c>
      <c r="I102" s="618"/>
      <c r="J102" s="618"/>
      <c r="K102" s="1173"/>
      <c r="L102" s="1125"/>
      <c r="M102" s="621"/>
      <c r="N102" s="621"/>
      <c r="O102" s="621"/>
      <c r="P102" s="622">
        <v>216.98</v>
      </c>
      <c r="Q102" s="617" t="s">
        <v>2736</v>
      </c>
      <c r="R102" s="618"/>
      <c r="S102" s="717"/>
      <c r="T102" s="1171"/>
      <c r="U102" s="1136"/>
      <c r="V102" s="1128"/>
      <c r="W102" s="618"/>
      <c r="X102" s="1129"/>
      <c r="Y102" s="1133"/>
      <c r="Z102" s="1171"/>
      <c r="AA102" s="1173"/>
      <c r="AB102" s="337"/>
      <c r="AC102" s="321"/>
      <c r="AD102" s="398">
        <f t="shared" si="1"/>
        <v>9843.4</v>
      </c>
      <c r="AE102" s="354" t="s">
        <v>1350</v>
      </c>
      <c r="AF102" s="354" t="s">
        <v>526</v>
      </c>
      <c r="AG102" s="321"/>
    </row>
    <row r="103">
      <c r="A103" s="1131"/>
      <c r="B103" s="617" t="s">
        <v>524</v>
      </c>
      <c r="C103" s="617" t="s">
        <v>669</v>
      </c>
      <c r="D103" s="617" t="s">
        <v>2747</v>
      </c>
      <c r="E103" s="618"/>
      <c r="F103" s="618"/>
      <c r="G103" s="618"/>
      <c r="H103" s="617">
        <v>1.1</v>
      </c>
      <c r="I103" s="618"/>
      <c r="J103" s="618"/>
      <c r="K103" s="1173"/>
      <c r="L103" s="1125"/>
      <c r="M103" s="621"/>
      <c r="N103" s="621"/>
      <c r="O103" s="622">
        <v>110.68</v>
      </c>
      <c r="P103" s="622">
        <v>255.84</v>
      </c>
      <c r="Q103" s="617" t="s">
        <v>2736</v>
      </c>
      <c r="R103" s="618"/>
      <c r="S103" s="717"/>
      <c r="T103" s="1171"/>
      <c r="U103" s="1136"/>
      <c r="V103" s="1128"/>
      <c r="W103" s="618"/>
      <c r="X103" s="1129"/>
      <c r="Y103" s="1133"/>
      <c r="Z103" s="1171"/>
      <c r="AA103" s="1173"/>
      <c r="AB103" s="337"/>
      <c r="AC103" s="321"/>
      <c r="AD103" s="398">
        <f t="shared" si="1"/>
        <v>9844.5</v>
      </c>
      <c r="AE103" s="354" t="s">
        <v>1850</v>
      </c>
      <c r="AF103" s="354" t="s">
        <v>526</v>
      </c>
      <c r="AG103" s="321"/>
    </row>
    <row r="104">
      <c r="A104" s="1123">
        <v>41445.0</v>
      </c>
      <c r="B104" s="617" t="s">
        <v>669</v>
      </c>
      <c r="C104" s="617" t="s">
        <v>524</v>
      </c>
      <c r="D104" s="617" t="s">
        <v>2748</v>
      </c>
      <c r="E104" s="618"/>
      <c r="F104" s="618"/>
      <c r="G104" s="618"/>
      <c r="H104" s="617">
        <v>1.3</v>
      </c>
      <c r="I104" s="618"/>
      <c r="J104" s="618"/>
      <c r="K104" s="1173"/>
      <c r="L104" s="1125"/>
      <c r="M104" s="621"/>
      <c r="N104" s="621"/>
      <c r="O104" s="622">
        <v>759.47</v>
      </c>
      <c r="P104" s="622">
        <v>44.31</v>
      </c>
      <c r="Q104" s="617" t="s">
        <v>2720</v>
      </c>
      <c r="R104" s="618"/>
      <c r="S104" s="1206" t="s">
        <v>2749</v>
      </c>
      <c r="T104" s="1126">
        <v>100.0</v>
      </c>
      <c r="U104" s="1127">
        <v>745.66</v>
      </c>
      <c r="V104" s="1128">
        <f>U104/T104</f>
        <v>7.4566</v>
      </c>
      <c r="W104" s="617">
        <v>5.69</v>
      </c>
      <c r="X104" s="1129">
        <f>(V104-W104)*T104</f>
        <v>176.66</v>
      </c>
      <c r="Y104" s="1133"/>
      <c r="Z104" s="1171"/>
      <c r="AA104" s="1173"/>
      <c r="AB104" s="337"/>
      <c r="AC104" s="321"/>
      <c r="AD104" s="398">
        <f t="shared" si="1"/>
        <v>9845.8</v>
      </c>
      <c r="AE104" s="321"/>
      <c r="AF104" s="321"/>
      <c r="AG104" s="321"/>
    </row>
    <row r="105">
      <c r="A105" s="1131"/>
      <c r="B105" s="617" t="s">
        <v>524</v>
      </c>
      <c r="C105" s="617" t="s">
        <v>73</v>
      </c>
      <c r="D105" s="617" t="s">
        <v>2750</v>
      </c>
      <c r="E105" s="618"/>
      <c r="F105" s="618"/>
      <c r="G105" s="618"/>
      <c r="H105" s="617">
        <v>0.2</v>
      </c>
      <c r="I105" s="618"/>
      <c r="J105" s="618"/>
      <c r="K105" s="1173"/>
      <c r="L105" s="1134">
        <v>6000.0</v>
      </c>
      <c r="M105" s="622">
        <v>176.0</v>
      </c>
      <c r="N105" s="622">
        <v>1500.0</v>
      </c>
      <c r="O105" s="621"/>
      <c r="P105" s="621"/>
      <c r="Q105" s="618"/>
      <c r="R105" s="618"/>
      <c r="S105" s="1206">
        <v>9063.28</v>
      </c>
      <c r="T105" s="1171"/>
      <c r="U105" s="1136"/>
      <c r="V105" s="1128"/>
      <c r="W105" s="618"/>
      <c r="X105" s="1129"/>
      <c r="Y105" s="1133"/>
      <c r="Z105" s="1139">
        <f>L105*0.1</f>
        <v>600</v>
      </c>
      <c r="AA105" s="730">
        <f>L105*90%</f>
        <v>5400</v>
      </c>
      <c r="AB105" s="337"/>
      <c r="AC105" s="321"/>
      <c r="AD105" s="398">
        <f t="shared" si="1"/>
        <v>9846</v>
      </c>
      <c r="AE105" s="321"/>
      <c r="AF105" s="321"/>
      <c r="AG105" s="321"/>
    </row>
    <row r="106">
      <c r="A106" s="1199" t="s">
        <v>2030</v>
      </c>
      <c r="B106" s="1160"/>
      <c r="C106" s="1160"/>
      <c r="D106" s="1160"/>
      <c r="E106" s="321"/>
      <c r="F106" s="321"/>
      <c r="G106" s="321"/>
      <c r="H106" s="321"/>
      <c r="I106" s="321"/>
      <c r="J106" s="321"/>
      <c r="K106" s="324"/>
      <c r="L106" s="935"/>
      <c r="M106" s="365"/>
      <c r="N106" s="365"/>
      <c r="O106" s="365"/>
      <c r="P106" s="365"/>
      <c r="Q106" s="321"/>
      <c r="R106" s="321"/>
      <c r="S106" s="710"/>
      <c r="T106" s="337"/>
      <c r="U106" s="941"/>
      <c r="V106" s="360"/>
      <c r="W106" s="321"/>
      <c r="X106" s="714"/>
      <c r="Y106" s="938"/>
      <c r="Z106" s="337"/>
      <c r="AA106" s="324"/>
      <c r="AB106" s="337"/>
      <c r="AC106" s="321"/>
      <c r="AD106" s="398">
        <f t="shared" si="1"/>
        <v>9846</v>
      </c>
      <c r="AE106" s="354" t="s">
        <v>1350</v>
      </c>
      <c r="AF106" s="354">
        <v>400.0</v>
      </c>
      <c r="AG106" s="321"/>
    </row>
    <row r="107">
      <c r="A107" s="934">
        <v>41470.0</v>
      </c>
      <c r="B107" s="354" t="s">
        <v>73</v>
      </c>
      <c r="C107" s="354" t="s">
        <v>73</v>
      </c>
      <c r="D107" s="354" t="s">
        <v>2751</v>
      </c>
      <c r="E107" s="321"/>
      <c r="F107" s="321"/>
      <c r="G107" s="321"/>
      <c r="H107" s="321"/>
      <c r="I107" s="321"/>
      <c r="J107" s="321"/>
      <c r="K107" s="1207">
        <v>0.2</v>
      </c>
      <c r="L107" s="939" t="s">
        <v>2752</v>
      </c>
      <c r="M107" s="365"/>
      <c r="N107" s="365"/>
      <c r="O107" s="365"/>
      <c r="P107" s="365"/>
      <c r="Q107" s="321"/>
      <c r="R107" s="321"/>
      <c r="S107" s="710"/>
      <c r="T107" s="337"/>
      <c r="U107" s="941"/>
      <c r="V107" s="360"/>
      <c r="W107" s="321"/>
      <c r="X107" s="714"/>
      <c r="Y107" s="938"/>
      <c r="Z107" s="337"/>
      <c r="AA107" s="324"/>
      <c r="AB107" s="337"/>
      <c r="AC107" s="321"/>
      <c r="AD107" s="398">
        <f t="shared" si="1"/>
        <v>9846.2</v>
      </c>
      <c r="AE107" s="354" t="s">
        <v>1850</v>
      </c>
      <c r="AF107" s="354">
        <v>400.0</v>
      </c>
      <c r="AG107" s="321"/>
    </row>
    <row r="108">
      <c r="A108" s="1199" t="s">
        <v>1755</v>
      </c>
      <c r="B108" s="1160"/>
      <c r="C108" s="1160"/>
      <c r="D108" s="1160"/>
      <c r="E108" s="321"/>
      <c r="F108" s="321"/>
      <c r="G108" s="321"/>
      <c r="H108" s="321"/>
      <c r="I108" s="321"/>
      <c r="J108" s="321"/>
      <c r="K108" s="324"/>
      <c r="L108" s="935"/>
      <c r="M108" s="365"/>
      <c r="N108" s="365"/>
      <c r="O108" s="365"/>
      <c r="P108" s="365"/>
      <c r="Q108" s="321"/>
      <c r="R108" s="321"/>
      <c r="S108" s="710"/>
      <c r="T108" s="337"/>
      <c r="U108" s="941"/>
      <c r="V108" s="360"/>
      <c r="W108" s="321"/>
      <c r="X108" s="714"/>
      <c r="Y108" s="938"/>
      <c r="Z108" s="337"/>
      <c r="AA108" s="324"/>
      <c r="AB108" s="337"/>
      <c r="AC108" s="321"/>
      <c r="AD108" s="398"/>
      <c r="AE108" s="354" t="s">
        <v>1350</v>
      </c>
      <c r="AF108" s="354">
        <v>400.0</v>
      </c>
      <c r="AG108" s="321"/>
    </row>
    <row r="109">
      <c r="A109" s="934">
        <v>41509.0</v>
      </c>
      <c r="B109" s="354" t="s">
        <v>73</v>
      </c>
      <c r="C109" s="354" t="s">
        <v>73</v>
      </c>
      <c r="D109" s="354" t="s">
        <v>2753</v>
      </c>
      <c r="E109" s="321"/>
      <c r="F109" s="321"/>
      <c r="G109" s="321"/>
      <c r="H109" s="424"/>
      <c r="I109" s="424"/>
      <c r="J109" s="321"/>
      <c r="K109" s="1207">
        <v>0.2</v>
      </c>
      <c r="L109" s="939" t="s">
        <v>2754</v>
      </c>
      <c r="M109" s="365"/>
      <c r="N109" s="365"/>
      <c r="O109" s="365"/>
      <c r="P109" s="365"/>
      <c r="Q109" s="321"/>
      <c r="R109" s="321"/>
      <c r="S109" s="710"/>
      <c r="T109" s="625">
        <v>100.0</v>
      </c>
      <c r="U109" s="713">
        <v>559.0</v>
      </c>
      <c r="V109" s="1208"/>
      <c r="W109" s="321"/>
      <c r="X109" s="714"/>
      <c r="Y109" s="938"/>
      <c r="Z109" s="337"/>
      <c r="AA109" s="1209"/>
      <c r="AB109" s="1210"/>
      <c r="AC109" s="321"/>
      <c r="AD109" s="417">
        <v>9846.6</v>
      </c>
      <c r="AE109" s="354" t="s">
        <v>1225</v>
      </c>
      <c r="AF109" s="425">
        <v>400.0</v>
      </c>
      <c r="AG109" s="321"/>
    </row>
    <row r="110">
      <c r="A110" s="795" t="s">
        <v>2076</v>
      </c>
      <c r="B110" s="1211"/>
      <c r="C110" s="1211"/>
      <c r="D110" s="1211"/>
      <c r="E110" s="1211"/>
      <c r="F110" s="1212"/>
      <c r="G110" s="1212"/>
      <c r="H110" s="1213"/>
      <c r="I110" s="1213"/>
      <c r="J110" s="1214"/>
      <c r="K110" s="1214"/>
      <c r="L110" s="1214"/>
      <c r="M110" s="1214"/>
      <c r="N110" s="365"/>
      <c r="O110" s="365"/>
      <c r="P110" s="365"/>
      <c r="Q110" s="321"/>
      <c r="R110" s="321"/>
      <c r="S110" s="710"/>
      <c r="T110" s="337"/>
      <c r="U110" s="941"/>
      <c r="V110" s="352"/>
      <c r="W110" s="321"/>
      <c r="X110" s="714"/>
      <c r="Y110" s="938"/>
      <c r="Z110" s="337"/>
      <c r="AA110" s="910"/>
      <c r="AB110" s="905"/>
      <c r="AC110" s="321"/>
      <c r="AD110" s="417">
        <v>9846.6</v>
      </c>
      <c r="AF110" s="913"/>
      <c r="AG110" s="321"/>
    </row>
    <row r="111">
      <c r="A111" s="372">
        <v>41530.0</v>
      </c>
      <c r="B111" s="373" t="s">
        <v>73</v>
      </c>
      <c r="C111" s="373" t="s">
        <v>2755</v>
      </c>
      <c r="D111" s="373" t="s">
        <v>1849</v>
      </c>
      <c r="J111" s="373">
        <v>1.9</v>
      </c>
      <c r="P111" s="373">
        <v>71.42</v>
      </c>
      <c r="Q111" s="373" t="s">
        <v>2680</v>
      </c>
      <c r="S111" s="710"/>
      <c r="T111" s="625">
        <v>593.0</v>
      </c>
      <c r="U111" s="713">
        <v>3350.44</v>
      </c>
      <c r="V111" s="360"/>
      <c r="W111" s="321"/>
      <c r="X111" s="714"/>
      <c r="Y111" s="938"/>
      <c r="Z111" s="337"/>
      <c r="AA111" s="324"/>
      <c r="AB111" s="337"/>
      <c r="AC111" s="321"/>
      <c r="AD111" s="398">
        <f t="shared" ref="AD111:AD114" si="14">AD110+SUM(G111:K111)</f>
        <v>9848.5</v>
      </c>
      <c r="AE111" s="873" t="s">
        <v>1350</v>
      </c>
      <c r="AF111" s="873">
        <v>1200.0</v>
      </c>
    </row>
    <row r="112">
      <c r="A112" s="372">
        <v>41532.0</v>
      </c>
      <c r="B112" s="373" t="s">
        <v>2755</v>
      </c>
      <c r="C112" s="373" t="s">
        <v>73</v>
      </c>
      <c r="J112" s="373">
        <v>1.6</v>
      </c>
      <c r="P112" s="373">
        <v>473.55</v>
      </c>
      <c r="Q112" s="373" t="s">
        <v>2756</v>
      </c>
      <c r="S112" s="715" t="s">
        <v>1612</v>
      </c>
      <c r="T112" s="625">
        <v>100.0</v>
      </c>
      <c r="U112" s="713">
        <v>569.0</v>
      </c>
      <c r="V112" s="360"/>
      <c r="W112" s="321"/>
      <c r="X112" s="714"/>
      <c r="Y112" s="938"/>
      <c r="Z112" s="337"/>
      <c r="AA112" s="324"/>
      <c r="AB112" s="337"/>
      <c r="AC112" s="321"/>
      <c r="AD112" s="398">
        <f t="shared" si="14"/>
        <v>9850.1</v>
      </c>
      <c r="AE112" s="815" t="s">
        <v>1850</v>
      </c>
      <c r="AF112" s="815">
        <v>1200.0</v>
      </c>
    </row>
    <row r="113">
      <c r="P113" s="373">
        <v>21.0</v>
      </c>
      <c r="Q113" s="373" t="s">
        <v>2757</v>
      </c>
      <c r="S113" s="710"/>
      <c r="T113" s="337"/>
      <c r="U113" s="941"/>
      <c r="V113" s="360"/>
      <c r="W113" s="321"/>
      <c r="X113" s="714"/>
      <c r="Y113" s="938"/>
      <c r="Z113" s="337"/>
      <c r="AA113" s="324"/>
      <c r="AB113" s="337"/>
      <c r="AC113" s="321"/>
      <c r="AD113" s="398">
        <f t="shared" si="14"/>
        <v>9850.1</v>
      </c>
    </row>
    <row r="114">
      <c r="P114" s="373">
        <v>116.02</v>
      </c>
      <c r="Q114" s="373" t="s">
        <v>2758</v>
      </c>
      <c r="S114" s="710"/>
      <c r="T114" s="337"/>
      <c r="U114" s="941"/>
      <c r="V114" s="360"/>
      <c r="W114" s="321"/>
      <c r="X114" s="714"/>
      <c r="Y114" s="938"/>
      <c r="Z114" s="337"/>
      <c r="AA114" s="324"/>
      <c r="AB114" s="337"/>
      <c r="AC114" s="321"/>
      <c r="AD114" s="398">
        <f t="shared" si="14"/>
        <v>9850.1</v>
      </c>
    </row>
    <row r="115">
      <c r="A115" s="1123">
        <v>41533.0</v>
      </c>
      <c r="B115" s="617" t="s">
        <v>73</v>
      </c>
      <c r="C115" s="1215" t="s">
        <v>524</v>
      </c>
      <c r="D115" s="1216" t="s">
        <v>2718</v>
      </c>
      <c r="E115" s="618"/>
      <c r="F115" s="618"/>
      <c r="G115" s="618"/>
      <c r="H115" s="617">
        <v>0.2</v>
      </c>
      <c r="I115" s="618"/>
      <c r="J115" s="618"/>
      <c r="K115" s="1173"/>
      <c r="L115" s="1217"/>
      <c r="M115" s="621"/>
      <c r="N115" s="621"/>
      <c r="O115" s="621"/>
      <c r="P115" s="622">
        <v>13.0</v>
      </c>
      <c r="Q115" s="617" t="s">
        <v>2759</v>
      </c>
      <c r="R115" s="618"/>
      <c r="S115" s="717"/>
      <c r="T115" s="1126">
        <v>515.0</v>
      </c>
      <c r="U115" s="1127">
        <v>2909.75</v>
      </c>
      <c r="V115" s="1128"/>
      <c r="W115" s="618"/>
      <c r="X115" s="1129"/>
      <c r="Y115" s="1133"/>
      <c r="Z115" s="1171"/>
      <c r="AA115" s="1173"/>
      <c r="AB115" s="337"/>
      <c r="AC115" s="321"/>
      <c r="AD115" s="398">
        <f>AD112+SUM(G115:K115)</f>
        <v>9850.3</v>
      </c>
      <c r="AE115" s="373" t="s">
        <v>1225</v>
      </c>
      <c r="AF115" s="373" t="s">
        <v>526</v>
      </c>
      <c r="AG115" s="321"/>
    </row>
    <row r="116">
      <c r="A116" s="1131"/>
      <c r="B116" s="617" t="s">
        <v>524</v>
      </c>
      <c r="C116" s="617" t="s">
        <v>2683</v>
      </c>
      <c r="D116" s="618"/>
      <c r="E116" s="618"/>
      <c r="F116" s="618"/>
      <c r="G116" s="618"/>
      <c r="H116" s="617">
        <v>1.6</v>
      </c>
      <c r="I116" s="618"/>
      <c r="J116" s="618"/>
      <c r="K116" s="1173"/>
      <c r="L116" s="1125"/>
      <c r="M116" s="621"/>
      <c r="N116" s="621"/>
      <c r="O116" s="621"/>
      <c r="P116" s="622">
        <v>18.5</v>
      </c>
      <c r="Q116" s="617" t="s">
        <v>2759</v>
      </c>
      <c r="R116" s="618"/>
      <c r="S116" s="717"/>
      <c r="T116" s="1126">
        <v>150.0</v>
      </c>
      <c r="U116" s="1127">
        <v>1125.45</v>
      </c>
      <c r="V116" s="1128">
        <f>U116/T116</f>
        <v>7.503</v>
      </c>
      <c r="W116" s="617">
        <v>5.75</v>
      </c>
      <c r="X116" s="1129">
        <f>(V116-W116)*T116</f>
        <v>262.95</v>
      </c>
      <c r="Y116" s="1133"/>
      <c r="Z116" s="1171"/>
      <c r="AA116" s="1173"/>
      <c r="AB116" s="337"/>
      <c r="AC116" s="321"/>
      <c r="AD116" s="398">
        <f t="shared" ref="AD116:AD155" si="15">AD115+SUM(G116:K116)</f>
        <v>9851.9</v>
      </c>
      <c r="AE116" s="373" t="s">
        <v>1850</v>
      </c>
      <c r="AF116" s="373" t="s">
        <v>526</v>
      </c>
      <c r="AG116" s="321"/>
    </row>
    <row r="117">
      <c r="A117" s="1131"/>
      <c r="B117" s="617" t="s">
        <v>2683</v>
      </c>
      <c r="C117" s="617" t="s">
        <v>524</v>
      </c>
      <c r="D117" s="618"/>
      <c r="E117" s="618"/>
      <c r="F117" s="618"/>
      <c r="G117" s="618"/>
      <c r="H117" s="617">
        <v>1.9</v>
      </c>
      <c r="I117" s="618"/>
      <c r="J117" s="618"/>
      <c r="K117" s="1173"/>
      <c r="L117" s="1125"/>
      <c r="M117" s="621"/>
      <c r="N117" s="621"/>
      <c r="O117" s="622">
        <v>100.0</v>
      </c>
      <c r="P117" s="621"/>
      <c r="Q117" s="618"/>
      <c r="R117" s="618"/>
      <c r="S117" s="1206" t="s">
        <v>2760</v>
      </c>
      <c r="T117" s="1171"/>
      <c r="U117" s="1136"/>
      <c r="V117" s="1128"/>
      <c r="W117" s="618"/>
      <c r="X117" s="1129"/>
      <c r="Y117" s="1133"/>
      <c r="Z117" s="1171"/>
      <c r="AA117" s="1173"/>
      <c r="AB117" s="337"/>
      <c r="AC117" s="321"/>
      <c r="AD117" s="398">
        <f t="shared" si="15"/>
        <v>9853.8</v>
      </c>
      <c r="AG117" s="321"/>
    </row>
    <row r="118">
      <c r="A118" s="1131"/>
      <c r="B118" s="617" t="s">
        <v>524</v>
      </c>
      <c r="C118" s="617" t="s">
        <v>73</v>
      </c>
      <c r="D118" s="618"/>
      <c r="E118" s="618"/>
      <c r="F118" s="618"/>
      <c r="G118" s="618"/>
      <c r="H118" s="617">
        <v>0.3</v>
      </c>
      <c r="I118" s="618"/>
      <c r="J118" s="618"/>
      <c r="K118" s="1173"/>
      <c r="L118" s="1134">
        <v>8400.0</v>
      </c>
      <c r="M118" s="622">
        <v>262.95</v>
      </c>
      <c r="N118" s="622">
        <v>1250.0</v>
      </c>
      <c r="O118" s="622">
        <v>737.86</v>
      </c>
      <c r="P118" s="621"/>
      <c r="Q118" s="618"/>
      <c r="R118" s="618"/>
      <c r="S118" s="1206">
        <v>10782.31</v>
      </c>
      <c r="T118" s="1171"/>
      <c r="U118" s="1136"/>
      <c r="V118" s="1128"/>
      <c r="W118" s="618"/>
      <c r="X118" s="1129"/>
      <c r="Y118" s="1133"/>
      <c r="Z118" s="1218">
        <f>L118*0.1</f>
        <v>840</v>
      </c>
      <c r="AA118" s="1219">
        <f>L118*0.9</f>
        <v>7560</v>
      </c>
      <c r="AB118" s="337"/>
      <c r="AC118" s="321"/>
      <c r="AD118" s="398">
        <f t="shared" si="15"/>
        <v>9854.1</v>
      </c>
      <c r="AG118" s="321"/>
    </row>
    <row r="119">
      <c r="A119" s="934">
        <v>41534.0</v>
      </c>
      <c r="B119" s="354" t="s">
        <v>73</v>
      </c>
      <c r="C119" s="354" t="s">
        <v>524</v>
      </c>
      <c r="D119" s="354" t="s">
        <v>2718</v>
      </c>
      <c r="E119" s="321"/>
      <c r="F119" s="321"/>
      <c r="G119" s="321"/>
      <c r="H119" s="354">
        <v>0.3</v>
      </c>
      <c r="I119" s="321"/>
      <c r="J119" s="321"/>
      <c r="K119" s="324"/>
      <c r="L119" s="935"/>
      <c r="M119" s="365"/>
      <c r="N119" s="365"/>
      <c r="O119" s="637">
        <v>110.68</v>
      </c>
      <c r="P119" s="636"/>
      <c r="Q119" s="321"/>
      <c r="R119" s="321"/>
      <c r="S119" s="710"/>
      <c r="T119" s="625">
        <v>630.0</v>
      </c>
      <c r="U119" s="713">
        <v>3559.5</v>
      </c>
      <c r="V119" s="360"/>
      <c r="W119" s="321"/>
      <c r="X119" s="714"/>
      <c r="Y119" s="938"/>
      <c r="Z119" s="337"/>
      <c r="AA119" s="324"/>
      <c r="AB119" s="337"/>
      <c r="AC119" s="321"/>
      <c r="AD119" s="398">
        <f t="shared" si="15"/>
        <v>9854.4</v>
      </c>
      <c r="AE119" s="354" t="s">
        <v>1219</v>
      </c>
      <c r="AF119" s="354" t="s">
        <v>2670</v>
      </c>
      <c r="AG119" s="321"/>
    </row>
    <row r="120">
      <c r="A120" s="322"/>
      <c r="B120" s="354" t="s">
        <v>524</v>
      </c>
      <c r="C120" s="354" t="s">
        <v>2761</v>
      </c>
      <c r="D120" s="354" t="s">
        <v>783</v>
      </c>
      <c r="E120" s="321"/>
      <c r="F120" s="321"/>
      <c r="G120" s="321"/>
      <c r="H120" s="354">
        <v>2.1</v>
      </c>
      <c r="I120" s="321"/>
      <c r="J120" s="321"/>
      <c r="K120" s="324"/>
      <c r="L120" s="935"/>
      <c r="M120" s="365"/>
      <c r="N120" s="365"/>
      <c r="O120" s="369">
        <v>111.29</v>
      </c>
      <c r="P120" s="369" t="s">
        <v>2762</v>
      </c>
      <c r="Q120" s="321"/>
      <c r="R120" s="321"/>
      <c r="S120" s="710"/>
      <c r="T120" s="337"/>
      <c r="U120" s="941"/>
      <c r="V120" s="360"/>
      <c r="W120" s="321"/>
      <c r="X120" s="714"/>
      <c r="Y120" s="938"/>
      <c r="Z120" s="337"/>
      <c r="AA120" s="324"/>
      <c r="AB120" s="337"/>
      <c r="AC120" s="321"/>
      <c r="AD120" s="398">
        <f t="shared" si="15"/>
        <v>9856.5</v>
      </c>
      <c r="AE120" s="354" t="s">
        <v>1850</v>
      </c>
      <c r="AF120" s="354" t="s">
        <v>2670</v>
      </c>
      <c r="AG120" s="321"/>
    </row>
    <row r="121">
      <c r="A121" s="934">
        <v>41536.0</v>
      </c>
      <c r="B121" s="354" t="s">
        <v>2761</v>
      </c>
      <c r="C121" s="354" t="s">
        <v>524</v>
      </c>
      <c r="D121" s="321"/>
      <c r="E121" s="321"/>
      <c r="F121" s="321"/>
      <c r="G121" s="321"/>
      <c r="H121" s="354">
        <v>2.5</v>
      </c>
      <c r="I121" s="321"/>
      <c r="J121" s="321"/>
      <c r="K121" s="324"/>
      <c r="L121" s="935"/>
      <c r="M121" s="365"/>
      <c r="N121" s="365"/>
      <c r="O121" s="369">
        <v>203.5</v>
      </c>
      <c r="P121" s="365"/>
      <c r="Q121" s="321"/>
      <c r="R121" s="321"/>
      <c r="S121" s="1205" t="s">
        <v>2763</v>
      </c>
      <c r="T121" s="625">
        <v>303.0</v>
      </c>
      <c r="U121" s="713">
        <v>1584.69</v>
      </c>
      <c r="V121" s="1128">
        <f>U121/T121</f>
        <v>5.23</v>
      </c>
      <c r="W121" s="618"/>
      <c r="X121" s="1129"/>
      <c r="Y121" s="938"/>
      <c r="Z121" s="337"/>
      <c r="AA121" s="324"/>
      <c r="AB121" s="337"/>
      <c r="AC121" s="321"/>
      <c r="AD121" s="398">
        <f t="shared" si="15"/>
        <v>9859</v>
      </c>
      <c r="AE121" s="321"/>
      <c r="AF121" s="321"/>
      <c r="AG121" s="321"/>
    </row>
    <row r="122">
      <c r="A122" s="322"/>
      <c r="B122" s="354" t="s">
        <v>524</v>
      </c>
      <c r="C122" s="354" t="s">
        <v>73</v>
      </c>
      <c r="D122" s="321"/>
      <c r="E122" s="321"/>
      <c r="F122" s="321"/>
      <c r="G122" s="321"/>
      <c r="H122" s="354">
        <v>0.2</v>
      </c>
      <c r="I122" s="321"/>
      <c r="J122" s="321"/>
      <c r="K122" s="324"/>
      <c r="L122" s="939">
        <v>10600.0</v>
      </c>
      <c r="M122" s="365"/>
      <c r="N122" s="369">
        <v>1750.0</v>
      </c>
      <c r="O122" s="369">
        <v>915.89</v>
      </c>
      <c r="P122" s="369">
        <v>1390.54</v>
      </c>
      <c r="Q122" s="321"/>
      <c r="R122" s="321"/>
      <c r="S122" s="1205">
        <v>14971.22</v>
      </c>
      <c r="T122" s="625">
        <v>594.0</v>
      </c>
      <c r="U122" s="713">
        <v>3415.5</v>
      </c>
      <c r="V122" s="360"/>
      <c r="W122" s="321"/>
      <c r="X122" s="714"/>
      <c r="Y122" s="938"/>
      <c r="Z122" s="1220">
        <f>L122*0.1</f>
        <v>1060</v>
      </c>
      <c r="AA122" s="1201">
        <f>L122*0.9</f>
        <v>9540</v>
      </c>
      <c r="AB122" s="337"/>
      <c r="AC122" s="321"/>
      <c r="AD122" s="398">
        <f t="shared" si="15"/>
        <v>9859.2</v>
      </c>
      <c r="AE122" s="321"/>
      <c r="AF122" s="321"/>
      <c r="AG122" s="321"/>
    </row>
    <row r="123">
      <c r="A123" s="1123">
        <v>41537.0</v>
      </c>
      <c r="B123" s="617" t="s">
        <v>73</v>
      </c>
      <c r="C123" s="617" t="s">
        <v>524</v>
      </c>
      <c r="D123" s="617" t="s">
        <v>1962</v>
      </c>
      <c r="E123" s="618"/>
      <c r="F123" s="618"/>
      <c r="G123" s="618"/>
      <c r="H123" s="617">
        <v>0.2</v>
      </c>
      <c r="I123" s="618"/>
      <c r="J123" s="618"/>
      <c r="K123" s="1173"/>
      <c r="L123" s="1125"/>
      <c r="M123" s="621"/>
      <c r="N123" s="621"/>
      <c r="O123" s="622">
        <v>100.0</v>
      </c>
      <c r="P123" s="621"/>
      <c r="Q123" s="618"/>
      <c r="R123" s="618"/>
      <c r="S123" s="1206" t="s">
        <v>2764</v>
      </c>
      <c r="T123" s="1171"/>
      <c r="U123" s="1136"/>
      <c r="V123" s="1128"/>
      <c r="W123" s="618"/>
      <c r="X123" s="1129"/>
      <c r="Y123" s="1133"/>
      <c r="Z123" s="1171"/>
      <c r="AA123" s="1173"/>
      <c r="AB123" s="337"/>
      <c r="AC123" s="321"/>
      <c r="AD123" s="398">
        <f t="shared" si="15"/>
        <v>9859.4</v>
      </c>
      <c r="AE123" s="373" t="s">
        <v>1225</v>
      </c>
      <c r="AF123" s="373" t="s">
        <v>526</v>
      </c>
      <c r="AG123" s="321"/>
    </row>
    <row r="124">
      <c r="A124" s="1131"/>
      <c r="B124" s="617" t="s">
        <v>524</v>
      </c>
      <c r="C124" s="617" t="s">
        <v>2683</v>
      </c>
      <c r="D124" s="617" t="s">
        <v>2747</v>
      </c>
      <c r="E124" s="618"/>
      <c r="F124" s="618"/>
      <c r="G124" s="618"/>
      <c r="H124" s="617">
        <v>1.8</v>
      </c>
      <c r="I124" s="618"/>
      <c r="J124" s="618"/>
      <c r="K124" s="1173"/>
      <c r="L124" s="1134">
        <v>4400.0</v>
      </c>
      <c r="M124" s="621"/>
      <c r="N124" s="622">
        <v>1250.0</v>
      </c>
      <c r="O124" s="622">
        <v>752.86</v>
      </c>
      <c r="P124" s="622">
        <v>23.0</v>
      </c>
      <c r="Q124" s="618"/>
      <c r="R124" s="618"/>
      <c r="S124" s="1206">
        <v>6525.863</v>
      </c>
      <c r="T124" s="1171"/>
      <c r="U124" s="1136"/>
      <c r="V124" s="1128"/>
      <c r="W124" s="618"/>
      <c r="X124" s="1129"/>
      <c r="Y124" s="1133"/>
      <c r="Z124" s="1218">
        <f>L124*0.1</f>
        <v>440</v>
      </c>
      <c r="AA124" s="1219">
        <f>L124*0.9</f>
        <v>3960</v>
      </c>
      <c r="AB124" s="337"/>
      <c r="AC124" s="321"/>
      <c r="AD124" s="398">
        <f t="shared" si="15"/>
        <v>9861.2</v>
      </c>
      <c r="AE124" s="373" t="s">
        <v>1350</v>
      </c>
      <c r="AF124" s="373" t="s">
        <v>526</v>
      </c>
      <c r="AG124" s="321"/>
    </row>
    <row r="125">
      <c r="A125" s="1182">
        <v>41539.0</v>
      </c>
      <c r="B125" s="634" t="s">
        <v>2683</v>
      </c>
      <c r="C125" s="634" t="s">
        <v>2765</v>
      </c>
      <c r="D125" s="509"/>
      <c r="E125" s="509"/>
      <c r="F125" s="509"/>
      <c r="G125" s="509"/>
      <c r="H125" s="634">
        <v>0.5</v>
      </c>
      <c r="I125" s="509"/>
      <c r="J125" s="509"/>
      <c r="K125" s="1187"/>
      <c r="L125" s="1178"/>
      <c r="M125" s="636"/>
      <c r="N125" s="636"/>
      <c r="O125" s="636"/>
      <c r="P125" s="636"/>
      <c r="Q125" s="509"/>
      <c r="R125" s="509"/>
      <c r="S125" s="1151"/>
      <c r="T125" s="1186"/>
      <c r="U125" s="1194"/>
      <c r="V125" s="936"/>
      <c r="W125" s="509"/>
      <c r="X125" s="937"/>
      <c r="Y125" s="1185"/>
      <c r="Z125" s="1186"/>
      <c r="AA125" s="1187"/>
      <c r="AB125" s="337"/>
      <c r="AC125" s="321"/>
      <c r="AD125" s="398">
        <f t="shared" si="15"/>
        <v>9861.7</v>
      </c>
      <c r="AE125" s="321"/>
      <c r="AF125" s="321"/>
      <c r="AG125" s="321"/>
    </row>
    <row r="126">
      <c r="B126" s="634" t="s">
        <v>2765</v>
      </c>
      <c r="C126" s="634" t="s">
        <v>524</v>
      </c>
      <c r="D126" s="634" t="s">
        <v>1962</v>
      </c>
      <c r="E126" s="509"/>
      <c r="F126" s="509"/>
      <c r="G126" s="509"/>
      <c r="H126" s="509"/>
      <c r="I126" s="509"/>
      <c r="J126" s="634">
        <v>1.7</v>
      </c>
      <c r="K126" s="1187"/>
      <c r="L126" s="1178"/>
      <c r="M126" s="636"/>
      <c r="N126" s="636"/>
      <c r="O126" s="637">
        <v>100.0</v>
      </c>
      <c r="P126" s="637">
        <v>644.4</v>
      </c>
      <c r="Q126" s="634" t="s">
        <v>2736</v>
      </c>
      <c r="R126" s="509"/>
      <c r="S126" s="1179"/>
      <c r="T126" s="1186"/>
      <c r="U126" s="1194"/>
      <c r="V126" s="936"/>
      <c r="W126" s="509"/>
      <c r="X126" s="937"/>
      <c r="Y126" s="1185"/>
      <c r="Z126" s="1186"/>
      <c r="AA126" s="1187"/>
      <c r="AB126" s="337"/>
      <c r="AC126" s="321"/>
      <c r="AD126" s="398">
        <f t="shared" si="15"/>
        <v>9863.4</v>
      </c>
      <c r="AE126" s="1221" t="s">
        <v>1225</v>
      </c>
      <c r="AF126" s="1221">
        <v>800.0</v>
      </c>
      <c r="AG126" s="321"/>
    </row>
    <row r="127">
      <c r="A127" s="1188"/>
      <c r="B127" s="634" t="s">
        <v>524</v>
      </c>
      <c r="C127" s="634" t="s">
        <v>73</v>
      </c>
      <c r="D127" s="634" t="s">
        <v>1515</v>
      </c>
      <c r="E127" s="509"/>
      <c r="F127" s="509"/>
      <c r="G127" s="509"/>
      <c r="H127" s="509"/>
      <c r="I127" s="509"/>
      <c r="J127" s="634">
        <v>0.2</v>
      </c>
      <c r="K127" s="1187"/>
      <c r="L127" s="1178"/>
      <c r="M127" s="636"/>
      <c r="N127" s="636"/>
      <c r="O127" s="637">
        <v>100.0</v>
      </c>
      <c r="P127" s="637">
        <v>131.21</v>
      </c>
      <c r="Q127" s="634" t="s">
        <v>2680</v>
      </c>
      <c r="R127" s="509"/>
      <c r="S127" s="1179"/>
      <c r="T127" s="821">
        <v>450.0</v>
      </c>
      <c r="U127" s="1196">
        <v>2749.97</v>
      </c>
      <c r="V127" s="936">
        <f>U127/T127</f>
        <v>6.111044444</v>
      </c>
      <c r="W127" s="634" t="s">
        <v>2766</v>
      </c>
      <c r="X127" s="569"/>
      <c r="Y127" s="1185"/>
      <c r="Z127" s="1186"/>
      <c r="AA127" s="1187"/>
      <c r="AB127" s="337"/>
      <c r="AC127" s="321"/>
      <c r="AD127" s="398">
        <f t="shared" si="15"/>
        <v>9863.6</v>
      </c>
      <c r="AE127" s="873" t="s">
        <v>1350</v>
      </c>
      <c r="AF127" s="873">
        <v>800.0</v>
      </c>
      <c r="AG127" s="321"/>
    </row>
    <row r="128">
      <c r="A128" s="322"/>
      <c r="B128" s="321"/>
      <c r="C128" s="321"/>
      <c r="D128" s="321"/>
      <c r="E128" s="321"/>
      <c r="F128" s="321"/>
      <c r="G128" s="321"/>
      <c r="H128" s="321"/>
      <c r="I128" s="321"/>
      <c r="J128" s="321"/>
      <c r="K128" s="324"/>
      <c r="L128" s="935"/>
      <c r="M128" s="365"/>
      <c r="N128" s="365"/>
      <c r="O128" s="365"/>
      <c r="P128" s="369">
        <v>9.07</v>
      </c>
      <c r="Q128" s="354" t="s">
        <v>2735</v>
      </c>
      <c r="R128" s="321"/>
      <c r="S128" s="710"/>
      <c r="T128" s="337"/>
      <c r="U128" s="941"/>
      <c r="V128" s="360"/>
      <c r="W128" s="321"/>
      <c r="X128" s="714"/>
      <c r="Y128" s="938"/>
      <c r="Z128" s="337"/>
      <c r="AA128" s="324"/>
      <c r="AB128" s="337"/>
      <c r="AC128" s="321"/>
      <c r="AD128" s="398">
        <f t="shared" si="15"/>
        <v>9863.6</v>
      </c>
      <c r="AE128" s="321"/>
      <c r="AF128" s="321"/>
      <c r="AG128" s="321"/>
    </row>
    <row r="129">
      <c r="A129" s="322"/>
      <c r="B129" s="321"/>
      <c r="C129" s="321"/>
      <c r="D129" s="321"/>
      <c r="E129" s="321"/>
      <c r="F129" s="321"/>
      <c r="G129" s="321"/>
      <c r="H129" s="321"/>
      <c r="I129" s="321"/>
      <c r="J129" s="321"/>
      <c r="K129" s="324"/>
      <c r="L129" s="935"/>
      <c r="M129" s="365"/>
      <c r="N129" s="365"/>
      <c r="O129" s="365"/>
      <c r="P129" s="637">
        <v>76.41</v>
      </c>
      <c r="Q129" s="354" t="s">
        <v>2767</v>
      </c>
      <c r="R129" s="321"/>
      <c r="S129" s="715" t="s">
        <v>1612</v>
      </c>
      <c r="T129" s="625">
        <v>400.0</v>
      </c>
      <c r="U129" s="713">
        <v>2299.99</v>
      </c>
      <c r="V129" s="360"/>
      <c r="W129" s="321"/>
      <c r="X129" s="714"/>
      <c r="Y129" s="938"/>
      <c r="Z129" s="337"/>
      <c r="AA129" s="324"/>
      <c r="AB129" s="337"/>
      <c r="AC129" s="321"/>
      <c r="AD129" s="398">
        <f t="shared" si="15"/>
        <v>9863.6</v>
      </c>
      <c r="AE129" s="321"/>
      <c r="AF129" s="321"/>
      <c r="AG129" s="321"/>
    </row>
    <row r="130">
      <c r="A130" s="1123">
        <v>41541.0</v>
      </c>
      <c r="B130" s="617" t="s">
        <v>73</v>
      </c>
      <c r="C130" s="617" t="s">
        <v>524</v>
      </c>
      <c r="D130" s="617" t="s">
        <v>1849</v>
      </c>
      <c r="E130" s="618"/>
      <c r="F130" s="618"/>
      <c r="G130" s="618"/>
      <c r="H130" s="617">
        <v>0.2</v>
      </c>
      <c r="I130" s="618"/>
      <c r="J130" s="618"/>
      <c r="K130" s="1173"/>
      <c r="L130" s="1125"/>
      <c r="M130" s="621"/>
      <c r="N130" s="621"/>
      <c r="O130" s="621"/>
      <c r="P130" s="622">
        <v>49.75</v>
      </c>
      <c r="Q130" s="618"/>
      <c r="R130" s="618"/>
      <c r="S130" s="717"/>
      <c r="T130" s="1171"/>
      <c r="U130" s="1136"/>
      <c r="V130" s="1128"/>
      <c r="W130" s="618"/>
      <c r="X130" s="1129"/>
      <c r="Y130" s="1133"/>
      <c r="Z130" s="1171"/>
      <c r="AA130" s="1173"/>
      <c r="AB130" s="337"/>
      <c r="AC130" s="321"/>
      <c r="AD130" s="398">
        <f t="shared" si="15"/>
        <v>9863.8</v>
      </c>
      <c r="AE130" s="321"/>
      <c r="AF130" s="321"/>
      <c r="AG130" s="321"/>
    </row>
    <row r="131">
      <c r="A131" s="1131"/>
      <c r="B131" s="617" t="s">
        <v>524</v>
      </c>
      <c r="C131" s="617" t="s">
        <v>731</v>
      </c>
      <c r="D131" s="617" t="s">
        <v>2166</v>
      </c>
      <c r="E131" s="618"/>
      <c r="F131" s="618"/>
      <c r="G131" s="618"/>
      <c r="H131" s="617">
        <v>2.1</v>
      </c>
      <c r="I131" s="618"/>
      <c r="J131" s="618"/>
      <c r="K131" s="1173"/>
      <c r="L131" s="1125"/>
      <c r="M131" s="621"/>
      <c r="N131" s="621"/>
      <c r="O131" s="622">
        <v>100.0</v>
      </c>
      <c r="P131" s="622">
        <v>379.36</v>
      </c>
      <c r="Q131" s="618"/>
      <c r="R131" s="618"/>
      <c r="S131" s="717"/>
      <c r="T131" s="1171"/>
      <c r="U131" s="1136"/>
      <c r="V131" s="1128"/>
      <c r="W131" s="618"/>
      <c r="X131" s="1129"/>
      <c r="Y131" s="1133"/>
      <c r="Z131" s="1171"/>
      <c r="AA131" s="1173"/>
      <c r="AB131" s="337"/>
      <c r="AC131" s="321"/>
      <c r="AD131" s="398">
        <f t="shared" si="15"/>
        <v>9865.9</v>
      </c>
      <c r="AE131" s="321"/>
      <c r="AF131" s="321"/>
      <c r="AG131" s="321"/>
    </row>
    <row r="132">
      <c r="A132" s="1123">
        <v>41542.0</v>
      </c>
      <c r="B132" s="617" t="s">
        <v>731</v>
      </c>
      <c r="C132" s="617" t="s">
        <v>524</v>
      </c>
      <c r="D132" s="618"/>
      <c r="E132" s="618"/>
      <c r="F132" s="618"/>
      <c r="G132" s="618"/>
      <c r="H132" s="617">
        <v>2.6</v>
      </c>
      <c r="I132" s="618"/>
      <c r="J132" s="618"/>
      <c r="K132" s="1173"/>
      <c r="L132" s="1125"/>
      <c r="M132" s="621"/>
      <c r="N132" s="621"/>
      <c r="O132" s="622">
        <v>1069.99</v>
      </c>
      <c r="P132" s="622">
        <v>322.17</v>
      </c>
      <c r="Q132" s="618"/>
      <c r="R132" s="618"/>
      <c r="S132" s="718" t="s">
        <v>2768</v>
      </c>
      <c r="T132" s="1126">
        <v>390.0</v>
      </c>
      <c r="U132" s="1127">
        <v>2039.7</v>
      </c>
      <c r="V132" s="1128"/>
      <c r="W132" s="618"/>
      <c r="X132" s="1129"/>
      <c r="Y132" s="1133"/>
      <c r="Z132" s="1171"/>
      <c r="AA132" s="1173"/>
      <c r="AB132" s="337"/>
      <c r="AC132" s="321"/>
      <c r="AD132" s="398">
        <f t="shared" si="15"/>
        <v>9868.5</v>
      </c>
      <c r="AE132" s="321"/>
      <c r="AF132" s="321"/>
      <c r="AG132" s="321"/>
    </row>
    <row r="133">
      <c r="A133" s="1131"/>
      <c r="B133" s="617" t="s">
        <v>524</v>
      </c>
      <c r="C133" s="617" t="s">
        <v>73</v>
      </c>
      <c r="D133" s="618"/>
      <c r="E133" s="618"/>
      <c r="F133" s="618"/>
      <c r="G133" s="618"/>
      <c r="H133" s="617">
        <v>0.2</v>
      </c>
      <c r="I133" s="618"/>
      <c r="J133" s="618"/>
      <c r="K133" s="1173"/>
      <c r="L133" s="1134">
        <v>10600.0</v>
      </c>
      <c r="M133" s="621"/>
      <c r="N133" s="622">
        <v>1500.0</v>
      </c>
      <c r="O133" s="622">
        <v>203.5</v>
      </c>
      <c r="P133" s="621"/>
      <c r="Q133" s="618"/>
      <c r="R133" s="618"/>
      <c r="S133" s="718">
        <v>14224.77</v>
      </c>
      <c r="T133" s="1171"/>
      <c r="U133" s="1136"/>
      <c r="V133" s="1128"/>
      <c r="W133" s="618"/>
      <c r="X133" s="1129"/>
      <c r="Y133" s="1133"/>
      <c r="Z133" s="1218">
        <f>L133*0.1</f>
        <v>1060</v>
      </c>
      <c r="AA133" s="1219">
        <f>L133*0.9</f>
        <v>9540</v>
      </c>
      <c r="AB133" s="625">
        <v>9200.0</v>
      </c>
      <c r="AC133" s="354">
        <v>9300.0</v>
      </c>
      <c r="AD133" s="398">
        <f t="shared" si="15"/>
        <v>9868.7</v>
      </c>
      <c r="AE133" s="321"/>
      <c r="AF133" s="321"/>
      <c r="AG133" s="321"/>
    </row>
    <row r="134">
      <c r="A134" s="795" t="s">
        <v>1835</v>
      </c>
      <c r="B134" s="1211"/>
      <c r="C134" s="1211"/>
      <c r="D134" s="1211"/>
      <c r="E134" s="1211"/>
      <c r="F134" s="1212"/>
      <c r="G134" s="1212"/>
      <c r="H134" s="1214"/>
      <c r="I134" s="1214"/>
      <c r="J134" s="1214"/>
      <c r="K134" s="1214"/>
      <c r="L134" s="1214"/>
      <c r="M134" s="1214"/>
      <c r="N134" s="365"/>
      <c r="O134" s="365"/>
      <c r="P134" s="365"/>
      <c r="Q134" s="321"/>
      <c r="R134" s="321"/>
      <c r="S134" s="710"/>
      <c r="T134" s="337"/>
      <c r="U134" s="941"/>
      <c r="V134" s="360"/>
      <c r="W134" s="321"/>
      <c r="X134" s="714"/>
      <c r="Y134" s="938"/>
      <c r="Z134" s="337"/>
      <c r="AA134" s="324"/>
      <c r="AB134" s="337"/>
      <c r="AC134" s="321"/>
      <c r="AD134" s="398">
        <f t="shared" si="15"/>
        <v>9868.7</v>
      </c>
      <c r="AE134" s="321"/>
      <c r="AF134" s="321"/>
      <c r="AG134" s="321"/>
    </row>
    <row r="135">
      <c r="A135" s="372">
        <v>41563.0</v>
      </c>
      <c r="B135" s="373" t="s">
        <v>73</v>
      </c>
      <c r="C135" s="373" t="s">
        <v>524</v>
      </c>
      <c r="D135" s="373" t="s">
        <v>1849</v>
      </c>
      <c r="H135" s="373">
        <v>0.3</v>
      </c>
      <c r="K135" s="569"/>
      <c r="L135" s="640"/>
      <c r="P135" s="636"/>
      <c r="S135" s="569"/>
      <c r="T135" s="641">
        <v>400.0</v>
      </c>
      <c r="U135" s="373">
        <v>2315.99</v>
      </c>
      <c r="X135" s="569"/>
      <c r="Y135" s="1222"/>
      <c r="Z135" s="640"/>
      <c r="AA135" s="569"/>
      <c r="AB135" s="640"/>
      <c r="AD135" s="398">
        <f t="shared" si="15"/>
        <v>9869</v>
      </c>
      <c r="AE135" s="873" t="s">
        <v>1350</v>
      </c>
      <c r="AF135" s="873">
        <v>400.0</v>
      </c>
    </row>
    <row r="136">
      <c r="B136" s="373" t="s">
        <v>524</v>
      </c>
      <c r="C136" s="373" t="s">
        <v>561</v>
      </c>
      <c r="D136" s="373" t="s">
        <v>2166</v>
      </c>
      <c r="H136" s="373">
        <v>0.6</v>
      </c>
      <c r="K136" s="569"/>
      <c r="L136" s="640"/>
      <c r="P136" s="636"/>
      <c r="R136" s="373" t="s">
        <v>2769</v>
      </c>
      <c r="S136" s="1223" t="s">
        <v>2770</v>
      </c>
      <c r="T136" s="640"/>
      <c r="X136" s="569"/>
      <c r="Y136" s="1222"/>
      <c r="Z136" s="640"/>
      <c r="AA136" s="569"/>
      <c r="AB136" s="640"/>
      <c r="AD136" s="398">
        <f t="shared" si="15"/>
        <v>9869.6</v>
      </c>
      <c r="AE136" s="815" t="s">
        <v>1850</v>
      </c>
      <c r="AF136" s="815">
        <v>400.0</v>
      </c>
    </row>
    <row r="137">
      <c r="B137" s="373" t="s">
        <v>561</v>
      </c>
      <c r="C137" s="373" t="s">
        <v>524</v>
      </c>
      <c r="H137" s="373">
        <v>0.5</v>
      </c>
      <c r="K137" s="569"/>
      <c r="L137" s="641" t="s">
        <v>1612</v>
      </c>
      <c r="N137" s="373">
        <v>1250.0</v>
      </c>
      <c r="O137" s="373">
        <v>100.0</v>
      </c>
      <c r="P137" s="637">
        <v>28.0</v>
      </c>
      <c r="S137" s="1224" t="s">
        <v>1612</v>
      </c>
      <c r="T137" s="640"/>
      <c r="X137" s="569"/>
      <c r="Y137" s="1222"/>
      <c r="Z137" s="640"/>
      <c r="AA137" s="569"/>
      <c r="AB137" s="641">
        <v>9203.0</v>
      </c>
      <c r="AC137" s="373">
        <v>9303.0</v>
      </c>
      <c r="AD137" s="398">
        <f t="shared" si="15"/>
        <v>9870.1</v>
      </c>
    </row>
    <row r="138">
      <c r="A138" s="1123">
        <v>41567.0</v>
      </c>
      <c r="B138" s="617" t="s">
        <v>524</v>
      </c>
      <c r="C138" s="617" t="s">
        <v>669</v>
      </c>
      <c r="D138" s="630" t="s">
        <v>1849</v>
      </c>
      <c r="E138" s="618"/>
      <c r="F138" s="618"/>
      <c r="G138" s="618"/>
      <c r="H138" s="617">
        <v>1.0</v>
      </c>
      <c r="I138" s="618"/>
      <c r="J138" s="618"/>
      <c r="K138" s="1173"/>
      <c r="L138" s="1125"/>
      <c r="M138" s="621"/>
      <c r="N138" s="621"/>
      <c r="O138" s="621"/>
      <c r="P138" s="622">
        <v>19.33</v>
      </c>
      <c r="Q138" s="618"/>
      <c r="R138" s="618"/>
      <c r="S138" s="717"/>
      <c r="T138" s="1126">
        <v>500.0</v>
      </c>
      <c r="U138" s="1127">
        <v>2831.62</v>
      </c>
      <c r="V138" s="1128"/>
      <c r="W138" s="618"/>
      <c r="X138" s="1129"/>
      <c r="Y138" s="1133"/>
      <c r="Z138" s="1171"/>
      <c r="AA138" s="1173"/>
      <c r="AB138" s="337"/>
      <c r="AC138" s="321"/>
      <c r="AD138" s="398">
        <f t="shared" si="15"/>
        <v>9871.1</v>
      </c>
      <c r="AE138" s="873" t="s">
        <v>1350</v>
      </c>
      <c r="AF138" s="873">
        <v>400.0</v>
      </c>
      <c r="AG138" s="321"/>
    </row>
    <row r="139">
      <c r="A139" s="1131"/>
      <c r="B139" s="617" t="s">
        <v>669</v>
      </c>
      <c r="C139" s="617" t="s">
        <v>524</v>
      </c>
      <c r="D139" s="631"/>
      <c r="E139" s="618"/>
      <c r="F139" s="618"/>
      <c r="G139" s="618"/>
      <c r="H139" s="617">
        <v>1.4</v>
      </c>
      <c r="I139" s="618"/>
      <c r="J139" s="618"/>
      <c r="K139" s="1173"/>
      <c r="L139" s="1134" t="s">
        <v>1612</v>
      </c>
      <c r="M139" s="621"/>
      <c r="N139" s="621"/>
      <c r="O139" s="622">
        <v>594.47</v>
      </c>
      <c r="P139" s="630">
        <v>15.12</v>
      </c>
      <c r="Q139" s="618"/>
      <c r="R139" s="618"/>
      <c r="S139" s="718" t="s">
        <v>1612</v>
      </c>
      <c r="T139" s="1171"/>
      <c r="U139" s="1136"/>
      <c r="V139" s="1128"/>
      <c r="W139" s="618"/>
      <c r="X139" s="1129"/>
      <c r="Y139" s="1133"/>
      <c r="Z139" s="1171"/>
      <c r="AA139" s="1173"/>
      <c r="AB139" s="625">
        <v>9205.0</v>
      </c>
      <c r="AC139" s="354">
        <v>9305.0</v>
      </c>
      <c r="AD139" s="398">
        <f t="shared" si="15"/>
        <v>9872.5</v>
      </c>
      <c r="AE139" s="815" t="s">
        <v>1850</v>
      </c>
      <c r="AF139" s="815">
        <v>400.0</v>
      </c>
      <c r="AG139" s="321"/>
    </row>
    <row r="140">
      <c r="A140" s="795" t="s">
        <v>1858</v>
      </c>
      <c r="B140" s="1211"/>
      <c r="C140" s="1211"/>
      <c r="D140" s="1211"/>
      <c r="E140" s="1211"/>
      <c r="F140" s="1212"/>
      <c r="G140" s="1212"/>
      <c r="H140" s="1214"/>
      <c r="I140" s="1214"/>
      <c r="J140" s="1214"/>
      <c r="K140" s="1214"/>
      <c r="L140" s="1214"/>
      <c r="M140" s="1214"/>
      <c r="N140" s="365"/>
      <c r="O140" s="365"/>
      <c r="P140" s="369">
        <v>12.0</v>
      </c>
      <c r="Q140" s="354" t="s">
        <v>2771</v>
      </c>
      <c r="R140" s="321"/>
      <c r="S140" s="710"/>
      <c r="T140" s="337"/>
      <c r="U140" s="941"/>
      <c r="V140" s="360"/>
      <c r="W140" s="321"/>
      <c r="X140" s="714"/>
      <c r="Y140" s="938"/>
      <c r="Z140" s="337"/>
      <c r="AA140" s="324"/>
      <c r="AB140" s="337"/>
      <c r="AC140" s="321"/>
      <c r="AD140" s="398">
        <f t="shared" si="15"/>
        <v>9872.5</v>
      </c>
      <c r="AE140" s="321"/>
      <c r="AF140" s="321"/>
      <c r="AG140" s="321"/>
    </row>
    <row r="141">
      <c r="A141" s="934">
        <v>41582.0</v>
      </c>
      <c r="B141" s="354" t="s">
        <v>524</v>
      </c>
      <c r="C141" s="354" t="s">
        <v>669</v>
      </c>
      <c r="D141" s="354" t="s">
        <v>1849</v>
      </c>
      <c r="E141" s="321"/>
      <c r="F141" s="321"/>
      <c r="G141" s="321"/>
      <c r="H141" s="354">
        <v>1.3</v>
      </c>
      <c r="I141" s="321"/>
      <c r="J141" s="321"/>
      <c r="K141" s="324"/>
      <c r="L141" s="935"/>
      <c r="M141" s="365"/>
      <c r="N141" s="365"/>
      <c r="O141" s="365"/>
      <c r="P141" s="373">
        <v>47.52</v>
      </c>
      <c r="Q141" s="354" t="s">
        <v>2691</v>
      </c>
      <c r="R141" s="321"/>
      <c r="S141" s="710"/>
      <c r="T141" s="337"/>
      <c r="U141" s="713" t="s">
        <v>2772</v>
      </c>
      <c r="V141" s="360"/>
      <c r="W141" s="321"/>
      <c r="X141" s="714"/>
      <c r="Y141" s="938"/>
      <c r="Z141" s="337"/>
      <c r="AA141" s="324"/>
      <c r="AB141" s="337"/>
      <c r="AC141" s="321"/>
      <c r="AD141" s="398">
        <f t="shared" si="15"/>
        <v>9873.8</v>
      </c>
      <c r="AE141" s="873" t="s">
        <v>1350</v>
      </c>
      <c r="AF141" s="873">
        <v>800.0</v>
      </c>
      <c r="AG141" s="321"/>
    </row>
    <row r="142">
      <c r="A142" s="934">
        <v>41583.0</v>
      </c>
      <c r="B142" s="354" t="s">
        <v>669</v>
      </c>
      <c r="C142" s="354" t="s">
        <v>524</v>
      </c>
      <c r="D142" s="354" t="s">
        <v>2773</v>
      </c>
      <c r="E142" s="321"/>
      <c r="F142" s="321"/>
      <c r="G142" s="321"/>
      <c r="H142" s="354">
        <v>1.3</v>
      </c>
      <c r="I142" s="321"/>
      <c r="J142" s="321"/>
      <c r="K142" s="324"/>
      <c r="L142" s="939" t="s">
        <v>2774</v>
      </c>
      <c r="M142" s="365"/>
      <c r="N142" s="365"/>
      <c r="O142" s="369">
        <v>759.47</v>
      </c>
      <c r="P142" s="369">
        <v>447.52</v>
      </c>
      <c r="Q142" s="354" t="s">
        <v>2775</v>
      </c>
      <c r="R142" s="321"/>
      <c r="S142" s="715" t="s">
        <v>2774</v>
      </c>
      <c r="T142" s="625">
        <v>500.0</v>
      </c>
      <c r="U142" s="713">
        <v>2804.94</v>
      </c>
      <c r="V142" s="360"/>
      <c r="W142" s="321"/>
      <c r="X142" s="714"/>
      <c r="Y142" s="938"/>
      <c r="Z142" s="337"/>
      <c r="AA142" s="324"/>
      <c r="AB142" s="337"/>
      <c r="AC142" s="321"/>
      <c r="AD142" s="398">
        <f t="shared" si="15"/>
        <v>9875.1</v>
      </c>
      <c r="AE142" s="815" t="s">
        <v>1850</v>
      </c>
      <c r="AF142" s="815">
        <v>800.0</v>
      </c>
      <c r="AG142" s="321"/>
    </row>
    <row r="143">
      <c r="A143" s="1123">
        <v>41590.0</v>
      </c>
      <c r="B143" s="617" t="s">
        <v>524</v>
      </c>
      <c r="C143" s="617" t="s">
        <v>669</v>
      </c>
      <c r="D143" s="617" t="s">
        <v>2718</v>
      </c>
      <c r="E143" s="618"/>
      <c r="F143" s="618"/>
      <c r="G143" s="618"/>
      <c r="H143" s="617">
        <v>1.2</v>
      </c>
      <c r="I143" s="618"/>
      <c r="J143" s="618"/>
      <c r="K143" s="1173"/>
      <c r="L143" s="1125"/>
      <c r="M143" s="621"/>
      <c r="N143" s="621"/>
      <c r="O143" s="621"/>
      <c r="P143" s="622">
        <v>39.94</v>
      </c>
      <c r="Q143" s="618"/>
      <c r="R143" s="618"/>
      <c r="S143" s="718" t="s">
        <v>2776</v>
      </c>
      <c r="T143" s="1126">
        <v>100.0</v>
      </c>
      <c r="U143" s="1127">
        <v>760.82</v>
      </c>
      <c r="V143" s="1128"/>
      <c r="W143" s="618"/>
      <c r="X143" s="1129"/>
      <c r="Y143" s="1133"/>
      <c r="Z143" s="1171"/>
      <c r="AA143" s="1173"/>
      <c r="AB143" s="337"/>
      <c r="AC143" s="321"/>
      <c r="AD143" s="398">
        <f t="shared" si="15"/>
        <v>9876.3</v>
      </c>
      <c r="AE143" s="354" t="s">
        <v>1225</v>
      </c>
      <c r="AF143" s="354" t="s">
        <v>526</v>
      </c>
      <c r="AG143" s="321"/>
    </row>
    <row r="144">
      <c r="A144" s="1131"/>
      <c r="B144" s="617" t="s">
        <v>669</v>
      </c>
      <c r="C144" s="617" t="s">
        <v>524</v>
      </c>
      <c r="D144" s="617" t="s">
        <v>2777</v>
      </c>
      <c r="E144" s="618"/>
      <c r="F144" s="618"/>
      <c r="G144" s="618"/>
      <c r="H144" s="617">
        <v>1.8</v>
      </c>
      <c r="I144" s="618"/>
      <c r="J144" s="618"/>
      <c r="K144" s="1173"/>
      <c r="L144" s="1134">
        <v>6400.0</v>
      </c>
      <c r="M144" s="621"/>
      <c r="N144" s="622">
        <v>1250.0</v>
      </c>
      <c r="O144" s="622">
        <v>594.47</v>
      </c>
      <c r="P144" s="621"/>
      <c r="Q144" s="618"/>
      <c r="R144" s="618"/>
      <c r="S144" s="718">
        <v>8284.41</v>
      </c>
      <c r="T144" s="1126">
        <v>540.0</v>
      </c>
      <c r="U144" s="1127">
        <v>3029.33</v>
      </c>
      <c r="V144" s="1128"/>
      <c r="W144" s="618"/>
      <c r="X144" s="1129"/>
      <c r="Y144" s="1133"/>
      <c r="Z144" s="1218">
        <f>L144*0.1</f>
        <v>640</v>
      </c>
      <c r="AA144" s="1219">
        <f>L144*0.9</f>
        <v>5760</v>
      </c>
      <c r="AB144" s="337"/>
      <c r="AC144" s="321"/>
      <c r="AD144" s="398">
        <f t="shared" si="15"/>
        <v>9878.1</v>
      </c>
      <c r="AE144" s="354" t="s">
        <v>1850</v>
      </c>
      <c r="AF144" s="354" t="s">
        <v>526</v>
      </c>
      <c r="AG144" s="321"/>
    </row>
    <row r="145">
      <c r="A145" s="934">
        <v>41599.0</v>
      </c>
      <c r="B145" s="354" t="s">
        <v>524</v>
      </c>
      <c r="C145" s="354" t="s">
        <v>561</v>
      </c>
      <c r="D145" s="354" t="s">
        <v>1849</v>
      </c>
      <c r="E145" s="321"/>
      <c r="F145" s="321"/>
      <c r="G145" s="321"/>
      <c r="H145" s="354">
        <v>0.7</v>
      </c>
      <c r="I145" s="321"/>
      <c r="J145" s="321"/>
      <c r="K145" s="324"/>
      <c r="L145" s="935"/>
      <c r="M145" s="365"/>
      <c r="N145" s="365"/>
      <c r="O145" s="365"/>
      <c r="P145" s="369">
        <v>6.0</v>
      </c>
      <c r="Q145" s="321"/>
      <c r="R145" s="321"/>
      <c r="S145" s="715" t="s">
        <v>2778</v>
      </c>
      <c r="T145" s="625">
        <v>350.0</v>
      </c>
      <c r="U145" s="713">
        <v>2135.32</v>
      </c>
      <c r="V145" s="360"/>
      <c r="W145" s="321"/>
      <c r="X145" s="714"/>
      <c r="Y145" s="938"/>
      <c r="Z145" s="337"/>
      <c r="AA145" s="324"/>
      <c r="AB145" s="337"/>
      <c r="AC145" s="321"/>
      <c r="AD145" s="398">
        <f t="shared" si="15"/>
        <v>9878.8</v>
      </c>
      <c r="AE145" s="354" t="s">
        <v>1350</v>
      </c>
      <c r="AF145" s="354" t="s">
        <v>526</v>
      </c>
      <c r="AG145" s="321"/>
    </row>
    <row r="146">
      <c r="A146" s="322"/>
      <c r="B146" s="354" t="s">
        <v>561</v>
      </c>
      <c r="C146" s="354" t="s">
        <v>524</v>
      </c>
      <c r="D146" s="354" t="s">
        <v>2779</v>
      </c>
      <c r="E146" s="321"/>
      <c r="F146" s="321"/>
      <c r="G146" s="321"/>
      <c r="H146" s="354">
        <v>0.4</v>
      </c>
      <c r="I146" s="321"/>
      <c r="J146" s="321"/>
      <c r="K146" s="324"/>
      <c r="L146" s="939">
        <v>2600.0</v>
      </c>
      <c r="M146" s="365"/>
      <c r="N146" s="369">
        <v>1250.0</v>
      </c>
      <c r="O146" s="369">
        <v>75.0</v>
      </c>
      <c r="P146" s="369">
        <v>28.49</v>
      </c>
      <c r="Q146" s="321"/>
      <c r="R146" s="321"/>
      <c r="S146" s="715">
        <v>3959.49</v>
      </c>
      <c r="T146" s="337"/>
      <c r="U146" s="941"/>
      <c r="V146" s="360"/>
      <c r="W146" s="321"/>
      <c r="X146" s="714"/>
      <c r="Y146" s="938"/>
      <c r="Z146" s="1225">
        <f>L146*0.1</f>
        <v>260</v>
      </c>
      <c r="AA146" s="1226">
        <f>L146*0.9</f>
        <v>2340</v>
      </c>
      <c r="AB146" s="337"/>
      <c r="AC146" s="321"/>
      <c r="AD146" s="398">
        <f t="shared" si="15"/>
        <v>9879.2</v>
      </c>
      <c r="AE146" s="354" t="s">
        <v>1850</v>
      </c>
      <c r="AF146" s="354" t="s">
        <v>526</v>
      </c>
      <c r="AG146" s="321"/>
    </row>
    <row r="147">
      <c r="A147" s="1123">
        <v>41603.0</v>
      </c>
      <c r="B147" s="617" t="s">
        <v>524</v>
      </c>
      <c r="C147" s="617" t="s">
        <v>751</v>
      </c>
      <c r="D147" s="617" t="s">
        <v>1849</v>
      </c>
      <c r="E147" s="618"/>
      <c r="F147" s="618"/>
      <c r="G147" s="618"/>
      <c r="H147" s="617">
        <v>1.7</v>
      </c>
      <c r="I147" s="618"/>
      <c r="J147" s="618"/>
      <c r="K147" s="1173"/>
      <c r="L147" s="1125"/>
      <c r="M147" s="621"/>
      <c r="N147" s="621"/>
      <c r="O147" s="621"/>
      <c r="P147" s="622">
        <v>6.0</v>
      </c>
      <c r="Q147" s="617" t="s">
        <v>2780</v>
      </c>
      <c r="R147" s="618"/>
      <c r="S147" s="717"/>
      <c r="T147" s="1126">
        <v>553.0</v>
      </c>
      <c r="U147" s="1127">
        <v>3078.65</v>
      </c>
      <c r="V147" s="1128"/>
      <c r="W147" s="618"/>
      <c r="X147" s="1129"/>
      <c r="Y147" s="1133"/>
      <c r="Z147" s="1171"/>
      <c r="AA147" s="1173"/>
      <c r="AB147" s="337"/>
      <c r="AC147" s="321"/>
      <c r="AD147" s="398">
        <f t="shared" si="15"/>
        <v>9880.9</v>
      </c>
      <c r="AE147" s="873" t="s">
        <v>1350</v>
      </c>
      <c r="AF147" s="873">
        <v>400.0</v>
      </c>
      <c r="AG147" s="321"/>
    </row>
    <row r="148">
      <c r="A148" s="1131"/>
      <c r="B148" s="617" t="s">
        <v>751</v>
      </c>
      <c r="C148" s="617" t="s">
        <v>524</v>
      </c>
      <c r="D148" s="618"/>
      <c r="E148" s="618"/>
      <c r="F148" s="618"/>
      <c r="G148" s="618"/>
      <c r="H148" s="617">
        <v>1.9</v>
      </c>
      <c r="I148" s="618"/>
      <c r="J148" s="618"/>
      <c r="K148" s="1173"/>
      <c r="L148" s="1134" t="s">
        <v>2774</v>
      </c>
      <c r="M148" s="621"/>
      <c r="N148" s="621"/>
      <c r="O148" s="622">
        <v>50.0</v>
      </c>
      <c r="P148" s="622">
        <v>39.55</v>
      </c>
      <c r="Q148" s="617" t="s">
        <v>2680</v>
      </c>
      <c r="R148" s="618"/>
      <c r="S148" s="718" t="s">
        <v>2774</v>
      </c>
      <c r="T148" s="1126">
        <v>75.0</v>
      </c>
      <c r="U148" s="1127">
        <v>450.0</v>
      </c>
      <c r="V148" s="1128"/>
      <c r="W148" s="618"/>
      <c r="X148" s="1129"/>
      <c r="Y148" s="1133"/>
      <c r="Z148" s="1171"/>
      <c r="AA148" s="1173"/>
      <c r="AB148" s="337"/>
      <c r="AC148" s="321"/>
      <c r="AD148" s="398">
        <f t="shared" si="15"/>
        <v>9882.8</v>
      </c>
      <c r="AE148" s="815" t="s">
        <v>1850</v>
      </c>
      <c r="AF148" s="815">
        <v>400.0</v>
      </c>
      <c r="AG148" s="321"/>
    </row>
    <row r="149">
      <c r="A149" s="795" t="s">
        <v>1891</v>
      </c>
      <c r="B149" s="1211"/>
      <c r="C149" s="1211"/>
      <c r="D149" s="1211"/>
      <c r="E149" s="1211"/>
      <c r="F149" s="1212"/>
      <c r="G149" s="1212"/>
      <c r="H149" s="1214"/>
      <c r="I149" s="1214"/>
      <c r="J149" s="1214"/>
      <c r="K149" s="1214"/>
      <c r="L149" s="1214"/>
      <c r="M149" s="1214"/>
      <c r="N149" s="365"/>
      <c r="O149" s="365"/>
      <c r="P149" s="369">
        <v>12.0</v>
      </c>
      <c r="Q149" s="354" t="s">
        <v>2771</v>
      </c>
      <c r="R149" s="321"/>
      <c r="S149" s="710"/>
      <c r="T149" s="625">
        <v>540.0</v>
      </c>
      <c r="U149" s="713">
        <v>3207.37</v>
      </c>
      <c r="V149" s="360"/>
      <c r="W149" s="321"/>
      <c r="X149" s="714"/>
      <c r="Y149" s="938"/>
      <c r="Z149" s="337"/>
      <c r="AA149" s="324"/>
      <c r="AB149" s="337"/>
      <c r="AC149" s="321"/>
      <c r="AD149" s="398">
        <f t="shared" si="15"/>
        <v>9882.8</v>
      </c>
      <c r="AE149" s="321"/>
      <c r="AF149" s="321"/>
      <c r="AG149" s="321"/>
    </row>
    <row r="150">
      <c r="A150" s="934">
        <v>41618.0</v>
      </c>
      <c r="B150" s="354" t="s">
        <v>524</v>
      </c>
      <c r="C150" s="354" t="s">
        <v>2781</v>
      </c>
      <c r="D150" s="321"/>
      <c r="E150" s="321"/>
      <c r="F150" s="321"/>
      <c r="G150" s="321"/>
      <c r="H150" s="354">
        <v>1.7</v>
      </c>
      <c r="I150" s="321"/>
      <c r="J150" s="321"/>
      <c r="K150" s="324"/>
      <c r="L150" s="935"/>
      <c r="M150" s="365"/>
      <c r="N150" s="1195" t="s">
        <v>2782</v>
      </c>
      <c r="O150" s="1195">
        <v>104.89</v>
      </c>
      <c r="P150" s="369">
        <v>368.88</v>
      </c>
      <c r="Q150" s="354" t="s">
        <v>2736</v>
      </c>
      <c r="R150" s="321"/>
      <c r="S150" s="715" t="s">
        <v>2783</v>
      </c>
      <c r="T150" s="625">
        <v>150.0</v>
      </c>
      <c r="U150" s="1196">
        <v>975.18</v>
      </c>
      <c r="V150" s="1227" t="s">
        <v>2784</v>
      </c>
      <c r="W150" s="321"/>
      <c r="X150" s="714"/>
      <c r="Y150" s="938"/>
      <c r="Z150" s="337"/>
      <c r="AA150" s="324"/>
      <c r="AB150" s="337"/>
      <c r="AC150" s="321"/>
      <c r="AD150" s="398">
        <f t="shared" si="15"/>
        <v>9884.5</v>
      </c>
      <c r="AE150" s="354" t="s">
        <v>1350</v>
      </c>
      <c r="AF150" s="354" t="s">
        <v>2670</v>
      </c>
      <c r="AG150" s="321"/>
    </row>
    <row r="151">
      <c r="A151" s="322"/>
      <c r="B151" s="354" t="s">
        <v>2781</v>
      </c>
      <c r="C151" s="354" t="s">
        <v>524</v>
      </c>
      <c r="D151" s="321"/>
      <c r="E151" s="321"/>
      <c r="F151" s="321"/>
      <c r="G151" s="321"/>
      <c r="H151" s="354">
        <v>1.6</v>
      </c>
      <c r="I151" s="321"/>
      <c r="J151" s="321"/>
      <c r="K151" s="324"/>
      <c r="L151" s="939">
        <v>10500.0</v>
      </c>
      <c r="M151" s="369">
        <v>150.0</v>
      </c>
      <c r="N151" s="369">
        <v>1500.0</v>
      </c>
      <c r="O151" s="369">
        <v>458.88</v>
      </c>
      <c r="P151" s="369">
        <v>70.42</v>
      </c>
      <c r="Q151" s="354" t="s">
        <v>2785</v>
      </c>
      <c r="R151" s="321"/>
      <c r="S151" s="715">
        <v>13048.18</v>
      </c>
      <c r="T151" s="337"/>
      <c r="U151" s="941"/>
      <c r="V151" s="360"/>
      <c r="W151" s="321"/>
      <c r="X151" s="714"/>
      <c r="Y151" s="938"/>
      <c r="Z151" s="1225">
        <f>L151*0.1</f>
        <v>1050</v>
      </c>
      <c r="AA151" s="1226">
        <f>L151*0.9</f>
        <v>9450</v>
      </c>
      <c r="AB151" s="337"/>
      <c r="AC151" s="321"/>
      <c r="AD151" s="398">
        <f t="shared" si="15"/>
        <v>9886.1</v>
      </c>
      <c r="AE151" s="354" t="s">
        <v>1850</v>
      </c>
      <c r="AF151" s="354" t="s">
        <v>2670</v>
      </c>
      <c r="AG151" s="321"/>
    </row>
    <row r="152">
      <c r="A152" s="1123">
        <v>41628.0</v>
      </c>
      <c r="B152" s="617" t="s">
        <v>524</v>
      </c>
      <c r="C152" s="617" t="s">
        <v>669</v>
      </c>
      <c r="D152" s="617" t="s">
        <v>2786</v>
      </c>
      <c r="E152" s="618"/>
      <c r="F152" s="618"/>
      <c r="G152" s="618"/>
      <c r="H152" s="617">
        <v>1.2</v>
      </c>
      <c r="I152" s="618"/>
      <c r="J152" s="618"/>
      <c r="K152" s="1173"/>
      <c r="L152" s="1125"/>
      <c r="M152" s="621"/>
      <c r="N152" s="621"/>
      <c r="O152" s="621"/>
      <c r="P152" s="622">
        <v>34.02</v>
      </c>
      <c r="Q152" s="618"/>
      <c r="R152" s="618"/>
      <c r="S152" s="1228" t="s">
        <v>2787</v>
      </c>
      <c r="T152" s="1126">
        <v>500.0</v>
      </c>
      <c r="U152" s="1127">
        <v>2927.08</v>
      </c>
      <c r="V152" s="1128"/>
      <c r="W152" s="618"/>
      <c r="X152" s="1129"/>
      <c r="Y152" s="1133"/>
      <c r="Z152" s="1171"/>
      <c r="AA152" s="1173"/>
      <c r="AB152" s="337"/>
      <c r="AC152" s="321"/>
      <c r="AD152" s="398">
        <f t="shared" si="15"/>
        <v>9887.3</v>
      </c>
      <c r="AE152" s="321"/>
      <c r="AF152" s="321"/>
      <c r="AG152" s="321"/>
    </row>
    <row r="153">
      <c r="A153" s="1131"/>
      <c r="B153" s="617" t="s">
        <v>669</v>
      </c>
      <c r="C153" s="617" t="s">
        <v>524</v>
      </c>
      <c r="D153" s="617" t="s">
        <v>736</v>
      </c>
      <c r="E153" s="618"/>
      <c r="F153" s="618"/>
      <c r="G153" s="618"/>
      <c r="H153" s="617">
        <v>1.4</v>
      </c>
      <c r="I153" s="618"/>
      <c r="J153" s="618"/>
      <c r="K153" s="1173"/>
      <c r="L153" s="1134">
        <v>8400.0</v>
      </c>
      <c r="M153" s="621"/>
      <c r="N153" s="622">
        <v>1250.0</v>
      </c>
      <c r="O153" s="622">
        <v>539.47</v>
      </c>
      <c r="P153" s="622">
        <v>6.0</v>
      </c>
      <c r="Q153" s="618"/>
      <c r="R153" s="618"/>
      <c r="S153" s="1228">
        <v>10229.49</v>
      </c>
      <c r="T153" s="1171"/>
      <c r="U153" s="1136"/>
      <c r="V153" s="1128"/>
      <c r="W153" s="618"/>
      <c r="X153" s="1129"/>
      <c r="Y153" s="1133"/>
      <c r="Z153" s="1218">
        <f>L153*0.1</f>
        <v>840</v>
      </c>
      <c r="AA153" s="1219">
        <f>L153*0.9</f>
        <v>7560</v>
      </c>
      <c r="AB153" s="337"/>
      <c r="AC153" s="321"/>
      <c r="AD153" s="398">
        <f t="shared" si="15"/>
        <v>9888.7</v>
      </c>
      <c r="AE153" s="321"/>
      <c r="AF153" s="321"/>
      <c r="AG153" s="321"/>
    </row>
    <row r="154">
      <c r="A154" s="934">
        <v>41629.0</v>
      </c>
      <c r="B154" s="354" t="s">
        <v>524</v>
      </c>
      <c r="C154" s="354" t="s">
        <v>571</v>
      </c>
      <c r="D154" s="354" t="s">
        <v>2788</v>
      </c>
      <c r="E154" s="321"/>
      <c r="F154" s="321"/>
      <c r="G154" s="321"/>
      <c r="H154" s="354">
        <v>1.7</v>
      </c>
      <c r="I154" s="321"/>
      <c r="J154" s="321"/>
      <c r="K154" s="324"/>
      <c r="L154" s="935"/>
      <c r="M154" s="365"/>
      <c r="N154" s="365"/>
      <c r="O154" s="369">
        <v>324.12</v>
      </c>
      <c r="P154" s="369" t="s">
        <v>2689</v>
      </c>
      <c r="Q154" s="354">
        <v>19.79</v>
      </c>
      <c r="R154" s="354" t="s">
        <v>2789</v>
      </c>
      <c r="S154" s="710"/>
      <c r="T154" s="625">
        <v>300.0</v>
      </c>
      <c r="U154" s="713">
        <v>1772.26</v>
      </c>
      <c r="V154" s="360"/>
      <c r="W154" s="321"/>
      <c r="X154" s="714"/>
      <c r="Y154" s="938"/>
      <c r="Z154" s="337"/>
      <c r="AA154" s="324"/>
      <c r="AB154" s="337"/>
      <c r="AC154" s="321"/>
      <c r="AD154" s="398">
        <f t="shared" si="15"/>
        <v>9890.4</v>
      </c>
      <c r="AE154" s="873" t="s">
        <v>1350</v>
      </c>
      <c r="AF154" s="873">
        <v>1200.0</v>
      </c>
      <c r="AG154" s="321"/>
    </row>
    <row r="155">
      <c r="A155" s="934">
        <v>41631.0</v>
      </c>
      <c r="B155" s="354" t="s">
        <v>571</v>
      </c>
      <c r="C155" s="354" t="s">
        <v>524</v>
      </c>
      <c r="D155" s="321"/>
      <c r="E155" s="321"/>
      <c r="F155" s="321"/>
      <c r="G155" s="321"/>
      <c r="H155" s="354">
        <v>1.6</v>
      </c>
      <c r="I155" s="321"/>
      <c r="J155" s="321"/>
      <c r="K155" s="324"/>
      <c r="L155" s="939" t="s">
        <v>2774</v>
      </c>
      <c r="M155" s="365"/>
      <c r="N155" s="365"/>
      <c r="O155" s="369">
        <v>179.68</v>
      </c>
      <c r="P155" s="369" t="s">
        <v>2691</v>
      </c>
      <c r="Q155" s="354">
        <v>3.88</v>
      </c>
      <c r="R155" s="354" t="s">
        <v>2790</v>
      </c>
      <c r="S155" s="710"/>
      <c r="T155" s="625">
        <v>400.0</v>
      </c>
      <c r="V155" s="360"/>
      <c r="W155" s="321"/>
      <c r="X155" s="714"/>
      <c r="Y155" s="938"/>
      <c r="Z155" s="337"/>
      <c r="AA155" s="324"/>
      <c r="AB155" s="625">
        <v>9219.0</v>
      </c>
      <c r="AC155" s="354">
        <v>9319.0</v>
      </c>
      <c r="AD155" s="398">
        <f t="shared" si="15"/>
        <v>9892</v>
      </c>
      <c r="AE155" s="815" t="s">
        <v>1850</v>
      </c>
      <c r="AF155" s="815">
        <v>1200.0</v>
      </c>
      <c r="AG155" s="321"/>
    </row>
    <row r="156">
      <c r="A156" s="322"/>
      <c r="B156" s="321"/>
      <c r="C156" s="321"/>
      <c r="D156" s="321"/>
      <c r="E156" s="321"/>
      <c r="F156" s="321"/>
      <c r="G156" s="366">
        <f t="shared" ref="G156:K156" si="16">SUM(G5:G155)</f>
        <v>11.2</v>
      </c>
      <c r="H156" s="366">
        <f t="shared" si="16"/>
        <v>94.1</v>
      </c>
      <c r="I156" s="366">
        <f t="shared" si="16"/>
        <v>0</v>
      </c>
      <c r="J156" s="366">
        <f t="shared" si="16"/>
        <v>36.6</v>
      </c>
      <c r="K156" s="1201">
        <f t="shared" si="16"/>
        <v>3.7</v>
      </c>
      <c r="L156" s="935"/>
      <c r="M156" s="365"/>
      <c r="N156" s="365"/>
      <c r="O156" s="369">
        <v>226.88</v>
      </c>
      <c r="P156" s="369" t="s">
        <v>2791</v>
      </c>
      <c r="Q156" s="354">
        <v>9.0</v>
      </c>
      <c r="R156" s="354" t="s">
        <v>2771</v>
      </c>
      <c r="S156" s="710"/>
      <c r="T156" s="337"/>
      <c r="U156" s="713">
        <v>2056.0</v>
      </c>
      <c r="V156" s="360"/>
      <c r="W156" s="321"/>
      <c r="X156" s="714"/>
      <c r="Y156" s="938"/>
      <c r="Z156" s="337"/>
      <c r="AA156" s="324"/>
      <c r="AB156" s="337"/>
      <c r="AC156" s="321"/>
      <c r="AD156" s="398"/>
      <c r="AE156" s="321"/>
      <c r="AF156" s="321"/>
      <c r="AG156" s="321"/>
    </row>
    <row r="157">
      <c r="A157" s="1229">
        <v>41640.0</v>
      </c>
      <c r="B157" s="1211"/>
      <c r="C157" s="1211"/>
      <c r="D157" s="1211"/>
      <c r="E157" s="1211"/>
      <c r="F157" s="1212"/>
      <c r="G157" s="1212"/>
      <c r="H157" s="1214"/>
      <c r="I157" s="1214"/>
      <c r="J157" s="1214"/>
      <c r="K157" s="1214"/>
      <c r="L157" s="1214"/>
      <c r="M157" s="1214"/>
      <c r="N157" s="795" t="s">
        <v>1891</v>
      </c>
      <c r="O157" s="1211"/>
      <c r="P157" s="1211"/>
      <c r="Q157" s="1211"/>
      <c r="R157" s="1211"/>
      <c r="S157" s="1212"/>
      <c r="T157" s="1212"/>
      <c r="U157" s="1214"/>
      <c r="V157" s="1214"/>
      <c r="W157" s="1214"/>
      <c r="X157" s="1214"/>
      <c r="Y157" s="1214"/>
      <c r="Z157" s="1214"/>
      <c r="AA157" s="324"/>
      <c r="AB157" s="337"/>
      <c r="AC157" s="321"/>
      <c r="AD157" s="417"/>
      <c r="AE157" s="354"/>
      <c r="AF157" s="354"/>
      <c r="AG157" s="321"/>
    </row>
    <row r="158">
      <c r="A158" s="934">
        <v>41655.0</v>
      </c>
      <c r="B158" s="354" t="s">
        <v>524</v>
      </c>
      <c r="C158" s="354" t="s">
        <v>2792</v>
      </c>
      <c r="D158" s="354" t="s">
        <v>2793</v>
      </c>
      <c r="E158" s="321"/>
      <c r="F158" s="321"/>
      <c r="G158" s="321"/>
      <c r="H158" s="321"/>
      <c r="I158" s="321"/>
      <c r="J158" s="354">
        <v>2.0</v>
      </c>
      <c r="K158" s="324"/>
      <c r="L158" s="935"/>
      <c r="M158" s="365"/>
      <c r="N158" s="365"/>
      <c r="P158" s="373">
        <v>254.89</v>
      </c>
      <c r="Q158" s="354" t="s">
        <v>2691</v>
      </c>
      <c r="R158" s="354">
        <v>12.0</v>
      </c>
      <c r="S158" s="715" t="s">
        <v>2771</v>
      </c>
      <c r="T158" s="625">
        <v>515.0</v>
      </c>
      <c r="U158" s="713">
        <v>3047.88</v>
      </c>
      <c r="V158" s="360"/>
      <c r="W158" s="321"/>
      <c r="X158" s="714"/>
      <c r="Y158" s="938"/>
      <c r="Z158" s="337"/>
      <c r="AA158" s="324"/>
      <c r="AB158" s="337"/>
      <c r="AC158" s="321"/>
      <c r="AD158" s="417">
        <v>9894.0</v>
      </c>
      <c r="AE158" s="354" t="s">
        <v>1350</v>
      </c>
      <c r="AF158" s="354">
        <v>1600.0</v>
      </c>
      <c r="AG158" s="321"/>
    </row>
    <row r="159">
      <c r="A159" s="934">
        <v>41658.0</v>
      </c>
      <c r="B159" s="354" t="s">
        <v>2792</v>
      </c>
      <c r="C159" s="354" t="s">
        <v>524</v>
      </c>
      <c r="D159" s="321"/>
      <c r="E159" s="321"/>
      <c r="F159" s="321"/>
      <c r="G159" s="321"/>
      <c r="H159" s="321"/>
      <c r="I159" s="321"/>
      <c r="J159" s="354">
        <v>2.2</v>
      </c>
      <c r="K159" s="324"/>
      <c r="L159" s="939" t="s">
        <v>2774</v>
      </c>
      <c r="M159" s="365"/>
      <c r="N159" s="365"/>
      <c r="O159" s="373">
        <v>551.25</v>
      </c>
      <c r="P159" s="373">
        <v>258.4</v>
      </c>
      <c r="Q159" s="354" t="s">
        <v>2791</v>
      </c>
      <c r="R159" s="354">
        <v>12.5</v>
      </c>
      <c r="S159" s="715" t="s">
        <v>2794</v>
      </c>
      <c r="T159" s="625">
        <v>220.0</v>
      </c>
      <c r="U159" s="713">
        <v>1847.85</v>
      </c>
      <c r="V159" s="360"/>
      <c r="W159" s="321"/>
      <c r="X159" s="714"/>
      <c r="Y159" s="938"/>
      <c r="Z159" s="337"/>
      <c r="AA159" s="324"/>
      <c r="AB159" s="337"/>
      <c r="AC159" s="321"/>
      <c r="AD159" s="417">
        <v>9896.2</v>
      </c>
      <c r="AE159" s="354" t="s">
        <v>1225</v>
      </c>
      <c r="AF159" s="354">
        <v>1600.0</v>
      </c>
      <c r="AG159" s="321"/>
    </row>
    <row r="160">
      <c r="A160" s="934">
        <v>41666.0</v>
      </c>
      <c r="B160" s="354" t="s">
        <v>524</v>
      </c>
      <c r="C160" s="354" t="s">
        <v>527</v>
      </c>
      <c r="D160" s="354" t="s">
        <v>1962</v>
      </c>
      <c r="E160" s="321"/>
      <c r="F160" s="321"/>
      <c r="G160" s="321"/>
      <c r="H160" s="354">
        <v>0.6</v>
      </c>
      <c r="I160" s="321"/>
      <c r="J160" s="321"/>
      <c r="K160" s="324"/>
      <c r="L160" s="935"/>
      <c r="M160" s="365"/>
      <c r="N160" s="365"/>
      <c r="P160" s="373">
        <v>255.07</v>
      </c>
      <c r="Q160" s="354">
        <v>11.22</v>
      </c>
      <c r="R160" s="354">
        <v>13.54</v>
      </c>
      <c r="S160" s="710"/>
      <c r="T160" s="625">
        <v>573.0</v>
      </c>
      <c r="U160" s="713">
        <v>3367.38</v>
      </c>
      <c r="V160" s="360"/>
      <c r="W160" s="321"/>
      <c r="X160" s="714"/>
      <c r="Y160" s="938"/>
      <c r="Z160" s="337"/>
      <c r="AA160" s="324"/>
      <c r="AB160" s="337"/>
      <c r="AC160" s="321"/>
      <c r="AD160" s="417">
        <v>9896.8</v>
      </c>
      <c r="AE160" s="354" t="s">
        <v>1350</v>
      </c>
      <c r="AF160" s="354" t="s">
        <v>526</v>
      </c>
      <c r="AG160" s="321"/>
    </row>
    <row r="161">
      <c r="A161" s="322"/>
      <c r="B161" s="354" t="s">
        <v>527</v>
      </c>
      <c r="C161" s="354" t="s">
        <v>669</v>
      </c>
      <c r="D161" s="321"/>
      <c r="E161" s="321"/>
      <c r="F161" s="321"/>
      <c r="G161" s="321"/>
      <c r="H161" s="354">
        <v>0.8</v>
      </c>
      <c r="I161" s="321"/>
      <c r="J161" s="321"/>
      <c r="K161" s="324"/>
      <c r="L161" s="935"/>
      <c r="M161" s="365"/>
      <c r="N161" s="365"/>
      <c r="O161" s="373">
        <v>481.05</v>
      </c>
      <c r="P161" s="373">
        <v>197.44</v>
      </c>
      <c r="Q161" s="354">
        <v>12.79</v>
      </c>
      <c r="R161" s="354">
        <v>6.0</v>
      </c>
      <c r="S161" s="715" t="s">
        <v>2795</v>
      </c>
      <c r="T161" s="625">
        <v>200.0</v>
      </c>
      <c r="U161" s="713">
        <v>1516.98</v>
      </c>
      <c r="V161" s="358">
        <v>7.58</v>
      </c>
      <c r="W161" s="354">
        <v>5.88</v>
      </c>
      <c r="X161" s="1230">
        <v>340.98</v>
      </c>
      <c r="Y161" s="938"/>
      <c r="Z161" s="337"/>
      <c r="AA161" s="324"/>
      <c r="AB161" s="337"/>
      <c r="AC161" s="321"/>
      <c r="AD161" s="417">
        <v>9897.6</v>
      </c>
      <c r="AE161" s="354" t="s">
        <v>1225</v>
      </c>
      <c r="AF161" s="354" t="s">
        <v>526</v>
      </c>
      <c r="AG161" s="321"/>
    </row>
    <row r="162">
      <c r="A162" s="934">
        <v>41667.0</v>
      </c>
      <c r="B162" s="354" t="s">
        <v>669</v>
      </c>
      <c r="C162" s="354" t="s">
        <v>524</v>
      </c>
      <c r="D162" s="321"/>
      <c r="E162" s="321"/>
      <c r="F162" s="321"/>
      <c r="G162" s="321"/>
      <c r="H162" s="354">
        <v>1.9</v>
      </c>
      <c r="I162" s="321"/>
      <c r="J162" s="321"/>
      <c r="K162" s="324"/>
      <c r="L162" s="939">
        <v>9900.0</v>
      </c>
      <c r="M162" s="369">
        <v>340.0</v>
      </c>
      <c r="N162" s="369">
        <v>1500.0</v>
      </c>
      <c r="O162" s="373">
        <v>100.0</v>
      </c>
      <c r="P162" s="373">
        <v>11.22</v>
      </c>
      <c r="Q162" s="354">
        <v>16.42</v>
      </c>
      <c r="R162" s="354">
        <v>25.0</v>
      </c>
      <c r="S162" s="715">
        <v>12869.75</v>
      </c>
      <c r="T162" s="337"/>
      <c r="U162" s="941"/>
      <c r="V162" s="360"/>
      <c r="W162" s="321"/>
      <c r="X162" s="714"/>
      <c r="Y162" s="938"/>
      <c r="Z162" s="625">
        <v>990.0</v>
      </c>
      <c r="AA162" s="1207">
        <v>8910.0</v>
      </c>
      <c r="AB162" s="337"/>
      <c r="AC162" s="321"/>
      <c r="AD162" s="417">
        <v>9899.5</v>
      </c>
      <c r="AE162" s="321"/>
      <c r="AF162" s="321"/>
      <c r="AG162" s="321"/>
    </row>
    <row r="163">
      <c r="A163" s="934">
        <v>41669.0</v>
      </c>
      <c r="B163" s="354" t="s">
        <v>524</v>
      </c>
      <c r="C163" s="354" t="s">
        <v>669</v>
      </c>
      <c r="D163" s="354" t="s">
        <v>2796</v>
      </c>
      <c r="E163" s="321"/>
      <c r="F163" s="321"/>
      <c r="G163" s="321"/>
      <c r="H163" s="354">
        <v>1.3</v>
      </c>
      <c r="I163" s="321"/>
      <c r="J163" s="321"/>
      <c r="K163" s="324"/>
      <c r="L163" s="935"/>
      <c r="M163" s="365"/>
      <c r="N163" s="365"/>
      <c r="O163" s="373">
        <v>220.0</v>
      </c>
      <c r="Q163" s="354" t="s">
        <v>2797</v>
      </c>
      <c r="R163" s="354">
        <v>60.0</v>
      </c>
      <c r="S163" s="710"/>
      <c r="T163" s="625">
        <v>522.0</v>
      </c>
      <c r="U163" s="713">
        <v>3089.31</v>
      </c>
      <c r="V163" s="360"/>
      <c r="W163" s="321"/>
      <c r="X163" s="714"/>
      <c r="Y163" s="938"/>
      <c r="Z163" s="337"/>
      <c r="AA163" s="324"/>
      <c r="AB163" s="337"/>
      <c r="AC163" s="321"/>
      <c r="AD163" s="417">
        <v>9900.8</v>
      </c>
      <c r="AE163" s="354" t="s">
        <v>1225</v>
      </c>
      <c r="AF163" s="354" t="s">
        <v>526</v>
      </c>
      <c r="AG163" s="321"/>
    </row>
    <row r="164">
      <c r="A164" s="934">
        <v>41670.0</v>
      </c>
      <c r="B164" s="354" t="s">
        <v>669</v>
      </c>
      <c r="C164" s="354" t="s">
        <v>527</v>
      </c>
      <c r="D164" s="354" t="s">
        <v>2798</v>
      </c>
      <c r="E164" s="321"/>
      <c r="F164" s="321"/>
      <c r="G164" s="321"/>
      <c r="H164" s="354">
        <v>1.1</v>
      </c>
      <c r="I164" s="321"/>
      <c r="J164" s="321"/>
      <c r="K164" s="324"/>
      <c r="L164" s="935"/>
      <c r="M164" s="365"/>
      <c r="N164" s="365"/>
      <c r="O164" s="373">
        <v>206.5</v>
      </c>
      <c r="Q164" s="354" t="s">
        <v>2684</v>
      </c>
      <c r="R164" s="354">
        <v>16.64</v>
      </c>
      <c r="S164" s="715" t="s">
        <v>2799</v>
      </c>
      <c r="T164" s="625">
        <v>150.0</v>
      </c>
      <c r="U164" s="713">
        <v>1137.28</v>
      </c>
      <c r="V164" s="358">
        <v>7.58</v>
      </c>
      <c r="W164" s="354">
        <v>5.88</v>
      </c>
      <c r="X164" s="1230">
        <v>255.28</v>
      </c>
      <c r="Y164" s="938"/>
      <c r="Z164" s="337"/>
      <c r="AA164" s="324"/>
      <c r="AB164" s="337"/>
      <c r="AC164" s="321"/>
      <c r="AD164" s="417">
        <v>9901.9</v>
      </c>
      <c r="AE164" s="354" t="s">
        <v>2800</v>
      </c>
      <c r="AF164" s="354" t="s">
        <v>526</v>
      </c>
      <c r="AG164" s="321"/>
    </row>
    <row r="165">
      <c r="A165" s="322"/>
      <c r="B165" s="354" t="s">
        <v>527</v>
      </c>
      <c r="C165" s="354" t="s">
        <v>524</v>
      </c>
      <c r="D165" s="354" t="s">
        <v>2801</v>
      </c>
      <c r="E165" s="321"/>
      <c r="F165" s="321"/>
      <c r="G165" s="321"/>
      <c r="H165" s="354">
        <v>0.5</v>
      </c>
      <c r="I165" s="321"/>
      <c r="J165" s="321"/>
      <c r="K165" s="324"/>
      <c r="L165" s="939">
        <v>8700.0</v>
      </c>
      <c r="M165" s="369">
        <v>256.0</v>
      </c>
      <c r="N165" s="369">
        <v>1500.0</v>
      </c>
      <c r="O165" s="373">
        <v>75.0</v>
      </c>
      <c r="Q165" s="354" t="s">
        <v>2681</v>
      </c>
      <c r="R165" s="354">
        <v>455.87</v>
      </c>
      <c r="S165" s="715">
        <v>11490.01</v>
      </c>
      <c r="T165" s="337"/>
      <c r="U165" s="941"/>
      <c r="V165" s="360"/>
      <c r="W165" s="321"/>
      <c r="X165" s="714"/>
      <c r="Y165" s="938"/>
      <c r="Z165" s="625">
        <v>870.0</v>
      </c>
      <c r="AA165" s="1207">
        <v>7830.0</v>
      </c>
      <c r="AB165" s="337"/>
      <c r="AC165" s="321"/>
      <c r="AD165" s="417">
        <v>9902.4</v>
      </c>
      <c r="AE165" s="321"/>
      <c r="AF165" s="321"/>
      <c r="AG165" s="321"/>
    </row>
    <row r="166">
      <c r="A166" s="322"/>
      <c r="B166" s="321"/>
      <c r="C166" s="321"/>
      <c r="D166" s="321"/>
      <c r="E166" s="321"/>
      <c r="F166" s="321"/>
      <c r="G166" s="321"/>
      <c r="H166" s="321"/>
      <c r="I166" s="321"/>
      <c r="J166" s="321"/>
      <c r="K166" s="324"/>
      <c r="L166" s="935"/>
      <c r="M166" s="365"/>
      <c r="N166" s="365"/>
      <c r="Q166" s="321"/>
      <c r="R166" s="321"/>
      <c r="S166" s="710"/>
      <c r="T166" s="337"/>
      <c r="U166" s="941"/>
      <c r="V166" s="360"/>
      <c r="W166" s="321"/>
      <c r="X166" s="714"/>
      <c r="Y166" s="938"/>
      <c r="Z166" s="337"/>
      <c r="AA166" s="324"/>
      <c r="AB166" s="337"/>
      <c r="AC166" s="321"/>
      <c r="AD166" s="417">
        <v>9902.4</v>
      </c>
      <c r="AE166" s="321"/>
      <c r="AF166" s="321"/>
      <c r="AG166" s="321"/>
    </row>
    <row r="167">
      <c r="A167" s="368" t="s">
        <v>1236</v>
      </c>
      <c r="B167" s="321"/>
      <c r="C167" s="321"/>
      <c r="D167" s="321"/>
      <c r="E167" s="321"/>
      <c r="F167" s="321"/>
      <c r="G167" s="321"/>
      <c r="H167" s="321"/>
      <c r="I167" s="321"/>
      <c r="J167" s="321"/>
      <c r="K167" s="324"/>
      <c r="L167" s="935"/>
      <c r="M167" s="365"/>
      <c r="N167" s="365"/>
      <c r="Q167" s="321"/>
      <c r="R167" s="321"/>
      <c r="S167" s="710"/>
      <c r="T167" s="337"/>
      <c r="U167" s="941"/>
      <c r="V167" s="360"/>
      <c r="W167" s="321"/>
      <c r="X167" s="714"/>
      <c r="Y167" s="938"/>
      <c r="Z167" s="337"/>
      <c r="AA167" s="324"/>
      <c r="AB167" s="337"/>
      <c r="AC167" s="321"/>
      <c r="AD167" s="417">
        <v>9902.4</v>
      </c>
      <c r="AE167" s="321"/>
      <c r="AF167" s="321"/>
      <c r="AG167" s="321"/>
    </row>
    <row r="168">
      <c r="A168" s="934">
        <v>41671.0</v>
      </c>
      <c r="B168" s="354" t="s">
        <v>524</v>
      </c>
      <c r="C168" s="354" t="s">
        <v>636</v>
      </c>
      <c r="D168" s="354" t="s">
        <v>1962</v>
      </c>
      <c r="E168" s="321"/>
      <c r="F168" s="321"/>
      <c r="G168" s="321"/>
      <c r="H168" s="321"/>
      <c r="I168" s="321"/>
      <c r="J168" s="354">
        <v>1.8</v>
      </c>
      <c r="K168" s="324"/>
      <c r="L168" s="939" t="s">
        <v>2774</v>
      </c>
      <c r="M168" s="365"/>
      <c r="N168" s="365"/>
      <c r="P168" s="373">
        <v>21.89</v>
      </c>
      <c r="Q168" s="354" t="s">
        <v>2680</v>
      </c>
      <c r="R168" s="321"/>
      <c r="S168" s="710"/>
      <c r="T168" s="625">
        <v>70.0</v>
      </c>
      <c r="U168" s="713">
        <v>485.86</v>
      </c>
      <c r="V168" s="360"/>
      <c r="W168" s="321"/>
      <c r="X168" s="714"/>
      <c r="Y168" s="938"/>
      <c r="Z168" s="337"/>
      <c r="AA168" s="324"/>
      <c r="AB168" s="337"/>
      <c r="AC168" s="321"/>
      <c r="AD168" s="417">
        <v>9904.2</v>
      </c>
      <c r="AE168" s="354" t="s">
        <v>1225</v>
      </c>
      <c r="AF168" s="354">
        <v>400.0</v>
      </c>
      <c r="AG168" s="321"/>
    </row>
    <row r="169">
      <c r="A169" s="322"/>
      <c r="B169" s="354" t="s">
        <v>636</v>
      </c>
      <c r="C169" s="354" t="s">
        <v>524</v>
      </c>
      <c r="D169" s="354" t="s">
        <v>736</v>
      </c>
      <c r="E169" s="321"/>
      <c r="F169" s="321"/>
      <c r="G169" s="321"/>
      <c r="H169" s="321"/>
      <c r="I169" s="321"/>
      <c r="J169" s="354">
        <v>1.5</v>
      </c>
      <c r="K169" s="324"/>
      <c r="L169" s="935"/>
      <c r="M169" s="365"/>
      <c r="N169" s="365"/>
      <c r="Q169" s="321"/>
      <c r="R169" s="321"/>
      <c r="S169" s="710"/>
      <c r="T169" s="625">
        <v>494.0</v>
      </c>
      <c r="U169" s="713">
        <v>2923.6</v>
      </c>
      <c r="V169" s="360"/>
      <c r="W169" s="321"/>
      <c r="X169" s="714"/>
      <c r="Y169" s="938"/>
      <c r="Z169" s="337"/>
      <c r="AA169" s="324"/>
      <c r="AB169" s="337"/>
      <c r="AC169" s="321"/>
      <c r="AD169" s="417">
        <v>9905.7</v>
      </c>
      <c r="AE169" s="354" t="s">
        <v>1350</v>
      </c>
      <c r="AF169" s="354">
        <v>400.0</v>
      </c>
      <c r="AG169" s="321"/>
    </row>
    <row r="170">
      <c r="A170" s="934">
        <v>41677.0</v>
      </c>
      <c r="B170" s="354" t="s">
        <v>524</v>
      </c>
      <c r="C170" s="354" t="s">
        <v>669</v>
      </c>
      <c r="D170" s="354" t="s">
        <v>1962</v>
      </c>
      <c r="E170" s="321"/>
      <c r="F170" s="321"/>
      <c r="G170" s="321"/>
      <c r="H170" s="354">
        <v>1.1</v>
      </c>
      <c r="I170" s="321"/>
      <c r="J170" s="321"/>
      <c r="K170" s="324"/>
      <c r="L170" s="935"/>
      <c r="M170" s="365"/>
      <c r="N170" s="365"/>
      <c r="P170" s="373">
        <v>22.79</v>
      </c>
      <c r="Q170" s="321"/>
      <c r="R170" s="321"/>
      <c r="S170" s="715" t="s">
        <v>2802</v>
      </c>
      <c r="T170" s="625">
        <v>577.0</v>
      </c>
      <c r="U170" s="713">
        <v>3414.82</v>
      </c>
      <c r="V170" s="360"/>
      <c r="W170" s="321"/>
      <c r="X170" s="714"/>
      <c r="Y170" s="938"/>
      <c r="Z170" s="337"/>
      <c r="AA170" s="324"/>
      <c r="AB170" s="337"/>
      <c r="AC170" s="321"/>
      <c r="AD170" s="417">
        <v>9906.8</v>
      </c>
      <c r="AE170" s="354" t="s">
        <v>1350</v>
      </c>
      <c r="AF170" s="354" t="s">
        <v>526</v>
      </c>
      <c r="AG170" s="321"/>
    </row>
    <row r="171">
      <c r="A171" s="322"/>
      <c r="B171" s="354" t="s">
        <v>669</v>
      </c>
      <c r="C171" s="354" t="s">
        <v>524</v>
      </c>
      <c r="D171" s="354" t="s">
        <v>736</v>
      </c>
      <c r="E171" s="321"/>
      <c r="F171" s="321"/>
      <c r="G171" s="321"/>
      <c r="H171" s="354">
        <v>1.6</v>
      </c>
      <c r="I171" s="321"/>
      <c r="J171" s="321"/>
      <c r="K171" s="324"/>
      <c r="L171" s="939">
        <v>8100.0</v>
      </c>
      <c r="M171" s="365"/>
      <c r="N171" s="369">
        <v>1250.0</v>
      </c>
      <c r="O171" s="373">
        <v>542.65</v>
      </c>
      <c r="P171" s="373">
        <v>21.73</v>
      </c>
      <c r="Q171" s="321"/>
      <c r="R171" s="321"/>
      <c r="S171" s="715">
        <v>9937.17</v>
      </c>
      <c r="T171" s="337"/>
      <c r="U171" s="941"/>
      <c r="V171" s="360"/>
      <c r="W171" s="321"/>
      <c r="X171" s="714"/>
      <c r="Y171" s="938"/>
      <c r="Z171" s="625">
        <v>810.0</v>
      </c>
      <c r="AA171" s="1207">
        <v>7290.0</v>
      </c>
      <c r="AB171" s="625">
        <v>9203.0</v>
      </c>
      <c r="AC171" s="354">
        <v>9330.0</v>
      </c>
      <c r="AD171" s="417">
        <v>9908.4</v>
      </c>
      <c r="AE171" s="354" t="s">
        <v>1225</v>
      </c>
      <c r="AF171" s="354" t="s">
        <v>526</v>
      </c>
      <c r="AG171" s="321"/>
    </row>
    <row r="172">
      <c r="A172" s="934">
        <v>41691.0</v>
      </c>
      <c r="B172" s="354" t="s">
        <v>524</v>
      </c>
      <c r="C172" s="354" t="s">
        <v>781</v>
      </c>
      <c r="D172" s="354" t="s">
        <v>1849</v>
      </c>
      <c r="E172" s="321"/>
      <c r="F172" s="321"/>
      <c r="G172" s="321"/>
      <c r="H172" s="321"/>
      <c r="I172" s="321"/>
      <c r="J172" s="354">
        <v>1.6</v>
      </c>
      <c r="K172" s="324"/>
      <c r="L172" s="935"/>
      <c r="M172" s="365"/>
      <c r="N172" s="365"/>
      <c r="P172" s="373">
        <v>3.35</v>
      </c>
      <c r="Q172" s="321"/>
      <c r="R172" s="321"/>
      <c r="S172" s="710"/>
      <c r="T172" s="625">
        <v>624.0</v>
      </c>
      <c r="U172" s="713">
        <v>3719.62</v>
      </c>
      <c r="V172" s="360"/>
      <c r="W172" s="321"/>
      <c r="X172" s="714"/>
      <c r="Y172" s="938"/>
      <c r="Z172" s="337"/>
      <c r="AA172" s="324"/>
      <c r="AB172" s="337"/>
      <c r="AC172" s="321"/>
      <c r="AD172" s="417">
        <v>9910.0</v>
      </c>
      <c r="AE172" s="354" t="s">
        <v>1850</v>
      </c>
      <c r="AF172" s="354">
        <v>400.0</v>
      </c>
      <c r="AG172" s="321"/>
    </row>
    <row r="173">
      <c r="A173" s="322"/>
      <c r="B173" s="354" t="s">
        <v>781</v>
      </c>
      <c r="C173" s="354" t="s">
        <v>524</v>
      </c>
      <c r="D173" s="321"/>
      <c r="E173" s="321"/>
      <c r="F173" s="321"/>
      <c r="G173" s="321"/>
      <c r="H173" s="321"/>
      <c r="I173" s="321"/>
      <c r="J173" s="354">
        <v>2.2</v>
      </c>
      <c r="K173" s="324"/>
      <c r="L173" s="939" t="s">
        <v>2774</v>
      </c>
      <c r="M173" s="365"/>
      <c r="N173" s="365"/>
      <c r="O173" s="373">
        <v>42.0</v>
      </c>
      <c r="P173" s="373">
        <v>36.0</v>
      </c>
      <c r="Q173" s="321"/>
      <c r="R173" s="321"/>
      <c r="S173" s="710"/>
      <c r="T173" s="625">
        <v>201.0</v>
      </c>
      <c r="U173" s="713">
        <v>1488.03</v>
      </c>
      <c r="V173" s="360"/>
      <c r="W173" s="321"/>
      <c r="X173" s="714"/>
      <c r="Y173" s="938"/>
      <c r="Z173" s="337"/>
      <c r="AA173" s="324"/>
      <c r="AB173" s="337"/>
      <c r="AC173" s="321"/>
      <c r="AD173" s="417">
        <v>9912.2</v>
      </c>
      <c r="AE173" s="354" t="s">
        <v>1350</v>
      </c>
      <c r="AF173" s="354">
        <v>400.0</v>
      </c>
      <c r="AG173" s="321"/>
    </row>
    <row r="174">
      <c r="A174" s="934">
        <v>41694.0</v>
      </c>
      <c r="B174" s="354" t="s">
        <v>524</v>
      </c>
      <c r="C174" s="354" t="s">
        <v>669</v>
      </c>
      <c r="D174" s="354" t="s">
        <v>2803</v>
      </c>
      <c r="E174" s="321"/>
      <c r="F174" s="321"/>
      <c r="G174" s="321"/>
      <c r="H174" s="354">
        <v>1.1</v>
      </c>
      <c r="I174" s="321"/>
      <c r="J174" s="321"/>
      <c r="K174" s="324"/>
      <c r="L174" s="935"/>
      <c r="M174" s="365"/>
      <c r="N174" s="365"/>
      <c r="P174" s="373">
        <v>19.15</v>
      </c>
      <c r="Q174" s="354">
        <v>10.17</v>
      </c>
      <c r="R174" s="321"/>
      <c r="S174" s="715" t="s">
        <v>2804</v>
      </c>
      <c r="T174" s="625">
        <v>584.0</v>
      </c>
      <c r="U174" s="713">
        <v>3512.36</v>
      </c>
      <c r="V174" s="360"/>
      <c r="W174" s="321"/>
      <c r="X174" s="714"/>
      <c r="Y174" s="938"/>
      <c r="Z174" s="337"/>
      <c r="AA174" s="324"/>
      <c r="AB174" s="337"/>
      <c r="AC174" s="321"/>
      <c r="AD174" s="417">
        <v>9913.3</v>
      </c>
      <c r="AE174" s="354" t="s">
        <v>1350</v>
      </c>
      <c r="AF174" s="354" t="s">
        <v>526</v>
      </c>
      <c r="AG174" s="321"/>
    </row>
    <row r="175">
      <c r="A175" s="322"/>
      <c r="B175" s="354" t="s">
        <v>669</v>
      </c>
      <c r="C175" s="354" t="s">
        <v>524</v>
      </c>
      <c r="D175" s="354" t="s">
        <v>736</v>
      </c>
      <c r="E175" s="321"/>
      <c r="F175" s="321"/>
      <c r="G175" s="321"/>
      <c r="H175" s="354">
        <v>1.6</v>
      </c>
      <c r="I175" s="321"/>
      <c r="J175" s="321"/>
      <c r="K175" s="324"/>
      <c r="L175" s="939">
        <v>8100.0</v>
      </c>
      <c r="M175" s="365"/>
      <c r="N175" s="369">
        <v>1250.0</v>
      </c>
      <c r="O175" s="373">
        <v>542.65</v>
      </c>
      <c r="P175" s="373">
        <v>11.64</v>
      </c>
      <c r="Q175" s="321"/>
      <c r="R175" s="321"/>
      <c r="S175" s="715">
        <v>9933.61</v>
      </c>
      <c r="T175" s="337"/>
      <c r="U175" s="941"/>
      <c r="V175" s="360"/>
      <c r="W175" s="321"/>
      <c r="X175" s="714"/>
      <c r="Y175" s="938"/>
      <c r="Z175" s="625">
        <v>810.0</v>
      </c>
      <c r="AA175" s="1207">
        <v>7290.0</v>
      </c>
      <c r="AB175" s="337"/>
      <c r="AC175" s="321"/>
      <c r="AD175" s="417">
        <v>9914.9</v>
      </c>
      <c r="AE175" s="354" t="s">
        <v>94</v>
      </c>
      <c r="AF175" s="354" t="s">
        <v>526</v>
      </c>
      <c r="AG175" s="321"/>
    </row>
    <row r="176">
      <c r="A176" s="368" t="s">
        <v>1265</v>
      </c>
      <c r="B176" s="321"/>
      <c r="C176" s="321"/>
      <c r="D176" s="321"/>
      <c r="E176" s="321"/>
      <c r="F176" s="321"/>
      <c r="G176" s="321"/>
      <c r="H176" s="321"/>
      <c r="I176" s="321"/>
      <c r="J176" s="321"/>
      <c r="K176" s="324"/>
      <c r="L176" s="935"/>
      <c r="M176" s="365"/>
      <c r="N176" s="365"/>
      <c r="P176" s="373">
        <v>5.02</v>
      </c>
      <c r="Q176" s="321"/>
      <c r="R176" s="321"/>
      <c r="S176" s="710"/>
      <c r="T176" s="625">
        <v>582.0</v>
      </c>
      <c r="U176" s="713">
        <v>3525.18</v>
      </c>
      <c r="V176" s="358">
        <v>6.06</v>
      </c>
      <c r="W176" s="321"/>
      <c r="X176" s="714"/>
      <c r="Y176" s="938"/>
      <c r="Z176" s="337"/>
      <c r="AA176" s="324"/>
      <c r="AB176" s="337"/>
      <c r="AC176" s="321"/>
      <c r="AD176" s="417">
        <v>9914.9</v>
      </c>
      <c r="AE176" s="321"/>
      <c r="AF176" s="321"/>
      <c r="AG176" s="321"/>
    </row>
    <row r="177">
      <c r="A177" s="934">
        <v>41712.0</v>
      </c>
      <c r="B177" s="354" t="s">
        <v>524</v>
      </c>
      <c r="C177" s="354" t="s">
        <v>2805</v>
      </c>
      <c r="D177" s="354" t="s">
        <v>2806</v>
      </c>
      <c r="E177" s="321"/>
      <c r="F177" s="321"/>
      <c r="G177" s="321"/>
      <c r="H177" s="354">
        <v>3.6</v>
      </c>
      <c r="I177" s="321"/>
      <c r="J177" s="321"/>
      <c r="K177" s="324"/>
      <c r="L177" s="935"/>
      <c r="M177" s="365"/>
      <c r="N177" s="365"/>
      <c r="P177" s="373">
        <v>32.04</v>
      </c>
      <c r="Q177" s="321"/>
      <c r="R177" s="321"/>
      <c r="S177" s="715" t="s">
        <v>2807</v>
      </c>
      <c r="T177" s="625">
        <v>400.0</v>
      </c>
      <c r="U177" s="713">
        <v>2365.19</v>
      </c>
      <c r="V177" s="358">
        <v>5.91</v>
      </c>
      <c r="W177" s="354">
        <v>6.06</v>
      </c>
      <c r="X177" s="1230">
        <v>-58.81</v>
      </c>
      <c r="Y177" s="938"/>
      <c r="Z177" s="337"/>
      <c r="AA177" s="324"/>
      <c r="AB177" s="337"/>
      <c r="AC177" s="321"/>
      <c r="AD177" s="417">
        <v>9918.5</v>
      </c>
      <c r="AE177" s="354" t="s">
        <v>1225</v>
      </c>
      <c r="AF177" s="354" t="s">
        <v>526</v>
      </c>
      <c r="AG177" s="321"/>
    </row>
    <row r="178">
      <c r="A178" s="322"/>
      <c r="B178" s="354" t="s">
        <v>2805</v>
      </c>
      <c r="C178" s="354" t="s">
        <v>524</v>
      </c>
      <c r="D178" s="321"/>
      <c r="E178" s="321"/>
      <c r="F178" s="321"/>
      <c r="G178" s="321"/>
      <c r="H178" s="354">
        <v>2.5</v>
      </c>
      <c r="I178" s="321"/>
      <c r="J178" s="321"/>
      <c r="K178" s="324"/>
      <c r="L178" s="939">
        <v>18900.0</v>
      </c>
      <c r="M178" s="365"/>
      <c r="N178" s="369">
        <v>1250.0</v>
      </c>
      <c r="O178" s="373">
        <v>42.29</v>
      </c>
      <c r="P178" s="373">
        <v>6.0</v>
      </c>
      <c r="Q178" s="321"/>
      <c r="R178" s="321"/>
      <c r="S178" s="715">
        <v>20235.35</v>
      </c>
      <c r="T178" s="625">
        <v>530.0</v>
      </c>
      <c r="U178" s="713">
        <v>3210.2</v>
      </c>
      <c r="V178" s="358">
        <v>6.06</v>
      </c>
      <c r="W178" s="321"/>
      <c r="X178" s="714"/>
      <c r="Y178" s="938"/>
      <c r="Z178" s="625">
        <v>1890.0</v>
      </c>
      <c r="AA178" s="1207">
        <v>17010.0</v>
      </c>
      <c r="AB178" s="625">
        <v>9209.0</v>
      </c>
      <c r="AC178" s="354">
        <v>9336.0</v>
      </c>
      <c r="AD178" s="417">
        <v>9921.0</v>
      </c>
      <c r="AE178" s="354" t="s">
        <v>1850</v>
      </c>
      <c r="AF178" s="354" t="s">
        <v>526</v>
      </c>
      <c r="AG178" s="321"/>
    </row>
    <row r="179">
      <c r="A179" s="934">
        <v>41716.0</v>
      </c>
      <c r="B179" s="354" t="s">
        <v>524</v>
      </c>
      <c r="C179" s="354" t="s">
        <v>731</v>
      </c>
      <c r="D179" s="354" t="s">
        <v>2808</v>
      </c>
      <c r="E179" s="321"/>
      <c r="F179" s="321"/>
      <c r="G179" s="321"/>
      <c r="H179" s="354">
        <v>2.3</v>
      </c>
      <c r="I179" s="321"/>
      <c r="J179" s="321"/>
      <c r="K179" s="324"/>
      <c r="L179" s="935"/>
      <c r="M179" s="365"/>
      <c r="N179" s="365"/>
      <c r="O179" s="373">
        <v>103.5</v>
      </c>
      <c r="P179" s="373">
        <v>47.0</v>
      </c>
      <c r="Q179" s="354">
        <v>261.0</v>
      </c>
      <c r="R179" s="321"/>
      <c r="S179" s="715" t="s">
        <v>2809</v>
      </c>
      <c r="T179" s="625">
        <v>380.0</v>
      </c>
      <c r="U179" s="713">
        <v>2116.0</v>
      </c>
      <c r="V179" s="358">
        <v>5.57</v>
      </c>
      <c r="W179" s="354">
        <v>6.06</v>
      </c>
      <c r="X179" s="1230">
        <v>-186.8</v>
      </c>
      <c r="Y179" s="938"/>
      <c r="Z179" s="337"/>
      <c r="AA179" s="324"/>
      <c r="AB179" s="337"/>
      <c r="AC179" s="321"/>
      <c r="AD179" s="417">
        <v>9923.3</v>
      </c>
      <c r="AE179" s="354" t="s">
        <v>1350</v>
      </c>
      <c r="AF179" s="354" t="s">
        <v>2670</v>
      </c>
      <c r="AG179" s="321"/>
    </row>
    <row r="180">
      <c r="A180" s="934">
        <v>41717.0</v>
      </c>
      <c r="B180" s="354" t="s">
        <v>731</v>
      </c>
      <c r="C180" s="354" t="s">
        <v>524</v>
      </c>
      <c r="D180" s="321"/>
      <c r="E180" s="321"/>
      <c r="F180" s="321"/>
      <c r="G180" s="321"/>
      <c r="H180" s="354">
        <v>3.0</v>
      </c>
      <c r="I180" s="321"/>
      <c r="J180" s="321"/>
      <c r="K180" s="324"/>
      <c r="L180" s="939">
        <v>16500.0</v>
      </c>
      <c r="M180" s="369">
        <v>2995.0</v>
      </c>
      <c r="N180" s="369">
        <v>1500.0</v>
      </c>
      <c r="O180" s="373">
        <v>982.59</v>
      </c>
      <c r="P180" s="373">
        <v>4.22</v>
      </c>
      <c r="Q180" s="354">
        <v>248.0</v>
      </c>
      <c r="R180" s="321"/>
      <c r="S180" s="715">
        <v>22641.31</v>
      </c>
      <c r="T180" s="337"/>
      <c r="U180" s="941"/>
      <c r="V180" s="360"/>
      <c r="W180" s="321"/>
      <c r="X180" s="714"/>
      <c r="Y180" s="938"/>
      <c r="Z180" s="625">
        <v>1650.0</v>
      </c>
      <c r="AA180" s="1207">
        <v>14850.0</v>
      </c>
      <c r="AB180" s="337"/>
      <c r="AC180" s="321"/>
      <c r="AD180" s="417">
        <v>9926.3</v>
      </c>
      <c r="AE180" s="354" t="s">
        <v>1850</v>
      </c>
      <c r="AF180" s="354" t="s">
        <v>2670</v>
      </c>
      <c r="AG180" s="321"/>
    </row>
    <row r="181">
      <c r="A181" s="934">
        <v>41723.0</v>
      </c>
      <c r="B181" s="354" t="s">
        <v>524</v>
      </c>
      <c r="C181" s="354" t="s">
        <v>669</v>
      </c>
      <c r="D181" s="354" t="s">
        <v>2718</v>
      </c>
      <c r="E181" s="321"/>
      <c r="F181" s="321"/>
      <c r="G181" s="321"/>
      <c r="H181" s="354">
        <v>1.1</v>
      </c>
      <c r="I181" s="321"/>
      <c r="J181" s="321"/>
      <c r="K181" s="324"/>
      <c r="L181" s="935"/>
      <c r="M181" s="365"/>
      <c r="N181" s="365"/>
      <c r="P181" s="373">
        <v>27.95</v>
      </c>
      <c r="Q181" s="354" t="s">
        <v>2810</v>
      </c>
      <c r="R181" s="321"/>
      <c r="S181" s="710"/>
      <c r="T181" s="625">
        <v>590.0</v>
      </c>
      <c r="U181" s="713">
        <v>3573.62</v>
      </c>
      <c r="V181" s="360"/>
      <c r="W181" s="321"/>
      <c r="X181" s="714"/>
      <c r="Y181" s="938"/>
      <c r="Z181" s="337"/>
      <c r="AA181" s="324"/>
      <c r="AB181" s="337"/>
      <c r="AC181" s="321"/>
      <c r="AD181" s="417">
        <v>9927.4</v>
      </c>
      <c r="AE181" s="321"/>
      <c r="AF181" s="321"/>
      <c r="AG181" s="321"/>
    </row>
    <row r="182">
      <c r="A182" s="322"/>
      <c r="B182" s="354" t="s">
        <v>669</v>
      </c>
      <c r="C182" s="354" t="s">
        <v>2781</v>
      </c>
      <c r="D182" s="321"/>
      <c r="E182" s="321"/>
      <c r="F182" s="321"/>
      <c r="G182" s="321"/>
      <c r="H182" s="354">
        <v>1.3</v>
      </c>
      <c r="I182" s="321"/>
      <c r="J182" s="321"/>
      <c r="K182" s="324"/>
      <c r="L182" s="935"/>
      <c r="M182" s="365"/>
      <c r="N182" s="365"/>
      <c r="O182" s="373">
        <v>542.62</v>
      </c>
      <c r="P182" s="373">
        <v>256.3</v>
      </c>
      <c r="Q182" s="354" t="s">
        <v>1953</v>
      </c>
      <c r="R182" s="321"/>
      <c r="S182" s="710"/>
      <c r="T182" s="625">
        <v>380.0</v>
      </c>
      <c r="U182" s="713">
        <v>2678.78</v>
      </c>
      <c r="V182" s="358">
        <v>7.05</v>
      </c>
      <c r="W182" s="354">
        <v>6.06</v>
      </c>
      <c r="X182" s="1230">
        <v>375.98</v>
      </c>
      <c r="Y182" s="938"/>
      <c r="Z182" s="337"/>
      <c r="AA182" s="324"/>
      <c r="AB182" s="337"/>
      <c r="AC182" s="321"/>
      <c r="AD182" s="417">
        <v>9928.7</v>
      </c>
      <c r="AE182" s="321"/>
      <c r="AF182" s="321"/>
      <c r="AG182" s="321"/>
    </row>
    <row r="183">
      <c r="A183" s="322"/>
      <c r="B183" s="354" t="s">
        <v>2781</v>
      </c>
      <c r="C183" s="354" t="s">
        <v>669</v>
      </c>
      <c r="D183" s="321"/>
      <c r="E183" s="321"/>
      <c r="F183" s="321"/>
      <c r="G183" s="321"/>
      <c r="H183" s="354">
        <v>1.1</v>
      </c>
      <c r="I183" s="321"/>
      <c r="J183" s="321"/>
      <c r="K183" s="324"/>
      <c r="L183" s="935"/>
      <c r="M183" s="369">
        <v>150.0</v>
      </c>
      <c r="N183" s="365"/>
      <c r="O183" s="373">
        <v>261.26</v>
      </c>
      <c r="P183" s="373">
        <v>95.89</v>
      </c>
      <c r="Q183" s="354" t="s">
        <v>2811</v>
      </c>
      <c r="R183" s="321"/>
      <c r="S183" s="715" t="s">
        <v>2812</v>
      </c>
      <c r="T183" s="625">
        <v>100.0</v>
      </c>
      <c r="U183" s="713">
        <v>746.5</v>
      </c>
      <c r="V183" s="358">
        <v>7.47</v>
      </c>
      <c r="W183" s="354">
        <v>6.06</v>
      </c>
      <c r="X183" s="1230">
        <v>140.5</v>
      </c>
      <c r="Y183" s="938"/>
      <c r="Z183" s="337"/>
      <c r="AA183" s="324"/>
      <c r="AB183" s="337"/>
      <c r="AC183" s="321"/>
      <c r="AD183" s="417">
        <v>9929.8</v>
      </c>
      <c r="AE183" s="321"/>
      <c r="AF183" s="321"/>
      <c r="AG183" s="321"/>
    </row>
    <row r="184">
      <c r="A184" s="322"/>
      <c r="B184" s="354" t="s">
        <v>669</v>
      </c>
      <c r="C184" s="354" t="s">
        <v>524</v>
      </c>
      <c r="D184" s="321"/>
      <c r="E184" s="321"/>
      <c r="F184" s="321"/>
      <c r="G184" s="321"/>
      <c r="H184" s="354">
        <v>1.7</v>
      </c>
      <c r="I184" s="321"/>
      <c r="J184" s="321"/>
      <c r="K184" s="324"/>
      <c r="L184" s="939">
        <v>16200.0</v>
      </c>
      <c r="M184" s="369">
        <v>516.48</v>
      </c>
      <c r="N184" s="369">
        <v>1250.0</v>
      </c>
      <c r="O184" s="373">
        <v>542.65</v>
      </c>
      <c r="Q184" s="321"/>
      <c r="R184" s="321"/>
      <c r="S184" s="715">
        <v>19448.72</v>
      </c>
      <c r="T184" s="337"/>
      <c r="U184" s="941"/>
      <c r="V184" s="360"/>
      <c r="W184" s="321"/>
      <c r="X184" s="714"/>
      <c r="Y184" s="938"/>
      <c r="Z184" s="625">
        <v>1620.0</v>
      </c>
      <c r="AA184" s="1207">
        <v>14580.0</v>
      </c>
      <c r="AB184" s="337"/>
      <c r="AC184" s="321"/>
      <c r="AD184" s="417">
        <v>9931.5</v>
      </c>
      <c r="AE184" s="321"/>
      <c r="AF184" s="321"/>
      <c r="AG184" s="321"/>
    </row>
    <row r="185">
      <c r="A185" s="934">
        <v>41728.0</v>
      </c>
      <c r="B185" s="354" t="s">
        <v>524</v>
      </c>
      <c r="C185" s="354" t="s">
        <v>669</v>
      </c>
      <c r="D185" s="354" t="s">
        <v>2718</v>
      </c>
      <c r="E185" s="321"/>
      <c r="F185" s="321"/>
      <c r="G185" s="321"/>
      <c r="H185" s="321"/>
      <c r="I185" s="321"/>
      <c r="J185" s="354">
        <v>1.2</v>
      </c>
      <c r="K185" s="324"/>
      <c r="L185" s="935"/>
      <c r="M185" s="365"/>
      <c r="N185" s="365"/>
      <c r="P185" s="373">
        <v>58.32</v>
      </c>
      <c r="Q185" s="354" t="s">
        <v>2680</v>
      </c>
      <c r="R185" s="321"/>
      <c r="S185" s="710"/>
      <c r="T185" s="625">
        <v>656.0</v>
      </c>
      <c r="U185" s="713">
        <v>3924.36</v>
      </c>
      <c r="V185" s="358">
        <v>5.98</v>
      </c>
      <c r="W185" s="354">
        <v>5.98</v>
      </c>
      <c r="X185" s="714"/>
      <c r="Y185" s="938"/>
      <c r="Z185" s="337"/>
      <c r="AA185" s="324"/>
      <c r="AB185" s="337"/>
      <c r="AC185" s="321"/>
      <c r="AD185" s="417">
        <v>9932.7</v>
      </c>
      <c r="AE185" s="354" t="s">
        <v>1225</v>
      </c>
      <c r="AF185" s="354">
        <v>400.0</v>
      </c>
      <c r="AG185" s="321"/>
    </row>
    <row r="186">
      <c r="A186" s="322"/>
      <c r="B186" s="354" t="s">
        <v>669</v>
      </c>
      <c r="C186" s="354" t="s">
        <v>524</v>
      </c>
      <c r="D186" s="321"/>
      <c r="E186" s="321"/>
      <c r="F186" s="321"/>
      <c r="G186" s="321"/>
      <c r="H186" s="321"/>
      <c r="I186" s="321"/>
      <c r="J186" s="354">
        <v>1.2</v>
      </c>
      <c r="K186" s="324"/>
      <c r="L186" s="939" t="s">
        <v>2774</v>
      </c>
      <c r="M186" s="365"/>
      <c r="N186" s="365"/>
      <c r="O186" s="373">
        <v>597.65</v>
      </c>
      <c r="P186" s="373">
        <v>41.5</v>
      </c>
      <c r="Q186" s="354" t="s">
        <v>2813</v>
      </c>
      <c r="R186" s="321"/>
      <c r="S186" s="715" t="s">
        <v>2774</v>
      </c>
      <c r="T186" s="337"/>
      <c r="U186" s="941"/>
      <c r="V186" s="360"/>
      <c r="W186" s="321"/>
      <c r="X186" s="714"/>
      <c r="Y186" s="938"/>
      <c r="Z186" s="337"/>
      <c r="AA186" s="324"/>
      <c r="AB186" s="625">
        <v>9217.0</v>
      </c>
      <c r="AC186" s="354">
        <v>9344.0</v>
      </c>
      <c r="AD186" s="417">
        <v>9933.9</v>
      </c>
      <c r="AE186" s="354" t="s">
        <v>1850</v>
      </c>
      <c r="AF186" s="354">
        <v>400.0</v>
      </c>
      <c r="AG186" s="321"/>
    </row>
    <row r="187">
      <c r="A187" s="368" t="s">
        <v>1297</v>
      </c>
      <c r="B187" s="321"/>
      <c r="C187" s="321"/>
      <c r="D187" s="321"/>
      <c r="E187" s="321"/>
      <c r="F187" s="321"/>
      <c r="G187" s="321"/>
      <c r="H187" s="321"/>
      <c r="I187" s="321"/>
      <c r="J187" s="321"/>
      <c r="K187" s="324"/>
      <c r="L187" s="935"/>
      <c r="M187" s="365"/>
      <c r="N187" s="365"/>
      <c r="Q187" s="321"/>
      <c r="R187" s="321"/>
      <c r="S187" s="710"/>
      <c r="T187" s="337"/>
      <c r="U187" s="941"/>
      <c r="V187" s="360"/>
      <c r="W187" s="321"/>
      <c r="X187" s="714"/>
      <c r="Y187" s="938"/>
      <c r="Z187" s="337"/>
      <c r="AA187" s="324"/>
      <c r="AB187" s="337"/>
      <c r="AC187" s="321"/>
      <c r="AD187" s="417">
        <v>9933.9</v>
      </c>
      <c r="AE187" s="321"/>
      <c r="AF187" s="321"/>
      <c r="AG187" s="321"/>
    </row>
    <row r="188">
      <c r="A188" s="934">
        <v>41738.0</v>
      </c>
      <c r="B188" s="354" t="s">
        <v>524</v>
      </c>
      <c r="C188" s="354" t="s">
        <v>669</v>
      </c>
      <c r="D188" s="354" t="s">
        <v>1849</v>
      </c>
      <c r="E188" s="321"/>
      <c r="F188" s="321"/>
      <c r="G188" s="321"/>
      <c r="H188" s="354">
        <v>1.3</v>
      </c>
      <c r="I188" s="321"/>
      <c r="J188" s="321"/>
      <c r="K188" s="324"/>
      <c r="L188" s="935"/>
      <c r="M188" s="365"/>
      <c r="N188" s="365"/>
      <c r="P188" s="373">
        <v>520.54</v>
      </c>
      <c r="Q188" s="354" t="s">
        <v>2814</v>
      </c>
      <c r="R188" s="321"/>
      <c r="S188" s="715" t="s">
        <v>2815</v>
      </c>
      <c r="T188" s="625">
        <v>541.0</v>
      </c>
      <c r="U188" s="713">
        <v>3219.08</v>
      </c>
      <c r="V188" s="358">
        <v>5.95</v>
      </c>
      <c r="W188" s="354">
        <v>5.95</v>
      </c>
      <c r="X188" s="1230">
        <v>0.13</v>
      </c>
      <c r="Y188" s="938"/>
      <c r="Z188" s="337"/>
      <c r="AA188" s="324"/>
      <c r="AB188" s="337"/>
      <c r="AC188" s="321"/>
      <c r="AD188" s="417">
        <v>9935.2</v>
      </c>
      <c r="AE188" s="354" t="s">
        <v>1850</v>
      </c>
      <c r="AF188" s="354">
        <v>800.0</v>
      </c>
      <c r="AG188" s="354" t="s">
        <v>2816</v>
      </c>
    </row>
    <row r="189">
      <c r="A189" s="934">
        <v>41739.0</v>
      </c>
      <c r="B189" s="354" t="s">
        <v>669</v>
      </c>
      <c r="C189" s="354" t="s">
        <v>524</v>
      </c>
      <c r="D189" s="321"/>
      <c r="E189" s="321"/>
      <c r="F189" s="321"/>
      <c r="G189" s="321"/>
      <c r="H189" s="354">
        <v>1.2</v>
      </c>
      <c r="I189" s="321"/>
      <c r="J189" s="321"/>
      <c r="K189" s="324"/>
      <c r="L189" s="939">
        <v>10125.0</v>
      </c>
      <c r="M189" s="365"/>
      <c r="N189" s="369">
        <v>1500.0</v>
      </c>
      <c r="O189" s="373">
        <v>707.65</v>
      </c>
      <c r="Q189" s="321"/>
      <c r="R189" s="321"/>
      <c r="S189" s="715">
        <v>12853.19</v>
      </c>
      <c r="T189" s="337"/>
      <c r="U189" s="941"/>
      <c r="V189" s="360"/>
      <c r="W189" s="321"/>
      <c r="X189" s="714"/>
      <c r="Y189" s="938"/>
      <c r="Z189" s="625">
        <v>1012.5</v>
      </c>
      <c r="AA189" s="1207">
        <v>9112.5</v>
      </c>
      <c r="AB189" s="337"/>
      <c r="AC189" s="321"/>
      <c r="AD189" s="417">
        <v>9936.4</v>
      </c>
      <c r="AE189" s="354" t="s">
        <v>1350</v>
      </c>
      <c r="AF189" s="354">
        <v>800.0</v>
      </c>
      <c r="AG189" s="354" t="s">
        <v>2817</v>
      </c>
    </row>
    <row r="190">
      <c r="A190" s="934">
        <v>41740.0</v>
      </c>
      <c r="B190" s="354" t="s">
        <v>524</v>
      </c>
      <c r="C190" s="354" t="s">
        <v>632</v>
      </c>
      <c r="D190" s="354" t="s">
        <v>2818</v>
      </c>
      <c r="E190" s="321"/>
      <c r="F190" s="321"/>
      <c r="G190" s="321"/>
      <c r="H190" s="321"/>
      <c r="I190" s="321"/>
      <c r="J190" s="321"/>
      <c r="K190" s="1207">
        <v>0.7</v>
      </c>
      <c r="L190" s="935"/>
      <c r="M190" s="365"/>
      <c r="N190" s="365"/>
      <c r="Q190" s="321"/>
      <c r="R190" s="321"/>
      <c r="S190" s="710"/>
      <c r="T190" s="625">
        <v>100.0</v>
      </c>
      <c r="U190" s="713">
        <v>595.03</v>
      </c>
      <c r="V190" s="360"/>
      <c r="W190" s="321"/>
      <c r="X190" s="714"/>
      <c r="Y190" s="938"/>
      <c r="Z190" s="337"/>
      <c r="AA190" s="324"/>
      <c r="AB190" s="337"/>
      <c r="AC190" s="321"/>
      <c r="AD190" s="417">
        <v>9937.1</v>
      </c>
      <c r="AE190" s="354" t="s">
        <v>1850</v>
      </c>
      <c r="AF190" s="354">
        <v>400.0</v>
      </c>
      <c r="AG190" s="354" t="s">
        <v>2819</v>
      </c>
    </row>
    <row r="191">
      <c r="A191" s="322"/>
      <c r="B191" s="321"/>
      <c r="C191" s="321"/>
      <c r="D191" s="321"/>
      <c r="E191" s="321"/>
      <c r="F191" s="321"/>
      <c r="G191" s="321"/>
      <c r="H191" s="321"/>
      <c r="I191" s="321"/>
      <c r="J191" s="321"/>
      <c r="K191" s="324"/>
      <c r="L191" s="935"/>
      <c r="M191" s="365"/>
      <c r="N191" s="365"/>
      <c r="Q191" s="321"/>
      <c r="R191" s="321"/>
      <c r="S191" s="710"/>
      <c r="T191" s="337"/>
      <c r="U191" s="941"/>
      <c r="V191" s="360"/>
      <c r="W191" s="321"/>
      <c r="X191" s="714"/>
      <c r="Y191" s="938"/>
      <c r="Z191" s="337"/>
      <c r="AA191" s="324"/>
      <c r="AB191" s="337"/>
      <c r="AC191" s="321"/>
      <c r="AD191" s="417">
        <v>9937.1</v>
      </c>
      <c r="AE191" s="354" t="s">
        <v>1350</v>
      </c>
      <c r="AF191" s="354">
        <v>400.0</v>
      </c>
      <c r="AG191" s="354" t="s">
        <v>2820</v>
      </c>
    </row>
    <row r="192">
      <c r="A192" s="934">
        <v>41747.0</v>
      </c>
      <c r="B192" s="354" t="s">
        <v>632</v>
      </c>
      <c r="C192" s="354" t="s">
        <v>632</v>
      </c>
      <c r="D192" s="354" t="s">
        <v>2718</v>
      </c>
      <c r="E192" s="321"/>
      <c r="F192" s="321"/>
      <c r="G192" s="321"/>
      <c r="H192" s="321"/>
      <c r="I192" s="321"/>
      <c r="J192" s="321"/>
      <c r="K192" s="1207">
        <v>0.3</v>
      </c>
      <c r="L192" s="935"/>
      <c r="M192" s="365"/>
      <c r="N192" s="365"/>
      <c r="P192" s="373">
        <v>112.62</v>
      </c>
      <c r="Q192" s="354" t="s">
        <v>2821</v>
      </c>
      <c r="R192" s="321"/>
      <c r="S192" s="710"/>
      <c r="T192" s="625">
        <v>570.0</v>
      </c>
      <c r="U192" s="713">
        <v>3000.71</v>
      </c>
      <c r="V192" s="360"/>
      <c r="W192" s="321"/>
      <c r="X192" s="714"/>
      <c r="Y192" s="938"/>
      <c r="Z192" s="337"/>
      <c r="AA192" s="324"/>
      <c r="AB192" s="337"/>
      <c r="AC192" s="321"/>
      <c r="AD192" s="417">
        <v>9937.4</v>
      </c>
      <c r="AE192" s="354" t="s">
        <v>1225</v>
      </c>
      <c r="AF192" s="354">
        <v>400.0</v>
      </c>
      <c r="AG192" s="321"/>
    </row>
    <row r="193">
      <c r="A193" s="322"/>
      <c r="B193" s="321"/>
      <c r="C193" s="321"/>
      <c r="D193" s="321"/>
      <c r="E193" s="321"/>
      <c r="F193" s="321"/>
      <c r="G193" s="321"/>
      <c r="H193" s="321"/>
      <c r="I193" s="321"/>
      <c r="J193" s="321"/>
      <c r="K193" s="324"/>
      <c r="L193" s="935"/>
      <c r="M193" s="365"/>
      <c r="N193" s="365"/>
      <c r="Q193" s="321"/>
      <c r="R193" s="321"/>
      <c r="S193" s="710"/>
      <c r="T193" s="337"/>
      <c r="U193" s="941"/>
      <c r="V193" s="360"/>
      <c r="W193" s="321"/>
      <c r="X193" s="714"/>
      <c r="Y193" s="938"/>
      <c r="Z193" s="337"/>
      <c r="AA193" s="324"/>
      <c r="AB193" s="337"/>
      <c r="AC193" s="321"/>
      <c r="AD193" s="417">
        <v>9937.4</v>
      </c>
      <c r="AE193" s="354" t="s">
        <v>1850</v>
      </c>
      <c r="AF193" s="354">
        <v>400.0</v>
      </c>
      <c r="AG193" s="354" t="s">
        <v>2822</v>
      </c>
    </row>
    <row r="194">
      <c r="A194" s="934">
        <v>41750.0</v>
      </c>
      <c r="B194" s="354" t="s">
        <v>632</v>
      </c>
      <c r="C194" s="354" t="s">
        <v>524</v>
      </c>
      <c r="D194" s="354" t="s">
        <v>1849</v>
      </c>
      <c r="E194" s="321"/>
      <c r="F194" s="321"/>
      <c r="G194" s="321"/>
      <c r="H194" s="321"/>
      <c r="I194" s="321"/>
      <c r="J194" s="321"/>
      <c r="K194" s="1207">
        <v>0.6</v>
      </c>
      <c r="L194" s="935"/>
      <c r="M194" s="365"/>
      <c r="N194" s="365"/>
      <c r="Q194" s="321"/>
      <c r="R194" s="321"/>
      <c r="S194" s="710"/>
      <c r="T194" s="625">
        <v>150.0</v>
      </c>
      <c r="U194" s="713">
        <v>0.0</v>
      </c>
      <c r="V194" s="360"/>
      <c r="W194" s="321"/>
      <c r="X194" s="714"/>
      <c r="Y194" s="938"/>
      <c r="Z194" s="337"/>
      <c r="AA194" s="324"/>
      <c r="AB194" s="337"/>
      <c r="AC194" s="321"/>
      <c r="AD194" s="417">
        <v>9938.0</v>
      </c>
      <c r="AE194" s="354" t="s">
        <v>1850</v>
      </c>
      <c r="AF194" s="354">
        <v>400.0</v>
      </c>
      <c r="AG194" s="354" t="s">
        <v>2823</v>
      </c>
    </row>
    <row r="195">
      <c r="A195" s="322"/>
      <c r="B195" s="321"/>
      <c r="C195" s="321"/>
      <c r="D195" s="321"/>
      <c r="E195" s="321"/>
      <c r="F195" s="321"/>
      <c r="G195" s="321"/>
      <c r="H195" s="321"/>
      <c r="I195" s="321"/>
      <c r="J195" s="321"/>
      <c r="K195" s="324"/>
      <c r="L195" s="935"/>
      <c r="M195" s="365"/>
      <c r="N195" s="365"/>
      <c r="Q195" s="321"/>
      <c r="R195" s="321"/>
      <c r="S195" s="715" t="s">
        <v>2175</v>
      </c>
      <c r="T195" s="337"/>
      <c r="U195" s="941"/>
      <c r="V195" s="360"/>
      <c r="W195" s="321"/>
      <c r="X195" s="714"/>
      <c r="Y195" s="938"/>
      <c r="Z195" s="337"/>
      <c r="AA195" s="324"/>
      <c r="AB195" s="337"/>
      <c r="AC195" s="321"/>
      <c r="AD195" s="417">
        <v>9938.0</v>
      </c>
      <c r="AE195" s="354" t="s">
        <v>1350</v>
      </c>
      <c r="AF195" s="354">
        <v>400.0</v>
      </c>
      <c r="AG195" s="354" t="s">
        <v>2824</v>
      </c>
    </row>
    <row r="196">
      <c r="A196" s="934">
        <v>41757.0</v>
      </c>
      <c r="B196" s="354" t="s">
        <v>524</v>
      </c>
      <c r="C196" s="354" t="s">
        <v>632</v>
      </c>
      <c r="D196" s="354" t="s">
        <v>1849</v>
      </c>
      <c r="E196" s="321"/>
      <c r="F196" s="321"/>
      <c r="G196" s="321"/>
      <c r="H196" s="321"/>
      <c r="I196" s="321"/>
      <c r="J196" s="321"/>
      <c r="K196" s="1207">
        <v>0.6</v>
      </c>
      <c r="L196" s="935"/>
      <c r="M196" s="365"/>
      <c r="N196" s="365"/>
      <c r="Q196" s="321"/>
      <c r="R196" s="321"/>
      <c r="S196" s="710"/>
      <c r="T196" s="337"/>
      <c r="U196" s="941"/>
      <c r="V196" s="360"/>
      <c r="W196" s="321"/>
      <c r="X196" s="714"/>
      <c r="Y196" s="938"/>
      <c r="Z196" s="337"/>
      <c r="AA196" s="324"/>
      <c r="AB196" s="337"/>
      <c r="AC196" s="321"/>
      <c r="AD196" s="417">
        <v>9938.6</v>
      </c>
      <c r="AE196" s="354" t="s">
        <v>1850</v>
      </c>
      <c r="AF196" s="354">
        <v>400.0</v>
      </c>
      <c r="AG196" s="354" t="s">
        <v>2825</v>
      </c>
    </row>
    <row r="197">
      <c r="A197" s="368" t="s">
        <v>1319</v>
      </c>
      <c r="B197" s="321"/>
      <c r="C197" s="321"/>
      <c r="D197" s="321"/>
      <c r="E197" s="321"/>
      <c r="F197" s="321"/>
      <c r="G197" s="321"/>
      <c r="H197" s="321"/>
      <c r="I197" s="321"/>
      <c r="J197" s="321"/>
      <c r="K197" s="324"/>
      <c r="L197" s="935"/>
      <c r="M197" s="365"/>
      <c r="N197" s="365"/>
      <c r="Q197" s="321"/>
      <c r="R197" s="321"/>
      <c r="S197" s="710"/>
      <c r="T197" s="337"/>
      <c r="U197" s="941"/>
      <c r="V197" s="360"/>
      <c r="W197" s="321"/>
      <c r="X197" s="714"/>
      <c r="Y197" s="938"/>
      <c r="Z197" s="337"/>
      <c r="AA197" s="324"/>
      <c r="AB197" s="625">
        <v>9223.0</v>
      </c>
      <c r="AC197" s="354">
        <v>9350.0</v>
      </c>
      <c r="AD197" s="417">
        <v>9938.6</v>
      </c>
      <c r="AE197" s="354" t="s">
        <v>1350</v>
      </c>
      <c r="AF197" s="354">
        <v>400.0</v>
      </c>
      <c r="AG197" s="354" t="s">
        <v>2826</v>
      </c>
    </row>
    <row r="198">
      <c r="A198" s="368" t="s">
        <v>1333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4"/>
      <c r="L198" s="935"/>
      <c r="M198" s="365"/>
      <c r="N198" s="365"/>
      <c r="Q198" s="354" t="s">
        <v>2827</v>
      </c>
      <c r="R198" s="321"/>
      <c r="S198" s="710"/>
      <c r="T198" s="337"/>
      <c r="U198" s="941"/>
      <c r="V198" s="360"/>
      <c r="W198" s="321"/>
      <c r="X198" s="714"/>
      <c r="Y198" s="938"/>
      <c r="Z198" s="337"/>
      <c r="AA198" s="324"/>
      <c r="AB198" s="337"/>
      <c r="AC198" s="321"/>
      <c r="AD198" s="417">
        <v>9938.6</v>
      </c>
      <c r="AE198" s="354" t="s">
        <v>1350</v>
      </c>
      <c r="AF198" s="354">
        <v>400.0</v>
      </c>
      <c r="AG198" s="354" t="s">
        <v>2828</v>
      </c>
    </row>
    <row r="199">
      <c r="A199" s="934">
        <v>41808.0</v>
      </c>
      <c r="B199" s="354" t="s">
        <v>632</v>
      </c>
      <c r="C199" s="354" t="s">
        <v>524</v>
      </c>
      <c r="D199" s="354" t="s">
        <v>1849</v>
      </c>
      <c r="E199" s="321"/>
      <c r="F199" s="321"/>
      <c r="G199" s="321"/>
      <c r="H199" s="321"/>
      <c r="I199" s="321"/>
      <c r="J199" s="321"/>
      <c r="K199" s="324"/>
      <c r="L199" s="935"/>
      <c r="M199" s="365"/>
      <c r="N199" s="365"/>
      <c r="Q199" s="354">
        <v>45.06</v>
      </c>
      <c r="R199" s="321"/>
      <c r="S199" s="715" t="s">
        <v>2175</v>
      </c>
      <c r="T199" s="337"/>
      <c r="U199" s="941"/>
      <c r="V199" s="360"/>
      <c r="W199" s="321"/>
      <c r="X199" s="714"/>
      <c r="Y199" s="938"/>
      <c r="Z199" s="337"/>
      <c r="AA199" s="324"/>
      <c r="AB199" s="337"/>
      <c r="AC199" s="321"/>
      <c r="AD199" s="417">
        <v>9938.6</v>
      </c>
      <c r="AE199" s="354" t="s">
        <v>1850</v>
      </c>
      <c r="AF199" s="354">
        <v>400.0</v>
      </c>
      <c r="AG199" s="354" t="s">
        <v>2829</v>
      </c>
    </row>
    <row r="200">
      <c r="A200" s="934">
        <v>41814.0</v>
      </c>
      <c r="B200" s="354" t="s">
        <v>524</v>
      </c>
      <c r="C200" s="354" t="s">
        <v>669</v>
      </c>
      <c r="D200" s="354" t="s">
        <v>1849</v>
      </c>
      <c r="E200" s="321"/>
      <c r="F200" s="321"/>
      <c r="G200" s="321"/>
      <c r="H200" s="321"/>
      <c r="I200" s="321"/>
      <c r="J200" s="354">
        <v>1.3</v>
      </c>
      <c r="K200" s="324"/>
      <c r="L200" s="935"/>
      <c r="M200" s="365"/>
      <c r="N200" s="365"/>
      <c r="P200" s="373">
        <v>371.19</v>
      </c>
      <c r="Q200" s="354" t="s">
        <v>2775</v>
      </c>
      <c r="R200" s="321"/>
      <c r="S200" s="710"/>
      <c r="T200" s="625">
        <v>140.0</v>
      </c>
      <c r="U200" s="713">
        <v>1064.42</v>
      </c>
      <c r="V200" s="358">
        <v>7.6</v>
      </c>
      <c r="W200" s="354">
        <v>6.06</v>
      </c>
      <c r="X200" s="714"/>
      <c r="Y200" s="938"/>
      <c r="Z200" s="337"/>
      <c r="AA200" s="324"/>
      <c r="AB200" s="337"/>
      <c r="AC200" s="321"/>
      <c r="AD200" s="417">
        <v>9939.9</v>
      </c>
      <c r="AE200" s="354" t="s">
        <v>1350</v>
      </c>
      <c r="AF200" s="354">
        <v>800.0</v>
      </c>
      <c r="AG200" s="354" t="s">
        <v>2830</v>
      </c>
    </row>
    <row r="201">
      <c r="A201" s="934">
        <v>41815.0</v>
      </c>
      <c r="B201" s="354" t="s">
        <v>669</v>
      </c>
      <c r="C201" s="354" t="s">
        <v>524</v>
      </c>
      <c r="D201" s="354" t="s">
        <v>2739</v>
      </c>
      <c r="E201" s="321"/>
      <c r="F201" s="321"/>
      <c r="G201" s="321"/>
      <c r="H201" s="321"/>
      <c r="I201" s="321"/>
      <c r="J201" s="354">
        <v>1.4</v>
      </c>
      <c r="K201" s="324"/>
      <c r="L201" s="935"/>
      <c r="M201" s="365"/>
      <c r="N201" s="365"/>
      <c r="O201" s="373">
        <v>552.65</v>
      </c>
      <c r="P201" s="373">
        <v>36.01</v>
      </c>
      <c r="Q201" s="354" t="s">
        <v>2691</v>
      </c>
      <c r="R201" s="321"/>
      <c r="S201" s="715" t="s">
        <v>2175</v>
      </c>
      <c r="T201" s="337"/>
      <c r="U201" s="941"/>
      <c r="V201" s="360"/>
      <c r="W201" s="321"/>
      <c r="X201" s="714"/>
      <c r="Y201" s="938"/>
      <c r="Z201" s="337"/>
      <c r="AA201" s="324"/>
      <c r="AB201" s="625">
        <v>9225.0</v>
      </c>
      <c r="AC201" s="354">
        <v>9354.0</v>
      </c>
      <c r="AD201" s="417">
        <v>9941.3</v>
      </c>
      <c r="AE201" s="354" t="s">
        <v>1850</v>
      </c>
      <c r="AF201" s="354">
        <v>800.0</v>
      </c>
      <c r="AG201" s="354" t="s">
        <v>2831</v>
      </c>
    </row>
    <row r="202">
      <c r="A202" s="368" t="s">
        <v>2832</v>
      </c>
      <c r="B202" s="321"/>
      <c r="C202" s="321"/>
      <c r="D202" s="321"/>
      <c r="E202" s="321"/>
      <c r="F202" s="321"/>
      <c r="G202" s="321"/>
      <c r="H202" s="321"/>
      <c r="I202" s="321"/>
      <c r="J202" s="321"/>
      <c r="K202" s="324"/>
      <c r="L202" s="935"/>
      <c r="M202" s="365"/>
      <c r="N202" s="365"/>
      <c r="Q202" s="321"/>
      <c r="R202" s="321"/>
      <c r="S202" s="710"/>
      <c r="T202" s="337"/>
      <c r="U202" s="941"/>
      <c r="V202" s="360"/>
      <c r="W202" s="321"/>
      <c r="X202" s="714"/>
      <c r="Y202" s="938"/>
      <c r="Z202" s="337"/>
      <c r="AA202" s="324"/>
      <c r="AB202" s="337"/>
      <c r="AC202" s="321"/>
      <c r="AD202" s="417">
        <v>9941.3</v>
      </c>
      <c r="AE202" s="354" t="s">
        <v>1350</v>
      </c>
      <c r="AF202" s="354">
        <v>400.0</v>
      </c>
      <c r="AG202" s="354" t="s">
        <v>2826</v>
      </c>
    </row>
    <row r="203">
      <c r="A203" s="934">
        <v>41834.0</v>
      </c>
      <c r="B203" s="354" t="s">
        <v>524</v>
      </c>
      <c r="C203" s="354" t="s">
        <v>527</v>
      </c>
      <c r="D203" s="354" t="s">
        <v>1849</v>
      </c>
      <c r="E203" s="321"/>
      <c r="F203" s="321"/>
      <c r="G203" s="321"/>
      <c r="H203" s="354">
        <v>0.5</v>
      </c>
      <c r="I203" s="321"/>
      <c r="J203" s="321"/>
      <c r="K203" s="324"/>
      <c r="L203" s="935"/>
      <c r="M203" s="365"/>
      <c r="N203" s="365"/>
      <c r="Q203" s="321"/>
      <c r="R203" s="321"/>
      <c r="S203" s="710"/>
      <c r="T203" s="625">
        <v>460.0</v>
      </c>
      <c r="U203" s="713">
        <v>2810.77</v>
      </c>
      <c r="V203" s="358">
        <v>6.11</v>
      </c>
      <c r="W203" s="354">
        <v>6.11</v>
      </c>
      <c r="X203" s="714"/>
      <c r="Y203" s="938"/>
      <c r="Z203" s="337"/>
      <c r="AA203" s="324"/>
      <c r="AB203" s="337"/>
      <c r="AC203" s="321"/>
      <c r="AD203" s="417">
        <v>9941.8</v>
      </c>
      <c r="AE203" s="321"/>
      <c r="AF203" s="321"/>
      <c r="AG203" s="321"/>
    </row>
    <row r="204">
      <c r="A204" s="322"/>
      <c r="B204" s="354" t="s">
        <v>527</v>
      </c>
      <c r="C204" s="354" t="s">
        <v>669</v>
      </c>
      <c r="D204" s="354" t="s">
        <v>2833</v>
      </c>
      <c r="E204" s="321"/>
      <c r="F204" s="321"/>
      <c r="G204" s="321"/>
      <c r="H204" s="354">
        <v>1.3</v>
      </c>
      <c r="I204" s="321"/>
      <c r="J204" s="321"/>
      <c r="K204" s="324"/>
      <c r="L204" s="939" t="s">
        <v>2834</v>
      </c>
      <c r="M204" s="365"/>
      <c r="N204" s="365"/>
      <c r="Q204" s="321"/>
      <c r="R204" s="321"/>
      <c r="S204" s="715" t="s">
        <v>2835</v>
      </c>
      <c r="T204" s="625">
        <v>200.0</v>
      </c>
      <c r="U204" s="713">
        <v>1523.42</v>
      </c>
      <c r="V204" s="358">
        <v>7.62</v>
      </c>
      <c r="W204" s="354">
        <v>6.11</v>
      </c>
      <c r="X204" s="1230">
        <v>301.42</v>
      </c>
      <c r="Y204" s="938"/>
      <c r="Z204" s="337"/>
      <c r="AA204" s="324"/>
      <c r="AB204" s="337"/>
      <c r="AC204" s="321"/>
      <c r="AD204" s="417">
        <v>9943.1</v>
      </c>
      <c r="AE204" s="354" t="s">
        <v>1350</v>
      </c>
      <c r="AF204" s="354" t="s">
        <v>526</v>
      </c>
      <c r="AG204" s="321"/>
    </row>
    <row r="205">
      <c r="A205" s="934">
        <v>41835.0</v>
      </c>
      <c r="B205" s="354" t="s">
        <v>669</v>
      </c>
      <c r="C205" s="354" t="s">
        <v>524</v>
      </c>
      <c r="D205" s="321"/>
      <c r="E205" s="321"/>
      <c r="F205" s="321"/>
      <c r="G205" s="321"/>
      <c r="H205" s="354">
        <v>2.0</v>
      </c>
      <c r="I205" s="321"/>
      <c r="J205" s="321"/>
      <c r="K205" s="324"/>
      <c r="L205" s="939">
        <v>15000.0</v>
      </c>
      <c r="M205" s="369">
        <v>300.0</v>
      </c>
      <c r="N205" s="369">
        <v>1500.0</v>
      </c>
      <c r="O205" s="373">
        <v>271.05</v>
      </c>
      <c r="P205" s="373">
        <v>492.18</v>
      </c>
      <c r="Q205" s="321"/>
      <c r="R205" s="321"/>
      <c r="S205" s="715">
        <v>17563.23</v>
      </c>
      <c r="T205" s="625">
        <v>200.0</v>
      </c>
      <c r="U205" s="713">
        <v>1192.0</v>
      </c>
      <c r="V205" s="358">
        <v>5.96</v>
      </c>
      <c r="W205" s="354">
        <v>6.11</v>
      </c>
      <c r="X205" s="714"/>
      <c r="Y205" s="938"/>
      <c r="Z205" s="625">
        <v>1500.0</v>
      </c>
      <c r="AA205" s="1207">
        <v>13500.0</v>
      </c>
      <c r="AB205" s="337"/>
      <c r="AC205" s="321"/>
      <c r="AD205" s="417">
        <v>9945.1</v>
      </c>
      <c r="AE205" s="354" t="s">
        <v>1850</v>
      </c>
      <c r="AF205" s="354" t="s">
        <v>526</v>
      </c>
      <c r="AG205" s="321"/>
    </row>
    <row r="206">
      <c r="A206" s="934">
        <v>41838.0</v>
      </c>
      <c r="B206" s="354" t="s">
        <v>524</v>
      </c>
      <c r="C206" s="354" t="s">
        <v>669</v>
      </c>
      <c r="D206" s="354" t="s">
        <v>2718</v>
      </c>
      <c r="E206" s="321"/>
      <c r="F206" s="321"/>
      <c r="G206" s="321"/>
      <c r="H206" s="354">
        <v>1.2</v>
      </c>
      <c r="I206" s="321"/>
      <c r="J206" s="321"/>
      <c r="K206" s="324"/>
      <c r="L206" s="939" t="s">
        <v>2836</v>
      </c>
      <c r="M206" s="365"/>
      <c r="N206" s="365"/>
      <c r="Q206" s="321"/>
      <c r="R206" s="321"/>
      <c r="S206" s="715" t="s">
        <v>2837</v>
      </c>
      <c r="T206" s="625">
        <v>420.0</v>
      </c>
      <c r="U206" s="713">
        <v>2566.35</v>
      </c>
      <c r="V206" s="358">
        <v>6.11</v>
      </c>
      <c r="W206" s="354">
        <v>6.11</v>
      </c>
      <c r="X206" s="714"/>
      <c r="Y206" s="938"/>
      <c r="Z206" s="337"/>
      <c r="AA206" s="324"/>
      <c r="AB206" s="337"/>
      <c r="AC206" s="321"/>
      <c r="AD206" s="417">
        <v>9946.3</v>
      </c>
      <c r="AE206" s="354" t="s">
        <v>1225</v>
      </c>
      <c r="AF206" s="354" t="s">
        <v>526</v>
      </c>
      <c r="AG206" s="321"/>
    </row>
    <row r="207">
      <c r="A207" s="322"/>
      <c r="B207" s="354" t="s">
        <v>669</v>
      </c>
      <c r="C207" s="354" t="s">
        <v>524</v>
      </c>
      <c r="D207" s="321"/>
      <c r="E207" s="321"/>
      <c r="F207" s="321"/>
      <c r="G207" s="321"/>
      <c r="H207" s="354">
        <v>1.4</v>
      </c>
      <c r="I207" s="321"/>
      <c r="J207" s="321"/>
      <c r="K207" s="324"/>
      <c r="L207" s="939">
        <v>10500.0</v>
      </c>
      <c r="M207" s="365"/>
      <c r="N207" s="369">
        <v>1250.0</v>
      </c>
      <c r="O207" s="373">
        <v>497.65</v>
      </c>
      <c r="P207" s="373">
        <v>55.27</v>
      </c>
      <c r="Q207" s="321"/>
      <c r="R207" s="321"/>
      <c r="S207" s="715">
        <v>12302.92</v>
      </c>
      <c r="T207" s="337"/>
      <c r="U207" s="941"/>
      <c r="V207" s="360"/>
      <c r="W207" s="321"/>
      <c r="X207" s="714"/>
      <c r="Y207" s="938"/>
      <c r="Z207" s="625">
        <v>1050.0</v>
      </c>
      <c r="AA207" s="1207">
        <v>9450.0</v>
      </c>
      <c r="AB207" s="625">
        <v>9230.0</v>
      </c>
      <c r="AC207" s="354">
        <v>9359.0</v>
      </c>
      <c r="AD207" s="417">
        <v>9946.2</v>
      </c>
      <c r="AE207" s="354" t="s">
        <v>1850</v>
      </c>
      <c r="AF207" s="354" t="s">
        <v>526</v>
      </c>
      <c r="AG207" s="321"/>
    </row>
    <row r="208">
      <c r="A208" s="368" t="s">
        <v>2838</v>
      </c>
      <c r="B208" s="321"/>
      <c r="C208" s="321"/>
      <c r="D208" s="321"/>
      <c r="E208" s="321"/>
      <c r="F208" s="321"/>
      <c r="G208" s="321"/>
      <c r="H208" s="321"/>
      <c r="I208" s="321"/>
      <c r="J208" s="321"/>
      <c r="K208" s="324"/>
      <c r="L208" s="935"/>
      <c r="M208" s="365"/>
      <c r="N208" s="365"/>
      <c r="Q208" s="321"/>
      <c r="R208" s="321"/>
      <c r="S208" s="710"/>
      <c r="T208" s="337"/>
      <c r="U208" s="941"/>
      <c r="V208" s="360"/>
      <c r="W208" s="321"/>
      <c r="X208" s="714"/>
      <c r="Y208" s="938"/>
      <c r="Z208" s="337"/>
      <c r="AA208" s="324"/>
      <c r="AB208" s="337"/>
      <c r="AC208" s="321"/>
      <c r="AD208" s="417">
        <v>9946.2</v>
      </c>
      <c r="AE208" s="321"/>
      <c r="AF208" s="321"/>
      <c r="AG208" s="321"/>
    </row>
    <row r="209">
      <c r="A209" s="934">
        <v>41857.0</v>
      </c>
      <c r="B209" s="354" t="s">
        <v>524</v>
      </c>
      <c r="C209" s="354" t="s">
        <v>669</v>
      </c>
      <c r="D209" s="354" t="s">
        <v>1849</v>
      </c>
      <c r="E209" s="321"/>
      <c r="F209" s="321"/>
      <c r="G209" s="321"/>
      <c r="H209" s="354">
        <v>1.3</v>
      </c>
      <c r="I209" s="321"/>
      <c r="J209" s="321"/>
      <c r="K209" s="324"/>
      <c r="L209" s="939" t="s">
        <v>2839</v>
      </c>
      <c r="M209" s="365"/>
      <c r="N209" s="365"/>
      <c r="Q209" s="321"/>
      <c r="R209" s="321"/>
      <c r="S209" s="715" t="s">
        <v>2840</v>
      </c>
      <c r="T209" s="625">
        <v>460.0</v>
      </c>
      <c r="U209" s="713">
        <v>2810.77</v>
      </c>
      <c r="V209" s="358">
        <v>6.11</v>
      </c>
      <c r="W209" s="354">
        <v>6.11</v>
      </c>
      <c r="X209" s="714"/>
      <c r="Y209" s="938"/>
      <c r="Z209" s="337"/>
      <c r="AA209" s="324"/>
      <c r="AB209" s="337"/>
      <c r="AC209" s="321"/>
      <c r="AD209" s="417">
        <v>9947.5</v>
      </c>
      <c r="AE209" s="354" t="s">
        <v>1350</v>
      </c>
      <c r="AF209" s="354" t="s">
        <v>526</v>
      </c>
      <c r="AG209" s="321"/>
    </row>
    <row r="210">
      <c r="A210" s="322"/>
      <c r="B210" s="354" t="s">
        <v>669</v>
      </c>
      <c r="C210" s="354" t="s">
        <v>524</v>
      </c>
      <c r="D210" s="321"/>
      <c r="E210" s="321"/>
      <c r="F210" s="321"/>
      <c r="G210" s="321"/>
      <c r="H210" s="354">
        <v>1.2</v>
      </c>
      <c r="I210" s="321"/>
      <c r="J210" s="321"/>
      <c r="K210" s="324"/>
      <c r="L210" s="939">
        <v>10125.0</v>
      </c>
      <c r="M210" s="369">
        <v>355.82</v>
      </c>
      <c r="N210" s="369">
        <v>1500.0</v>
      </c>
      <c r="O210" s="373">
        <v>371.05</v>
      </c>
      <c r="P210" s="373">
        <v>473.41</v>
      </c>
      <c r="Q210" s="321"/>
      <c r="R210" s="321"/>
      <c r="S210" s="715">
        <v>12825.28</v>
      </c>
      <c r="T210" s="625">
        <v>200.0</v>
      </c>
      <c r="U210" s="713">
        <v>1632.82</v>
      </c>
      <c r="V210" s="358">
        <v>8.16</v>
      </c>
      <c r="W210" s="354">
        <v>6.11</v>
      </c>
      <c r="X210" s="1230">
        <v>410.82</v>
      </c>
      <c r="Y210" s="938"/>
      <c r="Z210" s="625">
        <v>1012.5</v>
      </c>
      <c r="AA210" s="1207">
        <v>9112.5</v>
      </c>
      <c r="AB210" s="337"/>
      <c r="AC210" s="321"/>
      <c r="AD210" s="417">
        <v>9948.7</v>
      </c>
      <c r="AE210" s="354" t="s">
        <v>1850</v>
      </c>
      <c r="AF210" s="354" t="s">
        <v>526</v>
      </c>
      <c r="AG210" s="321"/>
    </row>
    <row r="211">
      <c r="A211" s="934">
        <v>41863.0</v>
      </c>
      <c r="B211" s="354" t="s">
        <v>524</v>
      </c>
      <c r="C211" s="354" t="s">
        <v>781</v>
      </c>
      <c r="D211" s="354" t="s">
        <v>1849</v>
      </c>
      <c r="E211" s="321"/>
      <c r="F211" s="321"/>
      <c r="G211" s="321"/>
      <c r="H211" s="354">
        <v>1.7</v>
      </c>
      <c r="I211" s="321"/>
      <c r="J211" s="321"/>
      <c r="K211" s="324"/>
      <c r="L211" s="935"/>
      <c r="M211" s="365"/>
      <c r="N211" s="365"/>
      <c r="Q211" s="321"/>
      <c r="R211" s="321"/>
      <c r="S211" s="710"/>
      <c r="T211" s="625">
        <v>500.0</v>
      </c>
      <c r="U211" s="713">
        <v>3055.18</v>
      </c>
      <c r="V211" s="358">
        <v>6.11</v>
      </c>
      <c r="W211" s="354">
        <v>6.11</v>
      </c>
      <c r="X211" s="714"/>
      <c r="Y211" s="938"/>
      <c r="Z211" s="337"/>
      <c r="AA211" s="324"/>
      <c r="AB211" s="337"/>
      <c r="AC211" s="321"/>
      <c r="AD211" s="417">
        <v>9950.4</v>
      </c>
      <c r="AE211" s="354" t="s">
        <v>1350</v>
      </c>
      <c r="AF211" s="354" t="s">
        <v>526</v>
      </c>
      <c r="AG211" s="321"/>
    </row>
    <row r="212">
      <c r="A212" s="322"/>
      <c r="B212" s="354" t="s">
        <v>781</v>
      </c>
      <c r="C212" s="354" t="s">
        <v>669</v>
      </c>
      <c r="D212" s="321"/>
      <c r="E212" s="321"/>
      <c r="F212" s="321"/>
      <c r="G212" s="321"/>
      <c r="H212" s="354">
        <v>0.7</v>
      </c>
      <c r="I212" s="321"/>
      <c r="J212" s="321"/>
      <c r="K212" s="324"/>
      <c r="L212" s="939" t="s">
        <v>2841</v>
      </c>
      <c r="M212" s="365"/>
      <c r="N212" s="365"/>
      <c r="O212" s="373">
        <v>43.0</v>
      </c>
      <c r="P212" s="373">
        <v>54.94</v>
      </c>
      <c r="Q212" s="321"/>
      <c r="R212" s="321"/>
      <c r="S212" s="715" t="s">
        <v>2842</v>
      </c>
      <c r="T212" s="625">
        <v>150.0</v>
      </c>
      <c r="U212" s="713">
        <v>1186.97</v>
      </c>
      <c r="V212" s="358">
        <v>7.91</v>
      </c>
      <c r="W212" s="354">
        <v>6.11</v>
      </c>
      <c r="X212" s="1230">
        <v>270.47</v>
      </c>
      <c r="Y212" s="938"/>
      <c r="Z212" s="337"/>
      <c r="AA212" s="324"/>
      <c r="AB212" s="337"/>
      <c r="AC212" s="321"/>
      <c r="AD212" s="417">
        <v>9951.1</v>
      </c>
      <c r="AE212" s="354" t="s">
        <v>1850</v>
      </c>
      <c r="AF212" s="354" t="s">
        <v>526</v>
      </c>
      <c r="AG212" s="321"/>
    </row>
    <row r="213">
      <c r="A213" s="322"/>
      <c r="B213" s="354" t="s">
        <v>669</v>
      </c>
      <c r="C213" s="354" t="s">
        <v>524</v>
      </c>
      <c r="D213" s="321"/>
      <c r="E213" s="321"/>
      <c r="F213" s="321"/>
      <c r="G213" s="321"/>
      <c r="H213" s="354">
        <v>1.4</v>
      </c>
      <c r="I213" s="321"/>
      <c r="J213" s="321"/>
      <c r="K213" s="324"/>
      <c r="L213" s="939">
        <v>15000.0</v>
      </c>
      <c r="M213" s="369">
        <v>725.0</v>
      </c>
      <c r="N213" s="369">
        <v>1750.0</v>
      </c>
      <c r="O213" s="373">
        <v>536.05</v>
      </c>
      <c r="P213" s="373">
        <v>1204.65</v>
      </c>
      <c r="Q213" s="321"/>
      <c r="R213" s="321"/>
      <c r="S213" s="715">
        <v>19313.64</v>
      </c>
      <c r="T213" s="625">
        <v>200.0</v>
      </c>
      <c r="U213" s="713">
        <v>1613.4</v>
      </c>
      <c r="V213" s="358">
        <v>8.07</v>
      </c>
      <c r="W213" s="354">
        <v>6.11</v>
      </c>
      <c r="X213" s="1230">
        <v>391.4</v>
      </c>
      <c r="Y213" s="938"/>
      <c r="Z213" s="625">
        <v>1500.0</v>
      </c>
      <c r="AA213" s="1207">
        <v>13500.0</v>
      </c>
      <c r="AB213" s="337"/>
      <c r="AC213" s="321"/>
      <c r="AD213" s="417">
        <v>9952.5</v>
      </c>
      <c r="AE213" s="321"/>
      <c r="AF213" s="321"/>
      <c r="AG213" s="321"/>
    </row>
    <row r="214">
      <c r="A214" s="934">
        <v>41869.0</v>
      </c>
      <c r="B214" s="354" t="s">
        <v>524</v>
      </c>
      <c r="C214" s="354" t="s">
        <v>669</v>
      </c>
      <c r="D214" s="354" t="s">
        <v>1849</v>
      </c>
      <c r="E214" s="321"/>
      <c r="F214" s="321"/>
      <c r="G214" s="321"/>
      <c r="H214" s="354">
        <v>1.4</v>
      </c>
      <c r="I214" s="321"/>
      <c r="J214" s="321"/>
      <c r="K214" s="324"/>
      <c r="L214" s="939" t="s">
        <v>2843</v>
      </c>
      <c r="M214" s="365"/>
      <c r="N214" s="365"/>
      <c r="O214" s="373">
        <v>65.0</v>
      </c>
      <c r="Q214" s="321"/>
      <c r="R214" s="321"/>
      <c r="S214" s="715" t="s">
        <v>2844</v>
      </c>
      <c r="T214" s="625">
        <v>351.0</v>
      </c>
      <c r="U214" s="713">
        <v>2126.0</v>
      </c>
      <c r="V214" s="358">
        <v>6.06</v>
      </c>
      <c r="W214" s="354">
        <v>6.06</v>
      </c>
      <c r="X214" s="714"/>
      <c r="Y214" s="938"/>
      <c r="Z214" s="337"/>
      <c r="AA214" s="324"/>
      <c r="AB214" s="337"/>
      <c r="AC214" s="321"/>
      <c r="AD214" s="417">
        <v>9953.9</v>
      </c>
      <c r="AE214" s="354" t="s">
        <v>1350</v>
      </c>
      <c r="AF214" s="354" t="s">
        <v>526</v>
      </c>
      <c r="AG214" s="321"/>
    </row>
    <row r="215">
      <c r="A215" s="934">
        <v>41870.0</v>
      </c>
      <c r="B215" s="354" t="s">
        <v>669</v>
      </c>
      <c r="C215" s="354" t="s">
        <v>524</v>
      </c>
      <c r="D215" s="321"/>
      <c r="E215" s="321"/>
      <c r="F215" s="321"/>
      <c r="G215" s="321"/>
      <c r="H215" s="354">
        <v>1.3</v>
      </c>
      <c r="I215" s="321"/>
      <c r="J215" s="321"/>
      <c r="K215" s="324"/>
      <c r="L215" s="939">
        <v>10875.0</v>
      </c>
      <c r="M215" s="369">
        <v>436.0</v>
      </c>
      <c r="N215" s="369">
        <v>1500.0</v>
      </c>
      <c r="O215" s="373">
        <v>271.05</v>
      </c>
      <c r="P215" s="373">
        <v>415.66</v>
      </c>
      <c r="Q215" s="321"/>
      <c r="R215" s="321"/>
      <c r="S215" s="715">
        <v>13562.71</v>
      </c>
      <c r="T215" s="625">
        <v>200.0</v>
      </c>
      <c r="U215" s="713">
        <v>1648.02</v>
      </c>
      <c r="V215" s="358">
        <v>8.24</v>
      </c>
      <c r="W215" s="354">
        <v>6.06</v>
      </c>
      <c r="X215" s="1230">
        <v>436.02</v>
      </c>
      <c r="Y215" s="938"/>
      <c r="Z215" s="625">
        <v>1087.5</v>
      </c>
      <c r="AA215" s="1207">
        <v>9787.5</v>
      </c>
      <c r="AB215" s="625">
        <v>9239.0</v>
      </c>
      <c r="AC215" s="354">
        <v>9367.0</v>
      </c>
      <c r="AD215" s="417">
        <v>9955.2</v>
      </c>
      <c r="AE215" s="354" t="s">
        <v>1850</v>
      </c>
      <c r="AF215" s="354" t="s">
        <v>526</v>
      </c>
      <c r="AG215" s="321"/>
    </row>
    <row r="216">
      <c r="A216" s="934">
        <v>41877.0</v>
      </c>
      <c r="B216" s="354" t="s">
        <v>524</v>
      </c>
      <c r="C216" s="354" t="s">
        <v>669</v>
      </c>
      <c r="D216" s="354" t="s">
        <v>1849</v>
      </c>
      <c r="E216" s="321"/>
      <c r="F216" s="321"/>
      <c r="G216" s="321"/>
      <c r="H216" s="354">
        <v>1.3</v>
      </c>
      <c r="I216" s="321"/>
      <c r="J216" s="321"/>
      <c r="K216" s="324"/>
      <c r="L216" s="939" t="s">
        <v>2845</v>
      </c>
      <c r="M216" s="365"/>
      <c r="N216" s="365"/>
      <c r="O216" s="373">
        <v>-65.0</v>
      </c>
      <c r="P216" s="373" t="s">
        <v>2846</v>
      </c>
      <c r="Q216" s="321"/>
      <c r="R216" s="321"/>
      <c r="S216" s="715" t="s">
        <v>2847</v>
      </c>
      <c r="T216" s="625">
        <v>350.0</v>
      </c>
      <c r="U216" s="713">
        <v>2138.63</v>
      </c>
      <c r="V216" s="358">
        <v>6.11</v>
      </c>
      <c r="W216" s="354">
        <v>6.11</v>
      </c>
      <c r="X216" s="714"/>
      <c r="Y216" s="938"/>
      <c r="Z216" s="337"/>
      <c r="AA216" s="324"/>
      <c r="AB216" s="337"/>
      <c r="AC216" s="321"/>
      <c r="AD216" s="417">
        <v>9956.5</v>
      </c>
      <c r="AE216" s="354" t="s">
        <v>1350</v>
      </c>
      <c r="AF216" s="354" t="s">
        <v>526</v>
      </c>
      <c r="AG216" s="321"/>
    </row>
    <row r="217">
      <c r="A217" s="934">
        <v>41878.0</v>
      </c>
      <c r="B217" s="354" t="s">
        <v>669</v>
      </c>
      <c r="C217" s="354" t="s">
        <v>524</v>
      </c>
      <c r="D217" s="321"/>
      <c r="E217" s="321"/>
      <c r="F217" s="321"/>
      <c r="G217" s="321"/>
      <c r="H217" s="354">
        <v>1.3</v>
      </c>
      <c r="I217" s="321"/>
      <c r="J217" s="321"/>
      <c r="K217" s="324"/>
      <c r="L217" s="939">
        <v>10500.0</v>
      </c>
      <c r="M217" s="369">
        <v>426.0</v>
      </c>
      <c r="N217" s="369">
        <v>1500.0</v>
      </c>
      <c r="O217" s="373">
        <v>371.05</v>
      </c>
      <c r="P217" s="373">
        <v>726.17</v>
      </c>
      <c r="Q217" s="321"/>
      <c r="R217" s="321"/>
      <c r="S217" s="715">
        <v>13458.22</v>
      </c>
      <c r="T217" s="625">
        <v>200.0</v>
      </c>
      <c r="U217" s="713">
        <v>1648.02</v>
      </c>
      <c r="V217" s="358">
        <v>8.24</v>
      </c>
      <c r="W217" s="354">
        <v>6.11</v>
      </c>
      <c r="X217" s="1230">
        <v>426.02</v>
      </c>
      <c r="Y217" s="938"/>
      <c r="Z217" s="625">
        <v>1050.0</v>
      </c>
      <c r="AA217" s="1207">
        <v>9450.0</v>
      </c>
      <c r="AB217" s="625">
        <v>9268.0</v>
      </c>
      <c r="AC217" s="354">
        <v>9368.0</v>
      </c>
      <c r="AD217" s="417">
        <v>9957.8</v>
      </c>
      <c r="AE217" s="354" t="s">
        <v>1850</v>
      </c>
      <c r="AF217" s="354" t="s">
        <v>526</v>
      </c>
      <c r="AG217" s="321"/>
    </row>
    <row r="218">
      <c r="A218" s="368" t="s">
        <v>2848</v>
      </c>
      <c r="B218" s="321"/>
      <c r="C218" s="321"/>
      <c r="D218" s="321"/>
      <c r="E218" s="321"/>
      <c r="F218" s="321"/>
      <c r="G218" s="321"/>
      <c r="H218" s="321"/>
      <c r="I218" s="321"/>
      <c r="J218" s="321"/>
      <c r="K218" s="324"/>
      <c r="L218" s="935"/>
      <c r="M218" s="365"/>
      <c r="N218" s="365"/>
      <c r="Q218" s="321"/>
      <c r="R218" s="321"/>
      <c r="S218" s="710"/>
      <c r="T218" s="337"/>
      <c r="U218" s="941"/>
      <c r="V218" s="360"/>
      <c r="W218" s="321"/>
      <c r="X218" s="714"/>
      <c r="Y218" s="938"/>
      <c r="Z218" s="337"/>
      <c r="AA218" s="324"/>
      <c r="AB218" s="337"/>
      <c r="AC218" s="321"/>
      <c r="AD218" s="417">
        <v>9957.8</v>
      </c>
      <c r="AE218" s="321"/>
      <c r="AF218" s="321"/>
      <c r="AG218" s="321"/>
    </row>
    <row r="219">
      <c r="A219" s="934">
        <v>41886.0</v>
      </c>
      <c r="B219" s="354" t="s">
        <v>524</v>
      </c>
      <c r="C219" s="354" t="s">
        <v>527</v>
      </c>
      <c r="D219" s="354" t="s">
        <v>2718</v>
      </c>
      <c r="E219" s="321"/>
      <c r="F219" s="321"/>
      <c r="G219" s="321"/>
      <c r="H219" s="354">
        <v>0.6</v>
      </c>
      <c r="I219" s="321"/>
      <c r="J219" s="321"/>
      <c r="K219" s="324"/>
      <c r="L219" s="935"/>
      <c r="M219" s="365"/>
      <c r="N219" s="365"/>
      <c r="Q219" s="321"/>
      <c r="R219" s="321"/>
      <c r="S219" s="710"/>
      <c r="T219" s="337"/>
      <c r="U219" s="941"/>
      <c r="V219" s="360"/>
      <c r="W219" s="321"/>
      <c r="X219" s="714"/>
      <c r="Y219" s="938"/>
      <c r="Z219" s="337"/>
      <c r="AA219" s="324"/>
      <c r="AB219" s="337"/>
      <c r="AC219" s="321"/>
      <c r="AD219" s="417">
        <v>9958.4</v>
      </c>
      <c r="AE219" s="354" t="s">
        <v>1225</v>
      </c>
      <c r="AF219" s="354" t="s">
        <v>526</v>
      </c>
      <c r="AG219" s="321"/>
    </row>
    <row r="220">
      <c r="A220" s="322"/>
      <c r="B220" s="354" t="s">
        <v>527</v>
      </c>
      <c r="C220" s="354" t="s">
        <v>669</v>
      </c>
      <c r="D220" s="321"/>
      <c r="E220" s="321"/>
      <c r="F220" s="321"/>
      <c r="G220" s="321"/>
      <c r="H220" s="354">
        <v>0.8</v>
      </c>
      <c r="I220" s="321"/>
      <c r="J220" s="321"/>
      <c r="K220" s="324"/>
      <c r="L220" s="939" t="s">
        <v>2849</v>
      </c>
      <c r="M220" s="365"/>
      <c r="N220" s="365"/>
      <c r="O220" s="373">
        <v>100.0</v>
      </c>
      <c r="Q220" s="321"/>
      <c r="R220" s="321"/>
      <c r="S220" s="715" t="s">
        <v>2850</v>
      </c>
      <c r="T220" s="625">
        <v>199.0</v>
      </c>
      <c r="U220" s="713">
        <v>1639.7</v>
      </c>
      <c r="V220" s="358">
        <v>8.24</v>
      </c>
      <c r="W220" s="354">
        <v>6.06</v>
      </c>
      <c r="X220" s="1230">
        <v>433.76</v>
      </c>
      <c r="Y220" s="938"/>
      <c r="Z220" s="337"/>
      <c r="AA220" s="324"/>
      <c r="AB220" s="337"/>
      <c r="AC220" s="321"/>
      <c r="AD220" s="417">
        <v>9959.2</v>
      </c>
      <c r="AE220" s="354" t="s">
        <v>1850</v>
      </c>
      <c r="AF220" s="354" t="s">
        <v>526</v>
      </c>
      <c r="AG220" s="321"/>
    </row>
    <row r="221">
      <c r="A221" s="934">
        <v>41887.0</v>
      </c>
      <c r="B221" s="354" t="s">
        <v>669</v>
      </c>
      <c r="C221" s="354" t="s">
        <v>524</v>
      </c>
      <c r="D221" s="321"/>
      <c r="E221" s="321"/>
      <c r="F221" s="321"/>
      <c r="G221" s="321"/>
      <c r="H221" s="354">
        <v>1.3</v>
      </c>
      <c r="I221" s="321"/>
      <c r="J221" s="321"/>
      <c r="K221" s="324"/>
      <c r="L221" s="939">
        <v>10875.0</v>
      </c>
      <c r="M221" s="369">
        <v>435.0</v>
      </c>
      <c r="N221" s="369">
        <v>1500.0</v>
      </c>
      <c r="O221" s="373">
        <v>426.05</v>
      </c>
      <c r="P221" s="373">
        <v>492.02</v>
      </c>
      <c r="Q221" s="321"/>
      <c r="R221" s="321"/>
      <c r="S221" s="715">
        <v>13828.07</v>
      </c>
      <c r="T221" s="337"/>
      <c r="U221" s="941"/>
      <c r="V221" s="360"/>
      <c r="W221" s="321"/>
      <c r="X221" s="714"/>
      <c r="Y221" s="938"/>
      <c r="Z221" s="625">
        <v>1087.5</v>
      </c>
      <c r="AA221" s="1207">
        <v>9787.5</v>
      </c>
      <c r="AB221" s="625">
        <v>9271.0</v>
      </c>
      <c r="AC221" s="354">
        <v>9371.0</v>
      </c>
      <c r="AD221" s="417">
        <v>9960.5</v>
      </c>
      <c r="AE221" s="321"/>
      <c r="AF221" s="321"/>
      <c r="AG221" s="321"/>
    </row>
    <row r="222">
      <c r="A222" s="934">
        <v>41890.0</v>
      </c>
      <c r="B222" s="354" t="s">
        <v>524</v>
      </c>
      <c r="C222" s="354" t="s">
        <v>669</v>
      </c>
      <c r="D222" s="354" t="s">
        <v>1849</v>
      </c>
      <c r="E222" s="321"/>
      <c r="F222" s="321"/>
      <c r="G222" s="321"/>
      <c r="H222" s="354">
        <v>1.2</v>
      </c>
      <c r="I222" s="321"/>
      <c r="J222" s="321"/>
      <c r="K222" s="324"/>
      <c r="L222" s="935"/>
      <c r="M222" s="365"/>
      <c r="N222" s="365"/>
      <c r="Q222" s="321"/>
      <c r="R222" s="321"/>
      <c r="S222" s="710"/>
      <c r="T222" s="625">
        <v>300.0</v>
      </c>
      <c r="U222" s="713">
        <v>1833.11</v>
      </c>
      <c r="V222" s="358">
        <v>6.11</v>
      </c>
      <c r="W222" s="354">
        <v>6.11</v>
      </c>
      <c r="X222" s="714"/>
      <c r="Y222" s="938"/>
      <c r="Z222" s="337"/>
      <c r="AA222" s="324"/>
      <c r="AB222" s="337"/>
      <c r="AC222" s="321"/>
      <c r="AD222" s="417">
        <v>9961.7</v>
      </c>
      <c r="AE222" s="321"/>
      <c r="AF222" s="321"/>
      <c r="AG222" s="321"/>
    </row>
    <row r="223">
      <c r="A223" s="934">
        <v>41891.0</v>
      </c>
      <c r="B223" s="354" t="s">
        <v>669</v>
      </c>
      <c r="C223" s="354" t="s">
        <v>527</v>
      </c>
      <c r="D223" s="321"/>
      <c r="E223" s="321"/>
      <c r="F223" s="321"/>
      <c r="G223" s="321"/>
      <c r="H223" s="354">
        <v>1.1</v>
      </c>
      <c r="I223" s="321"/>
      <c r="J223" s="321"/>
      <c r="K223" s="324"/>
      <c r="L223" s="939" t="s">
        <v>2851</v>
      </c>
      <c r="M223" s="365"/>
      <c r="N223" s="365"/>
      <c r="Q223" s="321"/>
      <c r="R223" s="321"/>
      <c r="S223" s="715" t="s">
        <v>2852</v>
      </c>
      <c r="T223" s="625">
        <v>200.0</v>
      </c>
      <c r="U223" s="713">
        <v>1674.07</v>
      </c>
      <c r="V223" s="358">
        <v>8.37</v>
      </c>
      <c r="W223" s="354">
        <v>6.11</v>
      </c>
      <c r="X223" s="1230">
        <v>452.07</v>
      </c>
      <c r="Y223" s="938"/>
      <c r="Z223" s="337"/>
      <c r="AA223" s="324"/>
      <c r="AB223" s="337"/>
      <c r="AC223" s="321"/>
      <c r="AD223" s="417">
        <v>9962.8</v>
      </c>
      <c r="AE223" s="321"/>
      <c r="AF223" s="321"/>
      <c r="AG223" s="321"/>
    </row>
    <row r="224">
      <c r="A224" s="322"/>
      <c r="B224" s="354" t="s">
        <v>527</v>
      </c>
      <c r="C224" s="354" t="s">
        <v>524</v>
      </c>
      <c r="D224" s="321"/>
      <c r="E224" s="321"/>
      <c r="F224" s="321"/>
      <c r="G224" s="321"/>
      <c r="H224" s="354">
        <v>0.7</v>
      </c>
      <c r="I224" s="321"/>
      <c r="J224" s="321"/>
      <c r="K224" s="324"/>
      <c r="L224" s="939">
        <v>12000.0</v>
      </c>
      <c r="M224" s="369">
        <v>437.0</v>
      </c>
      <c r="N224" s="369">
        <v>1500.0</v>
      </c>
      <c r="O224" s="373">
        <v>406.05</v>
      </c>
      <c r="P224" s="373">
        <v>433.73</v>
      </c>
      <c r="Q224" s="321"/>
      <c r="R224" s="321"/>
      <c r="S224" s="715">
        <v>14776.78</v>
      </c>
      <c r="T224" s="625">
        <v>100.0</v>
      </c>
      <c r="U224" s="713">
        <v>596.0</v>
      </c>
      <c r="V224" s="358">
        <v>5.96</v>
      </c>
      <c r="W224" s="354">
        <v>6.11</v>
      </c>
      <c r="X224" s="1230">
        <v>-15.0</v>
      </c>
      <c r="Y224" s="938"/>
      <c r="Z224" s="625">
        <v>1200.0</v>
      </c>
      <c r="AA224" s="1207">
        <v>10800.0</v>
      </c>
      <c r="AB224" s="625">
        <v>9274.0</v>
      </c>
      <c r="AC224" s="354">
        <v>9374.0</v>
      </c>
      <c r="AD224" s="417">
        <v>9963.5</v>
      </c>
      <c r="AE224" s="321"/>
      <c r="AF224" s="321"/>
      <c r="AG224" s="321"/>
    </row>
    <row r="225">
      <c r="A225" s="934">
        <v>41898.0</v>
      </c>
      <c r="B225" s="354" t="s">
        <v>524</v>
      </c>
      <c r="C225" s="354" t="s">
        <v>850</v>
      </c>
      <c r="D225" s="354" t="s">
        <v>2718</v>
      </c>
      <c r="E225" s="321"/>
      <c r="F225" s="321"/>
      <c r="G225" s="321"/>
      <c r="H225" s="354">
        <v>1.3</v>
      </c>
      <c r="I225" s="321"/>
      <c r="J225" s="321"/>
      <c r="K225" s="324"/>
      <c r="L225" s="939" t="s">
        <v>2845</v>
      </c>
      <c r="M225" s="365"/>
      <c r="N225" s="365"/>
      <c r="Q225" s="321"/>
      <c r="R225" s="321"/>
      <c r="S225" s="715" t="s">
        <v>2853</v>
      </c>
      <c r="T225" s="625">
        <v>400.0</v>
      </c>
      <c r="U225" s="713">
        <v>2388.64</v>
      </c>
      <c r="V225" s="358">
        <v>5.97</v>
      </c>
      <c r="W225" s="354">
        <v>5.97</v>
      </c>
      <c r="X225" s="1230">
        <v>0.64</v>
      </c>
      <c r="Y225" s="938"/>
      <c r="Z225" s="337"/>
      <c r="AA225" s="324"/>
      <c r="AB225" s="337"/>
      <c r="AC225" s="321"/>
      <c r="AD225" s="417">
        <v>9964.8</v>
      </c>
      <c r="AE225" s="321"/>
      <c r="AF225" s="321"/>
      <c r="AG225" s="321"/>
    </row>
    <row r="226">
      <c r="A226" s="322"/>
      <c r="B226" s="354" t="s">
        <v>850</v>
      </c>
      <c r="C226" s="354" t="s">
        <v>524</v>
      </c>
      <c r="D226" s="354" t="s">
        <v>736</v>
      </c>
      <c r="E226" s="321"/>
      <c r="F226" s="321"/>
      <c r="G226" s="321"/>
      <c r="H226" s="354">
        <v>1.3</v>
      </c>
      <c r="I226" s="321"/>
      <c r="J226" s="321"/>
      <c r="K226" s="324"/>
      <c r="L226" s="939">
        <v>10500.0</v>
      </c>
      <c r="M226" s="369">
        <v>126.0</v>
      </c>
      <c r="N226" s="369">
        <v>1250.0</v>
      </c>
      <c r="O226" s="373">
        <v>0.0</v>
      </c>
      <c r="P226" s="373">
        <v>24.41</v>
      </c>
      <c r="Q226" s="321"/>
      <c r="R226" s="321"/>
      <c r="S226" s="715">
        <v>11900.41</v>
      </c>
      <c r="T226" s="625">
        <v>240.0</v>
      </c>
      <c r="U226" s="713">
        <v>1558.44</v>
      </c>
      <c r="V226" s="360"/>
      <c r="W226" s="321"/>
      <c r="X226" s="714"/>
      <c r="Y226" s="938"/>
      <c r="Z226" s="625">
        <v>1050.0</v>
      </c>
      <c r="AA226" s="1207">
        <v>9450.0</v>
      </c>
      <c r="AB226" s="337"/>
      <c r="AC226" s="321"/>
      <c r="AD226" s="417">
        <v>9966.1</v>
      </c>
      <c r="AE226" s="321"/>
      <c r="AF226" s="321"/>
      <c r="AG226" s="321"/>
    </row>
    <row r="227">
      <c r="A227" s="934">
        <v>41904.0</v>
      </c>
      <c r="B227" s="354" t="s">
        <v>524</v>
      </c>
      <c r="C227" s="354" t="s">
        <v>731</v>
      </c>
      <c r="D227" s="354" t="s">
        <v>2854</v>
      </c>
      <c r="E227" s="321"/>
      <c r="F227" s="321"/>
      <c r="G227" s="321"/>
      <c r="H227" s="354">
        <v>2.3</v>
      </c>
      <c r="I227" s="321"/>
      <c r="J227" s="321"/>
      <c r="K227" s="324"/>
      <c r="L227" s="939" t="s">
        <v>2855</v>
      </c>
      <c r="M227" s="365"/>
      <c r="N227" s="365"/>
      <c r="Q227" s="321"/>
      <c r="R227" s="321"/>
      <c r="S227" s="715" t="s">
        <v>2856</v>
      </c>
      <c r="T227" s="625">
        <v>495.0</v>
      </c>
      <c r="U227" s="713">
        <v>2955.94</v>
      </c>
      <c r="V227" s="358">
        <v>5.97</v>
      </c>
      <c r="W227" s="354">
        <v>5.97</v>
      </c>
      <c r="X227" s="714"/>
      <c r="Y227" s="938"/>
      <c r="Z227" s="337"/>
      <c r="AA227" s="324"/>
      <c r="AB227" s="337"/>
      <c r="AC227" s="321"/>
      <c r="AD227" s="417">
        <v>9968.4</v>
      </c>
      <c r="AE227" s="354" t="s">
        <v>1225</v>
      </c>
      <c r="AF227" s="354" t="s">
        <v>2670</v>
      </c>
      <c r="AG227" s="321"/>
    </row>
    <row r="228">
      <c r="A228" s="934">
        <v>41905.0</v>
      </c>
      <c r="B228" s="354" t="s">
        <v>731</v>
      </c>
      <c r="C228" s="354" t="s">
        <v>524</v>
      </c>
      <c r="D228" s="354" t="s">
        <v>2857</v>
      </c>
      <c r="E228" s="321"/>
      <c r="F228" s="321"/>
      <c r="G228" s="321"/>
      <c r="H228" s="354">
        <v>2.4</v>
      </c>
      <c r="I228" s="321"/>
      <c r="J228" s="321"/>
      <c r="K228" s="324"/>
      <c r="L228" s="939">
        <v>18375.0</v>
      </c>
      <c r="M228" s="369">
        <v>0.0</v>
      </c>
      <c r="N228" s="369">
        <v>1500.0</v>
      </c>
      <c r="O228" s="373">
        <v>949.14</v>
      </c>
      <c r="P228" s="373">
        <v>764.52</v>
      </c>
      <c r="Q228" s="321"/>
      <c r="R228" s="321"/>
      <c r="S228" s="715">
        <v>21588.66</v>
      </c>
      <c r="T228" s="625">
        <v>300.0</v>
      </c>
      <c r="U228" s="713">
        <v>1728.0</v>
      </c>
      <c r="V228" s="358">
        <v>5.76</v>
      </c>
      <c r="W228" s="354">
        <v>5.97</v>
      </c>
      <c r="X228" s="714"/>
      <c r="Y228" s="938"/>
      <c r="Z228" s="625">
        <v>1837.5</v>
      </c>
      <c r="AA228" s="1207">
        <v>16537.5</v>
      </c>
      <c r="AB228" s="337"/>
      <c r="AC228" s="321"/>
      <c r="AD228" s="417">
        <v>9970.8</v>
      </c>
      <c r="AE228" s="354" t="s">
        <v>1350</v>
      </c>
      <c r="AF228" s="354" t="s">
        <v>2670</v>
      </c>
      <c r="AG228" s="321"/>
    </row>
    <row r="229">
      <c r="A229" s="934">
        <v>41907.0</v>
      </c>
      <c r="B229" s="354" t="s">
        <v>524</v>
      </c>
      <c r="C229" s="354" t="s">
        <v>781</v>
      </c>
      <c r="D229" s="354" t="s">
        <v>1849</v>
      </c>
      <c r="E229" s="321"/>
      <c r="F229" s="321"/>
      <c r="G229" s="321"/>
      <c r="H229" s="354"/>
      <c r="I229" s="321"/>
      <c r="J229" s="377">
        <v>1.6</v>
      </c>
      <c r="K229" s="324"/>
      <c r="L229" s="935"/>
      <c r="M229" s="365"/>
      <c r="N229" s="365"/>
      <c r="Q229" s="321"/>
      <c r="R229" s="321"/>
      <c r="S229" s="710"/>
      <c r="T229" s="625">
        <v>539.0</v>
      </c>
      <c r="U229" s="713">
        <v>3218.69</v>
      </c>
      <c r="V229" s="358">
        <v>5.76</v>
      </c>
      <c r="W229" s="354">
        <v>5.97</v>
      </c>
      <c r="X229" s="714"/>
      <c r="Y229" s="938"/>
      <c r="Z229" s="337"/>
      <c r="AA229" s="324"/>
      <c r="AB229" s="337"/>
      <c r="AC229" s="321"/>
      <c r="AD229" s="417">
        <v>9972.4</v>
      </c>
      <c r="AE229" s="354" t="s">
        <v>1350</v>
      </c>
      <c r="AF229" s="354">
        <v>400.0</v>
      </c>
      <c r="AG229" s="354" t="s">
        <v>2858</v>
      </c>
    </row>
    <row r="230">
      <c r="A230" s="322"/>
      <c r="B230" s="354" t="s">
        <v>781</v>
      </c>
      <c r="C230" s="354" t="s">
        <v>524</v>
      </c>
      <c r="D230" s="321"/>
      <c r="E230" s="321"/>
      <c r="F230" s="321"/>
      <c r="G230" s="321"/>
      <c r="H230" s="354"/>
      <c r="I230" s="321"/>
      <c r="J230" s="377">
        <v>2.1</v>
      </c>
      <c r="K230" s="324"/>
      <c r="L230" s="939" t="s">
        <v>1612</v>
      </c>
      <c r="M230" s="365"/>
      <c r="N230" s="365"/>
      <c r="O230" s="373">
        <v>43.0</v>
      </c>
      <c r="P230" s="373">
        <v>25.92</v>
      </c>
      <c r="Q230" s="321"/>
      <c r="R230" s="321"/>
      <c r="S230" s="715" t="s">
        <v>1612</v>
      </c>
      <c r="T230" s="625">
        <v>150.0</v>
      </c>
      <c r="U230" s="713">
        <v>1173.66</v>
      </c>
      <c r="V230" s="358">
        <v>6.49</v>
      </c>
      <c r="W230" s="354">
        <v>5.97</v>
      </c>
      <c r="X230" s="1230">
        <v>125.64</v>
      </c>
      <c r="Y230" s="938"/>
      <c r="Z230" s="625" t="s">
        <v>1612</v>
      </c>
      <c r="AA230" s="324"/>
      <c r="AB230" s="625">
        <v>9280.0</v>
      </c>
      <c r="AC230" s="354">
        <v>9380.0</v>
      </c>
      <c r="AD230" s="417">
        <v>9974.5</v>
      </c>
      <c r="AE230" s="354" t="s">
        <v>1850</v>
      </c>
      <c r="AF230" s="354">
        <v>400.0</v>
      </c>
      <c r="AG230" s="354" t="s">
        <v>2859</v>
      </c>
    </row>
    <row r="231">
      <c r="A231" s="368" t="s">
        <v>2860</v>
      </c>
      <c r="B231" s="321"/>
      <c r="C231" s="321"/>
      <c r="D231" s="321"/>
      <c r="E231" s="321"/>
      <c r="F231" s="321"/>
      <c r="G231" s="321"/>
      <c r="H231" s="321"/>
      <c r="I231" s="321"/>
      <c r="J231" s="321"/>
      <c r="K231" s="324"/>
      <c r="L231" s="935"/>
      <c r="M231" s="365"/>
      <c r="N231" s="365"/>
      <c r="Q231" s="321"/>
      <c r="R231" s="321"/>
      <c r="S231" s="710"/>
      <c r="T231" s="337"/>
      <c r="U231" s="941"/>
      <c r="V231" s="360"/>
      <c r="W231" s="321"/>
      <c r="X231" s="714"/>
      <c r="Y231" s="938"/>
      <c r="Z231" s="337"/>
      <c r="AA231" s="324"/>
      <c r="AB231" s="337"/>
      <c r="AC231" s="321"/>
      <c r="AD231" s="417">
        <v>9974.5</v>
      </c>
      <c r="AE231" s="321"/>
      <c r="AF231" s="321"/>
      <c r="AG231" s="321"/>
    </row>
    <row r="232">
      <c r="A232" s="322"/>
      <c r="B232" s="354" t="s">
        <v>524</v>
      </c>
      <c r="C232" s="354" t="s">
        <v>669</v>
      </c>
      <c r="D232" s="354" t="s">
        <v>2803</v>
      </c>
      <c r="E232" s="321"/>
      <c r="F232" s="321"/>
      <c r="G232" s="321"/>
      <c r="H232" s="354"/>
      <c r="I232" s="321"/>
      <c r="J232" s="377">
        <v>1.3</v>
      </c>
      <c r="K232" s="324"/>
      <c r="L232" s="935"/>
      <c r="M232" s="365"/>
      <c r="N232" s="365"/>
      <c r="Q232" s="321"/>
      <c r="R232" s="321"/>
      <c r="S232" s="710"/>
      <c r="T232" s="625">
        <v>480.0</v>
      </c>
      <c r="U232" s="713">
        <v>2763.88</v>
      </c>
      <c r="V232" s="358">
        <v>5.76</v>
      </c>
      <c r="W232" s="354">
        <v>5.76</v>
      </c>
      <c r="X232" s="1230">
        <v>0.0</v>
      </c>
      <c r="Y232" s="938"/>
      <c r="Z232" s="337"/>
      <c r="AA232" s="324"/>
      <c r="AB232" s="337"/>
      <c r="AC232" s="321"/>
      <c r="AD232" s="417">
        <v>9975.8</v>
      </c>
      <c r="AE232" s="354" t="s">
        <v>1350</v>
      </c>
      <c r="AF232" s="354">
        <v>400.0</v>
      </c>
      <c r="AG232" s="354" t="s">
        <v>2861</v>
      </c>
    </row>
    <row r="233">
      <c r="A233" s="322"/>
      <c r="B233" s="354" t="s">
        <v>669</v>
      </c>
      <c r="C233" s="354" t="s">
        <v>524</v>
      </c>
      <c r="D233" s="321"/>
      <c r="E233" s="321"/>
      <c r="F233" s="321"/>
      <c r="G233" s="321"/>
      <c r="H233" s="354"/>
      <c r="I233" s="321"/>
      <c r="J233" s="377">
        <v>1.3</v>
      </c>
      <c r="K233" s="324"/>
      <c r="L233" s="939" t="s">
        <v>1612</v>
      </c>
      <c r="M233" s="365"/>
      <c r="N233" s="365"/>
      <c r="O233" s="373">
        <v>261.05</v>
      </c>
      <c r="P233" s="373">
        <v>25.2</v>
      </c>
      <c r="Q233" s="321"/>
      <c r="R233" s="321"/>
      <c r="S233" s="715" t="s">
        <v>1612</v>
      </c>
      <c r="T233" s="625">
        <v>200.0</v>
      </c>
      <c r="U233" s="713">
        <v>1655.42</v>
      </c>
      <c r="V233" s="358">
        <v>8.28</v>
      </c>
      <c r="W233" s="354">
        <v>5.76</v>
      </c>
      <c r="X233" s="714"/>
      <c r="Y233" s="938"/>
      <c r="Z233" s="625" t="s">
        <v>1612</v>
      </c>
      <c r="AA233" s="324"/>
      <c r="AB233" s="337"/>
      <c r="AC233" s="321"/>
      <c r="AD233" s="417">
        <v>9977.1</v>
      </c>
      <c r="AE233" s="354" t="s">
        <v>2862</v>
      </c>
      <c r="AF233" s="354">
        <v>400.0</v>
      </c>
      <c r="AG233" s="354" t="s">
        <v>2863</v>
      </c>
    </row>
    <row r="234">
      <c r="A234" s="934">
        <v>41942.0</v>
      </c>
      <c r="B234" s="354" t="s">
        <v>524</v>
      </c>
      <c r="C234" s="354" t="s">
        <v>669</v>
      </c>
      <c r="D234" s="354" t="s">
        <v>2803</v>
      </c>
      <c r="E234" s="321"/>
      <c r="F234" s="321"/>
      <c r="G234" s="321"/>
      <c r="H234" s="354"/>
      <c r="I234" s="321"/>
      <c r="J234" s="377">
        <v>1.1</v>
      </c>
      <c r="K234" s="324"/>
      <c r="L234" s="935"/>
      <c r="M234" s="365"/>
      <c r="N234" s="365"/>
      <c r="Q234" s="321"/>
      <c r="R234" s="321"/>
      <c r="S234" s="710"/>
      <c r="T234" s="625">
        <v>420.0</v>
      </c>
      <c r="U234" s="713">
        <v>2373.57</v>
      </c>
      <c r="V234" s="358">
        <v>5.65</v>
      </c>
      <c r="W234" s="354">
        <v>5.65</v>
      </c>
      <c r="X234" s="714"/>
      <c r="Y234" s="938"/>
      <c r="Z234" s="337"/>
      <c r="AA234" s="324"/>
      <c r="AB234" s="337"/>
      <c r="AC234" s="321"/>
      <c r="AD234" s="417">
        <v>9978.2</v>
      </c>
      <c r="AE234" s="354" t="s">
        <v>1350</v>
      </c>
      <c r="AF234" s="354">
        <v>500.0</v>
      </c>
      <c r="AG234" s="354" t="s">
        <v>2864</v>
      </c>
    </row>
    <row r="235">
      <c r="A235" s="322"/>
      <c r="B235" s="354" t="s">
        <v>669</v>
      </c>
      <c r="C235" s="354" t="s">
        <v>524</v>
      </c>
      <c r="D235" s="321"/>
      <c r="E235" s="321"/>
      <c r="F235" s="321"/>
      <c r="G235" s="321"/>
      <c r="H235" s="354"/>
      <c r="I235" s="321"/>
      <c r="J235" s="377">
        <v>1.4</v>
      </c>
      <c r="K235" s="324"/>
      <c r="L235" s="939" t="s">
        <v>1612</v>
      </c>
      <c r="M235" s="365"/>
      <c r="N235" s="365"/>
      <c r="O235" s="373">
        <v>316.05</v>
      </c>
      <c r="P235" s="373">
        <v>36.27</v>
      </c>
      <c r="Q235" s="321"/>
      <c r="R235" s="321"/>
      <c r="S235" s="715" t="s">
        <v>1612</v>
      </c>
      <c r="T235" s="625">
        <v>200.0</v>
      </c>
      <c r="U235" s="713">
        <v>1654.73</v>
      </c>
      <c r="V235" s="358">
        <v>8.27</v>
      </c>
      <c r="W235" s="354">
        <v>5.65</v>
      </c>
      <c r="X235" s="714"/>
      <c r="Y235" s="938"/>
      <c r="Z235" s="625" t="s">
        <v>1612</v>
      </c>
      <c r="AA235" s="324"/>
      <c r="AB235" s="337"/>
      <c r="AC235" s="321"/>
      <c r="AD235" s="417">
        <v>9979.6</v>
      </c>
      <c r="AE235" s="354" t="s">
        <v>2862</v>
      </c>
      <c r="AF235" s="354">
        <v>500.0</v>
      </c>
      <c r="AG235" s="354" t="s">
        <v>2865</v>
      </c>
    </row>
    <row r="236">
      <c r="A236" s="368" t="s">
        <v>2866</v>
      </c>
      <c r="B236" s="321"/>
      <c r="C236" s="321"/>
      <c r="D236" s="321"/>
      <c r="E236" s="321"/>
      <c r="F236" s="321"/>
      <c r="G236" s="321"/>
      <c r="H236" s="321"/>
      <c r="I236" s="321"/>
      <c r="J236" s="321"/>
      <c r="K236" s="324"/>
      <c r="L236" s="935"/>
      <c r="M236" s="365"/>
      <c r="N236" s="365"/>
      <c r="Q236" s="321"/>
      <c r="R236" s="321"/>
      <c r="S236" s="710"/>
      <c r="T236" s="337"/>
      <c r="U236" s="941"/>
      <c r="V236" s="360"/>
      <c r="W236" s="321"/>
      <c r="X236" s="714"/>
      <c r="Y236" s="938"/>
      <c r="Z236" s="337"/>
      <c r="AA236" s="324"/>
      <c r="AB236" s="337"/>
      <c r="AC236" s="321"/>
      <c r="AD236" s="417">
        <v>9979.6</v>
      </c>
      <c r="AE236" s="321"/>
      <c r="AF236" s="321"/>
      <c r="AG236" s="321"/>
    </row>
    <row r="237">
      <c r="A237" s="934">
        <v>41948.0</v>
      </c>
      <c r="B237" s="354" t="s">
        <v>524</v>
      </c>
      <c r="C237" s="354" t="s">
        <v>2725</v>
      </c>
      <c r="D237" s="354" t="s">
        <v>2867</v>
      </c>
      <c r="E237" s="321"/>
      <c r="F237" s="321"/>
      <c r="G237" s="321"/>
      <c r="H237" s="354">
        <v>1.5</v>
      </c>
      <c r="I237" s="321"/>
      <c r="J237" s="321"/>
      <c r="K237" s="324"/>
      <c r="L237" s="935"/>
      <c r="M237" s="365"/>
      <c r="N237" s="365"/>
      <c r="Q237" s="321"/>
      <c r="R237" s="321"/>
      <c r="S237" s="710"/>
      <c r="T237" s="625">
        <v>400.0</v>
      </c>
      <c r="U237" s="713">
        <v>2260.54</v>
      </c>
      <c r="V237" s="358">
        <v>5.65</v>
      </c>
      <c r="W237" s="354">
        <v>5.65</v>
      </c>
      <c r="X237" s="714"/>
      <c r="Y237" s="938"/>
      <c r="Z237" s="337"/>
      <c r="AA237" s="324"/>
      <c r="AB237" s="337"/>
      <c r="AC237" s="321"/>
      <c r="AD237" s="417">
        <v>9981.1</v>
      </c>
      <c r="AE237" s="354" t="s">
        <v>1350</v>
      </c>
      <c r="AF237" s="354" t="s">
        <v>2868</v>
      </c>
      <c r="AG237" s="321"/>
    </row>
    <row r="238">
      <c r="A238" s="934">
        <v>41949.0</v>
      </c>
      <c r="B238" s="354" t="s">
        <v>2725</v>
      </c>
      <c r="C238" s="354" t="s">
        <v>2683</v>
      </c>
      <c r="D238" s="354" t="s">
        <v>2869</v>
      </c>
      <c r="E238" s="321"/>
      <c r="F238" s="321"/>
      <c r="G238" s="321"/>
      <c r="H238" s="354">
        <v>1.1</v>
      </c>
      <c r="I238" s="321"/>
      <c r="J238" s="321"/>
      <c r="K238" s="324"/>
      <c r="L238" s="939" t="s">
        <v>2870</v>
      </c>
      <c r="M238" s="365"/>
      <c r="N238" s="365"/>
      <c r="Q238" s="321"/>
      <c r="R238" s="321"/>
      <c r="S238" s="715" t="s">
        <v>2871</v>
      </c>
      <c r="T238" s="625">
        <v>265.0</v>
      </c>
      <c r="U238" s="713">
        <v>1568.04</v>
      </c>
      <c r="V238" s="358">
        <v>5.92</v>
      </c>
      <c r="W238" s="354">
        <v>5.65</v>
      </c>
      <c r="X238" s="1230">
        <v>70.79</v>
      </c>
      <c r="Y238" s="938"/>
      <c r="Z238" s="337"/>
      <c r="AA238" s="324"/>
      <c r="AB238" s="337"/>
      <c r="AC238" s="321"/>
      <c r="AD238" s="417">
        <v>9982.2</v>
      </c>
      <c r="AE238" s="354" t="s">
        <v>2800</v>
      </c>
      <c r="AF238" s="354" t="s">
        <v>2868</v>
      </c>
      <c r="AG238" s="321"/>
    </row>
    <row r="239">
      <c r="A239" s="322"/>
      <c r="B239" s="354" t="s">
        <v>2683</v>
      </c>
      <c r="C239" s="354" t="s">
        <v>524</v>
      </c>
      <c r="D239" s="321"/>
      <c r="E239" s="321"/>
      <c r="F239" s="321"/>
      <c r="G239" s="321"/>
      <c r="H239" s="354">
        <v>3.0</v>
      </c>
      <c r="I239" s="321"/>
      <c r="J239" s="321"/>
      <c r="K239" s="324"/>
      <c r="L239" s="939">
        <v>21750.0</v>
      </c>
      <c r="M239" s="369">
        <v>1310.0</v>
      </c>
      <c r="N239" s="369">
        <v>1500.0</v>
      </c>
      <c r="O239" s="373">
        <v>258.25</v>
      </c>
      <c r="P239" s="373">
        <v>775.42</v>
      </c>
      <c r="Q239" s="321"/>
      <c r="R239" s="321"/>
      <c r="S239" s="715">
        <v>25593.67</v>
      </c>
      <c r="T239" s="625">
        <v>220.0</v>
      </c>
      <c r="U239" s="713">
        <v>1899.52</v>
      </c>
      <c r="V239" s="358">
        <v>8.63</v>
      </c>
      <c r="W239" s="354">
        <v>5.65</v>
      </c>
      <c r="X239" s="1230">
        <v>656.52</v>
      </c>
      <c r="Y239" s="938"/>
      <c r="Z239" s="625">
        <v>2175.0</v>
      </c>
      <c r="AA239" s="1207">
        <v>19575.0</v>
      </c>
      <c r="AB239" s="337"/>
      <c r="AC239" s="321"/>
      <c r="AD239" s="417">
        <v>9985.2</v>
      </c>
      <c r="AE239" s="321"/>
      <c r="AF239" s="321"/>
      <c r="AG239" s="321"/>
    </row>
    <row r="240">
      <c r="A240" s="934">
        <v>41954.0</v>
      </c>
      <c r="B240" s="354" t="s">
        <v>524</v>
      </c>
      <c r="C240" s="354" t="s">
        <v>731</v>
      </c>
      <c r="D240" s="354" t="s">
        <v>2803</v>
      </c>
      <c r="E240" s="321"/>
      <c r="F240" s="321"/>
      <c r="G240" s="321"/>
      <c r="H240" s="354">
        <v>2.4</v>
      </c>
      <c r="I240" s="321"/>
      <c r="J240" s="321"/>
      <c r="K240" s="324"/>
      <c r="L240" s="939" t="s">
        <v>2872</v>
      </c>
      <c r="M240" s="365"/>
      <c r="N240" s="365"/>
      <c r="Q240" s="321"/>
      <c r="R240" s="321"/>
      <c r="S240" s="715" t="s">
        <v>2873</v>
      </c>
      <c r="T240" s="625">
        <v>603.0</v>
      </c>
      <c r="U240" s="713">
        <v>3375.57</v>
      </c>
      <c r="V240" s="358">
        <v>5.6</v>
      </c>
      <c r="W240" s="354">
        <v>5.6</v>
      </c>
      <c r="X240" s="714"/>
      <c r="Y240" s="938"/>
      <c r="Z240" s="337"/>
      <c r="AA240" s="324"/>
      <c r="AB240" s="337"/>
      <c r="AC240" s="321"/>
      <c r="AD240" s="417">
        <v>9987.6</v>
      </c>
      <c r="AE240" s="354" t="s">
        <v>1350</v>
      </c>
      <c r="AF240" s="354" t="s">
        <v>2868</v>
      </c>
      <c r="AG240" s="321"/>
    </row>
    <row r="241">
      <c r="A241" s="934">
        <v>41955.0</v>
      </c>
      <c r="B241" s="354" t="s">
        <v>731</v>
      </c>
      <c r="C241" s="354" t="s">
        <v>524</v>
      </c>
      <c r="D241" s="321"/>
      <c r="E241" s="321"/>
      <c r="F241" s="321"/>
      <c r="G241" s="321"/>
      <c r="H241" s="354">
        <v>2.7</v>
      </c>
      <c r="I241" s="321"/>
      <c r="J241" s="321"/>
      <c r="K241" s="324"/>
      <c r="L241" s="939">
        <v>19875.0</v>
      </c>
      <c r="M241" s="369">
        <v>50.0</v>
      </c>
      <c r="N241" s="369">
        <v>1500.0</v>
      </c>
      <c r="O241" s="373">
        <v>904.39</v>
      </c>
      <c r="P241" s="373">
        <v>705.84</v>
      </c>
      <c r="Q241" s="321"/>
      <c r="R241" s="321"/>
      <c r="S241" s="715">
        <v>23035.23</v>
      </c>
      <c r="T241" s="625">
        <v>300.0</v>
      </c>
      <c r="U241" s="713">
        <v>1728.0</v>
      </c>
      <c r="V241" s="358">
        <v>5.76</v>
      </c>
      <c r="W241" s="354">
        <v>5.6</v>
      </c>
      <c r="X241" s="1230">
        <v>48.0</v>
      </c>
      <c r="Y241" s="938"/>
      <c r="Z241" s="625">
        <v>1987.5</v>
      </c>
      <c r="AA241" s="1207">
        <v>17887.5</v>
      </c>
      <c r="AB241" s="337"/>
      <c r="AC241" s="321"/>
      <c r="AD241" s="417">
        <v>9990.3</v>
      </c>
      <c r="AE241" s="354" t="s">
        <v>2862</v>
      </c>
      <c r="AF241" s="354" t="s">
        <v>2868</v>
      </c>
      <c r="AG241" s="321"/>
    </row>
    <row r="242">
      <c r="A242" s="934">
        <v>41961.0</v>
      </c>
      <c r="B242" s="354" t="s">
        <v>524</v>
      </c>
      <c r="C242" s="354" t="s">
        <v>2781</v>
      </c>
      <c r="D242" s="354" t="s">
        <v>2874</v>
      </c>
      <c r="E242" s="321"/>
      <c r="F242" s="321"/>
      <c r="G242" s="321"/>
      <c r="H242" s="354">
        <v>1.5</v>
      </c>
      <c r="I242" s="321"/>
      <c r="J242" s="321"/>
      <c r="K242" s="324"/>
      <c r="L242" s="939" t="s">
        <v>2875</v>
      </c>
      <c r="M242" s="365"/>
      <c r="N242" s="365"/>
      <c r="Q242" s="321"/>
      <c r="R242" s="321"/>
      <c r="S242" s="715" t="s">
        <v>2876</v>
      </c>
      <c r="T242" s="625">
        <v>500.0</v>
      </c>
      <c r="U242" s="713">
        <v>2798.98</v>
      </c>
      <c r="V242" s="358">
        <v>5.6</v>
      </c>
      <c r="W242" s="354">
        <v>5.6</v>
      </c>
      <c r="X242" s="714"/>
      <c r="Y242" s="938"/>
      <c r="Z242" s="337"/>
      <c r="AA242" s="324"/>
      <c r="AB242" s="337"/>
      <c r="AC242" s="321"/>
      <c r="AD242" s="417">
        <v>9991.8</v>
      </c>
      <c r="AE242" s="354" t="s">
        <v>1225</v>
      </c>
      <c r="AF242" s="354" t="s">
        <v>2868</v>
      </c>
      <c r="AG242" s="321"/>
    </row>
    <row r="243">
      <c r="A243" s="322"/>
      <c r="B243" s="354" t="s">
        <v>2781</v>
      </c>
      <c r="C243" s="354" t="s">
        <v>524</v>
      </c>
      <c r="D243" s="354" t="s">
        <v>2877</v>
      </c>
      <c r="E243" s="321"/>
      <c r="F243" s="321"/>
      <c r="G243" s="321"/>
      <c r="H243" s="354">
        <v>1.7</v>
      </c>
      <c r="I243" s="321"/>
      <c r="J243" s="321"/>
      <c r="K243" s="324"/>
      <c r="L243" s="939">
        <v>12750.0</v>
      </c>
      <c r="M243" s="365"/>
      <c r="N243" s="369">
        <v>1250.0</v>
      </c>
      <c r="O243" s="373">
        <v>311.88</v>
      </c>
      <c r="P243" s="373">
        <v>45.92</v>
      </c>
      <c r="Q243" s="321"/>
      <c r="R243" s="321"/>
      <c r="S243" s="715">
        <v>14357.8</v>
      </c>
      <c r="T243" s="625">
        <v>151.0</v>
      </c>
      <c r="U243" s="713">
        <v>1014.33</v>
      </c>
      <c r="V243" s="358">
        <v>6.72</v>
      </c>
      <c r="W243" s="354">
        <v>5.6</v>
      </c>
      <c r="X243" s="1230">
        <v>168.73</v>
      </c>
      <c r="Y243" s="938"/>
      <c r="Z243" s="625">
        <v>1275.0</v>
      </c>
      <c r="AA243" s="1207">
        <v>11475.0</v>
      </c>
      <c r="AB243" s="625">
        <v>9290.0</v>
      </c>
      <c r="AC243" s="354">
        <v>9390.0</v>
      </c>
      <c r="AD243" s="417">
        <v>9993.5</v>
      </c>
      <c r="AE243" s="354" t="s">
        <v>2862</v>
      </c>
      <c r="AF243" s="354" t="s">
        <v>2868</v>
      </c>
      <c r="AG243" s="321"/>
    </row>
    <row r="244">
      <c r="A244" s="368" t="s">
        <v>2878</v>
      </c>
      <c r="B244" s="321"/>
      <c r="C244" s="321"/>
      <c r="D244" s="321"/>
      <c r="E244" s="321"/>
      <c r="F244" s="321"/>
      <c r="G244" s="321"/>
      <c r="H244" s="321"/>
      <c r="I244" s="321"/>
      <c r="J244" s="321"/>
      <c r="K244" s="324"/>
      <c r="L244" s="935"/>
      <c r="M244" s="365"/>
      <c r="N244" s="365"/>
      <c r="P244" s="373">
        <v>90.03</v>
      </c>
      <c r="Q244" s="354" t="s">
        <v>2680</v>
      </c>
      <c r="R244" s="321"/>
      <c r="S244" s="710"/>
      <c r="T244" s="337"/>
      <c r="U244" s="941"/>
      <c r="V244" s="360"/>
      <c r="W244" s="321"/>
      <c r="X244" s="714"/>
      <c r="Y244" s="938"/>
      <c r="Z244" s="337"/>
      <c r="AA244" s="324"/>
      <c r="AB244" s="337"/>
      <c r="AC244" s="321"/>
      <c r="AD244" s="417">
        <v>9993.5</v>
      </c>
      <c r="AE244" s="321"/>
      <c r="AF244" s="321"/>
      <c r="AG244" s="321"/>
    </row>
    <row r="245">
      <c r="A245" s="934">
        <v>41996.0</v>
      </c>
      <c r="B245" s="354" t="s">
        <v>524</v>
      </c>
      <c r="C245" s="354" t="s">
        <v>669</v>
      </c>
      <c r="D245" s="354" t="s">
        <v>2803</v>
      </c>
      <c r="E245" s="321"/>
      <c r="F245" s="321"/>
      <c r="G245" s="321"/>
      <c r="H245" s="354"/>
      <c r="I245" s="321"/>
      <c r="J245" s="377">
        <v>1.4</v>
      </c>
      <c r="K245" s="324"/>
      <c r="L245" s="935"/>
      <c r="M245" s="365"/>
      <c r="N245" s="365"/>
      <c r="P245" s="373">
        <v>12.0</v>
      </c>
      <c r="Q245" s="354" t="s">
        <v>2780</v>
      </c>
      <c r="R245" s="321"/>
      <c r="S245" s="710"/>
      <c r="T245" s="625">
        <v>500.0</v>
      </c>
      <c r="U245" s="713">
        <v>2452.05</v>
      </c>
      <c r="V245" s="358">
        <v>4.9</v>
      </c>
      <c r="W245" s="354">
        <v>4.9</v>
      </c>
      <c r="X245" s="714"/>
      <c r="Y245" s="938"/>
      <c r="Z245" s="337"/>
      <c r="AA245" s="324"/>
      <c r="AB245" s="337"/>
      <c r="AC245" s="321"/>
      <c r="AD245" s="417">
        <v>9994.9</v>
      </c>
      <c r="AE245" s="354" t="s">
        <v>1350</v>
      </c>
      <c r="AF245" s="354">
        <v>800.0</v>
      </c>
      <c r="AG245" s="321"/>
    </row>
    <row r="246">
      <c r="A246" s="934">
        <v>41999.0</v>
      </c>
      <c r="B246" s="354" t="s">
        <v>669</v>
      </c>
      <c r="C246" s="354" t="s">
        <v>524</v>
      </c>
      <c r="D246" s="321"/>
      <c r="E246" s="321"/>
      <c r="F246" s="321"/>
      <c r="G246" s="321"/>
      <c r="H246" s="354"/>
      <c r="I246" s="321"/>
      <c r="J246" s="377">
        <v>1.3</v>
      </c>
      <c r="K246" s="324"/>
      <c r="L246" s="939" t="s">
        <v>2879</v>
      </c>
      <c r="M246" s="365"/>
      <c r="N246" s="365"/>
      <c r="O246" s="373">
        <v>591.05</v>
      </c>
      <c r="P246" s="373">
        <v>1120.4</v>
      </c>
      <c r="Q246" s="354" t="s">
        <v>2880</v>
      </c>
      <c r="R246" s="321"/>
      <c r="S246" s="715" t="s">
        <v>2879</v>
      </c>
      <c r="T246" s="625">
        <v>200.0</v>
      </c>
      <c r="U246" s="713">
        <v>1655.47</v>
      </c>
      <c r="V246" s="358">
        <v>8.28</v>
      </c>
      <c r="W246" s="354">
        <v>5.6</v>
      </c>
      <c r="X246" s="714"/>
      <c r="Y246" s="938"/>
      <c r="Z246" s="337"/>
      <c r="AA246" s="324"/>
      <c r="AB246" s="625">
        <v>9293.0</v>
      </c>
      <c r="AC246" s="354">
        <v>9393.0</v>
      </c>
      <c r="AD246" s="417">
        <v>9996.2</v>
      </c>
      <c r="AE246" s="354" t="s">
        <v>2862</v>
      </c>
      <c r="AF246" s="354">
        <v>800.0</v>
      </c>
      <c r="AG246" s="321"/>
    </row>
    <row r="247">
      <c r="A247" s="322"/>
      <c r="B247" s="321"/>
      <c r="C247" s="321"/>
      <c r="D247" s="321"/>
      <c r="E247" s="321"/>
      <c r="F247" s="321"/>
      <c r="G247" s="321"/>
      <c r="H247" s="321"/>
      <c r="I247" s="321"/>
      <c r="J247" s="321"/>
      <c r="K247" s="324"/>
      <c r="L247" s="935"/>
      <c r="M247" s="365"/>
      <c r="N247" s="365"/>
      <c r="Q247" s="321"/>
      <c r="R247" s="321"/>
      <c r="S247" s="710"/>
      <c r="T247" s="337"/>
      <c r="U247" s="941"/>
      <c r="V247" s="360"/>
      <c r="W247" s="321"/>
      <c r="X247" s="714"/>
      <c r="Y247" s="938"/>
      <c r="Z247" s="337"/>
      <c r="AA247" s="324"/>
      <c r="AB247" s="337"/>
      <c r="AC247" s="321"/>
      <c r="AD247" s="417">
        <v>9996.2</v>
      </c>
      <c r="AE247" s="321"/>
      <c r="AF247" s="321"/>
      <c r="AG247" s="321"/>
    </row>
    <row r="248">
      <c r="A248" s="322"/>
      <c r="B248" s="321"/>
      <c r="C248" s="321"/>
      <c r="D248" s="321"/>
      <c r="E248" s="321"/>
      <c r="F248" s="321"/>
      <c r="G248" s="321"/>
      <c r="H248" s="321"/>
      <c r="I248" s="321"/>
      <c r="J248" s="321"/>
      <c r="K248" s="324"/>
      <c r="L248" s="935"/>
      <c r="M248" s="365"/>
      <c r="N248" s="365"/>
      <c r="Q248" s="321"/>
      <c r="R248" s="321"/>
      <c r="S248" s="710"/>
      <c r="T248" s="337"/>
      <c r="U248" s="941"/>
      <c r="V248" s="360"/>
      <c r="W248" s="321"/>
      <c r="X248" s="714"/>
      <c r="Y248" s="938"/>
      <c r="Z248" s="337"/>
      <c r="AA248" s="324"/>
      <c r="AB248" s="337"/>
      <c r="AC248" s="321"/>
      <c r="AD248" s="417">
        <v>9996.2</v>
      </c>
      <c r="AE248" s="321"/>
      <c r="AF248" s="321"/>
      <c r="AG248" s="321"/>
    </row>
    <row r="249">
      <c r="A249" s="322"/>
      <c r="B249" s="321"/>
      <c r="C249" s="321"/>
      <c r="D249" s="321"/>
      <c r="E249" s="321"/>
      <c r="F249" s="321"/>
      <c r="G249" s="321"/>
      <c r="H249" s="321"/>
      <c r="I249" s="321"/>
      <c r="J249" s="321"/>
      <c r="K249" s="324"/>
      <c r="L249" s="935"/>
      <c r="M249" s="365"/>
      <c r="N249" s="365"/>
      <c r="Q249" s="321"/>
      <c r="R249" s="321"/>
      <c r="S249" s="710"/>
      <c r="T249" s="337"/>
      <c r="U249" s="941"/>
      <c r="V249" s="360"/>
      <c r="W249" s="321"/>
      <c r="X249" s="714"/>
      <c r="Y249" s="938"/>
      <c r="Z249" s="337"/>
      <c r="AA249" s="324"/>
      <c r="AB249" s="337"/>
      <c r="AC249" s="321"/>
      <c r="AD249" s="417">
        <v>9996.2</v>
      </c>
      <c r="AE249" s="321"/>
      <c r="AF249" s="321"/>
      <c r="AG249" s="321"/>
    </row>
    <row r="250">
      <c r="A250" s="322"/>
      <c r="B250" s="321"/>
      <c r="C250" s="321"/>
      <c r="D250" s="321"/>
      <c r="E250" s="321"/>
      <c r="F250" s="321"/>
      <c r="G250" s="321"/>
      <c r="H250" s="321"/>
      <c r="I250" s="321"/>
      <c r="J250" s="321"/>
      <c r="K250" s="324"/>
      <c r="L250" s="935"/>
      <c r="M250" s="365"/>
      <c r="N250" s="365"/>
      <c r="Q250" s="321"/>
      <c r="R250" s="321"/>
      <c r="S250" s="710"/>
      <c r="T250" s="337"/>
      <c r="U250" s="941"/>
      <c r="V250" s="360"/>
      <c r="W250" s="321"/>
      <c r="X250" s="714"/>
      <c r="Y250" s="938"/>
      <c r="Z250" s="337"/>
      <c r="AA250" s="324"/>
      <c r="AB250" s="337"/>
      <c r="AC250" s="321"/>
      <c r="AD250" s="417">
        <v>9996.2</v>
      </c>
      <c r="AE250" s="321"/>
      <c r="AF250" s="321"/>
      <c r="AG250" s="321"/>
    </row>
    <row r="251">
      <c r="A251" s="322"/>
      <c r="B251" s="321"/>
      <c r="C251" s="321"/>
      <c r="D251" s="321"/>
      <c r="E251" s="321"/>
      <c r="F251" s="321"/>
      <c r="G251" s="321"/>
      <c r="H251" s="321"/>
      <c r="I251" s="321"/>
      <c r="J251" s="321"/>
      <c r="K251" s="324"/>
      <c r="L251" s="935"/>
      <c r="M251" s="365"/>
      <c r="N251" s="365"/>
      <c r="Q251" s="321"/>
      <c r="R251" s="321"/>
      <c r="S251" s="710"/>
      <c r="T251" s="337"/>
      <c r="U251" s="941"/>
      <c r="V251" s="360"/>
      <c r="W251" s="321"/>
      <c r="X251" s="714"/>
      <c r="Y251" s="938"/>
      <c r="Z251" s="337"/>
      <c r="AA251" s="324"/>
      <c r="AB251" s="337"/>
      <c r="AC251" s="321"/>
      <c r="AD251" s="417">
        <v>9996.2</v>
      </c>
      <c r="AE251" s="321"/>
      <c r="AF251" s="321"/>
      <c r="AG251" s="321"/>
    </row>
    <row r="252">
      <c r="A252" s="322"/>
      <c r="B252" s="321"/>
      <c r="C252" s="321"/>
      <c r="D252" s="321"/>
      <c r="E252" s="321"/>
      <c r="F252" s="321"/>
      <c r="G252" s="321"/>
      <c r="H252" s="321"/>
      <c r="I252" s="321"/>
      <c r="J252" s="321"/>
      <c r="K252" s="324"/>
      <c r="L252" s="935"/>
      <c r="M252" s="365"/>
      <c r="N252" s="365"/>
      <c r="Q252" s="321"/>
      <c r="R252" s="321"/>
      <c r="S252" s="710"/>
      <c r="T252" s="337"/>
      <c r="U252" s="941"/>
      <c r="V252" s="360"/>
      <c r="W252" s="321"/>
      <c r="X252" s="714"/>
      <c r="Y252" s="938"/>
      <c r="Z252" s="337"/>
      <c r="AA252" s="324"/>
      <c r="AB252" s="337"/>
      <c r="AC252" s="321"/>
      <c r="AD252" s="417">
        <v>9996.2</v>
      </c>
      <c r="AE252" s="321"/>
      <c r="AF252" s="321"/>
      <c r="AG252" s="321"/>
    </row>
  </sheetData>
  <mergeCells count="10">
    <mergeCell ref="E3:F3"/>
    <mergeCell ref="H3:K3"/>
    <mergeCell ref="W127:X127"/>
    <mergeCell ref="H1:K1"/>
    <mergeCell ref="L1:O1"/>
    <mergeCell ref="Z1:AA1"/>
    <mergeCell ref="AE1:AG1"/>
    <mergeCell ref="E2:F2"/>
    <mergeCell ref="H2:I2"/>
    <mergeCell ref="J2:K2"/>
  </mergeCell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3" width="7.75"/>
    <col customWidth="1" min="4" max="4" width="32.25"/>
    <col customWidth="1" min="5" max="5" width="8.75"/>
    <col customWidth="1" min="6" max="6" width="16.5"/>
    <col customWidth="1" min="7" max="7" width="5.25"/>
    <col customWidth="1" min="8" max="8" width="5.63"/>
    <col customWidth="1" min="9" max="9" width="5.38"/>
    <col customWidth="1" min="10" max="10" width="7.38"/>
    <col customWidth="1" min="11" max="15" width="7.75"/>
    <col customWidth="1" min="16" max="16" width="9.5"/>
    <col customWidth="1" min="17" max="19" width="7.75"/>
    <col customWidth="1" min="20" max="20" width="8.38"/>
    <col customWidth="1" min="21" max="24" width="8.75"/>
    <col customWidth="1" min="25" max="25" width="9.63"/>
    <col customWidth="1" min="26" max="31" width="7.75"/>
  </cols>
  <sheetData>
    <row r="1" ht="25.5" customHeight="1">
      <c r="A1" s="321"/>
      <c r="B1" s="321"/>
      <c r="C1" s="321"/>
      <c r="D1" s="321"/>
      <c r="E1" s="321"/>
      <c r="F1" s="321"/>
      <c r="G1" s="1231" t="s">
        <v>2881</v>
      </c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</row>
    <row r="2" ht="13.5" customHeight="1">
      <c r="A2" s="321"/>
      <c r="B2" s="321"/>
      <c r="C2" s="321"/>
      <c r="D2" s="321"/>
      <c r="E2" s="321"/>
      <c r="F2" s="321"/>
      <c r="G2" s="321"/>
      <c r="H2" s="321"/>
      <c r="I2" s="321"/>
      <c r="J2" s="321"/>
      <c r="K2" s="424"/>
      <c r="L2" s="424"/>
      <c r="M2" s="424"/>
      <c r="N2" s="424"/>
      <c r="O2" s="424"/>
      <c r="P2" s="424"/>
      <c r="Q2" s="424"/>
      <c r="R2" s="424"/>
      <c r="S2" s="424"/>
      <c r="T2" s="424"/>
      <c r="U2" s="424"/>
      <c r="V2" s="424"/>
      <c r="W2" s="424"/>
      <c r="X2" s="424"/>
      <c r="Y2" s="424"/>
      <c r="Z2" s="424"/>
      <c r="AA2" s="321"/>
      <c r="AB2" s="321"/>
      <c r="AC2" s="321"/>
      <c r="AD2" s="321"/>
      <c r="AE2" s="321"/>
    </row>
    <row r="3" ht="13.5" customHeight="1">
      <c r="A3" s="321"/>
      <c r="B3" s="321"/>
      <c r="C3" s="321"/>
      <c r="D3" s="321"/>
      <c r="E3" s="321"/>
      <c r="F3" s="321"/>
      <c r="G3" s="1232"/>
      <c r="H3" s="7"/>
      <c r="I3" s="7"/>
      <c r="J3" s="7"/>
      <c r="K3" s="1233" t="s">
        <v>21</v>
      </c>
      <c r="L3" s="1028"/>
      <c r="M3" s="1028"/>
      <c r="N3" s="1028"/>
      <c r="O3" s="1028"/>
      <c r="P3" s="1234"/>
      <c r="Q3" s="1234"/>
      <c r="R3" s="1234"/>
      <c r="S3" s="1235"/>
      <c r="T3" s="1236" t="s">
        <v>22</v>
      </c>
      <c r="U3" s="1237"/>
      <c r="V3" s="1237"/>
      <c r="W3" s="1237"/>
      <c r="X3" s="1237"/>
      <c r="Y3" s="1238" t="s">
        <v>2659</v>
      </c>
      <c r="Z3" s="1028"/>
      <c r="AA3" s="337"/>
      <c r="AB3" s="321"/>
      <c r="AC3" s="321"/>
      <c r="AD3" s="321"/>
      <c r="AE3" s="321"/>
    </row>
    <row r="4" ht="13.5" customHeight="1">
      <c r="A4" s="321"/>
      <c r="B4" s="321"/>
      <c r="C4" s="321"/>
      <c r="D4" s="321"/>
      <c r="E4" s="321"/>
      <c r="F4" s="324"/>
      <c r="G4" s="1239" t="s">
        <v>2657</v>
      </c>
      <c r="H4" s="1028"/>
      <c r="I4" s="1028"/>
      <c r="J4" s="1028"/>
      <c r="K4" s="1240" t="s">
        <v>26</v>
      </c>
      <c r="L4" s="1241" t="s">
        <v>23</v>
      </c>
      <c r="M4" s="1241" t="s">
        <v>39</v>
      </c>
      <c r="N4" s="1242"/>
      <c r="O4" s="1242"/>
      <c r="P4" s="1242"/>
      <c r="Q4" s="1242"/>
      <c r="R4" s="1243" t="s">
        <v>2882</v>
      </c>
      <c r="S4" s="1244"/>
      <c r="T4" s="1245" t="s">
        <v>22</v>
      </c>
      <c r="U4" s="1246"/>
      <c r="V4" s="1247" t="s">
        <v>2883</v>
      </c>
      <c r="W4" s="1247" t="s">
        <v>2884</v>
      </c>
      <c r="X4" s="1248"/>
      <c r="Y4" s="1249" t="s">
        <v>702</v>
      </c>
      <c r="Z4" s="1250" t="s">
        <v>2885</v>
      </c>
      <c r="AA4" s="337"/>
      <c r="AB4" s="321"/>
      <c r="AC4" s="321"/>
      <c r="AD4" s="321"/>
      <c r="AE4" s="321"/>
    </row>
    <row r="5">
      <c r="A5" s="321"/>
      <c r="B5" s="321"/>
      <c r="C5" s="321"/>
      <c r="D5" s="321"/>
      <c r="E5" s="321"/>
      <c r="F5" s="324"/>
      <c r="G5" s="1251" t="s">
        <v>1206</v>
      </c>
      <c r="H5" s="913"/>
      <c r="I5" s="1252" t="s">
        <v>10</v>
      </c>
      <c r="J5" s="913"/>
      <c r="K5" s="588" t="s">
        <v>42</v>
      </c>
      <c r="L5" s="1064" t="s">
        <v>43</v>
      </c>
      <c r="M5" s="1064" t="s">
        <v>2886</v>
      </c>
      <c r="N5" s="574" t="s">
        <v>44</v>
      </c>
      <c r="O5" s="574" t="s">
        <v>45</v>
      </c>
      <c r="P5" s="574" t="s">
        <v>47</v>
      </c>
      <c r="Q5" s="1253" t="s">
        <v>705</v>
      </c>
      <c r="R5" s="574" t="s">
        <v>2887</v>
      </c>
      <c r="S5" s="589" t="s">
        <v>1206</v>
      </c>
      <c r="T5" s="590" t="s">
        <v>2888</v>
      </c>
      <c r="U5" s="1254" t="s">
        <v>2889</v>
      </c>
      <c r="V5" s="1081" t="s">
        <v>2890</v>
      </c>
      <c r="W5" s="1081" t="s">
        <v>2891</v>
      </c>
      <c r="X5" s="889" t="s">
        <v>41</v>
      </c>
      <c r="Y5" s="1255" t="s">
        <v>2892</v>
      </c>
      <c r="Z5" s="1256" t="s">
        <v>2893</v>
      </c>
      <c r="AA5" s="337"/>
      <c r="AB5" s="321"/>
      <c r="AC5" s="321"/>
      <c r="AD5" s="321"/>
      <c r="AE5" s="321"/>
    </row>
    <row r="6" ht="13.5" customHeight="1">
      <c r="A6" s="1257" t="s">
        <v>3</v>
      </c>
      <c r="B6" s="1258" t="s">
        <v>4</v>
      </c>
      <c r="C6" s="425" t="s">
        <v>5</v>
      </c>
      <c r="D6" s="425" t="s">
        <v>1207</v>
      </c>
      <c r="E6" s="1259" t="s">
        <v>540</v>
      </c>
      <c r="F6" s="1260"/>
      <c r="G6" s="1261" t="s">
        <v>2885</v>
      </c>
      <c r="H6" s="894" t="s">
        <v>45</v>
      </c>
      <c r="I6" s="1262" t="s">
        <v>2885</v>
      </c>
      <c r="J6" s="1263" t="s">
        <v>2894</v>
      </c>
      <c r="K6" s="893" t="s">
        <v>59</v>
      </c>
      <c r="L6" s="1264" t="s">
        <v>59</v>
      </c>
      <c r="M6" s="1264" t="s">
        <v>59</v>
      </c>
      <c r="N6" s="895" t="s">
        <v>59</v>
      </c>
      <c r="O6" s="895" t="s">
        <v>59</v>
      </c>
      <c r="P6" s="895" t="s">
        <v>61</v>
      </c>
      <c r="Q6" s="895" t="s">
        <v>2895</v>
      </c>
      <c r="R6" s="895" t="s">
        <v>2896</v>
      </c>
      <c r="S6" s="896" t="s">
        <v>1208</v>
      </c>
      <c r="T6" s="897"/>
      <c r="U6" s="1265" t="s">
        <v>198</v>
      </c>
      <c r="V6" s="1266" t="s">
        <v>198</v>
      </c>
      <c r="W6" s="1266" t="s">
        <v>198</v>
      </c>
      <c r="X6" s="1267" t="s">
        <v>58</v>
      </c>
      <c r="Y6" s="1268" t="s">
        <v>2897</v>
      </c>
      <c r="Z6" s="1268" t="s">
        <v>2897</v>
      </c>
      <c r="AA6" s="337"/>
      <c r="AB6" s="321"/>
      <c r="AC6" s="321"/>
      <c r="AD6" s="321"/>
      <c r="AE6" s="321"/>
    </row>
    <row r="7" ht="16.5" customHeight="1">
      <c r="A7" s="1269" t="s">
        <v>2898</v>
      </c>
      <c r="B7" s="1270"/>
      <c r="C7" s="1270"/>
      <c r="D7" s="1270"/>
      <c r="E7" s="1270"/>
      <c r="F7" s="1271"/>
      <c r="G7" s="1272"/>
      <c r="H7" s="1272"/>
      <c r="I7" s="1272"/>
      <c r="J7" s="1272"/>
      <c r="K7" s="1273"/>
      <c r="L7" s="1274"/>
      <c r="M7" s="1274"/>
      <c r="N7" s="1274"/>
      <c r="O7" s="1275"/>
      <c r="P7" s="1276"/>
      <c r="Q7" s="1276"/>
      <c r="R7" s="1276"/>
      <c r="S7" s="1277"/>
      <c r="T7" s="1278"/>
      <c r="U7" s="1279"/>
      <c r="V7" s="1276"/>
      <c r="W7" s="1276"/>
      <c r="X7" s="1280"/>
      <c r="Y7" s="912"/>
      <c r="Z7" s="906"/>
      <c r="AA7" s="337"/>
      <c r="AB7" s="321"/>
      <c r="AC7" s="321"/>
      <c r="AD7" s="321"/>
      <c r="AE7" s="321"/>
    </row>
    <row r="8">
      <c r="A8" s="1281">
        <v>39479.0</v>
      </c>
      <c r="B8" s="1282" t="s">
        <v>73</v>
      </c>
      <c r="C8" s="1282" t="s">
        <v>524</v>
      </c>
      <c r="D8" s="1282" t="s">
        <v>2899</v>
      </c>
      <c r="E8" s="1283"/>
      <c r="F8" s="1284"/>
      <c r="G8" s="1285"/>
      <c r="H8" s="1286">
        <v>0.5</v>
      </c>
      <c r="I8" s="1285"/>
      <c r="J8" s="1285"/>
      <c r="K8" s="1287"/>
      <c r="L8" s="1288"/>
      <c r="M8" s="1288"/>
      <c r="N8" s="1288"/>
      <c r="O8" s="1288"/>
      <c r="P8" s="1288"/>
      <c r="Q8" s="1288"/>
      <c r="R8" s="1288"/>
      <c r="S8" s="1289"/>
      <c r="T8" s="1290"/>
      <c r="U8" s="1291">
        <v>10006.0</v>
      </c>
      <c r="V8" s="1068">
        <v>9164.0</v>
      </c>
      <c r="W8" s="1068">
        <v>49.0</v>
      </c>
      <c r="X8" s="398" t="str">
        <f>X6+SUM(E8:J8)</f>
        <v>#VALUE!</v>
      </c>
      <c r="Y8" s="365"/>
      <c r="Z8" s="710"/>
      <c r="AA8" s="337"/>
      <c r="AB8" s="321"/>
      <c r="AC8" s="321"/>
      <c r="AD8" s="321"/>
      <c r="AE8" s="321"/>
    </row>
    <row r="9">
      <c r="A9" s="1292"/>
      <c r="B9" s="1293" t="s">
        <v>524</v>
      </c>
      <c r="C9" s="1293" t="s">
        <v>2900</v>
      </c>
      <c r="D9" s="1293" t="s">
        <v>2901</v>
      </c>
      <c r="E9" s="1294"/>
      <c r="F9" s="1295"/>
      <c r="G9" s="1296"/>
      <c r="H9" s="1297">
        <v>2.7</v>
      </c>
      <c r="I9" s="1296"/>
      <c r="J9" s="1296"/>
      <c r="K9" s="1298" t="s">
        <v>2902</v>
      </c>
      <c r="L9" s="1299"/>
      <c r="M9" s="1299"/>
      <c r="N9" s="1299"/>
      <c r="O9" s="1299"/>
      <c r="P9" s="1299"/>
      <c r="Q9" s="1299"/>
      <c r="R9" s="1299"/>
      <c r="S9" s="1300"/>
      <c r="T9" s="1301" t="s">
        <v>2903</v>
      </c>
      <c r="U9" s="625">
        <v>10007.0</v>
      </c>
      <c r="V9" s="354">
        <v>9165.0</v>
      </c>
      <c r="W9" s="354">
        <v>50.0</v>
      </c>
      <c r="X9" s="398" t="str">
        <f t="shared" ref="X9:X23" si="1">X8+SUM(E9:J9)</f>
        <v>#VALUE!</v>
      </c>
      <c r="Y9" s="365"/>
      <c r="Z9" s="710"/>
      <c r="AA9" s="337"/>
      <c r="AB9" s="321"/>
      <c r="AC9" s="321"/>
      <c r="AD9" s="321"/>
      <c r="AE9" s="321"/>
    </row>
    <row r="10">
      <c r="A10" s="1292"/>
      <c r="B10" s="1293" t="s">
        <v>2900</v>
      </c>
      <c r="C10" s="1293" t="s">
        <v>2904</v>
      </c>
      <c r="D10" s="1293" t="s">
        <v>2901</v>
      </c>
      <c r="E10" s="1294"/>
      <c r="F10" s="1295"/>
      <c r="G10" s="1296"/>
      <c r="H10" s="1297">
        <v>2.6</v>
      </c>
      <c r="I10" s="1296"/>
      <c r="J10" s="1296"/>
      <c r="K10" s="1298" t="s">
        <v>2905</v>
      </c>
      <c r="L10" s="1299"/>
      <c r="M10" s="1299"/>
      <c r="N10" s="1299"/>
      <c r="O10" s="1299"/>
      <c r="P10" s="1299"/>
      <c r="Q10" s="1299"/>
      <c r="R10" s="1299"/>
      <c r="S10" s="1300"/>
      <c r="T10" s="1302">
        <v>400.0</v>
      </c>
      <c r="U10" s="625">
        <v>10008.0</v>
      </c>
      <c r="V10" s="354">
        <v>9166.0</v>
      </c>
      <c r="W10" s="354">
        <v>51.0</v>
      </c>
      <c r="X10" s="398" t="str">
        <f t="shared" si="1"/>
        <v>#VALUE!</v>
      </c>
      <c r="Y10" s="365"/>
      <c r="Z10" s="710"/>
      <c r="AA10" s="337"/>
      <c r="AB10" s="321"/>
      <c r="AC10" s="321"/>
      <c r="AD10" s="321"/>
      <c r="AE10" s="321"/>
    </row>
    <row r="11">
      <c r="A11" s="1303">
        <v>39482.0</v>
      </c>
      <c r="B11" s="1293" t="s">
        <v>2904</v>
      </c>
      <c r="C11" s="1293" t="s">
        <v>524</v>
      </c>
      <c r="D11" s="1293" t="s">
        <v>2901</v>
      </c>
      <c r="E11" s="1294"/>
      <c r="F11" s="1295"/>
      <c r="G11" s="1296"/>
      <c r="H11" s="1297">
        <v>4.0</v>
      </c>
      <c r="I11" s="1296"/>
      <c r="J11" s="1296"/>
      <c r="K11" s="1304"/>
      <c r="L11" s="1305">
        <f>0.27*333</f>
        <v>89.91</v>
      </c>
      <c r="M11" s="1299"/>
      <c r="N11" s="1299"/>
      <c r="O11" s="1299"/>
      <c r="P11" s="1299"/>
      <c r="Q11" s="1299"/>
      <c r="R11" s="1299"/>
      <c r="S11" s="1306" t="s">
        <v>2906</v>
      </c>
      <c r="T11" s="1307" t="s">
        <v>1225</v>
      </c>
      <c r="U11" s="625">
        <v>10009.0</v>
      </c>
      <c r="V11" s="354">
        <v>9167.0</v>
      </c>
      <c r="W11" s="354">
        <v>52.0</v>
      </c>
      <c r="X11" s="398" t="str">
        <f t="shared" si="1"/>
        <v>#VALUE!</v>
      </c>
      <c r="Y11" s="365"/>
      <c r="Z11" s="710"/>
      <c r="AA11" s="337"/>
      <c r="AB11" s="321"/>
      <c r="AC11" s="321"/>
      <c r="AD11" s="321"/>
      <c r="AE11" s="321"/>
    </row>
    <row r="12">
      <c r="A12" s="1292"/>
      <c r="B12" s="1293" t="s">
        <v>524</v>
      </c>
      <c r="C12" s="1293" t="s">
        <v>73</v>
      </c>
      <c r="D12" s="1293" t="s">
        <v>1808</v>
      </c>
      <c r="E12" s="1294"/>
      <c r="F12" s="1295"/>
      <c r="G12" s="1296"/>
      <c r="H12" s="1297">
        <v>0.2</v>
      </c>
      <c r="I12" s="1296"/>
      <c r="J12" s="1296"/>
      <c r="K12" s="1308">
        <v>0.0</v>
      </c>
      <c r="L12" s="1309">
        <v>324.51</v>
      </c>
      <c r="M12" s="1309">
        <v>375.0</v>
      </c>
      <c r="N12" s="1309">
        <v>3020.0</v>
      </c>
      <c r="O12" s="1309">
        <v>131.74</v>
      </c>
      <c r="P12" s="1299"/>
      <c r="Q12" s="1310"/>
      <c r="R12" s="1310"/>
      <c r="S12" s="1306">
        <v>3851.25</v>
      </c>
      <c r="T12" s="1311">
        <v>2000.0</v>
      </c>
      <c r="U12" s="625">
        <v>10010.0</v>
      </c>
      <c r="V12" s="354">
        <v>9168.0</v>
      </c>
      <c r="W12" s="354">
        <v>53.0</v>
      </c>
      <c r="X12" s="398" t="str">
        <f t="shared" si="1"/>
        <v>#VALUE!</v>
      </c>
      <c r="Y12" s="365">
        <f>K12*0.15</f>
        <v>0</v>
      </c>
      <c r="Z12" s="710">
        <f>K12*0.85</f>
        <v>0</v>
      </c>
      <c r="AA12" s="337"/>
      <c r="AB12" s="321"/>
      <c r="AC12" s="321"/>
      <c r="AD12" s="354">
        <v>233.01</v>
      </c>
      <c r="AE12" s="354">
        <v>80.1</v>
      </c>
    </row>
    <row r="13">
      <c r="A13" s="1312">
        <v>39485.0</v>
      </c>
      <c r="B13" s="354" t="s">
        <v>73</v>
      </c>
      <c r="C13" s="354" t="s">
        <v>197</v>
      </c>
      <c r="D13" s="354" t="s">
        <v>2907</v>
      </c>
      <c r="E13" s="398"/>
      <c r="F13" s="1120"/>
      <c r="G13" s="1313"/>
      <c r="H13" s="1314">
        <v>0.2</v>
      </c>
      <c r="I13" s="1313"/>
      <c r="J13" s="1313"/>
      <c r="K13" s="337"/>
      <c r="L13" s="321"/>
      <c r="M13" s="321"/>
      <c r="N13" s="321"/>
      <c r="O13" s="321"/>
      <c r="P13" s="321"/>
      <c r="Q13" s="321"/>
      <c r="R13" s="321"/>
      <c r="S13" s="324"/>
      <c r="T13" s="1315" t="s">
        <v>2903</v>
      </c>
      <c r="U13" s="625">
        <v>10011.0</v>
      </c>
      <c r="V13" s="354">
        <v>9169.0</v>
      </c>
      <c r="W13" s="354">
        <v>54.0</v>
      </c>
      <c r="X13" s="398" t="str">
        <f t="shared" si="1"/>
        <v>#VALUE!</v>
      </c>
      <c r="Y13" s="365"/>
      <c r="Z13" s="710"/>
      <c r="AA13" s="337"/>
      <c r="AB13" s="321"/>
      <c r="AC13" s="321"/>
      <c r="AD13" s="354">
        <v>87.27</v>
      </c>
      <c r="AE13" s="354">
        <v>30.0</v>
      </c>
    </row>
    <row r="14">
      <c r="A14" s="1316"/>
      <c r="B14" s="354" t="s">
        <v>197</v>
      </c>
      <c r="C14" s="354" t="s">
        <v>1359</v>
      </c>
      <c r="D14" s="354" t="s">
        <v>2908</v>
      </c>
      <c r="E14" s="398"/>
      <c r="F14" s="1120"/>
      <c r="G14" s="1313"/>
      <c r="H14" s="1314">
        <v>0.7</v>
      </c>
      <c r="I14" s="1313"/>
      <c r="J14" s="1313"/>
      <c r="K14" s="337"/>
      <c r="L14" s="321"/>
      <c r="M14" s="321"/>
      <c r="N14" s="321"/>
      <c r="O14" s="321"/>
      <c r="P14" s="321"/>
      <c r="Q14" s="321"/>
      <c r="R14" s="321"/>
      <c r="S14" s="1317" t="s">
        <v>2909</v>
      </c>
      <c r="T14" s="1318">
        <v>400.0</v>
      </c>
      <c r="U14" s="625">
        <v>10012.0</v>
      </c>
      <c r="V14" s="354">
        <v>9170.0</v>
      </c>
      <c r="W14" s="354">
        <v>55.0</v>
      </c>
      <c r="X14" s="398" t="str">
        <f t="shared" si="1"/>
        <v>#VALUE!</v>
      </c>
      <c r="Y14" s="365"/>
      <c r="Z14" s="710"/>
      <c r="AA14" s="337"/>
      <c r="AB14" s="321"/>
      <c r="AC14" s="321"/>
      <c r="AD14" s="354">
        <v>271.41</v>
      </c>
      <c r="AE14" s="354">
        <v>93.3</v>
      </c>
    </row>
    <row r="15">
      <c r="A15" s="1316"/>
      <c r="B15" s="354" t="s">
        <v>1359</v>
      </c>
      <c r="C15" s="354" t="s">
        <v>73</v>
      </c>
      <c r="D15" s="354" t="s">
        <v>2910</v>
      </c>
      <c r="E15" s="398"/>
      <c r="F15" s="1120"/>
      <c r="G15" s="1313"/>
      <c r="H15" s="1314">
        <v>0.7</v>
      </c>
      <c r="I15" s="1313"/>
      <c r="J15" s="1313"/>
      <c r="K15" s="939">
        <v>2755.0</v>
      </c>
      <c r="L15" s="365"/>
      <c r="M15" s="365"/>
      <c r="N15" s="365"/>
      <c r="O15" s="369">
        <v>250.0</v>
      </c>
      <c r="P15" s="369">
        <v>10.0</v>
      </c>
      <c r="Q15" s="1319" t="s">
        <v>2911</v>
      </c>
      <c r="R15" s="1319" t="s">
        <v>2911</v>
      </c>
      <c r="S15" s="1205">
        <v>3015.0</v>
      </c>
      <c r="T15" s="1320" t="s">
        <v>1350</v>
      </c>
      <c r="U15" s="625">
        <v>10013.0</v>
      </c>
      <c r="V15" s="354">
        <v>9171.0</v>
      </c>
      <c r="W15" s="354">
        <v>56.0</v>
      </c>
      <c r="X15" s="398" t="str">
        <f t="shared" si="1"/>
        <v>#VALUE!</v>
      </c>
      <c r="Y15" s="365">
        <f>K15*0.15</f>
        <v>413.25</v>
      </c>
      <c r="Z15" s="710">
        <f>K15*0.85</f>
        <v>2341.75</v>
      </c>
      <c r="AA15" s="337"/>
      <c r="AB15" s="321"/>
      <c r="AC15" s="321"/>
      <c r="AD15" s="354">
        <v>232.72</v>
      </c>
      <c r="AE15" s="354">
        <v>80.0</v>
      </c>
    </row>
    <row r="16">
      <c r="A16" s="1303">
        <v>39486.0</v>
      </c>
      <c r="B16" s="1293" t="s">
        <v>73</v>
      </c>
      <c r="C16" s="1293" t="s">
        <v>524</v>
      </c>
      <c r="D16" s="1293" t="s">
        <v>2899</v>
      </c>
      <c r="E16" s="1294"/>
      <c r="F16" s="1295"/>
      <c r="G16" s="1296"/>
      <c r="H16" s="1297">
        <v>0.2</v>
      </c>
      <c r="I16" s="1296"/>
      <c r="J16" s="1296"/>
      <c r="K16" s="1304"/>
      <c r="L16" s="1299"/>
      <c r="M16" s="1299"/>
      <c r="N16" s="1299"/>
      <c r="O16" s="1299"/>
      <c r="P16" s="1299"/>
      <c r="Q16" s="1299"/>
      <c r="R16" s="1299"/>
      <c r="S16" s="1300"/>
      <c r="T16" s="1321">
        <v>250.0</v>
      </c>
      <c r="U16" s="625">
        <v>10014.0</v>
      </c>
      <c r="V16" s="354">
        <v>9172.0</v>
      </c>
      <c r="W16" s="354">
        <v>57.0</v>
      </c>
      <c r="X16" s="398" t="str">
        <f t="shared" si="1"/>
        <v>#VALUE!</v>
      </c>
      <c r="Y16" s="321"/>
      <c r="Z16" s="324"/>
      <c r="AA16" s="337"/>
      <c r="AB16" s="321"/>
      <c r="AC16" s="321"/>
      <c r="AD16" s="354">
        <v>247.26</v>
      </c>
      <c r="AE16" s="354">
        <v>85.0</v>
      </c>
    </row>
    <row r="17">
      <c r="A17" s="1292"/>
      <c r="B17" s="1293" t="s">
        <v>524</v>
      </c>
      <c r="C17" s="1293" t="s">
        <v>2912</v>
      </c>
      <c r="D17" s="1293" t="s">
        <v>2913</v>
      </c>
      <c r="E17" s="1294"/>
      <c r="F17" s="1295"/>
      <c r="G17" s="1296"/>
      <c r="H17" s="1297">
        <v>2.5</v>
      </c>
      <c r="I17" s="1296"/>
      <c r="J17" s="1296"/>
      <c r="K17" s="1298" t="s">
        <v>2914</v>
      </c>
      <c r="L17" s="1299"/>
      <c r="M17" s="1299"/>
      <c r="N17" s="1299"/>
      <c r="O17" s="1299"/>
      <c r="P17" s="1299"/>
      <c r="Q17" s="1299"/>
      <c r="R17" s="1299"/>
      <c r="S17" s="1300"/>
      <c r="T17" s="1301" t="s">
        <v>2915</v>
      </c>
      <c r="U17" s="625">
        <v>10015.0</v>
      </c>
      <c r="V17" s="354">
        <v>9173.0</v>
      </c>
      <c r="W17" s="354">
        <v>58.0</v>
      </c>
      <c r="X17" s="398" t="str">
        <f t="shared" si="1"/>
        <v>#VALUE!</v>
      </c>
      <c r="Y17" s="321"/>
      <c r="Z17" s="324"/>
      <c r="AA17" s="337"/>
      <c r="AB17" s="321"/>
      <c r="AC17" s="321"/>
      <c r="AD17" s="354">
        <v>87.27</v>
      </c>
      <c r="AE17" s="354">
        <v>30.0</v>
      </c>
    </row>
    <row r="18">
      <c r="A18" s="1303">
        <v>39487.0</v>
      </c>
      <c r="B18" s="1293" t="s">
        <v>2912</v>
      </c>
      <c r="C18" s="1293" t="s">
        <v>524</v>
      </c>
      <c r="D18" s="1293" t="s">
        <v>2916</v>
      </c>
      <c r="E18" s="1294"/>
      <c r="F18" s="1295"/>
      <c r="G18" s="1296"/>
      <c r="H18" s="1297">
        <v>1.8</v>
      </c>
      <c r="I18" s="1296"/>
      <c r="J18" s="1296"/>
      <c r="K18" s="1304"/>
      <c r="L18" s="1299"/>
      <c r="M18" s="1293" t="s">
        <v>2917</v>
      </c>
      <c r="N18" s="1299"/>
      <c r="O18" s="1299"/>
      <c r="P18" s="1299"/>
      <c r="Q18" s="1299"/>
      <c r="R18" s="1299"/>
      <c r="S18" s="1322" t="s">
        <v>2918</v>
      </c>
      <c r="T18" s="1302">
        <v>400.0</v>
      </c>
      <c r="U18" s="625">
        <v>10016.0</v>
      </c>
      <c r="V18" s="354">
        <v>9174.0</v>
      </c>
      <c r="W18" s="354">
        <v>59.0</v>
      </c>
      <c r="X18" s="398" t="str">
        <f t="shared" si="1"/>
        <v>#VALUE!</v>
      </c>
      <c r="Y18" s="321"/>
      <c r="Z18" s="324"/>
      <c r="AA18" s="337"/>
      <c r="AB18" s="321"/>
      <c r="AC18" s="321"/>
      <c r="AD18" s="354">
        <v>324.88</v>
      </c>
      <c r="AE18" s="354">
        <v>111.68</v>
      </c>
    </row>
    <row r="19">
      <c r="A19" s="1292"/>
      <c r="B19" s="1293" t="s">
        <v>524</v>
      </c>
      <c r="C19" s="1293" t="s">
        <v>73</v>
      </c>
      <c r="D19" s="1293" t="s">
        <v>2910</v>
      </c>
      <c r="E19" s="1294"/>
      <c r="F19" s="1295"/>
      <c r="G19" s="1296"/>
      <c r="H19" s="1297">
        <v>0.3</v>
      </c>
      <c r="I19" s="1296"/>
      <c r="J19" s="1296"/>
      <c r="K19" s="1323">
        <f>6960-348</f>
        <v>6612</v>
      </c>
      <c r="L19" s="1299"/>
      <c r="M19" s="1310">
        <f>125+35</f>
        <v>160</v>
      </c>
      <c r="N19" s="1309">
        <v>390.0</v>
      </c>
      <c r="O19" s="1309">
        <v>250.0</v>
      </c>
      <c r="P19" s="1310"/>
      <c r="Q19" s="1310"/>
      <c r="R19" s="1310"/>
      <c r="S19" s="1324">
        <v>7412.0</v>
      </c>
      <c r="T19" s="1302">
        <v>400.0</v>
      </c>
      <c r="U19" s="625">
        <v>10017.0</v>
      </c>
      <c r="V19" s="354">
        <v>9175.0</v>
      </c>
      <c r="W19" s="354">
        <v>60.0</v>
      </c>
      <c r="X19" s="398" t="str">
        <f t="shared" si="1"/>
        <v>#VALUE!</v>
      </c>
      <c r="Y19" s="366">
        <f>K19*0.15</f>
        <v>991.8</v>
      </c>
      <c r="Z19" s="1201">
        <f>K19*0.85</f>
        <v>5620.2</v>
      </c>
      <c r="AA19" s="337"/>
      <c r="AB19" s="321"/>
      <c r="AC19" s="321"/>
      <c r="AD19" s="321"/>
      <c r="AE19" s="321"/>
    </row>
    <row r="20" ht="13.5" customHeight="1">
      <c r="A20" s="1312">
        <v>39490.0</v>
      </c>
      <c r="B20" s="354" t="s">
        <v>73</v>
      </c>
      <c r="C20" s="354" t="s">
        <v>805</v>
      </c>
      <c r="D20" s="354" t="s">
        <v>2899</v>
      </c>
      <c r="E20" s="398"/>
      <c r="F20" s="1120"/>
      <c r="G20" s="1313"/>
      <c r="H20" s="1314">
        <v>0.2</v>
      </c>
      <c r="I20" s="1313"/>
      <c r="J20" s="1313"/>
      <c r="K20" s="1325" t="s">
        <v>2919</v>
      </c>
      <c r="L20" s="321"/>
      <c r="M20" s="354" t="s">
        <v>2920</v>
      </c>
      <c r="N20" s="321"/>
      <c r="O20" s="321"/>
      <c r="P20" s="321"/>
      <c r="Q20" s="321"/>
      <c r="R20" s="321"/>
      <c r="S20" s="324"/>
      <c r="T20" s="1326" t="s">
        <v>2903</v>
      </c>
      <c r="U20" s="625">
        <v>10018.0</v>
      </c>
      <c r="V20" s="354">
        <v>9176.0</v>
      </c>
      <c r="W20" s="354">
        <v>61.0</v>
      </c>
      <c r="X20" s="398" t="str">
        <f t="shared" si="1"/>
        <v>#VALUE!</v>
      </c>
      <c r="Y20" s="321"/>
      <c r="Z20" s="324"/>
      <c r="AA20" s="337"/>
      <c r="AB20" s="321"/>
      <c r="AC20" s="321"/>
      <c r="AD20" s="321"/>
      <c r="AE20" s="321"/>
    </row>
    <row r="21">
      <c r="A21" s="1316"/>
      <c r="B21" s="354" t="s">
        <v>805</v>
      </c>
      <c r="C21" s="354" t="s">
        <v>669</v>
      </c>
      <c r="D21" s="354" t="s">
        <v>2921</v>
      </c>
      <c r="E21" s="398"/>
      <c r="F21" s="1120"/>
      <c r="G21" s="1313"/>
      <c r="H21" s="1314">
        <v>1.6</v>
      </c>
      <c r="I21" s="1313"/>
      <c r="J21" s="1313"/>
      <c r="K21" s="337"/>
      <c r="L21" s="366">
        <f>120*2.346</f>
        <v>281.52</v>
      </c>
      <c r="M21" s="358">
        <v>182.5</v>
      </c>
      <c r="N21" s="321"/>
      <c r="O21" s="321"/>
      <c r="P21" s="321"/>
      <c r="Q21" s="321"/>
      <c r="R21" s="321"/>
      <c r="S21" s="324"/>
      <c r="T21" s="1327">
        <v>400.0</v>
      </c>
      <c r="U21" s="625">
        <v>10019.0</v>
      </c>
      <c r="V21" s="354">
        <v>9177.0</v>
      </c>
      <c r="W21" s="354">
        <v>62.0</v>
      </c>
      <c r="X21" s="398" t="str">
        <f t="shared" si="1"/>
        <v>#VALUE!</v>
      </c>
      <c r="Y21" s="321"/>
      <c r="Z21" s="324"/>
      <c r="AA21" s="337"/>
      <c r="AB21" s="321"/>
      <c r="AC21" s="321"/>
      <c r="AD21" s="354">
        <v>311.2</v>
      </c>
      <c r="AE21" s="354">
        <v>80.0</v>
      </c>
    </row>
    <row r="22" ht="13.5" customHeight="1">
      <c r="A22" s="1312">
        <v>39491.0</v>
      </c>
      <c r="B22" s="354" t="s">
        <v>669</v>
      </c>
      <c r="C22" s="354" t="s">
        <v>524</v>
      </c>
      <c r="D22" s="354" t="s">
        <v>2922</v>
      </c>
      <c r="E22" s="398"/>
      <c r="F22" s="1120"/>
      <c r="G22" s="1313"/>
      <c r="H22" s="1314">
        <v>2.4</v>
      </c>
      <c r="I22" s="1313"/>
      <c r="J22" s="1313"/>
      <c r="K22" s="1325" t="s">
        <v>2923</v>
      </c>
      <c r="L22" s="321"/>
      <c r="M22" s="354" t="s">
        <v>2924</v>
      </c>
      <c r="N22" s="321"/>
      <c r="O22" s="321"/>
      <c r="P22" s="321"/>
      <c r="Q22" s="321"/>
      <c r="R22" s="321"/>
      <c r="S22" s="1328" t="s">
        <v>2925</v>
      </c>
      <c r="T22" s="1327">
        <v>400.0</v>
      </c>
      <c r="U22" s="625">
        <v>10020.0</v>
      </c>
      <c r="V22" s="354">
        <v>9178.0</v>
      </c>
      <c r="W22" s="354">
        <v>63.0</v>
      </c>
      <c r="X22" s="398" t="str">
        <f t="shared" si="1"/>
        <v>#VALUE!</v>
      </c>
      <c r="Y22" s="321"/>
      <c r="Z22" s="324"/>
      <c r="AA22" s="337"/>
      <c r="AB22" s="321"/>
      <c r="AC22" s="321"/>
      <c r="AD22" s="354">
        <v>194.5</v>
      </c>
      <c r="AE22" s="354">
        <v>50.0</v>
      </c>
    </row>
    <row r="23">
      <c r="A23" s="1316"/>
      <c r="B23" s="354" t="s">
        <v>524</v>
      </c>
      <c r="C23" s="354" t="s">
        <v>73</v>
      </c>
      <c r="D23" s="354" t="s">
        <v>2910</v>
      </c>
      <c r="E23" s="398"/>
      <c r="F23" s="1120"/>
      <c r="G23" s="1313"/>
      <c r="H23" s="1314">
        <v>0.3</v>
      </c>
      <c r="I23" s="1313"/>
      <c r="J23" s="1313"/>
      <c r="K23" s="1329">
        <v>6525.0</v>
      </c>
      <c r="L23" s="354">
        <v>39.48</v>
      </c>
      <c r="M23" s="358">
        <v>165.0</v>
      </c>
      <c r="N23" s="354">
        <v>240.0</v>
      </c>
      <c r="O23" s="354">
        <v>300.0</v>
      </c>
      <c r="P23" s="321"/>
      <c r="Q23" s="321"/>
      <c r="R23" s="321"/>
      <c r="S23" s="1330">
        <f>SUM(K20:R23)</f>
        <v>7733.5</v>
      </c>
      <c r="T23" s="938"/>
      <c r="U23" s="625">
        <v>10021.0</v>
      </c>
      <c r="V23" s="354">
        <v>9179.0</v>
      </c>
      <c r="W23" s="354">
        <v>64.0</v>
      </c>
      <c r="X23" s="398" t="str">
        <f t="shared" si="1"/>
        <v>#VALUE!</v>
      </c>
      <c r="Y23" s="366">
        <f>K23*0.15</f>
        <v>978.75</v>
      </c>
      <c r="Z23" s="1201">
        <f>K23*0.85</f>
        <v>5546.25</v>
      </c>
      <c r="AA23" s="337"/>
      <c r="AB23" s="321"/>
      <c r="AC23" s="321"/>
      <c r="AD23" s="354">
        <v>221.73</v>
      </c>
      <c r="AE23" s="354">
        <v>57.0</v>
      </c>
    </row>
    <row r="24">
      <c r="A24" s="1303">
        <v>39498.0</v>
      </c>
      <c r="B24" s="1293" t="s">
        <v>73</v>
      </c>
      <c r="C24" s="1293" t="s">
        <v>679</v>
      </c>
      <c r="D24" s="1293" t="s">
        <v>2926</v>
      </c>
      <c r="E24" s="1294"/>
      <c r="F24" s="1295"/>
      <c r="G24" s="1296"/>
      <c r="H24" s="1296"/>
      <c r="I24" s="1296"/>
      <c r="J24" s="1296"/>
      <c r="K24" s="1323"/>
      <c r="L24" s="1299"/>
      <c r="M24" s="1310"/>
      <c r="N24" s="1299"/>
      <c r="O24" s="1299"/>
      <c r="P24" s="1299"/>
      <c r="Q24" s="1299"/>
      <c r="R24" s="1299"/>
      <c r="S24" s="1331"/>
      <c r="T24" s="1332"/>
      <c r="U24" s="337"/>
      <c r="V24" s="321"/>
      <c r="W24" s="321"/>
      <c r="X24" s="398"/>
      <c r="Y24" s="321"/>
      <c r="Z24" s="324"/>
      <c r="AA24" s="337"/>
      <c r="AB24" s="321"/>
      <c r="AC24" s="321"/>
      <c r="AD24" s="354">
        <v>248.96</v>
      </c>
      <c r="AE24" s="354">
        <v>64.0</v>
      </c>
    </row>
    <row r="25">
      <c r="A25" s="1292"/>
      <c r="B25" s="1293" t="s">
        <v>679</v>
      </c>
      <c r="C25" s="1293" t="s">
        <v>73</v>
      </c>
      <c r="D25" s="1293" t="s">
        <v>2926</v>
      </c>
      <c r="E25" s="1294"/>
      <c r="F25" s="1295"/>
      <c r="G25" s="1296"/>
      <c r="H25" s="1296"/>
      <c r="I25" s="1296"/>
      <c r="J25" s="1296"/>
      <c r="K25" s="1323"/>
      <c r="L25" s="1299"/>
      <c r="M25" s="1310"/>
      <c r="N25" s="1299"/>
      <c r="O25" s="1299"/>
      <c r="P25" s="1299"/>
      <c r="Q25" s="1299"/>
      <c r="R25" s="1299"/>
      <c r="S25" s="1333" t="s">
        <v>1612</v>
      </c>
      <c r="T25" s="1332"/>
      <c r="U25" s="337"/>
      <c r="V25" s="321"/>
      <c r="W25" s="321"/>
      <c r="X25" s="398"/>
      <c r="Y25" s="321"/>
      <c r="Z25" s="324"/>
      <c r="AA25" s="337"/>
      <c r="AB25" s="321"/>
      <c r="AC25" s="321"/>
      <c r="AD25" s="321"/>
      <c r="AE25" s="321"/>
    </row>
    <row r="26">
      <c r="A26" s="1312">
        <v>39500.0</v>
      </c>
      <c r="B26" s="354" t="s">
        <v>73</v>
      </c>
      <c r="C26" s="354" t="s">
        <v>1280</v>
      </c>
      <c r="D26" s="354" t="s">
        <v>2899</v>
      </c>
      <c r="E26" s="398"/>
      <c r="F26" s="1120"/>
      <c r="G26" s="1313"/>
      <c r="H26" s="1314">
        <v>0.4</v>
      </c>
      <c r="I26" s="1313"/>
      <c r="J26" s="1313"/>
      <c r="K26" s="625" t="s">
        <v>2927</v>
      </c>
      <c r="L26" s="321"/>
      <c r="M26" s="321"/>
      <c r="N26" s="321"/>
      <c r="O26" s="321"/>
      <c r="P26" s="321"/>
      <c r="Q26" s="321"/>
      <c r="R26" s="321"/>
      <c r="S26" s="324"/>
      <c r="T26" s="1326" t="s">
        <v>2903</v>
      </c>
      <c r="U26" s="337"/>
      <c r="V26" s="354">
        <v>9180.0</v>
      </c>
      <c r="W26" s="354">
        <v>65.0</v>
      </c>
      <c r="X26" s="354">
        <v>451.1</v>
      </c>
      <c r="Y26" s="321"/>
      <c r="Z26" s="324"/>
      <c r="AA26" s="337"/>
      <c r="AB26" s="321"/>
      <c r="AC26" s="321"/>
      <c r="AD26" s="321"/>
      <c r="AE26" s="321"/>
    </row>
    <row r="27">
      <c r="A27" s="1316"/>
      <c r="B27" s="354" t="s">
        <v>197</v>
      </c>
      <c r="C27" s="354" t="s">
        <v>675</v>
      </c>
      <c r="D27" s="354" t="s">
        <v>2928</v>
      </c>
      <c r="E27" s="398"/>
      <c r="F27" s="1120"/>
      <c r="G27" s="1313"/>
      <c r="H27" s="1314">
        <v>1.5</v>
      </c>
      <c r="I27" s="1313"/>
      <c r="J27" s="1313"/>
      <c r="K27" s="337"/>
      <c r="L27" s="321"/>
      <c r="M27" s="321"/>
      <c r="N27" s="321"/>
      <c r="O27" s="321"/>
      <c r="P27" s="321"/>
      <c r="Q27" s="321"/>
      <c r="R27" s="321"/>
      <c r="S27" s="324"/>
      <c r="T27" s="1327">
        <v>400.0</v>
      </c>
      <c r="U27" s="337"/>
      <c r="V27" s="354">
        <v>9181.0</v>
      </c>
      <c r="W27" s="354">
        <v>66.0</v>
      </c>
      <c r="X27" s="354">
        <v>452.6</v>
      </c>
      <c r="Y27" s="321"/>
      <c r="Z27" s="324"/>
      <c r="AA27" s="337"/>
      <c r="AB27" s="321"/>
      <c r="AC27" s="321"/>
      <c r="AD27" s="321"/>
      <c r="AE27" s="321"/>
    </row>
    <row r="28">
      <c r="A28" s="1312">
        <v>39502.0</v>
      </c>
      <c r="B28" s="354" t="s">
        <v>2929</v>
      </c>
      <c r="C28" s="354" t="s">
        <v>197</v>
      </c>
      <c r="D28" s="354" t="s">
        <v>2928</v>
      </c>
      <c r="E28" s="398"/>
      <c r="F28" s="1120"/>
      <c r="G28" s="1313"/>
      <c r="H28" s="1314">
        <v>1.3</v>
      </c>
      <c r="I28" s="1313"/>
      <c r="J28" s="1313"/>
      <c r="K28" s="337"/>
      <c r="L28" s="321"/>
      <c r="M28" s="321"/>
      <c r="N28" s="354" t="s">
        <v>2930</v>
      </c>
      <c r="O28" s="321"/>
      <c r="P28" s="321"/>
      <c r="Q28" s="321"/>
      <c r="R28" s="321"/>
      <c r="S28" s="1334" t="s">
        <v>2931</v>
      </c>
      <c r="T28" s="1327">
        <v>400.0</v>
      </c>
      <c r="U28" s="337"/>
      <c r="V28" s="354">
        <v>9182.0</v>
      </c>
      <c r="W28" s="354">
        <v>67.0</v>
      </c>
      <c r="X28" s="354">
        <v>453.9</v>
      </c>
      <c r="Y28" s="321"/>
      <c r="Z28" s="324"/>
      <c r="AA28" s="337"/>
      <c r="AB28" s="321"/>
      <c r="AC28" s="321"/>
      <c r="AD28" s="321"/>
      <c r="AE28" s="321"/>
    </row>
    <row r="29">
      <c r="A29" s="1316"/>
      <c r="B29" s="354" t="s">
        <v>197</v>
      </c>
      <c r="C29" s="354" t="s">
        <v>73</v>
      </c>
      <c r="D29" s="354" t="s">
        <v>2910</v>
      </c>
      <c r="E29" s="398"/>
      <c r="F29" s="1120"/>
      <c r="G29" s="1313"/>
      <c r="H29" s="1314">
        <v>0.2</v>
      </c>
      <c r="I29" s="1313"/>
      <c r="J29" s="1313"/>
      <c r="K29" s="939">
        <v>4930.0</v>
      </c>
      <c r="L29" s="369">
        <v>11.0</v>
      </c>
      <c r="M29" s="369">
        <v>175.0</v>
      </c>
      <c r="N29" s="369">
        <v>1310.0</v>
      </c>
      <c r="O29" s="369">
        <v>500.0</v>
      </c>
      <c r="P29" s="365"/>
      <c r="Q29" s="369">
        <v>369.75</v>
      </c>
      <c r="R29" s="369">
        <v>13.6</v>
      </c>
      <c r="S29" s="1335">
        <f>SUM(K26:R29)</f>
        <v>7309.35</v>
      </c>
      <c r="T29" s="1336"/>
      <c r="U29" s="337"/>
      <c r="V29" s="354">
        <v>9183.0</v>
      </c>
      <c r="W29" s="354">
        <v>68.0</v>
      </c>
      <c r="X29" s="354">
        <v>454.1</v>
      </c>
      <c r="Y29" s="366">
        <f>K29*0.15</f>
        <v>739.5</v>
      </c>
      <c r="Z29" s="1201">
        <f>K29*0.85</f>
        <v>4190.5</v>
      </c>
      <c r="AA29" s="337"/>
      <c r="AB29" s="321"/>
      <c r="AC29" s="321"/>
      <c r="AD29" s="321"/>
      <c r="AE29" s="321"/>
    </row>
    <row r="30">
      <c r="A30" s="1337">
        <v>39504.0</v>
      </c>
      <c r="B30" s="720" t="s">
        <v>73</v>
      </c>
      <c r="C30" s="720" t="s">
        <v>819</v>
      </c>
      <c r="D30" s="720" t="s">
        <v>2932</v>
      </c>
      <c r="E30" s="1103"/>
      <c r="F30" s="1104"/>
      <c r="G30" s="1338"/>
      <c r="H30" s="1338"/>
      <c r="I30" s="1339">
        <v>0.7</v>
      </c>
      <c r="J30" s="1338"/>
      <c r="K30" s="1340"/>
      <c r="L30" s="721"/>
      <c r="M30" s="721"/>
      <c r="N30" s="721"/>
      <c r="O30" s="721"/>
      <c r="P30" s="721"/>
      <c r="Q30" s="721"/>
      <c r="R30" s="721"/>
      <c r="S30" s="1110"/>
      <c r="T30" s="1111"/>
      <c r="U30" s="1340"/>
      <c r="V30" s="721"/>
      <c r="W30" s="721"/>
      <c r="X30" s="1103">
        <f t="shared" ref="X30:X33" si="2">X29+SUM(E30:J30)</f>
        <v>454.8</v>
      </c>
      <c r="Y30" s="321"/>
      <c r="Z30" s="324"/>
      <c r="AA30" s="337"/>
      <c r="AB30" s="321"/>
      <c r="AC30" s="321"/>
      <c r="AD30" s="321"/>
      <c r="AE30" s="321"/>
    </row>
    <row r="31">
      <c r="A31" s="1341"/>
      <c r="B31" s="720" t="s">
        <v>819</v>
      </c>
      <c r="C31" s="720" t="s">
        <v>584</v>
      </c>
      <c r="D31" s="720" t="s">
        <v>2932</v>
      </c>
      <c r="E31" s="1103"/>
      <c r="F31" s="1104"/>
      <c r="G31" s="1338"/>
      <c r="H31" s="1338"/>
      <c r="I31" s="1339">
        <v>2.0</v>
      </c>
      <c r="J31" s="1338"/>
      <c r="K31" s="1340"/>
      <c r="L31" s="721"/>
      <c r="M31" s="721"/>
      <c r="N31" s="721"/>
      <c r="O31" s="721"/>
      <c r="P31" s="721"/>
      <c r="Q31" s="721"/>
      <c r="R31" s="721"/>
      <c r="S31" s="1110"/>
      <c r="T31" s="1111"/>
      <c r="U31" s="1340"/>
      <c r="V31" s="721"/>
      <c r="W31" s="721"/>
      <c r="X31" s="1103">
        <f t="shared" si="2"/>
        <v>456.8</v>
      </c>
      <c r="Y31" s="321"/>
      <c r="Z31" s="324"/>
      <c r="AA31" s="337"/>
      <c r="AB31" s="321"/>
      <c r="AC31" s="321"/>
      <c r="AD31" s="321"/>
      <c r="AE31" s="321"/>
    </row>
    <row r="32">
      <c r="A32" s="1337">
        <v>39506.0</v>
      </c>
      <c r="B32" s="720" t="s">
        <v>584</v>
      </c>
      <c r="C32" s="720" t="s">
        <v>819</v>
      </c>
      <c r="D32" s="720" t="s">
        <v>2932</v>
      </c>
      <c r="E32" s="1103"/>
      <c r="F32" s="1104"/>
      <c r="G32" s="1338"/>
      <c r="H32" s="1338"/>
      <c r="I32" s="1339">
        <v>1.3</v>
      </c>
      <c r="J32" s="1338"/>
      <c r="K32" s="1340"/>
      <c r="L32" s="721"/>
      <c r="M32" s="721"/>
      <c r="N32" s="721"/>
      <c r="O32" s="721"/>
      <c r="P32" s="721"/>
      <c r="Q32" s="721"/>
      <c r="R32" s="721"/>
      <c r="S32" s="1342" t="s">
        <v>1612</v>
      </c>
      <c r="T32" s="1111"/>
      <c r="U32" s="1340"/>
      <c r="V32" s="721"/>
      <c r="W32" s="721"/>
      <c r="X32" s="1103">
        <f t="shared" si="2"/>
        <v>458.1</v>
      </c>
      <c r="Y32" s="321"/>
      <c r="Z32" s="324"/>
      <c r="AA32" s="337"/>
      <c r="AB32" s="321"/>
      <c r="AC32" s="321"/>
      <c r="AD32" s="321"/>
      <c r="AE32" s="321"/>
    </row>
    <row r="33" ht="13.5" customHeight="1">
      <c r="A33" s="1343"/>
      <c r="B33" s="1344" t="s">
        <v>819</v>
      </c>
      <c r="C33" s="1344" t="s">
        <v>73</v>
      </c>
      <c r="D33" s="1344" t="s">
        <v>2932</v>
      </c>
      <c r="E33" s="1345"/>
      <c r="F33" s="1346"/>
      <c r="G33" s="1347"/>
      <c r="H33" s="1347"/>
      <c r="I33" s="1348">
        <v>0.7</v>
      </c>
      <c r="J33" s="1347"/>
      <c r="K33" s="1349"/>
      <c r="L33" s="1350"/>
      <c r="M33" s="1350"/>
      <c r="N33" s="1350"/>
      <c r="O33" s="1350"/>
      <c r="P33" s="1350"/>
      <c r="Q33" s="1350"/>
      <c r="R33" s="1350"/>
      <c r="S33" s="1351"/>
      <c r="T33" s="1352"/>
      <c r="U33" s="1349"/>
      <c r="V33" s="1350"/>
      <c r="W33" s="1350"/>
      <c r="X33" s="1345">
        <f t="shared" si="2"/>
        <v>458.8</v>
      </c>
      <c r="Y33" s="424"/>
      <c r="Z33" s="1209"/>
      <c r="AA33" s="337"/>
      <c r="AB33" s="321"/>
      <c r="AC33" s="321"/>
      <c r="AD33" s="321"/>
      <c r="AE33" s="321"/>
    </row>
    <row r="34">
      <c r="A34" s="1353"/>
      <c r="B34" s="1353"/>
      <c r="C34" s="1353"/>
      <c r="D34" s="1353"/>
      <c r="E34" s="1353"/>
      <c r="F34" s="1353"/>
      <c r="G34" s="1353"/>
      <c r="H34" s="1353"/>
      <c r="I34" s="1353"/>
      <c r="J34" s="1353"/>
      <c r="K34" s="1353"/>
      <c r="L34" s="1353"/>
      <c r="M34" s="1353"/>
      <c r="N34" s="1353"/>
      <c r="O34" s="1353"/>
      <c r="P34" s="1353"/>
      <c r="Q34" s="1353"/>
      <c r="R34" s="1353"/>
      <c r="S34" s="1353"/>
      <c r="T34" s="1353"/>
      <c r="U34" s="1353"/>
      <c r="V34" s="1353"/>
      <c r="W34" s="1353"/>
      <c r="X34" s="1353"/>
      <c r="Y34" s="1353"/>
      <c r="Z34" s="1353"/>
      <c r="AA34" s="321"/>
      <c r="AB34" s="321"/>
      <c r="AC34" s="321"/>
      <c r="AD34" s="321"/>
      <c r="AE34" s="321"/>
    </row>
    <row r="35">
      <c r="A35" s="354" t="s">
        <v>2933</v>
      </c>
      <c r="B35" s="321"/>
      <c r="C35" s="321"/>
      <c r="D35" s="321"/>
      <c r="E35" s="321"/>
      <c r="F35" s="321"/>
      <c r="G35" s="321"/>
      <c r="H35" s="354">
        <v>24.3</v>
      </c>
      <c r="I35" s="417">
        <v>4.7</v>
      </c>
      <c r="J35" s="321"/>
      <c r="K35" s="369">
        <v>20822.0</v>
      </c>
      <c r="L35" s="354">
        <v>746.42</v>
      </c>
      <c r="M35" s="354">
        <v>1057.5</v>
      </c>
      <c r="N35" s="369">
        <v>4960.0</v>
      </c>
      <c r="O35" s="321"/>
      <c r="P35" s="354">
        <v>10.0</v>
      </c>
      <c r="Q35" s="354">
        <v>369.75</v>
      </c>
      <c r="R35" s="354">
        <v>13.6</v>
      </c>
      <c r="S35" s="321"/>
      <c r="T35" s="369">
        <v>5450.0</v>
      </c>
      <c r="U35" s="321"/>
      <c r="V35" s="321"/>
      <c r="W35" s="321"/>
      <c r="X35" s="321"/>
      <c r="Y35" s="369">
        <v>3123.3</v>
      </c>
      <c r="Z35" s="369">
        <v>17698.7</v>
      </c>
      <c r="AA35" s="321"/>
      <c r="AB35" s="321"/>
      <c r="AC35" s="321"/>
      <c r="AD35" s="321"/>
      <c r="AE35" s="321"/>
    </row>
    <row r="36">
      <c r="A36" s="321"/>
      <c r="B36" s="321"/>
      <c r="C36" s="321"/>
      <c r="D36" s="321"/>
      <c r="E36" s="321"/>
      <c r="F36" s="321"/>
      <c r="G36" s="321"/>
      <c r="H36" s="321"/>
      <c r="I36" s="398"/>
      <c r="J36" s="321"/>
      <c r="K36" s="365"/>
      <c r="L36" s="321"/>
      <c r="M36" s="321"/>
      <c r="N36" s="365"/>
      <c r="O36" s="321"/>
      <c r="P36" s="321"/>
      <c r="Q36" s="321"/>
      <c r="R36" s="321"/>
      <c r="S36" s="321"/>
      <c r="T36" s="365"/>
      <c r="U36" s="321"/>
      <c r="V36" s="321"/>
      <c r="W36" s="321"/>
      <c r="X36" s="321"/>
      <c r="Y36" s="365"/>
      <c r="Z36" s="365"/>
      <c r="AA36" s="321"/>
      <c r="AB36" s="321"/>
      <c r="AC36" s="321"/>
      <c r="AD36" s="321"/>
      <c r="AE36" s="321"/>
    </row>
    <row r="37">
      <c r="A37" s="321"/>
      <c r="B37" s="321"/>
      <c r="C37" s="321"/>
      <c r="D37" s="321"/>
      <c r="E37" s="321"/>
      <c r="F37" s="321"/>
      <c r="G37" s="321"/>
      <c r="H37" s="321"/>
      <c r="I37" s="398"/>
      <c r="J37" s="321"/>
      <c r="K37" s="365"/>
      <c r="L37" s="321"/>
      <c r="M37" s="321"/>
      <c r="N37" s="365"/>
      <c r="O37" s="321"/>
      <c r="P37" s="321"/>
      <c r="Q37" s="321"/>
      <c r="R37" s="321"/>
      <c r="S37" s="321"/>
      <c r="T37" s="365"/>
      <c r="U37" s="321"/>
      <c r="V37" s="321"/>
      <c r="W37" s="321"/>
      <c r="X37" s="321"/>
      <c r="Y37" s="365"/>
      <c r="Z37" s="365"/>
      <c r="AA37" s="321"/>
      <c r="AB37" s="321"/>
      <c r="AC37" s="321"/>
      <c r="AD37" s="321"/>
      <c r="AE37" s="321"/>
    </row>
    <row r="38">
      <c r="A38" s="321"/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</row>
    <row r="39">
      <c r="A39" s="321"/>
      <c r="B39" s="321"/>
      <c r="C39" s="321"/>
      <c r="D39" s="396" t="s">
        <v>2934</v>
      </c>
      <c r="E39" s="321"/>
      <c r="F39" s="321"/>
      <c r="G39" s="354">
        <v>24.3</v>
      </c>
      <c r="H39" s="321"/>
      <c r="I39" s="321"/>
      <c r="J39" s="321"/>
      <c r="K39" s="321"/>
      <c r="L39" s="321"/>
      <c r="M39" s="321"/>
      <c r="N39" s="321"/>
      <c r="O39" s="321"/>
      <c r="P39" s="321"/>
      <c r="Q39" s="321"/>
      <c r="R39" s="321"/>
      <c r="S39" s="321"/>
      <c r="T39" s="321"/>
      <c r="U39" s="321"/>
      <c r="V39" s="321"/>
      <c r="W39" s="321"/>
      <c r="X39" s="321"/>
      <c r="Y39" s="321"/>
      <c r="Z39" s="321"/>
      <c r="AA39" s="321"/>
      <c r="AB39" s="321"/>
      <c r="AC39" s="321"/>
      <c r="AD39" s="321"/>
      <c r="AE39" s="321"/>
    </row>
    <row r="40">
      <c r="A40" s="321"/>
      <c r="B40" s="321"/>
      <c r="C40" s="321"/>
      <c r="D40" s="396" t="s">
        <v>2935</v>
      </c>
      <c r="E40" s="321"/>
      <c r="F40" s="321"/>
      <c r="G40" s="354">
        <v>4.7</v>
      </c>
      <c r="H40" s="321"/>
      <c r="I40" s="321"/>
      <c r="J40" s="321"/>
      <c r="K40" s="321"/>
      <c r="L40" s="321"/>
      <c r="M40" s="321"/>
      <c r="N40" s="321"/>
      <c r="O40" s="321"/>
      <c r="P40" s="321"/>
      <c r="Q40" s="321"/>
      <c r="R40" s="321"/>
      <c r="S40" s="321"/>
      <c r="T40" s="321"/>
      <c r="U40" s="321"/>
      <c r="V40" s="321"/>
      <c r="W40" s="321"/>
      <c r="X40" s="321"/>
      <c r="Y40" s="321"/>
      <c r="Z40" s="321"/>
      <c r="AA40" s="321"/>
      <c r="AB40" s="321"/>
      <c r="AC40" s="321"/>
      <c r="AD40" s="321"/>
      <c r="AE40" s="321"/>
    </row>
    <row r="41">
      <c r="A41" s="321"/>
      <c r="B41" s="321"/>
      <c r="C41" s="321"/>
      <c r="D41" s="1354" t="s">
        <v>2936</v>
      </c>
      <c r="E41" s="823"/>
      <c r="F41" s="823"/>
      <c r="G41" s="796">
        <v>29.0</v>
      </c>
      <c r="H41" s="321"/>
      <c r="I41" s="321"/>
      <c r="J41" s="321"/>
      <c r="K41" s="321"/>
      <c r="L41" s="354">
        <v>16522.8</v>
      </c>
      <c r="M41" s="366">
        <f>L41/L42</f>
        <v>0.00588</v>
      </c>
      <c r="N41" s="321"/>
      <c r="O41" s="321"/>
      <c r="P41" s="321"/>
      <c r="Q41" s="321"/>
      <c r="R41" s="321"/>
      <c r="S41" s="321"/>
      <c r="T41" s="321"/>
      <c r="U41" s="321"/>
      <c r="V41" s="321"/>
      <c r="W41" s="321"/>
      <c r="X41" s="321"/>
      <c r="Y41" s="321"/>
      <c r="Z41" s="321"/>
      <c r="AA41" s="321"/>
      <c r="AB41" s="321"/>
      <c r="AC41" s="321"/>
      <c r="AD41" s="321"/>
      <c r="AE41" s="321"/>
    </row>
    <row r="42">
      <c r="A42" s="321"/>
      <c r="B42" s="321"/>
      <c r="C42" s="321"/>
      <c r="D42" s="321"/>
      <c r="E42" s="321"/>
      <c r="F42" s="321"/>
      <c r="G42" s="321"/>
      <c r="H42" s="321"/>
      <c r="I42" s="321"/>
      <c r="J42" s="321"/>
      <c r="K42" s="321"/>
      <c r="L42" s="354">
        <v>2810000.0</v>
      </c>
      <c r="M42" s="321"/>
      <c r="N42" s="321"/>
      <c r="O42" s="321"/>
      <c r="P42" s="321">
        <f>48000*0.011</f>
        <v>528</v>
      </c>
      <c r="Q42" s="321"/>
      <c r="R42" s="321"/>
      <c r="S42" s="321"/>
      <c r="T42" s="321"/>
      <c r="U42" s="321"/>
      <c r="V42" s="321"/>
      <c r="W42" s="321"/>
      <c r="X42" s="321"/>
      <c r="Y42" s="321"/>
      <c r="Z42" s="321"/>
      <c r="AA42" s="321"/>
      <c r="AB42" s="321"/>
      <c r="AC42" s="321"/>
      <c r="AD42" s="321"/>
      <c r="AE42" s="321"/>
    </row>
    <row r="43">
      <c r="A43" s="321"/>
      <c r="B43" s="321"/>
      <c r="C43" s="321"/>
      <c r="D43" s="321"/>
      <c r="E43" s="321"/>
      <c r="F43" s="321"/>
      <c r="G43" s="321"/>
      <c r="H43" s="321"/>
      <c r="I43" s="321"/>
      <c r="J43" s="321"/>
      <c r="K43" s="321"/>
      <c r="L43" s="354">
        <v>1600000.0</v>
      </c>
      <c r="M43" s="366">
        <f t="shared" ref="M43:M45" si="3">L43*M$41</f>
        <v>9408</v>
      </c>
      <c r="N43" s="321"/>
      <c r="O43" s="321"/>
      <c r="P43" s="321"/>
      <c r="Q43" s="321"/>
      <c r="R43" s="321"/>
      <c r="S43" s="321"/>
      <c r="T43" s="321"/>
      <c r="U43" s="321"/>
      <c r="V43" s="321"/>
      <c r="W43" s="321"/>
      <c r="X43" s="321"/>
      <c r="Y43" s="321"/>
      <c r="Z43" s="321"/>
      <c r="AA43" s="321"/>
      <c r="AB43" s="321"/>
      <c r="AC43" s="321"/>
      <c r="AD43" s="321"/>
      <c r="AE43" s="321"/>
    </row>
    <row r="44">
      <c r="A44" s="321"/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54">
        <v>1000000.0</v>
      </c>
      <c r="M44" s="366">
        <f t="shared" si="3"/>
        <v>5880</v>
      </c>
      <c r="N44" s="321"/>
      <c r="O44" s="321"/>
      <c r="P44" s="321"/>
      <c r="Q44" s="321"/>
      <c r="R44" s="321"/>
      <c r="S44" s="321"/>
      <c r="T44" s="321"/>
      <c r="U44" s="321"/>
      <c r="V44" s="321"/>
      <c r="W44" s="321"/>
      <c r="X44" s="321"/>
      <c r="Y44" s="321"/>
      <c r="Z44" s="321"/>
      <c r="AA44" s="321"/>
      <c r="AB44" s="321"/>
      <c r="AC44" s="321"/>
      <c r="AD44" s="321"/>
      <c r="AE44" s="321"/>
    </row>
    <row r="45">
      <c r="A45" s="321"/>
      <c r="B45" s="321"/>
      <c r="C45" s="321"/>
      <c r="D45" s="321"/>
      <c r="E45" s="321"/>
      <c r="F45" s="321"/>
      <c r="G45" s="321"/>
      <c r="H45" s="321"/>
      <c r="I45" s="321"/>
      <c r="J45" s="321"/>
      <c r="K45" s="321"/>
      <c r="L45" s="354">
        <v>210000.0</v>
      </c>
      <c r="M45" s="366">
        <f t="shared" si="3"/>
        <v>1234.8</v>
      </c>
      <c r="N45" s="321"/>
      <c r="O45" s="321"/>
      <c r="P45" s="321"/>
      <c r="Q45" s="321"/>
      <c r="R45" s="321"/>
      <c r="S45" s="321"/>
      <c r="T45" s="321"/>
      <c r="U45" s="321"/>
      <c r="V45" s="321"/>
      <c r="W45" s="321"/>
      <c r="X45" s="321"/>
      <c r="Y45" s="321"/>
      <c r="Z45" s="321"/>
      <c r="AA45" s="321"/>
      <c r="AB45" s="321"/>
      <c r="AC45" s="321"/>
      <c r="AD45" s="321"/>
      <c r="AE45" s="321"/>
    </row>
  </sheetData>
  <mergeCells count="6">
    <mergeCell ref="G3:J3"/>
    <mergeCell ref="K3:O3"/>
    <mergeCell ref="Y3:Z3"/>
    <mergeCell ref="G4:J4"/>
    <mergeCell ref="G5:H5"/>
    <mergeCell ref="I5:J5"/>
  </mergeCell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6" width="7.75"/>
  </cols>
  <sheetData>
    <row r="1">
      <c r="A1" s="321"/>
      <c r="B1" s="321"/>
      <c r="C1" s="321"/>
      <c r="D1" s="321"/>
      <c r="E1" s="321"/>
      <c r="F1" s="321"/>
    </row>
    <row r="2">
      <c r="A2" s="321"/>
      <c r="B2" s="321"/>
      <c r="C2" s="321"/>
      <c r="D2" s="321"/>
      <c r="E2" s="321"/>
      <c r="F2" s="321"/>
    </row>
    <row r="3" ht="102.0" customHeight="1">
      <c r="A3" s="1355" t="s">
        <v>2937</v>
      </c>
      <c r="B3" s="1355" t="s">
        <v>2938</v>
      </c>
      <c r="C3" s="1356">
        <v>543.0</v>
      </c>
      <c r="D3" s="321"/>
      <c r="E3" s="321"/>
      <c r="F3" s="321"/>
    </row>
    <row r="4" ht="63.75" customHeight="1">
      <c r="A4" s="1355" t="s">
        <v>2939</v>
      </c>
      <c r="B4" s="1357"/>
      <c r="C4" s="1358" t="s">
        <v>2940</v>
      </c>
      <c r="D4" s="354" t="s">
        <v>2941</v>
      </c>
      <c r="E4" s="321"/>
      <c r="F4" s="321"/>
    </row>
    <row r="5" ht="114.75" customHeight="1">
      <c r="A5" s="1355" t="s">
        <v>2942</v>
      </c>
      <c r="B5" s="1355" t="s">
        <v>2943</v>
      </c>
      <c r="C5" s="1356">
        <v>1216.0</v>
      </c>
      <c r="D5" s="321"/>
      <c r="E5" s="321"/>
      <c r="F5" s="321"/>
    </row>
    <row r="6" ht="63.75" customHeight="1">
      <c r="A6" s="1355" t="s">
        <v>2944</v>
      </c>
      <c r="B6" s="1357"/>
      <c r="C6" s="1356">
        <v>100.0</v>
      </c>
      <c r="D6" s="321"/>
      <c r="E6" s="321"/>
      <c r="F6" s="321"/>
    </row>
    <row r="7" ht="63.75" customHeight="1">
      <c r="A7" s="1355" t="s">
        <v>2945</v>
      </c>
      <c r="B7" s="1355" t="s">
        <v>2946</v>
      </c>
      <c r="C7" s="1356">
        <v>67.0</v>
      </c>
      <c r="D7" s="321"/>
      <c r="E7" s="321"/>
      <c r="F7" s="321"/>
    </row>
    <row r="8" ht="63.75" customHeight="1">
      <c r="A8" s="1355" t="s">
        <v>2947</v>
      </c>
      <c r="B8" s="1355" t="s">
        <v>2946</v>
      </c>
      <c r="C8" s="1356">
        <v>67.0</v>
      </c>
      <c r="D8" s="321"/>
      <c r="E8" s="321"/>
      <c r="F8" s="321"/>
    </row>
    <row r="9" ht="51.0" customHeight="1">
      <c r="A9" s="1355" t="s">
        <v>2948</v>
      </c>
      <c r="B9" s="1355" t="s">
        <v>2949</v>
      </c>
      <c r="C9" s="1356">
        <v>326.0</v>
      </c>
      <c r="D9" s="321"/>
      <c r="E9" s="321"/>
      <c r="F9" s="321"/>
    </row>
    <row r="10" ht="63.75" customHeight="1">
      <c r="A10" s="1355" t="s">
        <v>2950</v>
      </c>
      <c r="B10" s="1355" t="s">
        <v>2951</v>
      </c>
      <c r="C10" s="1356">
        <v>1899.0</v>
      </c>
      <c r="D10" s="321"/>
      <c r="E10" s="321"/>
      <c r="F10" s="321"/>
    </row>
    <row r="11" ht="51.0" customHeight="1">
      <c r="A11" s="1355" t="s">
        <v>2952</v>
      </c>
      <c r="B11" s="1355" t="s">
        <v>1103</v>
      </c>
      <c r="C11" s="1356">
        <v>200.0</v>
      </c>
      <c r="D11" s="321"/>
      <c r="E11" s="321"/>
      <c r="F11" s="321"/>
    </row>
    <row r="12" ht="76.5" customHeight="1">
      <c r="A12" s="1355" t="s">
        <v>2953</v>
      </c>
      <c r="B12" s="1355" t="s">
        <v>2954</v>
      </c>
      <c r="C12" s="1356">
        <v>977.0</v>
      </c>
      <c r="D12" s="354" t="s">
        <v>2955</v>
      </c>
      <c r="E12" s="321"/>
      <c r="F12" s="321"/>
    </row>
    <row r="13" ht="89.25" customHeight="1">
      <c r="A13" s="1355" t="s">
        <v>2956</v>
      </c>
      <c r="B13" s="1357"/>
      <c r="C13" s="1356">
        <v>200.0</v>
      </c>
      <c r="D13" s="321"/>
      <c r="E13" s="321"/>
      <c r="F13" s="321"/>
    </row>
    <row r="14" ht="51.0" customHeight="1">
      <c r="A14" s="1355" t="s">
        <v>2957</v>
      </c>
      <c r="B14" s="1355" t="s">
        <v>2958</v>
      </c>
      <c r="C14" s="1356">
        <v>696.0</v>
      </c>
      <c r="D14" s="321"/>
      <c r="E14" s="321"/>
      <c r="F14" s="321"/>
    </row>
    <row r="15" ht="89.25" customHeight="1">
      <c r="A15" s="1355" t="s">
        <v>2959</v>
      </c>
      <c r="B15" s="1357"/>
      <c r="C15" s="1356">
        <v>300.0</v>
      </c>
      <c r="D15" s="321"/>
      <c r="E15" s="321"/>
      <c r="F15" s="321"/>
    </row>
    <row r="16" ht="63.75" customHeight="1">
      <c r="A16" s="1355" t="s">
        <v>2960</v>
      </c>
      <c r="B16" s="1355" t="s">
        <v>2961</v>
      </c>
      <c r="C16" s="1356">
        <v>868.0</v>
      </c>
      <c r="D16" s="321"/>
      <c r="E16" s="321"/>
      <c r="F16" s="321"/>
    </row>
    <row r="17" ht="63.75" customHeight="1">
      <c r="A17" s="1355" t="s">
        <v>2962</v>
      </c>
      <c r="B17" s="1355" t="s">
        <v>2946</v>
      </c>
      <c r="C17" s="1356">
        <v>67.0</v>
      </c>
      <c r="D17" s="321"/>
      <c r="E17" s="321"/>
      <c r="F17" s="321"/>
    </row>
    <row r="18" ht="63.75" customHeight="1">
      <c r="A18" s="1355" t="s">
        <v>2963</v>
      </c>
      <c r="B18" s="1355" t="s">
        <v>2946</v>
      </c>
      <c r="C18" s="1356">
        <v>67.0</v>
      </c>
      <c r="D18" s="321"/>
      <c r="E18" s="321"/>
      <c r="F18" s="321"/>
    </row>
    <row r="19" ht="51.0" customHeight="1">
      <c r="A19" s="1355" t="s">
        <v>2964</v>
      </c>
      <c r="B19" s="1355" t="s">
        <v>2949</v>
      </c>
      <c r="C19" s="1356">
        <v>326.0</v>
      </c>
      <c r="D19" s="321"/>
      <c r="E19" s="321"/>
      <c r="F19" s="321"/>
    </row>
    <row r="20" ht="51.0" customHeight="1">
      <c r="A20" s="1355" t="s">
        <v>2965</v>
      </c>
      <c r="B20" s="1355" t="s">
        <v>2966</v>
      </c>
      <c r="C20" s="1356">
        <v>600.0</v>
      </c>
      <c r="D20" s="321"/>
      <c r="E20" s="321"/>
      <c r="F20" s="321"/>
    </row>
    <row r="21">
      <c r="A21" s="321"/>
      <c r="B21" s="321"/>
      <c r="C21" s="1359">
        <f>SUM(C3:C20)</f>
        <v>8519</v>
      </c>
      <c r="D21" s="321"/>
      <c r="E21" s="321"/>
      <c r="F21" s="32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4" width="7.75"/>
    <col customWidth="1" min="5" max="5" width="13.13"/>
    <col customWidth="1" min="6" max="29" width="7.75"/>
  </cols>
  <sheetData>
    <row r="1">
      <c r="A1" s="321"/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</row>
    <row r="2">
      <c r="A2" s="321"/>
      <c r="B2" s="321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  <c r="AA2" s="321"/>
      <c r="AB2" s="321"/>
      <c r="AC2" s="321"/>
    </row>
    <row r="3">
      <c r="A3" s="321"/>
      <c r="B3" s="321"/>
      <c r="C3" s="321"/>
      <c r="D3" s="321"/>
      <c r="E3" s="321"/>
      <c r="F3" s="321"/>
      <c r="G3" s="321"/>
      <c r="H3" s="321"/>
      <c r="I3" s="321"/>
      <c r="J3" s="321"/>
      <c r="K3" s="321"/>
      <c r="L3" s="321"/>
      <c r="M3" s="321"/>
      <c r="N3" s="321"/>
      <c r="O3" s="321"/>
      <c r="P3" s="321"/>
      <c r="Q3" s="321"/>
      <c r="R3" s="321"/>
      <c r="S3" s="321"/>
      <c r="T3" s="321"/>
      <c r="U3" s="321"/>
      <c r="V3" s="321"/>
      <c r="W3" s="321"/>
      <c r="X3" s="321"/>
      <c r="Y3" s="321"/>
      <c r="Z3" s="321"/>
      <c r="AA3" s="321"/>
      <c r="AB3" s="321"/>
      <c r="AC3" s="321"/>
    </row>
    <row r="4">
      <c r="A4" s="321"/>
      <c r="B4" s="321"/>
      <c r="C4" s="321"/>
      <c r="D4" s="321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1"/>
      <c r="P4" s="321"/>
      <c r="Q4" s="377">
        <v>0.8</v>
      </c>
      <c r="R4" s="321"/>
      <c r="S4" s="321"/>
      <c r="T4" s="377">
        <v>0.8</v>
      </c>
      <c r="U4" s="321"/>
      <c r="V4" s="321"/>
      <c r="W4" s="321"/>
      <c r="X4" s="321"/>
      <c r="Y4" s="321"/>
      <c r="Z4" s="321"/>
      <c r="AA4" s="321"/>
      <c r="AB4" s="321"/>
      <c r="AC4" s="321"/>
    </row>
    <row r="5">
      <c r="A5" s="321"/>
      <c r="B5" s="321"/>
      <c r="C5" s="321"/>
      <c r="D5" s="321"/>
      <c r="E5" s="321"/>
      <c r="F5" s="321"/>
      <c r="G5" s="321"/>
      <c r="H5" s="321"/>
      <c r="I5" s="321"/>
      <c r="J5" s="321"/>
      <c r="K5" s="321"/>
      <c r="L5" s="321"/>
      <c r="M5" s="321"/>
      <c r="N5" s="321"/>
      <c r="O5" s="321"/>
      <c r="P5" s="321"/>
      <c r="Q5" s="377">
        <v>0.8</v>
      </c>
      <c r="R5" s="321"/>
      <c r="S5" s="321"/>
      <c r="T5" s="377">
        <v>1.0</v>
      </c>
      <c r="U5" s="321"/>
      <c r="V5" s="321"/>
      <c r="W5" s="321"/>
      <c r="X5" s="321"/>
      <c r="Y5" s="321"/>
      <c r="Z5" s="321"/>
      <c r="AA5" s="321"/>
      <c r="AB5" s="321"/>
      <c r="AC5" s="321"/>
    </row>
    <row r="6">
      <c r="A6" s="321"/>
      <c r="B6" s="321"/>
      <c r="C6" s="321"/>
      <c r="D6" s="321"/>
      <c r="E6" s="321"/>
      <c r="F6" s="321"/>
      <c r="G6" s="321"/>
      <c r="H6" s="321"/>
      <c r="I6" s="321"/>
      <c r="J6" s="321"/>
      <c r="K6" s="321"/>
      <c r="L6" s="321"/>
      <c r="M6" s="321"/>
      <c r="N6" s="321"/>
      <c r="O6" s="321"/>
      <c r="P6" s="321"/>
      <c r="Q6" s="377">
        <v>0.8</v>
      </c>
      <c r="R6" s="321"/>
      <c r="S6" s="321"/>
      <c r="T6" s="377">
        <v>0.6</v>
      </c>
      <c r="U6" s="321"/>
      <c r="V6" s="321"/>
      <c r="W6" s="321"/>
      <c r="X6" s="321"/>
      <c r="Y6" s="321"/>
      <c r="Z6" s="321"/>
      <c r="AA6" s="321"/>
      <c r="AB6" s="321"/>
      <c r="AC6" s="321"/>
    </row>
    <row r="7">
      <c r="A7" s="321"/>
      <c r="B7" s="321"/>
      <c r="C7" s="321"/>
      <c r="D7" s="321"/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1"/>
      <c r="Q7" s="377">
        <v>0.8</v>
      </c>
      <c r="R7" s="321"/>
      <c r="S7" s="321"/>
      <c r="T7" s="377">
        <v>0.7</v>
      </c>
      <c r="U7" s="321"/>
      <c r="V7" s="321"/>
      <c r="W7" s="321"/>
      <c r="X7" s="321"/>
      <c r="Y7" s="321"/>
      <c r="Z7" s="321"/>
      <c r="AA7" s="321"/>
      <c r="AB7" s="321"/>
      <c r="AC7" s="321"/>
    </row>
    <row r="8">
      <c r="A8" s="321"/>
      <c r="B8" s="1360">
        <v>40562.0</v>
      </c>
      <c r="C8" s="354" t="s">
        <v>73</v>
      </c>
      <c r="D8" s="354" t="s">
        <v>197</v>
      </c>
      <c r="E8" s="354" t="s">
        <v>2967</v>
      </c>
      <c r="F8" s="321"/>
      <c r="G8" s="321"/>
      <c r="H8" s="354">
        <v>0.2</v>
      </c>
      <c r="I8" s="321"/>
      <c r="J8" s="417">
        <v>2249.92999999999</v>
      </c>
      <c r="K8" s="321"/>
      <c r="L8" s="321"/>
      <c r="M8" s="321"/>
      <c r="N8" s="321"/>
      <c r="O8" s="321"/>
      <c r="P8" s="321"/>
      <c r="Q8" s="377">
        <v>1.0</v>
      </c>
      <c r="R8" s="321"/>
      <c r="S8" s="321"/>
      <c r="T8" s="377">
        <v>1.0</v>
      </c>
      <c r="U8" s="321"/>
      <c r="V8" s="321"/>
      <c r="W8" s="321"/>
      <c r="X8" s="321"/>
      <c r="Y8" s="321"/>
      <c r="Z8" s="321"/>
      <c r="AA8" s="321"/>
      <c r="AB8" s="321"/>
      <c r="AC8" s="398"/>
    </row>
    <row r="9">
      <c r="A9" s="321"/>
      <c r="B9" s="322"/>
      <c r="C9" s="354" t="s">
        <v>197</v>
      </c>
      <c r="D9" s="354" t="s">
        <v>603</v>
      </c>
      <c r="E9" s="354" t="s">
        <v>0</v>
      </c>
      <c r="F9" s="321"/>
      <c r="G9" s="321"/>
      <c r="H9" s="354">
        <v>0.7</v>
      </c>
      <c r="I9" s="321"/>
      <c r="J9" s="417">
        <v>2250.62999999999</v>
      </c>
      <c r="K9" s="321"/>
      <c r="L9" s="321"/>
      <c r="M9" s="321"/>
      <c r="N9" s="321"/>
      <c r="O9" s="321"/>
      <c r="P9" s="321"/>
      <c r="Q9" s="377">
        <v>0.6</v>
      </c>
      <c r="R9" s="321"/>
      <c r="S9" s="321"/>
      <c r="T9" s="377">
        <v>0.3</v>
      </c>
      <c r="U9" s="321"/>
      <c r="V9" s="321"/>
      <c r="W9" s="321"/>
      <c r="X9" s="321"/>
      <c r="Y9" s="321"/>
      <c r="Z9" s="321"/>
      <c r="AA9" s="321"/>
      <c r="AB9" s="321"/>
      <c r="AC9" s="398"/>
    </row>
    <row r="10">
      <c r="A10" s="321"/>
      <c r="B10" s="322"/>
      <c r="C10" s="354" t="s">
        <v>603</v>
      </c>
      <c r="D10" s="354" t="s">
        <v>197</v>
      </c>
      <c r="E10" s="321"/>
      <c r="F10" s="321"/>
      <c r="G10" s="321"/>
      <c r="H10" s="354">
        <v>0.6</v>
      </c>
      <c r="I10" s="321"/>
      <c r="J10" s="417">
        <v>2251.22999999999</v>
      </c>
      <c r="K10" s="321"/>
      <c r="L10" s="321"/>
      <c r="M10" s="321"/>
      <c r="N10" s="321"/>
      <c r="O10" s="321"/>
      <c r="P10" s="321"/>
      <c r="Q10" s="377">
        <v>1.9</v>
      </c>
      <c r="R10" s="321"/>
      <c r="S10" s="321"/>
      <c r="T10" s="321">
        <f>SUM(T4:T9)</f>
        <v>4.4</v>
      </c>
      <c r="U10" s="321"/>
      <c r="V10" s="321"/>
      <c r="W10" s="321"/>
      <c r="X10" s="321"/>
      <c r="Y10" s="321"/>
      <c r="Z10" s="321"/>
      <c r="AA10" s="321"/>
      <c r="AB10" s="321"/>
      <c r="AC10" s="398"/>
    </row>
    <row r="11">
      <c r="A11" s="321"/>
      <c r="B11" s="322"/>
      <c r="C11" s="354" t="s">
        <v>197</v>
      </c>
      <c r="D11" s="354" t="s">
        <v>598</v>
      </c>
      <c r="E11" s="321"/>
      <c r="F11" s="321"/>
      <c r="G11" s="321"/>
      <c r="H11" s="354">
        <v>1.0</v>
      </c>
      <c r="I11" s="321"/>
      <c r="J11" s="417">
        <v>2252.22999999999</v>
      </c>
      <c r="K11" s="321"/>
      <c r="L11" s="321"/>
      <c r="M11" s="321"/>
      <c r="N11" s="321"/>
      <c r="O11" s="321"/>
      <c r="P11" s="321"/>
      <c r="Q11" s="377">
        <v>2.0</v>
      </c>
      <c r="R11" s="321"/>
      <c r="S11" s="321"/>
      <c r="T11" s="321"/>
      <c r="U11" s="321"/>
      <c r="V11" s="321"/>
      <c r="W11" s="321"/>
      <c r="X11" s="321"/>
      <c r="Y11" s="321"/>
      <c r="Z11" s="321"/>
      <c r="AA11" s="321"/>
      <c r="AB11" s="321"/>
      <c r="AC11" s="398"/>
    </row>
    <row r="12">
      <c r="A12" s="321"/>
      <c r="B12" s="322"/>
      <c r="C12" s="354" t="s">
        <v>598</v>
      </c>
      <c r="D12" s="354" t="s">
        <v>197</v>
      </c>
      <c r="E12" s="321"/>
      <c r="F12" s="321"/>
      <c r="G12" s="321"/>
      <c r="H12" s="354">
        <v>1.2</v>
      </c>
      <c r="I12" s="321"/>
      <c r="J12" s="417">
        <v>2253.42999999999</v>
      </c>
      <c r="K12" s="321"/>
      <c r="L12" s="321"/>
      <c r="M12" s="321"/>
      <c r="N12" s="321"/>
      <c r="O12" s="321"/>
      <c r="P12" s="321"/>
      <c r="Q12" s="377">
        <v>1.0</v>
      </c>
      <c r="R12" s="321"/>
      <c r="S12" s="321"/>
      <c r="T12" s="321"/>
      <c r="U12" s="321"/>
      <c r="V12" s="321"/>
      <c r="W12" s="321"/>
      <c r="X12" s="321"/>
      <c r="Y12" s="321"/>
      <c r="Z12" s="321"/>
      <c r="AA12" s="321"/>
      <c r="AB12" s="321"/>
      <c r="AC12" s="398"/>
    </row>
    <row r="13">
      <c r="A13" s="321"/>
      <c r="B13" s="322"/>
      <c r="C13" s="354" t="s">
        <v>197</v>
      </c>
      <c r="D13" s="354" t="s">
        <v>73</v>
      </c>
      <c r="E13" s="321"/>
      <c r="F13" s="321"/>
      <c r="G13" s="321"/>
      <c r="H13" s="354">
        <v>0.1</v>
      </c>
      <c r="I13" s="321"/>
      <c r="J13" s="417">
        <v>2253.52999999999</v>
      </c>
      <c r="K13" s="321"/>
      <c r="L13" s="321"/>
      <c r="M13" s="321"/>
      <c r="N13" s="321"/>
      <c r="O13" s="321"/>
      <c r="P13" s="321"/>
      <c r="Q13" s="377">
        <v>0.2</v>
      </c>
      <c r="R13" s="321"/>
      <c r="S13" s="321"/>
      <c r="T13" s="321"/>
      <c r="U13" s="321"/>
      <c r="V13" s="321"/>
      <c r="W13" s="321"/>
      <c r="X13" s="321"/>
      <c r="Y13" s="321"/>
      <c r="Z13" s="321"/>
      <c r="AA13" s="321"/>
      <c r="AB13" s="321"/>
      <c r="AC13" s="398"/>
    </row>
    <row r="14">
      <c r="A14" s="321"/>
      <c r="B14" s="1360">
        <v>40563.0</v>
      </c>
      <c r="C14" s="354" t="s">
        <v>73</v>
      </c>
      <c r="D14" s="354" t="s">
        <v>593</v>
      </c>
      <c r="E14" s="354" t="s">
        <v>2968</v>
      </c>
      <c r="F14" s="321"/>
      <c r="G14" s="321"/>
      <c r="H14" s="354">
        <v>0.5</v>
      </c>
      <c r="I14" s="321"/>
      <c r="J14" s="417">
        <v>2254.02999999999</v>
      </c>
      <c r="K14" s="321"/>
      <c r="L14" s="321"/>
      <c r="M14" s="321"/>
      <c r="N14" s="321"/>
      <c r="O14" s="321"/>
      <c r="P14" s="321"/>
      <c r="Q14" s="321">
        <f>SUM(Q4:Q13)</f>
        <v>9.9</v>
      </c>
      <c r="R14" s="321"/>
      <c r="S14" s="321"/>
      <c r="T14" s="321"/>
      <c r="U14" s="321"/>
      <c r="V14" s="321"/>
      <c r="W14" s="321"/>
      <c r="X14" s="321"/>
      <c r="Y14" s="321"/>
      <c r="Z14" s="321"/>
      <c r="AA14" s="321"/>
      <c r="AB14" s="321"/>
      <c r="AC14" s="321"/>
    </row>
    <row r="15">
      <c r="A15" s="321"/>
      <c r="B15" s="322"/>
      <c r="C15" s="354" t="s">
        <v>593</v>
      </c>
      <c r="D15" s="354" t="s">
        <v>597</v>
      </c>
      <c r="E15" s="321"/>
      <c r="F15" s="321"/>
      <c r="G15" s="321"/>
      <c r="H15" s="354">
        <v>1.0</v>
      </c>
      <c r="I15" s="321"/>
      <c r="J15" s="417">
        <v>2255.02999999999</v>
      </c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321"/>
      <c r="AA15" s="321"/>
      <c r="AB15" s="321"/>
      <c r="AC15" s="321"/>
    </row>
    <row r="16">
      <c r="A16" s="321"/>
      <c r="B16" s="322"/>
      <c r="C16" s="354" t="s">
        <v>597</v>
      </c>
      <c r="D16" s="354" t="s">
        <v>593</v>
      </c>
      <c r="E16" s="321"/>
      <c r="F16" s="321"/>
      <c r="G16" s="321"/>
      <c r="H16" s="354">
        <v>1.0</v>
      </c>
      <c r="I16" s="321"/>
      <c r="J16" s="417">
        <v>2256.02999999999</v>
      </c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321"/>
      <c r="AA16" s="321"/>
      <c r="AB16" s="321"/>
      <c r="AC16" s="321"/>
    </row>
    <row r="17">
      <c r="A17" s="321"/>
      <c r="B17" s="322"/>
      <c r="C17" s="354" t="s">
        <v>593</v>
      </c>
      <c r="D17" s="354" t="s">
        <v>565</v>
      </c>
      <c r="E17" s="321"/>
      <c r="F17" s="321"/>
      <c r="G17" s="321"/>
      <c r="H17" s="354">
        <v>0.5</v>
      </c>
      <c r="I17" s="321"/>
      <c r="J17" s="417">
        <v>2256.52999999999</v>
      </c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321"/>
      <c r="AA17" s="321"/>
      <c r="AB17" s="321"/>
      <c r="AC17" s="321"/>
    </row>
    <row r="18">
      <c r="A18" s="321"/>
      <c r="B18" s="322"/>
      <c r="C18" s="354" t="s">
        <v>565</v>
      </c>
      <c r="D18" s="354" t="s">
        <v>197</v>
      </c>
      <c r="E18" s="321"/>
      <c r="F18" s="321"/>
      <c r="G18" s="321"/>
      <c r="H18" s="354">
        <v>0.1</v>
      </c>
      <c r="I18" s="321"/>
      <c r="J18" s="417">
        <v>2256.62999999999</v>
      </c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321"/>
      <c r="Y18" s="321"/>
      <c r="Z18" s="321"/>
      <c r="AA18" s="321"/>
      <c r="AB18" s="321"/>
      <c r="AC18" s="321"/>
    </row>
    <row r="19">
      <c r="A19" s="321"/>
      <c r="B19" s="322"/>
      <c r="C19" s="354" t="s">
        <v>197</v>
      </c>
      <c r="D19" s="354" t="s">
        <v>603</v>
      </c>
      <c r="E19" s="354" t="s">
        <v>2969</v>
      </c>
      <c r="F19" s="321"/>
      <c r="G19" s="321"/>
      <c r="H19" s="354">
        <v>0.8</v>
      </c>
      <c r="I19" s="321"/>
      <c r="J19" s="417">
        <v>2257.42999999999</v>
      </c>
      <c r="K19" s="321"/>
      <c r="L19" s="321"/>
      <c r="M19" s="321"/>
      <c r="N19" s="321"/>
      <c r="O19" s="321"/>
      <c r="P19" s="321"/>
      <c r="Q19" s="321"/>
      <c r="R19" s="321"/>
      <c r="S19" s="321"/>
      <c r="T19" s="321"/>
      <c r="U19" s="321"/>
      <c r="V19" s="321"/>
      <c r="W19" s="321"/>
      <c r="X19" s="321"/>
      <c r="Y19" s="321"/>
      <c r="Z19" s="321"/>
      <c r="AA19" s="321"/>
      <c r="AB19" s="321"/>
      <c r="AC19" s="321"/>
    </row>
    <row r="20">
      <c r="A20" s="321"/>
      <c r="B20" s="322"/>
      <c r="C20" s="354" t="s">
        <v>603</v>
      </c>
      <c r="D20" s="354" t="s">
        <v>197</v>
      </c>
      <c r="E20" s="321"/>
      <c r="F20" s="321"/>
      <c r="G20" s="321"/>
      <c r="H20" s="354">
        <v>0.7</v>
      </c>
      <c r="I20" s="321"/>
      <c r="J20" s="417">
        <v>2258.12999999999</v>
      </c>
      <c r="K20" s="321"/>
      <c r="L20" s="321"/>
      <c r="M20" s="321"/>
      <c r="N20" s="321"/>
      <c r="O20" s="321"/>
      <c r="P20" s="321"/>
      <c r="Q20" s="321"/>
      <c r="R20" s="321"/>
      <c r="S20" s="321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</row>
    <row r="21">
      <c r="A21" s="321"/>
      <c r="B21" s="322"/>
      <c r="C21" s="354" t="s">
        <v>197</v>
      </c>
      <c r="D21" s="354" t="s">
        <v>598</v>
      </c>
      <c r="E21" s="321"/>
      <c r="F21" s="321"/>
      <c r="G21" s="321"/>
      <c r="H21" s="354">
        <v>1.2</v>
      </c>
      <c r="I21" s="321"/>
      <c r="J21" s="417">
        <v>2259.32999999999</v>
      </c>
      <c r="K21" s="321"/>
      <c r="L21" s="321"/>
      <c r="M21" s="321"/>
      <c r="N21" s="321"/>
      <c r="O21" s="321"/>
      <c r="P21" s="321"/>
      <c r="Q21" s="321"/>
      <c r="R21" s="321"/>
      <c r="S21" s="321"/>
      <c r="T21" s="321"/>
      <c r="U21" s="321"/>
      <c r="V21" s="321"/>
      <c r="W21" s="321"/>
      <c r="X21" s="321"/>
      <c r="Y21" s="321"/>
      <c r="Z21" s="321"/>
      <c r="AA21" s="321"/>
      <c r="AB21" s="321"/>
      <c r="AC21" s="321"/>
    </row>
    <row r="22">
      <c r="A22" s="321"/>
      <c r="B22" s="322"/>
      <c r="C22" s="354" t="s">
        <v>598</v>
      </c>
      <c r="D22" s="354" t="s">
        <v>197</v>
      </c>
      <c r="E22" s="321"/>
      <c r="F22" s="321"/>
      <c r="G22" s="321"/>
      <c r="H22" s="354">
        <v>1.3</v>
      </c>
      <c r="I22" s="321"/>
      <c r="J22" s="417">
        <v>2260.62999999999</v>
      </c>
      <c r="K22" s="321"/>
      <c r="L22" s="321"/>
      <c r="M22" s="321"/>
      <c r="N22" s="321"/>
      <c r="O22" s="321"/>
      <c r="P22" s="321"/>
      <c r="Q22" s="321"/>
      <c r="R22" s="321"/>
      <c r="S22" s="321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</row>
    <row r="23">
      <c r="A23" s="321"/>
      <c r="B23" s="322"/>
      <c r="C23" s="354" t="s">
        <v>197</v>
      </c>
      <c r="D23" s="354" t="s">
        <v>73</v>
      </c>
      <c r="E23" s="321"/>
      <c r="F23" s="321"/>
      <c r="G23" s="321"/>
      <c r="H23" s="354">
        <v>0.2</v>
      </c>
      <c r="I23" s="321"/>
      <c r="J23" s="417">
        <v>2260.82999999999</v>
      </c>
      <c r="K23" s="321"/>
      <c r="L23" s="321"/>
      <c r="M23" s="321"/>
      <c r="N23" s="321"/>
      <c r="O23" s="321"/>
      <c r="P23" s="321"/>
      <c r="Q23" s="321"/>
      <c r="R23" s="321"/>
      <c r="S23" s="321"/>
      <c r="T23" s="321"/>
      <c r="U23" s="321"/>
      <c r="V23" s="321"/>
      <c r="W23" s="321"/>
      <c r="X23" s="321"/>
      <c r="Y23" s="321"/>
      <c r="Z23" s="321"/>
      <c r="AA23" s="321"/>
      <c r="AB23" s="321"/>
      <c r="AC23" s="321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21" width="15.13"/>
  </cols>
  <sheetData>
    <row r="1">
      <c r="A1" s="1361" t="s">
        <v>622</v>
      </c>
      <c r="B1" s="1361" t="s">
        <v>2970</v>
      </c>
    </row>
  </sheetData>
  <drawing r:id="rId1"/>
</worksheet>
</file>